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updateLinks="never" codeName="ThisWorkbook" defaultThemeVersion="124226"/>
  <mc:AlternateContent xmlns:mc="http://schemas.openxmlformats.org/markup-compatibility/2006">
    <mc:Choice Requires="x15">
      <x15ac:absPath xmlns:x15ac="http://schemas.microsoft.com/office/spreadsheetml/2010/11/ac" url="D:\arnec\Documents\School\Uni\Thesis\Design LLC 1\"/>
    </mc:Choice>
  </mc:AlternateContent>
  <xr:revisionPtr revIDLastSave="0" documentId="13_ncr:1_{78849960-8B24-4861-A21F-13B4CA0A76D3}" xr6:coauthVersionLast="47" xr6:coauthVersionMax="47" xr10:uidLastSave="{00000000-0000-0000-0000-000000000000}"/>
  <workbookProtection workbookAlgorithmName="SHA-512" workbookHashValue="hui0Xiu8x7qXzsjqYkKi8tYxGjmkxhGA7b6px3sZGcG6cwsEovxz8A2yNJvwugIMxc5ulvoTwlNpHC6zifq/hg==" workbookSaltValue="6xKFJuh+r5i3KJry3YSOcw==" workbookSpinCount="100000" lockStructure="1"/>
  <bookViews>
    <workbookView xWindow="-108" yWindow="-108" windowWidth="23256" windowHeight="12456" activeTab="2"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1" i="1" l="1"/>
  <c r="E97" i="1" l="1"/>
  <c r="E100" i="1" l="1"/>
  <c r="I7" i="13"/>
  <c r="I6" i="13"/>
  <c r="D15" i="13"/>
  <c r="D14" i="13"/>
  <c r="D13" i="13"/>
  <c r="D12" i="13"/>
  <c r="D8" i="13"/>
  <c r="D17" i="13" s="1"/>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CH680" i="14"/>
  <c r="J680" i="14"/>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B77" i="14"/>
  <c r="C77" i="14" s="1"/>
  <c r="D77" i="14" s="1"/>
  <c r="Q76" i="14"/>
  <c r="C76" i="14"/>
  <c r="D76" i="14" s="1"/>
  <c r="B76" i="14"/>
  <c r="Q75" i="14"/>
  <c r="B75" i="14"/>
  <c r="C75" i="14" s="1"/>
  <c r="D75" i="14" s="1"/>
  <c r="Q74" i="14"/>
  <c r="C74" i="14"/>
  <c r="D74" i="14" s="1"/>
  <c r="B74" i="14"/>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B67" i="14"/>
  <c r="C67" i="14" s="1"/>
  <c r="D67" i="14" s="1"/>
  <c r="Q66" i="14"/>
  <c r="B66" i="14"/>
  <c r="C66" i="14" s="1"/>
  <c r="Q65" i="14"/>
  <c r="B65" i="14"/>
  <c r="C65" i="14" s="1"/>
  <c r="D65" i="14" s="1"/>
  <c r="Q64" i="14"/>
  <c r="B64" i="14"/>
  <c r="C64" i="14" s="1"/>
  <c r="Q63" i="14"/>
  <c r="B63" i="14"/>
  <c r="C63" i="14" s="1"/>
  <c r="D63" i="14" s="1"/>
  <c r="Q62" i="14"/>
  <c r="B62" i="14"/>
  <c r="C62" i="14" s="1"/>
  <c r="Q61" i="14"/>
  <c r="C61" i="14"/>
  <c r="D61" i="14" s="1"/>
  <c r="B61" i="14"/>
  <c r="Q60" i="14"/>
  <c r="B60" i="14"/>
  <c r="C60" i="14" s="1"/>
  <c r="D60" i="14" s="1"/>
  <c r="Q59" i="14"/>
  <c r="B59" i="14"/>
  <c r="C59" i="14" s="1"/>
  <c r="D59" i="14" s="1"/>
  <c r="Q58" i="14"/>
  <c r="B58" i="14"/>
  <c r="C58" i="14" s="1"/>
  <c r="Q57" i="14"/>
  <c r="B57" i="14"/>
  <c r="C57" i="14" s="1"/>
  <c r="D57" i="14" s="1"/>
  <c r="Q56" i="14"/>
  <c r="B56" i="14"/>
  <c r="C56" i="14" s="1"/>
  <c r="Q55" i="14"/>
  <c r="B55" i="14"/>
  <c r="C55" i="14" s="1"/>
  <c r="D55" i="14" s="1"/>
  <c r="Q54" i="14"/>
  <c r="B54" i="14"/>
  <c r="C54" i="14" s="1"/>
  <c r="Q53" i="14"/>
  <c r="B53" i="14"/>
  <c r="C53" i="14" s="1"/>
  <c r="D53" i="14" s="1"/>
  <c r="Q52" i="14"/>
  <c r="B52" i="14"/>
  <c r="C52" i="14" s="1"/>
  <c r="Q51" i="14"/>
  <c r="C51" i="14"/>
  <c r="D51" i="14" s="1"/>
  <c r="B51" i="14"/>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B37" i="14"/>
  <c r="C37" i="14" s="1"/>
  <c r="D37" i="14" s="1"/>
  <c r="Q36" i="14"/>
  <c r="B36" i="14"/>
  <c r="C36" i="14" s="1"/>
  <c r="Q35" i="14"/>
  <c r="B35" i="14"/>
  <c r="C35" i="14" s="1"/>
  <c r="D35" i="14" s="1"/>
  <c r="N23" i="14" s="1"/>
  <c r="R30" i="14"/>
  <c r="F30" i="14"/>
  <c r="R25" i="14"/>
  <c r="U4" i="14"/>
  <c r="I19" i="13"/>
  <c r="C101" i="14" s="1"/>
  <c r="I17" i="13"/>
  <c r="I18" i="13" s="1"/>
  <c r="P11" i="13"/>
  <c r="I10" i="13"/>
  <c r="I9" i="13"/>
  <c r="I8" i="13"/>
  <c r="D18" i="13" l="1"/>
  <c r="U20" i="14" s="1"/>
  <c r="R64" i="14"/>
  <c r="T64" i="14" s="1"/>
  <c r="D64" i="14"/>
  <c r="R70" i="14"/>
  <c r="T70" i="14" s="1"/>
  <c r="D70" i="14"/>
  <c r="D80" i="14"/>
  <c r="R80" i="14" s="1"/>
  <c r="D38" i="14"/>
  <c r="R38" i="14" s="1"/>
  <c r="S38" i="14" s="1"/>
  <c r="D48" i="14"/>
  <c r="R48" i="14" s="1"/>
  <c r="T48" i="14" s="1"/>
  <c r="D54" i="14"/>
  <c r="R54" i="14" s="1"/>
  <c r="T54" i="14" s="1"/>
  <c r="D72" i="14"/>
  <c r="R72" i="14" s="1"/>
  <c r="R78" i="14"/>
  <c r="T78" i="14" s="1"/>
  <c r="D78" i="14"/>
  <c r="R82" i="14"/>
  <c r="T82" i="14" s="1"/>
  <c r="D82" i="14"/>
  <c r="R56" i="14"/>
  <c r="S56" i="14" s="1"/>
  <c r="D56" i="14"/>
  <c r="D62" i="14"/>
  <c r="R62" i="14" s="1"/>
  <c r="D66" i="14"/>
  <c r="R66" i="14" s="1"/>
  <c r="T66" i="14" s="1"/>
  <c r="D40" i="14"/>
  <c r="R40" i="14" s="1"/>
  <c r="T40" i="14" s="1"/>
  <c r="D46" i="14"/>
  <c r="R46" i="14" s="1"/>
  <c r="T46" i="14" s="1"/>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8" i="14"/>
  <c r="U9" i="14"/>
  <c r="D90" i="14"/>
  <c r="R90" i="14" s="1"/>
  <c r="D84" i="14"/>
  <c r="R84" i="14" s="1"/>
  <c r="D94" i="14"/>
  <c r="R94" i="14" s="1"/>
  <c r="D88" i="14"/>
  <c r="R88" i="14"/>
  <c r="D92" i="14"/>
  <c r="R92" i="14"/>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U3" i="14"/>
  <c r="U19" i="14"/>
  <c r="U21"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146" i="14"/>
  <c r="O315" i="14"/>
  <c r="O250" i="14"/>
  <c r="O155" i="14"/>
  <c r="O295" i="14"/>
  <c r="O307" i="14"/>
  <c r="O199" i="14"/>
  <c r="O338" i="14"/>
  <c r="O129" i="14"/>
  <c r="O111" i="14"/>
  <c r="O179" i="14"/>
  <c r="O156" i="14"/>
  <c r="O138" i="14"/>
  <c r="O314" i="14"/>
  <c r="O169" i="14"/>
  <c r="O195" i="14"/>
  <c r="O200" i="14"/>
  <c r="O343" i="14"/>
  <c r="O192" i="14"/>
  <c r="O256" i="14"/>
  <c r="O103" i="14"/>
  <c r="O176" i="14"/>
  <c r="O142" i="14"/>
  <c r="O239" i="14"/>
  <c r="O220" i="14"/>
  <c r="O327" i="14"/>
  <c r="O243" i="14"/>
  <c r="O215" i="14"/>
  <c r="S70" i="14" l="1"/>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U30" i="14"/>
  <c r="U26" i="14"/>
  <c r="U29" i="14"/>
  <c r="U28" i="14"/>
  <c r="U27"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M82" i="14" s="1"/>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U13" i="14"/>
  <c r="U12" i="14"/>
  <c r="F25" i="11"/>
  <c r="J25" i="11" s="1"/>
  <c r="K25" i="11" s="1"/>
  <c r="G25" i="11"/>
  <c r="F24" i="11"/>
  <c r="J24" i="11" s="1"/>
  <c r="K24" i="11" s="1"/>
  <c r="G24" i="11"/>
  <c r="D26" i="11"/>
  <c r="G26" i="11" s="1"/>
  <c r="O124" i="14"/>
  <c r="O242" i="14"/>
  <c r="O208" i="14"/>
  <c r="O130" i="14"/>
  <c r="O290" i="14"/>
  <c r="O204" i="14"/>
  <c r="O158" i="14"/>
  <c r="O236" i="14"/>
  <c r="O237" i="14"/>
  <c r="O205" i="14"/>
  <c r="O258" i="14"/>
  <c r="O353" i="14"/>
  <c r="O294" i="14"/>
  <c r="O115" i="14"/>
  <c r="O354" i="14"/>
  <c r="O109" i="14"/>
  <c r="O230" i="14"/>
  <c r="O187" i="14"/>
  <c r="O106" i="14"/>
  <c r="O348" i="14"/>
  <c r="O286" i="14"/>
  <c r="O125" i="14"/>
  <c r="O349" i="14"/>
  <c r="O122" i="14"/>
  <c r="O351" i="14"/>
  <c r="O191" i="14"/>
  <c r="O190" i="14"/>
  <c r="O320" i="14"/>
  <c r="O249" i="14"/>
  <c r="O145" i="14"/>
  <c r="O182" i="14"/>
  <c r="O284" i="14"/>
  <c r="O280" i="14"/>
  <c r="O107" i="14"/>
  <c r="O117" i="14"/>
  <c r="O312" i="14"/>
  <c r="O269" i="14"/>
  <c r="O319" i="14"/>
  <c r="O131" i="14"/>
  <c r="O251" i="14"/>
  <c r="O297" i="14"/>
  <c r="O322" i="14"/>
  <c r="O291" i="14"/>
  <c r="O189" i="14"/>
  <c r="O147" i="14"/>
  <c r="O302" i="14"/>
  <c r="O206" i="14"/>
  <c r="O278" i="14"/>
  <c r="O105" i="14"/>
  <c r="O246" i="14"/>
  <c r="O355" i="14"/>
  <c r="O317" i="14"/>
  <c r="O144" i="14"/>
  <c r="O282" i="14"/>
  <c r="O160" i="14"/>
  <c r="O318" i="14"/>
  <c r="O203" i="14"/>
  <c r="O194" i="14"/>
  <c r="O227" i="14"/>
  <c r="O289" i="14"/>
  <c r="O301" i="14"/>
  <c r="O212" i="14"/>
  <c r="O185" i="14"/>
  <c r="O108" i="14"/>
  <c r="O313" i="14"/>
  <c r="O248" i="14"/>
  <c r="O279" i="14"/>
  <c r="O233" i="14"/>
  <c r="O196" i="14"/>
  <c r="O331" i="14"/>
  <c r="O197" i="14"/>
  <c r="O268" i="14"/>
  <c r="O217" i="14"/>
  <c r="O232" i="14"/>
  <c r="O234" i="14"/>
  <c r="O133" i="14"/>
  <c r="O270" i="14"/>
  <c r="O231" i="14"/>
  <c r="O287" i="14"/>
  <c r="O150" i="14"/>
  <c r="O277" i="14"/>
  <c r="O304" i="14"/>
  <c r="O306" i="14"/>
  <c r="O299" i="14"/>
  <c r="O134" i="14"/>
  <c r="O121" i="14"/>
  <c r="O321" i="14"/>
  <c r="O350" i="14"/>
  <c r="O207" i="14"/>
  <c r="O209" i="14"/>
  <c r="O267" i="14"/>
  <c r="O308" i="14"/>
  <c r="O126" i="14"/>
  <c r="O184" i="14"/>
  <c r="O186" i="14"/>
  <c r="O218" i="14"/>
  <c r="O104" i="14"/>
  <c r="O263" i="14"/>
  <c r="O211" i="14"/>
  <c r="O177" i="14"/>
  <c r="O188" i="14"/>
  <c r="O259" i="14"/>
  <c r="O293" i="14"/>
  <c r="O136" i="14"/>
  <c r="O344" i="14"/>
  <c r="O171" i="14"/>
  <c r="O298" i="14"/>
  <c r="O161" i="14"/>
  <c r="O223" i="14"/>
  <c r="O128" i="14"/>
  <c r="O219" i="14"/>
  <c r="O165" i="14"/>
  <c r="O202" i="14"/>
  <c r="O112" i="14"/>
  <c r="O328" i="14"/>
  <c r="O224" i="14"/>
  <c r="O334" i="14"/>
  <c r="O173" i="14"/>
  <c r="O336" i="14"/>
  <c r="O272" i="14"/>
  <c r="O148" i="14"/>
  <c r="O265" i="14"/>
  <c r="O261" i="14"/>
  <c r="O340" i="14"/>
  <c r="O193" i="14"/>
  <c r="O240" i="14"/>
  <c r="O260" i="14"/>
  <c r="O225" i="14"/>
  <c r="O253" i="14"/>
  <c r="O222" i="14"/>
  <c r="O226" i="14"/>
  <c r="O170" i="14"/>
  <c r="O325" i="14"/>
  <c r="O172" i="14"/>
  <c r="O101" i="14"/>
  <c r="O168" i="14"/>
  <c r="O162" i="14"/>
  <c r="O296" i="14"/>
  <c r="O153" i="14"/>
  <c r="O274" i="14"/>
  <c r="O275" i="14"/>
  <c r="O210" i="14"/>
  <c r="O180" i="14"/>
  <c r="O175" i="14"/>
  <c r="O163" i="14"/>
  <c r="O285" i="14"/>
  <c r="O216" i="14"/>
  <c r="O149" i="14"/>
  <c r="O332" i="14"/>
  <c r="O127" i="14"/>
  <c r="O228" i="14"/>
  <c r="O311" i="14"/>
  <c r="O329" i="14"/>
  <c r="O333" i="14"/>
  <c r="O120" i="14"/>
  <c r="O288" i="14"/>
  <c r="O247" i="14"/>
  <c r="O273" i="14"/>
  <c r="O339" i="14"/>
  <c r="O166" i="14"/>
  <c r="O316" i="14"/>
  <c r="O113" i="14"/>
  <c r="O323" i="14"/>
  <c r="O174" i="14"/>
  <c r="O342" i="14"/>
  <c r="O262" i="14"/>
  <c r="O347" i="14"/>
  <c r="O264" i="14"/>
  <c r="O198" i="14"/>
  <c r="O255" i="14"/>
  <c r="O119" i="14"/>
  <c r="O254" i="14"/>
  <c r="O335" i="14"/>
  <c r="O241" i="14"/>
  <c r="O346" i="14"/>
  <c r="O139" i="14"/>
  <c r="O114" i="14"/>
  <c r="O159" i="14"/>
  <c r="O266" i="14"/>
  <c r="O102" i="14"/>
  <c r="O309" i="14"/>
  <c r="O154" i="14"/>
  <c r="O245" i="14"/>
  <c r="O300" i="14"/>
  <c r="O303" i="14"/>
  <c r="O110" i="14"/>
  <c r="O257" i="14"/>
  <c r="O137" i="14"/>
  <c r="O310" i="14"/>
  <c r="O305" i="14"/>
  <c r="O141" i="14"/>
  <c r="O135" i="14"/>
  <c r="O140" i="14"/>
  <c r="O164" i="14"/>
  <c r="O151" i="14"/>
  <c r="O283" i="14"/>
  <c r="O229" i="14"/>
  <c r="O157" i="14"/>
  <c r="O281" i="14"/>
  <c r="O221" i="14"/>
  <c r="O244" i="14"/>
  <c r="O252" i="14"/>
  <c r="O201" i="14"/>
  <c r="O178" i="14"/>
  <c r="O324" i="14"/>
  <c r="O123" i="14"/>
  <c r="O345" i="14"/>
  <c r="O352" i="14"/>
  <c r="O326" i="14"/>
  <c r="O183" i="14"/>
  <c r="O238" i="14"/>
  <c r="O152" i="14"/>
  <c r="O181" i="14"/>
  <c r="O292" i="14"/>
  <c r="O143" i="14"/>
  <c r="O116" i="14"/>
  <c r="O271" i="14"/>
  <c r="O213" i="14"/>
  <c r="O132" i="14"/>
  <c r="O118" i="14"/>
  <c r="O167" i="14"/>
  <c r="O276" i="14"/>
  <c r="O337" i="14"/>
  <c r="O214" i="14"/>
  <c r="O235" i="14"/>
  <c r="O330" i="14"/>
  <c r="O341" i="14"/>
  <c r="CD258" i="14" l="1"/>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6" i="11"/>
  <c r="I26" i="11" s="1"/>
  <c r="H25" i="11"/>
  <c r="I25" i="11" s="1"/>
  <c r="D27" i="11"/>
  <c r="G27" i="11" s="1"/>
  <c r="E26" i="11"/>
  <c r="F26" i="11" s="1"/>
  <c r="J26" i="11" s="1"/>
  <c r="K26" i="11" s="1"/>
  <c r="N92" i="14" l="1"/>
  <c r="N91" i="14"/>
  <c r="N58" i="14"/>
  <c r="F39" i="14"/>
  <c r="N50" i="14"/>
  <c r="F51" i="14"/>
  <c r="N41" i="14"/>
  <c r="N90" i="14"/>
  <c r="J88" i="14"/>
  <c r="L88" i="14" s="1"/>
  <c r="F626" i="14"/>
  <c r="N65" i="14"/>
  <c r="N43" i="14"/>
  <c r="F94" i="14"/>
  <c r="F60" i="14"/>
  <c r="J41" i="14"/>
  <c r="N55" i="14"/>
  <c r="P55" i="14" s="1"/>
  <c r="J75" i="14"/>
  <c r="L75" i="14" s="1"/>
  <c r="F83" i="14"/>
  <c r="G31" i="14"/>
  <c r="N36" i="14"/>
  <c r="J46" i="14"/>
  <c r="F89" i="14"/>
  <c r="N68" i="14"/>
  <c r="J73" i="14"/>
  <c r="L73" i="14" s="1"/>
  <c r="F85" i="14"/>
  <c r="U85" i="14" s="1"/>
  <c r="N40" i="14"/>
  <c r="F101" i="14"/>
  <c r="F91" i="14"/>
  <c r="N72" i="14"/>
  <c r="N69" i="14"/>
  <c r="F47" i="14"/>
  <c r="F65" i="14"/>
  <c r="N46" i="14"/>
  <c r="O46" i="14" s="1"/>
  <c r="N70" i="14"/>
  <c r="N48" i="14"/>
  <c r="J87" i="14"/>
  <c r="N93" i="14"/>
  <c r="N63" i="14"/>
  <c r="J39" i="14"/>
  <c r="F71" i="14"/>
  <c r="N76" i="14"/>
  <c r="N35" i="14"/>
  <c r="N37" i="14"/>
  <c r="J92" i="14"/>
  <c r="F52" i="14"/>
  <c r="J86" i="14"/>
  <c r="F57" i="14"/>
  <c r="H626" i="14"/>
  <c r="I626" i="14" s="1"/>
  <c r="J70" i="14"/>
  <c r="K70" i="14" s="1"/>
  <c r="J50" i="14"/>
  <c r="J78" i="14"/>
  <c r="L78" i="14" s="1"/>
  <c r="J85" i="14"/>
  <c r="F86" i="14"/>
  <c r="J84" i="14"/>
  <c r="F38" i="14"/>
  <c r="N81" i="14"/>
  <c r="P81" i="14" s="1"/>
  <c r="N77" i="14"/>
  <c r="O77" i="14" s="1"/>
  <c r="N52" i="14"/>
  <c r="N47" i="14"/>
  <c r="N54" i="14"/>
  <c r="J54" i="14"/>
  <c r="J82" i="14"/>
  <c r="F37" i="14"/>
  <c r="J61" i="14"/>
  <c r="K61" i="14" s="1"/>
  <c r="F46" i="14"/>
  <c r="U46" i="14" s="1"/>
  <c r="J79" i="14"/>
  <c r="F49" i="14"/>
  <c r="J80" i="14"/>
  <c r="F78" i="14"/>
  <c r="N71" i="14"/>
  <c r="N62" i="14"/>
  <c r="N57" i="14"/>
  <c r="N64" i="14"/>
  <c r="P64" i="14" s="1"/>
  <c r="N59" i="14"/>
  <c r="F56" i="14"/>
  <c r="J56" i="14"/>
  <c r="J63" i="14"/>
  <c r="K63" i="14" s="1"/>
  <c r="F53" i="14"/>
  <c r="F55" i="14"/>
  <c r="J81" i="14"/>
  <c r="K81" i="14" s="1"/>
  <c r="F36" i="14"/>
  <c r="U36" i="14" s="1"/>
  <c r="F102" i="14"/>
  <c r="N87" i="14"/>
  <c r="N78" i="14"/>
  <c r="N42" i="14"/>
  <c r="N80" i="14"/>
  <c r="N75" i="14"/>
  <c r="J44" i="14"/>
  <c r="L44" i="14" s="1"/>
  <c r="F41" i="14"/>
  <c r="G41" i="14" s="1"/>
  <c r="F44" i="14"/>
  <c r="F70" i="14"/>
  <c r="F35" i="14"/>
  <c r="F62" i="14"/>
  <c r="J67" i="14"/>
  <c r="F627" i="14"/>
  <c r="J37" i="14"/>
  <c r="K37" i="14" s="1"/>
  <c r="N49" i="14"/>
  <c r="P49" i="14" s="1"/>
  <c r="N56" i="14"/>
  <c r="N83" i="14"/>
  <c r="N74" i="14"/>
  <c r="N53" i="14"/>
  <c r="J62" i="14"/>
  <c r="L62" i="14" s="1"/>
  <c r="F50" i="14"/>
  <c r="X50" i="14" s="1"/>
  <c r="J38" i="14"/>
  <c r="J65" i="14"/>
  <c r="K65" i="14" s="1"/>
  <c r="N66" i="14"/>
  <c r="O66" i="14" s="1"/>
  <c r="J57" i="14"/>
  <c r="G102" i="14"/>
  <c r="F72" i="14"/>
  <c r="AA72" i="14" s="1"/>
  <c r="F59" i="14"/>
  <c r="F61" i="14"/>
  <c r="J68" i="14"/>
  <c r="L68" i="14" s="1"/>
  <c r="N84" i="14"/>
  <c r="P84" i="14" s="1"/>
  <c r="F69" i="14"/>
  <c r="AA69" i="14" s="1"/>
  <c r="F80" i="14"/>
  <c r="J71" i="14"/>
  <c r="N88" i="14"/>
  <c r="J52" i="14"/>
  <c r="F68" i="14"/>
  <c r="J89" i="14"/>
  <c r="J66" i="14"/>
  <c r="K66" i="14" s="1"/>
  <c r="J64" i="14"/>
  <c r="K64" i="14" s="1"/>
  <c r="J40" i="14"/>
  <c r="P92" i="14"/>
  <c r="O92" i="14"/>
  <c r="J69" i="14"/>
  <c r="J93" i="14"/>
  <c r="J74" i="14"/>
  <c r="J76" i="14"/>
  <c r="L76" i="14" s="1"/>
  <c r="F42" i="14"/>
  <c r="N44" i="14"/>
  <c r="N82" i="14"/>
  <c r="N45" i="14"/>
  <c r="N51" i="14"/>
  <c r="N73" i="14"/>
  <c r="P73" i="14" s="1"/>
  <c r="N79" i="14"/>
  <c r="P79" i="14" s="1"/>
  <c r="N85" i="14"/>
  <c r="P85" i="14" s="1"/>
  <c r="N94" i="14"/>
  <c r="AA94" i="14" s="1"/>
  <c r="F54" i="14"/>
  <c r="F45" i="14"/>
  <c r="F74" i="14"/>
  <c r="J36" i="14"/>
  <c r="L36" i="14" s="1"/>
  <c r="J72" i="14"/>
  <c r="J53" i="14"/>
  <c r="L53" i="14" s="1"/>
  <c r="J60" i="14"/>
  <c r="L60" i="14" s="1"/>
  <c r="F73" i="14"/>
  <c r="F75" i="14"/>
  <c r="F82" i="14"/>
  <c r="X82" i="14" s="1"/>
  <c r="Z82" i="14" s="1"/>
  <c r="J49" i="14"/>
  <c r="L49" i="14" s="1"/>
  <c r="F64" i="14"/>
  <c r="J95" i="14"/>
  <c r="L95" i="14" s="1"/>
  <c r="F84" i="14"/>
  <c r="H84" i="14" s="1"/>
  <c r="F77" i="14"/>
  <c r="J91" i="14"/>
  <c r="X91" i="14" s="1"/>
  <c r="F40" i="14"/>
  <c r="G40" i="14" s="1"/>
  <c r="F95" i="14"/>
  <c r="N60" i="14"/>
  <c r="N39" i="14"/>
  <c r="N61" i="14"/>
  <c r="N67" i="14"/>
  <c r="N89" i="14"/>
  <c r="P89" i="14" s="1"/>
  <c r="N95" i="14"/>
  <c r="P95" i="14" s="1"/>
  <c r="N38" i="14"/>
  <c r="J51" i="14"/>
  <c r="K51" i="14" s="1"/>
  <c r="J77" i="14"/>
  <c r="K77" i="14" s="1"/>
  <c r="F58" i="14"/>
  <c r="F43" i="14"/>
  <c r="J35" i="14"/>
  <c r="X35" i="14" s="1"/>
  <c r="J55" i="14"/>
  <c r="K55" i="14" s="1"/>
  <c r="F63" i="14"/>
  <c r="X63" i="14" s="1"/>
  <c r="F66" i="14"/>
  <c r="AA66" i="14" s="1"/>
  <c r="J59" i="14"/>
  <c r="L59" i="14" s="1"/>
  <c r="F90" i="14"/>
  <c r="H90" i="14" s="1"/>
  <c r="F76" i="14"/>
  <c r="G76" i="14" s="1"/>
  <c r="J45" i="14"/>
  <c r="K45" i="14" s="1"/>
  <c r="J83" i="14"/>
  <c r="X83" i="14" s="1"/>
  <c r="F88" i="14"/>
  <c r="G88" i="14" s="1"/>
  <c r="F79" i="14"/>
  <c r="X79" i="14" s="1"/>
  <c r="F48" i="14"/>
  <c r="J90" i="14"/>
  <c r="F93" i="14"/>
  <c r="J42" i="14"/>
  <c r="F81" i="14"/>
  <c r="F92" i="14"/>
  <c r="X92" i="14" s="1"/>
  <c r="N86" i="14"/>
  <c r="H101" i="14"/>
  <c r="F87" i="14"/>
  <c r="F67" i="14"/>
  <c r="J94" i="14"/>
  <c r="J48" i="14"/>
  <c r="J58" i="14"/>
  <c r="J43" i="14"/>
  <c r="J47" i="14"/>
  <c r="K62" i="14"/>
  <c r="L54" i="14"/>
  <c r="K54" i="14"/>
  <c r="H89" i="14"/>
  <c r="G89" i="14"/>
  <c r="U89" i="14"/>
  <c r="P66" i="14"/>
  <c r="P72" i="14"/>
  <c r="O72" i="14"/>
  <c r="P35" i="14"/>
  <c r="O35" i="14"/>
  <c r="AA35" i="14"/>
  <c r="P63" i="14"/>
  <c r="O63" i="14"/>
  <c r="P69" i="14"/>
  <c r="O69" i="14"/>
  <c r="P91" i="14"/>
  <c r="O91" i="14"/>
  <c r="AA91" i="14"/>
  <c r="L63" i="14"/>
  <c r="H35" i="14"/>
  <c r="G35" i="14"/>
  <c r="U35"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L82" i="14"/>
  <c r="K82" i="14"/>
  <c r="AA44" i="14"/>
  <c r="P44" i="14"/>
  <c r="O44" i="14"/>
  <c r="AA82" i="14"/>
  <c r="P82" i="14"/>
  <c r="O82" i="14"/>
  <c r="P45" i="14"/>
  <c r="O45" i="14"/>
  <c r="AA45" i="14"/>
  <c r="P51" i="14"/>
  <c r="O51" i="14"/>
  <c r="AA51" i="14"/>
  <c r="O94" i="14"/>
  <c r="X39" i="14"/>
  <c r="H39" i="14"/>
  <c r="G39" i="14"/>
  <c r="U39" i="14"/>
  <c r="L52" i="14"/>
  <c r="K52" i="14"/>
  <c r="N628" i="14"/>
  <c r="A629" i="14"/>
  <c r="H72" i="14"/>
  <c r="G72" i="14"/>
  <c r="U72" i="14"/>
  <c r="L69" i="14"/>
  <c r="K69" i="14"/>
  <c r="G66" i="14"/>
  <c r="H66" i="14"/>
  <c r="U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L84" i="14"/>
  <c r="K84" i="14"/>
  <c r="C105" i="14"/>
  <c r="D104" i="14"/>
  <c r="X95" i="14"/>
  <c r="H95" i="14"/>
  <c r="G95" i="14"/>
  <c r="U95" i="14"/>
  <c r="H102" i="14"/>
  <c r="I102" i="14" s="1"/>
  <c r="AA60" i="14"/>
  <c r="P60" i="14"/>
  <c r="O60" i="14"/>
  <c r="P39" i="14"/>
  <c r="O39" i="14"/>
  <c r="AA39" i="14"/>
  <c r="P61" i="14"/>
  <c r="O61" i="14"/>
  <c r="AA61" i="14"/>
  <c r="AA38"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K50" i="14"/>
  <c r="H53" i="14"/>
  <c r="G53" i="14"/>
  <c r="U53" i="14"/>
  <c r="X80" i="14"/>
  <c r="H80" i="14"/>
  <c r="G80" i="14"/>
  <c r="U8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L93" i="14"/>
  <c r="K93" i="14"/>
  <c r="H627" i="14"/>
  <c r="E103" i="14"/>
  <c r="F103" i="14" s="1"/>
  <c r="P83" i="14"/>
  <c r="O83" i="14"/>
  <c r="AA83" i="14"/>
  <c r="O42" i="14"/>
  <c r="P42" i="14"/>
  <c r="AA48" i="14"/>
  <c r="O48" i="14"/>
  <c r="P48" i="14"/>
  <c r="AA54" i="14"/>
  <c r="P54" i="14"/>
  <c r="O54" i="14"/>
  <c r="L39" i="14"/>
  <c r="K39" i="14"/>
  <c r="X94" i="14"/>
  <c r="H94" i="14"/>
  <c r="G94" i="14"/>
  <c r="U94" i="14"/>
  <c r="X58" i="14"/>
  <c r="H58" i="14"/>
  <c r="G58" i="14"/>
  <c r="U58" i="14"/>
  <c r="G54" i="14"/>
  <c r="U54" i="14"/>
  <c r="X54" i="14"/>
  <c r="H54" i="14"/>
  <c r="X45" i="14"/>
  <c r="H45" i="14"/>
  <c r="G45" i="14"/>
  <c r="U45" i="14"/>
  <c r="H70" i="14"/>
  <c r="G70" i="14"/>
  <c r="U70" i="14"/>
  <c r="L58" i="14"/>
  <c r="K58" i="14"/>
  <c r="X49" i="14"/>
  <c r="H49" i="14"/>
  <c r="G49" i="14"/>
  <c r="U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71" i="14"/>
  <c r="O71" i="14"/>
  <c r="P93" i="14"/>
  <c r="O93" i="14"/>
  <c r="AA93" i="14"/>
  <c r="P36" i="14"/>
  <c r="O36" i="14"/>
  <c r="AA58" i="14"/>
  <c r="P58" i="14"/>
  <c r="O58" i="14"/>
  <c r="AA70" i="14"/>
  <c r="P70" i="14"/>
  <c r="O70" i="14"/>
  <c r="H43" i="14"/>
  <c r="G43" i="14"/>
  <c r="U43" i="14"/>
  <c r="X59" i="14"/>
  <c r="H59" i="14"/>
  <c r="G59" i="14"/>
  <c r="U59" i="14"/>
  <c r="H55" i="14"/>
  <c r="G55" i="14"/>
  <c r="U55" i="14"/>
  <c r="X62" i="14"/>
  <c r="H62" i="14"/>
  <c r="G62" i="14"/>
  <c r="U62"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L67" i="14"/>
  <c r="K67" i="14"/>
  <c r="G627" i="14"/>
  <c r="I627" i="14" s="1"/>
  <c r="X78" i="14"/>
  <c r="H78" i="14"/>
  <c r="G78" i="14"/>
  <c r="U78" i="14"/>
  <c r="U38" i="14"/>
  <c r="H38" i="14"/>
  <c r="G38" i="14"/>
  <c r="P65" i="14"/>
  <c r="O65" i="14"/>
  <c r="P87" i="14"/>
  <c r="O87" i="14"/>
  <c r="AA87" i="14"/>
  <c r="AA52" i="14"/>
  <c r="O52" i="14"/>
  <c r="P52" i="14"/>
  <c r="AA74" i="14"/>
  <c r="P74" i="14"/>
  <c r="O74" i="14"/>
  <c r="AA80" i="14"/>
  <c r="P80" i="14"/>
  <c r="O80" i="14"/>
  <c r="P43" i="14"/>
  <c r="O43" i="14"/>
  <c r="AA43" i="14"/>
  <c r="L92" i="14"/>
  <c r="K92" i="14"/>
  <c r="L72" i="14"/>
  <c r="K72" i="14"/>
  <c r="H47" i="14"/>
  <c r="G47" i="14"/>
  <c r="U47" i="14"/>
  <c r="G44" i="14"/>
  <c r="H44" i="14"/>
  <c r="U44" i="14"/>
  <c r="H83" i="14"/>
  <c r="G83" i="14"/>
  <c r="U83" i="14"/>
  <c r="H68" i="14"/>
  <c r="G68" i="14"/>
  <c r="U68" i="14"/>
  <c r="G60" i="14"/>
  <c r="H60" i="14"/>
  <c r="U60" i="14"/>
  <c r="L40" i="14"/>
  <c r="K40" i="14"/>
  <c r="X86" i="14"/>
  <c r="H86" i="14"/>
  <c r="G86" i="14"/>
  <c r="U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X51" i="14"/>
  <c r="H51" i="14"/>
  <c r="G51" i="14"/>
  <c r="U51" i="14"/>
  <c r="L87" i="14"/>
  <c r="K87" i="14"/>
  <c r="L56" i="14"/>
  <c r="K56" i="14"/>
  <c r="H91" i="14"/>
  <c r="G91" i="14"/>
  <c r="U91" i="14"/>
  <c r="D629" i="14"/>
  <c r="C630" i="14"/>
  <c r="AA40" i="14"/>
  <c r="O40" i="14"/>
  <c r="P40" i="14"/>
  <c r="AA62" i="14"/>
  <c r="P62" i="14"/>
  <c r="O62" i="14"/>
  <c r="AA68" i="14"/>
  <c r="P68" i="14"/>
  <c r="O68" i="14"/>
  <c r="P37" i="14"/>
  <c r="O37" i="14"/>
  <c r="AA37" i="14"/>
  <c r="P59" i="14"/>
  <c r="O59" i="14"/>
  <c r="AA59" i="14"/>
  <c r="L86" i="14"/>
  <c r="K86" i="14"/>
  <c r="K57" i="14"/>
  <c r="L57" i="14"/>
  <c r="X57" i="14"/>
  <c r="H57" i="14"/>
  <c r="G57" i="14"/>
  <c r="U57" i="14"/>
  <c r="H61" i="14"/>
  <c r="G61" i="14"/>
  <c r="U61" i="14"/>
  <c r="L79" i="14"/>
  <c r="K79" i="14"/>
  <c r="L71" i="14"/>
  <c r="K71"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L80" i="14"/>
  <c r="K80" i="14"/>
  <c r="E628" i="14"/>
  <c r="H628" i="14" s="1"/>
  <c r="AA50" i="14"/>
  <c r="P50" i="14"/>
  <c r="O50" i="14"/>
  <c r="AA56" i="14"/>
  <c r="O56" i="14"/>
  <c r="P56" i="14"/>
  <c r="AA78" i="14"/>
  <c r="P78" i="14"/>
  <c r="O78" i="14"/>
  <c r="P41" i="14"/>
  <c r="O41" i="14"/>
  <c r="P47" i="14"/>
  <c r="O47" i="14"/>
  <c r="AA47" i="14"/>
  <c r="P53" i="14"/>
  <c r="O53" i="14"/>
  <c r="AA53" i="14"/>
  <c r="P75" i="14"/>
  <c r="O75" i="14"/>
  <c r="AA75" i="14"/>
  <c r="G56" i="14"/>
  <c r="X56" i="14"/>
  <c r="H56" i="14"/>
  <c r="U56" i="14"/>
  <c r="G52" i="14"/>
  <c r="X52" i="14"/>
  <c r="H52" i="14"/>
  <c r="U52" i="14"/>
  <c r="H37" i="14"/>
  <c r="G37" i="14"/>
  <c r="U37" i="14"/>
  <c r="P88" i="14"/>
  <c r="O88" i="14"/>
  <c r="L46" i="14"/>
  <c r="K46" i="14"/>
  <c r="H74" i="14"/>
  <c r="G74" i="14"/>
  <c r="U74" i="14"/>
  <c r="K41" i="14"/>
  <c r="L41"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L51" i="14" l="1"/>
  <c r="X72" i="14"/>
  <c r="O73" i="14"/>
  <c r="K95" i="14"/>
  <c r="AA42" i="14"/>
  <c r="I101" i="14"/>
  <c r="K101" i="14" s="1"/>
  <c r="HN362" i="14" s="1"/>
  <c r="K78" i="14"/>
  <c r="G50" i="14"/>
  <c r="X47" i="14"/>
  <c r="Y47" i="14" s="1"/>
  <c r="U50" i="14"/>
  <c r="W50" i="14" s="1"/>
  <c r="H50" i="14"/>
  <c r="AA73" i="14"/>
  <c r="AC73" i="14" s="1"/>
  <c r="AA86" i="14"/>
  <c r="AB86" i="14" s="1"/>
  <c r="AA41" i="14"/>
  <c r="AC41"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B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V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Y82" i="14"/>
  <c r="Z92" i="14"/>
  <c r="Y92"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AC75" i="14"/>
  <c r="AB75" i="14"/>
  <c r="W36" i="14"/>
  <c r="V36" i="14"/>
  <c r="D630" i="14"/>
  <c r="C631" i="14"/>
  <c r="J229" i="14"/>
  <c r="J227" i="14"/>
  <c r="J225" i="14"/>
  <c r="J223" i="14"/>
  <c r="J219" i="14"/>
  <c r="W60" i="14"/>
  <c r="V60" i="14"/>
  <c r="W83" i="14"/>
  <c r="V83" i="14"/>
  <c r="Y49" i="14"/>
  <c r="Z49" i="14"/>
  <c r="Z58" i="14"/>
  <c r="Y58" i="14"/>
  <c r="AC83" i="14"/>
  <c r="AB83" i="14"/>
  <c r="W80" i="14"/>
  <c r="V80" i="14"/>
  <c r="AB38" i="14"/>
  <c r="AC38" i="14"/>
  <c r="W95" i="14"/>
  <c r="V95" i="14"/>
  <c r="W66" i="14"/>
  <c r="V66" i="14"/>
  <c r="Z50" i="14"/>
  <c r="Y50" i="14"/>
  <c r="W73" i="14"/>
  <c r="V73" i="14"/>
  <c r="AB56" i="14"/>
  <c r="AC56" i="14"/>
  <c r="W61" i="14"/>
  <c r="V61" i="14"/>
  <c r="AC59" i="14"/>
  <c r="AB59" i="14"/>
  <c r="E629" i="14"/>
  <c r="G629" i="14" s="1"/>
  <c r="F629" i="14"/>
  <c r="AB52" i="14"/>
  <c r="AC52" i="14"/>
  <c r="AB58" i="14"/>
  <c r="AC58" i="14"/>
  <c r="W94" i="14"/>
  <c r="V94" i="14"/>
  <c r="AB54" i="14"/>
  <c r="AC54" i="14"/>
  <c r="Z72" i="14"/>
  <c r="Y72" i="14"/>
  <c r="Z39" i="14"/>
  <c r="Y39" i="14"/>
  <c r="W41" i="14"/>
  <c r="AC51" i="14"/>
  <c r="AB51" i="14"/>
  <c r="AB82" i="14"/>
  <c r="AC82" i="14"/>
  <c r="AC91" i="14"/>
  <c r="AB91" i="14"/>
  <c r="Z52" i="14"/>
  <c r="Y52" i="14"/>
  <c r="Z57" i="14"/>
  <c r="Y57" i="14"/>
  <c r="AB40" i="14"/>
  <c r="AC40" i="14"/>
  <c r="W91" i="14"/>
  <c r="V91" i="14"/>
  <c r="W86" i="14"/>
  <c r="V86" i="14"/>
  <c r="W38" i="14"/>
  <c r="V38" i="14"/>
  <c r="J230" i="14"/>
  <c r="J228" i="14"/>
  <c r="J226" i="14"/>
  <c r="J224" i="14"/>
  <c r="J222" i="14"/>
  <c r="J220" i="14"/>
  <c r="Y59" i="14"/>
  <c r="Z59" i="14"/>
  <c r="Y45" i="14"/>
  <c r="Z45" i="14"/>
  <c r="AC61" i="14"/>
  <c r="AB61" i="14"/>
  <c r="AB60" i="14"/>
  <c r="AC60" i="14"/>
  <c r="N629" i="14"/>
  <c r="A630" i="14"/>
  <c r="V50" i="14"/>
  <c r="AB72" i="14"/>
  <c r="AC72" i="14"/>
  <c r="W74" i="14"/>
  <c r="V74" i="14"/>
  <c r="AC53" i="14"/>
  <c r="AB53" i="14"/>
  <c r="Z83" i="14"/>
  <c r="Y83" i="14"/>
  <c r="AB80" i="14"/>
  <c r="AC80" i="14"/>
  <c r="W78" i="14"/>
  <c r="V78" i="14"/>
  <c r="W55" i="14"/>
  <c r="V55" i="14"/>
  <c r="AB70" i="14"/>
  <c r="AC70" i="14"/>
  <c r="W46" i="14"/>
  <c r="V46" i="14"/>
  <c r="Z80" i="14"/>
  <c r="Y80" i="14"/>
  <c r="Z95" i="14"/>
  <c r="Y95"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35" i="14"/>
  <c r="V35" i="14"/>
  <c r="W89" i="14"/>
  <c r="V89" i="14"/>
  <c r="W37" i="14"/>
  <c r="V37" i="14"/>
  <c r="W56" i="14"/>
  <c r="V56" i="14"/>
  <c r="AB50" i="14"/>
  <c r="AC50" i="14"/>
  <c r="AC37" i="14"/>
  <c r="AB37" i="14"/>
  <c r="AB68" i="14"/>
  <c r="AC68" i="14"/>
  <c r="W51" i="14"/>
  <c r="V51" i="14"/>
  <c r="W68" i="14"/>
  <c r="V68" i="14"/>
  <c r="W44" i="14"/>
  <c r="V44" i="14"/>
  <c r="AB46" i="14"/>
  <c r="W62" i="14"/>
  <c r="V62" i="14"/>
  <c r="Z54" i="14"/>
  <c r="Y54" i="14"/>
  <c r="Z94" i="14"/>
  <c r="Y94" i="14"/>
  <c r="AB48" i="14"/>
  <c r="AC48" i="14"/>
  <c r="W53" i="14"/>
  <c r="V53" i="14"/>
  <c r="E104" i="14"/>
  <c r="H104" i="14" s="1"/>
  <c r="AC45" i="14"/>
  <c r="AB45" i="14"/>
  <c r="AB44" i="14"/>
  <c r="AC44" i="14"/>
  <c r="Z63" i="14"/>
  <c r="Y63" i="14"/>
  <c r="AC69" i="14"/>
  <c r="AB69" i="14"/>
  <c r="W75" i="14"/>
  <c r="V75" i="14"/>
  <c r="Z91" i="14"/>
  <c r="Y91" i="14"/>
  <c r="Z86" i="14"/>
  <c r="Y86" i="14"/>
  <c r="AC87" i="14"/>
  <c r="AB87" i="14"/>
  <c r="AC93" i="14"/>
  <c r="AB93" i="14"/>
  <c r="W49" i="14"/>
  <c r="V49" i="14"/>
  <c r="W70" i="14"/>
  <c r="V70" i="14"/>
  <c r="W54" i="14"/>
  <c r="V54" i="14"/>
  <c r="W58" i="14"/>
  <c r="V58" i="14"/>
  <c r="AC39" i="14"/>
  <c r="AB39" i="14"/>
  <c r="K102" i="14"/>
  <c r="D105" i="14"/>
  <c r="C106" i="14"/>
  <c r="AC35" i="14"/>
  <c r="AB35" i="14"/>
  <c r="AB66" i="14"/>
  <c r="AC66" i="14"/>
  <c r="Z56" i="14"/>
  <c r="Y56" i="14"/>
  <c r="AC47" i="14"/>
  <c r="AB47" i="14"/>
  <c r="AB78" i="14"/>
  <c r="AC78" i="14"/>
  <c r="W47" i="14"/>
  <c r="V47" i="14"/>
  <c r="AC43" i="14"/>
  <c r="AB43" i="14"/>
  <c r="AB74" i="14"/>
  <c r="AC74" i="14"/>
  <c r="Z78" i="14"/>
  <c r="Y78" i="14"/>
  <c r="W85" i="14"/>
  <c r="V85" i="14"/>
  <c r="Y77" i="14"/>
  <c r="W72" i="14"/>
  <c r="V72" i="14"/>
  <c r="W39" i="14"/>
  <c r="V39" i="14"/>
  <c r="Y35" i="14"/>
  <c r="Z35" i="14"/>
  <c r="W57" i="14"/>
  <c r="V57" i="14"/>
  <c r="AB62" i="14"/>
  <c r="AC62" i="14"/>
  <c r="Z51" i="14"/>
  <c r="Y51" i="14"/>
  <c r="Z62" i="14"/>
  <c r="Y62" i="14"/>
  <c r="W59" i="14"/>
  <c r="V59" i="14"/>
  <c r="W43" i="14"/>
  <c r="V43" i="14"/>
  <c r="W45" i="14"/>
  <c r="V45" i="14"/>
  <c r="AB42" i="14"/>
  <c r="AC42" i="14"/>
  <c r="Z79" i="14"/>
  <c r="Y79" i="14"/>
  <c r="AB94" i="14"/>
  <c r="AC94" i="14"/>
  <c r="D29" i="11"/>
  <c r="G29" i="11" s="1"/>
  <c r="E28" i="11"/>
  <c r="F28" i="11" s="1"/>
  <c r="Z47" i="14" l="1"/>
  <c r="AC88" i="14"/>
  <c r="AB73" i="14"/>
  <c r="AC86" i="14"/>
  <c r="Y55" i="14"/>
  <c r="AB41" i="14"/>
  <c r="Z43" i="14"/>
  <c r="Z88" i="14"/>
  <c r="AC67" i="14"/>
  <c r="Y84" i="14"/>
  <c r="AB85" i="14"/>
  <c r="Y74"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IS365" i="14"/>
  <c r="IK365" i="14"/>
  <c r="HM365" i="14"/>
  <c r="GW365" i="14"/>
  <c r="GG365" i="14"/>
  <c r="FY365" i="14"/>
  <c r="FQ365" i="14"/>
  <c r="FA365" i="14"/>
  <c r="ES365" i="14"/>
  <c r="EK365" i="14"/>
  <c r="DU365" i="14"/>
  <c r="DM365" i="14"/>
  <c r="DE365" i="14"/>
  <c r="CO365" i="14"/>
  <c r="CG365" i="14"/>
  <c r="BY365" i="14"/>
  <c r="BI365" i="14"/>
  <c r="BA365" i="14"/>
  <c r="AS365" i="14"/>
  <c r="AC365" i="14"/>
  <c r="U365" i="14"/>
  <c r="M365" i="14"/>
  <c r="IR365" i="14"/>
  <c r="IJ365" i="14"/>
  <c r="IB365" i="14"/>
  <c r="HL365" i="14"/>
  <c r="HD365" i="14"/>
  <c r="GV365" i="14"/>
  <c r="GF365" i="14"/>
  <c r="FX365" i="14"/>
  <c r="FP365" i="14"/>
  <c r="EZ365" i="14"/>
  <c r="ER365" i="14"/>
  <c r="EJ365" i="14"/>
  <c r="DT365" i="14"/>
  <c r="DL365" i="14"/>
  <c r="DD365" i="14"/>
  <c r="CN365" i="14"/>
  <c r="CF365" i="14"/>
  <c r="BX365" i="14"/>
  <c r="BH365" i="14"/>
  <c r="AZ365" i="14"/>
  <c r="AR365" i="14"/>
  <c r="AB365" i="14"/>
  <c r="T365" i="14"/>
  <c r="L365" i="14"/>
  <c r="IQ365" i="14"/>
  <c r="II365" i="14"/>
  <c r="IA365" i="14"/>
  <c r="HK365" i="14"/>
  <c r="HC365" i="14"/>
  <c r="GU365" i="14"/>
  <c r="GE365" i="14"/>
  <c r="FW365" i="14"/>
  <c r="FO365" i="14"/>
  <c r="EY365" i="14"/>
  <c r="EQ365" i="14"/>
  <c r="EI365" i="14"/>
  <c r="DS365" i="14"/>
  <c r="DK365" i="14"/>
  <c r="DC365" i="14"/>
  <c r="CM365" i="14"/>
  <c r="CE365" i="14"/>
  <c r="BW365" i="14"/>
  <c r="BG365" i="14"/>
  <c r="AY365" i="14"/>
  <c r="AQ365" i="14"/>
  <c r="AA365" i="14"/>
  <c r="S365" i="14"/>
  <c r="K365" i="14"/>
  <c r="IP365" i="14"/>
  <c r="IH365" i="14"/>
  <c r="HZ365" i="14"/>
  <c r="HJ365" i="14"/>
  <c r="HB365" i="14"/>
  <c r="GT365" i="14"/>
  <c r="GD365" i="14"/>
  <c r="FV365" i="14"/>
  <c r="FN365" i="14"/>
  <c r="EX365" i="14"/>
  <c r="EP365" i="14"/>
  <c r="EH365" i="14"/>
  <c r="DR365" i="14"/>
  <c r="DJ365" i="14"/>
  <c r="DB365" i="14"/>
  <c r="CL365" i="14"/>
  <c r="CD365" i="14"/>
  <c r="BV365" i="14"/>
  <c r="BF365" i="14"/>
  <c r="AX365" i="14"/>
  <c r="AP365" i="14"/>
  <c r="Z365" i="14"/>
  <c r="R365" i="14"/>
  <c r="J365" i="14"/>
  <c r="IO365" i="14"/>
  <c r="IG365" i="14"/>
  <c r="HY365" i="14"/>
  <c r="HI365" i="14"/>
  <c r="HA365" i="14"/>
  <c r="GS365" i="14"/>
  <c r="GC365" i="14"/>
  <c r="FU365" i="14"/>
  <c r="FM365" i="14"/>
  <c r="EW365" i="14"/>
  <c r="EO365" i="14"/>
  <c r="EG365" i="14"/>
  <c r="DQ365" i="14"/>
  <c r="DI365" i="14"/>
  <c r="DA365" i="14"/>
  <c r="CK365" i="14"/>
  <c r="CC365" i="14"/>
  <c r="BU365" i="14"/>
  <c r="BE365" i="14"/>
  <c r="AW365" i="14"/>
  <c r="AO365" i="14"/>
  <c r="Y365" i="14"/>
  <c r="Q365" i="14"/>
  <c r="I365" i="14"/>
  <c r="IN365" i="14"/>
  <c r="IF365" i="14"/>
  <c r="HX365" i="14"/>
  <c r="HH365" i="14"/>
  <c r="GZ365" i="14"/>
  <c r="GR365" i="14"/>
  <c r="GB365" i="14"/>
  <c r="FT365" i="14"/>
  <c r="FL365" i="14"/>
  <c r="EV365" i="14"/>
  <c r="EN365" i="14"/>
  <c r="EF365" i="14"/>
  <c r="DP365" i="14"/>
  <c r="DH365" i="14"/>
  <c r="CZ365" i="14"/>
  <c r="CJ365" i="14"/>
  <c r="CB365" i="14"/>
  <c r="BT365" i="14"/>
  <c r="BD365" i="14"/>
  <c r="AV365" i="14"/>
  <c r="AN365" i="14"/>
  <c r="X365" i="14"/>
  <c r="P365" i="14"/>
  <c r="H365" i="14"/>
  <c r="IM365" i="14"/>
  <c r="IE365" i="14"/>
  <c r="HW365" i="14"/>
  <c r="HG365" i="14"/>
  <c r="GY365" i="14"/>
  <c r="GQ365" i="14"/>
  <c r="GA365" i="14"/>
  <c r="FS365" i="14"/>
  <c r="FK365" i="14"/>
  <c r="EU365" i="14"/>
  <c r="EM365" i="14"/>
  <c r="EE365" i="14"/>
  <c r="DO365" i="14"/>
  <c r="DG365" i="14"/>
  <c r="CY365" i="14"/>
  <c r="CI365" i="14"/>
  <c r="CA365" i="14"/>
  <c r="BS365" i="14"/>
  <c r="BC365" i="14"/>
  <c r="AU365" i="14"/>
  <c r="AM365" i="14"/>
  <c r="W365" i="14"/>
  <c r="O365" i="14"/>
  <c r="G365" i="14"/>
  <c r="FJ365" i="14"/>
  <c r="CX365" i="14"/>
  <c r="AL365" i="14"/>
  <c r="FB365" i="14"/>
  <c r="CP365" i="14"/>
  <c r="AD365" i="14"/>
  <c r="ET365" i="14"/>
  <c r="CH365" i="14"/>
  <c r="V365" i="14"/>
  <c r="EL365" i="14"/>
  <c r="BZ365" i="14"/>
  <c r="N365" i="14"/>
  <c r="GP365" i="14"/>
  <c r="ED365" i="14"/>
  <c r="BR365" i="14"/>
  <c r="GH365" i="14"/>
  <c r="DV365" i="14"/>
  <c r="BJ365" i="14"/>
  <c r="FR365" i="14"/>
  <c r="DF365" i="14"/>
  <c r="AT365" i="14"/>
  <c r="BB365" i="14"/>
  <c r="IL365" i="14"/>
  <c r="FZ365" i="14"/>
  <c r="E106" i="14"/>
  <c r="F106" i="14" s="1"/>
  <c r="D31" i="11"/>
  <c r="G31" i="11" s="1"/>
  <c r="E30" i="11"/>
  <c r="F30" i="11" s="1"/>
  <c r="DN365" i="14" l="1"/>
  <c r="IT365" i="14"/>
  <c r="GX365" i="14"/>
  <c r="HN365" i="14"/>
  <c r="AE365" i="14"/>
  <c r="CQ365" i="14"/>
  <c r="FC365" i="14"/>
  <c r="HO365" i="14"/>
  <c r="AF365" i="14"/>
  <c r="CR365" i="14"/>
  <c r="FD365" i="14"/>
  <c r="HP365" i="14"/>
  <c r="AG365" i="14"/>
  <c r="CS365" i="14"/>
  <c r="FE365" i="14"/>
  <c r="HQ365" i="14"/>
  <c r="AH365" i="14"/>
  <c r="CT365" i="14"/>
  <c r="FF365" i="14"/>
  <c r="HR365" i="14"/>
  <c r="AI365" i="14"/>
  <c r="CU365" i="14"/>
  <c r="FG365" i="14"/>
  <c r="HS365" i="14"/>
  <c r="AJ365" i="14"/>
  <c r="CV365" i="14"/>
  <c r="FH365" i="14"/>
  <c r="HT365" i="14"/>
  <c r="AK365" i="14"/>
  <c r="CW365" i="14"/>
  <c r="FI365" i="14"/>
  <c r="HU365" i="14"/>
  <c r="IC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IZ368" i="14"/>
  <c r="IB368" i="14"/>
  <c r="HL368" i="14"/>
  <c r="GV368" i="14"/>
  <c r="GN368" i="14"/>
  <c r="FX368" i="14"/>
  <c r="FP368" i="14"/>
  <c r="EZ368" i="14"/>
  <c r="EJ368" i="14"/>
  <c r="EB368" i="14"/>
  <c r="DL368" i="14"/>
  <c r="DD368" i="14"/>
  <c r="CN368" i="14"/>
  <c r="BX368" i="14"/>
  <c r="BP368" i="14"/>
  <c r="AZ368" i="14"/>
  <c r="AR368" i="14"/>
  <c r="AB368" i="14"/>
  <c r="L368" i="14"/>
  <c r="IY368" i="14"/>
  <c r="II368" i="14"/>
  <c r="IA368" i="14"/>
  <c r="HK368" i="14"/>
  <c r="GU368" i="14"/>
  <c r="GM368" i="14"/>
  <c r="FW368" i="14"/>
  <c r="FO368" i="14"/>
  <c r="EY368" i="14"/>
  <c r="EI368" i="14"/>
  <c r="EA368" i="14"/>
  <c r="DK368" i="14"/>
  <c r="DC368" i="14"/>
  <c r="CM368" i="14"/>
  <c r="BW368" i="14"/>
  <c r="BO368" i="14"/>
  <c r="AY368" i="14"/>
  <c r="AQ368" i="14"/>
  <c r="AA368" i="14"/>
  <c r="K368" i="14"/>
  <c r="IX368" i="14"/>
  <c r="IH368" i="14"/>
  <c r="HZ368" i="14"/>
  <c r="HJ368" i="14"/>
  <c r="GT368" i="14"/>
  <c r="GL368" i="14"/>
  <c r="FV368" i="14"/>
  <c r="FN368" i="14"/>
  <c r="EX368" i="14"/>
  <c r="EH368" i="14"/>
  <c r="DZ368" i="14"/>
  <c r="DJ368" i="14"/>
  <c r="DB368" i="14"/>
  <c r="CL368" i="14"/>
  <c r="BV368" i="14"/>
  <c r="BN368" i="14"/>
  <c r="AX368" i="14"/>
  <c r="AP368" i="14"/>
  <c r="Z368" i="14"/>
  <c r="J368" i="14"/>
  <c r="IW368" i="14"/>
  <c r="IG368" i="14"/>
  <c r="HY368" i="14"/>
  <c r="HI368" i="14"/>
  <c r="GS368" i="14"/>
  <c r="GK368" i="14"/>
  <c r="FU368" i="14"/>
  <c r="FM368" i="14"/>
  <c r="EW368" i="14"/>
  <c r="EG368" i="14"/>
  <c r="DY368" i="14"/>
  <c r="DI368" i="14"/>
  <c r="DA368" i="14"/>
  <c r="CK368" i="14"/>
  <c r="BU368" i="14"/>
  <c r="BM368" i="14"/>
  <c r="AW368" i="14"/>
  <c r="AO368" i="14"/>
  <c r="Y368" i="14"/>
  <c r="I368" i="14"/>
  <c r="IV368" i="14"/>
  <c r="IF368" i="14"/>
  <c r="HX368" i="14"/>
  <c r="HH368" i="14"/>
  <c r="GR368" i="14"/>
  <c r="GJ368" i="14"/>
  <c r="FT368" i="14"/>
  <c r="FL368" i="14"/>
  <c r="EV368" i="14"/>
  <c r="EF368" i="14"/>
  <c r="DX368" i="14"/>
  <c r="DH368" i="14"/>
  <c r="CZ368" i="14"/>
  <c r="CJ368" i="14"/>
  <c r="BT368" i="14"/>
  <c r="BL368" i="14"/>
  <c r="AV368" i="14"/>
  <c r="AN368" i="14"/>
  <c r="X368" i="14"/>
  <c r="H368" i="14"/>
  <c r="IU368" i="14"/>
  <c r="IE368" i="14"/>
  <c r="HW368" i="14"/>
  <c r="HG368" i="14"/>
  <c r="GQ368" i="14"/>
  <c r="GI368" i="14"/>
  <c r="FS368" i="14"/>
  <c r="FK368" i="14"/>
  <c r="EU368" i="14"/>
  <c r="EE368" i="14"/>
  <c r="DW368" i="14"/>
  <c r="DG368" i="14"/>
  <c r="CY368" i="14"/>
  <c r="CI368" i="14"/>
  <c r="BS368" i="14"/>
  <c r="BK368" i="14"/>
  <c r="AU368" i="14"/>
  <c r="AM368" i="14"/>
  <c r="W368" i="14"/>
  <c r="G368" i="14"/>
  <c r="JB368" i="14"/>
  <c r="IL368" i="14"/>
  <c r="ID368" i="14"/>
  <c r="HN368" i="14"/>
  <c r="GX368" i="14"/>
  <c r="GP368" i="14"/>
  <c r="FZ368" i="14"/>
  <c r="FR368" i="14"/>
  <c r="FB368" i="14"/>
  <c r="EL368" i="14"/>
  <c r="ED368" i="14"/>
  <c r="DN368" i="14"/>
  <c r="DF368" i="14"/>
  <c r="CX368" i="14"/>
  <c r="CP368" i="14"/>
  <c r="BZ368" i="14"/>
  <c r="BR368" i="14"/>
  <c r="BB368" i="14"/>
  <c r="AT368" i="14"/>
  <c r="AL368" i="14"/>
  <c r="AD368" i="14"/>
  <c r="N368" i="14"/>
  <c r="HM368" i="14"/>
  <c r="CO368" i="14"/>
  <c r="AC368" i="14"/>
  <c r="HE368" i="14"/>
  <c r="ES368" i="14"/>
  <c r="U368" i="14"/>
  <c r="GW368" i="14"/>
  <c r="BY368" i="14"/>
  <c r="M368" i="14"/>
  <c r="JA368" i="14"/>
  <c r="GO368" i="14"/>
  <c r="BQ368" i="14"/>
  <c r="IS368" i="14"/>
  <c r="DU368" i="14"/>
  <c r="BI368" i="14"/>
  <c r="IK368" i="14"/>
  <c r="FY368" i="14"/>
  <c r="BA368" i="14"/>
  <c r="HU368" i="14"/>
  <c r="FI368" i="14"/>
  <c r="CW368" i="14"/>
  <c r="AK368" i="14"/>
  <c r="IC368" i="14"/>
  <c r="FQ368" i="14"/>
  <c r="AS368"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J33" i="11" l="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F115" i="14"/>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G115" i="14" l="1"/>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G641" i="14" s="1"/>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H641" i="14"/>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C205" i="1" s="1"/>
  <c r="C230" i="1"/>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G651" i="14"/>
  <c r="E651" i="14"/>
  <c r="H651" i="14" s="1"/>
  <c r="E126" i="14"/>
  <c r="F126" i="14" s="1"/>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H126" i="14" l="1"/>
  <c r="J50" i="11"/>
  <c r="K50" i="11" s="1"/>
  <c r="H50" i="11"/>
  <c r="I50" i="11" s="1"/>
  <c r="I125" i="14"/>
  <c r="K125" i="14" s="1"/>
  <c r="IV386" i="14" s="1"/>
  <c r="G126" i="14"/>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126" i="14" l="1"/>
  <c r="K126" i="14" s="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F131" i="14" l="1"/>
  <c r="I131" i="14" s="1"/>
  <c r="K131" i="14" s="1"/>
  <c r="IZ392" i="14" s="1"/>
  <c r="M326" i="2"/>
  <c r="K365" i="2"/>
  <c r="L365" i="2" s="1"/>
  <c r="K326" i="2"/>
  <c r="N326" i="2" s="1"/>
  <c r="L326" i="2"/>
  <c r="K287" i="2"/>
  <c r="L287" i="2" s="1"/>
  <c r="N287" i="2" s="1"/>
  <c r="J55" i="11"/>
  <c r="K55" i="11" s="1"/>
  <c r="H55" i="11"/>
  <c r="I55" i="11"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N327" i="2" s="1"/>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C186" i="1"/>
  <c r="P327" i="2" l="1"/>
  <c r="O327" i="2"/>
  <c r="N366" i="2"/>
  <c r="M366" i="2"/>
  <c r="J57" i="11"/>
  <c r="K57" i="11" s="1"/>
  <c r="H57" i="11"/>
  <c r="I57" i="11" s="1"/>
  <c r="M328" i="2"/>
  <c r="K367" i="2"/>
  <c r="L367" i="2" s="1"/>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N328" i="2"/>
  <c r="P328" i="2" s="1"/>
  <c r="M329" i="2"/>
  <c r="K329" i="2"/>
  <c r="L329" i="2"/>
  <c r="K290" i="2"/>
  <c r="L290" i="2" s="1"/>
  <c r="N290" i="2" s="1"/>
  <c r="K368" i="2"/>
  <c r="L368" i="2" s="1"/>
  <c r="J58" i="11"/>
  <c r="K58" i="11" s="1"/>
  <c r="H58" i="11"/>
  <c r="I58" i="11" s="1"/>
  <c r="O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I659" i="14" l="1"/>
  <c r="N329" i="2"/>
  <c r="O329" i="2" s="1"/>
  <c r="N289" i="2"/>
  <c r="M289" i="2"/>
  <c r="J59" i="11"/>
  <c r="K59" i="11" s="1"/>
  <c r="H59" i="11"/>
  <c r="I59" i="11" s="1"/>
  <c r="N368" i="2"/>
  <c r="M368"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C224" i="1"/>
  <c r="C223" i="1"/>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H662" i="14"/>
  <c r="E61" i="11"/>
  <c r="F61" i="11" s="1"/>
  <c r="D62" i="11"/>
  <c r="G62" i="11" s="1"/>
  <c r="M292" i="2"/>
  <c r="E293" i="2"/>
  <c r="F293" i="2" s="1"/>
  <c r="B250" i="2"/>
  <c r="B265" i="2"/>
  <c r="G137" i="14" l="1"/>
  <c r="J61" i="11"/>
  <c r="K61" i="11" s="1"/>
  <c r="H61" i="11"/>
  <c r="I61" i="11" s="1"/>
  <c r="M370" i="2"/>
  <c r="N370" i="2"/>
  <c r="O331" i="2"/>
  <c r="P331" i="2"/>
  <c r="M332" i="2"/>
  <c r="L332" i="2"/>
  <c r="K371" i="2"/>
  <c r="L371" i="2" s="1"/>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C195" i="1"/>
  <c r="C183" i="1"/>
  <c r="C184" i="1" s="1"/>
  <c r="C182" i="1"/>
  <c r="L293" i="2" l="1"/>
  <c r="N332" i="2"/>
  <c r="P332" i="2" s="1"/>
  <c r="M333" i="2"/>
  <c r="K372" i="2"/>
  <c r="L372" i="2" s="1"/>
  <c r="K333" i="2"/>
  <c r="N333" i="2" s="1"/>
  <c r="K294" i="2"/>
  <c r="L294" i="2" s="1"/>
  <c r="N294" i="2" s="1"/>
  <c r="L333"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O332" i="2" l="1"/>
  <c r="N293" i="2"/>
  <c r="M293" i="2"/>
  <c r="J63" i="11"/>
  <c r="K63" i="11" s="1"/>
  <c r="H63" i="11"/>
  <c r="I63" i="11" s="1"/>
  <c r="M334" i="2"/>
  <c r="K373" i="2"/>
  <c r="L373" i="2" s="1"/>
  <c r="K295" i="2"/>
  <c r="L295" i="2" s="1"/>
  <c r="N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C193" i="1"/>
  <c r="C194" i="1" s="1"/>
  <c r="A214" i="1" s="1"/>
  <c r="C155" i="1"/>
  <c r="M335" i="2" l="1"/>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K337" i="2"/>
  <c r="K376" i="2"/>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HF402" i="14"/>
  <c r="GX402" i="14"/>
  <c r="GP402" i="14"/>
  <c r="DN402" i="14"/>
  <c r="BZ402" i="14"/>
  <c r="BR402" i="14"/>
  <c r="BB402" i="14"/>
  <c r="JA402" i="14"/>
  <c r="HU402" i="14"/>
  <c r="HE402" i="14"/>
  <c r="GW402" i="14"/>
  <c r="ES402" i="14"/>
  <c r="EC402" i="14"/>
  <c r="DM402" i="14"/>
  <c r="CW402" i="14"/>
  <c r="BA402" i="14"/>
  <c r="U402" i="14"/>
  <c r="M402" i="14"/>
  <c r="IZ402" i="14"/>
  <c r="GV402" i="14"/>
  <c r="FX402" i="14"/>
  <c r="FH402" i="14"/>
  <c r="ER402" i="14"/>
  <c r="CV402" i="14"/>
  <c r="BX402" i="14"/>
  <c r="BP402" i="14"/>
  <c r="AZ402" i="14"/>
  <c r="IY402" i="14"/>
  <c r="HS402" i="14"/>
  <c r="HC402" i="14"/>
  <c r="GU402" i="14"/>
  <c r="EQ402" i="14"/>
  <c r="EA402" i="14"/>
  <c r="DK402" i="14"/>
  <c r="CU402" i="14"/>
  <c r="AY402" i="14"/>
  <c r="S402" i="14"/>
  <c r="K402" i="14"/>
  <c r="IX402" i="14"/>
  <c r="GT402" i="14"/>
  <c r="FV402" i="14"/>
  <c r="FF402" i="14"/>
  <c r="EP402" i="14"/>
  <c r="CT402" i="14"/>
  <c r="BV402" i="14"/>
  <c r="BN402" i="14"/>
  <c r="AX402" i="14"/>
  <c r="IW402" i="14"/>
  <c r="HQ402" i="14"/>
  <c r="HA402" i="14"/>
  <c r="GS402" i="14"/>
  <c r="EO402" i="14"/>
  <c r="DY402" i="14"/>
  <c r="DQ402" i="14"/>
  <c r="DI402" i="14"/>
  <c r="BM402" i="14"/>
  <c r="AW402" i="14"/>
  <c r="AG402" i="14"/>
  <c r="Q402" i="14"/>
  <c r="IF402" i="14"/>
  <c r="GZ402" i="14"/>
  <c r="GR402" i="14"/>
  <c r="GJ402" i="14"/>
  <c r="EN402" i="14"/>
  <c r="DX402" i="14"/>
  <c r="DP402" i="14"/>
  <c r="DH402" i="14"/>
  <c r="BL402" i="14"/>
  <c r="AV402" i="14"/>
  <c r="AF402" i="14"/>
  <c r="P402" i="14"/>
  <c r="IE402" i="14"/>
  <c r="GY402" i="14"/>
  <c r="GQ402" i="14"/>
  <c r="GI402" i="14"/>
  <c r="EM402" i="14"/>
  <c r="DW402" i="14"/>
  <c r="DO402" i="14"/>
  <c r="DG402" i="14"/>
  <c r="BK402" i="14"/>
  <c r="AU402" i="14"/>
  <c r="AE402" i="14"/>
  <c r="O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E299" i="2"/>
  <c r="F299" i="2" s="1"/>
  <c r="C49" i="3"/>
  <c r="C48" i="3"/>
  <c r="C42" i="3"/>
  <c r="C43" i="3"/>
  <c r="C38" i="3"/>
  <c r="D227" i="2"/>
  <c r="D228" i="2"/>
  <c r="D229" i="2"/>
  <c r="D230" i="2"/>
  <c r="D231" i="2"/>
  <c r="C187" i="1" s="1"/>
  <c r="C188" i="1" s="1"/>
  <c r="D232" i="2"/>
  <c r="D233" i="2"/>
  <c r="D226" i="2"/>
  <c r="L376" i="2" l="1"/>
  <c r="N337" i="2"/>
  <c r="L298" i="2"/>
  <c r="N298" i="2" s="1"/>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K338" i="2"/>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E300" i="2"/>
  <c r="F300" i="2" s="1"/>
  <c r="B267" i="2"/>
  <c r="B270" i="2" s="1"/>
  <c r="B268" i="2"/>
  <c r="N338" i="2" l="1"/>
  <c r="O338" i="2" s="1"/>
  <c r="L299" i="2"/>
  <c r="N299" i="2" s="1"/>
  <c r="I143" i="14"/>
  <c r="K143" i="14" s="1"/>
  <c r="HS404" i="14" s="1"/>
  <c r="J68" i="11"/>
  <c r="K68" i="11" s="1"/>
  <c r="H68" i="11"/>
  <c r="I68" i="11" s="1"/>
  <c r="M377" i="2"/>
  <c r="N377" i="2"/>
  <c r="M339" i="2"/>
  <c r="L339" i="2"/>
  <c r="K339" i="2"/>
  <c r="K378" i="2"/>
  <c r="L378" i="2" s="1"/>
  <c r="K300" i="2"/>
  <c r="L300" i="2" s="1"/>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EX404" i="14"/>
  <c r="FL404" i="14"/>
  <c r="IW404" i="14"/>
  <c r="BQ404" i="14"/>
  <c r="GG404" i="14"/>
  <c r="CS404" i="14"/>
  <c r="DR404" i="14"/>
  <c r="AN404"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N300" i="2"/>
  <c r="E301" i="2"/>
  <c r="F301" i="2" s="1"/>
  <c r="C208" i="1"/>
  <c r="B273" i="2"/>
  <c r="C212" i="1" s="1"/>
  <c r="B269" i="2"/>
  <c r="P338" i="2" l="1"/>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C211" i="1" s="1"/>
  <c r="B272" i="2"/>
  <c r="C213" i="1" s="1"/>
  <c r="C214" i="1" s="1"/>
  <c r="C156" i="1"/>
  <c r="G671" i="14" l="1"/>
  <c r="I670" i="14"/>
  <c r="J70" i="11"/>
  <c r="K70" i="11" s="1"/>
  <c r="H70" i="11"/>
  <c r="I70" i="11" s="1"/>
  <c r="O340" i="2"/>
  <c r="P340" i="2"/>
  <c r="P339" i="2"/>
  <c r="O339" i="2"/>
  <c r="N379" i="2"/>
  <c r="M379" i="2"/>
  <c r="M341" i="2"/>
  <c r="L341" i="2"/>
  <c r="K341" i="2"/>
  <c r="K302" i="2"/>
  <c r="L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N380" i="2" l="1"/>
  <c r="M380" i="2"/>
  <c r="J71" i="11"/>
  <c r="K71" i="11" s="1"/>
  <c r="H71" i="11"/>
  <c r="I71" i="11" s="1"/>
  <c r="N341" i="2"/>
  <c r="M342" i="2"/>
  <c r="K303" i="2"/>
  <c r="L303" i="2" s="1"/>
  <c r="N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E304" i="2"/>
  <c r="F304" i="2" s="1"/>
  <c r="C39" i="1"/>
  <c r="I672" i="14" l="1"/>
  <c r="P341" i="2"/>
  <c r="O341" i="2"/>
  <c r="J72" i="11"/>
  <c r="K72" i="11" s="1"/>
  <c r="H72" i="11"/>
  <c r="I72" i="11" s="1"/>
  <c r="N342" i="2"/>
  <c r="M343" i="2"/>
  <c r="K382" i="2"/>
  <c r="L382" i="2" s="1"/>
  <c r="K343" i="2"/>
  <c r="N343" i="2" s="1"/>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I673" i="14" l="1"/>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E150" i="14"/>
  <c r="F150" i="14" s="1"/>
  <c r="D151" i="14"/>
  <c r="C152" i="14"/>
  <c r="E675" i="14"/>
  <c r="G675" i="14" s="1"/>
  <c r="E74" i="11"/>
  <c r="F74" i="11" s="1"/>
  <c r="D75" i="11"/>
  <c r="G75" i="11" s="1"/>
  <c r="M304" i="2"/>
  <c r="N305" i="2"/>
  <c r="E306" i="2"/>
  <c r="F306" i="2" s="1"/>
  <c r="C46" i="3"/>
  <c r="C45" i="3"/>
  <c r="C44" i="3"/>
  <c r="C41" i="3"/>
  <c r="C40" i="3"/>
  <c r="C39" i="3"/>
  <c r="C36" i="3"/>
  <c r="G150" i="14" l="1"/>
  <c r="O344" i="2"/>
  <c r="P344" i="2"/>
  <c r="N383" i="2"/>
  <c r="M383" i="2"/>
  <c r="J74" i="11"/>
  <c r="K74" i="11" s="1"/>
  <c r="H74" i="11"/>
  <c r="I74" i="11" s="1"/>
  <c r="M345" i="2"/>
  <c r="K384" i="2"/>
  <c r="L345" i="2"/>
  <c r="K345" i="2"/>
  <c r="K306" i="2"/>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E307" i="2"/>
  <c r="F307" i="2" s="1"/>
  <c r="C231" i="1"/>
  <c r="L306" i="2" l="1"/>
  <c r="N306" i="2" s="1"/>
  <c r="N345" i="2"/>
  <c r="P345" i="2" s="1"/>
  <c r="L384" i="2"/>
  <c r="N384" i="2" s="1"/>
  <c r="J75" i="11"/>
  <c r="K75" i="11" s="1"/>
  <c r="H75" i="11"/>
  <c r="I75" i="11" s="1"/>
  <c r="M346" i="2"/>
  <c r="L346" i="2"/>
  <c r="K346" i="2"/>
  <c r="K385" i="2"/>
  <c r="K307"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E308" i="2"/>
  <c r="F308" i="2" s="1"/>
  <c r="C58" i="1"/>
  <c r="M384" i="2" l="1"/>
  <c r="O345" i="2"/>
  <c r="L307" i="2"/>
  <c r="N307" i="2" s="1"/>
  <c r="L385" i="2"/>
  <c r="N385" i="2" s="1"/>
  <c r="N346" i="2"/>
  <c r="O346" i="2"/>
  <c r="P346" i="2"/>
  <c r="M347" i="2"/>
  <c r="L347" i="2"/>
  <c r="K347" i="2"/>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7" i="1"/>
  <c r="C150" i="1" s="1"/>
  <c r="C151" i="1" s="1"/>
  <c r="M385" i="2" l="1"/>
  <c r="N347" i="2"/>
  <c r="O347" i="2" s="1"/>
  <c r="J77" i="11"/>
  <c r="K77" i="11" s="1"/>
  <c r="H77" i="11"/>
  <c r="I77" i="11" s="1"/>
  <c r="M386" i="2"/>
  <c r="N386"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HP414" i="14" s="1"/>
  <c r="P347" i="2"/>
  <c r="M349" i="2"/>
  <c r="K310" i="2"/>
  <c r="L310" i="2" s="1"/>
  <c r="K388" i="2"/>
  <c r="L388" i="2" s="1"/>
  <c r="L349" i="2"/>
  <c r="K349" i="2"/>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BX414" i="14"/>
  <c r="EK414" i="14"/>
  <c r="G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Q414" i="14"/>
  <c r="CC414" i="14"/>
  <c r="HA414" i="14"/>
  <c r="R414" i="14"/>
  <c r="CD414" i="14"/>
  <c r="HB414" i="14"/>
  <c r="S414" i="14"/>
  <c r="CE414" i="14"/>
  <c r="HC414" i="14"/>
  <c r="T414" i="14"/>
  <c r="CF414" i="14"/>
  <c r="HD414" i="14"/>
  <c r="U414" i="14"/>
  <c r="CG414" i="14"/>
  <c r="HE414" i="14"/>
  <c r="V414" i="14"/>
  <c r="CH414" i="14"/>
  <c r="HF414" i="14"/>
  <c r="O414" i="14"/>
  <c r="CA414" i="14"/>
  <c r="GY414" i="14"/>
  <c r="P414" i="14"/>
  <c r="CB414" i="14"/>
  <c r="EN414" i="14"/>
  <c r="GZ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BV414" i="14" l="1"/>
  <c r="H414" i="14"/>
  <c r="BZ414" i="14"/>
  <c r="GS414" i="14"/>
  <c r="GW414" i="14"/>
  <c r="GR414" i="14"/>
  <c r="L414" i="14"/>
  <c r="GU414" i="14"/>
  <c r="GQ414" i="14"/>
  <c r="GT414" i="14"/>
  <c r="ET414" i="14"/>
  <c r="ER414" i="14"/>
  <c r="EP414" i="14"/>
  <c r="BT414" i="14"/>
  <c r="M414" i="14"/>
  <c r="EG414" i="14"/>
  <c r="EM414" i="14"/>
  <c r="ES414" i="14"/>
  <c r="EQ414" i="14"/>
  <c r="EO414" i="14"/>
  <c r="GX414" i="14"/>
  <c r="EI414" i="14"/>
  <c r="N414" i="14"/>
  <c r="K414" i="14"/>
  <c r="EE414" i="14"/>
  <c r="GV414" i="14"/>
  <c r="J414" i="14"/>
  <c r="I414" i="14"/>
  <c r="FQ414" i="14"/>
  <c r="FP414" i="14"/>
  <c r="GL414" i="14"/>
  <c r="AM414" i="14"/>
  <c r="BS414" i="14"/>
  <c r="BY414" i="14"/>
  <c r="BW414" i="14"/>
  <c r="BU414" i="14"/>
  <c r="JB414" i="14"/>
  <c r="EF414" i="14"/>
  <c r="EL414" i="14"/>
  <c r="EJ414" i="14"/>
  <c r="EH414" i="14"/>
  <c r="GP414" i="14"/>
  <c r="DW414" i="14"/>
  <c r="ED414" i="14"/>
  <c r="BP414" i="14"/>
  <c r="FT414" i="14"/>
  <c r="EA414" i="14"/>
  <c r="BO414" i="14"/>
  <c r="AV414" i="14"/>
  <c r="BR414" i="14"/>
  <c r="DZ414" i="14"/>
  <c r="AR414" i="14"/>
  <c r="FX414" i="14"/>
  <c r="IV414" i="14"/>
  <c r="BQ414" i="14"/>
  <c r="DY414" i="14"/>
  <c r="FO414" i="14"/>
  <c r="GA414" i="14"/>
  <c r="GJ414" i="14"/>
  <c r="IZ414" i="14"/>
  <c r="BM414" i="14"/>
  <c r="AQ414" i="14"/>
  <c r="GF414" i="14"/>
  <c r="BL414" i="14"/>
  <c r="EB414" i="14"/>
  <c r="HX414" i="14"/>
  <c r="AO414" i="14"/>
  <c r="BE414" i="14"/>
  <c r="DX414" i="14"/>
  <c r="EC414" i="14"/>
  <c r="IX414" i="14"/>
  <c r="FK414" i="14"/>
  <c r="FM414" i="14"/>
  <c r="BC414" i="14"/>
  <c r="BK414" i="14"/>
  <c r="GN414" i="14"/>
  <c r="BN414" i="14"/>
  <c r="AS414" i="14"/>
  <c r="GG414" i="14"/>
  <c r="CZ414" i="14"/>
  <c r="GC414" i="14"/>
  <c r="FU414" i="14"/>
  <c r="BI414" i="14"/>
  <c r="FY414" i="14"/>
  <c r="IU414" i="14"/>
  <c r="JA414" i="14"/>
  <c r="IY414" i="14"/>
  <c r="IW414" i="14"/>
  <c r="FR414" i="14"/>
  <c r="FN414" i="14"/>
  <c r="BH414" i="14"/>
  <c r="FS414" i="14"/>
  <c r="GI414" i="14"/>
  <c r="GO414" i="14"/>
  <c r="GM414" i="14"/>
  <c r="GK414" i="14"/>
  <c r="AT414" i="14"/>
  <c r="AP414" i="14"/>
  <c r="IN414" i="14"/>
  <c r="GE414" i="14"/>
  <c r="AU414" i="14"/>
  <c r="HI414" i="14"/>
  <c r="IO414" i="14"/>
  <c r="IC414" i="14"/>
  <c r="FV414" i="14"/>
  <c r="FZ414" i="14"/>
  <c r="DF414" i="14"/>
  <c r="HG414" i="14"/>
  <c r="BG414" i="14"/>
  <c r="AZ414" i="14"/>
  <c r="IL414" i="14"/>
  <c r="GH414" i="14"/>
  <c r="GD414" i="14"/>
  <c r="IF414" i="14"/>
  <c r="FW414" i="14"/>
  <c r="DE414" i="14"/>
  <c r="BJ414" i="14"/>
  <c r="BF414" i="14"/>
  <c r="BD414" i="14"/>
  <c r="AY414" i="14"/>
  <c r="Z414" i="14"/>
  <c r="CN414" i="14"/>
  <c r="FL414" i="14"/>
  <c r="HY414" i="14"/>
  <c r="CK414" i="14"/>
  <c r="HL414" i="14"/>
  <c r="II414" i="14"/>
  <c r="IB414" i="14"/>
  <c r="CY414" i="14"/>
  <c r="EY414" i="14"/>
  <c r="HW414" i="14"/>
  <c r="IQ414" i="14"/>
  <c r="IM414" i="14"/>
  <c r="HM414" i="14"/>
  <c r="FB414" i="14"/>
  <c r="BB414" i="14"/>
  <c r="AX414" i="14"/>
  <c r="AD414" i="14"/>
  <c r="EU414" i="14"/>
  <c r="EW414" i="14"/>
  <c r="DS414" i="14"/>
  <c r="DD414" i="14"/>
  <c r="CM414" i="14"/>
  <c r="ID414" i="14"/>
  <c r="AN414" i="14"/>
  <c r="DR414" i="14"/>
  <c r="DH414" i="14"/>
  <c r="FA414" i="14"/>
  <c r="BA414" i="14"/>
  <c r="AW414" i="14"/>
  <c r="DT414" i="14"/>
  <c r="IS414" i="14"/>
  <c r="IK414" i="14"/>
  <c r="DP414" i="14"/>
  <c r="DM414" i="14"/>
  <c r="Y414" i="14"/>
  <c r="IR414" i="14"/>
  <c r="HK414" i="14"/>
  <c r="DL414" i="14"/>
  <c r="IJ414" i="14"/>
  <c r="CP414" i="14"/>
  <c r="IG414" i="14"/>
  <c r="AA414" i="14"/>
  <c r="AB414" i="14"/>
  <c r="GB414" i="14"/>
  <c r="DA414" i="14"/>
  <c r="HZ414" i="14"/>
  <c r="HJ414" i="14"/>
  <c r="IT414" i="14"/>
  <c r="DJ414" i="14"/>
  <c r="DK414" i="14"/>
  <c r="DV414" i="14"/>
  <c r="DU414" i="14"/>
  <c r="N349" i="2"/>
  <c r="O349" i="2" s="1"/>
  <c r="DQ414" i="14"/>
  <c r="IP414" i="14"/>
  <c r="EZ414" i="14"/>
  <c r="DB414" i="14"/>
  <c r="IA414" i="14"/>
  <c r="IE414" i="14"/>
  <c r="AC414" i="14"/>
  <c r="DI414" i="14"/>
  <c r="CL414" i="14"/>
  <c r="IH414" i="14"/>
  <c r="CO414" i="14"/>
  <c r="W414" i="14"/>
  <c r="EX414" i="14"/>
  <c r="HN414" i="14"/>
  <c r="DO414" i="14"/>
  <c r="CI414" i="14"/>
  <c r="DC414" i="14"/>
  <c r="DG414" i="14"/>
  <c r="DN414" i="14"/>
  <c r="I679" i="14"/>
  <c r="K679" i="14" s="1"/>
  <c r="L679" i="14" s="1"/>
  <c r="M350" i="2"/>
  <c r="K350" i="2"/>
  <c r="N350" i="2" s="1"/>
  <c r="L350" i="2"/>
  <c r="K311" i="2"/>
  <c r="L311" i="2" s="1"/>
  <c r="K389" i="2"/>
  <c r="L389" i="2" s="1"/>
  <c r="P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K312" i="2"/>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E313" i="2"/>
  <c r="F313" i="2" s="1"/>
  <c r="AI68" i="2"/>
  <c r="AK68" i="2" s="1"/>
  <c r="AO68" i="2" s="1"/>
  <c r="M26" i="11" s="1"/>
  <c r="AC69" i="2"/>
  <c r="AA69" i="2"/>
  <c r="AB69" i="2" s="1"/>
  <c r="Z70" i="2"/>
  <c r="AE69" i="2"/>
  <c r="AF69" i="2" s="1"/>
  <c r="X85" i="2"/>
  <c r="L312" i="2" l="1"/>
  <c r="N312" i="2" s="1"/>
  <c r="N351" i="2"/>
  <c r="M352" i="2"/>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E82" i="11"/>
  <c r="F82" i="11" s="1"/>
  <c r="D83" i="11"/>
  <c r="G83" i="11" s="1"/>
  <c r="M69" i="2"/>
  <c r="O69" i="2" s="1"/>
  <c r="S69" i="2" s="1"/>
  <c r="L27" i="11" s="1"/>
  <c r="M312" i="2"/>
  <c r="N313" i="2"/>
  <c r="E314" i="2"/>
  <c r="F314" i="2" s="1"/>
  <c r="D71" i="2"/>
  <c r="E71" i="2" s="1"/>
  <c r="K70" i="2"/>
  <c r="AH69" i="2"/>
  <c r="AI69" i="2" s="1"/>
  <c r="AK69" i="2" s="1"/>
  <c r="AO69" i="2" s="1"/>
  <c r="M27" i="11" s="1"/>
  <c r="AC70" i="2"/>
  <c r="AE70" i="2"/>
  <c r="AF70" i="2" s="1"/>
  <c r="Z71" i="2"/>
  <c r="AA70" i="2"/>
  <c r="AB70" i="2" s="1"/>
  <c r="X86" i="2"/>
  <c r="C72" i="2" l="1"/>
  <c r="H71" i="2"/>
  <c r="I71" i="2" s="1"/>
  <c r="K71" i="2" s="1"/>
  <c r="J82" i="11"/>
  <c r="K82" i="11" s="1"/>
  <c r="H82" i="11"/>
  <c r="I82" i="11" s="1"/>
  <c r="O352" i="2"/>
  <c r="P352" i="2"/>
  <c r="M391" i="2"/>
  <c r="N391" i="2"/>
  <c r="M353" i="2"/>
  <c r="K392" i="2"/>
  <c r="L392" i="2" s="1"/>
  <c r="L353" i="2"/>
  <c r="K353" i="2"/>
  <c r="N353" i="2" s="1"/>
  <c r="K314" i="2"/>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L314" i="2" l="1"/>
  <c r="N314" i="2" s="1"/>
  <c r="M354" i="2"/>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N355" i="2" l="1"/>
  <c r="O355" i="2" s="1"/>
  <c r="M356" i="2"/>
  <c r="K317" i="2"/>
  <c r="L317" i="2" s="1"/>
  <c r="K395" i="2"/>
  <c r="L395" i="2" s="1"/>
  <c r="K356" i="2"/>
  <c r="N356" i="2" s="1"/>
  <c r="L356" i="2"/>
  <c r="M394" i="2"/>
  <c r="N394" i="2"/>
  <c r="P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K357" i="2"/>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DB422" i="14" l="1"/>
  <c r="N357" i="2"/>
  <c r="O357" i="2" s="1"/>
  <c r="L396" i="2"/>
  <c r="N396" i="2" s="1"/>
  <c r="J87" i="11"/>
  <c r="K87" i="11" s="1"/>
  <c r="H87" i="11"/>
  <c r="I87" i="11" s="1"/>
  <c r="M396" i="2"/>
  <c r="M358" i="2"/>
  <c r="L358" i="2"/>
  <c r="K397" i="2"/>
  <c r="K319" i="2"/>
  <c r="K358" i="2"/>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N358" i="2"/>
  <c r="P358" i="2" s="1"/>
  <c r="L319" i="2"/>
  <c r="N319" i="2" s="1"/>
  <c r="P357" i="2"/>
  <c r="L397" i="2"/>
  <c r="I163" i="14"/>
  <c r="K163" i="14" s="1"/>
  <c r="HP424" i="14" s="1"/>
  <c r="G164" i="14"/>
  <c r="M359" i="2"/>
  <c r="K359" i="2"/>
  <c r="K398" i="2"/>
  <c r="L398" i="2" s="1"/>
  <c r="K320" i="2"/>
  <c r="L359"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O358" i="2" l="1"/>
  <c r="DB424" i="14"/>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L399" i="2" l="1"/>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EQ438" i="14"/>
  <c r="EH438" i="14"/>
  <c r="AM43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HJ438" i="14" l="1"/>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G181" i="14"/>
  <c r="F181" i="14"/>
  <c r="AH96" i="2"/>
  <c r="AI96" i="2" s="1"/>
  <c r="AK96" i="2" s="1"/>
  <c r="AO96" i="2" s="1"/>
  <c r="M50" i="11" s="1"/>
  <c r="M97" i="2"/>
  <c r="O97" i="2" s="1"/>
  <c r="S97" i="2" s="1"/>
  <c r="L51" i="11" s="1"/>
  <c r="C99" i="2"/>
  <c r="H98" i="2"/>
  <c r="I98" i="2" s="1"/>
  <c r="D98" i="2"/>
  <c r="E98" i="2" s="1"/>
  <c r="F98" i="2"/>
  <c r="AC97" i="2"/>
  <c r="Z98" i="2"/>
  <c r="AA97" i="2"/>
  <c r="AB97" i="2" s="1"/>
  <c r="AE97" i="2"/>
  <c r="AF97" i="2" s="1"/>
  <c r="X109" i="2"/>
  <c r="I181" i="14" l="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G194"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I193" i="14" l="1"/>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HY460"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BS460" i="14" l="1"/>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G204" i="14" l="1"/>
  <c r="JB463" i="14"/>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G211" i="14" l="1"/>
  <c r="I210" i="14"/>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G221" i="14" s="1"/>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F221" i="14" l="1"/>
  <c r="H221" i="14"/>
  <c r="C112"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221" i="14" l="1"/>
  <c r="K221" i="14" s="1"/>
  <c r="IP482" i="14" s="1"/>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HE482" i="14" l="1"/>
  <c r="DH482" i="14"/>
  <c r="HS482" i="14"/>
  <c r="EM482" i="14"/>
  <c r="CY482" i="14"/>
  <c r="IZ482" i="14"/>
  <c r="BV482" i="14"/>
  <c r="AV482" i="14"/>
  <c r="DR482" i="14"/>
  <c r="CA482" i="14"/>
  <c r="W482" i="14"/>
  <c r="BK482" i="14"/>
  <c r="EJ482" i="14"/>
  <c r="HH482" i="14"/>
  <c r="FN482" i="14"/>
  <c r="GZ482" i="14"/>
  <c r="GP482" i="14"/>
  <c r="FG482" i="14"/>
  <c r="HR482" i="14"/>
  <c r="GV482" i="14"/>
  <c r="BO482" i="14"/>
  <c r="HU482" i="14"/>
  <c r="BS482" i="14"/>
  <c r="CP482" i="14"/>
  <c r="N482" i="14"/>
  <c r="BF482" i="14"/>
  <c r="GW482" i="14"/>
  <c r="HL482" i="14"/>
  <c r="HJ482" i="14"/>
  <c r="AB482" i="14"/>
  <c r="AZ482" i="14"/>
  <c r="EE482" i="14"/>
  <c r="X482" i="14"/>
  <c r="AI482" i="14"/>
  <c r="CO482" i="14"/>
  <c r="J482" i="14"/>
  <c r="BX482" i="14"/>
  <c r="FM482" i="14"/>
  <c r="IL482" i="14"/>
  <c r="DB482" i="14"/>
  <c r="ID482" i="14"/>
  <c r="DT482" i="14"/>
  <c r="CE482" i="14"/>
  <c r="GX482" i="14"/>
  <c r="BP482" i="14"/>
  <c r="EP482" i="14"/>
  <c r="T482" i="14"/>
  <c r="FR482" i="14"/>
  <c r="AD482" i="14"/>
  <c r="FI482" i="14"/>
  <c r="DY482" i="14"/>
  <c r="ET482" i="14"/>
  <c r="HC482" i="14"/>
  <c r="HF482" i="14"/>
  <c r="BW482" i="14"/>
  <c r="DL482" i="14"/>
  <c r="IT482" i="14"/>
  <c r="DS482" i="14"/>
  <c r="HX482" i="14"/>
  <c r="L482" i="14"/>
  <c r="FZ482" i="14"/>
  <c r="IU482" i="14"/>
  <c r="HN482" i="14"/>
  <c r="CN482" i="14"/>
  <c r="GI482" i="14"/>
  <c r="Q482" i="14"/>
  <c r="AY482" i="14"/>
  <c r="JB482" i="14"/>
  <c r="GJ482" i="14"/>
  <c r="CW482" i="14"/>
  <c r="GK482" i="14"/>
  <c r="EX482" i="14"/>
  <c r="ED482" i="14"/>
  <c r="GD482" i="14"/>
  <c r="EZ482" i="14"/>
  <c r="FE482" i="14"/>
  <c r="HM482" i="14"/>
  <c r="AW482" i="14"/>
  <c r="AA482" i="14"/>
  <c r="HI482" i="14"/>
  <c r="K482" i="14"/>
  <c r="IF482" i="14"/>
  <c r="DA482" i="14"/>
  <c r="EG482" i="14"/>
  <c r="AJ482" i="14"/>
  <c r="FO482" i="14"/>
  <c r="AO482" i="14"/>
  <c r="FP482" i="14"/>
  <c r="BU482" i="14"/>
  <c r="FH482" i="14"/>
  <c r="FX482" i="14"/>
  <c r="CV482" i="14"/>
  <c r="HT482" i="14"/>
  <c r="BG482" i="14"/>
  <c r="FD482" i="14"/>
  <c r="DZ482" i="14"/>
  <c r="GU482" i="14"/>
  <c r="IH482" i="14"/>
  <c r="DQ482" i="14"/>
  <c r="CT482" i="14"/>
  <c r="BD482" i="14"/>
  <c r="AK482" i="14"/>
  <c r="IN482" i="14"/>
  <c r="DC482" i="14"/>
  <c r="HO482" i="14"/>
  <c r="HG482" i="14"/>
  <c r="I482" i="14"/>
  <c r="GT482" i="14"/>
  <c r="HP482" i="14"/>
  <c r="IG482" i="14"/>
  <c r="CU482" i="14"/>
  <c r="IQ482" i="14"/>
  <c r="BT482" i="14"/>
  <c r="HQ482" i="14"/>
  <c r="GO482" i="14"/>
  <c r="S482" i="14"/>
  <c r="IB482" i="14"/>
  <c r="CQ482" i="14"/>
  <c r="CF482" i="14"/>
  <c r="DN482" i="14"/>
  <c r="GB482" i="14"/>
  <c r="AQ482" i="14"/>
  <c r="EN482" i="14"/>
  <c r="EI482" i="14"/>
  <c r="FU482" i="14"/>
  <c r="GR482" i="14"/>
  <c r="GH482" i="14"/>
  <c r="DK482" i="14"/>
  <c r="GS482" i="14"/>
  <c r="EO482" i="14"/>
  <c r="IM482" i="14"/>
  <c r="CK482" i="14"/>
  <c r="GN482" i="14"/>
  <c r="GQ482" i="14"/>
  <c r="CI482" i="14"/>
  <c r="HW482" i="14"/>
  <c r="DU482" i="14"/>
  <c r="IJ482" i="14"/>
  <c r="EH482" i="14"/>
  <c r="CB482" i="14"/>
  <c r="DD482" i="14"/>
  <c r="AP482" i="14"/>
  <c r="IA482" i="14"/>
  <c r="HV482" i="14"/>
  <c r="CM482" i="14"/>
  <c r="IE482" i="14"/>
  <c r="AH482" i="14"/>
  <c r="DJ482" i="14"/>
  <c r="FW482" i="14"/>
  <c r="IC482" i="14"/>
  <c r="O482" i="14"/>
  <c r="JA482" i="14"/>
  <c r="R482" i="14"/>
  <c r="GL482" i="14"/>
  <c r="DW482" i="14"/>
  <c r="HK482" i="14"/>
  <c r="DO482" i="14"/>
  <c r="FT482" i="14"/>
  <c r="AX482" i="14"/>
  <c r="FK482" i="14"/>
  <c r="P482" i="14"/>
  <c r="AR482" i="14"/>
  <c r="HD482" i="14"/>
  <c r="HB482" i="14"/>
  <c r="II482" i="14"/>
  <c r="IR482" i="14"/>
  <c r="HZ482" i="14"/>
  <c r="FV482" i="14"/>
  <c r="Z482" i="14"/>
  <c r="CL482" i="14"/>
  <c r="CS482" i="14"/>
  <c r="GC482" i="14"/>
  <c r="EV482" i="14"/>
  <c r="BM482" i="14"/>
  <c r="BI482" i="14"/>
  <c r="CH482" i="14"/>
  <c r="ES482" i="14"/>
  <c r="H482" i="14"/>
  <c r="EL482" i="14"/>
  <c r="AL482" i="14"/>
  <c r="IX482" i="14"/>
  <c r="CR482" i="14"/>
  <c r="DM482" i="14"/>
  <c r="CC482" i="14"/>
  <c r="IO482" i="14"/>
  <c r="GY482" i="14"/>
  <c r="GM482" i="14"/>
  <c r="Y482" i="14"/>
  <c r="IY482" i="14"/>
  <c r="AU482" i="14"/>
  <c r="DE482" i="14"/>
  <c r="IW482" i="14"/>
  <c r="BY482" i="14"/>
  <c r="G482" i="14"/>
  <c r="CJ482" i="14"/>
  <c r="CG482" i="14"/>
  <c r="EF482" i="14"/>
  <c r="M482" i="14"/>
  <c r="FS482" i="14"/>
  <c r="ER482" i="14"/>
  <c r="EQ482" i="14"/>
  <c r="AN482" i="14"/>
  <c r="BZ482" i="14"/>
  <c r="BR482" i="14"/>
  <c r="EU482" i="14"/>
  <c r="DF482" i="14"/>
  <c r="AT482" i="14"/>
  <c r="BE482" i="14"/>
  <c r="EK482" i="14"/>
  <c r="EC482" i="14"/>
  <c r="FY482" i="14"/>
  <c r="HY482" i="14"/>
  <c r="BN482" i="14"/>
  <c r="DX482" i="14"/>
  <c r="IS482" i="14"/>
  <c r="EY482" i="14"/>
  <c r="IV482" i="14"/>
  <c r="FF482" i="14"/>
  <c r="DG482" i="14"/>
  <c r="BA482" i="14"/>
  <c r="V482" i="14"/>
  <c r="AF482" i="14"/>
  <c r="CX482" i="14"/>
  <c r="AM482" i="14"/>
  <c r="EA482" i="14"/>
  <c r="DV482" i="14"/>
  <c r="DI482" i="14"/>
  <c r="HA482" i="14"/>
  <c r="GF482" i="14"/>
  <c r="EW482" i="14"/>
  <c r="AG482" i="14"/>
  <c r="CZ482" i="14"/>
  <c r="BJ482" i="14"/>
  <c r="IK482" i="14"/>
  <c r="U482" i="14"/>
  <c r="GA482" i="14"/>
  <c r="FQ482" i="14"/>
  <c r="BL482" i="14"/>
  <c r="GG482" i="14"/>
  <c r="FB482" i="14"/>
  <c r="BH482" i="14"/>
  <c r="FJ482" i="14"/>
  <c r="CD482" i="14"/>
  <c r="BB482" i="14"/>
  <c r="EB482" i="14"/>
  <c r="BC482" i="14"/>
  <c r="GE482" i="14"/>
  <c r="FL482" i="14"/>
  <c r="FC482" i="14"/>
  <c r="AE482" i="14"/>
  <c r="FA482" i="14"/>
  <c r="AC482" i="14"/>
  <c r="AS482" i="14"/>
  <c r="DP482" i="14"/>
  <c r="BQ482" i="14"/>
  <c r="I222" i="14"/>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G227" i="14" l="1"/>
  <c r="H227" i="14"/>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G229" i="14"/>
  <c r="H229" i="14"/>
  <c r="F229" i="14"/>
  <c r="F228" i="14"/>
  <c r="C168" i="1"/>
  <c r="C171" i="1" s="1"/>
  <c r="C174" i="1"/>
  <c r="I228" i="14" l="1"/>
  <c r="K228" i="14" s="1"/>
  <c r="IY489" i="14" s="1"/>
  <c r="I229" i="14"/>
  <c r="K229" i="14" s="1"/>
  <c r="IV490"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<sst xmlns="http://schemas.openxmlformats.org/spreadsheetml/2006/main" count="1354" uniqueCount="902">
  <si>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</si>
  <si>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</si>
  <si>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</si>
  <si>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</si>
  <si>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</si>
  <si>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</si>
  <si>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</si>
  <si>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</si>
  <si>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</si>
  <si>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</si>
  <si>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</si>
  <si>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</si>
  <si>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</si>
  <si>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</si>
  <si>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</si>
  <si>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</si>
  <si>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</si>
  <si>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</si>
  <si>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</si>
  <si>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</si>
  <si>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</si>
  <si>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</si>
  <si>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</si>
  <si>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</si>
  <si>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</si>
  <si>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</si>
  <si>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</si>
  <si>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</si>
  <si>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</si>
  <si>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</si>
  <si>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</si>
  <si>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</si>
  <si>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</si>
  <si>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</si>
  <si>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</si>
  <si>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</si>
  <si>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</si>
  <si>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</si>
  <si>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</si>
  <si>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</si>
  <si>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</si>
  <si>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</si>
  <si>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</si>
  <si>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</si>
  <si>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</si>
  <si>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</si>
  <si>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</si>
  <si>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</si>
  <si>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</si>
  <si>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</si>
  <si>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</si>
  <si>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</si>
  <si>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</si>
  <si>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</si>
  <si>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</si>
  <si>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</si>
  <si>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</si>
  <si>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</si>
  <si>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</si>
  <si>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</si>
  <si>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</si>
  <si>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</si>
  <si>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</si>
  <si>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</si>
  <si>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</si>
  <si>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</si>
  <si>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</si>
  <si>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</si>
  <si>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</si>
  <si>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</si>
  <si>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</si>
  <si>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</si>
  <si>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</si>
  <si>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</si>
  <si>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</si>
  <si>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</si>
  <si>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</si>
  <si>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</si>
  <si>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</si>
  <si>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</si>
  <si>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</si>
  <si>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</si>
  <si>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</si>
  <si>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</si>
  <si>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</si>
  <si>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</si>
  <si>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</si>
  <si>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</si>
  <si>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</si>
  <si>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</si>
  <si>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</si>
  <si>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</si>
  <si>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</si>
  <si>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</si>
  <si>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</si>
  <si>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</si>
  <si>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</si>
  <si>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</si>
  <si>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</si>
  <si>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</si>
  <si>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</si>
  <si>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</si>
  <si>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</si>
  <si>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</si>
  <si>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</si>
  <si>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</si>
  <si>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</si>
  <si>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</si>
  <si>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</si>
  <si>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</si>
  <si>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</si>
  <si>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</si>
  <si>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</si>
  <si>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</si>
  <si>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</si>
  <si>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</si>
  <si>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</si>
  <si>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</si>
  <si>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</si>
  <si>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</si>
  <si>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</si>
  <si>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</si>
  <si>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</si>
  <si>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</si>
  <si>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</si>
  <si>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</si>
  <si>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</si>
  <si>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</si>
  <si>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</si>
  <si>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</si>
  <si>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</si>
  <si>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</si>
  <si>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</si>
  <si>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</si>
  <si>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</si>
  <si>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</si>
  <si>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</si>
  <si>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</si>
  <si>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</si>
  <si>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</si>
  <si>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</si>
  <si>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</si>
  <si>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</si>
  <si>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</si>
  <si>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</si>
  <si>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</si>
  <si>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</si>
  <si>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</si>
  <si>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</si>
  <si>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</si>
  <si>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</si>
  <si>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</si>
  <si>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</si>
  <si>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</si>
  <si>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</si>
  <si>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</si>
  <si>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</si>
  <si>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</si>
  <si>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</si>
  <si>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</si>
  <si>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</si>
  <si>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</si>
  <si>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</si>
  <si>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</si>
  <si>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</si>
  <si>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</si>
  <si>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</si>
  <si>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</si>
  <si>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</si>
  <si>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</si>
  <si>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</si>
  <si>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</si>
  <si>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</si>
  <si>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</si>
  <si>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</si>
  <si>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</si>
  <si>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</si>
  <si>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</si>
  <si>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</si>
  <si>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</si>
  <si>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</si>
  <si>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</si>
  <si>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</si>
  <si>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</si>
  <si>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</si>
  <si>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</si>
  <si>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</si>
  <si>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</si>
  <si>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</si>
  <si>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</si>
  <si>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</si>
  <si>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</si>
  <si>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</si>
  <si>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</si>
  <si>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</si>
  <si>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</si>
  <si>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</si>
  <si>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</si>
  <si>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</si>
  <si>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</si>
  <si>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</si>
  <si>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</si>
  <si>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</si>
  <si>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</si>
  <si>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</si>
  <si>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</si>
  <si>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</si>
  <si>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</si>
  <si>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</si>
  <si>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</si>
  <si>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</si>
  <si>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</si>
  <si>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</si>
  <si>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</si>
  <si>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</si>
  <si>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</si>
  <si>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</si>
  <si>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</si>
  <si>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</si>
  <si>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</si>
  <si>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</si>
  <si>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</si>
  <si>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</si>
  <si>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</si>
  <si>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</si>
  <si>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</si>
  <si>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</si>
  <si>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</si>
  <si>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</si>
  <si>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</si>
  <si>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</si>
  <si>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</si>
  <si>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</si>
  <si>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</si>
  <si>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</si>
  <si>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</si>
  <si>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</si>
  <si>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</si>
  <si>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</si>
  <si>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</si>
  <si>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</si>
  <si>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</si>
  <si>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</si>
  <si>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</si>
  <si>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</si>
  <si>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</si>
  <si>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</si>
  <si>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</si>
  <si>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</si>
  <si>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</si>
  <si>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</si>
  <si>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</si>
  <si>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</si>
  <si>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</si>
  <si>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</si>
  <si>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</si>
  <si>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</si>
  <si>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</si>
  <si>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</si>
  <si>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</si>
  <si>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</si>
  <si>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</si>
  <si>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</si>
  <si>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</si>
  <si>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</si>
  <si>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</si>
  <si>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</si>
  <si>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</si>
  <si>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</si>
  <si>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</si>
  <si>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</si>
  <si>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</si>
  <si>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</si>
  <si>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</si>
  <si>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</si>
  <si>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</si>
  <si>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</si>
  <si>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</si>
  <si>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</si>
  <si>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</si>
  <si>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</si>
  <si>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</si>
  <si>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</si>
  <si>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</si>
  <si>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</si>
  <si>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</si>
  <si>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</si>
  <si>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</si>
  <si>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</si>
  <si>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</si>
  <si>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</si>
  <si>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</si>
  <si>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</si>
  <si>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</si>
  <si>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</si>
  <si>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</si>
  <si>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</si>
  <si>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</si>
  <si>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</si>
  <si>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</si>
  <si>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</si>
  <si>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</si>
  <si>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</si>
  <si>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</si>
  <si>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</si>
  <si>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</si>
  <si>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</si>
  <si>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</si>
  <si>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</si>
  <si>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</si>
  <si>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</si>
  <si>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</si>
  <si>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</si>
  <si>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</si>
  <si>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</si>
  <si>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</si>
  <si>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</si>
  <si>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</si>
  <si>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</si>
  <si>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</si>
  <si>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</si>
  <si>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</si>
  <si>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</si>
  <si>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</si>
  <si>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</si>
  <si>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</si>
  <si>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</si>
  <si>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</si>
  <si>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</si>
  <si>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</si>
  <si>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</si>
  <si>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</si>
  <si>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</si>
  <si>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</si>
  <si>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</si>
  <si>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</si>
  <si>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</si>
  <si>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</si>
  <si>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</si>
  <si>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</si>
  <si>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</si>
  <si>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</si>
  <si>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</si>
  <si>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</si>
  <si>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</si>
  <si>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</si>
  <si>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</si>
  <si>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</si>
  <si>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</si>
  <si>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</si>
  <si>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</si>
  <si>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</si>
  <si>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</si>
  <si>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</si>
  <si>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</si>
  <si>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</si>
  <si>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</si>
  <si>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</si>
  <si>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</si>
  <si>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</si>
  <si>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</si>
  <si>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</si>
  <si>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</si>
  <si>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</si>
  <si>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</si>
  <si>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</si>
  <si>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</si>
  <si>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</si>
  <si>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</si>
  <si>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</si>
  <si>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</si>
  <si>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</si>
  <si>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</si>
  <si>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</si>
  <si>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</si>
  <si>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</si>
  <si>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</si>
  <si>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</si>
  <si>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</si>
  <si>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</si>
  <si>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</si>
  <si>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</si>
  <si>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</si>
  <si>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</si>
  <si>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</si>
  <si>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</si>
  <si>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</si>
  <si>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</si>
  <si>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</si>
  <si>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</si>
  <si>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</si>
  <si>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</si>
  <si>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</si>
  <si>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</si>
  <si>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</si>
  <si>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</si>
  <si>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</si>
  <si>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</si>
  <si>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</si>
  <si>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</si>
  <si>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</si>
  <si>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</si>
  <si>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r>
      <t>Enter the current sense capacitor value such that the calculated R</t>
    </r>
    <r>
      <rPr>
        <vertAlign val="subscript"/>
        <sz val="11"/>
        <rFont val="Calibri"/>
        <family val="2"/>
        <scheme val="minor"/>
      </rPr>
      <t>ISNS</t>
    </r>
    <r>
      <rPr>
        <sz val="11"/>
        <rFont val="Calibri"/>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</si>
  <si>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</si>
  <si>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</si>
  <si>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</si>
  <si>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</si>
  <si>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</si>
  <si>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</si>
  <si>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</si>
  <si>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</si>
  <si>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</si>
  <si>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</si>
  <si>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</si>
  <si>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</si>
  <si>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</si>
  <si>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</si>
  <si>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</si>
  <si>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</si>
  <si>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</si>
  <si>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</si>
  <si>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</si>
  <si>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</si>
  <si>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</si>
  <si>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</si>
  <si>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</si>
  <si>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</si>
  <si>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</si>
  <si>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</si>
  <si>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</si>
  <si>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</si>
  <si>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</si>
  <si>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</si>
  <si>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</si>
  <si>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</si>
  <si>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</si>
  <si>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</si>
  <si>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</si>
  <si>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</si>
  <si>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</si>
  <si>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</si>
  <si>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</si>
  <si>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</si>
  <si>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</si>
  <si>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</si>
  <si>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</si>
  <si>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</si>
  <si>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</si>
  <si>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</si>
  <si>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</si>
  <si>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</si>
  <si>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</si>
  <si>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</si>
  <si>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</si>
  <si>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</si>
  <si>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</si>
  <si>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</si>
  <si>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</si>
  <si>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</si>
  <si>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</si>
  <si>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</si>
  <si>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</si>
  <si>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</si>
  <si>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</si>
  <si>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</si>
  <si>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</si>
  <si>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</si>
  <si>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</si>
  <si>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</si>
  <si>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</si>
  <si>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</si>
  <si>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</si>
  <si>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</si>
  <si>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</si>
  <si>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</si>
  <si>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</si>
  <si>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</si>
  <si>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</si>
  <si>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</si>
  <si>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</si>
  <si>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</si>
  <si>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</si>
  <si>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</si>
  <si>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</si>
  <si>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</si>
  <si>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</si>
  <si>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</si>
  <si>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</si>
  <si>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</si>
  <si>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</si>
  <si>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</si>
  <si>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</si>
  <si>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</si>
  <si>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</si>
  <si>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</si>
  <si>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</si>
  <si>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</si>
  <si>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</si>
  <si>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</si>
  <si>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</si>
  <si>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</si>
  <si>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</si>
  <si>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</si>
  <si>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</si>
  <si>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</si>
  <si>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</si>
  <si>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</si>
  <si>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</si>
  <si>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</si>
  <si>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</si>
  <si>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</si>
  <si>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</si>
  <si>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</si>
  <si>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</si>
  <si>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</si>
  <si>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</si>
  <si>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</si>
  <si>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</si>
  <si>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</si>
  <si>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</si>
  <si>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</si>
  <si>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</si>
  <si>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</si>
  <si>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</si>
  <si>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Calibri"/>
        <family val="2"/>
        <scheme val="minor"/>
      </rPr>
      <t>BLKOVPrise</t>
    </r>
  </si>
  <si>
    <r>
      <t>V</t>
    </r>
    <r>
      <rPr>
        <vertAlign val="subscript"/>
        <sz val="11"/>
        <color theme="1"/>
        <rFont val="Calibri"/>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</si>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</sst>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528">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0" fillId="0" borderId="0" xfId="0" applyNumberFormat="1" applyFont="1" applyFill="1" applyBorder="1" applyAlignment="1" applyProtection="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0" fillId="0" borderId="31"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Fill="1" applyBorder="1" applyAlignment="1" applyProtection="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0" fontId="30" fillId="0" borderId="32" xfId="0" applyNumberFormat="1" applyFont="1" applyFill="1" applyBorder="1" applyAlignment="1" applyProtection="1"/>
    <xf numFmtId="0" fontId="30" fillId="0" borderId="33" xfId="0" applyNumberFormat="1" applyFont="1" applyFill="1" applyBorder="1" applyAlignment="1" applyProtection="1"/>
    <xf numFmtId="0" fontId="30" fillId="0" borderId="34" xfId="0" applyNumberFormat="1" applyFont="1" applyFill="1" applyBorder="1" applyAlignment="1" applyProtection="1"/>
    <xf numFmtId="0" fontId="30" fillId="0" borderId="35" xfId="0" applyNumberFormat="1" applyFont="1" applyFill="1" applyBorder="1" applyAlignment="1" applyProtection="1"/>
    <xf numFmtId="2" fontId="30" fillId="0" borderId="17" xfId="0" applyNumberFormat="1" applyFont="1" applyFill="1" applyBorder="1" applyAlignment="1" applyProtection="1"/>
    <xf numFmtId="2" fontId="30" fillId="0" borderId="18" xfId="0" applyNumberFormat="1" applyFont="1" applyFill="1" applyBorder="1" applyAlignment="1" applyProtection="1"/>
    <xf numFmtId="2" fontId="34" fillId="0" borderId="17" xfId="0" applyNumberFormat="1" applyFont="1" applyFill="1" applyBorder="1" applyAlignment="1" applyProtection="1"/>
    <xf numFmtId="0" fontId="35" fillId="3" borderId="17" xfId="0" applyFont="1" applyFill="1" applyBorder="1" applyAlignment="1" applyProtection="1">
      <alignment vertical="center"/>
    </xf>
    <xf numFmtId="164" fontId="35" fillId="3" borderId="17" xfId="0" applyNumberFormat="1" applyFont="1" applyFill="1" applyBorder="1" applyAlignment="1" applyProtection="1">
      <alignment vertical="center"/>
    </xf>
    <xf numFmtId="164" fontId="35"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5"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2" fontId="30" fillId="4" borderId="34" xfId="0" applyNumberFormat="1" applyFont="1" applyFill="1" applyBorder="1" applyAlignment="1" applyProtection="1">
      <protection locked="0"/>
    </xf>
    <xf numFmtId="0" fontId="30" fillId="4" borderId="31" xfId="0" applyNumberFormat="1" applyFont="1" applyFill="1" applyBorder="1" applyAlignment="1" applyProtection="1">
      <protection locked="0"/>
    </xf>
    <xf numFmtId="167"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 fontId="34" fillId="0" borderId="17" xfId="0" applyNumberFormat="1" applyFont="1" applyFill="1" applyBorder="1" applyAlignment="1" applyProtection="1"/>
    <xf numFmtId="2" fontId="30" fillId="3" borderId="17" xfId="0" applyNumberFormat="1" applyFont="1" applyFill="1" applyBorder="1" applyAlignment="1" applyProtection="1"/>
    <xf numFmtId="0" fontId="30" fillId="3" borderId="17" xfId="0" applyNumberFormat="1" applyFont="1" applyFill="1" applyBorder="1" applyAlignment="1" applyProtection="1"/>
    <xf numFmtId="167" fontId="30" fillId="3" borderId="17" xfId="0" applyNumberFormat="1" applyFont="1" applyFill="1" applyBorder="1" applyAlignment="1" applyProtection="1"/>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0" fontId="30" fillId="0" borderId="15" xfId="0" applyNumberFormat="1" applyFont="1" applyFill="1" applyBorder="1" applyAlignment="1" applyProtection="1">
      <alignment vertical="center" wrapText="1"/>
    </xf>
    <xf numFmtId="0" fontId="30" fillId="0" borderId="17" xfId="0" applyNumberFormat="1" applyFont="1" applyFill="1" applyBorder="1" applyAlignment="1" applyProtection="1">
      <alignment vertical="center"/>
    </xf>
    <xf numFmtId="2" fontId="0" fillId="0" borderId="0" xfId="0" applyNumberFormat="1"/>
    <xf numFmtId="164" fontId="34" fillId="0" borderId="17" xfId="0" applyNumberFormat="1" applyFont="1" applyFill="1" applyBorder="1" applyAlignment="1" applyProtection="1"/>
    <xf numFmtId="0" fontId="0" fillId="3" borderId="37" xfId="0" applyFill="1" applyBorder="1" applyAlignment="1" applyProtection="1">
      <alignment vertical="center"/>
    </xf>
    <xf numFmtId="164" fontId="34" fillId="3" borderId="17" xfId="0" applyNumberFormat="1" applyFont="1" applyFill="1" applyBorder="1" applyAlignment="1" applyProtection="1"/>
    <xf numFmtId="0" fontId="0" fillId="0" borderId="0" xfId="0" applyAlignment="1">
      <alignment wrapText="1"/>
    </xf>
    <xf numFmtId="2" fontId="32" fillId="3" borderId="17" xfId="0" applyNumberFormat="1" applyFont="1" applyFill="1" applyBorder="1" applyAlignment="1" applyProtection="1">
      <alignment horizontal="right"/>
    </xf>
    <xf numFmtId="167" fontId="34" fillId="0" borderId="31" xfId="0" applyNumberFormat="1" applyFont="1" applyFill="1" applyBorder="1" applyAlignment="1" applyProtection="1"/>
    <xf numFmtId="164" fontId="30" fillId="3" borderId="31" xfId="0" applyNumberFormat="1" applyFont="1" applyFill="1" applyBorder="1" applyAlignment="1" applyProtection="1"/>
    <xf numFmtId="1" fontId="34" fillId="3" borderId="17" xfId="0" applyNumberFormat="1" applyFont="1" applyFill="1" applyBorder="1" applyAlignment="1" applyProtection="1"/>
    <xf numFmtId="167" fontId="34" fillId="0" borderId="18" xfId="0" applyNumberFormat="1" applyFont="1" applyFill="1" applyBorder="1" applyAlignment="1" applyProtection="1"/>
    <xf numFmtId="0" fontId="0" fillId="0" borderId="18" xfId="0" applyBorder="1"/>
    <xf numFmtId="0" fontId="0" fillId="0" borderId="17" xfId="0" applyFill="1" applyBorder="1" applyProtection="1"/>
    <xf numFmtId="0" fontId="0" fillId="0" borderId="17" xfId="0" applyBorder="1" applyProtection="1"/>
    <xf numFmtId="1" fontId="0" fillId="0" borderId="17" xfId="0" applyNumberFormat="1" applyBorder="1" applyProtection="1"/>
    <xf numFmtId="167" fontId="30" fillId="4" borderId="31" xfId="0" applyNumberFormat="1" applyFont="1" applyFill="1" applyBorder="1" applyAlignment="1" applyProtection="1">
      <protection locked="0"/>
    </xf>
    <xf numFmtId="0" fontId="30" fillId="4" borderId="17" xfId="0" applyNumberFormat="1" applyFont="1" applyFill="1" applyBorder="1" applyAlignment="1" applyProtection="1">
      <alignment horizontal="right" vertical="center"/>
      <protection locked="0"/>
    </xf>
    <xf numFmtId="164" fontId="12" fillId="3" borderId="25" xfId="0" applyNumberFormat="1" applyFont="1" applyFill="1" applyBorder="1" applyAlignment="1" applyProtection="1">
      <alignment vertical="center"/>
    </xf>
    <xf numFmtId="164" fontId="32" fillId="4" borderId="17" xfId="0" applyNumberFormat="1" applyFont="1" applyFill="1" applyBorder="1" applyAlignment="1" applyProtection="1">
      <protection locked="0"/>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30" fillId="0" borderId="8" xfId="0" applyNumberFormat="1" applyFont="1" applyFill="1" applyBorder="1" applyAlignment="1" applyProtection="1"/>
    <xf numFmtId="2" fontId="30" fillId="0" borderId="0" xfId="0" applyNumberFormat="1" applyFont="1" applyFill="1" applyBorder="1" applyAlignment="1" applyProtection="1"/>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5"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164" fontId="32" fillId="3" borderId="17" xfId="0" applyNumberFormat="1" applyFont="1" applyFill="1" applyBorder="1" applyAlignment="1" applyProtection="1">
      <alignment horizontal="right"/>
    </xf>
    <xf numFmtId="2" fontId="32" fillId="3" borderId="17" xfId="0" applyNumberFormat="1" applyFont="1" applyFill="1" applyBorder="1" applyAlignment="1" applyProtection="1">
      <alignment horizontal="right" vertical="center" wrapText="1"/>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 fontId="30" fillId="4" borderId="31" xfId="0" applyNumberFormat="1" applyFont="1" applyFill="1" applyBorder="1" applyAlignment="1" applyProtection="1">
      <protection locked="0"/>
    </xf>
    <xf numFmtId="0" fontId="30" fillId="0" borderId="17" xfId="0" applyNumberFormat="1" applyFont="1" applyFill="1" applyBorder="1" applyAlignment="1" applyProtection="1">
      <alignment horizontal="right" vertical="center"/>
    </xf>
    <xf numFmtId="164" fontId="0" fillId="0" borderId="0" xfId="0" applyNumberFormat="1"/>
    <xf numFmtId="1" fontId="34" fillId="3" borderId="31" xfId="0" applyNumberFormat="1" applyFont="1" applyFill="1" applyBorder="1" applyAlignment="1" applyProtection="1"/>
    <xf numFmtId="2" fontId="0" fillId="4" borderId="17" xfId="0" applyNumberFormat="1" applyFill="1" applyBorder="1" applyProtection="1">
      <protection locked="0"/>
    </xf>
    <xf numFmtId="2" fontId="0" fillId="3" borderId="17" xfId="0" applyNumberFormat="1" applyFont="1" applyFill="1" applyBorder="1" applyAlignment="1" applyProtection="1">
      <alignment vertical="center"/>
    </xf>
    <xf numFmtId="0" fontId="38"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applyProtection="1"/>
    <xf numFmtId="0" fontId="0" fillId="0" borderId="0" xfId="0" applyBorder="1"/>
    <xf numFmtId="0" fontId="0" fillId="0" borderId="30" xfId="0" applyBorder="1"/>
    <xf numFmtId="1" fontId="0" fillId="0" borderId="31" xfId="0" applyNumberFormat="1" applyBorder="1"/>
    <xf numFmtId="0" fontId="0" fillId="0" borderId="32" xfId="0" applyBorder="1"/>
    <xf numFmtId="0" fontId="0" fillId="3" borderId="48" xfId="0" applyFont="1" applyFill="1" applyBorder="1" applyAlignment="1" applyProtection="1">
      <alignment vertical="center"/>
    </xf>
    <xf numFmtId="1" fontId="32" fillId="3" borderId="31" xfId="0" applyNumberFormat="1" applyFont="1" applyFill="1" applyBorder="1" applyAlignment="1" applyProtection="1">
      <alignment horizontal="right"/>
    </xf>
    <xf numFmtId="0" fontId="11" fillId="0" borderId="0" xfId="0" applyFont="1" applyAlignment="1"/>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0" xfId="6" applyFill="1" applyBorder="1">
      <alignment vertical="center"/>
    </xf>
    <xf numFmtId="0" fontId="40" fillId="3" borderId="8" xfId="6"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2" fillId="3" borderId="0" xfId="6" applyFont="1" applyFill="1" applyBorder="1">
      <alignment vertical="center"/>
    </xf>
    <xf numFmtId="0" fontId="42" fillId="3" borderId="8" xfId="6" applyFont="1" applyFill="1" applyBorder="1">
      <alignment vertical="center"/>
    </xf>
    <xf numFmtId="0" fontId="42"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Border="1" applyAlignment="1">
      <alignment horizontal="center" vertical="center"/>
    </xf>
    <xf numFmtId="0" fontId="43" fillId="0" borderId="0" xfId="6" applyFont="1" applyBorder="1" applyAlignment="1" applyProtection="1">
      <alignment horizontal="center" vertical="center"/>
    </xf>
    <xf numFmtId="0" fontId="43" fillId="0" borderId="6" xfId="6" applyFont="1" applyBorder="1" applyAlignment="1" applyProtection="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2" fillId="3" borderId="8" xfId="6" applyFont="1" applyFill="1" applyBorder="1" applyAlignment="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pplyProtection="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pplyProtection="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pplyAlignment="1">
      <alignment vertical="center"/>
    </xf>
    <xf numFmtId="0" fontId="43" fillId="0" borderId="19" xfId="6" applyFont="1" applyBorder="1" applyAlignment="1" applyProtection="1">
      <alignment horizontal="center" vertical="center"/>
    </xf>
    <xf numFmtId="0" fontId="45" fillId="8" borderId="49" xfId="7" applyAlignment="1" applyProtection="1">
      <alignment horizontal="center" vertical="center"/>
      <protection locked="0"/>
    </xf>
    <xf numFmtId="0" fontId="42"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pplyProtection="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0" borderId="0" xfId="6" applyNumberFormat="1">
      <alignment vertical="center"/>
    </xf>
    <xf numFmtId="0" fontId="40" fillId="6" borderId="0" xfId="6" applyFill="1">
      <alignment vertical="center"/>
    </xf>
    <xf numFmtId="0" fontId="40" fillId="6" borderId="0" xfId="6" applyNumberFormat="1"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1" fillId="12" borderId="31" xfId="6" applyNumberFormat="1" applyFont="1" applyFill="1" applyBorder="1" applyAlignment="1" applyProtection="1">
      <alignment vertical="center"/>
    </xf>
    <xf numFmtId="0" fontId="51" fillId="12" borderId="0" xfId="6" applyFont="1" applyFill="1" applyBorder="1" applyAlignment="1" applyProtection="1">
      <alignment vertical="center"/>
    </xf>
    <xf numFmtId="0" fontId="43" fillId="4" borderId="0" xfId="6" applyFont="1" applyFill="1" applyBorder="1" applyAlignment="1" applyProtection="1">
      <alignment horizontal="center" vertical="center"/>
    </xf>
    <xf numFmtId="169" fontId="43" fillId="0" borderId="0" xfId="6" applyNumberFormat="1" applyFont="1" applyBorder="1" applyAlignment="1" applyProtection="1">
      <alignment horizontal="center" vertical="center"/>
    </xf>
    <xf numFmtId="2" fontId="43" fillId="0" borderId="0" xfId="6" applyNumberFormat="1" applyFont="1" applyBorder="1" applyAlignment="1" applyProtection="1">
      <alignment vertical="center"/>
    </xf>
    <xf numFmtId="0" fontId="43" fillId="0" borderId="43" xfId="6" applyFont="1" applyBorder="1" applyAlignment="1" applyProtection="1">
      <alignment horizontal="center" vertical="center"/>
    </xf>
    <xf numFmtId="169" fontId="43" fillId="0" borderId="43" xfId="6" applyNumberFormat="1" applyFont="1" applyBorder="1" applyAlignment="1" applyProtection="1">
      <alignment horizontal="center" vertical="center"/>
    </xf>
    <xf numFmtId="0" fontId="40" fillId="10" borderId="0" xfId="6" applyFill="1">
      <alignment vertical="center"/>
    </xf>
    <xf numFmtId="0" fontId="40"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NumberFormat="1"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Border="1" applyAlignment="1" applyProtection="1">
      <alignment horizontal="center" vertical="center"/>
    </xf>
    <xf numFmtId="2" fontId="43" fillId="6" borderId="0" xfId="6" applyNumberFormat="1" applyFont="1" applyFill="1" applyBorder="1" applyAlignment="1" applyProtection="1">
      <alignment vertical="center"/>
    </xf>
    <xf numFmtId="0" fontId="43" fillId="6" borderId="0" xfId="6" applyFont="1" applyFill="1" applyBorder="1" applyAlignment="1" applyProtection="1">
      <alignment vertical="center"/>
    </xf>
    <xf numFmtId="0" fontId="43" fillId="6" borderId="0" xfId="6" applyFont="1" applyFill="1" applyBorder="1" applyAlignment="1" applyProtection="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Border="1" applyAlignment="1" applyProtection="1">
      <alignment horizontal="center" vertical="center"/>
    </xf>
    <xf numFmtId="0" fontId="43" fillId="7" borderId="0" xfId="6" applyFont="1" applyFill="1" applyBorder="1" applyAlignment="1" applyProtection="1">
      <alignment horizontal="center" vertical="center"/>
    </xf>
    <xf numFmtId="0" fontId="40" fillId="0" borderId="17" xfId="6" applyBorder="1">
      <alignment vertical="center"/>
    </xf>
    <xf numFmtId="0" fontId="40" fillId="9" borderId="17" xfId="6" applyFill="1" applyBorder="1">
      <alignment vertical="center"/>
    </xf>
    <xf numFmtId="0" fontId="40" fillId="6" borderId="17" xfId="6" applyNumberFormat="1"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pplyProtection="1">
      <alignment vertical="center"/>
    </xf>
    <xf numFmtId="2" fontId="43" fillId="16" borderId="17" xfId="4" applyNumberFormat="1" applyFont="1" applyFill="1" applyBorder="1" applyAlignment="1" applyProtection="1">
      <alignment vertical="center"/>
    </xf>
    <xf numFmtId="0" fontId="43" fillId="16" borderId="15" xfId="4" applyFont="1" applyFill="1" applyBorder="1" applyAlignment="1" applyProtection="1">
      <alignment vertical="center"/>
    </xf>
    <xf numFmtId="0" fontId="40" fillId="4" borderId="0" xfId="6" applyFill="1">
      <alignment vertical="center"/>
    </xf>
    <xf numFmtId="2" fontId="43" fillId="4" borderId="36" xfId="4" applyNumberFormat="1" applyFont="1" applyFill="1" applyBorder="1" applyAlignment="1" applyProtection="1">
      <alignment vertical="center"/>
    </xf>
    <xf numFmtId="2" fontId="43" fillId="4" borderId="17" xfId="4" applyNumberFormat="1" applyFont="1" applyFill="1" applyBorder="1" applyAlignment="1" applyProtection="1">
      <alignment vertical="center"/>
    </xf>
    <xf numFmtId="0" fontId="43" fillId="4" borderId="15" xfId="4" applyFont="1" applyFill="1" applyBorder="1" applyAlignment="1" applyProtection="1">
      <alignment vertical="center"/>
    </xf>
    <xf numFmtId="0" fontId="40" fillId="10" borderId="17" xfId="6" applyNumberFormat="1" applyFill="1" applyBorder="1">
      <alignment vertical="center"/>
    </xf>
    <xf numFmtId="0" fontId="40" fillId="9" borderId="17" xfId="6" applyNumberFormat="1" applyFill="1" applyBorder="1">
      <alignment vertical="center"/>
    </xf>
    <xf numFmtId="0" fontId="40" fillId="10" borderId="17" xfId="6" applyFont="1" applyFill="1" applyBorder="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40" fillId="14" borderId="17" xfId="6" applyFont="1" applyFill="1" applyBorder="1">
      <alignment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40" fillId="15" borderId="17" xfId="6" applyFont="1" applyFill="1" applyBorder="1">
      <alignment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pplyProtection="1">
      <alignment horizontal="center" vertical="center"/>
    </xf>
    <xf numFmtId="2" fontId="43" fillId="16" borderId="17" xfId="4" applyNumberFormat="1" applyFont="1" applyFill="1" applyBorder="1" applyAlignment="1" applyProtection="1">
      <alignment horizontal="center" vertical="center"/>
    </xf>
    <xf numFmtId="2" fontId="52" fillId="16" borderId="36" xfId="4" applyNumberFormat="1" applyFont="1" applyFill="1" applyBorder="1" applyAlignment="1" applyProtection="1">
      <alignment horizontal="center" vertical="center"/>
    </xf>
    <xf numFmtId="0" fontId="19" fillId="0" borderId="0" xfId="6" applyFont="1">
      <alignment vertical="center"/>
    </xf>
    <xf numFmtId="0" fontId="43" fillId="0" borderId="0" xfId="4" applyFont="1" applyFill="1" applyBorder="1" applyAlignment="1" applyProtection="1">
      <alignment horizontal="center" vertical="center"/>
    </xf>
    <xf numFmtId="0" fontId="40" fillId="0" borderId="0" xfId="6" applyAlignment="1">
      <alignment horizontal="center" vertical="center"/>
    </xf>
    <xf numFmtId="0" fontId="42" fillId="0" borderId="0" xfId="6" applyFont="1">
      <alignment vertical="center"/>
    </xf>
    <xf numFmtId="0" fontId="40" fillId="0" borderId="17" xfId="6" applyNumberFormat="1" applyBorder="1">
      <alignment vertical="center"/>
    </xf>
    <xf numFmtId="0" fontId="19" fillId="0" borderId="17" xfId="6" applyFont="1" applyBorder="1">
      <alignment vertical="center"/>
    </xf>
    <xf numFmtId="11" fontId="40" fillId="0" borderId="17" xfId="6" applyNumberFormat="1" applyFill="1" applyBorder="1">
      <alignment vertical="center"/>
    </xf>
    <xf numFmtId="0" fontId="43" fillId="0" borderId="17" xfId="4" applyFont="1" applyFill="1" applyBorder="1" applyAlignment="1" applyProtection="1">
      <alignment horizontal="center" vertical="center"/>
    </xf>
    <xf numFmtId="0" fontId="42" fillId="0" borderId="0" xfId="6" applyFont="1" applyAlignment="1">
      <alignment vertical="center"/>
    </xf>
    <xf numFmtId="11" fontId="40" fillId="0" borderId="17" xfId="6" applyNumberFormat="1" applyBorder="1">
      <alignment vertical="center"/>
    </xf>
    <xf numFmtId="0" fontId="43" fillId="0" borderId="17" xfId="4" applyFont="1" applyBorder="1" applyAlignment="1" applyProtection="1">
      <alignment horizontal="center" vertical="center"/>
    </xf>
    <xf numFmtId="0" fontId="42" fillId="0" borderId="0" xfId="6" applyFont="1" applyAlignment="1">
      <alignment horizontal="center" vertical="center"/>
    </xf>
    <xf numFmtId="0" fontId="19" fillId="3" borderId="17" xfId="4" applyFont="1" applyFill="1" applyBorder="1" applyAlignment="1" applyProtection="1">
      <alignment horizontal="center"/>
    </xf>
    <xf numFmtId="0" fontId="42" fillId="0" borderId="17" xfId="6" applyFont="1" applyBorder="1" applyAlignment="1">
      <alignment horizontal="center" vertical="center"/>
    </xf>
    <xf numFmtId="0" fontId="42" fillId="0" borderId="17" xfId="6" applyFont="1" applyBorder="1" applyAlignment="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2" fillId="3" borderId="0" xfId="6" applyFont="1" applyFill="1" applyBorder="1" applyAlignment="1">
      <alignment horizontal="center" vertical="center"/>
    </xf>
    <xf numFmtId="0" fontId="27" fillId="3" borderId="17" xfId="4" applyFill="1" applyBorder="1" applyAlignment="1">
      <alignment horizontal="center"/>
    </xf>
    <xf numFmtId="0" fontId="42" fillId="3" borderId="30" xfId="6" applyFont="1" applyFill="1" applyBorder="1" applyAlignment="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pplyAlignment="1">
      <alignment vertical="center"/>
    </xf>
    <xf numFmtId="0" fontId="42" fillId="3" borderId="18" xfId="6" applyFont="1" applyFill="1" applyBorder="1" applyAlignment="1">
      <alignment horizontal="center" vertical="center"/>
    </xf>
    <xf numFmtId="0" fontId="40" fillId="0" borderId="17" xfId="6" applyFill="1" applyBorder="1">
      <alignment vertical="center"/>
    </xf>
    <xf numFmtId="2" fontId="43" fillId="4" borderId="0" xfId="6" applyNumberFormat="1" applyFont="1" applyFill="1" applyBorder="1" applyAlignment="1" applyProtection="1">
      <alignment vertical="center"/>
    </xf>
    <xf numFmtId="2" fontId="43" fillId="3" borderId="0" xfId="6" applyNumberFormat="1" applyFont="1" applyFill="1" applyBorder="1" applyAlignment="1" applyProtection="1">
      <alignment vertical="center"/>
    </xf>
    <xf numFmtId="0" fontId="43" fillId="3" borderId="0" xfId="6" applyFont="1" applyFill="1" applyBorder="1" applyAlignment="1" applyProtection="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0" fontId="40" fillId="17" borderId="0" xfId="6" applyNumberFormat="1" applyFill="1">
      <alignment vertical="center"/>
    </xf>
    <xf numFmtId="0" fontId="40" fillId="4" borderId="0" xfId="6" applyNumberFormat="1" applyFill="1">
      <alignment vertical="center"/>
    </xf>
    <xf numFmtId="2" fontId="51" fillId="12" borderId="31" xfId="6" applyNumberFormat="1" applyFont="1" applyFill="1" applyBorder="1" applyAlignment="1" applyProtection="1">
      <alignment horizontal="center" vertical="center"/>
    </xf>
    <xf numFmtId="0" fontId="43" fillId="11" borderId="0" xfId="6" applyNumberFormat="1" applyFont="1" applyFill="1" applyBorder="1" applyAlignment="1" applyProtection="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8" borderId="0" xfId="6" applyNumberFormat="1" applyFill="1">
      <alignment vertical="center"/>
    </xf>
    <xf numFmtId="0" fontId="40" fillId="14" borderId="0" xfId="6" applyFill="1">
      <alignment vertical="center"/>
    </xf>
    <xf numFmtId="0" fontId="40" fillId="14" borderId="0" xfId="6" applyNumberFormat="1" applyFill="1">
      <alignment vertical="center"/>
    </xf>
    <xf numFmtId="0" fontId="61" fillId="19" borderId="52" xfId="6" applyFont="1" applyFill="1" applyBorder="1" applyAlignment="1">
      <alignment horizontal="left" vertical="center"/>
    </xf>
    <xf numFmtId="0" fontId="61" fillId="19" borderId="51" xfId="6" applyFont="1" applyFill="1" applyBorder="1" applyAlignment="1">
      <alignment vertical="center"/>
    </xf>
    <xf numFmtId="0" fontId="61" fillId="19" borderId="37" xfId="6" applyFont="1" applyFill="1" applyBorder="1" applyAlignment="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pplyAlignment="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36" fillId="6" borderId="12" xfId="0" applyFont="1" applyFill="1" applyBorder="1" applyAlignment="1" applyProtection="1">
      <alignment horizontal="left" vertical="center"/>
    </xf>
    <xf numFmtId="0" fontId="36" fillId="6" borderId="13" xfId="0" applyFont="1" applyFill="1" applyBorder="1" applyAlignment="1" applyProtection="1">
      <alignment horizontal="left" vertical="center"/>
    </xf>
    <xf numFmtId="0" fontId="36" fillId="6" borderId="14" xfId="0" applyFont="1" applyFill="1" applyBorder="1" applyAlignment="1" applyProtection="1">
      <alignment horizontal="left"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60" fillId="11" borderId="8" xfId="6" applyFont="1" applyFill="1" applyBorder="1" applyAlignment="1">
      <alignment horizontal="center" vertical="center"/>
    </xf>
    <xf numFmtId="0" fontId="60" fillId="11" borderId="0" xfId="6" applyFont="1" applyFill="1" applyBorder="1" applyAlignment="1">
      <alignment horizontal="center" vertical="center"/>
    </xf>
    <xf numFmtId="0" fontId="60" fillId="11" borderId="9" xfId="6" applyFont="1" applyFill="1" applyBorder="1" applyAlignment="1">
      <alignment horizontal="center" vertical="center"/>
    </xf>
    <xf numFmtId="0" fontId="66" fillId="2" borderId="0" xfId="4" applyFont="1" applyFill="1" applyBorder="1" applyAlignment="1">
      <alignment horizontal="center" vertic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Border="1" applyAlignment="1">
      <alignment horizontal="center"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170" fontId="40" fillId="10" borderId="36" xfId="6" applyNumberFormat="1" applyFont="1" applyFill="1" applyBorder="1" applyAlignment="1">
      <alignment horizontal="center" vertical="center" wrapText="1"/>
    </xf>
    <xf numFmtId="170" fontId="40" fillId="10" borderId="51" xfId="6" applyNumberFormat="1" applyFont="1" applyFill="1" applyBorder="1" applyAlignment="1">
      <alignment horizontal="center" vertical="center" wrapText="1"/>
    </xf>
    <xf numFmtId="170" fontId="40" fillId="10" borderId="37" xfId="6" applyNumberFormat="1" applyFont="1" applyFill="1" applyBorder="1" applyAlignment="1">
      <alignment horizontal="center" vertical="center" wrapText="1"/>
    </xf>
    <xf numFmtId="170" fontId="40" fillId="9" borderId="36" xfId="6" applyNumberFormat="1" applyFont="1" applyFill="1" applyBorder="1" applyAlignment="1">
      <alignment horizontal="center" vertical="center" wrapText="1"/>
    </xf>
    <xf numFmtId="170" fontId="40" fillId="9" borderId="51" xfId="6" applyNumberFormat="1" applyFont="1" applyFill="1" applyBorder="1" applyAlignment="1">
      <alignment horizontal="center" vertical="center" wrapText="1"/>
    </xf>
    <xf numFmtId="0" fontId="40" fillId="10" borderId="36" xfId="6" applyFont="1" applyFill="1" applyBorder="1" applyAlignment="1">
      <alignment horizontal="center" vertical="center"/>
    </xf>
    <xf numFmtId="0" fontId="40" fillId="10" borderId="51" xfId="6" applyFont="1" applyFill="1" applyBorder="1" applyAlignment="1">
      <alignment horizontal="center" vertical="center"/>
    </xf>
    <xf numFmtId="0" fontId="40" fillId="10" borderId="37" xfId="6" applyFont="1" applyFill="1" applyBorder="1" applyAlignment="1">
      <alignment horizontal="center" vertical="center"/>
    </xf>
    <xf numFmtId="0" fontId="40" fillId="6" borderId="36" xfId="6" applyFont="1" applyFill="1" applyBorder="1" applyAlignment="1">
      <alignment horizontal="center" vertical="center"/>
    </xf>
    <xf numFmtId="0" fontId="40" fillId="6" borderId="51" xfId="6" applyFont="1" applyFill="1" applyBorder="1" applyAlignment="1">
      <alignment horizontal="center" vertical="center"/>
    </xf>
    <xf numFmtId="0" fontId="40" fillId="6" borderId="37" xfId="6" applyFont="1" applyFill="1" applyBorder="1" applyAlignment="1">
      <alignment horizontal="center" vertical="center"/>
    </xf>
    <xf numFmtId="0" fontId="40" fillId="9" borderId="36" xfId="6" applyFont="1" applyFill="1" applyBorder="1" applyAlignment="1">
      <alignment horizontal="center" vertical="center"/>
    </xf>
    <xf numFmtId="0" fontId="40" fillId="9" borderId="51" xfId="6" applyFont="1" applyFill="1" applyBorder="1" applyAlignment="1">
      <alignment horizontal="center" vertical="center"/>
    </xf>
    <xf numFmtId="170" fontId="40" fillId="6" borderId="36" xfId="6" applyNumberFormat="1" applyFont="1" applyFill="1" applyBorder="1" applyAlignment="1">
      <alignment horizontal="center" vertical="center" wrapText="1"/>
    </xf>
    <xf numFmtId="170" fontId="40" fillId="6" borderId="51" xfId="6" applyNumberFormat="1" applyFont="1" applyFill="1" applyBorder="1" applyAlignment="1">
      <alignment horizontal="center" vertical="center" wrapText="1"/>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pplyProtection="1">
      <alignment horizontal="center" vertical="center"/>
    </xf>
    <xf numFmtId="0" fontId="8" fillId="16" borderId="54"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5" borderId="36" xfId="6" applyFont="1" applyFill="1" applyBorder="1" applyAlignment="1">
      <alignment horizontal="center" vertical="center"/>
    </xf>
    <xf numFmtId="0" fontId="40" fillId="15" borderId="51" xfId="6" applyFont="1" applyFill="1" applyBorder="1" applyAlignment="1">
      <alignment horizontal="center" vertical="center"/>
    </xf>
    <xf numFmtId="0" fontId="40" fillId="15" borderId="37" xfId="6" applyFont="1" applyFill="1" applyBorder="1" applyAlignment="1">
      <alignment horizontal="center" vertical="center"/>
    </xf>
    <xf numFmtId="0" fontId="40" fillId="14" borderId="36" xfId="6" applyFont="1" applyFill="1" applyBorder="1" applyAlignment="1">
      <alignment horizontal="center" vertical="center"/>
    </xf>
    <xf numFmtId="0" fontId="40" fillId="14" borderId="51" xfId="6" applyFont="1" applyFill="1" applyBorder="1" applyAlignment="1">
      <alignment horizontal="center" vertical="center"/>
    </xf>
    <xf numFmtId="0" fontId="40" fillId="14" borderId="37" xfId="6" applyFont="1" applyFill="1" applyBorder="1" applyAlignment="1">
      <alignment horizontal="center" vertical="center"/>
    </xf>
    <xf numFmtId="0" fontId="43" fillId="16" borderId="15" xfId="4" applyFont="1" applyFill="1" applyBorder="1" applyAlignment="1" applyProtection="1">
      <alignment vertical="center" wrapText="1"/>
    </xf>
    <xf numFmtId="170" fontId="40" fillId="15" borderId="36" xfId="6" applyNumberFormat="1" applyFont="1" applyFill="1" applyBorder="1" applyAlignment="1">
      <alignment horizontal="center" vertical="center" wrapText="1"/>
    </xf>
    <xf numFmtId="170" fontId="40" fillId="15" borderId="51" xfId="6" applyNumberFormat="1" applyFont="1" applyFill="1" applyBorder="1" applyAlignment="1">
      <alignment horizontal="center" vertical="center" wrapText="1"/>
    </xf>
    <xf numFmtId="170" fontId="40" fillId="15" borderId="37" xfId="6" applyNumberFormat="1" applyFont="1" applyFill="1" applyBorder="1" applyAlignment="1">
      <alignment horizontal="center" vertical="center" wrapText="1"/>
    </xf>
    <xf numFmtId="170" fontId="40" fillId="14" borderId="36" xfId="6" applyNumberFormat="1" applyFont="1" applyFill="1" applyBorder="1" applyAlignment="1">
      <alignment horizontal="center" vertical="center" wrapText="1"/>
    </xf>
    <xf numFmtId="170" fontId="40" fillId="14" borderId="51" xfId="6" applyNumberFormat="1" applyFont="1" applyFill="1" applyBorder="1" applyAlignment="1">
      <alignment horizontal="center" vertical="center" wrapText="1"/>
    </xf>
    <xf numFmtId="170" fontId="40" fillId="14" borderId="37" xfId="6" applyNumberFormat="1" applyFont="1" applyFill="1" applyBorder="1" applyAlignment="1">
      <alignment horizontal="center" vertical="center" wrapText="1"/>
    </xf>
  </cellXfs>
  <cellStyles count="9">
    <cellStyle name="Calculation 2" xfId="7" xr:uid="{00000000-0005-0000-0000-000000000000}"/>
    <cellStyle name="Hyperlink" xfId="8" builtinId="8"/>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Standaard" xfId="0" builtinId="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2.6412056120851873E-2</c:v>
                </c:pt>
                <c:pt idx="2">
                  <c:v>0.11166933770203649</c:v>
                </c:pt>
                <c:pt idx="3">
                  <c:v>0.27453121778663803</c:v>
                </c:pt>
                <c:pt idx="4">
                  <c:v>0.54175440037559963</c:v>
                </c:pt>
                <c:pt idx="5">
                  <c:v>0.90369203616778293</c:v>
                </c:pt>
                <c:pt idx="6">
                  <c:v>1.2204343488997089</c:v>
                </c:pt>
                <c:pt idx="7">
                  <c:v>1.3436968895426835</c:v>
                </c:pt>
                <c:pt idx="8">
                  <c:v>1.3300739663778749</c:v>
                </c:pt>
                <c:pt idx="9">
                  <c:v>1.2765649458065746</c:v>
                </c:pt>
                <c:pt idx="10">
                  <c:v>1.2224928737051224</c:v>
                </c:pt>
                <c:pt idx="11">
                  <c:v>1.1768932341604625</c:v>
                </c:pt>
                <c:pt idx="12">
                  <c:v>1.1400022684898086</c:v>
                </c:pt>
                <c:pt idx="13">
                  <c:v>1.1102209097324589</c:v>
                </c:pt>
                <c:pt idx="14">
                  <c:v>1.0859086989629769</c:v>
                </c:pt>
                <c:pt idx="15">
                  <c:v>1.0657454758700156</c:v>
                </c:pt>
                <c:pt idx="16">
                  <c:v>1.048735234628686</c:v>
                </c:pt>
                <c:pt idx="17">
                  <c:v>1.0341389336315943</c:v>
                </c:pt>
                <c:pt idx="18">
                  <c:v>1.0214078609381143</c:v>
                </c:pt>
                <c:pt idx="19">
                  <c:v>1.0101315799958595</c:v>
                </c:pt>
                <c:pt idx="20">
                  <c:v>1</c:v>
                </c:pt>
                <c:pt idx="21">
                  <c:v>0.99077632901371204</c:v>
                </c:pt>
                <c:pt idx="22">
                  <c:v>0.98227784531841178</c:v>
                </c:pt>
                <c:pt idx="23">
                  <c:v>0.97436215632458911</c:v>
                </c:pt>
                <c:pt idx="24">
                  <c:v>0.96691729136035154</c:v>
                </c:pt>
                <c:pt idx="25">
                  <c:v>0.95985448323631706</c:v>
                </c:pt>
                <c:pt idx="26">
                  <c:v>0.95310285035217801</c:v>
                </c:pt>
                <c:pt idx="27">
                  <c:v>0.94660543532122932</c:v>
                </c:pt>
                <c:pt idx="28">
                  <c:v>0.94031622204332765</c:v>
                </c:pt>
                <c:pt idx="29">
                  <c:v>0.93419786611720645</c:v>
                </c:pt>
                <c:pt idx="30">
                  <c:v>0.92821995083693942</c:v>
                </c:pt>
                <c:pt idx="31">
                  <c:v>0.92235763442894958</c:v>
                </c:pt>
                <c:pt idx="32">
                  <c:v>0.91659059141339749</c:v>
                </c:pt>
                <c:pt idx="33">
                  <c:v>0.91090217717778299</c:v>
                </c:pt>
                <c:pt idx="34">
                  <c:v>0.90527876347925007</c:v>
                </c:pt>
                <c:pt idx="35">
                  <c:v>0.89970920596582582</c:v>
                </c:pt>
                <c:pt idx="36">
                  <c:v>0.89418441449992425</c:v>
                </c:pt>
                <c:pt idx="37">
                  <c:v>0.88869700415796615</c:v>
                </c:pt>
                <c:pt idx="38">
                  <c:v>0.88324101001275712</c:v>
                </c:pt>
                <c:pt idx="39">
                  <c:v>0.8778116526999088</c:v>
                </c:pt>
                <c:pt idx="40">
                  <c:v>0.87240514469194996</c:v>
                </c:pt>
                <c:pt idx="41">
                  <c:v>0.86701852941348545</c:v>
                </c:pt>
                <c:pt idx="42">
                  <c:v>0.86164954701414365</c:v>
                </c:pt>
                <c:pt idx="43">
                  <c:v>0.85629652190740435</c:v>
                </c:pt>
                <c:pt idx="44">
                  <c:v>0.8509582681808866</c:v>
                </c:pt>
                <c:pt idx="45">
                  <c:v>0.84563400975902059</c:v>
                </c:pt>
                <c:pt idx="46">
                  <c:v>0.84032331280552919</c:v>
                </c:pt>
                <c:pt idx="47">
                  <c:v>0.83502602833035278</c:v>
                </c:pt>
                <c:pt idx="48">
                  <c:v>0.82974224334336533</c:v>
                </c:pt>
                <c:pt idx="49">
                  <c:v>0.82447223919765</c:v>
                </c:pt>
                <c:pt idx="50">
                  <c:v>0.81921645600562631</c:v>
                </c:pt>
                <c:pt idx="51">
                  <c:v>0.81397546220454042</c:v>
                </c:pt>
                <c:pt idx="52">
                  <c:v>0.80874992850412764</c:v>
                </c:pt>
                <c:pt idx="53">
                  <c:v>0.80354060557608231</c:v>
                </c:pt>
                <c:pt idx="54">
                  <c:v>0.79834830494852682</c:v>
                </c:pt>
                <c:pt idx="55">
                  <c:v>0.79317388265351008</c:v>
                </c:pt>
                <c:pt idx="56">
                  <c:v>0.78801822524542697</c:v>
                </c:pt>
                <c:pt idx="57">
                  <c:v>0.78288223786609368</c:v>
                </c:pt>
                <c:pt idx="58">
                  <c:v>0.77776683408015335</c:v>
                </c:pt>
                <c:pt idx="59">
                  <c:v>0.77267292724460324</c:v>
                </c:pt>
                <c:pt idx="60">
                  <c:v>0.76760142320973079</c:v>
                </c:pt>
                <c:pt idx="61">
                  <c:v>0.76255321417699506</c:v>
                </c:pt>
                <c:pt idx="62">
                  <c:v>0.75752917356319749</c:v>
                </c:pt>
                <c:pt idx="63">
                  <c:v>0.75253015174051396</c:v>
                </c:pt>
                <c:pt idx="64">
                  <c:v>0.7475569725391259</c:v>
                </c:pt>
                <c:pt idx="65">
                  <c:v>0.7426104304138802</c:v>
                </c:pt>
                <c:pt idx="66">
                  <c:v>0.7376912881889911</c:v>
                </c:pt>
                <c:pt idx="67">
                  <c:v>0.73280027530562908</c:v>
                </c:pt>
                <c:pt idx="68">
                  <c:v>0.72793808650657155</c:v>
                </c:pt>
                <c:pt idx="69">
                  <c:v>0.7231053809001815</c:v>
                </c:pt>
                <c:pt idx="70">
                  <c:v>0.71830278135299686</c:v>
                </c:pt>
                <c:pt idx="71">
                  <c:v>0.71353087416634287</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1.1096779741935485</c:v>
                </c:pt>
                <c:pt idx="1">
                  <c:v>1.1096779741935485</c:v>
                </c:pt>
                <c:pt idx="2">
                  <c:v>1.1096779741935485</c:v>
                </c:pt>
                <c:pt idx="3">
                  <c:v>1.1096779741935485</c:v>
                </c:pt>
                <c:pt idx="4">
                  <c:v>1.1096779741935485</c:v>
                </c:pt>
                <c:pt idx="5">
                  <c:v>1.1096779741935485</c:v>
                </c:pt>
                <c:pt idx="6">
                  <c:v>1.1096779741935485</c:v>
                </c:pt>
                <c:pt idx="7">
                  <c:v>1.1096779741935485</c:v>
                </c:pt>
                <c:pt idx="8">
                  <c:v>1.1096779741935485</c:v>
                </c:pt>
                <c:pt idx="11">
                  <c:v>1.1096779741935485</c:v>
                </c:pt>
                <c:pt idx="12">
                  <c:v>1.1096779741935485</c:v>
                </c:pt>
                <c:pt idx="15">
                  <c:v>1.1096779741935485</c:v>
                </c:pt>
                <c:pt idx="16">
                  <c:v>1.1096779741935485</c:v>
                </c:pt>
                <c:pt idx="17">
                  <c:v>1.1096779741935485</c:v>
                </c:pt>
                <c:pt idx="18">
                  <c:v>1.1096779741935485</c:v>
                </c:pt>
                <c:pt idx="19">
                  <c:v>1.1096779741935485</c:v>
                </c:pt>
                <c:pt idx="20">
                  <c:v>1.1096779741935485</c:v>
                </c:pt>
                <c:pt idx="21">
                  <c:v>1.1096779741935485</c:v>
                </c:pt>
                <c:pt idx="22">
                  <c:v>1.1096779741935485</c:v>
                </c:pt>
                <c:pt idx="23">
                  <c:v>1.1096779741935485</c:v>
                </c:pt>
                <c:pt idx="24">
                  <c:v>1.1096779741935485</c:v>
                </c:pt>
                <c:pt idx="25">
                  <c:v>1.1096779741935485</c:v>
                </c:pt>
                <c:pt idx="26">
                  <c:v>1.1096779741935485</c:v>
                </c:pt>
                <c:pt idx="27">
                  <c:v>1.1096779741935485</c:v>
                </c:pt>
                <c:pt idx="28">
                  <c:v>1.1096779741935485</c:v>
                </c:pt>
                <c:pt idx="29">
                  <c:v>1.1096779741935485</c:v>
                </c:pt>
                <c:pt idx="30">
                  <c:v>1.1096779741935485</c:v>
                </c:pt>
                <c:pt idx="31">
                  <c:v>1.1096779741935485</c:v>
                </c:pt>
                <c:pt idx="32">
                  <c:v>1.1096779741935485</c:v>
                </c:pt>
                <c:pt idx="33">
                  <c:v>1.1096779741935485</c:v>
                </c:pt>
                <c:pt idx="34">
                  <c:v>1.1096779741935485</c:v>
                </c:pt>
                <c:pt idx="35">
                  <c:v>1.1096779741935485</c:v>
                </c:pt>
                <c:pt idx="36">
                  <c:v>1.1096779741935485</c:v>
                </c:pt>
                <c:pt idx="37">
                  <c:v>1.1096779741935485</c:v>
                </c:pt>
                <c:pt idx="38">
                  <c:v>1.1096779741935485</c:v>
                </c:pt>
                <c:pt idx="39">
                  <c:v>1.1096779741935485</c:v>
                </c:pt>
                <c:pt idx="40">
                  <c:v>1.1096779741935485</c:v>
                </c:pt>
                <c:pt idx="41">
                  <c:v>1.1096779741935485</c:v>
                </c:pt>
                <c:pt idx="42">
                  <c:v>1.1096779741935485</c:v>
                </c:pt>
                <c:pt idx="43">
                  <c:v>1.1096779741935485</c:v>
                </c:pt>
                <c:pt idx="44">
                  <c:v>1.1096779741935485</c:v>
                </c:pt>
                <c:pt idx="45">
                  <c:v>1.1096779741935485</c:v>
                </c:pt>
                <c:pt idx="46">
                  <c:v>1.1096779741935485</c:v>
                </c:pt>
                <c:pt idx="47">
                  <c:v>1.1096779741935485</c:v>
                </c:pt>
                <c:pt idx="48">
                  <c:v>1.1096779741935485</c:v>
                </c:pt>
                <c:pt idx="49">
                  <c:v>1.1096779741935485</c:v>
                </c:pt>
                <c:pt idx="50">
                  <c:v>1.1096779741935485</c:v>
                </c:pt>
                <c:pt idx="51">
                  <c:v>1.1096779741935485</c:v>
                </c:pt>
                <c:pt idx="52">
                  <c:v>1.1096779741935485</c:v>
                </c:pt>
                <c:pt idx="53">
                  <c:v>1.1096779741935485</c:v>
                </c:pt>
                <c:pt idx="54">
                  <c:v>1.1096779741935485</c:v>
                </c:pt>
                <c:pt idx="55">
                  <c:v>1.1096779741935485</c:v>
                </c:pt>
                <c:pt idx="56">
                  <c:v>1.1096779741935485</c:v>
                </c:pt>
                <c:pt idx="57">
                  <c:v>1.1096779741935485</c:v>
                </c:pt>
                <c:pt idx="58">
                  <c:v>1.1096779741935485</c:v>
                </c:pt>
                <c:pt idx="59">
                  <c:v>1.1096779741935485</c:v>
                </c:pt>
                <c:pt idx="60">
                  <c:v>1.1096779741935485</c:v>
                </c:pt>
                <c:pt idx="61">
                  <c:v>1.1096779741935485</c:v>
                </c:pt>
                <c:pt idx="62">
                  <c:v>1.1096779741935485</c:v>
                </c:pt>
                <c:pt idx="63">
                  <c:v>1.1096779741935485</c:v>
                </c:pt>
                <c:pt idx="64">
                  <c:v>1.1096779741935485</c:v>
                </c:pt>
                <c:pt idx="65">
                  <c:v>1.1096779741935485</c:v>
                </c:pt>
                <c:pt idx="66">
                  <c:v>1.1096779741935485</c:v>
                </c:pt>
                <c:pt idx="67">
                  <c:v>1.1096779741935485</c:v>
                </c:pt>
                <c:pt idx="68">
                  <c:v>1.1096779741935485</c:v>
                </c:pt>
                <c:pt idx="69">
                  <c:v>1.1096779741935485</c:v>
                </c:pt>
                <c:pt idx="70">
                  <c:v>1.1096779741935485</c:v>
                </c:pt>
                <c:pt idx="71">
                  <c:v>1.1096779741935485</c:v>
                </c:pt>
                <c:pt idx="72">
                  <c:v>1.1096779741935485</c:v>
                </c:pt>
                <c:pt idx="73">
                  <c:v>1.1096779741935485</c:v>
                </c:pt>
                <c:pt idx="74">
                  <c:v>1.1096779741935485</c:v>
                </c:pt>
                <c:pt idx="75">
                  <c:v>1.1096779741935485</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1.0101015151515151</c:v>
                </c:pt>
                <c:pt idx="1">
                  <c:v>1.0101015151515151</c:v>
                </c:pt>
                <c:pt idx="2">
                  <c:v>1.0101015151515151</c:v>
                </c:pt>
                <c:pt idx="3">
                  <c:v>1.0101015151515151</c:v>
                </c:pt>
                <c:pt idx="4">
                  <c:v>1.0101015151515151</c:v>
                </c:pt>
                <c:pt idx="5">
                  <c:v>1.0101015151515151</c:v>
                </c:pt>
                <c:pt idx="6">
                  <c:v>1.0101015151515151</c:v>
                </c:pt>
                <c:pt idx="7">
                  <c:v>1.0101015151515151</c:v>
                </c:pt>
                <c:pt idx="8">
                  <c:v>1.0101015151515151</c:v>
                </c:pt>
                <c:pt idx="11">
                  <c:v>1.0101015151515151</c:v>
                </c:pt>
                <c:pt idx="12">
                  <c:v>1.0101015151515151</c:v>
                </c:pt>
                <c:pt idx="15">
                  <c:v>1.0101015151515151</c:v>
                </c:pt>
                <c:pt idx="16">
                  <c:v>1.0101015151515151</c:v>
                </c:pt>
                <c:pt idx="17">
                  <c:v>1.0101015151515151</c:v>
                </c:pt>
                <c:pt idx="18">
                  <c:v>1.0101015151515151</c:v>
                </c:pt>
                <c:pt idx="19">
                  <c:v>1.0101015151515151</c:v>
                </c:pt>
                <c:pt idx="20">
                  <c:v>1.0101015151515151</c:v>
                </c:pt>
                <c:pt idx="21">
                  <c:v>1.0101015151515151</c:v>
                </c:pt>
                <c:pt idx="22">
                  <c:v>1.0101015151515151</c:v>
                </c:pt>
                <c:pt idx="23">
                  <c:v>1.0101015151515151</c:v>
                </c:pt>
                <c:pt idx="24">
                  <c:v>1.0101015151515151</c:v>
                </c:pt>
                <c:pt idx="25">
                  <c:v>1.0101015151515151</c:v>
                </c:pt>
                <c:pt idx="26">
                  <c:v>1.0101015151515151</c:v>
                </c:pt>
                <c:pt idx="27">
                  <c:v>1.0101015151515151</c:v>
                </c:pt>
                <c:pt idx="28">
                  <c:v>1.0101015151515151</c:v>
                </c:pt>
                <c:pt idx="29">
                  <c:v>1.0101015151515151</c:v>
                </c:pt>
                <c:pt idx="30">
                  <c:v>1.0101015151515151</c:v>
                </c:pt>
                <c:pt idx="31">
                  <c:v>1.0101015151515151</c:v>
                </c:pt>
                <c:pt idx="32">
                  <c:v>1.0101015151515151</c:v>
                </c:pt>
                <c:pt idx="33">
                  <c:v>1.0101015151515151</c:v>
                </c:pt>
                <c:pt idx="34">
                  <c:v>1.0101015151515151</c:v>
                </c:pt>
                <c:pt idx="35">
                  <c:v>1.0101015151515151</c:v>
                </c:pt>
                <c:pt idx="36">
                  <c:v>1.0101015151515151</c:v>
                </c:pt>
                <c:pt idx="37">
                  <c:v>1.0101015151515151</c:v>
                </c:pt>
                <c:pt idx="38">
                  <c:v>1.0101015151515151</c:v>
                </c:pt>
                <c:pt idx="39">
                  <c:v>1.0101015151515151</c:v>
                </c:pt>
                <c:pt idx="40">
                  <c:v>1.0101015151515151</c:v>
                </c:pt>
                <c:pt idx="41">
                  <c:v>1.0101015151515151</c:v>
                </c:pt>
                <c:pt idx="42">
                  <c:v>1.0101015151515151</c:v>
                </c:pt>
                <c:pt idx="43">
                  <c:v>1.0101015151515151</c:v>
                </c:pt>
                <c:pt idx="44">
                  <c:v>1.0101015151515151</c:v>
                </c:pt>
                <c:pt idx="45">
                  <c:v>1.0101015151515151</c:v>
                </c:pt>
                <c:pt idx="46">
                  <c:v>1.0101015151515151</c:v>
                </c:pt>
                <c:pt idx="47">
                  <c:v>1.0101015151515151</c:v>
                </c:pt>
                <c:pt idx="48">
                  <c:v>1.0101015151515151</c:v>
                </c:pt>
                <c:pt idx="49">
                  <c:v>1.0101015151515151</c:v>
                </c:pt>
                <c:pt idx="50">
                  <c:v>1.0101015151515151</c:v>
                </c:pt>
                <c:pt idx="51">
                  <c:v>1.0101015151515151</c:v>
                </c:pt>
                <c:pt idx="52">
                  <c:v>1.0101015151515151</c:v>
                </c:pt>
                <c:pt idx="53">
                  <c:v>1.0101015151515151</c:v>
                </c:pt>
                <c:pt idx="54">
                  <c:v>1.0101015151515151</c:v>
                </c:pt>
                <c:pt idx="55">
                  <c:v>1.0101015151515151</c:v>
                </c:pt>
                <c:pt idx="56">
                  <c:v>1.0101015151515151</c:v>
                </c:pt>
                <c:pt idx="57">
                  <c:v>1.0101015151515151</c:v>
                </c:pt>
                <c:pt idx="58">
                  <c:v>1.0101015151515151</c:v>
                </c:pt>
                <c:pt idx="59">
                  <c:v>1.0101015151515151</c:v>
                </c:pt>
                <c:pt idx="60">
                  <c:v>1.0101015151515151</c:v>
                </c:pt>
                <c:pt idx="61">
                  <c:v>1.0101015151515151</c:v>
                </c:pt>
                <c:pt idx="62">
                  <c:v>1.0101015151515151</c:v>
                </c:pt>
                <c:pt idx="63">
                  <c:v>1.0101015151515151</c:v>
                </c:pt>
                <c:pt idx="64">
                  <c:v>1.0101015151515151</c:v>
                </c:pt>
                <c:pt idx="65">
                  <c:v>1.0101015151515151</c:v>
                </c:pt>
                <c:pt idx="66">
                  <c:v>1.0101015151515151</c:v>
                </c:pt>
                <c:pt idx="67">
                  <c:v>1.0101015151515151</c:v>
                </c:pt>
                <c:pt idx="68">
                  <c:v>1.0101015151515151</c:v>
                </c:pt>
                <c:pt idx="69">
                  <c:v>1.0101015151515151</c:v>
                </c:pt>
                <c:pt idx="70">
                  <c:v>1.0101015151515151</c:v>
                </c:pt>
                <c:pt idx="71">
                  <c:v>1.0101015151515151</c:v>
                </c:pt>
                <c:pt idx="72">
                  <c:v>1.0101015151515151</c:v>
                </c:pt>
                <c:pt idx="73">
                  <c:v>1.0101015151515151</c:v>
                </c:pt>
                <c:pt idx="74">
                  <c:v>1.0101015151515151</c:v>
                </c:pt>
                <c:pt idx="75">
                  <c:v>1.0101015151515151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2.6683474077322949E-2</c:v>
                </c:pt>
                <c:pt idx="2">
                  <c:v>0.11700319353623553</c:v>
                </c:pt>
                <c:pt idx="3">
                  <c:v>0.31353446833429371</c:v>
                </c:pt>
                <c:pt idx="4">
                  <c:v>0.76081664342766675</c:v>
                </c:pt>
                <c:pt idx="5">
                  <c:v>2.2396618251421532</c:v>
                </c:pt>
                <c:pt idx="6">
                  <c:v>39.763358572946196</c:v>
                </c:pt>
                <c:pt idx="7">
                  <c:v>3.2337128500718442</c:v>
                </c:pt>
                <c:pt idx="8">
                  <c:v>2.0253723048473695</c:v>
                </c:pt>
                <c:pt idx="9">
                  <c:v>1.6123127454236006</c:v>
                </c:pt>
                <c:pt idx="10">
                  <c:v>1.4070524970380831</c:v>
                </c:pt>
                <c:pt idx="11">
                  <c:v>1.2859263263748903</c:v>
                </c:pt>
                <c:pt idx="12">
                  <c:v>1.2069044699558786</c:v>
                </c:pt>
                <c:pt idx="13">
                  <c:v>1.1518202614072752</c:v>
                </c:pt>
                <c:pt idx="14">
                  <c:v>1.111565273265205</c:v>
                </c:pt>
                <c:pt idx="15">
                  <c:v>1.0810839967735568</c:v>
                </c:pt>
                <c:pt idx="16">
                  <c:v>1.0573539460764383</c:v>
                </c:pt>
                <c:pt idx="17">
                  <c:v>1.0384624116894794</c:v>
                </c:pt>
                <c:pt idx="18">
                  <c:v>1.0231433309447784</c:v>
                </c:pt>
                <c:pt idx="19">
                  <c:v>1.0105275321742413</c:v>
                </c:pt>
                <c:pt idx="20">
                  <c:v>1</c:v>
                </c:pt>
                <c:pt idx="21">
                  <c:v>0.9911143236152018</c:v>
                </c:pt>
                <c:pt idx="22">
                  <c:v>0.98353933536666416</c:v>
                </c:pt>
                <c:pt idx="23">
                  <c:v>0.97702468223567951</c:v>
                </c:pt>
                <c:pt idx="24">
                  <c:v>0.97137795670431959</c:v>
                </c:pt>
                <c:pt idx="25">
                  <c:v>0.96644911643149134</c:v>
                </c:pt>
                <c:pt idx="26">
                  <c:v>0.96211963101900411</c:v>
                </c:pt>
                <c:pt idx="27">
                  <c:v>0.95829477134045304</c:v>
                </c:pt>
                <c:pt idx="28">
                  <c:v>0.95489803444751853</c:v>
                </c:pt>
                <c:pt idx="29">
                  <c:v>0.95186704851380366</c:v>
                </c:pt>
                <c:pt idx="30">
                  <c:v>0.9491505217699121</c:v>
                </c:pt>
                <c:pt idx="31">
                  <c:v>0.94670593970069494</c:v>
                </c:pt>
                <c:pt idx="32">
                  <c:v>0.94449780638372482</c:v>
                </c:pt>
                <c:pt idx="33">
                  <c:v>0.94249628680740205</c:v>
                </c:pt>
                <c:pt idx="34">
                  <c:v>0.9406761482828816</c:v>
                </c:pt>
                <c:pt idx="35">
                  <c:v>0.93901592745999363</c:v>
                </c:pt>
                <c:pt idx="36">
                  <c:v>0.93749726928009525</c:v>
                </c:pt>
                <c:pt idx="37">
                  <c:v>0.93610439822450997</c:v>
                </c:pt>
                <c:pt idx="38">
                  <c:v>0.93482369226555395</c:v>
                </c:pt>
                <c:pt idx="39">
                  <c:v>0.93364333720981163</c:v>
                </c:pt>
                <c:pt idx="40">
                  <c:v>0.93255304445865916</c:v>
                </c:pt>
                <c:pt idx="41">
                  <c:v>0.93154381915907702</c:v>
                </c:pt>
                <c:pt idx="42">
                  <c:v>0.93060776866696071</c:v>
                </c:pt>
                <c:pt idx="43">
                  <c:v>0.92973794346753724</c:v>
                </c:pt>
                <c:pt idx="44">
                  <c:v>0.92892820438615997</c:v>
                </c:pt>
                <c:pt idx="45">
                  <c:v>0.92817311121588819</c:v>
                </c:pt>
                <c:pt idx="46">
                  <c:v>0.92746782888581869</c:v>
                </c:pt>
                <c:pt idx="47">
                  <c:v>0.92680804806899297</c:v>
                </c:pt>
                <c:pt idx="48">
                  <c:v>0.92618991773458059</c:v>
                </c:pt>
                <c:pt idx="49">
                  <c:v>0.92560998762570978</c:v>
                </c:pt>
                <c:pt idx="50">
                  <c:v>0.9250651590216058</c:v>
                </c:pt>
                <c:pt idx="51">
                  <c:v>0.9245526424428725</c:v>
                </c:pt>
                <c:pt idx="52">
                  <c:v>0.92406992119910913</c:v>
                </c:pt>
                <c:pt idx="53">
                  <c:v>0.92361471987112242</c:v>
                </c:pt>
                <c:pt idx="54">
                  <c:v>0.92318497697625523</c:v>
                </c:pt>
                <c:pt idx="55">
                  <c:v>0.9227788211920247</c:v>
                </c:pt>
                <c:pt idx="56">
                  <c:v>0.92239455061669251</c:v>
                </c:pt>
                <c:pt idx="57">
                  <c:v>0.92203061463002001</c:v>
                </c:pt>
                <c:pt idx="58">
                  <c:v>0.9216855979870805</c:v>
                </c:pt>
                <c:pt idx="59">
                  <c:v>0.92135820683547764</c:v>
                </c:pt>
                <c:pt idx="60">
                  <c:v>0.92104725639391716</c:v>
                </c:pt>
                <c:pt idx="61">
                  <c:v>0.9207516600697131</c:v>
                </c:pt>
                <c:pt idx="62">
                  <c:v>0.92047041982576505</c:v>
                </c:pt>
                <c:pt idx="63">
                  <c:v>0.92020261763534494</c:v>
                </c:pt>
                <c:pt idx="64">
                  <c:v>0.91994740788613005</c:v>
                </c:pt>
                <c:pt idx="65">
                  <c:v>0.91970401061457219</c:v>
                </c:pt>
                <c:pt idx="66">
                  <c:v>0.91947170546822843</c:v>
                </c:pt>
                <c:pt idx="67">
                  <c:v>0.91924982630767049</c:v>
                </c:pt>
                <c:pt idx="68">
                  <c:v>0.91903775637153184</c:v>
                </c:pt>
                <c:pt idx="69">
                  <c:v>0.91883492393838417</c:v>
                </c:pt>
                <c:pt idx="70">
                  <c:v>0.91864079842781943</c:v>
                </c:pt>
                <c:pt idx="71">
                  <c:v>0.91845488689054244</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2.6412056120851873E-2</c:v>
                </c:pt>
                <c:pt idx="2">
                  <c:v>0.11166933770203649</c:v>
                </c:pt>
                <c:pt idx="3">
                  <c:v>0.27453121778663803</c:v>
                </c:pt>
                <c:pt idx="4">
                  <c:v>0.54175440037559963</c:v>
                </c:pt>
                <c:pt idx="5">
                  <c:v>0.90369203616778293</c:v>
                </c:pt>
                <c:pt idx="6">
                  <c:v>1.2204343488997089</c:v>
                </c:pt>
                <c:pt idx="7">
                  <c:v>1.3436968895426835</c:v>
                </c:pt>
                <c:pt idx="8">
                  <c:v>1.3300739663778749</c:v>
                </c:pt>
                <c:pt idx="11">
                  <c:v>1.2765649458065746</c:v>
                </c:pt>
                <c:pt idx="12">
                  <c:v>1.2224928737051224</c:v>
                </c:pt>
                <c:pt idx="15">
                  <c:v>1.1768932341604625</c:v>
                </c:pt>
                <c:pt idx="16">
                  <c:v>1.1400022684898086</c:v>
                </c:pt>
                <c:pt idx="17">
                  <c:v>1.1102209097324589</c:v>
                </c:pt>
                <c:pt idx="18">
                  <c:v>1.0859086989629769</c:v>
                </c:pt>
                <c:pt idx="19">
                  <c:v>1.0657454758700156</c:v>
                </c:pt>
                <c:pt idx="20">
                  <c:v>1.048735234628686</c:v>
                </c:pt>
                <c:pt idx="21">
                  <c:v>1.0341389336315943</c:v>
                </c:pt>
                <c:pt idx="22">
                  <c:v>1.0214078609381143</c:v>
                </c:pt>
                <c:pt idx="23">
                  <c:v>1.0101315799958595</c:v>
                </c:pt>
                <c:pt idx="24">
                  <c:v>1</c:v>
                </c:pt>
                <c:pt idx="25">
                  <c:v>0.99077632901371204</c:v>
                </c:pt>
                <c:pt idx="26">
                  <c:v>0.98227784531841178</c:v>
                </c:pt>
                <c:pt idx="27">
                  <c:v>0.97436215632458911</c:v>
                </c:pt>
                <c:pt idx="28">
                  <c:v>0.96691729136035154</c:v>
                </c:pt>
                <c:pt idx="29">
                  <c:v>0.95985448323631706</c:v>
                </c:pt>
                <c:pt idx="30">
                  <c:v>0.95310285035217801</c:v>
                </c:pt>
                <c:pt idx="31">
                  <c:v>0.94660543532122932</c:v>
                </c:pt>
                <c:pt idx="32">
                  <c:v>0.94031622204332765</c:v>
                </c:pt>
                <c:pt idx="33">
                  <c:v>0.93419786611720645</c:v>
                </c:pt>
                <c:pt idx="34">
                  <c:v>0.92821995083693942</c:v>
                </c:pt>
                <c:pt idx="35">
                  <c:v>0.92235763442894958</c:v>
                </c:pt>
                <c:pt idx="36">
                  <c:v>0.91659059141339749</c:v>
                </c:pt>
                <c:pt idx="37">
                  <c:v>0.91090217717778299</c:v>
                </c:pt>
                <c:pt idx="38">
                  <c:v>0.90527876347925007</c:v>
                </c:pt>
                <c:pt idx="39">
                  <c:v>0.89970920596582582</c:v>
                </c:pt>
                <c:pt idx="40">
                  <c:v>0.89418441449992425</c:v>
                </c:pt>
                <c:pt idx="41">
                  <c:v>0.88869700415796615</c:v>
                </c:pt>
                <c:pt idx="42">
                  <c:v>0.88324101001275712</c:v>
                </c:pt>
                <c:pt idx="43">
                  <c:v>0.8778116526999088</c:v>
                </c:pt>
                <c:pt idx="44">
                  <c:v>0.87240514469194996</c:v>
                </c:pt>
                <c:pt idx="45">
                  <c:v>0.86701852941348545</c:v>
                </c:pt>
                <c:pt idx="46">
                  <c:v>0.86164954701414365</c:v>
                </c:pt>
                <c:pt idx="47">
                  <c:v>0.85629652190740435</c:v>
                </c:pt>
                <c:pt idx="48">
                  <c:v>0.8509582681808866</c:v>
                </c:pt>
                <c:pt idx="49">
                  <c:v>0.84563400975902059</c:v>
                </c:pt>
                <c:pt idx="50">
                  <c:v>0.84032331280552919</c:v>
                </c:pt>
                <c:pt idx="51">
                  <c:v>0.83502602833035278</c:v>
                </c:pt>
                <c:pt idx="52">
                  <c:v>0.82974224334336533</c:v>
                </c:pt>
                <c:pt idx="53">
                  <c:v>0.82447223919765</c:v>
                </c:pt>
                <c:pt idx="54">
                  <c:v>0.81921645600562631</c:v>
                </c:pt>
                <c:pt idx="55">
                  <c:v>0.81397546220454042</c:v>
                </c:pt>
                <c:pt idx="56">
                  <c:v>0.80874992850412764</c:v>
                </c:pt>
                <c:pt idx="57">
                  <c:v>0.80354060557608231</c:v>
                </c:pt>
                <c:pt idx="58">
                  <c:v>0.79834830494852682</c:v>
                </c:pt>
                <c:pt idx="59">
                  <c:v>0.79317388265351008</c:v>
                </c:pt>
                <c:pt idx="60">
                  <c:v>0.78801822524542697</c:v>
                </c:pt>
                <c:pt idx="61">
                  <c:v>0.78288223786609368</c:v>
                </c:pt>
                <c:pt idx="62">
                  <c:v>0.77776683408015335</c:v>
                </c:pt>
                <c:pt idx="63">
                  <c:v>0.77267292724460324</c:v>
                </c:pt>
                <c:pt idx="64">
                  <c:v>0.76760142320973079</c:v>
                </c:pt>
                <c:pt idx="65">
                  <c:v>0.76255321417699506</c:v>
                </c:pt>
                <c:pt idx="66">
                  <c:v>0.75752917356319749</c:v>
                </c:pt>
                <c:pt idx="67">
                  <c:v>0.75253015174051396</c:v>
                </c:pt>
                <c:pt idx="68">
                  <c:v>0.7475569725391259</c:v>
                </c:pt>
                <c:pt idx="69">
                  <c:v>0.7426104304138802</c:v>
                </c:pt>
                <c:pt idx="70">
                  <c:v>0.7376912881889911</c:v>
                </c:pt>
                <c:pt idx="71">
                  <c:v>0.73280027530562908</c:v>
                </c:pt>
                <c:pt idx="72">
                  <c:v>0.72793808650657155</c:v>
                </c:pt>
                <c:pt idx="73">
                  <c:v>0.7231053809001815</c:v>
                </c:pt>
                <c:pt idx="74">
                  <c:v>0.71830278135299686</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1.1096779741935485</c:v>
                </c:pt>
                <c:pt idx="1">
                  <c:v>1.1096779741935485</c:v>
                </c:pt>
                <c:pt idx="2">
                  <c:v>1.1096779741935485</c:v>
                </c:pt>
                <c:pt idx="3">
                  <c:v>1.1096779741935485</c:v>
                </c:pt>
                <c:pt idx="4">
                  <c:v>1.1096779741935485</c:v>
                </c:pt>
                <c:pt idx="5">
                  <c:v>1.1096779741935485</c:v>
                </c:pt>
                <c:pt idx="6">
                  <c:v>1.1096779741935485</c:v>
                </c:pt>
                <c:pt idx="7">
                  <c:v>1.1096779741935485</c:v>
                </c:pt>
                <c:pt idx="8">
                  <c:v>1.1096779741935485</c:v>
                </c:pt>
                <c:pt idx="11">
                  <c:v>1.1096779741935485</c:v>
                </c:pt>
                <c:pt idx="12">
                  <c:v>1.1096779741935485</c:v>
                </c:pt>
                <c:pt idx="15">
                  <c:v>1.1096779741935485</c:v>
                </c:pt>
                <c:pt idx="16">
                  <c:v>1.1096779741935485</c:v>
                </c:pt>
                <c:pt idx="17">
                  <c:v>1.1096779741935485</c:v>
                </c:pt>
                <c:pt idx="18">
                  <c:v>1.1096779741935485</c:v>
                </c:pt>
                <c:pt idx="19">
                  <c:v>1.1096779741935485</c:v>
                </c:pt>
                <c:pt idx="20">
                  <c:v>1.1096779741935485</c:v>
                </c:pt>
                <c:pt idx="21">
                  <c:v>1.1096779741935485</c:v>
                </c:pt>
                <c:pt idx="22">
                  <c:v>1.1096779741935485</c:v>
                </c:pt>
                <c:pt idx="23">
                  <c:v>1.1096779741935485</c:v>
                </c:pt>
                <c:pt idx="24">
                  <c:v>1.1096779741935485</c:v>
                </c:pt>
                <c:pt idx="25">
                  <c:v>1.1096779741935485</c:v>
                </c:pt>
                <c:pt idx="26">
                  <c:v>1.1096779741935485</c:v>
                </c:pt>
                <c:pt idx="27">
                  <c:v>1.1096779741935485</c:v>
                </c:pt>
                <c:pt idx="28">
                  <c:v>1.1096779741935485</c:v>
                </c:pt>
                <c:pt idx="29">
                  <c:v>1.1096779741935485</c:v>
                </c:pt>
                <c:pt idx="30">
                  <c:v>1.1096779741935485</c:v>
                </c:pt>
                <c:pt idx="31">
                  <c:v>1.1096779741935485</c:v>
                </c:pt>
                <c:pt idx="32">
                  <c:v>1.1096779741935485</c:v>
                </c:pt>
                <c:pt idx="33">
                  <c:v>1.1096779741935485</c:v>
                </c:pt>
                <c:pt idx="34">
                  <c:v>1.1096779741935485</c:v>
                </c:pt>
                <c:pt idx="35">
                  <c:v>1.1096779741935485</c:v>
                </c:pt>
                <c:pt idx="36">
                  <c:v>1.1096779741935485</c:v>
                </c:pt>
                <c:pt idx="37">
                  <c:v>1.1096779741935485</c:v>
                </c:pt>
                <c:pt idx="38">
                  <c:v>1.1096779741935485</c:v>
                </c:pt>
                <c:pt idx="39">
                  <c:v>1.1096779741935485</c:v>
                </c:pt>
                <c:pt idx="40">
                  <c:v>1.1096779741935485</c:v>
                </c:pt>
                <c:pt idx="41">
                  <c:v>1.1096779741935485</c:v>
                </c:pt>
                <c:pt idx="42">
                  <c:v>1.1096779741935485</c:v>
                </c:pt>
                <c:pt idx="43">
                  <c:v>1.1096779741935485</c:v>
                </c:pt>
                <c:pt idx="44">
                  <c:v>1.1096779741935485</c:v>
                </c:pt>
                <c:pt idx="45">
                  <c:v>1.1096779741935485</c:v>
                </c:pt>
                <c:pt idx="46">
                  <c:v>1.1096779741935485</c:v>
                </c:pt>
                <c:pt idx="47">
                  <c:v>1.1096779741935485</c:v>
                </c:pt>
                <c:pt idx="48">
                  <c:v>1.1096779741935485</c:v>
                </c:pt>
                <c:pt idx="49">
                  <c:v>1.1096779741935485</c:v>
                </c:pt>
                <c:pt idx="50">
                  <c:v>1.1096779741935485</c:v>
                </c:pt>
                <c:pt idx="51">
                  <c:v>1.1096779741935485</c:v>
                </c:pt>
                <c:pt idx="52">
                  <c:v>1.1096779741935485</c:v>
                </c:pt>
                <c:pt idx="53">
                  <c:v>1.1096779741935485</c:v>
                </c:pt>
                <c:pt idx="54">
                  <c:v>1.1096779741935485</c:v>
                </c:pt>
                <c:pt idx="55">
                  <c:v>1.1096779741935485</c:v>
                </c:pt>
                <c:pt idx="56">
                  <c:v>1.1096779741935485</c:v>
                </c:pt>
                <c:pt idx="57">
                  <c:v>1.1096779741935485</c:v>
                </c:pt>
                <c:pt idx="58">
                  <c:v>1.1096779741935485</c:v>
                </c:pt>
                <c:pt idx="59">
                  <c:v>1.1096779741935485</c:v>
                </c:pt>
                <c:pt idx="60">
                  <c:v>1.1096779741935485</c:v>
                </c:pt>
                <c:pt idx="61">
                  <c:v>1.1096779741935485</c:v>
                </c:pt>
                <c:pt idx="62">
                  <c:v>1.1096779741935485</c:v>
                </c:pt>
                <c:pt idx="63">
                  <c:v>1.1096779741935485</c:v>
                </c:pt>
                <c:pt idx="64">
                  <c:v>1.1096779741935485</c:v>
                </c:pt>
                <c:pt idx="65">
                  <c:v>1.1096779741935485</c:v>
                </c:pt>
                <c:pt idx="66">
                  <c:v>1.1096779741935485</c:v>
                </c:pt>
                <c:pt idx="67">
                  <c:v>1.1096779741935485</c:v>
                </c:pt>
                <c:pt idx="68">
                  <c:v>1.1096779741935485</c:v>
                </c:pt>
                <c:pt idx="69">
                  <c:v>1.1096779741935485</c:v>
                </c:pt>
                <c:pt idx="70">
                  <c:v>1.1096779741935485</c:v>
                </c:pt>
                <c:pt idx="71">
                  <c:v>1.1096779741935485</c:v>
                </c:pt>
                <c:pt idx="72">
                  <c:v>1.1096779741935485</c:v>
                </c:pt>
                <c:pt idx="73">
                  <c:v>1.1096779741935485</c:v>
                </c:pt>
                <c:pt idx="74">
                  <c:v>1.1096779741935485</c:v>
                </c:pt>
                <c:pt idx="75">
                  <c:v>1.1096779741935485</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1.0101015151515151</c:v>
                </c:pt>
                <c:pt idx="1">
                  <c:v>1.0101015151515151</c:v>
                </c:pt>
                <c:pt idx="2">
                  <c:v>1.0101015151515151</c:v>
                </c:pt>
                <c:pt idx="3">
                  <c:v>1.0101015151515151</c:v>
                </c:pt>
                <c:pt idx="4">
                  <c:v>1.0101015151515151</c:v>
                </c:pt>
                <c:pt idx="5">
                  <c:v>1.0101015151515151</c:v>
                </c:pt>
                <c:pt idx="6">
                  <c:v>1.0101015151515151</c:v>
                </c:pt>
                <c:pt idx="7">
                  <c:v>1.0101015151515151</c:v>
                </c:pt>
                <c:pt idx="8">
                  <c:v>1.0101015151515151</c:v>
                </c:pt>
                <c:pt idx="11">
                  <c:v>1.0101015151515151</c:v>
                </c:pt>
                <c:pt idx="12">
                  <c:v>1.0101015151515151</c:v>
                </c:pt>
                <c:pt idx="15">
                  <c:v>1.0101015151515151</c:v>
                </c:pt>
                <c:pt idx="16">
                  <c:v>1.0101015151515151</c:v>
                </c:pt>
                <c:pt idx="17">
                  <c:v>1.0101015151515151</c:v>
                </c:pt>
                <c:pt idx="18">
                  <c:v>1.0101015151515151</c:v>
                </c:pt>
                <c:pt idx="19">
                  <c:v>1.0101015151515151</c:v>
                </c:pt>
                <c:pt idx="20">
                  <c:v>1.0101015151515151</c:v>
                </c:pt>
                <c:pt idx="21">
                  <c:v>1.0101015151515151</c:v>
                </c:pt>
                <c:pt idx="22">
                  <c:v>1.0101015151515151</c:v>
                </c:pt>
                <c:pt idx="23">
                  <c:v>1.0101015151515151</c:v>
                </c:pt>
                <c:pt idx="24">
                  <c:v>1.0101015151515151</c:v>
                </c:pt>
                <c:pt idx="25">
                  <c:v>1.0101015151515151</c:v>
                </c:pt>
                <c:pt idx="26">
                  <c:v>1.0101015151515151</c:v>
                </c:pt>
                <c:pt idx="27">
                  <c:v>1.0101015151515151</c:v>
                </c:pt>
                <c:pt idx="28">
                  <c:v>1.0101015151515151</c:v>
                </c:pt>
                <c:pt idx="29">
                  <c:v>1.0101015151515151</c:v>
                </c:pt>
                <c:pt idx="30">
                  <c:v>1.0101015151515151</c:v>
                </c:pt>
                <c:pt idx="31">
                  <c:v>1.0101015151515151</c:v>
                </c:pt>
                <c:pt idx="32">
                  <c:v>1.0101015151515151</c:v>
                </c:pt>
                <c:pt idx="33">
                  <c:v>1.0101015151515151</c:v>
                </c:pt>
                <c:pt idx="34">
                  <c:v>1.0101015151515151</c:v>
                </c:pt>
                <c:pt idx="35">
                  <c:v>1.0101015151515151</c:v>
                </c:pt>
                <c:pt idx="36">
                  <c:v>1.0101015151515151</c:v>
                </c:pt>
                <c:pt idx="37">
                  <c:v>1.0101015151515151</c:v>
                </c:pt>
                <c:pt idx="38">
                  <c:v>1.0101015151515151</c:v>
                </c:pt>
                <c:pt idx="39">
                  <c:v>1.0101015151515151</c:v>
                </c:pt>
                <c:pt idx="40">
                  <c:v>1.0101015151515151</c:v>
                </c:pt>
                <c:pt idx="41">
                  <c:v>1.0101015151515151</c:v>
                </c:pt>
                <c:pt idx="42">
                  <c:v>1.0101015151515151</c:v>
                </c:pt>
                <c:pt idx="43">
                  <c:v>1.0101015151515151</c:v>
                </c:pt>
                <c:pt idx="44">
                  <c:v>1.0101015151515151</c:v>
                </c:pt>
                <c:pt idx="45">
                  <c:v>1.0101015151515151</c:v>
                </c:pt>
                <c:pt idx="46">
                  <c:v>1.0101015151515151</c:v>
                </c:pt>
                <c:pt idx="47">
                  <c:v>1.0101015151515151</c:v>
                </c:pt>
                <c:pt idx="48">
                  <c:v>1.0101015151515151</c:v>
                </c:pt>
                <c:pt idx="49">
                  <c:v>1.0101015151515151</c:v>
                </c:pt>
                <c:pt idx="50">
                  <c:v>1.0101015151515151</c:v>
                </c:pt>
                <c:pt idx="51">
                  <c:v>1.0101015151515151</c:v>
                </c:pt>
                <c:pt idx="52">
                  <c:v>1.0101015151515151</c:v>
                </c:pt>
                <c:pt idx="53">
                  <c:v>1.0101015151515151</c:v>
                </c:pt>
                <c:pt idx="54">
                  <c:v>1.0101015151515151</c:v>
                </c:pt>
                <c:pt idx="55">
                  <c:v>1.0101015151515151</c:v>
                </c:pt>
                <c:pt idx="56">
                  <c:v>1.0101015151515151</c:v>
                </c:pt>
                <c:pt idx="57">
                  <c:v>1.0101015151515151</c:v>
                </c:pt>
                <c:pt idx="58">
                  <c:v>1.0101015151515151</c:v>
                </c:pt>
                <c:pt idx="59">
                  <c:v>1.0101015151515151</c:v>
                </c:pt>
                <c:pt idx="60">
                  <c:v>1.0101015151515151</c:v>
                </c:pt>
                <c:pt idx="61">
                  <c:v>1.0101015151515151</c:v>
                </c:pt>
                <c:pt idx="62">
                  <c:v>1.0101015151515151</c:v>
                </c:pt>
                <c:pt idx="63">
                  <c:v>1.0101015151515151</c:v>
                </c:pt>
                <c:pt idx="64">
                  <c:v>1.0101015151515151</c:v>
                </c:pt>
                <c:pt idx="65">
                  <c:v>1.0101015151515151</c:v>
                </c:pt>
                <c:pt idx="66">
                  <c:v>1.0101015151515151</c:v>
                </c:pt>
                <c:pt idx="67">
                  <c:v>1.0101015151515151</c:v>
                </c:pt>
                <c:pt idx="68">
                  <c:v>1.0101015151515151</c:v>
                </c:pt>
                <c:pt idx="69">
                  <c:v>1.0101015151515151</c:v>
                </c:pt>
                <c:pt idx="70">
                  <c:v>1.0101015151515151</c:v>
                </c:pt>
                <c:pt idx="71">
                  <c:v>1.0101015151515151</c:v>
                </c:pt>
                <c:pt idx="72">
                  <c:v>1.0101015151515151</c:v>
                </c:pt>
                <c:pt idx="73">
                  <c:v>1.0101015151515151</c:v>
                </c:pt>
                <c:pt idx="74">
                  <c:v>1.0101015151515151</c:v>
                </c:pt>
                <c:pt idx="75">
                  <c:v>1.0101015151515151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2.6683474077322949E-2</c:v>
                </c:pt>
                <c:pt idx="2">
                  <c:v>0.11700319353623553</c:v>
                </c:pt>
                <c:pt idx="3">
                  <c:v>0.31353446833429371</c:v>
                </c:pt>
                <c:pt idx="4">
                  <c:v>0.76081664342766675</c:v>
                </c:pt>
                <c:pt idx="5">
                  <c:v>2.2396618251421532</c:v>
                </c:pt>
                <c:pt idx="6">
                  <c:v>39.763358572946196</c:v>
                </c:pt>
                <c:pt idx="7">
                  <c:v>3.2337128500718442</c:v>
                </c:pt>
                <c:pt idx="8">
                  <c:v>2.0253723048473695</c:v>
                </c:pt>
                <c:pt idx="11">
                  <c:v>1.6123127454236006</c:v>
                </c:pt>
                <c:pt idx="12">
                  <c:v>1.4070524970380831</c:v>
                </c:pt>
                <c:pt idx="15">
                  <c:v>1.2859263263748903</c:v>
                </c:pt>
                <c:pt idx="16">
                  <c:v>1.2069044699558786</c:v>
                </c:pt>
                <c:pt idx="17">
                  <c:v>1.1518202614072752</c:v>
                </c:pt>
                <c:pt idx="18">
                  <c:v>1.111565273265205</c:v>
                </c:pt>
                <c:pt idx="19">
                  <c:v>1.0810839967735568</c:v>
                </c:pt>
                <c:pt idx="20">
                  <c:v>1.0573539460764383</c:v>
                </c:pt>
                <c:pt idx="21">
                  <c:v>1.0384624116894794</c:v>
                </c:pt>
                <c:pt idx="22">
                  <c:v>1.0231433309447784</c:v>
                </c:pt>
                <c:pt idx="23">
                  <c:v>1.0105275321742413</c:v>
                </c:pt>
                <c:pt idx="24">
                  <c:v>1</c:v>
                </c:pt>
                <c:pt idx="25">
                  <c:v>0.9911143236152018</c:v>
                </c:pt>
                <c:pt idx="26">
                  <c:v>0.98353933536666416</c:v>
                </c:pt>
                <c:pt idx="27">
                  <c:v>0.97702468223567951</c:v>
                </c:pt>
                <c:pt idx="28">
                  <c:v>0.97137795670431959</c:v>
                </c:pt>
                <c:pt idx="29">
                  <c:v>0.96644911643149134</c:v>
                </c:pt>
                <c:pt idx="30">
                  <c:v>0.96211963101900411</c:v>
                </c:pt>
                <c:pt idx="31">
                  <c:v>0.95829477134045304</c:v>
                </c:pt>
                <c:pt idx="32">
                  <c:v>0.95489803444751853</c:v>
                </c:pt>
                <c:pt idx="33">
                  <c:v>0.95186704851380366</c:v>
                </c:pt>
                <c:pt idx="34">
                  <c:v>0.9491505217699121</c:v>
                </c:pt>
                <c:pt idx="35">
                  <c:v>0.94670593970069494</c:v>
                </c:pt>
                <c:pt idx="36">
                  <c:v>0.94449780638372482</c:v>
                </c:pt>
                <c:pt idx="37">
                  <c:v>0.94249628680740205</c:v>
                </c:pt>
                <c:pt idx="38">
                  <c:v>0.9406761482828816</c:v>
                </c:pt>
                <c:pt idx="39">
                  <c:v>0.93901592745999363</c:v>
                </c:pt>
                <c:pt idx="40">
                  <c:v>0.93749726928009525</c:v>
                </c:pt>
                <c:pt idx="41">
                  <c:v>0.93610439822450997</c:v>
                </c:pt>
                <c:pt idx="42">
                  <c:v>0.93482369226555395</c:v>
                </c:pt>
                <c:pt idx="43">
                  <c:v>0.93364333720981163</c:v>
                </c:pt>
                <c:pt idx="44">
                  <c:v>0.93255304445865916</c:v>
                </c:pt>
                <c:pt idx="45">
                  <c:v>0.93154381915907702</c:v>
                </c:pt>
                <c:pt idx="46">
                  <c:v>0.93060776866696071</c:v>
                </c:pt>
                <c:pt idx="47">
                  <c:v>0.92973794346753724</c:v>
                </c:pt>
                <c:pt idx="48">
                  <c:v>0.92892820438615997</c:v>
                </c:pt>
                <c:pt idx="49">
                  <c:v>0.92817311121588819</c:v>
                </c:pt>
                <c:pt idx="50">
                  <c:v>0.92746782888581869</c:v>
                </c:pt>
                <c:pt idx="51">
                  <c:v>0.92680804806899297</c:v>
                </c:pt>
                <c:pt idx="52">
                  <c:v>0.92618991773458059</c:v>
                </c:pt>
                <c:pt idx="53">
                  <c:v>0.92560998762570978</c:v>
                </c:pt>
                <c:pt idx="54">
                  <c:v>0.9250651590216058</c:v>
                </c:pt>
                <c:pt idx="55">
                  <c:v>0.9245526424428725</c:v>
                </c:pt>
                <c:pt idx="56">
                  <c:v>0.92406992119910913</c:v>
                </c:pt>
                <c:pt idx="57">
                  <c:v>0.92361471987112242</c:v>
                </c:pt>
                <c:pt idx="58">
                  <c:v>0.92318497697625523</c:v>
                </c:pt>
                <c:pt idx="59">
                  <c:v>0.9227788211920247</c:v>
                </c:pt>
                <c:pt idx="60">
                  <c:v>0.92239455061669251</c:v>
                </c:pt>
                <c:pt idx="61">
                  <c:v>0.92203061463002001</c:v>
                </c:pt>
                <c:pt idx="62">
                  <c:v>0.9216855979870805</c:v>
                </c:pt>
                <c:pt idx="63">
                  <c:v>0.92135820683547764</c:v>
                </c:pt>
                <c:pt idx="64">
                  <c:v>0.92104725639391716</c:v>
                </c:pt>
                <c:pt idx="65">
                  <c:v>0.9207516600697131</c:v>
                </c:pt>
                <c:pt idx="66">
                  <c:v>0.92047041982576505</c:v>
                </c:pt>
                <c:pt idx="67">
                  <c:v>0.92020261763534494</c:v>
                </c:pt>
                <c:pt idx="68">
                  <c:v>0.91994740788613005</c:v>
                </c:pt>
                <c:pt idx="69">
                  <c:v>0.91970401061457219</c:v>
                </c:pt>
                <c:pt idx="70">
                  <c:v>0.91947170546822843</c:v>
                </c:pt>
                <c:pt idx="71">
                  <c:v>0.91924982630767049</c:v>
                </c:pt>
                <c:pt idx="72">
                  <c:v>0.91903775637153184</c:v>
                </c:pt>
                <c:pt idx="73">
                  <c:v>0.91883492393838417</c:v>
                </c:pt>
                <c:pt idx="74">
                  <c:v>0.91864079842781943</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2.6412056120851873E-2</c:v>
                </c:pt>
                <c:pt idx="2">
                  <c:v>0.11166933770203649</c:v>
                </c:pt>
                <c:pt idx="3">
                  <c:v>0.27453121778663803</c:v>
                </c:pt>
                <c:pt idx="4">
                  <c:v>0.54175440037559963</c:v>
                </c:pt>
                <c:pt idx="5">
                  <c:v>0.90369203616778293</c:v>
                </c:pt>
                <c:pt idx="6">
                  <c:v>1.2204343488997089</c:v>
                </c:pt>
                <c:pt idx="7">
                  <c:v>1.3436968895426835</c:v>
                </c:pt>
                <c:pt idx="8">
                  <c:v>1.3300739663778749</c:v>
                </c:pt>
                <c:pt idx="11">
                  <c:v>1.2765649458065746</c:v>
                </c:pt>
                <c:pt idx="12">
                  <c:v>1.2224928737051224</c:v>
                </c:pt>
                <c:pt idx="15">
                  <c:v>1.1768932341604625</c:v>
                </c:pt>
                <c:pt idx="16">
                  <c:v>1.1400022684898086</c:v>
                </c:pt>
                <c:pt idx="17">
                  <c:v>1.1102209097324589</c:v>
                </c:pt>
                <c:pt idx="18">
                  <c:v>1.0859086989629769</c:v>
                </c:pt>
                <c:pt idx="19">
                  <c:v>1.0657454758700156</c:v>
                </c:pt>
                <c:pt idx="20">
                  <c:v>1.048735234628686</c:v>
                </c:pt>
                <c:pt idx="21">
                  <c:v>1.0341389336315943</c:v>
                </c:pt>
                <c:pt idx="22">
                  <c:v>1.0214078609381143</c:v>
                </c:pt>
                <c:pt idx="23">
                  <c:v>1.0101315799958595</c:v>
                </c:pt>
                <c:pt idx="24">
                  <c:v>1</c:v>
                </c:pt>
                <c:pt idx="25">
                  <c:v>0.99077632901371204</c:v>
                </c:pt>
                <c:pt idx="26">
                  <c:v>0.98227784531841178</c:v>
                </c:pt>
                <c:pt idx="27">
                  <c:v>0.97436215632458911</c:v>
                </c:pt>
                <c:pt idx="28">
                  <c:v>0.96691729136035154</c:v>
                </c:pt>
                <c:pt idx="29">
                  <c:v>0.95985448323631706</c:v>
                </c:pt>
                <c:pt idx="30">
                  <c:v>0.95310285035217801</c:v>
                </c:pt>
                <c:pt idx="31">
                  <c:v>0.94660543532122932</c:v>
                </c:pt>
                <c:pt idx="32">
                  <c:v>0.94031622204332765</c:v>
                </c:pt>
                <c:pt idx="33">
                  <c:v>0.93419786611720645</c:v>
                </c:pt>
                <c:pt idx="34">
                  <c:v>0.92821995083693942</c:v>
                </c:pt>
                <c:pt idx="35">
                  <c:v>0.92235763442894958</c:v>
                </c:pt>
                <c:pt idx="36">
                  <c:v>0.91659059141339749</c:v>
                </c:pt>
                <c:pt idx="37">
                  <c:v>0.91090217717778299</c:v>
                </c:pt>
                <c:pt idx="38">
                  <c:v>0.90527876347925007</c:v>
                </c:pt>
                <c:pt idx="39">
                  <c:v>0.89970920596582582</c:v>
                </c:pt>
                <c:pt idx="40">
                  <c:v>0.89418441449992425</c:v>
                </c:pt>
                <c:pt idx="41">
                  <c:v>0.88869700415796615</c:v>
                </c:pt>
                <c:pt idx="42">
                  <c:v>0.88324101001275712</c:v>
                </c:pt>
                <c:pt idx="43">
                  <c:v>0.8778116526999088</c:v>
                </c:pt>
                <c:pt idx="44">
                  <c:v>0.87240514469194996</c:v>
                </c:pt>
                <c:pt idx="45">
                  <c:v>0.86701852941348545</c:v>
                </c:pt>
                <c:pt idx="46">
                  <c:v>0.86164954701414365</c:v>
                </c:pt>
                <c:pt idx="47">
                  <c:v>0.85629652190740435</c:v>
                </c:pt>
                <c:pt idx="48">
                  <c:v>0.8509582681808866</c:v>
                </c:pt>
                <c:pt idx="49">
                  <c:v>0.84563400975902059</c:v>
                </c:pt>
                <c:pt idx="50">
                  <c:v>0.84032331280552919</c:v>
                </c:pt>
                <c:pt idx="51">
                  <c:v>0.83502602833035278</c:v>
                </c:pt>
                <c:pt idx="52">
                  <c:v>0.82974224334336533</c:v>
                </c:pt>
                <c:pt idx="53">
                  <c:v>0.82447223919765</c:v>
                </c:pt>
                <c:pt idx="54">
                  <c:v>0.81921645600562631</c:v>
                </c:pt>
                <c:pt idx="55">
                  <c:v>0.81397546220454042</c:v>
                </c:pt>
                <c:pt idx="56">
                  <c:v>0.80874992850412764</c:v>
                </c:pt>
                <c:pt idx="57">
                  <c:v>0.80354060557608231</c:v>
                </c:pt>
                <c:pt idx="58">
                  <c:v>0.79834830494852682</c:v>
                </c:pt>
                <c:pt idx="59">
                  <c:v>0.79317388265351008</c:v>
                </c:pt>
                <c:pt idx="60">
                  <c:v>0.78801822524542697</c:v>
                </c:pt>
                <c:pt idx="61">
                  <c:v>0.78288223786609368</c:v>
                </c:pt>
                <c:pt idx="62">
                  <c:v>0.77776683408015335</c:v>
                </c:pt>
                <c:pt idx="63">
                  <c:v>0.77267292724460324</c:v>
                </c:pt>
                <c:pt idx="64">
                  <c:v>0.76760142320973079</c:v>
                </c:pt>
                <c:pt idx="65">
                  <c:v>0.76255321417699506</c:v>
                </c:pt>
                <c:pt idx="66">
                  <c:v>0.75752917356319749</c:v>
                </c:pt>
                <c:pt idx="67">
                  <c:v>0.75253015174051396</c:v>
                </c:pt>
                <c:pt idx="68">
                  <c:v>0.7475569725391259</c:v>
                </c:pt>
                <c:pt idx="69">
                  <c:v>0.7426104304138802</c:v>
                </c:pt>
                <c:pt idx="70">
                  <c:v>0.7376912881889911</c:v>
                </c:pt>
                <c:pt idx="71">
                  <c:v>0.73280027530562908</c:v>
                </c:pt>
                <c:pt idx="72">
                  <c:v>0.72793808650657155</c:v>
                </c:pt>
                <c:pt idx="73">
                  <c:v>0.7231053809001815</c:v>
                </c:pt>
                <c:pt idx="74">
                  <c:v>0.71830278135299686</c:v>
                </c:pt>
                <c:pt idx="75">
                  <c:v>0.71353087416634287</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1.0416671875000001</c:v>
                </c:pt>
                <c:pt idx="1">
                  <c:v>1.0416671875000001</c:v>
                </c:pt>
                <c:pt idx="2">
                  <c:v>1.0416671875000001</c:v>
                </c:pt>
                <c:pt idx="3">
                  <c:v>1.0416671875000001</c:v>
                </c:pt>
                <c:pt idx="4">
                  <c:v>1.0416671875000001</c:v>
                </c:pt>
                <c:pt idx="5">
                  <c:v>1.0416671875000001</c:v>
                </c:pt>
                <c:pt idx="6">
                  <c:v>1.0416671875000001</c:v>
                </c:pt>
                <c:pt idx="7">
                  <c:v>1.0416671875000001</c:v>
                </c:pt>
                <c:pt idx="8">
                  <c:v>1.0416671875000001</c:v>
                </c:pt>
                <c:pt idx="11">
                  <c:v>1.0416671875000001</c:v>
                </c:pt>
                <c:pt idx="12">
                  <c:v>1.0416671875000001</c:v>
                </c:pt>
                <c:pt idx="15">
                  <c:v>1.0416671875000001</c:v>
                </c:pt>
                <c:pt idx="16">
                  <c:v>1.0416671875000001</c:v>
                </c:pt>
                <c:pt idx="17">
                  <c:v>1.0416671875000001</c:v>
                </c:pt>
                <c:pt idx="18">
                  <c:v>1.0416671875000001</c:v>
                </c:pt>
                <c:pt idx="19">
                  <c:v>1.0416671875000001</c:v>
                </c:pt>
                <c:pt idx="20">
                  <c:v>1.0416671875000001</c:v>
                </c:pt>
                <c:pt idx="21">
                  <c:v>1.0416671875000001</c:v>
                </c:pt>
                <c:pt idx="22">
                  <c:v>1.0416671875000001</c:v>
                </c:pt>
                <c:pt idx="23">
                  <c:v>1.0416671875000001</c:v>
                </c:pt>
                <c:pt idx="24">
                  <c:v>1.0416671875000001</c:v>
                </c:pt>
                <c:pt idx="25">
                  <c:v>1.0416671875000001</c:v>
                </c:pt>
                <c:pt idx="26">
                  <c:v>1.0416671875000001</c:v>
                </c:pt>
                <c:pt idx="27">
                  <c:v>1.0416671875000001</c:v>
                </c:pt>
                <c:pt idx="28">
                  <c:v>1.0416671875000001</c:v>
                </c:pt>
                <c:pt idx="29">
                  <c:v>1.0416671875000001</c:v>
                </c:pt>
                <c:pt idx="30">
                  <c:v>1.0416671875000001</c:v>
                </c:pt>
                <c:pt idx="31">
                  <c:v>1.0416671875000001</c:v>
                </c:pt>
                <c:pt idx="32">
                  <c:v>1.0416671875000001</c:v>
                </c:pt>
                <c:pt idx="33">
                  <c:v>1.0416671875000001</c:v>
                </c:pt>
                <c:pt idx="34">
                  <c:v>1.0416671875000001</c:v>
                </c:pt>
                <c:pt idx="35">
                  <c:v>1.0416671875000001</c:v>
                </c:pt>
                <c:pt idx="36">
                  <c:v>1.0416671875000001</c:v>
                </c:pt>
                <c:pt idx="37">
                  <c:v>1.0416671875000001</c:v>
                </c:pt>
                <c:pt idx="38">
                  <c:v>1.0416671875000001</c:v>
                </c:pt>
                <c:pt idx="39">
                  <c:v>1.0416671875000001</c:v>
                </c:pt>
                <c:pt idx="40">
                  <c:v>1.0416671875000001</c:v>
                </c:pt>
                <c:pt idx="41">
                  <c:v>1.0416671875000001</c:v>
                </c:pt>
                <c:pt idx="42">
                  <c:v>1.0416671875000001</c:v>
                </c:pt>
                <c:pt idx="43">
                  <c:v>1.0416671875000001</c:v>
                </c:pt>
                <c:pt idx="44">
                  <c:v>1.0416671875000001</c:v>
                </c:pt>
                <c:pt idx="45">
                  <c:v>1.0416671875000001</c:v>
                </c:pt>
                <c:pt idx="46">
                  <c:v>1.0416671875000001</c:v>
                </c:pt>
                <c:pt idx="47">
                  <c:v>1.0416671875000001</c:v>
                </c:pt>
                <c:pt idx="48">
                  <c:v>1.0416671875000001</c:v>
                </c:pt>
                <c:pt idx="49">
                  <c:v>1.0416671875000001</c:v>
                </c:pt>
                <c:pt idx="50">
                  <c:v>1.0416671875000001</c:v>
                </c:pt>
                <c:pt idx="51">
                  <c:v>1.0416671875000001</c:v>
                </c:pt>
                <c:pt idx="52">
                  <c:v>1.0416671875000001</c:v>
                </c:pt>
                <c:pt idx="53">
                  <c:v>1.0416671875000001</c:v>
                </c:pt>
                <c:pt idx="54">
                  <c:v>1.0416671875000001</c:v>
                </c:pt>
                <c:pt idx="55">
                  <c:v>1.0416671875000001</c:v>
                </c:pt>
                <c:pt idx="56">
                  <c:v>1.0416671875000001</c:v>
                </c:pt>
                <c:pt idx="57">
                  <c:v>1.0416671875000001</c:v>
                </c:pt>
                <c:pt idx="58">
                  <c:v>1.0416671875000001</c:v>
                </c:pt>
                <c:pt idx="59">
                  <c:v>1.0416671875000001</c:v>
                </c:pt>
                <c:pt idx="60">
                  <c:v>1.0416671875000001</c:v>
                </c:pt>
                <c:pt idx="61">
                  <c:v>1.0416671875000001</c:v>
                </c:pt>
                <c:pt idx="62">
                  <c:v>1.0416671875000001</c:v>
                </c:pt>
                <c:pt idx="63">
                  <c:v>1.0416671875000001</c:v>
                </c:pt>
                <c:pt idx="64">
                  <c:v>1.0416671875000001</c:v>
                </c:pt>
                <c:pt idx="65">
                  <c:v>1.0416671875000001</c:v>
                </c:pt>
                <c:pt idx="66">
                  <c:v>1.0416671875000001</c:v>
                </c:pt>
                <c:pt idx="67">
                  <c:v>1.0416671875000001</c:v>
                </c:pt>
                <c:pt idx="68">
                  <c:v>1.0416671875000001</c:v>
                </c:pt>
                <c:pt idx="69">
                  <c:v>1.0416671875000001</c:v>
                </c:pt>
                <c:pt idx="70">
                  <c:v>1.0416671875000001</c:v>
                </c:pt>
                <c:pt idx="71">
                  <c:v>1.0416671875000001</c:v>
                </c:pt>
                <c:pt idx="72">
                  <c:v>1.0416671875000001</c:v>
                </c:pt>
                <c:pt idx="73">
                  <c:v>1.0416671875000001</c:v>
                </c:pt>
                <c:pt idx="74">
                  <c:v>1.0416671875000001</c:v>
                </c:pt>
                <c:pt idx="75">
                  <c:v>1.0416671875000001</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-2.5195532581368223</c:v>
                </c:pt>
                <c:pt idx="1">
                  <c:v>-2.7133513872369885</c:v>
                </c:pt>
                <c:pt idx="2">
                  <c:v>-3.0182872168850432</c:v>
                </c:pt>
                <c:pt idx="3">
                  <c:v>-3.4121430666952413</c:v>
                </c:pt>
                <c:pt idx="4">
                  <c:v>-3.8711159845411611</c:v>
                </c:pt>
                <c:pt idx="5">
                  <c:v>-4.3732745201943573</c:v>
                </c:pt>
                <c:pt idx="6">
                  <c:v>-4.9003870352983672</c:v>
                </c:pt>
                <c:pt idx="7">
                  <c:v>-5.4383896103610123</c:v>
                </c:pt>
                <c:pt idx="8">
                  <c:v>-5.9770420076095689</c:v>
                </c:pt>
                <c:pt idx="9">
                  <c:v>-6.5092447916557479</c:v>
                </c:pt>
                <c:pt idx="10">
                  <c:v>-11.013353817753549</c:v>
                </c:pt>
                <c:pt idx="11">
                  <c:v>-14.185355882730274</c:v>
                </c:pt>
                <c:pt idx="12">
                  <c:v>-16.554717075262232</c:v>
                </c:pt>
                <c:pt idx="13">
                  <c:v>-18.431686330912243</c:v>
                </c:pt>
                <c:pt idx="14">
                  <c:v>-19.981684537105089</c:v>
                </c:pt>
                <c:pt idx="15">
                  <c:v>-21.30021793352627</c:v>
                </c:pt>
                <c:pt idx="16">
                  <c:v>-22.446763456002952</c:v>
                </c:pt>
                <c:pt idx="17">
                  <c:v>-23.460676413383315</c:v>
                </c:pt>
                <c:pt idx="18">
                  <c:v>-24.369278416438732</c:v>
                </c:pt>
                <c:pt idx="19">
                  <c:v>-30.368876083351228</c:v>
                </c:pt>
                <c:pt idx="20">
                  <c:v>-33.886800789151586</c:v>
                </c:pt>
                <c:pt idx="21">
                  <c:v>-36.384209526932459</c:v>
                </c:pt>
                <c:pt idx="22">
                  <c:v>-38.321777381349754</c:v>
                </c:pt>
                <c:pt idx="23">
                  <c:v>-39.905058734653885</c:v>
                </c:pt>
                <c:pt idx="24">
                  <c:v>-41.243787353674463</c:v>
                </c:pt>
                <c:pt idx="25">
                  <c:v>-42.403491824310073</c:v>
                </c:pt>
                <c:pt idx="26">
                  <c:v>-43.426450079404269</c:v>
                </c:pt>
                <c:pt idx="27">
                  <c:v>-44.341533943696049</c:v>
                </c:pt>
                <c:pt idx="28">
                  <c:v>-50.361922993650921</c:v>
                </c:pt>
                <c:pt idx="29">
                  <c:v>-53.883709124877164</c:v>
                </c:pt>
                <c:pt idx="30">
                  <c:v>-56.382470189499614</c:v>
                </c:pt>
                <c:pt idx="31">
                  <c:v>-58.320664123525994</c:v>
                </c:pt>
                <c:pt idx="32">
                  <c:v>-59.904285608055801</c:v>
                </c:pt>
                <c:pt idx="33">
                  <c:v>-61.243219328612248</c:v>
                </c:pt>
                <c:pt idx="34">
                  <c:v>-62.403056923321508</c:v>
                </c:pt>
                <c:pt idx="35">
                  <c:v>-63.426106450247978</c:v>
                </c:pt>
                <c:pt idx="36">
                  <c:v>-64.341255601945008</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25.774716220009761</c:v>
                </c:pt>
                <c:pt idx="1">
                  <c:v>19.725123832029226</c:v>
                </c:pt>
                <c:pt idx="2">
                  <c:v>16.159828143098444</c:v>
                </c:pt>
                <c:pt idx="3">
                  <c:v>13.608604063228997</c:v>
                </c:pt>
                <c:pt idx="4">
                  <c:v>11.6142001450674</c:v>
                </c:pt>
                <c:pt idx="5">
                  <c:v>9.9746742308435223</c:v>
                </c:pt>
                <c:pt idx="6">
                  <c:v>8.5827909289228668</c:v>
                </c:pt>
                <c:pt idx="7">
                  <c:v>7.3743849547594369</c:v>
                </c:pt>
                <c:pt idx="8">
                  <c:v>6.3076890021261613</c:v>
                </c:pt>
                <c:pt idx="9">
                  <c:v>5.3537972715581637</c:v>
                </c:pt>
                <c:pt idx="10">
                  <c:v>-0.87730180251749013</c:v>
                </c:pt>
                <c:pt idx="11">
                  <c:v>-4.488112312240748</c:v>
                </c:pt>
                <c:pt idx="12">
                  <c:v>-7.0549672845753104</c:v>
                </c:pt>
                <c:pt idx="13">
                  <c:v>-9.0623944756203691</c:v>
                </c:pt>
                <c:pt idx="14">
                  <c:v>-10.722469570809528</c:v>
                </c:pt>
                <c:pt idx="15">
                  <c:v>-12.146923434450096</c:v>
                </c:pt>
                <c:pt idx="16">
                  <c:v>-13.401753209020049</c:v>
                </c:pt>
                <c:pt idx="17">
                  <c:v>-14.529081969364405</c:v>
                </c:pt>
                <c:pt idx="18">
                  <c:v>-15.557336571515872</c:v>
                </c:pt>
                <c:pt idx="19">
                  <c:v>-23.049607804775931</c:v>
                </c:pt>
                <c:pt idx="20">
                  <c:v>-28.272324004573939</c:v>
                </c:pt>
                <c:pt idx="21">
                  <c:v>-32.400490862968951</c:v>
                </c:pt>
                <c:pt idx="22">
                  <c:v>-35.812732701648315</c:v>
                </c:pt>
                <c:pt idx="23">
                  <c:v>-38.711947891150814</c:v>
                </c:pt>
                <c:pt idx="24">
                  <c:v>-41.226797445944293</c:v>
                </c:pt>
                <c:pt idx="25">
                  <c:v>-43.44447675771594</c:v>
                </c:pt>
                <c:pt idx="26">
                  <c:v>-45.426492693847862</c:v>
                </c:pt>
                <c:pt idx="27">
                  <c:v>-47.217593862863581</c:v>
                </c:pt>
                <c:pt idx="28">
                  <c:v>-59.341550280471665</c:v>
                </c:pt>
                <c:pt idx="29">
                  <c:v>-66.647257325707756</c:v>
                </c:pt>
                <c:pt idx="30">
                  <c:v>-71.876690650515897</c:v>
                </c:pt>
                <c:pt idx="31">
                  <c:v>-75.929010896431592</c:v>
                </c:pt>
                <c:pt idx="32">
                  <c:v>-79.224482666135202</c:v>
                </c:pt>
                <c:pt idx="33">
                  <c:v>-81.995599104927379</c:v>
                </c:pt>
                <c:pt idx="34">
                  <c:v>-84.383909632779108</c:v>
                </c:pt>
                <c:pt idx="35">
                  <c:v>-86.481398385123271</c:v>
                </c:pt>
                <c:pt idx="36">
                  <c:v>-88.350879698211855</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-7.0845919593488862</c:v>
                </c:pt>
                <c:pt idx="1">
                  <c:v>-13.958942331747767</c:v>
                </c:pt>
                <c:pt idx="2">
                  <c:v>-20.447995536653284</c:v>
                </c:pt>
                <c:pt idx="3">
                  <c:v>-26.43353293313811</c:v>
                </c:pt>
                <c:pt idx="4">
                  <c:v>-31.857541333955218</c:v>
                </c:pt>
                <c:pt idx="5">
                  <c:v>-36.711930835083407</c:v>
                </c:pt>
                <c:pt idx="6">
                  <c:v>-41.022763613200169</c:v>
                </c:pt>
                <c:pt idx="7">
                  <c:v>-44.835318848453383</c:v>
                </c:pt>
                <c:pt idx="8">
                  <c:v>-48.202860108051738</c:v>
                </c:pt>
                <c:pt idx="9">
                  <c:v>-51.179425754957911</c:v>
                </c:pt>
                <c:pt idx="10">
                  <c:v>-68.084780264087584</c:v>
                </c:pt>
                <c:pt idx="11">
                  <c:v>-74.986378837457096</c:v>
                </c:pt>
                <c:pt idx="12">
                  <c:v>-78.626559978572985</c:v>
                </c:pt>
                <c:pt idx="13">
                  <c:v>-80.858199679496082</c:v>
                </c:pt>
                <c:pt idx="14">
                  <c:v>-82.362088602831719</c:v>
                </c:pt>
                <c:pt idx="15">
                  <c:v>-83.442937715338772</c:v>
                </c:pt>
                <c:pt idx="16">
                  <c:v>-84.256704514221312</c:v>
                </c:pt>
                <c:pt idx="17">
                  <c:v>-84.891262508865552</c:v>
                </c:pt>
                <c:pt idx="18">
                  <c:v>-85.399822740571906</c:v>
                </c:pt>
                <c:pt idx="19">
                  <c:v>-87.696198681053062</c:v>
                </c:pt>
                <c:pt idx="20">
                  <c:v>-88.463672516995956</c:v>
                </c:pt>
                <c:pt idx="21">
                  <c:v>-88.847633566389732</c:v>
                </c:pt>
                <c:pt idx="22">
                  <c:v>-89.078062102335252</c:v>
                </c:pt>
                <c:pt idx="23">
                  <c:v>-89.231698158327873</c:v>
                </c:pt>
                <c:pt idx="24">
                  <c:v>-89.341445092359038</c:v>
                </c:pt>
                <c:pt idx="25">
                  <c:v>-89.423758508438326</c:v>
                </c:pt>
                <c:pt idx="26">
                  <c:v>-89.487781716274995</c:v>
                </c:pt>
                <c:pt idx="27">
                  <c:v>-89.539001211233298</c:v>
                </c:pt>
                <c:pt idx="28">
                  <c:v>-89.769496875081543</c:v>
                </c:pt>
                <c:pt idx="29">
                  <c:v>-89.846330789478586</c:v>
                </c:pt>
                <c:pt idx="30">
                  <c:v>-89.884747971206906</c:v>
                </c:pt>
                <c:pt idx="31">
                  <c:v>-89.907798332197117</c:v>
                </c:pt>
                <c:pt idx="32">
                  <c:v>-89.923165256565355</c:v>
                </c:pt>
                <c:pt idx="33">
                  <c:v>-89.934141638010729</c:v>
                </c:pt>
                <c:pt idx="34">
                  <c:v>-89.942373927311209</c:v>
                </c:pt>
                <c:pt idx="35">
                  <c:v>-89.948776820651673</c:v>
                </c:pt>
                <c:pt idx="36">
                  <c:v>-89.9538991362529</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89.210987065584717</c:v>
                </c:pt>
                <c:pt idx="1">
                  <c:v>88.467325685443399</c:v>
                </c:pt>
                <c:pt idx="2">
                  <c:v>87.802897342245188</c:v>
                </c:pt>
                <c:pt idx="3">
                  <c:v>87.234249259783539</c:v>
                </c:pt>
                <c:pt idx="4">
                  <c:v>86.761685147778095</c:v>
                </c:pt>
                <c:pt idx="5">
                  <c:v>86.374575704536213</c:v>
                </c:pt>
                <c:pt idx="6">
                  <c:v>86.057275775275343</c:v>
                </c:pt>
                <c:pt idx="7">
                  <c:v>85.793511425461887</c:v>
                </c:pt>
                <c:pt idx="8">
                  <c:v>85.568800231190039</c:v>
                </c:pt>
                <c:pt idx="9">
                  <c:v>85.371361227778038</c:v>
                </c:pt>
                <c:pt idx="10">
                  <c:v>83.744283949640518</c:v>
                </c:pt>
                <c:pt idx="11">
                  <c:v>81.948332903688637</c:v>
                </c:pt>
                <c:pt idx="12">
                  <c:v>79.987317372407048</c:v>
                </c:pt>
                <c:pt idx="13">
                  <c:v>77.953712815291226</c:v>
                </c:pt>
                <c:pt idx="14">
                  <c:v>75.896670136930808</c:v>
                </c:pt>
                <c:pt idx="15">
                  <c:v>73.843283695927326</c:v>
                </c:pt>
                <c:pt idx="16">
                  <c:v>71.810068656656057</c:v>
                </c:pt>
                <c:pt idx="17">
                  <c:v>69.807966374043787</c:v>
                </c:pt>
                <c:pt idx="18">
                  <c:v>67.844642092509801</c:v>
                </c:pt>
                <c:pt idx="19">
                  <c:v>51.019624187668626</c:v>
                </c:pt>
                <c:pt idx="20">
                  <c:v>39.244016726421876</c:v>
                </c:pt>
                <c:pt idx="21">
                  <c:v>31.124315079506943</c:v>
                </c:pt>
                <c:pt idx="22">
                  <c:v>25.348839783459312</c:v>
                </c:pt>
                <c:pt idx="23">
                  <c:v>21.073290022651634</c:v>
                </c:pt>
                <c:pt idx="24">
                  <c:v>17.788202646334298</c:v>
                </c:pt>
                <c:pt idx="25">
                  <c:v>15.182775643665735</c:v>
                </c:pt>
                <c:pt idx="26">
                  <c:v>13.061339813579025</c:v>
                </c:pt>
                <c:pt idx="27">
                  <c:v>11.296292178108786</c:v>
                </c:pt>
                <c:pt idx="28">
                  <c:v>2.3942108251730474</c:v>
                </c:pt>
                <c:pt idx="29">
                  <c:v>359.24322040391019</c:v>
                </c:pt>
                <c:pt idx="30">
                  <c:v>357.98373194302934</c:v>
                </c:pt>
                <c:pt idx="31">
                  <c:v>357.52443173907432</c:v>
                </c:pt>
                <c:pt idx="32">
                  <c:v>357.41689880798356</c:v>
                </c:pt>
                <c:pt idx="33">
                  <c:v>357.46279920465128</c:v>
                </c:pt>
                <c:pt idx="34">
                  <c:v>357.57222857416139</c:v>
                </c:pt>
                <c:pt idx="35">
                  <c:v>357.70388260328684</c:v>
                </c:pt>
                <c:pt idx="36">
                  <c:v>357.83879334350252</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-2.5195532581368223</c:v>
                </c:pt>
                <c:pt idx="1">
                  <c:v>-2.7133513872369885</c:v>
                </c:pt>
                <c:pt idx="2">
                  <c:v>-3.0182872168850432</c:v>
                </c:pt>
                <c:pt idx="3">
                  <c:v>-3.4121430666952413</c:v>
                </c:pt>
                <c:pt idx="4">
                  <c:v>-3.8711159845411611</c:v>
                </c:pt>
                <c:pt idx="5">
                  <c:v>-4.3732745201943573</c:v>
                </c:pt>
                <c:pt idx="6">
                  <c:v>-4.9003870352983672</c:v>
                </c:pt>
                <c:pt idx="7">
                  <c:v>-5.4383896103610123</c:v>
                </c:pt>
                <c:pt idx="8">
                  <c:v>-5.9770420076095689</c:v>
                </c:pt>
                <c:pt idx="9">
                  <c:v>-6.5092447916557479</c:v>
                </c:pt>
                <c:pt idx="10">
                  <c:v>-11.013353817753549</c:v>
                </c:pt>
                <c:pt idx="11">
                  <c:v>-14.185355882730274</c:v>
                </c:pt>
                <c:pt idx="12">
                  <c:v>-16.554717075262232</c:v>
                </c:pt>
                <c:pt idx="13">
                  <c:v>-18.431686330912243</c:v>
                </c:pt>
                <c:pt idx="14">
                  <c:v>-19.981684537105089</c:v>
                </c:pt>
                <c:pt idx="15">
                  <c:v>-21.30021793352627</c:v>
                </c:pt>
                <c:pt idx="16">
                  <c:v>-22.446763456002952</c:v>
                </c:pt>
                <c:pt idx="17">
                  <c:v>-23.460676413383315</c:v>
                </c:pt>
                <c:pt idx="18">
                  <c:v>-24.369278416438732</c:v>
                </c:pt>
                <c:pt idx="19">
                  <c:v>-30.368876083351228</c:v>
                </c:pt>
                <c:pt idx="20">
                  <c:v>-33.886800789151586</c:v>
                </c:pt>
                <c:pt idx="21">
                  <c:v>-36.384209526932459</c:v>
                </c:pt>
                <c:pt idx="22">
                  <c:v>-38.321777381349754</c:v>
                </c:pt>
                <c:pt idx="23">
                  <c:v>-39.905058734653885</c:v>
                </c:pt>
                <c:pt idx="24">
                  <c:v>-41.243787353674463</c:v>
                </c:pt>
                <c:pt idx="25">
                  <c:v>-42.403491824310073</c:v>
                </c:pt>
                <c:pt idx="26">
                  <c:v>-43.426450079404269</c:v>
                </c:pt>
                <c:pt idx="27">
                  <c:v>-44.341533943696049</c:v>
                </c:pt>
                <c:pt idx="28">
                  <c:v>-50.361922993650921</c:v>
                </c:pt>
                <c:pt idx="29">
                  <c:v>-53.883709124877164</c:v>
                </c:pt>
                <c:pt idx="30">
                  <c:v>-56.382470189499614</c:v>
                </c:pt>
                <c:pt idx="31">
                  <c:v>-58.320664123525994</c:v>
                </c:pt>
                <c:pt idx="32">
                  <c:v>-59.904285608055801</c:v>
                </c:pt>
                <c:pt idx="33">
                  <c:v>-61.243219328612248</c:v>
                </c:pt>
                <c:pt idx="34">
                  <c:v>-62.403056923321508</c:v>
                </c:pt>
                <c:pt idx="35">
                  <c:v>-63.426106450247978</c:v>
                </c:pt>
                <c:pt idx="36">
                  <c:v>-64.341255601945008</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25.774755845708587</c:v>
                </c:pt>
                <c:pt idx="1">
                  <c:v>19.725282332594436</c:v>
                </c:pt>
                <c:pt idx="2">
                  <c:v>16.160184761008161</c:v>
                </c:pt>
                <c:pt idx="3">
                  <c:v>13.609238029813538</c:v>
                </c:pt>
                <c:pt idx="4">
                  <c:v>11.615190676053073</c:v>
                </c:pt>
                <c:pt idx="5">
                  <c:v>9.9761005218993386</c:v>
                </c:pt>
                <c:pt idx="6">
                  <c:v>8.5847321512106127</c:v>
                </c:pt>
                <c:pt idx="7">
                  <c:v>7.3769202504890643</c:v>
                </c:pt>
                <c:pt idx="8">
                  <c:v>6.3108974801156279</c:v>
                </c:pt>
                <c:pt idx="9">
                  <c:v>5.3577580027999971</c:v>
                </c:pt>
                <c:pt idx="10">
                  <c:v>-0.86148110936320421</c:v>
                </c:pt>
                <c:pt idx="11">
                  <c:v>-4.4525987132020104</c:v>
                </c:pt>
                <c:pt idx="12">
                  <c:v>-6.9920369667306677</c:v>
                </c:pt>
                <c:pt idx="13">
                  <c:v>-8.9644736351601679</c:v>
                </c:pt>
                <c:pt idx="14">
                  <c:v>-10.582172642464231</c:v>
                </c:pt>
                <c:pt idx="15">
                  <c:v>-11.957088086106642</c:v>
                </c:pt>
                <c:pt idx="16">
                  <c:v>-13.155471628411737</c:v>
                </c:pt>
                <c:pt idx="17">
                  <c:v>-14.219728093144759</c:v>
                </c:pt>
                <c:pt idx="18">
                  <c:v>-15.17858903414422</c:v>
                </c:pt>
                <c:pt idx="19">
                  <c:v>-21.704288003177435</c:v>
                </c:pt>
                <c:pt idx="20">
                  <c:v>-25.691105063180537</c:v>
                </c:pt>
                <c:pt idx="21">
                  <c:v>-28.543275600192253</c:v>
                </c:pt>
                <c:pt idx="22">
                  <c:v>-30.747019616293372</c:v>
                </c:pt>
                <c:pt idx="23">
                  <c:v>-32.541562995957712</c:v>
                </c:pt>
                <c:pt idx="24">
                  <c:v>-34.06041054260556</c:v>
                </c:pt>
                <c:pt idx="25">
                  <c:v>-35.383793352650343</c:v>
                </c:pt>
                <c:pt idx="26">
                  <c:v>-36.562774031248154</c:v>
                </c:pt>
                <c:pt idx="27">
                  <c:v>-37.631422066011616</c:v>
                </c:pt>
                <c:pt idx="28">
                  <c:v>-45.334706830463503</c:v>
                </c:pt>
                <c:pt idx="29">
                  <c:v>-50.713311407332668</c:v>
                </c:pt>
                <c:pt idx="30">
                  <c:v>-54.976822731823049</c:v>
                </c:pt>
                <c:pt idx="31">
                  <c:v>-58.492813787056306</c:v>
                </c:pt>
                <c:pt idx="32">
                  <c:v>-61.465315766942865</c:v>
                </c:pt>
                <c:pt idx="33">
                  <c:v>-64.028962877629638</c:v>
                </c:pt>
                <c:pt idx="34">
                  <c:v>-66.276925240821086</c:v>
                </c:pt>
                <c:pt idx="35">
                  <c:v>-68.275415154381406</c:v>
                </c:pt>
                <c:pt idx="36">
                  <c:v>-70.072628445382946</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-7.0845919593488862</c:v>
                </c:pt>
                <c:pt idx="1">
                  <c:v>-13.958942331747767</c:v>
                </c:pt>
                <c:pt idx="2">
                  <c:v>-20.447995536653284</c:v>
                </c:pt>
                <c:pt idx="3">
                  <c:v>-26.43353293313811</c:v>
                </c:pt>
                <c:pt idx="4">
                  <c:v>-31.857541333955218</c:v>
                </c:pt>
                <c:pt idx="5">
                  <c:v>-36.711930835083407</c:v>
                </c:pt>
                <c:pt idx="6">
                  <c:v>-41.022763613200169</c:v>
                </c:pt>
                <c:pt idx="7">
                  <c:v>-44.835318848453383</c:v>
                </c:pt>
                <c:pt idx="8">
                  <c:v>-48.202860108051738</c:v>
                </c:pt>
                <c:pt idx="9">
                  <c:v>-51.179425754957911</c:v>
                </c:pt>
                <c:pt idx="10">
                  <c:v>-68.084780264087584</c:v>
                </c:pt>
                <c:pt idx="11">
                  <c:v>-74.986378837457096</c:v>
                </c:pt>
                <c:pt idx="12">
                  <c:v>-78.626559978572985</c:v>
                </c:pt>
                <c:pt idx="13">
                  <c:v>-80.858199679496082</c:v>
                </c:pt>
                <c:pt idx="14">
                  <c:v>-82.362088602831719</c:v>
                </c:pt>
                <c:pt idx="15">
                  <c:v>-83.442937715338772</c:v>
                </c:pt>
                <c:pt idx="16">
                  <c:v>-84.256704514221312</c:v>
                </c:pt>
                <c:pt idx="17">
                  <c:v>-84.891262508865552</c:v>
                </c:pt>
                <c:pt idx="18">
                  <c:v>-85.399822740571906</c:v>
                </c:pt>
                <c:pt idx="19">
                  <c:v>-87.696198681053062</c:v>
                </c:pt>
                <c:pt idx="20">
                  <c:v>-88.463672516995956</c:v>
                </c:pt>
                <c:pt idx="21">
                  <c:v>-88.847633566389732</c:v>
                </c:pt>
                <c:pt idx="22">
                  <c:v>-89.078062102335252</c:v>
                </c:pt>
                <c:pt idx="23">
                  <c:v>-89.231698158327873</c:v>
                </c:pt>
                <c:pt idx="24">
                  <c:v>-89.341445092359038</c:v>
                </c:pt>
                <c:pt idx="25">
                  <c:v>-89.423758508438326</c:v>
                </c:pt>
                <c:pt idx="26">
                  <c:v>-89.487781716274995</c:v>
                </c:pt>
                <c:pt idx="27">
                  <c:v>-89.539001211233298</c:v>
                </c:pt>
                <c:pt idx="28">
                  <c:v>-89.769496875081543</c:v>
                </c:pt>
                <c:pt idx="29">
                  <c:v>-89.846330789478586</c:v>
                </c:pt>
                <c:pt idx="30">
                  <c:v>-89.884747971206906</c:v>
                </c:pt>
                <c:pt idx="31">
                  <c:v>-89.907798332197117</c:v>
                </c:pt>
                <c:pt idx="32">
                  <c:v>-89.923165256565355</c:v>
                </c:pt>
                <c:pt idx="33">
                  <c:v>-89.934141638010729</c:v>
                </c:pt>
                <c:pt idx="34">
                  <c:v>-89.942373927311209</c:v>
                </c:pt>
                <c:pt idx="35">
                  <c:v>-89.948776820651673</c:v>
                </c:pt>
                <c:pt idx="36">
                  <c:v>-89.9538991362529</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89.36478932899891</c:v>
                </c:pt>
                <c:pt idx="1">
                  <c:v>88.774926992828753</c:v>
                </c:pt>
                <c:pt idx="2">
                  <c:v>88.26429125507363</c:v>
                </c:pt>
                <c:pt idx="3">
                  <c:v>87.849426121157762</c:v>
                </c:pt>
                <c:pt idx="4">
                  <c:v>87.530632083505239</c:v>
                </c:pt>
                <c:pt idx="5">
                  <c:v>87.297276624558535</c:v>
                </c:pt>
                <c:pt idx="6">
                  <c:v>87.133711375458375</c:v>
                </c:pt>
                <c:pt idx="7">
                  <c:v>87.023659189738524</c:v>
                </c:pt>
                <c:pt idx="8">
                  <c:v>86.95263443406165</c:v>
                </c:pt>
                <c:pt idx="9">
                  <c:v>86.908852937168916</c:v>
                </c:pt>
                <c:pt idx="10">
                  <c:v>86.816056761439725</c:v>
                </c:pt>
                <c:pt idx="11">
                  <c:v>86.548001076488603</c:v>
                </c:pt>
                <c:pt idx="12">
                  <c:v>86.105390002898361</c:v>
                </c:pt>
                <c:pt idx="13">
                  <c:v>85.577696414964763</c:v>
                </c:pt>
                <c:pt idx="14">
                  <c:v>85.011201088790955</c:v>
                </c:pt>
                <c:pt idx="15">
                  <c:v>84.430287171349846</c:v>
                </c:pt>
                <c:pt idx="16">
                  <c:v>83.848940037217702</c:v>
                </c:pt>
                <c:pt idx="17">
                  <c:v>83.275770864201789</c:v>
                </c:pt>
                <c:pt idx="18">
                  <c:v>82.716328030335461</c:v>
                </c:pt>
                <c:pt idx="19">
                  <c:v>78.245672161134138</c:v>
                </c:pt>
                <c:pt idx="20">
                  <c:v>75.506092298605111</c:v>
                </c:pt>
                <c:pt idx="21">
                  <c:v>73.572948926054451</c:v>
                </c:pt>
                <c:pt idx="22">
                  <c:v>71.893030576441191</c:v>
                </c:pt>
                <c:pt idx="23">
                  <c:v>70.252413121554156</c:v>
                </c:pt>
                <c:pt idx="24">
                  <c:v>68.587352470757907</c:v>
                </c:pt>
                <c:pt idx="25">
                  <c:v>66.889178602896493</c:v>
                </c:pt>
                <c:pt idx="26">
                  <c:v>65.167004783091187</c:v>
                </c:pt>
                <c:pt idx="27">
                  <c:v>63.434191358088157</c:v>
                </c:pt>
                <c:pt idx="28">
                  <c:v>47.507805734539943</c:v>
                </c:pt>
                <c:pt idx="29">
                  <c:v>35.999749633228504</c:v>
                </c:pt>
                <c:pt idx="30">
                  <c:v>28.263403249300382</c:v>
                </c:pt>
                <c:pt idx="31">
                  <c:v>22.998873462316453</c:v>
                </c:pt>
                <c:pt idx="32">
                  <c:v>19.286280308121206</c:v>
                </c:pt>
                <c:pt idx="33">
                  <c:v>16.565152009734646</c:v>
                </c:pt>
                <c:pt idx="34">
                  <c:v>14.499901498637911</c:v>
                </c:pt>
                <c:pt idx="35">
                  <c:v>12.885057356215668</c:v>
                </c:pt>
                <c:pt idx="36">
                  <c:v>11.590462662126328</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-2.5195532581368223</c:v>
                </c:pt>
                <c:pt idx="1">
                  <c:v>-2.7133513872369885</c:v>
                </c:pt>
                <c:pt idx="2">
                  <c:v>-3.0182872168850432</c:v>
                </c:pt>
                <c:pt idx="3">
                  <c:v>-3.4121430666952413</c:v>
                </c:pt>
                <c:pt idx="4">
                  <c:v>-3.8711159845411611</c:v>
                </c:pt>
                <c:pt idx="5">
                  <c:v>-4.3732745201943573</c:v>
                </c:pt>
                <c:pt idx="6">
                  <c:v>-4.9003870352983672</c:v>
                </c:pt>
                <c:pt idx="7">
                  <c:v>-5.4383896103610123</c:v>
                </c:pt>
                <c:pt idx="8">
                  <c:v>-5.9770420076095689</c:v>
                </c:pt>
                <c:pt idx="9">
                  <c:v>-6.5092447916557479</c:v>
                </c:pt>
                <c:pt idx="10">
                  <c:v>-11.013353817753549</c:v>
                </c:pt>
                <c:pt idx="11">
                  <c:v>-14.185355882730274</c:v>
                </c:pt>
                <c:pt idx="12">
                  <c:v>-16.554717075262232</c:v>
                </c:pt>
                <c:pt idx="13">
                  <c:v>-18.431686330912243</c:v>
                </c:pt>
                <c:pt idx="14">
                  <c:v>-19.981684537105089</c:v>
                </c:pt>
                <c:pt idx="15">
                  <c:v>-21.30021793352627</c:v>
                </c:pt>
                <c:pt idx="16">
                  <c:v>-22.446763456002952</c:v>
                </c:pt>
                <c:pt idx="17">
                  <c:v>-23.460676413383315</c:v>
                </c:pt>
                <c:pt idx="18">
                  <c:v>-24.369278416438732</c:v>
                </c:pt>
                <c:pt idx="19">
                  <c:v>-30.368876083351228</c:v>
                </c:pt>
                <c:pt idx="20">
                  <c:v>-33.886800789151586</c:v>
                </c:pt>
                <c:pt idx="21">
                  <c:v>-36.384209526932459</c:v>
                </c:pt>
                <c:pt idx="22">
                  <c:v>-38.321777381349754</c:v>
                </c:pt>
                <c:pt idx="23">
                  <c:v>-39.905058734653885</c:v>
                </c:pt>
                <c:pt idx="24">
                  <c:v>-41.243787353674463</c:v>
                </c:pt>
                <c:pt idx="25">
                  <c:v>-42.403491824310073</c:v>
                </c:pt>
                <c:pt idx="26">
                  <c:v>-43.426450079404269</c:v>
                </c:pt>
                <c:pt idx="27">
                  <c:v>-44.341533943696049</c:v>
                </c:pt>
                <c:pt idx="28">
                  <c:v>-50.361922993650921</c:v>
                </c:pt>
                <c:pt idx="29">
                  <c:v>-53.883709124877164</c:v>
                </c:pt>
                <c:pt idx="30">
                  <c:v>-56.382470189499614</c:v>
                </c:pt>
                <c:pt idx="31">
                  <c:v>-58.320664123525994</c:v>
                </c:pt>
                <c:pt idx="32">
                  <c:v>-59.904285608055801</c:v>
                </c:pt>
                <c:pt idx="33">
                  <c:v>-61.243219328612248</c:v>
                </c:pt>
                <c:pt idx="34">
                  <c:v>-62.403056923321508</c:v>
                </c:pt>
                <c:pt idx="35">
                  <c:v>-63.426106450247978</c:v>
                </c:pt>
                <c:pt idx="36">
                  <c:v>-64.341255601945008</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25.720179808835844</c:v>
                </c:pt>
                <c:pt idx="1">
                  <c:v>19.511242911941565</c:v>
                </c:pt>
                <c:pt idx="2">
                  <c:v>15.693567450567532</c:v>
                </c:pt>
                <c:pt idx="3">
                  <c:v>12.81362243107537</c:v>
                </c:pt>
                <c:pt idx="4">
                  <c:v>10.432700976401039</c:v>
                </c:pt>
                <c:pt idx="5">
                  <c:v>8.3666923787882368</c:v>
                </c:pt>
                <c:pt idx="6">
                  <c:v>6.5238902296290524</c:v>
                </c:pt>
                <c:pt idx="7">
                  <c:v>4.8527059554023726</c:v>
                </c:pt>
                <c:pt idx="8">
                  <c:v>3.3210033212668599</c:v>
                </c:pt>
                <c:pt idx="9">
                  <c:v>1.9069184481904844</c:v>
                </c:pt>
                <c:pt idx="10">
                  <c:v>-8.1260166086156804</c:v>
                </c:pt>
                <c:pt idx="11">
                  <c:v>-14.114858467205945</c:v>
                </c:pt>
                <c:pt idx="12">
                  <c:v>-18.169663048384926</c:v>
                </c:pt>
                <c:pt idx="13">
                  <c:v>-21.141465452997039</c:v>
                </c:pt>
                <c:pt idx="14">
                  <c:v>-23.449472908048897</c:v>
                </c:pt>
                <c:pt idx="15">
                  <c:v>-25.324130444493974</c:v>
                </c:pt>
                <c:pt idx="16">
                  <c:v>-26.901478204131685</c:v>
                </c:pt>
                <c:pt idx="17">
                  <c:v>-28.266255342454517</c:v>
                </c:pt>
                <c:pt idx="18">
                  <c:v>-29.473620525079522</c:v>
                </c:pt>
                <c:pt idx="19">
                  <c:v>-37.605176060450972</c:v>
                </c:pt>
                <c:pt idx="20">
                  <c:v>-42.970202740128343</c:v>
                </c:pt>
                <c:pt idx="21">
                  <c:v>-47.163586881426937</c:v>
                </c:pt>
                <c:pt idx="22">
                  <c:v>-50.621918340896158</c:v>
                </c:pt>
                <c:pt idx="23">
                  <c:v>-53.562761083270502</c:v>
                </c:pt>
                <c:pt idx="24">
                  <c:v>-56.119787757957781</c:v>
                </c:pt>
                <c:pt idx="25">
                  <c:v>-58.382221057503337</c:v>
                </c:pt>
                <c:pt idx="26">
                  <c:v>-60.412459268221696</c:v>
                </c:pt>
                <c:pt idx="27">
                  <c:v>-62.255641244529258</c:v>
                </c:pt>
                <c:pt idx="28">
                  <c:v>-75.106035757755322</c:v>
                </c:pt>
                <c:pt idx="29">
                  <c:v>-83.397321327653941</c:v>
                </c:pt>
                <c:pt idx="30">
                  <c:v>-89.712526675470897</c:v>
                </c:pt>
                <c:pt idx="31">
                  <c:v>-94.85172587243953</c:v>
                </c:pt>
                <c:pt idx="32">
                  <c:v>-99.187258676836322</c:v>
                </c:pt>
                <c:pt idx="33">
                  <c:v>-102.93331333499773</c:v>
                </c:pt>
                <c:pt idx="34">
                  <c:v>-106.22775653558935</c:v>
                </c:pt>
                <c:pt idx="35">
                  <c:v>-109.16537252383114</c:v>
                </c:pt>
                <c:pt idx="36">
                  <c:v>-111.8142640791431</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-7.0845919593488862</c:v>
                </c:pt>
                <c:pt idx="1">
                  <c:v>-13.958942331747767</c:v>
                </c:pt>
                <c:pt idx="2">
                  <c:v>-20.447995536653284</c:v>
                </c:pt>
                <c:pt idx="3">
                  <c:v>-26.43353293313811</c:v>
                </c:pt>
                <c:pt idx="4">
                  <c:v>-31.857541333955218</c:v>
                </c:pt>
                <c:pt idx="5">
                  <c:v>-36.711930835083407</c:v>
                </c:pt>
                <c:pt idx="6">
                  <c:v>-41.022763613200169</c:v>
                </c:pt>
                <c:pt idx="7">
                  <c:v>-44.835318848453383</c:v>
                </c:pt>
                <c:pt idx="8">
                  <c:v>-48.202860108051738</c:v>
                </c:pt>
                <c:pt idx="9">
                  <c:v>-51.179425754957911</c:v>
                </c:pt>
                <c:pt idx="10">
                  <c:v>-68.084780264087584</c:v>
                </c:pt>
                <c:pt idx="11">
                  <c:v>-74.986378837457096</c:v>
                </c:pt>
                <c:pt idx="12">
                  <c:v>-78.626559978572985</c:v>
                </c:pt>
                <c:pt idx="13">
                  <c:v>-80.858199679496082</c:v>
                </c:pt>
                <c:pt idx="14">
                  <c:v>-82.362088602831719</c:v>
                </c:pt>
                <c:pt idx="15">
                  <c:v>-83.442937715338772</c:v>
                </c:pt>
                <c:pt idx="16">
                  <c:v>-84.256704514221312</c:v>
                </c:pt>
                <c:pt idx="17">
                  <c:v>-84.891262508865552</c:v>
                </c:pt>
                <c:pt idx="18">
                  <c:v>-85.399822740571906</c:v>
                </c:pt>
                <c:pt idx="19">
                  <c:v>-87.696198681053062</c:v>
                </c:pt>
                <c:pt idx="20">
                  <c:v>-88.463672516995956</c:v>
                </c:pt>
                <c:pt idx="21">
                  <c:v>-88.847633566389732</c:v>
                </c:pt>
                <c:pt idx="22">
                  <c:v>-89.078062102335252</c:v>
                </c:pt>
                <c:pt idx="23">
                  <c:v>-89.231698158327873</c:v>
                </c:pt>
                <c:pt idx="24">
                  <c:v>-89.341445092359038</c:v>
                </c:pt>
                <c:pt idx="25">
                  <c:v>-89.423758508438326</c:v>
                </c:pt>
                <c:pt idx="26">
                  <c:v>-89.487781716274995</c:v>
                </c:pt>
                <c:pt idx="27">
                  <c:v>-89.539001211233298</c:v>
                </c:pt>
                <c:pt idx="28">
                  <c:v>-89.769496875081543</c:v>
                </c:pt>
                <c:pt idx="29">
                  <c:v>-89.846330789478586</c:v>
                </c:pt>
                <c:pt idx="30">
                  <c:v>-89.884747971206906</c:v>
                </c:pt>
                <c:pt idx="31">
                  <c:v>-89.907798332197117</c:v>
                </c:pt>
                <c:pt idx="32">
                  <c:v>-89.923165256565355</c:v>
                </c:pt>
                <c:pt idx="33">
                  <c:v>-89.934141638010729</c:v>
                </c:pt>
                <c:pt idx="34">
                  <c:v>-89.942373927311209</c:v>
                </c:pt>
                <c:pt idx="35">
                  <c:v>-89.948776820651673</c:v>
                </c:pt>
                <c:pt idx="36">
                  <c:v>-89.9538991362529</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83.867772826326856</c:v>
                </c:pt>
                <c:pt idx="1">
                  <c:v>77.944755363148133</c:v>
                </c:pt>
                <c:pt idx="2">
                  <c:v>72.404976721264489</c:v>
                </c:pt>
                <c:pt idx="3">
                  <c:v>67.365639815094937</c:v>
                </c:pt>
                <c:pt idx="4">
                  <c:v>62.883758046449273</c:v>
                </c:pt>
                <c:pt idx="5">
                  <c:v>58.966442468958917</c:v>
                </c:pt>
                <c:pt idx="6">
                  <c:v>55.586677720374865</c:v>
                </c:pt>
                <c:pt idx="7">
                  <c:v>52.698261511157909</c:v>
                </c:pt>
                <c:pt idx="8">
                  <c:v>50.24704128688046</c:v>
                </c:pt>
                <c:pt idx="9">
                  <c:v>48.178127461260061</c:v>
                </c:pt>
                <c:pt idx="10">
                  <c:v>39.717250196197284</c:v>
                </c:pt>
                <c:pt idx="11">
                  <c:v>39.803264136749021</c:v>
                </c:pt>
                <c:pt idx="12">
                  <c:v>41.581755876813048</c:v>
                </c:pt>
                <c:pt idx="13">
                  <c:v>43.356031091115483</c:v>
                </c:pt>
                <c:pt idx="14">
                  <c:v>44.696241542555811</c:v>
                </c:pt>
                <c:pt idx="15">
                  <c:v>45.545893909111896</c:v>
                </c:pt>
                <c:pt idx="16">
                  <c:v>45.958723542094162</c:v>
                </c:pt>
                <c:pt idx="17">
                  <c:v>46.012710716596047</c:v>
                </c:pt>
                <c:pt idx="18">
                  <c:v>45.782303237675393</c:v>
                </c:pt>
                <c:pt idx="19">
                  <c:v>37.150628966650856</c:v>
                </c:pt>
                <c:pt idx="20">
                  <c:v>27.49914191962273</c:v>
                </c:pt>
                <c:pt idx="21">
                  <c:v>19.770216898071737</c:v>
                </c:pt>
                <c:pt idx="22">
                  <c:v>13.672349324053982</c:v>
                </c:pt>
                <c:pt idx="23">
                  <c:v>8.7178549627907387</c:v>
                </c:pt>
                <c:pt idx="24">
                  <c:v>4.5539805694812969</c:v>
                </c:pt>
                <c:pt idx="25">
                  <c:v>0.94982580111303605</c:v>
                </c:pt>
                <c:pt idx="26">
                  <c:v>357.75499256495061</c:v>
                </c:pt>
                <c:pt idx="27">
                  <c:v>354.86964695274878</c:v>
                </c:pt>
                <c:pt idx="28">
                  <c:v>334.45732509992172</c:v>
                </c:pt>
                <c:pt idx="29">
                  <c:v>321.32623965609019</c:v>
                </c:pt>
                <c:pt idx="30">
                  <c:v>312.11176963896469</c:v>
                </c:pt>
                <c:pt idx="31">
                  <c:v>305.432478425059</c:v>
                </c:pt>
                <c:pt idx="32">
                  <c:v>300.44660412701717</c:v>
                </c:pt>
                <c:pt idx="33">
                  <c:v>296.62003278420087</c:v>
                </c:pt>
                <c:pt idx="34">
                  <c:v>293.60891455781484</c:v>
                </c:pt>
                <c:pt idx="35">
                  <c:v>291.18715404103767</c:v>
                </c:pt>
                <c:pt idx="36">
                  <c:v>289.20227990555986</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2.6412056120851873E-2</c:v>
                </c:pt>
                <c:pt idx="2">
                  <c:v>0.11166933770203649</c:v>
                </c:pt>
                <c:pt idx="3">
                  <c:v>0.27453121778663803</c:v>
                </c:pt>
                <c:pt idx="4">
                  <c:v>0.54175440037559963</c:v>
                </c:pt>
                <c:pt idx="5">
                  <c:v>0.90369203616778293</c:v>
                </c:pt>
                <c:pt idx="6">
                  <c:v>1.2204343488997089</c:v>
                </c:pt>
                <c:pt idx="7">
                  <c:v>1.3436968895426835</c:v>
                </c:pt>
                <c:pt idx="8">
                  <c:v>1.3300739663778749</c:v>
                </c:pt>
                <c:pt idx="11">
                  <c:v>1.2765649458065746</c:v>
                </c:pt>
                <c:pt idx="12">
                  <c:v>1.2224928737051224</c:v>
                </c:pt>
                <c:pt idx="15">
                  <c:v>1.1768932341604625</c:v>
                </c:pt>
                <c:pt idx="16">
                  <c:v>1.1400022684898086</c:v>
                </c:pt>
                <c:pt idx="17">
                  <c:v>1.1102209097324589</c:v>
                </c:pt>
                <c:pt idx="18">
                  <c:v>1.0859086989629769</c:v>
                </c:pt>
                <c:pt idx="19">
                  <c:v>1.0657454758700156</c:v>
                </c:pt>
                <c:pt idx="20">
                  <c:v>1.048735234628686</c:v>
                </c:pt>
                <c:pt idx="21">
                  <c:v>1.0341389336315943</c:v>
                </c:pt>
                <c:pt idx="22">
                  <c:v>1.0214078609381143</c:v>
                </c:pt>
                <c:pt idx="23">
                  <c:v>1.0101315799958595</c:v>
                </c:pt>
                <c:pt idx="24">
                  <c:v>1</c:v>
                </c:pt>
                <c:pt idx="25">
                  <c:v>0.99077632901371204</c:v>
                </c:pt>
                <c:pt idx="26">
                  <c:v>0.98227784531841178</c:v>
                </c:pt>
                <c:pt idx="27">
                  <c:v>0.97436215632458911</c:v>
                </c:pt>
                <c:pt idx="28">
                  <c:v>0.96691729136035154</c:v>
                </c:pt>
                <c:pt idx="29">
                  <c:v>0.95985448323631706</c:v>
                </c:pt>
                <c:pt idx="30">
                  <c:v>0.95310285035217801</c:v>
                </c:pt>
                <c:pt idx="31">
                  <c:v>0.94660543532122932</c:v>
                </c:pt>
                <c:pt idx="32">
                  <c:v>0.94031622204332765</c:v>
                </c:pt>
                <c:pt idx="33">
                  <c:v>0.93419786611720645</c:v>
                </c:pt>
                <c:pt idx="34">
                  <c:v>0.92821995083693942</c:v>
                </c:pt>
                <c:pt idx="35">
                  <c:v>0.92235763442894958</c:v>
                </c:pt>
                <c:pt idx="36">
                  <c:v>0.91659059141339749</c:v>
                </c:pt>
                <c:pt idx="37">
                  <c:v>0.91090217717778299</c:v>
                </c:pt>
                <c:pt idx="38">
                  <c:v>0.90527876347925007</c:v>
                </c:pt>
                <c:pt idx="39">
                  <c:v>0.89970920596582582</c:v>
                </c:pt>
                <c:pt idx="40">
                  <c:v>0.89418441449992425</c:v>
                </c:pt>
                <c:pt idx="41">
                  <c:v>0.88869700415796615</c:v>
                </c:pt>
                <c:pt idx="42">
                  <c:v>0.88324101001275712</c:v>
                </c:pt>
                <c:pt idx="43">
                  <c:v>0.8778116526999088</c:v>
                </c:pt>
                <c:pt idx="44">
                  <c:v>0.87240514469194996</c:v>
                </c:pt>
                <c:pt idx="45">
                  <c:v>0.86701852941348545</c:v>
                </c:pt>
                <c:pt idx="46">
                  <c:v>0.86164954701414365</c:v>
                </c:pt>
                <c:pt idx="47">
                  <c:v>0.85629652190740435</c:v>
                </c:pt>
                <c:pt idx="48">
                  <c:v>0.8509582681808866</c:v>
                </c:pt>
                <c:pt idx="49">
                  <c:v>0.84563400975902059</c:v>
                </c:pt>
                <c:pt idx="50">
                  <c:v>0.84032331280552919</c:v>
                </c:pt>
                <c:pt idx="51">
                  <c:v>0.83502602833035278</c:v>
                </c:pt>
                <c:pt idx="52">
                  <c:v>0.82974224334336533</c:v>
                </c:pt>
                <c:pt idx="53">
                  <c:v>0.82447223919765</c:v>
                </c:pt>
                <c:pt idx="54">
                  <c:v>0.81921645600562631</c:v>
                </c:pt>
                <c:pt idx="55">
                  <c:v>0.81397546220454042</c:v>
                </c:pt>
                <c:pt idx="56">
                  <c:v>0.80874992850412764</c:v>
                </c:pt>
                <c:pt idx="57">
                  <c:v>0.80354060557608231</c:v>
                </c:pt>
                <c:pt idx="58">
                  <c:v>0.79834830494852682</c:v>
                </c:pt>
                <c:pt idx="59">
                  <c:v>0.79317388265351008</c:v>
                </c:pt>
                <c:pt idx="60">
                  <c:v>0.78801822524542697</c:v>
                </c:pt>
                <c:pt idx="61">
                  <c:v>0.78288223786609368</c:v>
                </c:pt>
                <c:pt idx="62">
                  <c:v>0.77776683408015335</c:v>
                </c:pt>
                <c:pt idx="63">
                  <c:v>0.77267292724460324</c:v>
                </c:pt>
                <c:pt idx="64">
                  <c:v>0.76760142320973079</c:v>
                </c:pt>
                <c:pt idx="65">
                  <c:v>0.76255321417699506</c:v>
                </c:pt>
                <c:pt idx="66">
                  <c:v>0.75752917356319749</c:v>
                </c:pt>
                <c:pt idx="67">
                  <c:v>0.75253015174051396</c:v>
                </c:pt>
                <c:pt idx="68">
                  <c:v>0.7475569725391259</c:v>
                </c:pt>
                <c:pt idx="69">
                  <c:v>0.7426104304138802</c:v>
                </c:pt>
                <c:pt idx="70">
                  <c:v>0.7376912881889911</c:v>
                </c:pt>
                <c:pt idx="71">
                  <c:v>0.73280027530562908</c:v>
                </c:pt>
                <c:pt idx="72">
                  <c:v>0.72793808650657155</c:v>
                </c:pt>
                <c:pt idx="73">
                  <c:v>0.7231053809001815</c:v>
                </c:pt>
                <c:pt idx="74">
                  <c:v>0.71830278135299686</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1.1096779741935485</c:v>
                </c:pt>
                <c:pt idx="1">
                  <c:v>1.1096779741935485</c:v>
                </c:pt>
                <c:pt idx="2">
                  <c:v>1.1096779741935485</c:v>
                </c:pt>
                <c:pt idx="3">
                  <c:v>1.1096779741935485</c:v>
                </c:pt>
                <c:pt idx="4">
                  <c:v>1.1096779741935485</c:v>
                </c:pt>
                <c:pt idx="5">
                  <c:v>1.1096779741935485</c:v>
                </c:pt>
                <c:pt idx="6">
                  <c:v>1.1096779741935485</c:v>
                </c:pt>
                <c:pt idx="7">
                  <c:v>1.1096779741935485</c:v>
                </c:pt>
                <c:pt idx="8">
                  <c:v>1.1096779741935485</c:v>
                </c:pt>
                <c:pt idx="11">
                  <c:v>1.1096779741935485</c:v>
                </c:pt>
                <c:pt idx="12">
                  <c:v>1.1096779741935485</c:v>
                </c:pt>
                <c:pt idx="15">
                  <c:v>1.1096779741935485</c:v>
                </c:pt>
                <c:pt idx="16">
                  <c:v>1.1096779741935485</c:v>
                </c:pt>
                <c:pt idx="17">
                  <c:v>1.1096779741935485</c:v>
                </c:pt>
                <c:pt idx="18">
                  <c:v>1.1096779741935485</c:v>
                </c:pt>
                <c:pt idx="19">
                  <c:v>1.1096779741935485</c:v>
                </c:pt>
                <c:pt idx="20">
                  <c:v>1.1096779741935485</c:v>
                </c:pt>
                <c:pt idx="21">
                  <c:v>1.1096779741935485</c:v>
                </c:pt>
                <c:pt idx="22">
                  <c:v>1.1096779741935485</c:v>
                </c:pt>
                <c:pt idx="23">
                  <c:v>1.1096779741935485</c:v>
                </c:pt>
                <c:pt idx="24">
                  <c:v>1.1096779741935485</c:v>
                </c:pt>
                <c:pt idx="25">
                  <c:v>1.1096779741935485</c:v>
                </c:pt>
                <c:pt idx="26">
                  <c:v>1.1096779741935485</c:v>
                </c:pt>
                <c:pt idx="27">
                  <c:v>1.1096779741935485</c:v>
                </c:pt>
                <c:pt idx="28">
                  <c:v>1.1096779741935485</c:v>
                </c:pt>
                <c:pt idx="29">
                  <c:v>1.1096779741935485</c:v>
                </c:pt>
                <c:pt idx="30">
                  <c:v>1.1096779741935485</c:v>
                </c:pt>
                <c:pt idx="31">
                  <c:v>1.1096779741935485</c:v>
                </c:pt>
                <c:pt idx="32">
                  <c:v>1.1096779741935485</c:v>
                </c:pt>
                <c:pt idx="33">
                  <c:v>1.1096779741935485</c:v>
                </c:pt>
                <c:pt idx="34">
                  <c:v>1.1096779741935485</c:v>
                </c:pt>
                <c:pt idx="35">
                  <c:v>1.1096779741935485</c:v>
                </c:pt>
                <c:pt idx="36">
                  <c:v>1.1096779741935485</c:v>
                </c:pt>
                <c:pt idx="37">
                  <c:v>1.1096779741935485</c:v>
                </c:pt>
                <c:pt idx="38">
                  <c:v>1.1096779741935485</c:v>
                </c:pt>
                <c:pt idx="39">
                  <c:v>1.1096779741935485</c:v>
                </c:pt>
                <c:pt idx="40">
                  <c:v>1.1096779741935485</c:v>
                </c:pt>
                <c:pt idx="41">
                  <c:v>1.1096779741935485</c:v>
                </c:pt>
                <c:pt idx="42">
                  <c:v>1.1096779741935485</c:v>
                </c:pt>
                <c:pt idx="43">
                  <c:v>1.1096779741935485</c:v>
                </c:pt>
                <c:pt idx="44">
                  <c:v>1.1096779741935485</c:v>
                </c:pt>
                <c:pt idx="45">
                  <c:v>1.1096779741935485</c:v>
                </c:pt>
                <c:pt idx="46">
                  <c:v>1.1096779741935485</c:v>
                </c:pt>
                <c:pt idx="47">
                  <c:v>1.1096779741935485</c:v>
                </c:pt>
                <c:pt idx="48">
                  <c:v>1.1096779741935485</c:v>
                </c:pt>
                <c:pt idx="49">
                  <c:v>1.1096779741935485</c:v>
                </c:pt>
                <c:pt idx="50">
                  <c:v>1.1096779741935485</c:v>
                </c:pt>
                <c:pt idx="51">
                  <c:v>1.1096779741935485</c:v>
                </c:pt>
                <c:pt idx="52">
                  <c:v>1.1096779741935485</c:v>
                </c:pt>
                <c:pt idx="53">
                  <c:v>1.1096779741935485</c:v>
                </c:pt>
                <c:pt idx="54">
                  <c:v>1.1096779741935485</c:v>
                </c:pt>
                <c:pt idx="55">
                  <c:v>1.1096779741935485</c:v>
                </c:pt>
                <c:pt idx="56">
                  <c:v>1.1096779741935485</c:v>
                </c:pt>
                <c:pt idx="57">
                  <c:v>1.1096779741935485</c:v>
                </c:pt>
                <c:pt idx="58">
                  <c:v>1.1096779741935485</c:v>
                </c:pt>
                <c:pt idx="59">
                  <c:v>1.1096779741935485</c:v>
                </c:pt>
                <c:pt idx="60">
                  <c:v>1.1096779741935485</c:v>
                </c:pt>
                <c:pt idx="61">
                  <c:v>1.1096779741935485</c:v>
                </c:pt>
                <c:pt idx="62">
                  <c:v>1.1096779741935485</c:v>
                </c:pt>
                <c:pt idx="63">
                  <c:v>1.1096779741935485</c:v>
                </c:pt>
                <c:pt idx="64">
                  <c:v>1.1096779741935485</c:v>
                </c:pt>
                <c:pt idx="65">
                  <c:v>1.1096779741935485</c:v>
                </c:pt>
                <c:pt idx="66">
                  <c:v>1.1096779741935485</c:v>
                </c:pt>
                <c:pt idx="67">
                  <c:v>1.1096779741935485</c:v>
                </c:pt>
                <c:pt idx="68">
                  <c:v>1.1096779741935485</c:v>
                </c:pt>
                <c:pt idx="69">
                  <c:v>1.1096779741935485</c:v>
                </c:pt>
                <c:pt idx="70">
                  <c:v>1.1096779741935485</c:v>
                </c:pt>
                <c:pt idx="71">
                  <c:v>1.1096779741935485</c:v>
                </c:pt>
                <c:pt idx="72">
                  <c:v>1.1096779741935485</c:v>
                </c:pt>
                <c:pt idx="73">
                  <c:v>1.1096779741935485</c:v>
                </c:pt>
                <c:pt idx="74">
                  <c:v>1.1096779741935485</c:v>
                </c:pt>
                <c:pt idx="75">
                  <c:v>1.1096779741935485</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1.0101015151515151</c:v>
                </c:pt>
                <c:pt idx="1">
                  <c:v>1.0101015151515151</c:v>
                </c:pt>
                <c:pt idx="2">
                  <c:v>1.0101015151515151</c:v>
                </c:pt>
                <c:pt idx="3">
                  <c:v>1.0101015151515151</c:v>
                </c:pt>
                <c:pt idx="4">
                  <c:v>1.0101015151515151</c:v>
                </c:pt>
                <c:pt idx="5">
                  <c:v>1.0101015151515151</c:v>
                </c:pt>
                <c:pt idx="6">
                  <c:v>1.0101015151515151</c:v>
                </c:pt>
                <c:pt idx="7">
                  <c:v>1.0101015151515151</c:v>
                </c:pt>
                <c:pt idx="8">
                  <c:v>1.0101015151515151</c:v>
                </c:pt>
                <c:pt idx="11">
                  <c:v>1.0101015151515151</c:v>
                </c:pt>
                <c:pt idx="12">
                  <c:v>1.0101015151515151</c:v>
                </c:pt>
                <c:pt idx="15">
                  <c:v>1.0101015151515151</c:v>
                </c:pt>
                <c:pt idx="16">
                  <c:v>1.0101015151515151</c:v>
                </c:pt>
                <c:pt idx="17">
                  <c:v>1.0101015151515151</c:v>
                </c:pt>
                <c:pt idx="18">
                  <c:v>1.0101015151515151</c:v>
                </c:pt>
                <c:pt idx="19">
                  <c:v>1.0101015151515151</c:v>
                </c:pt>
                <c:pt idx="20">
                  <c:v>1.0101015151515151</c:v>
                </c:pt>
                <c:pt idx="21">
                  <c:v>1.0101015151515151</c:v>
                </c:pt>
                <c:pt idx="22">
                  <c:v>1.0101015151515151</c:v>
                </c:pt>
                <c:pt idx="23">
                  <c:v>1.0101015151515151</c:v>
                </c:pt>
                <c:pt idx="24">
                  <c:v>1.0101015151515151</c:v>
                </c:pt>
                <c:pt idx="25">
                  <c:v>1.0101015151515151</c:v>
                </c:pt>
                <c:pt idx="26">
                  <c:v>1.0101015151515151</c:v>
                </c:pt>
                <c:pt idx="27">
                  <c:v>1.0101015151515151</c:v>
                </c:pt>
                <c:pt idx="28">
                  <c:v>1.0101015151515151</c:v>
                </c:pt>
                <c:pt idx="29">
                  <c:v>1.0101015151515151</c:v>
                </c:pt>
                <c:pt idx="30">
                  <c:v>1.0101015151515151</c:v>
                </c:pt>
                <c:pt idx="31">
                  <c:v>1.0101015151515151</c:v>
                </c:pt>
                <c:pt idx="32">
                  <c:v>1.0101015151515151</c:v>
                </c:pt>
                <c:pt idx="33">
                  <c:v>1.0101015151515151</c:v>
                </c:pt>
                <c:pt idx="34">
                  <c:v>1.0101015151515151</c:v>
                </c:pt>
                <c:pt idx="35">
                  <c:v>1.0101015151515151</c:v>
                </c:pt>
                <c:pt idx="36">
                  <c:v>1.0101015151515151</c:v>
                </c:pt>
                <c:pt idx="37">
                  <c:v>1.0101015151515151</c:v>
                </c:pt>
                <c:pt idx="38">
                  <c:v>1.0101015151515151</c:v>
                </c:pt>
                <c:pt idx="39">
                  <c:v>1.0101015151515151</c:v>
                </c:pt>
                <c:pt idx="40">
                  <c:v>1.0101015151515151</c:v>
                </c:pt>
                <c:pt idx="41">
                  <c:v>1.0101015151515151</c:v>
                </c:pt>
                <c:pt idx="42">
                  <c:v>1.0101015151515151</c:v>
                </c:pt>
                <c:pt idx="43">
                  <c:v>1.0101015151515151</c:v>
                </c:pt>
                <c:pt idx="44">
                  <c:v>1.0101015151515151</c:v>
                </c:pt>
                <c:pt idx="45">
                  <c:v>1.0101015151515151</c:v>
                </c:pt>
                <c:pt idx="46">
                  <c:v>1.0101015151515151</c:v>
                </c:pt>
                <c:pt idx="47">
                  <c:v>1.0101015151515151</c:v>
                </c:pt>
                <c:pt idx="48">
                  <c:v>1.0101015151515151</c:v>
                </c:pt>
                <c:pt idx="49">
                  <c:v>1.0101015151515151</c:v>
                </c:pt>
                <c:pt idx="50">
                  <c:v>1.0101015151515151</c:v>
                </c:pt>
                <c:pt idx="51">
                  <c:v>1.0101015151515151</c:v>
                </c:pt>
                <c:pt idx="52">
                  <c:v>1.0101015151515151</c:v>
                </c:pt>
                <c:pt idx="53">
                  <c:v>1.0101015151515151</c:v>
                </c:pt>
                <c:pt idx="54">
                  <c:v>1.0101015151515151</c:v>
                </c:pt>
                <c:pt idx="55">
                  <c:v>1.0101015151515151</c:v>
                </c:pt>
                <c:pt idx="56">
                  <c:v>1.0101015151515151</c:v>
                </c:pt>
                <c:pt idx="57">
                  <c:v>1.0101015151515151</c:v>
                </c:pt>
                <c:pt idx="58">
                  <c:v>1.0101015151515151</c:v>
                </c:pt>
                <c:pt idx="59">
                  <c:v>1.0101015151515151</c:v>
                </c:pt>
                <c:pt idx="60">
                  <c:v>1.0101015151515151</c:v>
                </c:pt>
                <c:pt idx="61">
                  <c:v>1.0101015151515151</c:v>
                </c:pt>
                <c:pt idx="62">
                  <c:v>1.0101015151515151</c:v>
                </c:pt>
                <c:pt idx="63">
                  <c:v>1.0101015151515151</c:v>
                </c:pt>
                <c:pt idx="64">
                  <c:v>1.0101015151515151</c:v>
                </c:pt>
                <c:pt idx="65">
                  <c:v>1.0101015151515151</c:v>
                </c:pt>
                <c:pt idx="66">
                  <c:v>1.0101015151515151</c:v>
                </c:pt>
                <c:pt idx="67">
                  <c:v>1.0101015151515151</c:v>
                </c:pt>
                <c:pt idx="68">
                  <c:v>1.0101015151515151</c:v>
                </c:pt>
                <c:pt idx="69">
                  <c:v>1.0101015151515151</c:v>
                </c:pt>
                <c:pt idx="70">
                  <c:v>1.0101015151515151</c:v>
                </c:pt>
                <c:pt idx="71">
                  <c:v>1.0101015151515151</c:v>
                </c:pt>
                <c:pt idx="72">
                  <c:v>1.0101015151515151</c:v>
                </c:pt>
                <c:pt idx="73">
                  <c:v>1.0101015151515151</c:v>
                </c:pt>
                <c:pt idx="74">
                  <c:v>1.0101015151515151</c:v>
                </c:pt>
                <c:pt idx="75">
                  <c:v>1.0101015151515151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2.6683474077322949E-2</c:v>
                </c:pt>
                <c:pt idx="2">
                  <c:v>0.11700319353623553</c:v>
                </c:pt>
                <c:pt idx="3">
                  <c:v>0.31353446833429371</c:v>
                </c:pt>
                <c:pt idx="4">
                  <c:v>0.76081664342766675</c:v>
                </c:pt>
                <c:pt idx="5">
                  <c:v>2.2396618251421532</c:v>
                </c:pt>
                <c:pt idx="6">
                  <c:v>39.763358572946196</c:v>
                </c:pt>
                <c:pt idx="7">
                  <c:v>3.2337128500718442</c:v>
                </c:pt>
                <c:pt idx="8">
                  <c:v>2.0253723048473695</c:v>
                </c:pt>
                <c:pt idx="11">
                  <c:v>1.6123127454236006</c:v>
                </c:pt>
                <c:pt idx="12">
                  <c:v>1.4070524970380831</c:v>
                </c:pt>
                <c:pt idx="15">
                  <c:v>1.2859263263748903</c:v>
                </c:pt>
                <c:pt idx="16">
                  <c:v>1.2069044699558786</c:v>
                </c:pt>
                <c:pt idx="17">
                  <c:v>1.1518202614072752</c:v>
                </c:pt>
                <c:pt idx="18">
                  <c:v>1.111565273265205</c:v>
                </c:pt>
                <c:pt idx="19">
                  <c:v>1.0810839967735568</c:v>
                </c:pt>
                <c:pt idx="20">
                  <c:v>1.0573539460764383</c:v>
                </c:pt>
                <c:pt idx="21">
                  <c:v>1.0384624116894794</c:v>
                </c:pt>
                <c:pt idx="22">
                  <c:v>1.0231433309447784</c:v>
                </c:pt>
                <c:pt idx="23">
                  <c:v>1.0105275321742413</c:v>
                </c:pt>
                <c:pt idx="24">
                  <c:v>1</c:v>
                </c:pt>
                <c:pt idx="25">
                  <c:v>0.9911143236152018</c:v>
                </c:pt>
                <c:pt idx="26">
                  <c:v>0.98353933536666416</c:v>
                </c:pt>
                <c:pt idx="27">
                  <c:v>0.97702468223567951</c:v>
                </c:pt>
                <c:pt idx="28">
                  <c:v>0.97137795670431959</c:v>
                </c:pt>
                <c:pt idx="29">
                  <c:v>0.96644911643149134</c:v>
                </c:pt>
                <c:pt idx="30">
                  <c:v>0.96211963101900411</c:v>
                </c:pt>
                <c:pt idx="31">
                  <c:v>0.95829477134045304</c:v>
                </c:pt>
                <c:pt idx="32">
                  <c:v>0.95489803444751853</c:v>
                </c:pt>
                <c:pt idx="33">
                  <c:v>0.95186704851380366</c:v>
                </c:pt>
                <c:pt idx="34">
                  <c:v>0.9491505217699121</c:v>
                </c:pt>
                <c:pt idx="35">
                  <c:v>0.94670593970069494</c:v>
                </c:pt>
                <c:pt idx="36">
                  <c:v>0.94449780638372482</c:v>
                </c:pt>
                <c:pt idx="37">
                  <c:v>0.94249628680740205</c:v>
                </c:pt>
                <c:pt idx="38">
                  <c:v>0.9406761482828816</c:v>
                </c:pt>
                <c:pt idx="39">
                  <c:v>0.93901592745999363</c:v>
                </c:pt>
                <c:pt idx="40">
                  <c:v>0.93749726928009525</c:v>
                </c:pt>
                <c:pt idx="41">
                  <c:v>0.93610439822450997</c:v>
                </c:pt>
                <c:pt idx="42">
                  <c:v>0.93482369226555395</c:v>
                </c:pt>
                <c:pt idx="43">
                  <c:v>0.93364333720981163</c:v>
                </c:pt>
                <c:pt idx="44">
                  <c:v>0.93255304445865916</c:v>
                </c:pt>
                <c:pt idx="45">
                  <c:v>0.93154381915907702</c:v>
                </c:pt>
                <c:pt idx="46">
                  <c:v>0.93060776866696071</c:v>
                </c:pt>
                <c:pt idx="47">
                  <c:v>0.92973794346753724</c:v>
                </c:pt>
                <c:pt idx="48">
                  <c:v>0.92892820438615997</c:v>
                </c:pt>
                <c:pt idx="49">
                  <c:v>0.92817311121588819</c:v>
                </c:pt>
                <c:pt idx="50">
                  <c:v>0.92746782888581869</c:v>
                </c:pt>
                <c:pt idx="51">
                  <c:v>0.92680804806899297</c:v>
                </c:pt>
                <c:pt idx="52">
                  <c:v>0.92618991773458059</c:v>
                </c:pt>
                <c:pt idx="53">
                  <c:v>0.92560998762570978</c:v>
                </c:pt>
                <c:pt idx="54">
                  <c:v>0.9250651590216058</c:v>
                </c:pt>
                <c:pt idx="55">
                  <c:v>0.9245526424428725</c:v>
                </c:pt>
                <c:pt idx="56">
                  <c:v>0.92406992119910913</c:v>
                </c:pt>
                <c:pt idx="57">
                  <c:v>0.92361471987112242</c:v>
                </c:pt>
                <c:pt idx="58">
                  <c:v>0.92318497697625523</c:v>
                </c:pt>
                <c:pt idx="59">
                  <c:v>0.9227788211920247</c:v>
                </c:pt>
                <c:pt idx="60">
                  <c:v>0.92239455061669251</c:v>
                </c:pt>
                <c:pt idx="61">
                  <c:v>0.92203061463002001</c:v>
                </c:pt>
                <c:pt idx="62">
                  <c:v>0.9216855979870805</c:v>
                </c:pt>
                <c:pt idx="63">
                  <c:v>0.92135820683547764</c:v>
                </c:pt>
                <c:pt idx="64">
                  <c:v>0.92104725639391716</c:v>
                </c:pt>
                <c:pt idx="65">
                  <c:v>0.9207516600697131</c:v>
                </c:pt>
                <c:pt idx="66">
                  <c:v>0.92047041982576505</c:v>
                </c:pt>
                <c:pt idx="67">
                  <c:v>0.92020261763534494</c:v>
                </c:pt>
                <c:pt idx="68">
                  <c:v>0.91994740788613005</c:v>
                </c:pt>
                <c:pt idx="69">
                  <c:v>0.91970401061457219</c:v>
                </c:pt>
                <c:pt idx="70">
                  <c:v>0.91947170546822843</c:v>
                </c:pt>
                <c:pt idx="71">
                  <c:v>0.91924982630767049</c:v>
                </c:pt>
                <c:pt idx="72">
                  <c:v>0.91903775637153184</c:v>
                </c:pt>
                <c:pt idx="73">
                  <c:v>0.91883492393838417</c:v>
                </c:pt>
                <c:pt idx="74">
                  <c:v>0.91864079842781943</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1.1969170540827755E-2</c:v>
                </c:pt>
                <c:pt idx="2">
                  <c:v>4.9457647514553053E-2</c:v>
                </c:pt>
                <c:pt idx="3">
                  <c:v>0.11765400162830229</c:v>
                </c:pt>
                <c:pt idx="4">
                  <c:v>0.22683546458841514</c:v>
                </c:pt>
                <c:pt idx="5">
                  <c:v>0.39517966612311045</c:v>
                </c:pt>
                <c:pt idx="6">
                  <c:v>0.65201491713276238</c:v>
                </c:pt>
                <c:pt idx="7">
                  <c:v>1.0311126756741635</c:v>
                </c:pt>
                <c:pt idx="8">
                  <c:v>1.5070382919412362</c:v>
                </c:pt>
                <c:pt idx="9">
                  <c:v>1.865419614254376</c:v>
                </c:pt>
                <c:pt idx="10">
                  <c:v>1.9117589636314984</c:v>
                </c:pt>
                <c:pt idx="11">
                  <c:v>1.780331964226205</c:v>
                </c:pt>
                <c:pt idx="12">
                  <c:v>1.6271437429306361</c:v>
                </c:pt>
                <c:pt idx="13">
                  <c:v>1.4992294274865634</c:v>
                </c:pt>
                <c:pt idx="14">
                  <c:v>1.3995343974528303</c:v>
                </c:pt>
                <c:pt idx="15">
                  <c:v>1.3221797250897347</c:v>
                </c:pt>
                <c:pt idx="16">
                  <c:v>1.2613072968489611</c:v>
                </c:pt>
                <c:pt idx="17">
                  <c:v>1.2124859576566391</c:v>
                </c:pt>
                <c:pt idx="18">
                  <c:v>1.1725597638728542</c:v>
                </c:pt>
                <c:pt idx="19">
                  <c:v>1.1392984025148214</c:v>
                </c:pt>
                <c:pt idx="20">
                  <c:v>1.1111111111111107</c:v>
                </c:pt>
                <c:pt idx="21">
                  <c:v>1.0868463052036916</c:v>
                </c:pt>
                <c:pt idx="22">
                  <c:v>1.065656692198079</c:v>
                </c:pt>
                <c:pt idx="23">
                  <c:v>1.0469088789752041</c:v>
                </c:pt>
                <c:pt idx="24">
                  <c:v>1.0301222715243925</c:v>
                </c:pt>
                <c:pt idx="25">
                  <c:v>1.0149272017684567</c:v>
                </c:pt>
                <c:pt idx="26">
                  <c:v>1.0010357816584987</c:v>
                </c:pt>
                <c:pt idx="27">
                  <c:v>0.98822129320130447</c:v>
                </c:pt>
                <c:pt idx="28">
                  <c:v>0.97630338922505222</c:v>
                </c:pt>
                <c:pt idx="29">
                  <c:v>0.9651373105925708</c:v>
                </c:pt>
                <c:pt idx="30">
                  <c:v>0.95460592151818535</c:v>
                </c:pt>
                <c:pt idx="31">
                  <c:v>0.94461375078938781</c:v>
                </c:pt>
                <c:pt idx="32">
                  <c:v>0.93508248034740149</c:v>
                </c:pt>
                <c:pt idx="33">
                  <c:v>0.92594749168275936</c:v>
                </c:pt>
                <c:pt idx="34">
                  <c:v>0.91715519470264872</c:v>
                </c:pt>
                <c:pt idx="35">
                  <c:v>0.90866094196082903</c:v>
                </c:pt>
                <c:pt idx="36">
                  <c:v>0.90042738544502399</c:v>
                </c:pt>
                <c:pt idx="37">
                  <c:v>0.89242317128529169</c:v>
                </c:pt>
                <c:pt idx="38">
                  <c:v>0.88462189489476217</c:v>
                </c:pt>
                <c:pt idx="39">
                  <c:v>0.87700125858145639</c:v>
                </c:pt>
                <c:pt idx="40">
                  <c:v>0.86954238786564642</c:v>
                </c:pt>
                <c:pt idx="41">
                  <c:v>0.86222927316103948</c:v>
                </c:pt>
                <c:pt idx="42">
                  <c:v>0.85504831120503688</c:v>
                </c:pt>
                <c:pt idx="43">
                  <c:v>0.84798792640268639</c:v>
                </c:pt>
                <c:pt idx="44">
                  <c:v>0.8410382566084047</c:v>
                </c:pt>
                <c:pt idx="45">
                  <c:v>0.83419089118446021</c:v>
                </c:pt>
                <c:pt idx="46">
                  <c:v>0.82743865171513464</c:v>
                </c:pt>
                <c:pt idx="47">
                  <c:v>0.82077540771573831</c:v>
                </c:pt>
                <c:pt idx="48">
                  <c:v>0.81419592119901163</c:v>
                </c:pt>
                <c:pt idx="49">
                  <c:v>0.80769571515305438</c:v>
                </c:pt>
                <c:pt idx="50">
                  <c:v>0.80127096192291203</c:v>
                </c:pt>
                <c:pt idx="51">
                  <c:v>0.79491838823072536</c:v>
                </c:pt>
                <c:pt idx="52">
                  <c:v>0.78863519416093009</c:v>
                </c:pt>
                <c:pt idx="53">
                  <c:v>0.78241898391074716</c:v>
                </c:pt>
                <c:pt idx="54">
                  <c:v>0.77626770648761989</c:v>
                </c:pt>
                <c:pt idx="55">
                  <c:v>0.77017960484388581</c:v>
                </c:pt>
                <c:pt idx="56">
                  <c:v>0.76415317218992496</c:v>
                </c:pt>
                <c:pt idx="57">
                  <c:v>0.75818711443206066</c:v>
                </c:pt>
                <c:pt idx="58">
                  <c:v>0.75228031784974392</c:v>
                </c:pt>
                <c:pt idx="59">
                  <c:v>0.74643182126524943</c:v>
                </c:pt>
                <c:pt idx="60">
                  <c:v>0.74064079207391331</c:v>
                </c:pt>
                <c:pt idx="61">
                  <c:v>0.73490650559836024</c:v>
                </c:pt>
                <c:pt idx="62">
                  <c:v>0.72922832730976839</c:v>
                </c:pt>
                <c:pt idx="63">
                  <c:v>0.72360569752590553</c:v>
                </c:pt>
                <c:pt idx="64">
                  <c:v>0.71803811825169694</c:v>
                </c:pt>
                <c:pt idx="65">
                  <c:v>0.71252514187536509</c:v>
                </c:pt>
                <c:pt idx="66">
                  <c:v>0.70706636147316926</c:v>
                </c:pt>
                <c:pt idx="67">
                  <c:v>0.70166140250974129</c:v>
                </c:pt>
                <c:pt idx="68">
                  <c:v>0.69630991574992018</c:v>
                </c:pt>
                <c:pt idx="69">
                  <c:v>0.69101157122269052</c:v>
                </c:pt>
                <c:pt idx="70">
                  <c:v>0.68576605309897232</c:v>
                </c:pt>
                <c:pt idx="71">
                  <c:v>0.68057305536316581</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-34.836149905826744</c:v>
                </c:pt>
                <c:pt idx="1">
                  <c:v>-34.842733860220399</c:v>
                </c:pt>
                <c:pt idx="2">
                  <c:v>-34.853148320774771</c:v>
                </c:pt>
                <c:pt idx="3">
                  <c:v>-34.869603138598663</c:v>
                </c:pt>
                <c:pt idx="4">
                  <c:v>-34.895555221399938</c:v>
                </c:pt>
                <c:pt idx="5">
                  <c:v>-34.936371428726318</c:v>
                </c:pt>
                <c:pt idx="6">
                  <c:v>-35.000285062636898</c:v>
                </c:pt>
                <c:pt idx="7">
                  <c:v>-35.099693066742496</c:v>
                </c:pt>
                <c:pt idx="8">
                  <c:v>-35.25272620919165</c:v>
                </c:pt>
                <c:pt idx="9">
                  <c:v>-35.484734218070052</c:v>
                </c:pt>
                <c:pt idx="10">
                  <c:v>-35.828795303028762</c:v>
                </c:pt>
                <c:pt idx="11">
                  <c:v>-36.323744221139449</c:v>
                </c:pt>
                <c:pt idx="12">
                  <c:v>-37.008236824322395</c:v>
                </c:pt>
                <c:pt idx="13">
                  <c:v>-37.911172318813747</c:v>
                </c:pt>
                <c:pt idx="14">
                  <c:v>-39.042263645553639</c:v>
                </c:pt>
                <c:pt idx="15">
                  <c:v>-40.388443756224191</c:v>
                </c:pt>
                <c:pt idx="16">
                  <c:v>-41.918633966971882</c:v>
                </c:pt>
                <c:pt idx="17">
                  <c:v>-43.593555588310153</c:v>
                </c:pt>
                <c:pt idx="18">
                  <c:v>-45.374900092808844</c:v>
                </c:pt>
                <c:pt idx="19">
                  <c:v>-47.230601414545674</c:v>
                </c:pt>
                <c:pt idx="20">
                  <c:v>-49.136299333581555</c:v>
                </c:pt>
                <c:pt idx="21">
                  <c:v>-51.074562338785121</c:v>
                </c:pt>
                <c:pt idx="22">
                  <c:v>-53.033290183115305</c:v>
                </c:pt>
                <c:pt idx="23">
                  <c:v>-55.004079974940431</c:v>
                </c:pt>
                <c:pt idx="24">
                  <c:v>-56.980835776807403</c:v>
                </c:pt>
                <c:pt idx="25">
                  <c:v>-58.958633399952319</c:v>
                </c:pt>
                <c:pt idx="26">
                  <c:v>-60.932739608346793</c:v>
                </c:pt>
                <c:pt idx="27">
                  <c:v>-62.897643151011309</c:v>
                </c:pt>
                <c:pt idx="28">
                  <c:v>-64.845933976302902</c:v>
                </c:pt>
                <c:pt idx="29">
                  <c:v>-66.766846821880378</c:v>
                </c:pt>
                <c:pt idx="30">
                  <c:v>-68.644269123027058</c:v>
                </c:pt>
                <c:pt idx="31">
                  <c:v>-70.454026671649061</c:v>
                </c:pt>
                <c:pt idx="32">
                  <c:v>-72.160349214650182</c:v>
                </c:pt>
                <c:pt idx="33">
                  <c:v>-73.711595815831757</c:v>
                </c:pt>
                <c:pt idx="34">
                  <c:v>-75.035352916507463</c:v>
                </c:pt>
                <c:pt idx="35">
                  <c:v>-76.031884829194937</c:v>
                </c:pt>
                <c:pt idx="36">
                  <c:v>-76.559880773240835</c:v>
                </c:pt>
                <c:pt idx="37">
                  <c:v>-76.392984241628596</c:v>
                </c:pt>
                <c:pt idx="38">
                  <c:v>-75.077738372351789</c:v>
                </c:pt>
                <c:pt idx="39">
                  <c:v>-71.514387068423375</c:v>
                </c:pt>
                <c:pt idx="40">
                  <c:v>-69.413224721347788</c:v>
                </c:pt>
                <c:pt idx="41">
                  <c:v>-78.681458253819486</c:v>
                </c:pt>
                <c:pt idx="42">
                  <c:v>-85.467699813041534</c:v>
                </c:pt>
                <c:pt idx="43">
                  <c:v>-90.624246274577729</c:v>
                </c:pt>
                <c:pt idx="44">
                  <c:v>-94.893521130262556</c:v>
                </c:pt>
                <c:pt idx="45">
                  <c:v>-98.574090734994982</c:v>
                </c:pt>
                <c:pt idx="46">
                  <c:v>-101.81324919586979</c:v>
                </c:pt>
                <c:pt idx="47">
                  <c:v>-104.70683335893185</c:v>
                </c:pt>
                <c:pt idx="48">
                  <c:v>-107.33299392860172</c:v>
                </c:pt>
                <c:pt idx="49">
                  <c:v>-109.75976343429943</c:v>
                </c:pt>
                <c:pt idx="50">
                  <c:v>-112.04399964089666</c:v>
                </c:pt>
                <c:pt idx="51">
                  <c:v>-114.2300281085746</c:v>
                </c:pt>
                <c:pt idx="52">
                  <c:v>-116.35027871337491</c:v>
                </c:pt>
                <c:pt idx="53">
                  <c:v>-118.42735478157628</c:v>
                </c:pt>
                <c:pt idx="54">
                  <c:v>-120.47648113107368</c:v>
                </c:pt>
                <c:pt idx="55">
                  <c:v>-122.50767878377837</c:v>
                </c:pt>
                <c:pt idx="56">
                  <c:v>-124.52744425744817</c:v>
                </c:pt>
                <c:pt idx="57">
                  <c:v>-126.53994797895965</c:v>
                </c:pt>
                <c:pt idx="58">
                  <c:v>-128.54785032108609</c:v>
                </c:pt>
                <c:pt idx="59">
                  <c:v>-130.55284156543922</c:v>
                </c:pt>
                <c:pt idx="60">
                  <c:v>-132.55599290366288</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-2.9056092990623767</c:v>
                </c:pt>
                <c:pt idx="1">
                  <c:v>-3.656087692420404</c:v>
                </c:pt>
                <c:pt idx="2">
                  <c:v>-4.5990438204092507</c:v>
                </c:pt>
                <c:pt idx="3">
                  <c:v>-5.782502240683761</c:v>
                </c:pt>
                <c:pt idx="4">
                  <c:v>-7.2651577986729858</c:v>
                </c:pt>
                <c:pt idx="5">
                  <c:v>-9.117465890650589</c:v>
                </c:pt>
                <c:pt idx="6">
                  <c:v>-11.421522100624795</c:v>
                </c:pt>
                <c:pt idx="7">
                  <c:v>-14.268269292418678</c:v>
                </c:pt>
                <c:pt idx="8">
                  <c:v>-17.7496573814878</c:v>
                </c:pt>
                <c:pt idx="9">
                  <c:v>-21.942620093034758</c:v>
                </c:pt>
                <c:pt idx="10">
                  <c:v>-26.88242438259871</c:v>
                </c:pt>
                <c:pt idx="11">
                  <c:v>-32.527542222120402</c:v>
                </c:pt>
                <c:pt idx="12">
                  <c:v>-38.728348789072179</c:v>
                </c:pt>
                <c:pt idx="13">
                  <c:v>-45.222575793472991</c:v>
                </c:pt>
                <c:pt idx="14">
                  <c:v>-51.676321277834624</c:v>
                </c:pt>
                <c:pt idx="15">
                  <c:v>-57.761205848828865</c:v>
                </c:pt>
                <c:pt idx="16">
                  <c:v>-63.228071955976702</c:v>
                </c:pt>
                <c:pt idx="17">
                  <c:v>-67.940679398140759</c:v>
                </c:pt>
                <c:pt idx="18">
                  <c:v>-71.865310181222782</c:v>
                </c:pt>
                <c:pt idx="19">
                  <c:v>-75.037283048469277</c:v>
                </c:pt>
                <c:pt idx="20">
                  <c:v>-77.526184265077489</c:v>
                </c:pt>
                <c:pt idx="21">
                  <c:v>-79.410285432793941</c:v>
                </c:pt>
                <c:pt idx="22">
                  <c:v>-80.761226569392591</c:v>
                </c:pt>
                <c:pt idx="23">
                  <c:v>-81.636210625511666</c:v>
                </c:pt>
                <c:pt idx="24">
                  <c:v>-82.074621410983625</c:v>
                </c:pt>
                <c:pt idx="25">
                  <c:v>-82.096832150402065</c:v>
                </c:pt>
                <c:pt idx="26">
                  <c:v>-81.703902077325452</c:v>
                </c:pt>
                <c:pt idx="27">
                  <c:v>-80.877578034611929</c:v>
                </c:pt>
                <c:pt idx="28">
                  <c:v>-79.580583203927773</c:v>
                </c:pt>
                <c:pt idx="29">
                  <c:v>-77.757742775623669</c:v>
                </c:pt>
                <c:pt idx="30">
                  <c:v>-75.339240086850893</c:v>
                </c:pt>
                <c:pt idx="31">
                  <c:v>-72.248343808616085</c:v>
                </c:pt>
                <c:pt idx="32">
                  <c:v>-68.417211987748075</c:v>
                </c:pt>
                <c:pt idx="33">
                  <c:v>-63.815224644299896</c:v>
                </c:pt>
                <c:pt idx="34">
                  <c:v>-58.493402175686235</c:v>
                </c:pt>
                <c:pt idx="35">
                  <c:v>-52.645936613338179</c:v>
                </c:pt>
                <c:pt idx="36">
                  <c:v>-46.697096354529904</c:v>
                </c:pt>
                <c:pt idx="37">
                  <c:v>-41.495221240038092</c:v>
                </c:pt>
                <c:pt idx="38">
                  <c:v>-39.132577662350414</c:v>
                </c:pt>
                <c:pt idx="39">
                  <c:v>-48.602118881965218</c:v>
                </c:pt>
                <c:pt idx="40">
                  <c:v>-116.95565075885003</c:v>
                </c:pt>
                <c:pt idx="41">
                  <c:v>-153.34632310886221</c:v>
                </c:pt>
                <c:pt idx="42">
                  <c:v>-155.54081720235058</c:v>
                </c:pt>
                <c:pt idx="43">
                  <c:v>-151.47422393618169</c:v>
                </c:pt>
                <c:pt idx="44">
                  <c:v>-145.3856846833302</c:v>
                </c:pt>
                <c:pt idx="45">
                  <c:v>-138.52110181310616</c:v>
                </c:pt>
                <c:pt idx="46">
                  <c:v>-131.52497272135864</c:v>
                </c:pt>
                <c:pt idx="47">
                  <c:v>-124.84128415561949</c:v>
                </c:pt>
                <c:pt idx="48">
                  <c:v>-118.7692745352177</c:v>
                </c:pt>
                <c:pt idx="49">
                  <c:v>-113.46731975822031</c:v>
                </c:pt>
                <c:pt idx="50">
                  <c:v>-108.97434756453879</c:v>
                </c:pt>
                <c:pt idx="51">
                  <c:v>-105.24810625045656</c:v>
                </c:pt>
                <c:pt idx="52">
                  <c:v>-102.20343917664715</c:v>
                </c:pt>
                <c:pt idx="53">
                  <c:v>-99.740399273184352</c:v>
                </c:pt>
                <c:pt idx="54">
                  <c:v>-97.760900113873063</c:v>
                </c:pt>
                <c:pt idx="55">
                  <c:v>-96.176752865592348</c:v>
                </c:pt>
                <c:pt idx="56">
                  <c:v>-94.912444012895705</c:v>
                </c:pt>
                <c:pt idx="57">
                  <c:v>-93.905148802888007</c:v>
                </c:pt>
                <c:pt idx="58">
                  <c:v>-93.103505056530096</c:v>
                </c:pt>
                <c:pt idx="59">
                  <c:v>-92.465972196931915</c:v>
                </c:pt>
                <c:pt idx="60">
                  <c:v>-91.959177867122293</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-7.3252855707323885</c:v>
                </c:pt>
                <c:pt idx="1">
                  <c:v>-7.3318695819069601</c:v>
                </c:pt>
                <c:pt idx="2">
                  <c:v>-7.3422841324530319</c:v>
                </c:pt>
                <c:pt idx="3">
                  <c:v>-7.3587390929041714</c:v>
                </c:pt>
                <c:pt idx="4">
                  <c:v>-7.3846914017544165</c:v>
                </c:pt>
                <c:pt idx="5">
                  <c:v>-7.425507967344263</c:v>
                </c:pt>
                <c:pt idx="6">
                  <c:v>-7.4894221690642162</c:v>
                </c:pt>
                <c:pt idx="7">
                  <c:v>-7.5888310730870838</c:v>
                </c:pt>
                <c:pt idx="8">
                  <c:v>-7.7418656418091478</c:v>
                </c:pt>
                <c:pt idx="9">
                  <c:v>-7.9738759111781761</c:v>
                </c:pt>
                <c:pt idx="10">
                  <c:v>-8.3179405787741594</c:v>
                </c:pt>
                <c:pt idx="11">
                  <c:v>-8.8128951749848525</c:v>
                </c:pt>
                <c:pt idx="12">
                  <c:v>-9.497396777356224</c:v>
                </c:pt>
                <c:pt idx="13">
                  <c:v>-10.400346534616396</c:v>
                </c:pt>
                <c:pt idx="14">
                  <c:v>-11.531460466362361</c:v>
                </c:pt>
                <c:pt idx="15">
                  <c:v>-12.877676403655883</c:v>
                </c:pt>
                <c:pt idx="16">
                  <c:v>-14.407923396032359</c:v>
                </c:pt>
                <c:pt idx="17">
                  <c:v>-16.082935010835424</c:v>
                </c:pt>
                <c:pt idx="18">
                  <c:v>-17.864422146991494</c:v>
                </c:pt>
                <c:pt idx="19">
                  <c:v>-19.720349528759442</c:v>
                </c:pt>
                <c:pt idx="20">
                  <c:v>-21.626405739069767</c:v>
                </c:pt>
                <c:pt idx="21">
                  <c:v>-23.565236623474142</c:v>
                </c:pt>
                <c:pt idx="22">
                  <c:v>-25.524864560495502</c:v>
                </c:pt>
                <c:pt idx="23">
                  <c:v>-27.497081065928946</c:v>
                </c:pt>
                <c:pt idx="24">
                  <c:v>-29.476098465609269</c:v>
                </c:pt>
                <c:pt idx="25">
                  <c:v>-31.457481507889309</c:v>
                </c:pt>
                <c:pt idx="26">
                  <c:v>-33.43727280716265</c:v>
                </c:pt>
                <c:pt idx="27">
                  <c:v>-35.411193111150276</c:v>
                </c:pt>
                <c:pt idx="28">
                  <c:v>-37.373790896067291</c:v>
                </c:pt>
                <c:pt idx="29">
                  <c:v>-39.317419948775687</c:v>
                </c:pt>
                <c:pt idx="30">
                  <c:v>-41.230948991793248</c:v>
                </c:pt>
                <c:pt idx="31">
                  <c:v>-43.098194979895858</c:v>
                </c:pt>
                <c:pt idx="32">
                  <c:v>-44.896299223031619</c:v>
                </c:pt>
                <c:pt idx="33">
                  <c:v>-46.594721158447854</c:v>
                </c:pt>
                <c:pt idx="34">
                  <c:v>-48.156163318845977</c:v>
                </c:pt>
                <c:pt idx="35">
                  <c:v>-49.541066456532192</c:v>
                </c:pt>
                <c:pt idx="36">
                  <c:v>-50.716238627853571</c:v>
                </c:pt>
                <c:pt idx="37">
                  <c:v>-51.665128676416998</c:v>
                </c:pt>
                <c:pt idx="38">
                  <c:v>-52.394407333830195</c:v>
                </c:pt>
                <c:pt idx="39">
                  <c:v>-52.93034991102958</c:v>
                </c:pt>
                <c:pt idx="40">
                  <c:v>-53.22881820362565</c:v>
                </c:pt>
                <c:pt idx="41">
                  <c:v>-53.491806398496642</c:v>
                </c:pt>
                <c:pt idx="42">
                  <c:v>-53.669756450206698</c:v>
                </c:pt>
                <c:pt idx="43">
                  <c:v>-53.78267206411757</c:v>
                </c:pt>
                <c:pt idx="44">
                  <c:v>-53.854621121142316</c:v>
                </c:pt>
                <c:pt idx="45">
                  <c:v>-53.900386553312892</c:v>
                </c:pt>
                <c:pt idx="46">
                  <c:v>-53.92942770957869</c:v>
                </c:pt>
                <c:pt idx="47">
                  <c:v>-53.94782130503765</c:v>
                </c:pt>
                <c:pt idx="48">
                  <c:v>-53.959455665014524</c:v>
                </c:pt>
                <c:pt idx="49">
                  <c:v>-53.96680814471744</c:v>
                </c:pt>
                <c:pt idx="50">
                  <c:v>-53.971451959241172</c:v>
                </c:pt>
                <c:pt idx="51">
                  <c:v>-53.974383898858072</c:v>
                </c:pt>
                <c:pt idx="52">
                  <c:v>-53.976234583963304</c:v>
                </c:pt>
                <c:pt idx="53">
                  <c:v>-53.977402589287145</c:v>
                </c:pt>
                <c:pt idx="54">
                  <c:v>-53.978139671261083</c:v>
                </c:pt>
                <c:pt idx="55">
                  <c:v>-53.978604786548281</c:v>
                </c:pt>
                <c:pt idx="56">
                  <c:v>-53.978898273578821</c:v>
                </c:pt>
                <c:pt idx="57">
                  <c:v>-53.979083458993159</c:v>
                </c:pt>
                <c:pt idx="58">
                  <c:v>-53.979200306123765</c:v>
                </c:pt>
                <c:pt idx="59">
                  <c:v>-53.979274032886636</c:v>
                </c:pt>
                <c:pt idx="60">
                  <c:v>-53.97932055181019</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-2.9058659899927624</c:v>
                </c:pt>
                <c:pt idx="1">
                  <c:v>-3.6564108471431753</c:v>
                </c:pt>
                <c:pt idx="2">
                  <c:v>-4.5994506480768358</c:v>
                </c:pt>
                <c:pt idx="3">
                  <c:v>-5.7830144063230851</c:v>
                </c:pt>
                <c:pt idx="4">
                  <c:v>-7.2658025769123853</c:v>
                </c:pt>
                <c:pt idx="5">
                  <c:v>-9.1182776181636314</c:v>
                </c:pt>
                <c:pt idx="6">
                  <c:v>-11.422544004624251</c:v>
                </c:pt>
                <c:pt idx="7">
                  <c:v>-14.269555792545688</c:v>
                </c:pt>
                <c:pt idx="8">
                  <c:v>-17.751276987620937</c:v>
                </c:pt>
                <c:pt idx="9">
                  <c:v>-21.944659053222228</c:v>
                </c:pt>
                <c:pt idx="10">
                  <c:v>-26.884991275146263</c:v>
                </c:pt>
                <c:pt idx="11">
                  <c:v>-32.530773735914927</c:v>
                </c:pt>
                <c:pt idx="12">
                  <c:v>-38.73241699903955</c:v>
                </c:pt>
                <c:pt idx="13">
                  <c:v>-45.227697316765251</c:v>
                </c:pt>
                <c:pt idx="14">
                  <c:v>-51.682768794656589</c:v>
                </c:pt>
                <c:pt idx="15">
                  <c:v>-57.769322594071454</c:v>
                </c:pt>
                <c:pt idx="16">
                  <c:v>-63.238289938700539</c:v>
                </c:pt>
                <c:pt idx="17">
                  <c:v>-67.953542289857822</c:v>
                </c:pt>
                <c:pt idx="18">
                  <c:v>-71.881502033379093</c:v>
                </c:pt>
                <c:pt idx="19">
                  <c:v>-75.057664251734721</c:v>
                </c:pt>
                <c:pt idx="20">
                  <c:v>-77.551836432484009</c:v>
                </c:pt>
                <c:pt idx="21">
                  <c:v>-79.442567131978393</c:v>
                </c:pt>
                <c:pt idx="22">
                  <c:v>-80.801841943589196</c:v>
                </c:pt>
                <c:pt idx="23">
                  <c:v>-81.687292703422017</c:v>
                </c:pt>
                <c:pt idx="24">
                  <c:v>-82.138830836178997</c:v>
                </c:pt>
                <c:pt idx="25">
                  <c:v>-82.177469173757871</c:v>
                </c:pt>
                <c:pt idx="26">
                  <c:v>-81.805022919928717</c:v>
                </c:pt>
                <c:pt idx="27">
                  <c:v>-81.004091974195575</c:v>
                </c:pt>
                <c:pt idx="28">
                  <c:v>-79.738275369406637</c:v>
                </c:pt>
                <c:pt idx="29">
                  <c:v>-77.953101733824184</c:v>
                </c:pt>
                <c:pt idx="30">
                  <c:v>-75.578830789539154</c:v>
                </c:pt>
                <c:pt idx="31">
                  <c:v>-72.537171872878261</c:v>
                </c:pt>
                <c:pt idx="32">
                  <c:v>-68.754883159381393</c:v>
                </c:pt>
                <c:pt idx="33">
                  <c:v>-64.187245066391412</c:v>
                </c:pt>
                <c:pt idx="34">
                  <c:v>-58.851437398497652</c:v>
                </c:pt>
                <c:pt idx="35">
                  <c:v>-52.861476807354855</c:v>
                </c:pt>
                <c:pt idx="36">
                  <c:v>-46.444476438680198</c:v>
                </c:pt>
                <c:pt idx="37">
                  <c:v>-39.91443068971234</c:v>
                </c:pt>
                <c:pt idx="38">
                  <c:v>-33.596150905017495</c:v>
                </c:pt>
                <c:pt idx="39">
                  <c:v>-27.685840646316638</c:v>
                </c:pt>
                <c:pt idx="40">
                  <c:v>-22.464368006353801</c:v>
                </c:pt>
                <c:pt idx="41">
                  <c:v>-18.467257754790907</c:v>
                </c:pt>
                <c:pt idx="42">
                  <c:v>-14.886412004985326</c:v>
                </c:pt>
                <c:pt idx="43">
                  <c:v>-11.928776618804905</c:v>
                </c:pt>
                <c:pt idx="44">
                  <c:v>-9.5276932814780704</c:v>
                </c:pt>
                <c:pt idx="45">
                  <c:v>-7.594548741912301</c:v>
                </c:pt>
                <c:pt idx="46">
                  <c:v>-6.0458977484287804</c:v>
                </c:pt>
                <c:pt idx="47">
                  <c:v>-4.8091399414664897</c:v>
                </c:pt>
                <c:pt idx="48">
                  <c:v>-3.8234100461103675</c:v>
                </c:pt>
                <c:pt idx="49">
                  <c:v>-3.0387370613572857</c:v>
                </c:pt>
                <c:pt idx="50">
                  <c:v>-2.4146049749751479</c:v>
                </c:pt>
                <c:pt idx="51">
                  <c:v>-1.9184154214546143</c:v>
                </c:pt>
                <c:pt idx="52">
                  <c:v>-1.5240654068792572</c:v>
                </c:pt>
                <c:pt idx="53">
                  <c:v>-1.2107154083894354</c:v>
                </c:pt>
                <c:pt idx="54">
                  <c:v>-0.96175918336974175</c:v>
                </c:pt>
                <c:pt idx="55">
                  <c:v>-0.76397941675811742</c:v>
                </c:pt>
                <c:pt idx="56">
                  <c:v>-0.60686392576025883</c:v>
                </c:pt>
                <c:pt idx="57">
                  <c:v>-0.48205591938615361</c:v>
                </c:pt>
                <c:pt idx="58">
                  <c:v>-0.3829140198892097</c:v>
                </c:pt>
                <c:pt idx="59">
                  <c:v>-0.30416111773437438</c:v>
                </c:pt>
                <c:pt idx="60">
                  <c:v>-0.24160461588356624</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35.255497562827358</c:v>
                </c:pt>
                <c:pt idx="1">
                  <c:v>33.281599019251857</c:v>
                </c:pt>
                <c:pt idx="2">
                  <c:v>31.322489344408915</c:v>
                </c:pt>
                <c:pt idx="3">
                  <c:v>29.386127093168597</c:v>
                </c:pt>
                <c:pt idx="4">
                  <c:v>27.484166484214509</c:v>
                </c:pt>
                <c:pt idx="5">
                  <c:v>25.632896392724721</c:v>
                </c:pt>
                <c:pt idx="6">
                  <c:v>23.853430955045294</c:v>
                </c:pt>
                <c:pt idx="7">
                  <c:v>22.169884529948188</c:v>
                </c:pt>
                <c:pt idx="8">
                  <c:v>20.603954119410712</c:v>
                </c:pt>
                <c:pt idx="9">
                  <c:v>19.165425665731505</c:v>
                </c:pt>
                <c:pt idx="10">
                  <c:v>17.841498934679748</c:v>
                </c:pt>
                <c:pt idx="11">
                  <c:v>16.591685205417903</c:v>
                </c:pt>
                <c:pt idx="12">
                  <c:v>15.354512916191807</c:v>
                </c:pt>
                <c:pt idx="13">
                  <c:v>14.065221659941741</c:v>
                </c:pt>
                <c:pt idx="14">
                  <c:v>12.675455248778489</c:v>
                </c:pt>
                <c:pt idx="15">
                  <c:v>11.164438644131165</c:v>
                </c:pt>
                <c:pt idx="16">
                  <c:v>9.5377334305053001</c:v>
                </c:pt>
                <c:pt idx="17">
                  <c:v>7.8180487869038</c:v>
                </c:pt>
                <c:pt idx="18">
                  <c:v>6.0354674705108238</c:v>
                </c:pt>
                <c:pt idx="19">
                  <c:v>4.2214774613180026</c:v>
                </c:pt>
                <c:pt idx="20">
                  <c:v>2.4071509711193237</c:v>
                </c:pt>
                <c:pt idx="21">
                  <c:v>0.62370413198237462</c:v>
                </c:pt>
                <c:pt idx="22">
                  <c:v>-1.0968336239204217</c:v>
                </c:pt>
                <c:pt idx="23">
                  <c:v>-2.7231463018088875</c:v>
                </c:pt>
                <c:pt idx="24">
                  <c:v>-4.2303021874485394</c:v>
                </c:pt>
                <c:pt idx="25">
                  <c:v>-5.6096960081054963</c:v>
                </c:pt>
                <c:pt idx="26">
                  <c:v>-6.8795363292999987</c:v>
                </c:pt>
                <c:pt idx="27">
                  <c:v>-8.0887783051112798</c:v>
                </c:pt>
                <c:pt idx="28">
                  <c:v>-9.3091208823371705</c:v>
                </c:pt>
                <c:pt idx="29">
                  <c:v>-10.616917347390922</c:v>
                </c:pt>
                <c:pt idx="30">
                  <c:v>-12.073594403375163</c:v>
                </c:pt>
                <c:pt idx="31">
                  <c:v>-13.713409742862355</c:v>
                </c:pt>
                <c:pt idx="32">
                  <c:v>-15.540531948876081</c:v>
                </c:pt>
                <c:pt idx="33">
                  <c:v>-17.529173881276673</c:v>
                </c:pt>
                <c:pt idx="34">
                  <c:v>-19.618626932640709</c:v>
                </c:pt>
                <c:pt idx="35">
                  <c:v>-21.700773165740888</c:v>
                </c:pt>
                <c:pt idx="36">
                  <c:v>-23.601552295300102</c:v>
                </c:pt>
                <c:pt idx="37">
                  <c:v>-25.043316311203867</c:v>
                </c:pt>
                <c:pt idx="38">
                  <c:v>-25.517904674090815</c:v>
                </c:pt>
                <c:pt idx="39">
                  <c:v>-23.882662908138638</c:v>
                </c:pt>
                <c:pt idx="40">
                  <c:v>-23.824881124120743</c:v>
                </c:pt>
                <c:pt idx="41">
                  <c:v>-35.249629855023585</c:v>
                </c:pt>
                <c:pt idx="42">
                  <c:v>-44.321360060755914</c:v>
                </c:pt>
                <c:pt idx="43">
                  <c:v>-51.921088734168919</c:v>
                </c:pt>
                <c:pt idx="44">
                  <c:v>-58.82503183243179</c:v>
                </c:pt>
                <c:pt idx="45">
                  <c:v>-65.359893657575171</c:v>
                </c:pt>
                <c:pt idx="46">
                  <c:v>-71.684636521215111</c:v>
                </c:pt>
                <c:pt idx="47">
                  <c:v>-77.88478263455913</c:v>
                </c:pt>
                <c:pt idx="48">
                  <c:v>-84.009248444404022</c:v>
                </c:pt>
                <c:pt idx="49">
                  <c:v>-90.087075250093193</c:v>
                </c:pt>
                <c:pt idx="50">
                  <c:v>-96.135904032269394</c:v>
                </c:pt>
                <c:pt idx="51">
                  <c:v>-102.16660387064121</c:v>
                </c:pt>
                <c:pt idx="52">
                  <c:v>-108.18593101809499</c:v>
                </c:pt>
                <c:pt idx="53">
                  <c:v>-114.19810851602242</c:v>
                </c:pt>
                <c:pt idx="54">
                  <c:v>-120.20578520384886</c:v>
                </c:pt>
                <c:pt idx="55">
                  <c:v>-126.2106261659053</c:v>
                </c:pt>
                <c:pt idx="56">
                  <c:v>-132.21367953242964</c:v>
                </c:pt>
                <c:pt idx="57">
                  <c:v>-138.21560564914589</c:v>
                </c:pt>
                <c:pt idx="58">
                  <c:v>-144.21682077658303</c:v>
                </c:pt>
                <c:pt idx="59">
                  <c:v>-150.21758740248129</c:v>
                </c:pt>
                <c:pt idx="60">
                  <c:v>-156.21807108378181</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93.695381595548881</c:v>
                </c:pt>
                <c:pt idx="1">
                  <c:v>94.63345534951884</c:v>
                </c:pt>
                <c:pt idx="2">
                  <c:v>95.796220846281898</c:v>
                </c:pt>
                <c:pt idx="3">
                  <c:v>97.224711505350811</c:v>
                </c:pt>
                <c:pt idx="4">
                  <c:v>98.955465178942745</c:v>
                </c:pt>
                <c:pt idx="5">
                  <c:v>101.00797603048012</c:v>
                </c:pt>
                <c:pt idx="6">
                  <c:v>103.36370218947283</c:v>
                </c:pt>
                <c:pt idx="7">
                  <c:v>105.93732309469122</c:v>
                </c:pt>
                <c:pt idx="8">
                  <c:v>108.54930627259657</c:v>
                </c:pt>
                <c:pt idx="9">
                  <c:v>110.92133794588426</c:v>
                </c:pt>
                <c:pt idx="10">
                  <c:v>112.72084333870454</c:v>
                </c:pt>
                <c:pt idx="11">
                  <c:v>113.65944042924814</c:v>
                </c:pt>
                <c:pt idx="12">
                  <c:v>113.60598389494162</c:v>
                </c:pt>
                <c:pt idx="13">
                  <c:v>112.64800621780439</c:v>
                </c:pt>
                <c:pt idx="14">
                  <c:v>111.06117514990292</c:v>
                </c:pt>
                <c:pt idx="15">
                  <c:v>109.20763658883799</c:v>
                </c:pt>
                <c:pt idx="16">
                  <c:v>107.42674564702479</c:v>
                </c:pt>
                <c:pt idx="17">
                  <c:v>105.97085424789208</c:v>
                </c:pt>
                <c:pt idx="18">
                  <c:v>104.99458449048882</c:v>
                </c:pt>
                <c:pt idx="19">
                  <c:v>104.57388564259745</c:v>
                </c:pt>
                <c:pt idx="20">
                  <c:v>104.72788621490081</c:v>
                </c:pt>
                <c:pt idx="21">
                  <c:v>105.42769263299805</c:v>
                </c:pt>
                <c:pt idx="22">
                  <c:v>106.58715030011996</c:v>
                </c:pt>
                <c:pt idx="23">
                  <c:v>108.03921962114221</c:v>
                </c:pt>
                <c:pt idx="24">
                  <c:v>109.51225951327345</c:v>
                </c:pt>
                <c:pt idx="25">
                  <c:v>110.63244171430927</c:v>
                </c:pt>
                <c:pt idx="26">
                  <c:v>110.97856676937539</c:v>
                </c:pt>
                <c:pt idx="27">
                  <c:v>110.1882768218377</c:v>
                </c:pt>
                <c:pt idx="28">
                  <c:v>108.07178231687989</c:v>
                </c:pt>
                <c:pt idx="29">
                  <c:v>104.67170997920587</c:v>
                </c:pt>
                <c:pt idx="30">
                  <c:v>100.23816437975688</c:v>
                </c:pt>
                <c:pt idx="31">
                  <c:v>95.143265314306291</c:v>
                </c:pt>
                <c:pt idx="32">
                  <c:v>89.793192287860776</c:v>
                </c:pt>
                <c:pt idx="33">
                  <c:v>84.575935648785958</c:v>
                </c:pt>
                <c:pt idx="34">
                  <c:v>79.825792433940293</c:v>
                </c:pt>
                <c:pt idx="35">
                  <c:v>75.748139387847061</c:v>
                </c:pt>
                <c:pt idx="36">
                  <c:v>72.263258118804302</c:v>
                </c:pt>
                <c:pt idx="37">
                  <c:v>68.72142982557267</c:v>
                </c:pt>
                <c:pt idx="38">
                  <c:v>63.039316705902216</c:v>
                </c:pt>
                <c:pt idx="39">
                  <c:v>46.074420386074728</c:v>
                </c:pt>
                <c:pt idx="40">
                  <c:v>-29.45910622744265</c:v>
                </c:pt>
                <c:pt idx="41">
                  <c:v>-72.959046432871432</c:v>
                </c:pt>
                <c:pt idx="42">
                  <c:v>-82.389219630619294</c:v>
                </c:pt>
                <c:pt idx="43">
                  <c:v>-85.788307233531356</c:v>
                </c:pt>
                <c:pt idx="44">
                  <c:v>-87.371342108156412</c:v>
                </c:pt>
                <c:pt idx="45">
                  <c:v>-88.224634797773405</c:v>
                </c:pt>
                <c:pt idx="46">
                  <c:v>-88.734219693309086</c:v>
                </c:pt>
                <c:pt idx="47">
                  <c:v>-89.063479705338437</c:v>
                </c:pt>
                <c:pt idx="48">
                  <c:v>-89.289615249560015</c:v>
                </c:pt>
                <c:pt idx="49">
                  <c:v>-89.452210457247858</c:v>
                </c:pt>
                <c:pt idx="50">
                  <c:v>-89.573043787032347</c:v>
                </c:pt>
                <c:pt idx="51">
                  <c:v>-89.664920815410241</c:v>
                </c:pt>
                <c:pt idx="52">
                  <c:v>-89.73586475215447</c:v>
                </c:pt>
                <c:pt idx="53">
                  <c:v>-89.791203201558247</c:v>
                </c:pt>
                <c:pt idx="54">
                  <c:v>-89.834653732807851</c:v>
                </c:pt>
                <c:pt idx="55">
                  <c:v>-89.868914565302575</c:v>
                </c:pt>
                <c:pt idx="56">
                  <c:v>-89.896002234533128</c:v>
                </c:pt>
                <c:pt idx="57">
                  <c:v>-89.91745530869288</c:v>
                </c:pt>
                <c:pt idx="58">
                  <c:v>-89.934464322577227</c:v>
                </c:pt>
                <c:pt idx="59">
                  <c:v>-89.947959146775545</c:v>
                </c:pt>
                <c:pt idx="60">
                  <c:v>-89.958670491855429</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7.7889819748412172</c:v>
                </c:pt>
                <c:pt idx="1">
                  <c:v>7.7823980180246588</c:v>
                </c:pt>
                <c:pt idx="2">
                  <c:v>7.7719835536302124</c:v>
                </c:pt>
                <c:pt idx="3">
                  <c:v>7.7555287297201918</c:v>
                </c:pt>
                <c:pt idx="4">
                  <c:v>7.7295766372730554</c:v>
                </c:pt>
                <c:pt idx="5">
                  <c:v>7.6887604146589963</c:v>
                </c:pt>
                <c:pt idx="6">
                  <c:v>7.6248467565190969</c:v>
                </c:pt>
                <c:pt idx="7">
                  <c:v>7.5254387140125818</c:v>
                </c:pt>
                <c:pt idx="8">
                  <c:v>7.3724055107021211</c:v>
                </c:pt>
                <c:pt idx="9">
                  <c:v>7.1403974053650732</c:v>
                </c:pt>
                <c:pt idx="10">
                  <c:v>6.7963361675296348</c:v>
                </c:pt>
                <c:pt idx="11">
                  <c:v>6.3013870071257161</c:v>
                </c:pt>
                <c:pt idx="12">
                  <c:v>5.6168940199339232</c:v>
                </c:pt>
                <c:pt idx="13">
                  <c:v>4.7139579168296324</c:v>
                </c:pt>
                <c:pt idx="14">
                  <c:v>3.5828656255033775</c:v>
                </c:pt>
                <c:pt idx="15">
                  <c:v>2.2366839860669825</c:v>
                </c:pt>
                <c:pt idx="16">
                  <c:v>0.70649135238970895</c:v>
                </c:pt>
                <c:pt idx="17">
                  <c:v>-0.96843410903030824</c:v>
                </c:pt>
                <c:pt idx="18">
                  <c:v>-2.7497846996415296</c:v>
                </c:pt>
                <c:pt idx="19">
                  <c:v>-4.6054956671991816</c:v>
                </c:pt>
                <c:pt idx="20">
                  <c:v>-6.5112088737869129</c:v>
                </c:pt>
                <c:pt idx="21">
                  <c:v>-8.4494961080171489</c:v>
                </c:pt>
                <c:pt idx="22">
                  <c:v>-10.408262352489819</c:v>
                </c:pt>
                <c:pt idx="23">
                  <c:v>-12.379113003743932</c:v>
                </c:pt>
                <c:pt idx="24">
                  <c:v>-14.355965259558634</c:v>
                </c:pt>
                <c:pt idx="25">
                  <c:v>-16.333915747520852</c:v>
                </c:pt>
                <c:pt idx="26">
                  <c:v>-18.308264219302522</c:v>
                </c:pt>
                <c:pt idx="27">
                  <c:v>-20.27355169588003</c:v>
                </c:pt>
                <c:pt idx="28">
                  <c:v>-22.222450945900135</c:v>
                </c:pt>
                <c:pt idx="29">
                  <c:v>-24.144327905122847</c:v>
                </c:pt>
                <c:pt idx="30">
                  <c:v>-26.023277785143467</c:v>
                </c:pt>
                <c:pt idx="31">
                  <c:v>-27.835455283046187</c:v>
                </c:pt>
                <c:pt idx="32">
                  <c:v>-29.545610427216662</c:v>
                </c:pt>
                <c:pt idx="33">
                  <c:v>-31.102924372265164</c:v>
                </c:pt>
                <c:pt idx="34">
                  <c:v>-32.436280235545503</c:v>
                </c:pt>
                <c:pt idx="35">
                  <c:v>-33.447981837885102</c:v>
                </c:pt>
                <c:pt idx="36">
                  <c:v>-33.999912105963837</c:v>
                </c:pt>
                <c:pt idx="37">
                  <c:v>-33.870680783060656</c:v>
                </c:pt>
                <c:pt idx="38">
                  <c:v>-32.614469079093567</c:v>
                </c:pt>
                <c:pt idx="39">
                  <c:v>-29.143067296930496</c:v>
                </c:pt>
                <c:pt idx="40">
                  <c:v>-27.183761044472252</c:v>
                </c:pt>
                <c:pt idx="41">
                  <c:v>-36.66774047620008</c:v>
                </c:pt>
                <c:pt idx="42">
                  <c:v>-43.775371291256164</c:v>
                </c:pt>
                <c:pt idx="43">
                  <c:v>-49.39707069564961</c:v>
                </c:pt>
                <c:pt idx="44">
                  <c:v>-54.314578315021379</c:v>
                </c:pt>
                <c:pt idx="45">
                  <c:v>-58.857872797655148</c:v>
                </c:pt>
                <c:pt idx="46">
                  <c:v>-63.187884226915649</c:v>
                </c:pt>
                <c:pt idx="47">
                  <c:v>-67.391333346333511</c:v>
                </c:pt>
                <c:pt idx="48">
                  <c:v>-71.51787463053877</c:v>
                </c:pt>
                <c:pt idx="49">
                  <c:v>-75.597007523035899</c:v>
                </c:pt>
                <c:pt idx="50">
                  <c:v>-79.646659008958665</c:v>
                </c:pt>
                <c:pt idx="51">
                  <c:v>-83.67787738630571</c:v>
                </c:pt>
                <c:pt idx="52">
                  <c:v>-87.697531489455855</c:v>
                </c:pt>
                <c:pt idx="53">
                  <c:v>-91.709915194654528</c:v>
                </c:pt>
                <c:pt idx="54">
                  <c:v>-95.717721955475739</c:v>
                </c:pt>
                <c:pt idx="55">
                  <c:v>-99.722644974102082</c:v>
                </c:pt>
                <c:pt idx="56">
                  <c:v>-103.72575010927002</c:v>
                </c:pt>
                <c:pt idx="57">
                  <c:v>-107.72770888758124</c:v>
                </c:pt>
                <c:pt idx="58">
                  <c:v>-111.72894462221102</c:v>
                </c:pt>
                <c:pt idx="59">
                  <c:v>-115.72972425001845</c:v>
                </c:pt>
                <c:pt idx="60">
                  <c:v>-119.7302161348295</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-2.9073788491259118</c:v>
                </c:pt>
                <c:pt idx="1">
                  <c:v>-3.658315423962383</c:v>
                </c:pt>
                <c:pt idx="2">
                  <c:v>-4.6018483682572917</c:v>
                </c:pt>
                <c:pt idx="3">
                  <c:v>-5.7860329572366167</c:v>
                </c:pt>
                <c:pt idx="4">
                  <c:v>-7.269602707459847</c:v>
                </c:pt>
                <c:pt idx="5">
                  <c:v>-9.1230616992689821</c:v>
                </c:pt>
                <c:pt idx="6">
                  <c:v>-11.428566806280925</c:v>
                </c:pt>
                <c:pt idx="7">
                  <c:v>-14.277138051361655</c:v>
                </c:pt>
                <c:pt idx="8">
                  <c:v>-17.760822487440009</c:v>
                </c:pt>
                <c:pt idx="9">
                  <c:v>-21.956676128539261</c:v>
                </c:pt>
                <c:pt idx="10">
                  <c:v>-26.900119882676947</c:v>
                </c:pt>
                <c:pt idx="11">
                  <c:v>-32.549819536428892</c:v>
                </c:pt>
                <c:pt idx="12">
                  <c:v>-38.756394265335018</c:v>
                </c:pt>
                <c:pt idx="13">
                  <c:v>-45.2578829545768</c:v>
                </c:pt>
                <c:pt idx="14">
                  <c:v>-51.720770356875903</c:v>
                </c:pt>
                <c:pt idx="15">
                  <c:v>-57.817163917398943</c:v>
                </c:pt>
                <c:pt idx="16">
                  <c:v>-63.298518977393627</c:v>
                </c:pt>
                <c:pt idx="17">
                  <c:v>-68.029366917448201</c:v>
                </c:pt>
                <c:pt idx="18">
                  <c:v>-71.976961100832796</c:v>
                </c:pt>
                <c:pt idx="19">
                  <c:v>-75.177843124353615</c:v>
                </c:pt>
                <c:pt idx="20">
                  <c:v>-77.703138708859825</c:v>
                </c:pt>
                <c:pt idx="21">
                  <c:v>-79.633057464523091</c:v>
                </c:pt>
                <c:pt idx="22">
                  <c:v>-81.041679114586714</c:v>
                </c:pt>
                <c:pt idx="23">
                  <c:v>-81.989277812224188</c:v>
                </c:pt>
                <c:pt idx="24">
                  <c:v>-82.519103373822261</c:v>
                </c:pt>
                <c:pt idx="25">
                  <c:v>-82.656395223150923</c:v>
                </c:pt>
                <c:pt idx="26">
                  <c:v>-82.40833715022454</c:v>
                </c:pt>
                <c:pt idx="27">
                  <c:v>-81.764383115390842</c:v>
                </c:pt>
                <c:pt idx="28">
                  <c:v>-80.696952519483432</c:v>
                </c:pt>
                <c:pt idx="29">
                  <c:v>-79.16306447363543</c:v>
                </c:pt>
                <c:pt idx="30">
                  <c:v>-77.108227843801473</c:v>
                </c:pt>
                <c:pt idx="31">
                  <c:v>-74.474953776619856</c:v>
                </c:pt>
                <c:pt idx="32">
                  <c:v>-71.219523186482363</c:v>
                </c:pt>
                <c:pt idx="33">
                  <c:v>-67.34148223627777</c:v>
                </c:pt>
                <c:pt idx="34">
                  <c:v>-62.92942596631795</c:v>
                </c:pt>
                <c:pt idx="35">
                  <c:v>-58.224054497432064</c:v>
                </c:pt>
                <c:pt idx="36">
                  <c:v>-53.706621123742131</c:v>
                </c:pt>
                <c:pt idx="37">
                  <c:v>-50.294150611366504</c:v>
                </c:pt>
                <c:pt idx="38">
                  <c:v>-50.159492911231048</c:v>
                </c:pt>
                <c:pt idx="39">
                  <c:v>-62.385936526316662</c:v>
                </c:pt>
                <c:pt idx="40">
                  <c:v>-134.11867948960239</c:v>
                </c:pt>
                <c:pt idx="41">
                  <c:v>-174.59302685848132</c:v>
                </c:pt>
                <c:pt idx="42">
                  <c:v>178.37808448626257</c:v>
                </c:pt>
                <c:pt idx="43">
                  <c:v>176.88330879245621</c:v>
                </c:pt>
                <c:pt idx="44">
                  <c:v>176.81061580835268</c:v>
                </c:pt>
                <c:pt idx="45">
                  <c:v>177.15561334650448</c:v>
                </c:pt>
                <c:pt idx="46">
                  <c:v>177.5970667874729</c:v>
                </c:pt>
                <c:pt idx="47">
                  <c:v>178.02281512511186</c:v>
                </c:pt>
                <c:pt idx="48">
                  <c:v>178.39618014639217</c:v>
                </c:pt>
                <c:pt idx="49">
                  <c:v>178.70966998986177</c:v>
                </c:pt>
                <c:pt idx="50">
                  <c:v>178.96694578749262</c:v>
                </c:pt>
                <c:pt idx="51">
                  <c:v>179.1753818086506</c:v>
                </c:pt>
                <c:pt idx="52">
                  <c:v>179.34297002249343</c:v>
                </c:pt>
                <c:pt idx="53">
                  <c:v>179.47709685515619</c:v>
                </c:pt>
                <c:pt idx="54">
                  <c:v>179.58414015839176</c:v>
                </c:pt>
                <c:pt idx="55">
                  <c:v>179.66941892596668</c:v>
                </c:pt>
                <c:pt idx="56">
                  <c:v>179.73728398211367</c:v>
                </c:pt>
                <c:pt idx="57">
                  <c:v>179.79125406018602</c:v>
                </c:pt>
                <c:pt idx="58">
                  <c:v>179.83415554575765</c:v>
                </c:pt>
                <c:pt idx="59">
                  <c:v>179.86824920256151</c:v>
                </c:pt>
                <c:pt idx="60">
                  <c:v>179.89533867130081</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-70.102595180275287</c:v>
                </c:pt>
                <c:pt idx="1">
                  <c:v>-68.141545685882306</c:v>
                </c:pt>
                <c:pt idx="2">
                  <c:v>-66.20257838250771</c:v>
                </c:pt>
                <c:pt idx="3">
                  <c:v>-64.29760275661009</c:v>
                </c:pt>
                <c:pt idx="4">
                  <c:v>-62.444114911853703</c:v>
                </c:pt>
                <c:pt idx="5">
                  <c:v>-60.666748779091257</c:v>
                </c:pt>
                <c:pt idx="6">
                  <c:v>-58.998001073172759</c:v>
                </c:pt>
                <c:pt idx="7">
                  <c:v>-57.476690088551116</c:v>
                </c:pt>
                <c:pt idx="8">
                  <c:v>-56.142605009810069</c:v>
                </c:pt>
                <c:pt idx="9">
                  <c:v>-55.027366081861011</c:v>
                </c:pt>
                <c:pt idx="10">
                  <c:v>-54.144907596067895</c:v>
                </c:pt>
                <c:pt idx="11">
                  <c:v>-53.487320203376655</c:v>
                </c:pt>
                <c:pt idx="12">
                  <c:v>-53.029246008291096</c:v>
                </c:pt>
                <c:pt idx="13">
                  <c:v>-52.738174204670187</c:v>
                </c:pt>
                <c:pt idx="14">
                  <c:v>-52.585006313197312</c:v>
                </c:pt>
                <c:pt idx="15">
                  <c:v>-52.551238803744162</c:v>
                </c:pt>
                <c:pt idx="16">
                  <c:v>-52.632382879757955</c:v>
                </c:pt>
                <c:pt idx="17">
                  <c:v>-52.838580177064365</c:v>
                </c:pt>
                <c:pt idx="18">
                  <c:v>-53.192741642213633</c:v>
                </c:pt>
                <c:pt idx="19">
                  <c:v>-53.725425040980639</c:v>
                </c:pt>
                <c:pt idx="20">
                  <c:v>-54.465745482064548</c:v>
                </c:pt>
                <c:pt idx="21">
                  <c:v>-55.429965751212208</c:v>
                </c:pt>
                <c:pt idx="22">
                  <c:v>-56.612693480852947</c:v>
                </c:pt>
                <c:pt idx="23">
                  <c:v>-57.985695559226897</c:v>
                </c:pt>
                <c:pt idx="24">
                  <c:v>-59.504529033984156</c:v>
                </c:pt>
                <c:pt idx="25">
                  <c:v>-61.118313241767275</c:v>
                </c:pt>
                <c:pt idx="26">
                  <c:v>-62.778084003744013</c:v>
                </c:pt>
                <c:pt idx="27">
                  <c:v>-64.442694349456517</c:v>
                </c:pt>
                <c:pt idx="28">
                  <c:v>-66.08340168406653</c:v>
                </c:pt>
                <c:pt idx="29">
                  <c:v>-67.68690328676729</c:v>
                </c:pt>
                <c:pt idx="30">
                  <c:v>-69.253417865132846</c:v>
                </c:pt>
                <c:pt idx="31">
                  <c:v>-70.786253518874474</c:v>
                </c:pt>
                <c:pt idx="32">
                  <c:v>-72.274851425305513</c:v>
                </c:pt>
                <c:pt idx="33">
                  <c:v>-73.679065779459961</c:v>
                </c:pt>
                <c:pt idx="34">
                  <c:v>-74.920959402252095</c:v>
                </c:pt>
                <c:pt idx="35">
                  <c:v>-75.882908023740811</c:v>
                </c:pt>
                <c:pt idx="36">
                  <c:v>-76.401171626498737</c:v>
                </c:pt>
                <c:pt idx="37">
                  <c:v>-76.227076857838682</c:v>
                </c:pt>
                <c:pt idx="38">
                  <c:v>-74.876714854703778</c:v>
                </c:pt>
                <c:pt idx="39">
                  <c:v>-71.130294485014403</c:v>
                </c:pt>
                <c:pt idx="40">
                  <c:v>-68.917026002288978</c:v>
                </c:pt>
                <c:pt idx="41">
                  <c:v>-78.638561005191775</c:v>
                </c:pt>
                <c:pt idx="42">
                  <c:v>-85.460860199851453</c:v>
                </c:pt>
                <c:pt idx="43">
                  <c:v>-90.622656915477663</c:v>
                </c:pt>
                <c:pt idx="44">
                  <c:v>-94.893070739328977</c:v>
                </c:pt>
                <c:pt idx="45">
                  <c:v>-98.573946813940196</c:v>
                </c:pt>
                <c:pt idx="46">
                  <c:v>-101.81319951178688</c:v>
                </c:pt>
                <c:pt idx="47">
                  <c:v>-104.70681531824368</c:v>
                </c:pt>
                <c:pt idx="48">
                  <c:v>-107.33298715831934</c:v>
                </c:pt>
                <c:pt idx="49">
                  <c:v>-109.7597608387249</c:v>
                </c:pt>
                <c:pt idx="50">
                  <c:v>-112.04399863205981</c:v>
                </c:pt>
                <c:pt idx="51">
                  <c:v>-114.23002771301036</c:v>
                </c:pt>
                <c:pt idx="52">
                  <c:v>-116.35027855740661</c:v>
                </c:pt>
                <c:pt idx="53">
                  <c:v>-118.42735471986101</c:v>
                </c:pt>
                <c:pt idx="54">
                  <c:v>-120.47648110659867</c:v>
                </c:pt>
                <c:pt idx="55">
                  <c:v>-122.50767877405835</c:v>
                </c:pt>
                <c:pt idx="56">
                  <c:v>-124.52744425358448</c:v>
                </c:pt>
                <c:pt idx="57">
                  <c:v>-126.53994797742298</c:v>
                </c:pt>
                <c:pt idx="58">
                  <c:v>-128.54785032047471</c:v>
                </c:pt>
                <c:pt idx="59">
                  <c:v>-130.55284156519588</c:v>
                </c:pt>
                <c:pt idx="60">
                  <c:v>-132.55599290356602</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82.412916071065411</c:v>
                </c:pt>
                <c:pt idx="1">
                  <c:v>80.475095521662595</c:v>
                </c:pt>
                <c:pt idx="2">
                  <c:v>78.061338619092268</c:v>
                </c:pt>
                <c:pt idx="3">
                  <c:v>75.072605411582501</c:v>
                </c:pt>
                <c:pt idx="4">
                  <c:v>71.40531432165514</c:v>
                </c:pt>
                <c:pt idx="5">
                  <c:v>66.96568233826271</c:v>
                </c:pt>
                <c:pt idx="6">
                  <c:v>61.694405269432096</c:v>
                </c:pt>
                <c:pt idx="7">
                  <c:v>55.600312406542749</c:v>
                </c:pt>
                <c:pt idx="8">
                  <c:v>48.792053490013359</c:v>
                </c:pt>
                <c:pt idx="9">
                  <c:v>41.485691851098153</c:v>
                </c:pt>
                <c:pt idx="10">
                  <c:v>33.967680448688064</c:v>
                </c:pt>
                <c:pt idx="11">
                  <c:v>26.518644753582564</c:v>
                </c:pt>
                <c:pt idx="12">
                  <c:v>19.335555248512975</c:v>
                </c:pt>
                <c:pt idx="13">
                  <c:v>12.491761768328344</c:v>
                </c:pt>
                <c:pt idx="14">
                  <c:v>5.9440453161751714</c:v>
                </c:pt>
                <c:pt idx="15">
                  <c:v>-0.43088830315645532</c:v>
                </c:pt>
                <c:pt idx="16">
                  <c:v>-6.7904219615394936</c:v>
                </c:pt>
                <c:pt idx="17">
                  <c:v>-13.279268011831229</c:v>
                </c:pt>
                <c:pt idx="18">
                  <c:v>-19.982601812054842</c:v>
                </c:pt>
                <c:pt idx="19">
                  <c:v>-26.88219332820362</c:v>
                </c:pt>
                <c:pt idx="20">
                  <c:v>-33.829675496943885</c:v>
                </c:pt>
                <c:pt idx="21">
                  <c:v>-40.558883572452011</c:v>
                </c:pt>
                <c:pt idx="22">
                  <c:v>-46.746339772402813</c:v>
                </c:pt>
                <c:pt idx="23">
                  <c:v>-52.096416649832143</c:v>
                </c:pt>
                <c:pt idx="24">
                  <c:v>-56.408538163173532</c:v>
                </c:pt>
                <c:pt idx="25">
                  <c:v>-59.602158936222189</c:v>
                </c:pt>
                <c:pt idx="26">
                  <c:v>-61.707822575130017</c:v>
                </c:pt>
                <c:pt idx="27">
                  <c:v>-62.843684311452314</c:v>
                </c:pt>
                <c:pt idx="28">
                  <c:v>-63.183492017499887</c:v>
                </c:pt>
                <c:pt idx="29">
                  <c:v>-62.906916549102981</c:v>
                </c:pt>
                <c:pt idx="30">
                  <c:v>-62.130280480100588</c:v>
                </c:pt>
                <c:pt idx="31">
                  <c:v>-60.846931869787987</c:v>
                </c:pt>
                <c:pt idx="32">
                  <c:v>-58.925239481743546</c:v>
                </c:pt>
                <c:pt idx="33">
                  <c:v>-56.183434157716107</c:v>
                </c:pt>
                <c:pt idx="34">
                  <c:v>-52.51181136126386</c:v>
                </c:pt>
                <c:pt idx="35">
                  <c:v>-47.996147000335093</c:v>
                </c:pt>
                <c:pt idx="36">
                  <c:v>-43.023192809870928</c:v>
                </c:pt>
                <c:pt idx="37">
                  <c:v>-38.44878467855164</c:v>
                </c:pt>
                <c:pt idx="38">
                  <c:v>-36.362573833642927</c:v>
                </c:pt>
                <c:pt idx="39">
                  <c:v>-45.842556853469269</c:v>
                </c:pt>
                <c:pt idx="40">
                  <c:v>-118.87679684994893</c:v>
                </c:pt>
                <c:pt idx="41">
                  <c:v>-154.29760065010188</c:v>
                </c:pt>
                <c:pt idx="42">
                  <c:v>-155.88640343657025</c:v>
                </c:pt>
                <c:pt idx="43">
                  <c:v>-151.61909235905301</c:v>
                </c:pt>
                <c:pt idx="44">
                  <c:v>-145.45121411937913</c:v>
                </c:pt>
                <c:pt idx="45">
                  <c:v>-138.55199954807637</c:v>
                </c:pt>
                <c:pt idx="46">
                  <c:v>-131.53989335635666</c:v>
                </c:pt>
                <c:pt idx="47">
                  <c:v>-124.84859262422765</c:v>
                </c:pt>
                <c:pt idx="48">
                  <c:v>-118.77288553254823</c:v>
                </c:pt>
                <c:pt idx="49">
                  <c:v>-113.46911345550434</c:v>
                </c:pt>
                <c:pt idx="50">
                  <c:v>-108.97524151905576</c:v>
                </c:pt>
                <c:pt idx="51">
                  <c:v>-105.24855271300285</c:v>
                </c:pt>
                <c:pt idx="52">
                  <c:v>-102.20366244207281</c:v>
                </c:pt>
                <c:pt idx="53">
                  <c:v>-99.74051101464039</c:v>
                </c:pt>
                <c:pt idx="54">
                  <c:v>-97.760956067927992</c:v>
                </c:pt>
                <c:pt idx="55">
                  <c:v>-96.176780893468376</c:v>
                </c:pt>
                <c:pt idx="56">
                  <c:v>-94.912458055185795</c:v>
                </c:pt>
                <c:pt idx="57">
                  <c:v>-93.905155839148335</c:v>
                </c:pt>
                <c:pt idx="58">
                  <c:v>-93.103508582521997</c:v>
                </c:pt>
                <c:pt idx="59">
                  <c:v>-92.46597396395849</c:v>
                </c:pt>
                <c:pt idx="60">
                  <c:v>-91.959178752684267</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-42.591730845180933</c:v>
                </c:pt>
                <c:pt idx="1">
                  <c:v>-40.630681407568858</c:v>
                </c:pt>
                <c:pt idx="2">
                  <c:v>-38.691714194185941</c:v>
                </c:pt>
                <c:pt idx="3">
                  <c:v>-36.786738710915571</c:v>
                </c:pt>
                <c:pt idx="4">
                  <c:v>-34.93325109220816</c:v>
                </c:pt>
                <c:pt idx="5">
                  <c:v>-33.155885317709206</c:v>
                </c:pt>
                <c:pt idx="6">
                  <c:v>-31.487138179600066</c:v>
                </c:pt>
                <c:pt idx="7">
                  <c:v>-29.965828094895727</c:v>
                </c:pt>
                <c:pt idx="8">
                  <c:v>-28.631744442427582</c:v>
                </c:pt>
                <c:pt idx="9">
                  <c:v>-27.516507774969128</c:v>
                </c:pt>
                <c:pt idx="10">
                  <c:v>-26.634052871813285</c:v>
                </c:pt>
                <c:pt idx="11">
                  <c:v>-25.976471157222068</c:v>
                </c:pt>
                <c:pt idx="12">
                  <c:v>-25.518405961324948</c:v>
                </c:pt>
                <c:pt idx="13">
                  <c:v>-25.227348420472847</c:v>
                </c:pt>
                <c:pt idx="14">
                  <c:v>-25.074203134006019</c:v>
                </c:pt>
                <c:pt idx="15">
                  <c:v>-25.040471451175833</c:v>
                </c:pt>
                <c:pt idx="16">
                  <c:v>-25.121672308818454</c:v>
                </c:pt>
                <c:pt idx="17">
                  <c:v>-25.327959599589633</c:v>
                </c:pt>
                <c:pt idx="18">
                  <c:v>-25.682263696396276</c:v>
                </c:pt>
                <c:pt idx="19">
                  <c:v>-26.215173155194407</c:v>
                </c:pt>
                <c:pt idx="20">
                  <c:v>-26.955851887552761</c:v>
                </c:pt>
                <c:pt idx="21">
                  <c:v>-27.920640035901204</c:v>
                </c:pt>
                <c:pt idx="22">
                  <c:v>-29.104267858233182</c:v>
                </c:pt>
                <c:pt idx="23">
                  <c:v>-30.478696650215408</c:v>
                </c:pt>
                <c:pt idx="24">
                  <c:v>-31.999791722786036</c:v>
                </c:pt>
                <c:pt idx="25">
                  <c:v>-33.617161349704261</c:v>
                </c:pt>
                <c:pt idx="26">
                  <c:v>-35.282617202559862</c:v>
                </c:pt>
                <c:pt idx="27">
                  <c:v>-36.956244309595512</c:v>
                </c:pt>
                <c:pt idx="28">
                  <c:v>-38.61125860383094</c:v>
                </c:pt>
                <c:pt idx="29">
                  <c:v>-40.237476413662606</c:v>
                </c:pt>
                <c:pt idx="30">
                  <c:v>-41.840097733899022</c:v>
                </c:pt>
                <c:pt idx="31">
                  <c:v>-43.430421827121258</c:v>
                </c:pt>
                <c:pt idx="32">
                  <c:v>-45.010801433686922</c:v>
                </c:pt>
                <c:pt idx="33">
                  <c:v>-46.562191122076058</c:v>
                </c:pt>
                <c:pt idx="34">
                  <c:v>-48.041769804590629</c:v>
                </c:pt>
                <c:pt idx="35">
                  <c:v>-49.392089651078066</c:v>
                </c:pt>
                <c:pt idx="36">
                  <c:v>-50.557529481111473</c:v>
                </c:pt>
                <c:pt idx="37">
                  <c:v>-51.499221292627062</c:v>
                </c:pt>
                <c:pt idx="38">
                  <c:v>-52.193383816182177</c:v>
                </c:pt>
                <c:pt idx="39">
                  <c:v>-52.546257327620609</c:v>
                </c:pt>
                <c:pt idx="40">
                  <c:v>-52.732619484566825</c:v>
                </c:pt>
                <c:pt idx="41">
                  <c:v>-53.448909149868967</c:v>
                </c:pt>
                <c:pt idx="42">
                  <c:v>-53.66291683701661</c:v>
                </c:pt>
                <c:pt idx="43">
                  <c:v>-53.781082705017525</c:v>
                </c:pt>
                <c:pt idx="44">
                  <c:v>-53.854170730208736</c:v>
                </c:pt>
                <c:pt idx="45">
                  <c:v>-53.900242632258113</c:v>
                </c:pt>
                <c:pt idx="46">
                  <c:v>-53.929378025495758</c:v>
                </c:pt>
                <c:pt idx="47">
                  <c:v>-53.947803264349488</c:v>
                </c:pt>
                <c:pt idx="48">
                  <c:v>-53.959448894732162</c:v>
                </c:pt>
                <c:pt idx="49">
                  <c:v>-53.966805549142897</c:v>
                </c:pt>
                <c:pt idx="50">
                  <c:v>-53.97145095040436</c:v>
                </c:pt>
                <c:pt idx="51">
                  <c:v>-53.974383503293808</c:v>
                </c:pt>
                <c:pt idx="52">
                  <c:v>-53.976234427994982</c:v>
                </c:pt>
                <c:pt idx="53">
                  <c:v>-53.97740252757184</c:v>
                </c:pt>
                <c:pt idx="54">
                  <c:v>-53.978139646786062</c:v>
                </c:pt>
                <c:pt idx="55">
                  <c:v>-53.978604776828263</c:v>
                </c:pt>
                <c:pt idx="56">
                  <c:v>-53.978898269715145</c:v>
                </c:pt>
                <c:pt idx="57">
                  <c:v>-53.979083457456483</c:v>
                </c:pt>
                <c:pt idx="58">
                  <c:v>-53.979200305512379</c:v>
                </c:pt>
                <c:pt idx="59">
                  <c:v>-53.979274032643332</c:v>
                </c:pt>
                <c:pt idx="60">
                  <c:v>-53.979320551713329</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82.412659380135025</c:v>
                </c:pt>
                <c:pt idx="1">
                  <c:v>80.474772366939817</c:v>
                </c:pt>
                <c:pt idx="2">
                  <c:v>78.060931791424764</c:v>
                </c:pt>
                <c:pt idx="3">
                  <c:v>75.072093245943179</c:v>
                </c:pt>
                <c:pt idx="4">
                  <c:v>71.404669543415807</c:v>
                </c:pt>
                <c:pt idx="5">
                  <c:v>66.964870610749614</c:v>
                </c:pt>
                <c:pt idx="6">
                  <c:v>61.693383365432574</c:v>
                </c:pt>
                <c:pt idx="7">
                  <c:v>55.599025906415648</c:v>
                </c:pt>
                <c:pt idx="8">
                  <c:v>48.790433883879992</c:v>
                </c:pt>
                <c:pt idx="9">
                  <c:v>41.483652890910626</c:v>
                </c:pt>
                <c:pt idx="10">
                  <c:v>33.965113556140572</c:v>
                </c:pt>
                <c:pt idx="11">
                  <c:v>26.515413239788128</c:v>
                </c:pt>
                <c:pt idx="12">
                  <c:v>19.3314870385456</c:v>
                </c:pt>
                <c:pt idx="13">
                  <c:v>12.486640245036122</c:v>
                </c:pt>
                <c:pt idx="14">
                  <c:v>5.9375977993532079</c:v>
                </c:pt>
                <c:pt idx="15">
                  <c:v>-0.43900504839904236</c:v>
                </c:pt>
                <c:pt idx="16">
                  <c:v>-6.8006399442633541</c:v>
                </c:pt>
                <c:pt idx="17">
                  <c:v>-13.292130903548319</c:v>
                </c:pt>
                <c:pt idx="18">
                  <c:v>-19.998793664211188</c:v>
                </c:pt>
                <c:pt idx="19">
                  <c:v>-26.902574531469028</c:v>
                </c:pt>
                <c:pt idx="20">
                  <c:v>-33.855327664350575</c:v>
                </c:pt>
                <c:pt idx="21">
                  <c:v>-40.591165271636378</c:v>
                </c:pt>
                <c:pt idx="22">
                  <c:v>-46.786955146599439</c:v>
                </c:pt>
                <c:pt idx="23">
                  <c:v>-52.14749872774248</c:v>
                </c:pt>
                <c:pt idx="24">
                  <c:v>-56.472747588368996</c:v>
                </c:pt>
                <c:pt idx="25">
                  <c:v>-59.68279595957808</c:v>
                </c:pt>
                <c:pt idx="26">
                  <c:v>-61.808943417733346</c:v>
                </c:pt>
                <c:pt idx="27">
                  <c:v>-62.970198251035875</c:v>
                </c:pt>
                <c:pt idx="28">
                  <c:v>-63.341184182978637</c:v>
                </c:pt>
                <c:pt idx="29">
                  <c:v>-63.102275507303439</c:v>
                </c:pt>
                <c:pt idx="30">
                  <c:v>-62.36987118278892</c:v>
                </c:pt>
                <c:pt idx="31">
                  <c:v>-61.135759934050057</c:v>
                </c:pt>
                <c:pt idx="32">
                  <c:v>-59.262910653376764</c:v>
                </c:pt>
                <c:pt idx="33">
                  <c:v>-56.555454579807694</c:v>
                </c:pt>
                <c:pt idx="34">
                  <c:v>-52.869846584075233</c:v>
                </c:pt>
                <c:pt idx="35">
                  <c:v>-48.21168719435164</c:v>
                </c:pt>
                <c:pt idx="36">
                  <c:v>-42.770572894021598</c:v>
                </c:pt>
                <c:pt idx="37">
                  <c:v>-36.867994128225789</c:v>
                </c:pt>
                <c:pt idx="38">
                  <c:v>-30.826147076309798</c:v>
                </c:pt>
                <c:pt idx="39">
                  <c:v>-24.926278617820717</c:v>
                </c:pt>
                <c:pt idx="40">
                  <c:v>-24.385514097452585</c:v>
                </c:pt>
                <c:pt idx="41">
                  <c:v>-19.418535296030498</c:v>
                </c:pt>
                <c:pt idx="42">
                  <c:v>-15.231998239204991</c:v>
                </c:pt>
                <c:pt idx="43">
                  <c:v>-12.073645041676205</c:v>
                </c:pt>
                <c:pt idx="44">
                  <c:v>-9.5932227175269116</c:v>
                </c:pt>
                <c:pt idx="45">
                  <c:v>-7.6254464768824848</c:v>
                </c:pt>
                <c:pt idx="46">
                  <c:v>-6.0608183834267946</c:v>
                </c:pt>
                <c:pt idx="47">
                  <c:v>-4.8164484100746332</c:v>
                </c:pt>
                <c:pt idx="48">
                  <c:v>-3.8270210434408782</c:v>
                </c:pt>
                <c:pt idx="49">
                  <c:v>-3.0405307586413248</c:v>
                </c:pt>
                <c:pt idx="50">
                  <c:v>-2.4154989294921378</c:v>
                </c:pt>
                <c:pt idx="51">
                  <c:v>-1.9188618840008591</c:v>
                </c:pt>
                <c:pt idx="52">
                  <c:v>-1.5242886723048641</c:v>
                </c:pt>
                <c:pt idx="53">
                  <c:v>-1.210827149845433</c:v>
                </c:pt>
                <c:pt idx="54">
                  <c:v>-0.96181513742469116</c:v>
                </c:pt>
                <c:pt idx="55">
                  <c:v>-0.76400744463415327</c:v>
                </c:pt>
                <c:pt idx="56">
                  <c:v>-0.60687796805034955</c:v>
                </c:pt>
                <c:pt idx="57">
                  <c:v>-0.48206295564648544</c:v>
                </c:pt>
                <c:pt idx="58">
                  <c:v>-0.38291754588110394</c:v>
                </c:pt>
                <c:pt idx="59">
                  <c:v>-0.30416288476095715</c:v>
                </c:pt>
                <c:pt idx="60">
                  <c:v>-0.24160550144555126</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12.33206988977428</c:v>
                </c:pt>
                <c:pt idx="1">
                  <c:v>12.345963430951024</c:v>
                </c:pt>
                <c:pt idx="2">
                  <c:v>12.34876644926802</c:v>
                </c:pt>
                <c:pt idx="3">
                  <c:v>12.353312641670033</c:v>
                </c:pt>
                <c:pt idx="4">
                  <c:v>12.357586187053101</c:v>
                </c:pt>
                <c:pt idx="5">
                  <c:v>12.356878569150471</c:v>
                </c:pt>
                <c:pt idx="6">
                  <c:v>12.357906092801301</c:v>
                </c:pt>
                <c:pt idx="7">
                  <c:v>12.352311258889749</c:v>
                </c:pt>
                <c:pt idx="8">
                  <c:v>12.351407254653633</c:v>
                </c:pt>
                <c:pt idx="9">
                  <c:v>12.34592856720897</c:v>
                </c:pt>
                <c:pt idx="10">
                  <c:v>12.347222881667847</c:v>
                </c:pt>
                <c:pt idx="11">
                  <c:v>12.345038620489698</c:v>
                </c:pt>
                <c:pt idx="12">
                  <c:v>12.347839620284724</c:v>
                </c:pt>
                <c:pt idx="13">
                  <c:v>12.345986923862787</c:v>
                </c:pt>
                <c:pt idx="14">
                  <c:v>12.345638631645626</c:v>
                </c:pt>
                <c:pt idx="15">
                  <c:v>12.340778880074858</c:v>
                </c:pt>
                <c:pt idx="16">
                  <c:v>12.336469403744484</c:v>
                </c:pt>
                <c:pt idx="17">
                  <c:v>12.331004736295364</c:v>
                </c:pt>
                <c:pt idx="18">
                  <c:v>12.327175087609573</c:v>
                </c:pt>
                <c:pt idx="19">
                  <c:v>12.325327470496585</c:v>
                </c:pt>
                <c:pt idx="20">
                  <c:v>12.324256349169389</c:v>
                </c:pt>
                <c:pt idx="21">
                  <c:v>12.324847022034438</c:v>
                </c:pt>
                <c:pt idx="22">
                  <c:v>12.323034962758078</c:v>
                </c:pt>
                <c:pt idx="23">
                  <c:v>12.321339772659497</c:v>
                </c:pt>
                <c:pt idx="24">
                  <c:v>12.31582115970234</c:v>
                </c:pt>
                <c:pt idx="25">
                  <c:v>12.311393700973095</c:v>
                </c:pt>
                <c:pt idx="26">
                  <c:v>12.305157364211173</c:v>
                </c:pt>
                <c:pt idx="27">
                  <c:v>12.302326356974833</c:v>
                </c:pt>
                <c:pt idx="28">
                  <c:v>12.299548680580733</c:v>
                </c:pt>
                <c:pt idx="29">
                  <c:v>12.299789802461461</c:v>
                </c:pt>
                <c:pt idx="30">
                  <c:v>12.298978559381323</c:v>
                </c:pt>
                <c:pt idx="31">
                  <c:v>12.298214042381291</c:v>
                </c:pt>
                <c:pt idx="32">
                  <c:v>12.294940476854679</c:v>
                </c:pt>
                <c:pt idx="33">
                  <c:v>12.290393721858125</c:v>
                </c:pt>
                <c:pt idx="34">
                  <c:v>12.284943659853955</c:v>
                </c:pt>
                <c:pt idx="35">
                  <c:v>12.279853219386936</c:v>
                </c:pt>
                <c:pt idx="36">
                  <c:v>12.276748517483311</c:v>
                </c:pt>
                <c:pt idx="37">
                  <c:v>12.274884531496626</c:v>
                </c:pt>
                <c:pt idx="38">
                  <c:v>12.275111258406064</c:v>
                </c:pt>
                <c:pt idx="39">
                  <c:v>12.274430305990339</c:v>
                </c:pt>
                <c:pt idx="40">
                  <c:v>12.273662527717143</c:v>
                </c:pt>
                <c:pt idx="41">
                  <c:v>12.269903359554018</c:v>
                </c:pt>
                <c:pt idx="42">
                  <c:v>12.265780069648919</c:v>
                </c:pt>
                <c:pt idx="43">
                  <c:v>12.259840067239987</c:v>
                </c:pt>
                <c:pt idx="44">
                  <c:v>12.255898463985442</c:v>
                </c:pt>
                <c:pt idx="45">
                  <c:v>12.252385068934176</c:v>
                </c:pt>
                <c:pt idx="46">
                  <c:v>12.251951093356363</c:v>
                </c:pt>
                <c:pt idx="47">
                  <c:v>12.251371444227392</c:v>
                </c:pt>
                <c:pt idx="48">
                  <c:v>12.251837127924912</c:v>
                </c:pt>
                <c:pt idx="49">
                  <c:v>12.249754347170546</c:v>
                </c:pt>
                <c:pt idx="50">
                  <c:v>12.247002761500561</c:v>
                </c:pt>
                <c:pt idx="51">
                  <c:v>12.241604175356851</c:v>
                </c:pt>
                <c:pt idx="52">
                  <c:v>12.237019910383408</c:v>
                </c:pt>
                <c:pt idx="53">
                  <c:v>12.232187229621339</c:v>
                </c:pt>
                <c:pt idx="54">
                  <c:v>12.230276857336596</c:v>
                </c:pt>
                <c:pt idx="55">
                  <c:v>12.228914558738317</c:v>
                </c:pt>
                <c:pt idx="56">
                  <c:v>12.229589948421124</c:v>
                </c:pt>
                <c:pt idx="57">
                  <c:v>12.228560505433274</c:v>
                </c:pt>
                <c:pt idx="58">
                  <c:v>12.227256688331465</c:v>
                </c:pt>
                <c:pt idx="59">
                  <c:v>12.222411618821603</c:v>
                </c:pt>
                <c:pt idx="60">
                  <c:v>12.21787431981622</c:v>
                </c:pt>
                <c:pt idx="61">
                  <c:v>12.2096924864155</c:v>
                </c:pt>
                <c:pt idx="62">
                  <c:v>12.206516832388674</c:v>
                </c:pt>
                <c:pt idx="63">
                  <c:v>12.148726023374705</c:v>
                </c:pt>
                <c:pt idx="64">
                  <c:v>12.04052182882703</c:v>
                </c:pt>
                <c:pt idx="65">
                  <c:v>11.9488908612506</c:v>
                </c:pt>
                <c:pt idx="66">
                  <c:v>11.869502835178517</c:v>
                </c:pt>
                <c:pt idx="67">
                  <c:v>11.803282598811734</c:v>
                </c:pt>
                <c:pt idx="68">
                  <c:v>11.741483627836645</c:v>
                </c:pt>
                <c:pt idx="69">
                  <c:v>11.690322597138275</c:v>
                </c:pt>
                <c:pt idx="70">
                  <c:v>11.643000461266301</c:v>
                </c:pt>
                <c:pt idx="71">
                  <c:v>11.6067145912552</c:v>
                </c:pt>
                <c:pt idx="72">
                  <c:v>11.574451097687522</c:v>
                </c:pt>
                <c:pt idx="73">
                  <c:v>11.551680892048442</c:v>
                </c:pt>
                <c:pt idx="74">
                  <c:v>11.530595779693279</c:v>
                </c:pt>
                <c:pt idx="75">
                  <c:v>11.514951334747575</c:v>
                </c:pt>
                <c:pt idx="76">
                  <c:v>11.498451948572519</c:v>
                </c:pt>
                <c:pt idx="77">
                  <c:v>11.484809031567506</c:v>
                </c:pt>
                <c:pt idx="78">
                  <c:v>11.471182225427551</c:v>
                </c:pt>
                <c:pt idx="79">
                  <c:v>11.460882426855855</c:v>
                </c:pt>
                <c:pt idx="80">
                  <c:v>11.453429161363221</c:v>
                </c:pt>
                <c:pt idx="81">
                  <c:v>11.449298821458441</c:v>
                </c:pt>
                <c:pt idx="82">
                  <c:v>11.448539408585031</c:v>
                </c:pt>
                <c:pt idx="83">
                  <c:v>11.44807126580227</c:v>
                </c:pt>
                <c:pt idx="84">
                  <c:v>11.44913776144733</c:v>
                </c:pt>
                <c:pt idx="85">
                  <c:v>11.447342831070774</c:v>
                </c:pt>
                <c:pt idx="86">
                  <c:v>11.446874312531873</c:v>
                </c:pt>
                <c:pt idx="87">
                  <c:v>11.443825645860699</c:v>
                </c:pt>
                <c:pt idx="88">
                  <c:v>11.444510906060566</c:v>
                </c:pt>
                <c:pt idx="89">
                  <c:v>11.44460325597333</c:v>
                </c:pt>
                <c:pt idx="90">
                  <c:v>11.449568895449818</c:v>
                </c:pt>
                <c:pt idx="91">
                  <c:v>11.45366110644013</c:v>
                </c:pt>
                <c:pt idx="92">
                  <c:v>11.460262195249321</c:v>
                </c:pt>
                <c:pt idx="93">
                  <c:v>11.464020801169374</c:v>
                </c:pt>
                <c:pt idx="94">
                  <c:v>11.467630953275696</c:v>
                </c:pt>
                <c:pt idx="95">
                  <c:v>11.468819517055877</c:v>
                </c:pt>
                <c:pt idx="96">
                  <c:v>11.470162758201262</c:v>
                </c:pt>
                <c:pt idx="97">
                  <c:v>11.47236831396182</c:v>
                </c:pt>
                <c:pt idx="98">
                  <c:v>11.475891270104341</c:v>
                </c:pt>
                <c:pt idx="99">
                  <c:v>11.482277085795861</c:v>
                </c:pt>
                <c:pt idx="100">
                  <c:v>11.488342554398068</c:v>
                </c:pt>
                <c:pt idx="101">
                  <c:v>11.496057898581945</c:v>
                </c:pt>
                <c:pt idx="102">
                  <c:v>11.500272172873949</c:v>
                </c:pt>
                <c:pt idx="103">
                  <c:v>11.505050730039837</c:v>
                </c:pt>
                <c:pt idx="104">
                  <c:v>11.505848233268635</c:v>
                </c:pt>
                <c:pt idx="105">
                  <c:v>11.508960114388087</c:v>
                </c:pt>
                <c:pt idx="106">
                  <c:v>11.510463938119981</c:v>
                </c:pt>
                <c:pt idx="107">
                  <c:v>11.51618614367314</c:v>
                </c:pt>
                <c:pt idx="108">
                  <c:v>11.521415506759435</c:v>
                </c:pt>
                <c:pt idx="109">
                  <c:v>11.529376396182936</c:v>
                </c:pt>
                <c:pt idx="110">
                  <c:v>11.535342071781828</c:v>
                </c:pt>
                <c:pt idx="111">
                  <c:v>11.540845648516552</c:v>
                </c:pt>
                <c:pt idx="112">
                  <c:v>11.543856120774624</c:v>
                </c:pt>
                <c:pt idx="113">
                  <c:v>11.545669115783866</c:v>
                </c:pt>
                <c:pt idx="114">
                  <c:v>11.547755312863421</c:v>
                </c:pt>
                <c:pt idx="115">
                  <c:v>11.550093225510466</c:v>
                </c:pt>
                <c:pt idx="116">
                  <c:v>11.555565773876607</c:v>
                </c:pt>
                <c:pt idx="117">
                  <c:v>11.560898332063857</c:v>
                </c:pt>
                <c:pt idx="118">
                  <c:v>11.568907985985573</c:v>
                </c:pt>
                <c:pt idx="119">
                  <c:v>11.573854727061516</c:v>
                </c:pt>
                <c:pt idx="120">
                  <c:v>11.579664519007775</c:v>
                </c:pt>
                <c:pt idx="121">
                  <c:v>11.580962485915895</c:v>
                </c:pt>
                <c:pt idx="122">
                  <c:v>11.583787421335613</c:v>
                </c:pt>
                <c:pt idx="123">
                  <c:v>11.584113174306669</c:v>
                </c:pt>
                <c:pt idx="124">
                  <c:v>11.588184633674263</c:v>
                </c:pt>
                <c:pt idx="125">
                  <c:v>11.591855696583544</c:v>
                </c:pt>
                <c:pt idx="126">
                  <c:v>11.598932918058974</c:v>
                </c:pt>
                <c:pt idx="127">
                  <c:v>11.60478549295849</c:v>
                </c:pt>
                <c:pt idx="128">
                  <c:v>11.610929057004986</c:v>
                </c:pt>
                <c:pt idx="129">
                  <c:v>11.61449402617078</c:v>
                </c:pt>
                <c:pt idx="130">
                  <c:v>11.616634393044588</c:v>
                </c:pt>
                <c:pt idx="131">
                  <c:v>11.6178764904316</c:v>
                </c:pt>
                <c:pt idx="132">
                  <c:v>11.618982961081288</c:v>
                </c:pt>
                <c:pt idx="133">
                  <c:v>11.622387284336314</c:v>
                </c:pt>
                <c:pt idx="134">
                  <c:v>11.62641796319204</c:v>
                </c:pt>
                <c:pt idx="135">
                  <c:v>11.633280605713953</c:v>
                </c:pt>
                <c:pt idx="136">
                  <c:v>11.638520928800915</c:v>
                </c:pt>
                <c:pt idx="137">
                  <c:v>11.644615406104274</c:v>
                </c:pt>
                <c:pt idx="138">
                  <c:v>11.646753609557623</c:v>
                </c:pt>
                <c:pt idx="139">
                  <c:v>11.6493779952021</c:v>
                </c:pt>
                <c:pt idx="140">
                  <c:v>11.649044411009665</c:v>
                </c:pt>
                <c:pt idx="141">
                  <c:v>11.651448367947362</c:v>
                </c:pt>
                <c:pt idx="142">
                  <c:v>11.653327177517422</c:v>
                </c:pt>
                <c:pt idx="143">
                  <c:v>11.658987898793713</c:v>
                </c:pt>
                <c:pt idx="144">
                  <c:v>11.663995270976919</c:v>
                </c:pt>
                <c:pt idx="145">
                  <c:v>11.670529690513627</c:v>
                </c:pt>
                <c:pt idx="146">
                  <c:v>11.674390814139162</c:v>
                </c:pt>
                <c:pt idx="147">
                  <c:v>11.677505300860695</c:v>
                </c:pt>
                <c:pt idx="148">
                  <c:v>11.678150127684155</c:v>
                </c:pt>
                <c:pt idx="149">
                  <c:v>11.678892283727667</c:v>
                </c:pt>
                <c:pt idx="150">
                  <c:v>11.680047191370154</c:v>
                </c:pt>
                <c:pt idx="151">
                  <c:v>11.682983055537171</c:v>
                </c:pt>
                <c:pt idx="152">
                  <c:v>11.687832659093555</c:v>
                </c:pt>
                <c:pt idx="153">
                  <c:v>11.693254705521099</c:v>
                </c:pt>
                <c:pt idx="154">
                  <c:v>11.698996571845834</c:v>
                </c:pt>
                <c:pt idx="155">
                  <c:v>11.702452979535366</c:v>
                </c:pt>
                <c:pt idx="156">
                  <c:v>11.705044665593572</c:v>
                </c:pt>
                <c:pt idx="157">
                  <c:v>11.704986895461623</c:v>
                </c:pt>
                <c:pt idx="158">
                  <c:v>11.705989733641808</c:v>
                </c:pt>
                <c:pt idx="159">
                  <c:v>11.706483221471972</c:v>
                </c:pt>
                <c:pt idx="160">
                  <c:v>11.710326843873585</c:v>
                </c:pt>
                <c:pt idx="161">
                  <c:v>11.714196869714636</c:v>
                </c:pt>
                <c:pt idx="162">
                  <c:v>11.720533881526173</c:v>
                </c:pt>
                <c:pt idx="163">
                  <c:v>11.724642881899912</c:v>
                </c:pt>
                <c:pt idx="164">
                  <c:v>11.72884124613282</c:v>
                </c:pt>
                <c:pt idx="165">
                  <c:v>11.72955630701116</c:v>
                </c:pt>
                <c:pt idx="166">
                  <c:v>11.730490806180221</c:v>
                </c:pt>
                <c:pt idx="167">
                  <c:v>11.73000811981618</c:v>
                </c:pt>
                <c:pt idx="168">
                  <c:v>11.731859035079433</c:v>
                </c:pt>
                <c:pt idx="169">
                  <c:v>11.73458610694248</c:v>
                </c:pt>
                <c:pt idx="170">
                  <c:v>11.739584304223825</c:v>
                </c:pt>
                <c:pt idx="171">
                  <c:v>11.744743331727918</c:v>
                </c:pt>
                <c:pt idx="172">
                  <c:v>11.749255504345058</c:v>
                </c:pt>
                <c:pt idx="173">
                  <c:v>11.752316482675095</c:v>
                </c:pt>
                <c:pt idx="174">
                  <c:v>11.752967271306854</c:v>
                </c:pt>
                <c:pt idx="175">
                  <c:v>11.753449502337705</c:v>
                </c:pt>
                <c:pt idx="176">
                  <c:v>11.752849628721288</c:v>
                </c:pt>
                <c:pt idx="177">
                  <c:v>11.755163919928945</c:v>
                </c:pt>
                <c:pt idx="178">
                  <c:v>11.757483524401991</c:v>
                </c:pt>
                <c:pt idx="179">
                  <c:v>11.763369162181847</c:v>
                </c:pt>
                <c:pt idx="180">
                  <c:v>11.767319861170275</c:v>
                </c:pt>
                <c:pt idx="181">
                  <c:v>11.772784188324598</c:v>
                </c:pt>
                <c:pt idx="182">
                  <c:v>11.773988617162747</c:v>
                </c:pt>
                <c:pt idx="183">
                  <c:v>11.775988828045406</c:v>
                </c:pt>
                <c:pt idx="184">
                  <c:v>11.774691159009286</c:v>
                </c:pt>
                <c:pt idx="185">
                  <c:v>11.776201062915757</c:v>
                </c:pt>
                <c:pt idx="186">
                  <c:v>11.777163167892667</c:v>
                </c:pt>
                <c:pt idx="187">
                  <c:v>11.782109263913012</c:v>
                </c:pt>
                <c:pt idx="188">
                  <c:v>11.786929006359133</c:v>
                </c:pt>
                <c:pt idx="189">
                  <c:v>11.794324929514865</c:v>
                </c:pt>
                <c:pt idx="190">
                  <c:v>11.79986515912506</c:v>
                </c:pt>
                <c:pt idx="191">
                  <c:v>11.841223650559717</c:v>
                </c:pt>
                <c:pt idx="192">
                  <c:v>11.944578297414505</c:v>
                </c:pt>
                <c:pt idx="193">
                  <c:v>12.043017366564635</c:v>
                </c:pt>
                <c:pt idx="194">
                  <c:v>12.122041684617418</c:v>
                </c:pt>
                <c:pt idx="195">
                  <c:v>12.191620643226983</c:v>
                </c:pt>
                <c:pt idx="196">
                  <c:v>12.25334529369213</c:v>
                </c:pt>
                <c:pt idx="197">
                  <c:v>12.306858451001702</c:v>
                </c:pt>
                <c:pt idx="198">
                  <c:v>12.354157352997429</c:v>
                </c:pt>
                <c:pt idx="199">
                  <c:v>12.392245325676781</c:v>
                </c:pt>
                <c:pt idx="200">
                  <c:v>12.424426993100511</c:v>
                </c:pt>
                <c:pt idx="201">
                  <c:v>12.448651353774505</c:v>
                </c:pt>
                <c:pt idx="202">
                  <c:v>12.469558968369117</c:v>
                </c:pt>
                <c:pt idx="203">
                  <c:v>12.486424009400716</c:v>
                </c:pt>
                <c:pt idx="204">
                  <c:v>12.502654588827717</c:v>
                </c:pt>
                <c:pt idx="205">
                  <c:v>12.517341691249598</c:v>
                </c:pt>
                <c:pt idx="206">
                  <c:v>12.53064292588587</c:v>
                </c:pt>
                <c:pt idx="207">
                  <c:v>12.541823523929818</c:v>
                </c:pt>
                <c:pt idx="208">
                  <c:v>12.548951513472325</c:v>
                </c:pt>
                <c:pt idx="209">
                  <c:v>12.55378039013406</c:v>
                </c:pt>
                <c:pt idx="210">
                  <c:v>12.554284718986608</c:v>
                </c:pt>
                <c:pt idx="211">
                  <c:v>12.555232566003218</c:v>
                </c:pt>
                <c:pt idx="212">
                  <c:v>12.55405157271516</c:v>
                </c:pt>
                <c:pt idx="213">
                  <c:v>12.556068785311044</c:v>
                </c:pt>
                <c:pt idx="214">
                  <c:v>12.556620706479283</c:v>
                </c:pt>
                <c:pt idx="215">
                  <c:v>12.559608923440761</c:v>
                </c:pt>
                <c:pt idx="216">
                  <c:v>12.559236636371564</c:v>
                </c:pt>
                <c:pt idx="217">
                  <c:v>12.558801711421641</c:v>
                </c:pt>
                <c:pt idx="218">
                  <c:v>12.554375477129522</c:v>
                </c:pt>
                <c:pt idx="219">
                  <c:v>12.549692916542796</c:v>
                </c:pt>
                <c:pt idx="220">
                  <c:v>12.543815931360779</c:v>
                </c:pt>
                <c:pt idx="221">
                  <c:v>12.539288768695137</c:v>
                </c:pt>
                <c:pt idx="222">
                  <c:v>12.536509863538274</c:v>
                </c:pt>
                <c:pt idx="223">
                  <c:v>12.53447381837427</c:v>
                </c:pt>
                <c:pt idx="224">
                  <c:v>12.533965061428503</c:v>
                </c:pt>
                <c:pt idx="225">
                  <c:v>12.530950092926028</c:v>
                </c:pt>
                <c:pt idx="226">
                  <c:v>12.528149790005198</c:v>
                </c:pt>
                <c:pt idx="227">
                  <c:v>12.521110369182518</c:v>
                </c:pt>
                <c:pt idx="228">
                  <c:v>12.515548418528244</c:v>
                </c:pt>
                <c:pt idx="229">
                  <c:v>12.507434250106101</c:v>
                </c:pt>
                <c:pt idx="230">
                  <c:v>12.503424779149569</c:v>
                </c:pt>
                <c:pt idx="231">
                  <c:v>12.49856326623698</c:v>
                </c:pt>
                <c:pt idx="232">
                  <c:v>12.531121163726715</c:v>
                </c:pt>
                <c:pt idx="233">
                  <c:v>12.49476649416024</c:v>
                </c:pt>
                <c:pt idx="234">
                  <c:v>12.492827278667564</c:v>
                </c:pt>
                <c:pt idx="235">
                  <c:v>12.48761298879977</c:v>
                </c:pt>
                <c:pt idx="236">
                  <c:v>12.481730576843002</c:v>
                </c:pt>
                <c:pt idx="237">
                  <c:v>12.474423982785066</c:v>
                </c:pt>
                <c:pt idx="238">
                  <c:v>12.467740455591484</c:v>
                </c:pt>
                <c:pt idx="239">
                  <c:v>12.46285734137358</c:v>
                </c:pt>
                <c:pt idx="240">
                  <c:v>12.459269990555995</c:v>
                </c:pt>
                <c:pt idx="241">
                  <c:v>12.457817737736015</c:v>
                </c:pt>
                <c:pt idx="242">
                  <c:v>12.455538344030179</c:v>
                </c:pt>
                <c:pt idx="243">
                  <c:v>12.453047597896983</c:v>
                </c:pt>
                <c:pt idx="244">
                  <c:v>12.44802714003224</c:v>
                </c:pt>
                <c:pt idx="245">
                  <c:v>12.441763058744485</c:v>
                </c:pt>
                <c:pt idx="246">
                  <c:v>12.435118366688002</c:v>
                </c:pt>
                <c:pt idx="247">
                  <c:v>12.428190722345594</c:v>
                </c:pt>
                <c:pt idx="248">
                  <c:v>12.424939482904119</c:v>
                </c:pt>
                <c:pt idx="249">
                  <c:v>12.420305344941886</c:v>
                </c:pt>
                <c:pt idx="250">
                  <c:v>12.421597274783551</c:v>
                </c:pt>
                <c:pt idx="251">
                  <c:v>12.416086008644971</c:v>
                </c:pt>
                <c:pt idx="252">
                  <c:v>12.418476807474613</c:v>
                </c:pt>
                <c:pt idx="253">
                  <c:v>12.406246001998703</c:v>
                </c:pt>
                <c:pt idx="254">
                  <c:v>12.411935638927661</c:v>
                </c:pt>
                <c:pt idx="255">
                  <c:v>12.346574924615396</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12.005853764884419</c:v>
                </c:pt>
                <c:pt idx="1">
                  <c:v>12.006139811006491</c:v>
                </c:pt>
                <c:pt idx="2">
                  <c:v>12.006366727392214</c:v>
                </c:pt>
                <c:pt idx="3">
                  <c:v>12.006532328712739</c:v>
                </c:pt>
                <c:pt idx="4">
                  <c:v>12.006635020136827</c:v>
                </c:pt>
                <c:pt idx="5">
                  <c:v>12.006673812689927</c:v>
                </c:pt>
                <c:pt idx="6">
                  <c:v>12.006648332778546</c:v>
                </c:pt>
                <c:pt idx="7">
                  <c:v>12.006558825788156</c:v>
                </c:pt>
                <c:pt idx="8">
                  <c:v>12.006406153720013</c:v>
                </c:pt>
                <c:pt idx="9">
                  <c:v>12.00619178688958</c:v>
                </c:pt>
                <c:pt idx="10">
                  <c:v>12.005917789766631</c:v>
                </c:pt>
                <c:pt idx="11">
                  <c:v>12.005586801093234</c:v>
                </c:pt>
                <c:pt idx="12">
                  <c:v>12.005202008471255</c:v>
                </c:pt>
                <c:pt idx="13">
                  <c:v>12.004767117663985</c:v>
                </c:pt>
                <c:pt idx="14">
                  <c:v>12.004286316907645</c:v>
                </c:pt>
                <c:pt idx="15">
                  <c:v>12.003764236576341</c:v>
                </c:pt>
                <c:pt idx="16">
                  <c:v>12.00320590458907</c:v>
                </c:pt>
                <c:pt idx="17">
                  <c:v>12.002616697988078</c:v>
                </c:pt>
                <c:pt idx="18">
                  <c:v>12.002002291155028</c:v>
                </c:pt>
                <c:pt idx="19">
                  <c:v>12.001368601163591</c:v>
                </c:pt>
                <c:pt idx="20">
                  <c:v>12.000721730794799</c:v>
                </c:pt>
                <c:pt idx="21">
                  <c:v>12.000067909763912</c:v>
                </c:pt>
                <c:pt idx="22">
                  <c:v>11.999413434724874</c:v>
                </c:pt>
                <c:pt idx="23">
                  <c:v>11.998764608630088</c:v>
                </c:pt>
                <c:pt idx="24">
                  <c:v>11.998127680029524</c:v>
                </c:pt>
                <c:pt idx="25">
                  <c:v>11.997508782893792</c:v>
                </c:pt>
                <c:pt idx="26">
                  <c:v>11.996913877540631</c:v>
                </c:pt>
                <c:pt idx="27">
                  <c:v>11.996348693233799</c:v>
                </c:pt>
                <c:pt idx="28">
                  <c:v>11.995818673007134</c:v>
                </c:pt>
                <c:pt idx="29">
                  <c:v>11.995328921245154</c:v>
                </c:pt>
                <c:pt idx="30">
                  <c:v>11.994884154525055</c:v>
                </c:pt>
                <c:pt idx="31">
                  <c:v>11.994488656193489</c:v>
                </c:pt>
                <c:pt idx="32">
                  <c:v>11.994146235115581</c:v>
                </c:pt>
                <c:pt idx="33">
                  <c:v>11.993860188993509</c:v>
                </c:pt>
                <c:pt idx="34">
                  <c:v>11.993633272607786</c:v>
                </c:pt>
                <c:pt idx="35">
                  <c:v>11.993467671287263</c:v>
                </c:pt>
                <c:pt idx="36">
                  <c:v>11.993364979863173</c:v>
                </c:pt>
                <c:pt idx="37">
                  <c:v>11.993326187310073</c:v>
                </c:pt>
                <c:pt idx="38">
                  <c:v>11.993351667221454</c:v>
                </c:pt>
                <c:pt idx="39">
                  <c:v>11.993441174211844</c:v>
                </c:pt>
                <c:pt idx="40">
                  <c:v>11.993593846279987</c:v>
                </c:pt>
                <c:pt idx="41">
                  <c:v>11.99380821311042</c:v>
                </c:pt>
                <c:pt idx="42">
                  <c:v>11.994082210233371</c:v>
                </c:pt>
                <c:pt idx="43">
                  <c:v>11.994413198906765</c:v>
                </c:pt>
                <c:pt idx="44">
                  <c:v>11.994797991528747</c:v>
                </c:pt>
                <c:pt idx="45">
                  <c:v>11.995232882336015</c:v>
                </c:pt>
                <c:pt idx="46">
                  <c:v>11.995713683092353</c:v>
                </c:pt>
                <c:pt idx="47">
                  <c:v>11.996235763423659</c:v>
                </c:pt>
                <c:pt idx="48">
                  <c:v>11.99679409541093</c:v>
                </c:pt>
                <c:pt idx="49">
                  <c:v>11.997383302011922</c:v>
                </c:pt>
                <c:pt idx="50">
                  <c:v>11.997997708844972</c:v>
                </c:pt>
                <c:pt idx="51">
                  <c:v>11.998631398836405</c:v>
                </c:pt>
                <c:pt idx="52">
                  <c:v>11.999278269205202</c:v>
                </c:pt>
                <c:pt idx="53">
                  <c:v>11.999932090236088</c:v>
                </c:pt>
                <c:pt idx="54">
                  <c:v>12.000586565275125</c:v>
                </c:pt>
                <c:pt idx="55">
                  <c:v>12.001235391369914</c:v>
                </c:pt>
                <c:pt idx="56">
                  <c:v>12.001872319970476</c:v>
                </c:pt>
                <c:pt idx="57">
                  <c:v>12.002491217106208</c:v>
                </c:pt>
                <c:pt idx="58">
                  <c:v>12.003086122459369</c:v>
                </c:pt>
                <c:pt idx="59">
                  <c:v>12.003651306766201</c:v>
                </c:pt>
                <c:pt idx="60">
                  <c:v>12.004181326992867</c:v>
                </c:pt>
                <c:pt idx="61">
                  <c:v>12.004671078754846</c:v>
                </c:pt>
                <c:pt idx="62">
                  <c:v>12.005115845474943</c:v>
                </c:pt>
                <c:pt idx="63">
                  <c:v>12.005511343806512</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xdr:colOff>
          <xdr:row>204</xdr:row>
          <xdr:rowOff>7620</xdr:rowOff>
        </xdr:from>
        <xdr:to>
          <xdr:col>4</xdr:col>
          <xdr:colOff>2324100</xdr:colOff>
          <xdr:row>204</xdr:row>
          <xdr:rowOff>426720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4678"/>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zoomScale="85" zoomScaleNormal="85" workbookViewId="0">
      <selection activeCell="B75" sqref="B75"/>
    </sheetView>
  </sheetViews>
  <sheetFormatPr defaultRowHeight="14.4"/>
  <sheetData>
    <row r="35" spans="2:4">
      <c r="B35" s="96" t="s">
        <v>192</v>
      </c>
      <c r="C35" s="96" t="s">
        <v>193</v>
      </c>
      <c r="D35" s="96" t="s">
        <v>194</v>
      </c>
    </row>
    <row r="36" spans="2:4" ht="15.6">
      <c r="B36" s="59" t="s">
        <v>190</v>
      </c>
      <c r="C36" s="59">
        <f>'DESIGN INPUTS AND CALCULATIONS'!C154</f>
        <v>15</v>
      </c>
      <c r="D36" s="60" t="s">
        <v>147</v>
      </c>
    </row>
    <row r="37" spans="2:4" ht="15.6">
      <c r="B37" s="59" t="s">
        <v>191</v>
      </c>
      <c r="C37" s="59">
        <f>'DESIGN INPUTS AND CALCULATIONS'!C152</f>
        <v>105</v>
      </c>
      <c r="D37" s="60" t="s">
        <v>148</v>
      </c>
    </row>
    <row r="38" spans="2:4" ht="15.6">
      <c r="B38" s="63" t="s">
        <v>174</v>
      </c>
      <c r="C38" s="95">
        <f>'DESIGN INPUTS AND CALCULATIONS'!C191</f>
        <v>16</v>
      </c>
      <c r="D38" s="63" t="s">
        <v>179</v>
      </c>
    </row>
    <row r="39" spans="2:4" ht="15.6">
      <c r="B39" s="63" t="s">
        <v>173</v>
      </c>
      <c r="C39" s="59">
        <f>'DESIGN INPUTS AND CALCULATIONS'!C189</f>
        <v>3.3</v>
      </c>
      <c r="D39" s="63" t="s">
        <v>179</v>
      </c>
    </row>
    <row r="40" spans="2:4" ht="15.6">
      <c r="B40" s="63" t="s">
        <v>175</v>
      </c>
      <c r="C40" s="59">
        <f>'DESIGN INPUTS AND CALCULATIONS'!C226</f>
        <v>150</v>
      </c>
      <c r="D40" s="63" t="s">
        <v>70</v>
      </c>
    </row>
    <row r="41" spans="2:4" ht="15.6">
      <c r="B41" s="63" t="s">
        <v>176</v>
      </c>
      <c r="C41" s="59">
        <f>'DESIGN INPUTS AND CALCULATIONS'!C228</f>
        <v>453</v>
      </c>
      <c r="D41" s="63" t="s">
        <v>155</v>
      </c>
    </row>
    <row r="42" spans="2:4" ht="15.6">
      <c r="B42" s="63" t="s">
        <v>188</v>
      </c>
      <c r="C42" s="59">
        <f>'DESIGN INPUTS AND CALCULATIONS'!C172</f>
        <v>377</v>
      </c>
      <c r="D42" s="63" t="s">
        <v>70</v>
      </c>
    </row>
    <row r="43" spans="2:4" ht="15.6">
      <c r="B43" s="63" t="s">
        <v>189</v>
      </c>
      <c r="C43" s="59">
        <f>'DESIGN INPUTS AND CALCULATIONS'!C170</f>
        <v>9600</v>
      </c>
      <c r="D43" s="63" t="s">
        <v>70</v>
      </c>
    </row>
    <row r="44" spans="2:4">
      <c r="B44" s="63" t="s">
        <v>195</v>
      </c>
      <c r="C44" s="59">
        <f>Lr</f>
        <v>135</v>
      </c>
      <c r="D44" s="63" t="s">
        <v>73</v>
      </c>
    </row>
    <row r="45" spans="2:4">
      <c r="B45" s="63" t="s">
        <v>196</v>
      </c>
      <c r="C45" s="59">
        <f>Lm</f>
        <v>1400</v>
      </c>
      <c r="D45" s="63" t="s">
        <v>73</v>
      </c>
    </row>
    <row r="46" spans="2:4">
      <c r="B46" s="63" t="s">
        <v>197</v>
      </c>
      <c r="C46" s="59">
        <f>Cr</f>
        <v>0.04</v>
      </c>
      <c r="D46" s="63" t="s">
        <v>198</v>
      </c>
    </row>
    <row r="47" spans="2:4" ht="15.6">
      <c r="B47" s="63" t="s">
        <v>168</v>
      </c>
      <c r="C47" s="66">
        <f>'DESIGN INPUTS AND CALCULATIONS'!$C$203</f>
        <v>141</v>
      </c>
      <c r="D47" s="63" t="s">
        <v>156</v>
      </c>
    </row>
    <row r="48" spans="2:4" ht="15.6">
      <c r="B48" s="65" t="s">
        <v>186</v>
      </c>
      <c r="C48" s="95">
        <f>'DESIGN INPUTS AND CALCULATIONS'!C209</f>
        <v>76.8</v>
      </c>
      <c r="D48" s="63" t="s">
        <v>179</v>
      </c>
    </row>
    <row r="49" spans="2:4" ht="15.6">
      <c r="B49" s="65" t="s">
        <v>187</v>
      </c>
      <c r="C49" s="95">
        <f>'DESIGN INPUTS AND CALCULATIONS'!C210</f>
        <v>6.19</v>
      </c>
      <c r="D49" s="63" t="s">
        <v>179</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workbookViewId="0">
      <selection activeCell="T15" sqref="T15"/>
    </sheetView>
  </sheetViews>
  <sheetFormatPr defaultRowHeight="14.4"/>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abSelected="1" topLeftCell="A81" zoomScale="85" zoomScaleNormal="85" workbookViewId="0">
      <selection activeCell="B105" sqref="B105"/>
    </sheetView>
  </sheetViews>
  <sheetFormatPr defaultColWidth="9.109375" defaultRowHeight="14.4"/>
  <cols>
    <col min="1" max="1" width="84.5546875" style="11" customWidth="1"/>
    <col min="2" max="2" width="18.44140625" style="11" customWidth="1"/>
    <col min="3" max="3" width="17.88671875" style="11" bestFit="1" customWidth="1"/>
    <col min="4" max="4" width="7.5546875" style="11" customWidth="1"/>
    <col min="5" max="5" width="117.88671875" style="11" customWidth="1"/>
    <col min="6" max="6" width="12" style="11" bestFit="1" customWidth="1"/>
    <col min="7" max="16384" width="9.109375" style="11"/>
  </cols>
  <sheetData>
    <row r="1" spans="1:4" ht="28.8" thickBot="1">
      <c r="A1" s="453" t="s">
        <v>324</v>
      </c>
      <c r="B1" s="454"/>
      <c r="C1" s="454"/>
      <c r="D1" s="455"/>
    </row>
    <row r="2" spans="1:4" ht="15" thickBot="1">
      <c r="A2" s="97" t="s">
        <v>326</v>
      </c>
      <c r="B2" s="456" t="s">
        <v>325</v>
      </c>
      <c r="C2" s="456"/>
      <c r="D2" s="457"/>
    </row>
    <row r="3" spans="1:4" ht="16.2" thickBot="1">
      <c r="A3" s="458" t="s">
        <v>405</v>
      </c>
      <c r="B3" s="459"/>
      <c r="C3" s="459"/>
      <c r="D3" s="460"/>
    </row>
    <row r="4" spans="1:4" ht="15.6">
      <c r="A4" s="1" t="s">
        <v>0</v>
      </c>
      <c r="B4" s="2" t="s">
        <v>1</v>
      </c>
      <c r="C4" s="461" t="s">
        <v>2</v>
      </c>
      <c r="D4" s="462"/>
    </row>
    <row r="5" spans="1:4" ht="15.6">
      <c r="A5" s="463" t="s">
        <v>124</v>
      </c>
      <c r="B5" s="464"/>
      <c r="C5" s="464"/>
      <c r="D5" s="465"/>
    </row>
    <row r="6" spans="1:4" ht="17.399999999999999">
      <c r="A6" s="425" t="s">
        <v>3</v>
      </c>
      <c r="B6" s="426"/>
      <c r="C6" s="426"/>
      <c r="D6" s="427"/>
    </row>
    <row r="7" spans="1:4">
      <c r="A7" s="432" t="s">
        <v>377</v>
      </c>
      <c r="B7" s="433"/>
      <c r="C7" s="433"/>
      <c r="D7" s="434"/>
    </row>
    <row r="8" spans="1:4">
      <c r="A8" s="432"/>
      <c r="B8" s="433"/>
      <c r="C8" s="433"/>
      <c r="D8" s="434"/>
    </row>
    <row r="9" spans="1:4">
      <c r="A9" s="432"/>
      <c r="B9" s="433"/>
      <c r="C9" s="433"/>
      <c r="D9" s="434"/>
    </row>
    <row r="10" spans="1:4">
      <c r="A10" s="432"/>
      <c r="B10" s="433"/>
      <c r="C10" s="433"/>
      <c r="D10" s="434"/>
    </row>
    <row r="11" spans="1:4" ht="15" thickBot="1">
      <c r="A11" s="432"/>
      <c r="B11" s="433"/>
      <c r="C11" s="433"/>
      <c r="D11" s="434"/>
    </row>
    <row r="12" spans="1:4">
      <c r="A12" s="435" t="s">
        <v>4</v>
      </c>
      <c r="B12" s="436"/>
      <c r="C12" s="436"/>
      <c r="D12" s="437"/>
    </row>
    <row r="13" spans="1:4">
      <c r="A13" s="438"/>
      <c r="B13" s="439"/>
      <c r="C13" s="439"/>
      <c r="D13" s="440"/>
    </row>
    <row r="14" spans="1:4">
      <c r="A14" s="438"/>
      <c r="B14" s="439"/>
      <c r="C14" s="439"/>
      <c r="D14" s="440"/>
    </row>
    <row r="15" spans="1:4">
      <c r="A15" s="438"/>
      <c r="B15" s="439"/>
      <c r="C15" s="439"/>
      <c r="D15" s="440"/>
    </row>
    <row r="16" spans="1:4" ht="15" thickBot="1">
      <c r="A16" s="441"/>
      <c r="B16" s="442"/>
      <c r="C16" s="442"/>
      <c r="D16" s="443"/>
    </row>
    <row r="17" spans="1:8">
      <c r="A17" s="450" t="s">
        <v>6</v>
      </c>
      <c r="B17" s="451"/>
      <c r="C17" s="451"/>
      <c r="D17" s="452"/>
    </row>
    <row r="18" spans="1:8">
      <c r="A18" s="444" t="s">
        <v>5</v>
      </c>
      <c r="B18" s="445"/>
      <c r="C18" s="445"/>
      <c r="D18" s="446"/>
    </row>
    <row r="19" spans="1:8">
      <c r="A19" s="444"/>
      <c r="B19" s="445"/>
      <c r="C19" s="445"/>
      <c r="D19" s="446"/>
    </row>
    <row r="20" spans="1:8" ht="15" thickBot="1">
      <c r="A20" s="447"/>
      <c r="B20" s="448"/>
      <c r="C20" s="448"/>
      <c r="D20" s="449"/>
    </row>
    <row r="21" spans="1:8">
      <c r="A21" s="3"/>
      <c r="B21" s="3"/>
      <c r="C21" s="3"/>
      <c r="D21" s="3"/>
    </row>
    <row r="22" spans="1:8" ht="15.6">
      <c r="A22" s="114" t="s">
        <v>317</v>
      </c>
      <c r="B22" s="115"/>
      <c r="C22" s="121" t="s">
        <v>327</v>
      </c>
      <c r="D22" s="115"/>
      <c r="E22" s="115" t="s">
        <v>331</v>
      </c>
    </row>
    <row r="23" spans="1:8" s="31" customFormat="1" ht="15" thickBot="1">
      <c r="A23" s="428"/>
      <c r="B23" s="428"/>
      <c r="C23" s="428"/>
      <c r="D23" s="428"/>
    </row>
    <row r="24" spans="1:8" s="31" customFormat="1" ht="15.6">
      <c r="A24" s="429" t="s">
        <v>211</v>
      </c>
      <c r="B24" s="430"/>
      <c r="C24" s="430"/>
      <c r="D24" s="431"/>
      <c r="E24" s="151"/>
      <c r="F24" s="11"/>
      <c r="G24" s="11"/>
      <c r="H24" s="11"/>
    </row>
    <row r="25" spans="1:8" ht="15.6">
      <c r="A25" s="25" t="s">
        <v>207</v>
      </c>
      <c r="B25" s="32" t="s">
        <v>14</v>
      </c>
      <c r="C25" s="35">
        <v>12</v>
      </c>
      <c r="D25" s="30" t="s">
        <v>7</v>
      </c>
      <c r="E25" s="30" t="s">
        <v>111</v>
      </c>
    </row>
    <row r="26" spans="1:8" ht="15.6">
      <c r="A26" s="25" t="s">
        <v>208</v>
      </c>
      <c r="B26" s="32" t="s">
        <v>18</v>
      </c>
      <c r="C26" s="35">
        <v>24</v>
      </c>
      <c r="D26" s="30" t="s">
        <v>8</v>
      </c>
      <c r="E26" s="30" t="s">
        <v>112</v>
      </c>
    </row>
    <row r="27" spans="1:8" ht="15.6">
      <c r="A27" s="25" t="s">
        <v>209</v>
      </c>
      <c r="B27" s="32" t="s">
        <v>15</v>
      </c>
      <c r="C27" s="32">
        <f>Pout/Vout</f>
        <v>2</v>
      </c>
      <c r="D27" s="30" t="s">
        <v>10</v>
      </c>
      <c r="E27" s="30"/>
    </row>
    <row r="28" spans="1:8" ht="15.6">
      <c r="A28" s="25" t="s">
        <v>210</v>
      </c>
      <c r="B28" s="32" t="s">
        <v>16</v>
      </c>
      <c r="C28" s="35">
        <v>120</v>
      </c>
      <c r="D28" s="30" t="s">
        <v>17</v>
      </c>
      <c r="E28" s="30" t="s">
        <v>113</v>
      </c>
    </row>
    <row r="29" spans="1:8" ht="15" thickBot="1">
      <c r="A29" s="33" t="s">
        <v>318</v>
      </c>
      <c r="B29" s="36" t="s">
        <v>9</v>
      </c>
      <c r="C29" s="107">
        <v>0.97</v>
      </c>
      <c r="D29" s="34"/>
      <c r="E29" s="155" t="s">
        <v>127</v>
      </c>
    </row>
    <row r="30" spans="1:8" ht="15" thickBot="1">
      <c r="A30" s="390"/>
      <c r="B30" s="391"/>
      <c r="C30" s="391"/>
      <c r="D30" s="391"/>
      <c r="E30" s="94"/>
    </row>
    <row r="31" spans="1:8" ht="15.75" customHeight="1">
      <c r="A31" s="407" t="s">
        <v>212</v>
      </c>
      <c r="B31" s="408"/>
      <c r="C31" s="408"/>
      <c r="D31" s="409"/>
      <c r="E31" s="151"/>
    </row>
    <row r="32" spans="1:8" ht="15.6">
      <c r="A32" s="37" t="s">
        <v>213</v>
      </c>
      <c r="B32" s="5" t="s">
        <v>128</v>
      </c>
      <c r="C32" s="99">
        <v>160</v>
      </c>
      <c r="D32" s="39" t="s">
        <v>7</v>
      </c>
      <c r="E32" s="30" t="s">
        <v>177</v>
      </c>
    </row>
    <row r="33" spans="1:8" ht="15.6">
      <c r="A33" s="25" t="s">
        <v>214</v>
      </c>
      <c r="B33" s="32" t="s">
        <v>12</v>
      </c>
      <c r="C33" s="98">
        <v>165</v>
      </c>
      <c r="D33" s="30" t="s">
        <v>7</v>
      </c>
      <c r="E33" s="30" t="s">
        <v>199</v>
      </c>
    </row>
    <row r="34" spans="1:8" ht="16.2" thickBot="1">
      <c r="A34" s="25" t="s">
        <v>215</v>
      </c>
      <c r="B34" s="32" t="s">
        <v>13</v>
      </c>
      <c r="C34" s="98">
        <v>155</v>
      </c>
      <c r="D34" s="30" t="s">
        <v>7</v>
      </c>
      <c r="E34" s="155" t="s">
        <v>200</v>
      </c>
    </row>
    <row r="35" spans="1:8" ht="15" thickBot="1">
      <c r="A35" s="40"/>
      <c r="B35" s="40"/>
      <c r="C35" s="40"/>
      <c r="D35" s="40"/>
      <c r="E35" s="12"/>
    </row>
    <row r="36" spans="1:8" ht="16.2" thickBot="1">
      <c r="A36" s="419" t="s">
        <v>216</v>
      </c>
      <c r="B36" s="420"/>
      <c r="C36" s="420"/>
      <c r="D36" s="421"/>
      <c r="E36" s="157"/>
    </row>
    <row r="37" spans="1:8" ht="18" customHeight="1" thickBot="1">
      <c r="A37" s="41" t="s">
        <v>217</v>
      </c>
      <c r="B37" s="42" t="s">
        <v>19</v>
      </c>
      <c r="C37" s="43">
        <v>80</v>
      </c>
      <c r="D37" s="44" t="s">
        <v>11</v>
      </c>
      <c r="E37" s="156" t="s">
        <v>178</v>
      </c>
    </row>
    <row r="38" spans="1:8" s="31" customFormat="1">
      <c r="A38" s="395" t="s">
        <v>93</v>
      </c>
      <c r="B38" s="396"/>
      <c r="C38" s="396"/>
      <c r="D38" s="397"/>
      <c r="E38" s="152"/>
      <c r="F38" s="11"/>
      <c r="G38" s="11"/>
      <c r="H38" s="11"/>
    </row>
    <row r="39" spans="1:8" s="31" customFormat="1" ht="15.6">
      <c r="A39" s="111" t="s">
        <v>307</v>
      </c>
      <c r="B39" s="32" t="s">
        <v>308</v>
      </c>
      <c r="C39" s="113">
        <f>Vblk/2/Vout</f>
        <v>6.666666666666667</v>
      </c>
      <c r="D39" s="112"/>
      <c r="E39" s="30"/>
    </row>
    <row r="40" spans="1:8" ht="18" customHeight="1">
      <c r="A40" s="25" t="s">
        <v>309</v>
      </c>
      <c r="B40" s="32" t="s">
        <v>20</v>
      </c>
      <c r="C40" s="122">
        <v>6.6666699999999999</v>
      </c>
      <c r="D40" s="46"/>
      <c r="E40" s="30" t="s">
        <v>310</v>
      </c>
    </row>
    <row r="41" spans="1:8" ht="18" customHeight="1">
      <c r="A41" s="111" t="s">
        <v>311</v>
      </c>
      <c r="B41" s="32" t="s">
        <v>315</v>
      </c>
      <c r="C41" s="100">
        <f>Vblk/2/15</f>
        <v>5.333333333333333</v>
      </c>
      <c r="D41" s="46"/>
      <c r="E41" s="30"/>
    </row>
    <row r="42" spans="1:8" ht="18" customHeight="1">
      <c r="A42" s="25" t="s">
        <v>312</v>
      </c>
      <c r="B42" s="32" t="s">
        <v>314</v>
      </c>
      <c r="C42" s="122">
        <v>4</v>
      </c>
      <c r="D42" s="46"/>
      <c r="E42" s="30" t="s">
        <v>313</v>
      </c>
    </row>
    <row r="43" spans="1:8" ht="18" customHeight="1">
      <c r="A43" s="25" t="s">
        <v>218</v>
      </c>
      <c r="B43" s="32" t="s">
        <v>21</v>
      </c>
      <c r="C43" s="92">
        <f>(8*Nps^2*Vout)/(PI()^2*Iout*1.1)</f>
        <v>196.50188598990883</v>
      </c>
      <c r="D43" s="13" t="s">
        <v>22</v>
      </c>
      <c r="E43" s="30"/>
    </row>
    <row r="44" spans="1:8" ht="16.2" thickBot="1">
      <c r="A44" s="33" t="s">
        <v>219</v>
      </c>
      <c r="B44" s="48" t="s">
        <v>81</v>
      </c>
      <c r="C44" s="110">
        <f>(8*Nps^2*Vout)/(PI()^2*Iout)</f>
        <v>216.15207458889972</v>
      </c>
      <c r="D44" s="14" t="s">
        <v>22</v>
      </c>
      <c r="E44" s="155"/>
    </row>
    <row r="45" spans="1:8" ht="15" thickBot="1">
      <c r="A45" s="410" t="s">
        <v>220</v>
      </c>
      <c r="B45" s="411"/>
      <c r="C45" s="411"/>
      <c r="D45" s="412"/>
      <c r="E45" s="152"/>
    </row>
    <row r="46" spans="1:8" ht="15.6">
      <c r="A46" s="37" t="s">
        <v>221</v>
      </c>
      <c r="B46" s="38" t="s">
        <v>23</v>
      </c>
      <c r="C46" s="142">
        <f>Nps*(Vout+0.5)/(Vblk_max/2)</f>
        <v>1.0101015151515151</v>
      </c>
      <c r="D46" s="39"/>
      <c r="E46" s="111"/>
    </row>
    <row r="47" spans="1:8" ht="18" customHeight="1">
      <c r="A47" s="25" t="s">
        <v>222</v>
      </c>
      <c r="B47" s="32" t="s">
        <v>129</v>
      </c>
      <c r="C47" s="45">
        <f>1*Nps*(Vout+0.5+Vloss)/(Vblk_hu/2)</f>
        <v>1.1096779741935485</v>
      </c>
      <c r="D47" s="30"/>
      <c r="E47" s="111"/>
    </row>
    <row r="48" spans="1:8" ht="16.2" thickBot="1">
      <c r="A48" s="50" t="s">
        <v>223</v>
      </c>
      <c r="B48" s="51" t="s">
        <v>24</v>
      </c>
      <c r="C48" s="101">
        <v>0.4</v>
      </c>
      <c r="D48" s="52" t="s">
        <v>7</v>
      </c>
      <c r="E48" s="111" t="s">
        <v>201</v>
      </c>
    </row>
    <row r="49" spans="1:5" ht="16.2" thickBot="1">
      <c r="A49" s="413" t="s">
        <v>33</v>
      </c>
      <c r="B49" s="414"/>
      <c r="C49" s="414"/>
      <c r="D49" s="415"/>
      <c r="E49" s="152"/>
    </row>
    <row r="50" spans="1:5" ht="49.5" customHeight="1" thickBot="1">
      <c r="A50" s="398" t="s">
        <v>130</v>
      </c>
      <c r="B50" s="399"/>
      <c r="C50" s="399"/>
      <c r="D50" s="400"/>
      <c r="E50" s="30"/>
    </row>
    <row r="51" spans="1:5" ht="15.75" customHeight="1">
      <c r="A51" s="401" t="s">
        <v>131</v>
      </c>
      <c r="B51" s="402"/>
      <c r="C51" s="402"/>
      <c r="D51" s="403"/>
      <c r="E51" s="30"/>
    </row>
    <row r="52" spans="1:5" ht="15" customHeight="1">
      <c r="A52" s="416"/>
      <c r="B52" s="417"/>
      <c r="C52" s="417"/>
      <c r="D52" s="418"/>
      <c r="E52" s="30"/>
    </row>
    <row r="53" spans="1:5" ht="15" customHeight="1">
      <c r="A53" s="416"/>
      <c r="B53" s="417"/>
      <c r="C53" s="417"/>
      <c r="D53" s="418"/>
      <c r="E53" s="30"/>
    </row>
    <row r="54" spans="1:5" ht="15" customHeight="1">
      <c r="A54" s="416"/>
      <c r="B54" s="417"/>
      <c r="C54" s="417"/>
      <c r="D54" s="418"/>
      <c r="E54" s="30"/>
    </row>
    <row r="55" spans="1:5" ht="15" customHeight="1" thickBot="1">
      <c r="A55" s="25" t="s">
        <v>224</v>
      </c>
      <c r="B55" s="32" t="s">
        <v>79</v>
      </c>
      <c r="C55" s="165">
        <v>10.37</v>
      </c>
      <c r="D55" s="30"/>
      <c r="E55" s="155"/>
    </row>
    <row r="56" spans="1:5" ht="15.6">
      <c r="A56" s="25" t="s">
        <v>225</v>
      </c>
      <c r="B56" s="32" t="s">
        <v>80</v>
      </c>
      <c r="C56" s="165">
        <v>0.27</v>
      </c>
      <c r="D56" s="30"/>
      <c r="E56" s="160"/>
    </row>
    <row r="57" spans="1:5" ht="15.6">
      <c r="A57" s="25" t="s">
        <v>226</v>
      </c>
      <c r="B57" s="32" t="s">
        <v>35</v>
      </c>
      <c r="C57" s="53">
        <f>Ln_selected/(Ln_selected+1)</f>
        <v>0.91204925241864554</v>
      </c>
      <c r="D57" s="30"/>
      <c r="E57" s="161"/>
    </row>
    <row r="58" spans="1:5" ht="16.2" thickBot="1">
      <c r="A58" s="50" t="s">
        <v>227</v>
      </c>
      <c r="B58" s="51" t="s">
        <v>46</v>
      </c>
      <c r="C58" s="54">
        <f>350/fllc</f>
        <v>4.375</v>
      </c>
      <c r="D58" s="52"/>
      <c r="E58" s="161"/>
    </row>
    <row r="59" spans="1:5" ht="16.5" customHeight="1">
      <c r="A59" s="401" t="s">
        <v>132</v>
      </c>
      <c r="B59" s="402"/>
      <c r="C59" s="402"/>
      <c r="D59" s="403"/>
      <c r="E59" s="161"/>
    </row>
    <row r="60" spans="1:5" ht="37.5" customHeight="1" thickBot="1">
      <c r="A60" s="404"/>
      <c r="B60" s="405"/>
      <c r="C60" s="405"/>
      <c r="D60" s="406"/>
      <c r="E60" s="161"/>
    </row>
    <row r="61" spans="1:5">
      <c r="A61" s="27"/>
      <c r="B61" s="26"/>
      <c r="C61" s="28"/>
      <c r="D61" s="29"/>
      <c r="E61" s="161"/>
    </row>
    <row r="62" spans="1:5">
      <c r="A62" s="27"/>
      <c r="B62" s="26"/>
      <c r="C62" s="28"/>
      <c r="D62" s="29"/>
      <c r="E62" s="161"/>
    </row>
    <row r="63" spans="1:5">
      <c r="A63" s="27"/>
      <c r="B63" s="26"/>
      <c r="C63" s="28"/>
      <c r="D63" s="29"/>
      <c r="E63" s="161"/>
    </row>
    <row r="64" spans="1:5">
      <c r="A64" s="27"/>
      <c r="B64" s="26"/>
      <c r="C64" s="28"/>
      <c r="D64" s="29"/>
      <c r="E64" s="161"/>
    </row>
    <row r="65" spans="1:5">
      <c r="A65" s="27"/>
      <c r="B65" s="26"/>
      <c r="C65" s="28"/>
      <c r="D65" s="29"/>
      <c r="E65" s="161"/>
    </row>
    <row r="66" spans="1:5">
      <c r="A66" s="27"/>
      <c r="B66" s="26"/>
      <c r="C66" s="28"/>
      <c r="D66" s="29"/>
      <c r="E66" s="161"/>
    </row>
    <row r="67" spans="1:5">
      <c r="A67" s="27"/>
      <c r="B67" s="26"/>
      <c r="C67" s="28"/>
      <c r="D67" s="29"/>
      <c r="E67" s="161"/>
    </row>
    <row r="68" spans="1:5">
      <c r="A68" s="27"/>
      <c r="B68" s="26"/>
      <c r="C68" s="28"/>
      <c r="D68" s="29"/>
      <c r="E68" s="161"/>
    </row>
    <row r="69" spans="1:5">
      <c r="A69" s="27"/>
      <c r="B69" s="26"/>
      <c r="C69" s="28"/>
      <c r="D69" s="29"/>
      <c r="E69" s="161"/>
    </row>
    <row r="70" spans="1:5">
      <c r="A70" s="27"/>
      <c r="B70" s="26"/>
      <c r="C70" s="26"/>
      <c r="D70" s="29"/>
      <c r="E70" s="161"/>
    </row>
    <row r="71" spans="1:5">
      <c r="A71" s="27"/>
      <c r="B71" s="26"/>
      <c r="C71" s="26"/>
      <c r="D71" s="29"/>
      <c r="E71" s="161"/>
    </row>
    <row r="72" spans="1:5">
      <c r="A72" s="27"/>
      <c r="B72" s="26"/>
      <c r="C72" s="26"/>
      <c r="D72" s="29"/>
      <c r="E72" s="161"/>
    </row>
    <row r="73" spans="1:5">
      <c r="A73" s="27"/>
      <c r="B73" s="26"/>
      <c r="C73" s="26"/>
      <c r="D73" s="29"/>
      <c r="E73" s="161"/>
    </row>
    <row r="74" spans="1:5">
      <c r="A74" s="27"/>
      <c r="B74" s="26"/>
      <c r="C74" s="26"/>
      <c r="D74" s="29"/>
      <c r="E74" s="161"/>
    </row>
    <row r="75" spans="1:5">
      <c r="A75" s="27"/>
      <c r="B75" s="26"/>
      <c r="C75" s="26"/>
      <c r="D75" s="29"/>
      <c r="E75" s="161"/>
    </row>
    <row r="76" spans="1:5">
      <c r="A76" s="27"/>
      <c r="B76" s="26"/>
      <c r="C76" s="26"/>
      <c r="D76" s="29"/>
      <c r="E76" s="161"/>
    </row>
    <row r="77" spans="1:5">
      <c r="A77" s="27"/>
      <c r="B77" s="26"/>
      <c r="C77" s="26"/>
      <c r="D77" s="29"/>
      <c r="E77" s="161"/>
    </row>
    <row r="78" spans="1:5">
      <c r="A78" s="27"/>
      <c r="B78" s="26"/>
      <c r="C78" s="26"/>
      <c r="D78" s="29"/>
      <c r="E78" s="161"/>
    </row>
    <row r="79" spans="1:5">
      <c r="A79" s="27"/>
      <c r="B79" s="26"/>
      <c r="C79" s="26"/>
      <c r="D79" s="29"/>
      <c r="E79" s="161"/>
    </row>
    <row r="80" spans="1:5">
      <c r="A80" s="27"/>
      <c r="B80" s="26"/>
      <c r="C80" s="26"/>
      <c r="D80" s="29"/>
      <c r="E80" s="161"/>
    </row>
    <row r="81" spans="1:5">
      <c r="A81" s="27"/>
      <c r="B81" s="26"/>
      <c r="C81" s="26"/>
      <c r="D81" s="29"/>
      <c r="E81" s="161"/>
    </row>
    <row r="82" spans="1:5">
      <c r="A82" s="27"/>
      <c r="B82" s="26"/>
      <c r="C82" s="26"/>
      <c r="D82" s="29"/>
      <c r="E82" s="161"/>
    </row>
    <row r="83" spans="1:5">
      <c r="A83" s="27"/>
      <c r="B83" s="26"/>
      <c r="C83" s="26"/>
      <c r="D83" s="29"/>
      <c r="E83" s="161"/>
    </row>
    <row r="84" spans="1:5">
      <c r="A84" s="27"/>
      <c r="B84" s="26"/>
      <c r="C84" s="26"/>
      <c r="D84" s="29"/>
      <c r="E84" s="161"/>
    </row>
    <row r="85" spans="1:5">
      <c r="A85" s="27"/>
      <c r="B85" s="26"/>
      <c r="C85" s="26"/>
      <c r="D85" s="29"/>
      <c r="E85" s="161"/>
    </row>
    <row r="86" spans="1:5">
      <c r="A86" s="27"/>
      <c r="B86" s="26"/>
      <c r="C86" s="26"/>
      <c r="D86" s="29"/>
      <c r="E86" s="161"/>
    </row>
    <row r="87" spans="1:5">
      <c r="A87" s="27"/>
      <c r="B87" s="26"/>
      <c r="C87" s="26"/>
      <c r="D87" s="29"/>
      <c r="E87" s="161"/>
    </row>
    <row r="88" spans="1:5" ht="15" thickBot="1">
      <c r="A88" s="27"/>
      <c r="B88" s="26"/>
      <c r="C88" s="26"/>
      <c r="D88" s="29"/>
      <c r="E88" s="162"/>
    </row>
    <row r="89" spans="1:5">
      <c r="A89" s="395" t="s">
        <v>47</v>
      </c>
      <c r="B89" s="396"/>
      <c r="C89" s="396"/>
      <c r="D89" s="397"/>
      <c r="E89" s="152"/>
    </row>
    <row r="90" spans="1:5" ht="15.6">
      <c r="A90" s="332" t="s">
        <v>591</v>
      </c>
      <c r="B90" s="333"/>
      <c r="C90" s="344" t="s">
        <v>593</v>
      </c>
      <c r="D90" s="30"/>
      <c r="E90" s="30"/>
    </row>
    <row r="91" spans="1:5">
      <c r="A91" s="332" t="str">
        <f>IF(C90="Integrated leakage","Transformer Coupling Coefficient","")</f>
        <v/>
      </c>
      <c r="B91" s="333" t="str">
        <f>IF(C90="Integrated leakage","k","")</f>
        <v/>
      </c>
      <c r="C91" s="345">
        <v>0.9</v>
      </c>
      <c r="D91" s="30"/>
      <c r="E91" s="15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228</v>
      </c>
      <c r="B92" s="32" t="s">
        <v>610</v>
      </c>
      <c r="C92" s="57">
        <f>(1/(2*PI()*fllc*1000*Re_fl*Qe_selected))/10^-6</f>
        <v>3.4088427864577865E-2</v>
      </c>
      <c r="D92" s="30" t="s">
        <v>198</v>
      </c>
      <c r="E92" s="30"/>
    </row>
    <row r="93" spans="1:5">
      <c r="A93" s="25" t="s">
        <v>229</v>
      </c>
      <c r="B93" s="32" t="s">
        <v>611</v>
      </c>
      <c r="C93" s="35">
        <v>0.04</v>
      </c>
      <c r="D93" s="30" t="s">
        <v>198</v>
      </c>
      <c r="E93" s="30" t="s">
        <v>319</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98.946468400720491</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135</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46">
        <f>IF(C90="Integrated Leakage",'Integrated Leakage'!G16,Ln_selected*Lr)</f>
        <v>1399.9499999999998</v>
      </c>
      <c r="D96" s="30" t="s">
        <v>73</v>
      </c>
      <c r="E96" s="30"/>
    </row>
    <row r="97" spans="1:8">
      <c r="A97" s="25" t="s">
        <v>230</v>
      </c>
      <c r="B97" s="32" t="str">
        <f>IF(C90="Integrated Leakage","",'tables and calculations'!P78)</f>
        <v>LM</v>
      </c>
      <c r="C97" s="35">
        <v>1400</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5.6">
      <c r="A98" s="25" t="s">
        <v>231</v>
      </c>
      <c r="B98" s="32" t="s">
        <v>25</v>
      </c>
      <c r="C98" s="93">
        <f>IF($D92="uF",1/(2*PI()*SQRT(Lr*uH*Cr*uF)),1/(2*PI()*SQRT(Lr*uH*Cr*picoF)))/kHz</f>
        <v>68.489382673499989</v>
      </c>
      <c r="D98" s="30" t="s">
        <v>11</v>
      </c>
      <c r="E98" s="30"/>
    </row>
    <row r="99" spans="1:8" ht="15.6">
      <c r="A99" s="25" t="s">
        <v>232</v>
      </c>
      <c r="B99" s="32" t="s">
        <v>26</v>
      </c>
      <c r="C99" s="93">
        <f>IF(C90="Integrated Leakage",(1/(2*PI()*SQRT(((Lr*uH)+(Lm_rec*uH))*(Cr*uF))))/kHz,(1/(2*PI()*SQRT(((Lr*uH)+(Lm*uH))*(Cr*uF))))/kHz)</f>
        <v>20.311216999554798</v>
      </c>
      <c r="D99" s="30" t="s">
        <v>11</v>
      </c>
      <c r="E99" s="30"/>
    </row>
    <row r="100" spans="1:8" ht="18" customHeight="1">
      <c r="A100" s="25" t="s">
        <v>233</v>
      </c>
      <c r="B100" s="32" t="s">
        <v>32</v>
      </c>
      <c r="C100" s="108">
        <f>Lm/Lr</f>
        <v>10.37037037037037</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5.6">
      <c r="A101" s="25" t="s">
        <v>234</v>
      </c>
      <c r="B101" s="32" t="s">
        <v>34</v>
      </c>
      <c r="C101" s="109">
        <f>IF(C90="Integrated Leakage",'Integrated Leakage'!G20,IF(D$92="uF",SQRT((Lr*uH)/(Cr*uF))/(Re_fl),SQRT((Lr*uH)/(Cr*picoF))/Re_fl))</f>
        <v>0.26876795100672446</v>
      </c>
      <c r="D101" s="46"/>
      <c r="E101" s="30" t="s">
        <v>399</v>
      </c>
      <c r="F101" s="15"/>
      <c r="G101" s="15"/>
      <c r="H101" s="15"/>
    </row>
    <row r="102" spans="1:8" ht="64.5" customHeight="1">
      <c r="A102" s="25" t="s">
        <v>404</v>
      </c>
      <c r="B102" s="32"/>
      <c r="C102" s="166" t="str">
        <f>IF(AND(ROUND(C100,2)=C55,ROUND(C101,2)=C56),"Yes",IF(AND(ROUND(C100,2)&lt;&gt;C55,ROUND(C101,2)=C56),"CAUTION. Update Cell C56 with new Ln",IF(AND(ROUND(C100,2)=C55,ROUND(C101,2)&lt;&gt;C56),"CAUTION. Update Cell C57 with new Qe","CAUTION. Update Cells C56 and C57 with new Ln and Qe")))</f>
        <v>Yes</v>
      </c>
      <c r="D102" s="46"/>
      <c r="E102" s="30"/>
      <c r="F102" s="15"/>
      <c r="G102" s="15"/>
      <c r="H102" s="15"/>
    </row>
    <row r="103" spans="1:8" ht="15.6">
      <c r="A103" s="25" t="s">
        <v>235</v>
      </c>
      <c r="B103" s="32" t="s">
        <v>84</v>
      </c>
      <c r="C103" s="35">
        <v>0.65</v>
      </c>
      <c r="D103" s="30"/>
      <c r="E103" s="30" t="s">
        <v>400</v>
      </c>
    </row>
    <row r="104" spans="1:8" ht="15.6">
      <c r="A104" s="25" t="s">
        <v>236</v>
      </c>
      <c r="B104" s="32" t="s">
        <v>85</v>
      </c>
      <c r="C104" s="35">
        <v>1</v>
      </c>
      <c r="D104" s="30"/>
      <c r="E104" s="30" t="s">
        <v>401</v>
      </c>
    </row>
    <row r="105" spans="1:8" ht="15.6">
      <c r="A105" s="25" t="s">
        <v>237</v>
      </c>
      <c r="B105" s="32" t="s">
        <v>86</v>
      </c>
      <c r="C105" s="92">
        <f>fn_Mgmin*f0</f>
        <v>68.489382673499989</v>
      </c>
      <c r="D105" s="30" t="s">
        <v>11</v>
      </c>
      <c r="E105" s="30"/>
    </row>
    <row r="106" spans="1:8" ht="16.2" thickBot="1">
      <c r="A106" s="25" t="s">
        <v>238</v>
      </c>
      <c r="B106" s="32" t="s">
        <v>87</v>
      </c>
      <c r="C106" s="92">
        <f>fn_Mgmax*f0</f>
        <v>44.518098737774991</v>
      </c>
      <c r="D106" s="30" t="s">
        <v>11</v>
      </c>
      <c r="E106" s="30"/>
    </row>
    <row r="107" spans="1:8" s="31" customFormat="1">
      <c r="A107" s="422" t="s">
        <v>83</v>
      </c>
      <c r="B107" s="423"/>
      <c r="C107" s="423"/>
      <c r="D107" s="424"/>
      <c r="E107" s="152"/>
    </row>
    <row r="108" spans="1:8" s="31" customFormat="1" ht="15.6">
      <c r="A108" s="25" t="s">
        <v>239</v>
      </c>
      <c r="B108" s="32" t="s">
        <v>82</v>
      </c>
      <c r="C108" s="47">
        <f>PI()*Iout*1.1/(2*SQRT(2)*Nps)</f>
        <v>0.36653765912923569</v>
      </c>
      <c r="D108" s="30" t="s">
        <v>10</v>
      </c>
      <c r="E108" s="30"/>
    </row>
    <row r="109" spans="1:8" s="31" customFormat="1" ht="15.6">
      <c r="A109" s="25" t="s">
        <v>240</v>
      </c>
      <c r="B109" s="32" t="s">
        <v>88</v>
      </c>
      <c r="C109" s="47">
        <f>(2*SQRT(2)*Nps*Vout)/(PI()*2*PI()*fsw_min*kHz*Lm*uH)</f>
        <v>0.18392502025056703</v>
      </c>
      <c r="D109" s="30" t="s">
        <v>10</v>
      </c>
      <c r="E109" s="30"/>
    </row>
    <row r="110" spans="1:8" s="31" customFormat="1" ht="16.2" thickBot="1">
      <c r="A110" s="25" t="s">
        <v>241</v>
      </c>
      <c r="B110" s="32" t="s">
        <v>89</v>
      </c>
      <c r="C110" s="47">
        <f>SQRT(Im^2 +Ioe^2)</f>
        <v>0.41009543844587115</v>
      </c>
      <c r="D110" s="30" t="s">
        <v>10</v>
      </c>
      <c r="E110" s="155"/>
    </row>
    <row r="111" spans="1:8" s="31" customFormat="1">
      <c r="A111" s="422" t="s">
        <v>90</v>
      </c>
      <c r="B111" s="423"/>
      <c r="C111" s="423"/>
      <c r="D111" s="424"/>
      <c r="E111" s="152"/>
    </row>
    <row r="112" spans="1:8" s="31" customFormat="1" ht="15.6">
      <c r="A112" s="25" t="s">
        <v>242</v>
      </c>
      <c r="B112" s="32" t="s">
        <v>91</v>
      </c>
      <c r="C112" s="47">
        <f>Nps*Ioe</f>
        <v>2.4435856159871019</v>
      </c>
      <c r="D112" s="30" t="s">
        <v>10</v>
      </c>
      <c r="E112" s="30"/>
    </row>
    <row r="113" spans="1:5" s="31" customFormat="1" ht="16.2" thickBot="1">
      <c r="A113" s="33" t="s">
        <v>243</v>
      </c>
      <c r="B113" s="48" t="s">
        <v>92</v>
      </c>
      <c r="C113" s="49">
        <f>SQRT(2)*$C112/2</f>
        <v>1.7278759594743867</v>
      </c>
      <c r="D113" s="34" t="s">
        <v>10</v>
      </c>
      <c r="E113" s="155"/>
    </row>
    <row r="114" spans="1:5" s="31" customFormat="1" ht="15" thickBot="1">
      <c r="A114" s="390"/>
      <c r="B114" s="391"/>
      <c r="C114" s="391"/>
      <c r="D114" s="391"/>
      <c r="E114" s="153"/>
    </row>
    <row r="115" spans="1:5" s="31" customFormat="1">
      <c r="A115" s="395" t="s">
        <v>94</v>
      </c>
      <c r="B115" s="396"/>
      <c r="C115" s="396"/>
      <c r="D115" s="397"/>
      <c r="E115" s="152"/>
    </row>
    <row r="116" spans="1:5" s="31" customFormat="1" ht="15.6">
      <c r="A116" s="25" t="s">
        <v>244</v>
      </c>
      <c r="B116" s="32" t="s">
        <v>133</v>
      </c>
      <c r="C116" s="87">
        <f>2*PI()*fsw_min*kHz*Lr*uH*Ir</f>
        <v>15.485854833700758</v>
      </c>
      <c r="D116" s="30" t="s">
        <v>7</v>
      </c>
      <c r="E116" s="30"/>
    </row>
    <row r="117" spans="1:5" s="31" customFormat="1" ht="15.6">
      <c r="A117" s="25" t="s">
        <v>245</v>
      </c>
      <c r="B117" s="32" t="s">
        <v>74</v>
      </c>
      <c r="C117" s="87">
        <f>Lr</f>
        <v>135</v>
      </c>
      <c r="D117" s="30" t="str">
        <f>D95</f>
        <v>uH</v>
      </c>
      <c r="E117" s="30"/>
    </row>
    <row r="118" spans="1:5" s="31" customFormat="1" ht="16.2" thickBot="1">
      <c r="A118" s="33" t="s">
        <v>246</v>
      </c>
      <c r="B118" s="48" t="s">
        <v>89</v>
      </c>
      <c r="C118" s="88">
        <f>Ir</f>
        <v>0.41009543844587115</v>
      </c>
      <c r="D118" s="34" t="str">
        <f>D113</f>
        <v>A</v>
      </c>
      <c r="E118" s="155"/>
    </row>
    <row r="119" spans="1:5" s="31" customFormat="1" ht="15" thickBot="1">
      <c r="A119" s="55"/>
      <c r="B119" s="40"/>
      <c r="C119" s="40"/>
      <c r="D119" s="40"/>
      <c r="E119" s="40"/>
    </row>
    <row r="120" spans="1:5" s="56" customFormat="1">
      <c r="A120" s="395" t="s">
        <v>95</v>
      </c>
      <c r="B120" s="396"/>
      <c r="C120" s="396"/>
      <c r="D120" s="397"/>
      <c r="E120" s="152"/>
    </row>
    <row r="121" spans="1:5" s="31" customFormat="1" ht="15.6">
      <c r="A121" s="25" t="s">
        <v>247</v>
      </c>
      <c r="B121" s="32" t="s">
        <v>134</v>
      </c>
      <c r="C121" s="91">
        <f>IF($D92="uF",Ir/(2*PI()*fsw_min*kHz*Cr*uF),Ir/(2*PI()*fsw_min*kHz*Cr*picoF))</f>
        <v>36.652910848995873</v>
      </c>
      <c r="D121" s="30" t="s">
        <v>7</v>
      </c>
      <c r="E121" s="30"/>
    </row>
    <row r="122" spans="1:5" s="31" customFormat="1" ht="15.6">
      <c r="A122" s="25" t="s">
        <v>248</v>
      </c>
      <c r="B122" s="32" t="s">
        <v>135</v>
      </c>
      <c r="C122" s="91">
        <f>SQRT((Vblk_max/2)^2+Vcr^2)</f>
        <v>90.275610624932582</v>
      </c>
      <c r="D122" s="30" t="s">
        <v>7</v>
      </c>
      <c r="E122" s="30"/>
    </row>
    <row r="123" spans="1:5" s="31" customFormat="1" ht="15.6">
      <c r="A123" s="25" t="s">
        <v>249</v>
      </c>
      <c r="B123" s="32" t="s">
        <v>136</v>
      </c>
      <c r="C123" s="91">
        <f>(Vblk_max/2)+(SQRT(2)*Vcr)</f>
        <v>134.33504362310191</v>
      </c>
      <c r="D123" s="30" t="s">
        <v>7</v>
      </c>
      <c r="E123" s="30"/>
    </row>
    <row r="124" spans="1:5" s="31" customFormat="1" ht="15.6">
      <c r="A124" s="63" t="s">
        <v>250</v>
      </c>
      <c r="B124" s="63" t="s">
        <v>165</v>
      </c>
      <c r="C124" s="89">
        <f>Vblk_max/2-(Vcr*SQRT(2))</f>
        <v>30.664956376898083</v>
      </c>
      <c r="D124" s="30" t="s">
        <v>7</v>
      </c>
      <c r="E124" s="30"/>
    </row>
    <row r="125" spans="1:5" s="31" customFormat="1" ht="16.2" thickBot="1">
      <c r="A125" s="25" t="s">
        <v>251</v>
      </c>
      <c r="B125" s="32" t="s">
        <v>89</v>
      </c>
      <c r="C125" s="87">
        <f>Ir</f>
        <v>0.41009543844587115</v>
      </c>
      <c r="D125" s="30" t="s">
        <v>10</v>
      </c>
      <c r="E125" s="155"/>
    </row>
    <row r="126" spans="1:5" s="31" customFormat="1">
      <c r="A126" s="392" t="s">
        <v>96</v>
      </c>
      <c r="B126" s="393"/>
      <c r="C126" s="393"/>
      <c r="D126" s="394"/>
      <c r="E126" s="152"/>
    </row>
    <row r="127" spans="1:5" s="31" customFormat="1" ht="16.2" thickBot="1">
      <c r="A127" s="33" t="s">
        <v>320</v>
      </c>
      <c r="B127" s="48" t="s">
        <v>137</v>
      </c>
      <c r="C127" s="88">
        <f>Cr/2</f>
        <v>0.02</v>
      </c>
      <c r="D127" s="34" t="str">
        <f>IF(D93="uF", "uF","pF")</f>
        <v>uF</v>
      </c>
      <c r="E127" s="33"/>
    </row>
    <row r="128" spans="1:5" s="31" customFormat="1" ht="15" thickBot="1">
      <c r="A128" s="55"/>
      <c r="B128" s="40"/>
      <c r="C128" s="40"/>
      <c r="D128" s="154"/>
    </row>
    <row r="129" spans="1:5" s="31" customFormat="1">
      <c r="A129" s="395" t="s">
        <v>97</v>
      </c>
      <c r="B129" s="396"/>
      <c r="C129" s="396"/>
      <c r="D129" s="397"/>
      <c r="E129" s="152"/>
    </row>
    <row r="130" spans="1:5" s="31" customFormat="1" ht="15.6">
      <c r="A130" s="25" t="s">
        <v>252</v>
      </c>
      <c r="B130" s="32" t="s">
        <v>98</v>
      </c>
      <c r="C130" s="91">
        <f>Vblk_max*1.5</f>
        <v>247.5</v>
      </c>
      <c r="D130" s="30" t="s">
        <v>7</v>
      </c>
      <c r="E130" s="30"/>
    </row>
    <row r="131" spans="1:5" s="31" customFormat="1" ht="16.2" thickBot="1">
      <c r="A131" s="33" t="s">
        <v>253</v>
      </c>
      <c r="B131" s="48" t="s">
        <v>99</v>
      </c>
      <c r="C131" s="88">
        <f>1.1*Ir</f>
        <v>0.45110498229045831</v>
      </c>
      <c r="D131" s="34" t="s">
        <v>10</v>
      </c>
      <c r="E131" s="155"/>
    </row>
    <row r="132" spans="1:5" ht="15" thickBot="1">
      <c r="A132" s="27"/>
      <c r="B132" s="26"/>
      <c r="C132" s="26"/>
      <c r="D132" s="26"/>
      <c r="E132" s="77"/>
    </row>
    <row r="133" spans="1:5" s="31" customFormat="1">
      <c r="A133" s="395" t="s">
        <v>321</v>
      </c>
      <c r="B133" s="396"/>
      <c r="C133" s="396"/>
      <c r="D133" s="397"/>
      <c r="E133" s="152"/>
    </row>
    <row r="134" spans="1:5" s="31" customFormat="1" ht="15.6">
      <c r="A134" s="25" t="s">
        <v>254</v>
      </c>
      <c r="B134" s="32" t="s">
        <v>100</v>
      </c>
      <c r="C134" s="87">
        <f>(Vblk_max/Nps)*1.2</f>
        <v>29.699985150007425</v>
      </c>
      <c r="D134" s="30" t="s">
        <v>7</v>
      </c>
      <c r="E134" s="30"/>
    </row>
    <row r="135" spans="1:5" s="31" customFormat="1" ht="16.2" thickBot="1">
      <c r="A135" s="33" t="s">
        <v>255</v>
      </c>
      <c r="B135" s="48" t="s">
        <v>101</v>
      </c>
      <c r="C135" s="88">
        <f>SQRT(2)*C112/PI()</f>
        <v>1.1000000000000003</v>
      </c>
      <c r="D135" s="34" t="s">
        <v>10</v>
      </c>
      <c r="E135" s="155"/>
    </row>
    <row r="136" spans="1:5" s="31" customFormat="1" ht="15" thickBot="1">
      <c r="A136" s="55"/>
      <c r="B136" s="40"/>
      <c r="C136" s="40"/>
      <c r="D136" s="154"/>
    </row>
    <row r="137" spans="1:5" s="31" customFormat="1" ht="15.6">
      <c r="A137" s="395" t="s">
        <v>107</v>
      </c>
      <c r="B137" s="396"/>
      <c r="C137" s="396"/>
      <c r="D137" s="397"/>
      <c r="E137" s="152"/>
    </row>
    <row r="138" spans="1:5" ht="15.6">
      <c r="A138" s="25" t="s">
        <v>323</v>
      </c>
      <c r="B138" s="32" t="s">
        <v>104</v>
      </c>
      <c r="C138" s="87">
        <f>PI()*Iout/(2*SQRT(2))</f>
        <v>2.2214414690791831</v>
      </c>
      <c r="D138" s="30" t="s">
        <v>10</v>
      </c>
      <c r="E138" s="30"/>
    </row>
    <row r="139" spans="1:5" ht="15.6">
      <c r="A139" s="25" t="s">
        <v>256</v>
      </c>
      <c r="B139" s="32" t="s">
        <v>102</v>
      </c>
      <c r="C139" s="86">
        <f>MROUND(Vout*1.25,10)</f>
        <v>20</v>
      </c>
      <c r="D139" s="30" t="s">
        <v>7</v>
      </c>
      <c r="E139" s="30"/>
    </row>
    <row r="140" spans="1:5" ht="15.6">
      <c r="A140" s="25" t="s">
        <v>322</v>
      </c>
      <c r="B140" s="32" t="s">
        <v>103</v>
      </c>
      <c r="C140" s="87">
        <f>SQRT((PI()*Iout/(2*SQRT(2)))^2-Iout^2)</f>
        <v>0.96685169521735803</v>
      </c>
      <c r="D140" s="30" t="s">
        <v>10</v>
      </c>
      <c r="E140" s="30" t="s">
        <v>123</v>
      </c>
    </row>
    <row r="141" spans="1:5" ht="16.2" thickBot="1">
      <c r="A141" s="33" t="s">
        <v>257</v>
      </c>
      <c r="B141" s="48" t="s">
        <v>105</v>
      </c>
      <c r="C141" s="88">
        <f>Vout_pp*mV/((2*PI()*Iout)/4)/mOhm</f>
        <v>38.197186342054877</v>
      </c>
      <c r="D141" s="34" t="s">
        <v>106</v>
      </c>
      <c r="E141" s="155"/>
    </row>
    <row r="142" spans="1:5" ht="15" thickBot="1">
      <c r="A142" s="55"/>
      <c r="B142" s="40"/>
      <c r="C142" s="58"/>
      <c r="D142" s="40"/>
      <c r="E142" s="77"/>
    </row>
    <row r="143" spans="1:5">
      <c r="A143" s="395" t="s">
        <v>138</v>
      </c>
      <c r="B143" s="396"/>
      <c r="C143" s="396"/>
      <c r="D143" s="397"/>
      <c r="E143" s="152"/>
    </row>
    <row r="144" spans="1:5" ht="15.6">
      <c r="A144" s="67" t="s">
        <v>258</v>
      </c>
      <c r="B144" s="59" t="s">
        <v>139</v>
      </c>
      <c r="C144" s="123">
        <f>IF($C$22="UCC256404",1,IF($C$22="UCC256404A",1,IF($C$22="UCC256404B",1,3)))</f>
        <v>1</v>
      </c>
      <c r="D144" s="68" t="s">
        <v>7</v>
      </c>
      <c r="E144" s="30"/>
    </row>
    <row r="145" spans="1:5" ht="15.6">
      <c r="A145" s="67" t="s">
        <v>259</v>
      </c>
      <c r="B145" s="59" t="s">
        <v>140</v>
      </c>
      <c r="C145" s="123">
        <f>IF($C$22="UCC256404", 0.9, IF($C$22="UCC256404A",0.9,IF($C$22="UCC256404B",0.9,2.2)))</f>
        <v>0.9</v>
      </c>
      <c r="D145" s="68" t="s">
        <v>7</v>
      </c>
      <c r="E145" s="30"/>
    </row>
    <row r="146" spans="1:5" ht="15.6">
      <c r="A146" s="67" t="s">
        <v>260</v>
      </c>
      <c r="B146" s="60" t="s">
        <v>141</v>
      </c>
      <c r="C146" s="137">
        <f>Vblk_hu</f>
        <v>155</v>
      </c>
      <c r="D146" s="68" t="s">
        <v>7</v>
      </c>
      <c r="E146" s="30"/>
    </row>
    <row r="147" spans="1:5" ht="15.6">
      <c r="A147" s="67" t="s">
        <v>262</v>
      </c>
      <c r="B147" s="59" t="s">
        <v>142</v>
      </c>
      <c r="C147" s="138">
        <f>Vblk</f>
        <v>160</v>
      </c>
      <c r="D147" s="68" t="s">
        <v>7</v>
      </c>
      <c r="E147" s="30"/>
    </row>
    <row r="148" spans="1:5" ht="15.6">
      <c r="A148" s="67" t="s">
        <v>263</v>
      </c>
      <c r="B148" s="59" t="s">
        <v>144</v>
      </c>
      <c r="C148" s="139">
        <f>C146/C144</f>
        <v>155</v>
      </c>
      <c r="D148" s="68"/>
      <c r="E148" s="30"/>
    </row>
    <row r="149" spans="1:5" ht="15.6">
      <c r="A149" s="67" t="s">
        <v>264</v>
      </c>
      <c r="B149" s="59" t="s">
        <v>145</v>
      </c>
      <c r="C149" s="106">
        <v>10</v>
      </c>
      <c r="D149" s="68" t="s">
        <v>330</v>
      </c>
      <c r="E149" s="30" t="s">
        <v>180</v>
      </c>
    </row>
    <row r="150" spans="1:5" ht="15.6">
      <c r="A150" s="67" t="s">
        <v>265</v>
      </c>
      <c r="B150" s="59" t="s">
        <v>146</v>
      </c>
      <c r="C150" s="59">
        <f>C147^2/C149/10^3</f>
        <v>2.56</v>
      </c>
      <c r="D150" s="69" t="s">
        <v>147</v>
      </c>
      <c r="E150" s="30"/>
    </row>
    <row r="151" spans="1:5" ht="15.6">
      <c r="A151" s="67" t="s">
        <v>403</v>
      </c>
      <c r="B151" s="59" t="s">
        <v>191</v>
      </c>
      <c r="C151" s="90">
        <f>C150/C148*1000</f>
        <v>16.516129032258064</v>
      </c>
      <c r="D151" s="69" t="s">
        <v>148</v>
      </c>
      <c r="E151" s="30"/>
    </row>
    <row r="152" spans="1:5" ht="15.6">
      <c r="A152" s="67" t="s">
        <v>268</v>
      </c>
      <c r="B152" s="59" t="s">
        <v>191</v>
      </c>
      <c r="C152" s="106">
        <v>105</v>
      </c>
      <c r="D152" s="69" t="s">
        <v>148</v>
      </c>
      <c r="E152" s="30" t="s">
        <v>181</v>
      </c>
    </row>
    <row r="153" spans="1:5" ht="15.6">
      <c r="A153" s="67" t="s">
        <v>266</v>
      </c>
      <c r="B153" s="59" t="s">
        <v>190</v>
      </c>
      <c r="C153" s="90">
        <f>C150-C151/1000</f>
        <v>2.5434838709677421</v>
      </c>
      <c r="D153" s="69" t="s">
        <v>147</v>
      </c>
      <c r="E153" s="30"/>
    </row>
    <row r="154" spans="1:5" ht="15.6">
      <c r="A154" s="67" t="s">
        <v>267</v>
      </c>
      <c r="B154" s="59" t="s">
        <v>190</v>
      </c>
      <c r="C154" s="106">
        <v>15</v>
      </c>
      <c r="D154" s="69" t="s">
        <v>147</v>
      </c>
      <c r="E154" s="30" t="s">
        <v>202</v>
      </c>
    </row>
    <row r="155" spans="1:5" ht="15.6">
      <c r="A155" s="67" t="s">
        <v>261</v>
      </c>
      <c r="B155" s="60" t="s">
        <v>141</v>
      </c>
      <c r="C155" s="66">
        <f>$C144*($C154*1000+$C152)/$C152</f>
        <v>143.85714285714286</v>
      </c>
      <c r="D155" s="68" t="s">
        <v>7</v>
      </c>
      <c r="E155" s="30"/>
    </row>
    <row r="156" spans="1:5" ht="15.6">
      <c r="A156" s="67" t="s">
        <v>328</v>
      </c>
      <c r="B156" s="59" t="s">
        <v>143</v>
      </c>
      <c r="C156" s="66">
        <f>$C145*($C154*1000+$C152)/$C152</f>
        <v>129.47142857142856</v>
      </c>
      <c r="D156" s="68" t="s">
        <v>7</v>
      </c>
      <c r="E156" s="30"/>
    </row>
    <row r="157" spans="1:5" ht="15.6">
      <c r="A157" s="183" t="s">
        <v>522</v>
      </c>
      <c r="B157" s="59" t="s">
        <v>524</v>
      </c>
      <c r="C157" s="184" t="str">
        <f>IF($C$22="UCC256402A",'tables and calculations'!B340,"Not Applicable")</f>
        <v>Not Applicable</v>
      </c>
      <c r="D157" s="185" t="s">
        <v>7</v>
      </c>
      <c r="E157" s="186" t="s">
        <v>533</v>
      </c>
    </row>
    <row r="158" spans="1:5" ht="15.6">
      <c r="A158" s="183" t="s">
        <v>523</v>
      </c>
      <c r="B158" s="59" t="s">
        <v>525</v>
      </c>
      <c r="C158" s="184" t="str">
        <f>IF($C$22="UCC256402A",'tables and calculations'!B341,"Not Applicable")</f>
        <v>Not Applicable</v>
      </c>
      <c r="D158" s="185" t="s">
        <v>7</v>
      </c>
      <c r="E158" s="186" t="s">
        <v>533</v>
      </c>
    </row>
    <row r="159" spans="1:5" ht="16.2" thickBot="1">
      <c r="A159" s="33" t="s">
        <v>329</v>
      </c>
      <c r="B159" s="136" t="s">
        <v>145</v>
      </c>
      <c r="C159" s="88">
        <f>1000*(C147^2)/(C152*1000+C154*1000000)</f>
        <v>1.6948030453492222</v>
      </c>
      <c r="D159" s="34" t="s">
        <v>330</v>
      </c>
      <c r="E159" s="155"/>
    </row>
    <row r="160" spans="1:5" ht="15" thickBot="1"/>
    <row r="161" spans="1:5">
      <c r="A161" s="468" t="s">
        <v>149</v>
      </c>
      <c r="B161" s="469"/>
      <c r="C161" s="469"/>
      <c r="D161" s="470"/>
      <c r="E161" s="152"/>
    </row>
    <row r="162" spans="1:5" ht="15.6">
      <c r="A162" s="72" t="s">
        <v>269</v>
      </c>
      <c r="B162" s="63" t="s">
        <v>158</v>
      </c>
      <c r="C162" s="83">
        <f>Ir/0.707</f>
        <v>0.58005012510024212</v>
      </c>
      <c r="D162" s="73" t="s">
        <v>10</v>
      </c>
      <c r="E162" s="30"/>
    </row>
    <row r="163" spans="1:5" ht="15.6">
      <c r="A163" s="72" t="s">
        <v>270</v>
      </c>
      <c r="B163" s="63" t="s">
        <v>505</v>
      </c>
      <c r="C163" s="70">
        <f>C123-C124</f>
        <v>103.67008724620382</v>
      </c>
      <c r="D163" s="73" t="s">
        <v>7</v>
      </c>
      <c r="E163" s="30"/>
    </row>
    <row r="164" spans="1:5" ht="15.6">
      <c r="A164" s="72" t="s">
        <v>271</v>
      </c>
      <c r="B164" s="63" t="s">
        <v>160</v>
      </c>
      <c r="C164" s="117">
        <v>3.02</v>
      </c>
      <c r="D164" s="73" t="s">
        <v>7</v>
      </c>
      <c r="E164" s="30"/>
    </row>
    <row r="165" spans="1:5" ht="15.6">
      <c r="A165" s="72" t="s">
        <v>366</v>
      </c>
      <c r="B165" s="63" t="s">
        <v>159</v>
      </c>
      <c r="C165" s="102">
        <v>5.25</v>
      </c>
      <c r="D165" s="73" t="s">
        <v>7</v>
      </c>
      <c r="E165" s="30" t="s">
        <v>387</v>
      </c>
    </row>
    <row r="166" spans="1:5" ht="15.6">
      <c r="A166" s="72" t="s">
        <v>369</v>
      </c>
      <c r="B166" s="63" t="s">
        <v>367</v>
      </c>
      <c r="C166" s="102">
        <v>2</v>
      </c>
      <c r="D166" s="73" t="s">
        <v>7</v>
      </c>
      <c r="E166" s="30" t="s">
        <v>378</v>
      </c>
    </row>
    <row r="167" spans="1:5" ht="15.6">
      <c r="A167" s="72" t="s">
        <v>274</v>
      </c>
      <c r="B167" s="63" t="s">
        <v>163</v>
      </c>
      <c r="C167" s="118">
        <v>2</v>
      </c>
      <c r="D167" s="73" t="s">
        <v>153</v>
      </c>
      <c r="E167" s="30"/>
    </row>
    <row r="168" spans="1:5" ht="15.6">
      <c r="A168" s="72" t="s">
        <v>368</v>
      </c>
      <c r="B168" s="63" t="s">
        <v>164</v>
      </c>
      <c r="C168" s="117">
        <f>C163/(C165-C166)</f>
        <v>31.898488383447329</v>
      </c>
      <c r="D168" s="73"/>
      <c r="E168" s="30"/>
    </row>
    <row r="169" spans="1:5" ht="15.6">
      <c r="A169" s="72" t="s">
        <v>277</v>
      </c>
      <c r="B169" s="63" t="s">
        <v>189</v>
      </c>
      <c r="C169" s="134">
        <f>(1/C166)*(C167/1000)/(2*fsw_min*kHz)*1000000000000</f>
        <v>11231.387102696155</v>
      </c>
      <c r="D169" s="73" t="s">
        <v>70</v>
      </c>
      <c r="E169" s="30"/>
    </row>
    <row r="170" spans="1:5" ht="15.6">
      <c r="A170" s="72" t="s">
        <v>278</v>
      </c>
      <c r="B170" s="63" t="s">
        <v>189</v>
      </c>
      <c r="C170" s="105">
        <v>9600</v>
      </c>
      <c r="D170" s="73" t="s">
        <v>70</v>
      </c>
      <c r="E170" s="30" t="s">
        <v>373</v>
      </c>
    </row>
    <row r="171" spans="1:5" ht="15.6">
      <c r="A171" s="72" t="s">
        <v>275</v>
      </c>
      <c r="B171" s="63" t="s">
        <v>188</v>
      </c>
      <c r="C171" s="134">
        <f>C170/(C168-1)</f>
        <v>310.69481072552497</v>
      </c>
      <c r="D171" s="73" t="s">
        <v>70</v>
      </c>
      <c r="E171" s="30"/>
    </row>
    <row r="172" spans="1:5" ht="15.6">
      <c r="A172" s="72" t="s">
        <v>276</v>
      </c>
      <c r="B172" s="63" t="s">
        <v>188</v>
      </c>
      <c r="C172" s="105">
        <v>377</v>
      </c>
      <c r="D172" s="73" t="s">
        <v>70</v>
      </c>
      <c r="E172" s="30" t="s">
        <v>374</v>
      </c>
    </row>
    <row r="173" spans="1:5" ht="15.6">
      <c r="A173" s="72" t="s">
        <v>371</v>
      </c>
      <c r="B173" s="63" t="s">
        <v>164</v>
      </c>
      <c r="C173" s="119">
        <f>C170/C172+1</f>
        <v>26.46419098143236</v>
      </c>
      <c r="D173" s="73"/>
      <c r="E173" s="30"/>
    </row>
    <row r="174" spans="1:5" ht="15.6">
      <c r="A174" s="72" t="s">
        <v>370</v>
      </c>
      <c r="B174" s="63" t="s">
        <v>159</v>
      </c>
      <c r="C174" s="117">
        <f>(1/C170)*(C167/1000)/(2*fsw_min*kHz)*1000000000000+C163/C173</f>
        <v>6.25724455840788</v>
      </c>
      <c r="D174" s="73" t="s">
        <v>7</v>
      </c>
      <c r="E174" s="30"/>
    </row>
    <row r="175" spans="1:5" ht="15.6">
      <c r="A175" s="72" t="s">
        <v>272</v>
      </c>
      <c r="B175" s="63" t="s">
        <v>161</v>
      </c>
      <c r="C175" s="83">
        <f>C164+C174/2</f>
        <v>6.1486222792039396</v>
      </c>
      <c r="D175" s="73" t="s">
        <v>7</v>
      </c>
      <c r="E175" s="30"/>
    </row>
    <row r="176" spans="1:5" ht="16.2" thickBot="1">
      <c r="A176" s="74" t="s">
        <v>273</v>
      </c>
      <c r="B176" s="75" t="s">
        <v>162</v>
      </c>
      <c r="C176" s="84">
        <f>C164-C174/2</f>
        <v>-0.10862227920393996</v>
      </c>
      <c r="D176" s="76" t="s">
        <v>7</v>
      </c>
      <c r="E176" s="155"/>
    </row>
    <row r="177" spans="1:5" ht="15" thickBot="1">
      <c r="A177" s="147"/>
      <c r="B177" s="61"/>
      <c r="C177" s="148"/>
      <c r="D177" s="61"/>
    </row>
    <row r="178" spans="1:5">
      <c r="A178" s="468" t="s">
        <v>151</v>
      </c>
      <c r="B178" s="469"/>
      <c r="C178" s="469"/>
      <c r="D178" s="470"/>
      <c r="E178" s="152"/>
    </row>
    <row r="179" spans="1:5" ht="15.6">
      <c r="A179" s="72" t="s">
        <v>284</v>
      </c>
      <c r="B179" s="63" t="s">
        <v>169</v>
      </c>
      <c r="C179" s="102">
        <v>140</v>
      </c>
      <c r="D179" s="73" t="s">
        <v>157</v>
      </c>
      <c r="E179" s="30" t="s">
        <v>203</v>
      </c>
    </row>
    <row r="180" spans="1:5" ht="29.4">
      <c r="A180" s="146" t="s">
        <v>389</v>
      </c>
      <c r="B180" s="63" t="s">
        <v>388</v>
      </c>
      <c r="C180" s="102">
        <v>0</v>
      </c>
      <c r="D180" s="73" t="s">
        <v>7</v>
      </c>
      <c r="E180" s="30" t="s">
        <v>390</v>
      </c>
    </row>
    <row r="181" spans="1:5" ht="15.6">
      <c r="A181" s="72" t="s">
        <v>285</v>
      </c>
      <c r="B181" s="63" t="s">
        <v>170</v>
      </c>
      <c r="C181" s="120">
        <v>-4</v>
      </c>
      <c r="D181" s="73" t="s">
        <v>7</v>
      </c>
      <c r="E181" s="30"/>
    </row>
    <row r="182" spans="1:5" ht="15.6">
      <c r="A182" s="72" t="s">
        <v>286</v>
      </c>
      <c r="B182" s="63" t="s">
        <v>171</v>
      </c>
      <c r="C182" s="83">
        <f>C181/C179*100</f>
        <v>-2.8571428571428572</v>
      </c>
      <c r="D182" s="73" t="s">
        <v>7</v>
      </c>
      <c r="E182" s="30"/>
    </row>
    <row r="183" spans="1:5" ht="15.6">
      <c r="A183" s="72" t="s">
        <v>287</v>
      </c>
      <c r="B183" s="63" t="s">
        <v>172</v>
      </c>
      <c r="C183" s="71">
        <f>(Vout+C180)*Nps/C42</f>
        <v>20.00001</v>
      </c>
      <c r="D183" s="73" t="s">
        <v>7</v>
      </c>
      <c r="E183" s="30"/>
    </row>
    <row r="184" spans="1:5" ht="15.6">
      <c r="A184" s="72" t="s">
        <v>288</v>
      </c>
      <c r="B184" s="63" t="s">
        <v>204</v>
      </c>
      <c r="C184" s="70">
        <f>-C183*C179/(100*C181)</f>
        <v>7.0000035</v>
      </c>
      <c r="D184" s="73"/>
      <c r="E184" s="30"/>
    </row>
    <row r="185" spans="1:5" ht="30">
      <c r="A185" s="124" t="s">
        <v>383</v>
      </c>
      <c r="B185" s="125" t="s">
        <v>334</v>
      </c>
      <c r="C185" s="141" t="s">
        <v>341</v>
      </c>
      <c r="D185" s="73"/>
      <c r="E185" s="158" t="s">
        <v>410</v>
      </c>
    </row>
    <row r="186" spans="1:5" ht="15.6">
      <c r="A186" s="124" t="s">
        <v>381</v>
      </c>
      <c r="B186" s="125" t="s">
        <v>334</v>
      </c>
      <c r="C186" s="169" t="str">
        <f>IF(C185="Option 1",0.95,IF(C185="Option 2",1,IF(C185="Option 3",0.9,IF(C185="Option 4",0.8,IF(C185="Option 5",0.6,IF(C185="Option 6",0.6,IF(C185="Option 7","Burst Disabled","")))))))</f>
        <v>Burst Disabled</v>
      </c>
      <c r="D186" s="73"/>
      <c r="E186" s="30"/>
    </row>
    <row r="187" spans="1:5" ht="15.6">
      <c r="A187" s="72" t="s">
        <v>346</v>
      </c>
      <c r="B187" s="63" t="s">
        <v>343</v>
      </c>
      <c r="C187" s="70">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2.73</v>
      </c>
      <c r="D187" s="73" t="s">
        <v>179</v>
      </c>
      <c r="E187" s="30"/>
    </row>
    <row r="188" spans="1:5" ht="15.6">
      <c r="A188" s="72" t="s">
        <v>344</v>
      </c>
      <c r="B188" s="63" t="s">
        <v>173</v>
      </c>
      <c r="C188" s="127">
        <f>C187*(1+(1/(C184-1)))</f>
        <v>3.1849997345834882</v>
      </c>
      <c r="D188" s="73" t="s">
        <v>179</v>
      </c>
      <c r="E188" s="30"/>
    </row>
    <row r="189" spans="1:5" ht="15.6">
      <c r="A189" s="72" t="s">
        <v>289</v>
      </c>
      <c r="B189" s="63" t="s">
        <v>173</v>
      </c>
      <c r="C189" s="145">
        <v>3.3</v>
      </c>
      <c r="D189" s="73" t="s">
        <v>179</v>
      </c>
      <c r="E189" s="30" t="s">
        <v>183</v>
      </c>
    </row>
    <row r="190" spans="1:5" ht="15.6">
      <c r="A190" s="72" t="s">
        <v>290</v>
      </c>
      <c r="B190" s="63" t="s">
        <v>174</v>
      </c>
      <c r="C190" s="129">
        <f>C189*(C184-1)</f>
        <v>19.800011550000001</v>
      </c>
      <c r="D190" s="73" t="s">
        <v>179</v>
      </c>
      <c r="E190" s="30"/>
    </row>
    <row r="191" spans="1:5" ht="15.6">
      <c r="A191" s="11" t="s">
        <v>291</v>
      </c>
      <c r="B191" s="63" t="s">
        <v>174</v>
      </c>
      <c r="C191" s="143">
        <v>16</v>
      </c>
      <c r="D191" s="73" t="s">
        <v>179</v>
      </c>
      <c r="E191" s="30" t="s">
        <v>372</v>
      </c>
    </row>
    <row r="192" spans="1:5" ht="15.6">
      <c r="A192" s="128" t="s">
        <v>345</v>
      </c>
      <c r="B192" s="63" t="s">
        <v>343</v>
      </c>
      <c r="C192" s="144">
        <f>1/((1/C189)+(1/C191))</f>
        <v>2.7357512953367875</v>
      </c>
      <c r="D192" s="73" t="s">
        <v>179</v>
      </c>
      <c r="E192" s="30"/>
    </row>
    <row r="193" spans="1:6" ht="115.5" customHeight="1">
      <c r="A193" s="124" t="s">
        <v>384</v>
      </c>
      <c r="B193" s="125" t="s">
        <v>334</v>
      </c>
      <c r="C193" s="164"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7</v>
      </c>
      <c r="D193" s="73"/>
      <c r="E193" s="30"/>
    </row>
    <row r="194" spans="1:6" ht="15.6">
      <c r="A194" s="124" t="s">
        <v>382</v>
      </c>
      <c r="B194" s="125" t="s">
        <v>334</v>
      </c>
      <c r="C194" s="131" t="str">
        <f>IF(C193="Option 1",0.95,IF(C193="Option 2",1,IF(C193="Option 3",0.9,IF(C193="Option 4",0.8,IF(C193="Option 5",0.6,IF(C193="Option 6",0.6,IF(C193="Option 7","Burst Disabled",IF(C193="Option 8",0.4,"Error"))))))))</f>
        <v>Burst Disabled</v>
      </c>
      <c r="D194" s="73"/>
      <c r="E194" s="30"/>
    </row>
    <row r="195" spans="1:6" ht="15.6">
      <c r="A195" s="72" t="s">
        <v>347</v>
      </c>
      <c r="B195" s="63" t="s">
        <v>169</v>
      </c>
      <c r="C195" s="71">
        <f>-C181*(C191+C189)/C189/(Vout+C180)*C42/Nps*100</f>
        <v>116.96963848487773</v>
      </c>
      <c r="D195" s="73" t="s">
        <v>157</v>
      </c>
      <c r="E195" s="30"/>
    </row>
    <row r="196" spans="1:6">
      <c r="A196" s="72" t="s">
        <v>292</v>
      </c>
      <c r="B196" s="63"/>
      <c r="C196" s="85">
        <f>1/(50*f0*10^3)/2/3.14/(C189*C191/(C189+C191))*10^9</f>
        <v>16.996930033213097</v>
      </c>
      <c r="D196" s="73" t="s">
        <v>70</v>
      </c>
      <c r="E196" s="30"/>
    </row>
    <row r="197" spans="1:6" ht="15" thickBot="1">
      <c r="A197" s="80" t="s">
        <v>293</v>
      </c>
      <c r="B197" s="81"/>
      <c r="C197" s="103">
        <v>3.9</v>
      </c>
      <c r="D197" s="82" t="s">
        <v>70</v>
      </c>
      <c r="E197" s="155" t="s">
        <v>185</v>
      </c>
    </row>
    <row r="198" spans="1:6" ht="15" thickBot="1">
      <c r="A198" s="55"/>
      <c r="B198" s="40"/>
      <c r="C198" s="58"/>
      <c r="D198" s="40"/>
    </row>
    <row r="199" spans="1:6">
      <c r="A199" s="468" t="s">
        <v>332</v>
      </c>
      <c r="B199" s="469"/>
      <c r="C199" s="469"/>
      <c r="D199" s="470"/>
      <c r="E199" s="152"/>
    </row>
    <row r="200" spans="1:6" ht="15.6">
      <c r="A200" s="72" t="s">
        <v>279</v>
      </c>
      <c r="B200" s="63" t="s">
        <v>166</v>
      </c>
      <c r="C200" s="119">
        <v>37.5</v>
      </c>
      <c r="D200" s="73" t="s">
        <v>152</v>
      </c>
      <c r="E200" s="30"/>
    </row>
    <row r="201" spans="1:6" ht="15.6">
      <c r="A201" s="78" t="s">
        <v>280</v>
      </c>
      <c r="B201" s="64" t="s">
        <v>167</v>
      </c>
      <c r="C201" s="104">
        <v>40</v>
      </c>
      <c r="D201" s="79" t="s">
        <v>154</v>
      </c>
      <c r="E201" s="30" t="s">
        <v>182</v>
      </c>
    </row>
    <row r="202" spans="1:6" ht="15.6">
      <c r="A202" s="78" t="s">
        <v>282</v>
      </c>
      <c r="B202" s="64" t="s">
        <v>168</v>
      </c>
      <c r="C202" s="171">
        <f>1000000000*(C200/1000000)*((C201/1000)-(0.00078)-(0.000265))/(C174-C206)</f>
        <v>245.21613737315045</v>
      </c>
      <c r="D202" s="79" t="s">
        <v>156</v>
      </c>
      <c r="E202" s="30"/>
    </row>
    <row r="203" spans="1:6" ht="16.5" customHeight="1">
      <c r="A203" s="78" t="s">
        <v>283</v>
      </c>
      <c r="B203" s="64" t="s">
        <v>168</v>
      </c>
      <c r="C203" s="168">
        <v>141</v>
      </c>
      <c r="D203" s="79" t="s">
        <v>156</v>
      </c>
      <c r="E203" s="30" t="s">
        <v>509</v>
      </c>
      <c r="F203"/>
    </row>
    <row r="204" spans="1:6" ht="15.6">
      <c r="A204" s="78" t="s">
        <v>391</v>
      </c>
      <c r="B204" s="64" t="s">
        <v>380</v>
      </c>
      <c r="C204" s="172">
        <v>0.6</v>
      </c>
      <c r="D204" s="79" t="s">
        <v>7</v>
      </c>
      <c r="E204" s="30" t="s">
        <v>508</v>
      </c>
    </row>
    <row r="205" spans="1:6" ht="34.5" customHeight="1">
      <c r="A205" s="78" t="s">
        <v>507</v>
      </c>
      <c r="B205" s="64" t="s">
        <v>510</v>
      </c>
      <c r="C205" s="181">
        <f>'tables and calculations'!B259</f>
        <v>5.6162899650341651E-2</v>
      </c>
      <c r="D205" s="79" t="s">
        <v>7</v>
      </c>
      <c r="E205" s="30"/>
    </row>
    <row r="206" spans="1:6" ht="30">
      <c r="A206" s="78" t="s">
        <v>348</v>
      </c>
      <c r="B206" s="64" t="s">
        <v>349</v>
      </c>
      <c r="C206" s="167">
        <v>0.3</v>
      </c>
      <c r="D206" s="79" t="s">
        <v>7</v>
      </c>
      <c r="E206" s="158" t="s">
        <v>511</v>
      </c>
    </row>
    <row r="207" spans="1:6" ht="15.6">
      <c r="A207" s="78" t="s">
        <v>350</v>
      </c>
      <c r="B207" s="64" t="s">
        <v>351</v>
      </c>
      <c r="C207" s="132">
        <f>'tables and calculations'!B263/1000</f>
        <v>290.48699763593385</v>
      </c>
      <c r="D207" s="69" t="s">
        <v>148</v>
      </c>
      <c r="E207" s="466"/>
      <c r="F207"/>
    </row>
    <row r="208" spans="1:6" ht="15.6">
      <c r="A208" s="78" t="s">
        <v>353</v>
      </c>
      <c r="B208" s="64" t="s">
        <v>352</v>
      </c>
      <c r="C208" s="132">
        <f>'tables and calculations'!B264/1000</f>
        <v>131.67174965337594</v>
      </c>
      <c r="D208" s="69" t="s">
        <v>148</v>
      </c>
      <c r="E208" s="467"/>
    </row>
    <row r="209" spans="1:7" ht="15.6">
      <c r="A209" s="78" t="s">
        <v>354</v>
      </c>
      <c r="B209" s="64" t="s">
        <v>351</v>
      </c>
      <c r="C209" s="140">
        <v>76.8</v>
      </c>
      <c r="D209" s="69" t="s">
        <v>148</v>
      </c>
      <c r="E209" s="30" t="s">
        <v>375</v>
      </c>
    </row>
    <row r="210" spans="1:7" ht="15.6">
      <c r="A210" s="78" t="s">
        <v>355</v>
      </c>
      <c r="B210" s="64" t="s">
        <v>352</v>
      </c>
      <c r="C210" s="140">
        <v>6.19</v>
      </c>
      <c r="D210" s="69" t="s">
        <v>148</v>
      </c>
      <c r="E210" s="30" t="s">
        <v>376</v>
      </c>
    </row>
    <row r="211" spans="1:7" ht="15.6">
      <c r="A211" s="78" t="s">
        <v>364</v>
      </c>
      <c r="B211" s="64" t="s">
        <v>349</v>
      </c>
      <c r="C211" s="133">
        <f>IF(C193="Option 5",0,IF(AND('tables and calculations'!B271&lt;0,'tables and calculations'!B274=0),0,'tables and calculations'!B271))</f>
        <v>0.8017769528396731</v>
      </c>
      <c r="D211" s="79" t="s">
        <v>7</v>
      </c>
      <c r="E211" s="30"/>
    </row>
    <row r="212" spans="1:7" ht="15.6">
      <c r="A212" s="78" t="s">
        <v>512</v>
      </c>
      <c r="B212" s="64" t="s">
        <v>513</v>
      </c>
      <c r="C212" s="133">
        <f>'tables and calculations'!$B$273</f>
        <v>1.1844463188335945</v>
      </c>
      <c r="D212" s="79" t="s">
        <v>7</v>
      </c>
      <c r="E212" s="30" t="s">
        <v>514</v>
      </c>
    </row>
    <row r="213" spans="1:7" ht="15.6">
      <c r="A213" s="78" t="str">
        <f>IF($C$194="Burst Disabled","ZCS Disabled Threshold","Actual Burst Mode Exit Threshold")</f>
        <v>ZCS Disabled Threshold</v>
      </c>
      <c r="B213" s="64" t="s">
        <v>380</v>
      </c>
      <c r="C213" s="133">
        <f>IF('tables and calculations'!B272&lt;0.2,0.2,'tables and calculations'!B272)</f>
        <v>0.2</v>
      </c>
      <c r="D213" s="79" t="s">
        <v>7</v>
      </c>
      <c r="E213" s="30"/>
      <c r="G213"/>
    </row>
    <row r="214" spans="1:7" ht="15.6">
      <c r="A214" s="78" t="str">
        <f>IF($C$194="Burst Disabled","Max Switching Frequency Clamp Threshold","Actual Burst Mode Entry Threshold")</f>
        <v>Max Switching Frequency Clamp Threshold</v>
      </c>
      <c r="B214" s="64" t="s">
        <v>386</v>
      </c>
      <c r="C214" s="163">
        <f>IF($C$194="burst disabled",IF(C213*0.4&lt;0.2,0.2,C213*0.4),IF($C$194="Error","Error",IF($C$194*$C$213&lt;0.2,0.2,$C$213*$C$194)))</f>
        <v>0.2</v>
      </c>
      <c r="D214" s="73" t="s">
        <v>7</v>
      </c>
      <c r="E214" s="30"/>
    </row>
    <row r="215" spans="1:7" ht="15.6">
      <c r="A215" s="78" t="s">
        <v>534</v>
      </c>
      <c r="B215" s="64" t="s">
        <v>535</v>
      </c>
      <c r="C215" s="187">
        <f>IF($C$22="UCC256403",40,IF($C$22="UCC256404",40,IF($C$22="UCC256404B",40,16)))</f>
        <v>40</v>
      </c>
      <c r="D215" s="79"/>
      <c r="E215" s="186" t="s">
        <v>536</v>
      </c>
    </row>
    <row r="216" spans="1:7" ht="16.2" thickBot="1">
      <c r="A216" s="74" t="s">
        <v>281</v>
      </c>
      <c r="B216" s="75" t="s">
        <v>167</v>
      </c>
      <c r="C216" s="135">
        <f>C203*0.000001*(C174-C211)/(C200*0.000001)</f>
        <v>20.512558196936457</v>
      </c>
      <c r="D216" s="76" t="s">
        <v>154</v>
      </c>
      <c r="E216" s="155"/>
    </row>
    <row r="217" spans="1:7" ht="15" thickBot="1">
      <c r="A217" s="62"/>
      <c r="B217" s="61"/>
      <c r="C217" s="61"/>
      <c r="D217" s="61"/>
    </row>
    <row r="218" spans="1:7">
      <c r="A218" s="395" t="s">
        <v>150</v>
      </c>
      <c r="B218" s="396"/>
      <c r="C218" s="396"/>
      <c r="D218" s="397"/>
      <c r="E218" s="152"/>
    </row>
    <row r="219" spans="1:7">
      <c r="A219" s="72" t="s">
        <v>294</v>
      </c>
      <c r="B219" s="63"/>
      <c r="C219" s="120">
        <v>0.43</v>
      </c>
      <c r="D219" s="73" t="s">
        <v>7</v>
      </c>
      <c r="E219" s="30"/>
    </row>
    <row r="220" spans="1:7" s="31" customFormat="1">
      <c r="A220" s="72" t="s">
        <v>295</v>
      </c>
      <c r="B220" s="63"/>
      <c r="C220" s="120">
        <v>0.6</v>
      </c>
      <c r="D220" s="73" t="s">
        <v>7</v>
      </c>
      <c r="E220" s="30"/>
    </row>
    <row r="221" spans="1:7" s="31" customFormat="1">
      <c r="A221" s="72" t="s">
        <v>296</v>
      </c>
      <c r="B221" s="63"/>
      <c r="C221" s="120">
        <v>4</v>
      </c>
      <c r="D221" s="73" t="s">
        <v>7</v>
      </c>
      <c r="E221" s="30"/>
    </row>
    <row r="222" spans="1:7">
      <c r="A222" s="72" t="s">
        <v>297</v>
      </c>
      <c r="B222" s="63"/>
      <c r="C222" s="102">
        <v>130</v>
      </c>
      <c r="D222" s="73" t="s">
        <v>157</v>
      </c>
      <c r="E222" s="30" t="s">
        <v>206</v>
      </c>
    </row>
    <row r="223" spans="1:7">
      <c r="A223" s="72" t="s">
        <v>298</v>
      </c>
      <c r="B223" s="63"/>
      <c r="C223" s="71">
        <f>C222/C219*C220</f>
        <v>181.3953488372093</v>
      </c>
      <c r="D223" s="73" t="s">
        <v>157</v>
      </c>
      <c r="E223" s="30"/>
    </row>
    <row r="224" spans="1:7">
      <c r="A224" s="72" t="s">
        <v>299</v>
      </c>
      <c r="B224" s="63"/>
      <c r="C224" s="83">
        <f>C219/C222*100</f>
        <v>0.33076923076923076</v>
      </c>
      <c r="D224" s="73" t="s">
        <v>7</v>
      </c>
      <c r="E224" s="30"/>
    </row>
    <row r="225" spans="1:5" ht="15.6">
      <c r="A225" s="72" t="s">
        <v>300</v>
      </c>
      <c r="B225" s="63" t="s">
        <v>205</v>
      </c>
      <c r="C225" s="83">
        <f>C224/(Pout/eff/Vblk)</f>
        <v>2.1389743589743588</v>
      </c>
      <c r="D225" s="73"/>
      <c r="E225" s="30"/>
    </row>
    <row r="226" spans="1:5" ht="15.6">
      <c r="A226" s="72" t="s">
        <v>301</v>
      </c>
      <c r="B226" s="63" t="s">
        <v>175</v>
      </c>
      <c r="C226" s="102">
        <v>150</v>
      </c>
      <c r="D226" s="73" t="s">
        <v>70</v>
      </c>
      <c r="E226" s="159" t="s">
        <v>402</v>
      </c>
    </row>
    <row r="227" spans="1:5" ht="15.6">
      <c r="A227" s="72" t="s">
        <v>302</v>
      </c>
      <c r="B227" s="63" t="s">
        <v>176</v>
      </c>
      <c r="C227" s="116">
        <f>Cr*10^-6/(C226*10^-12)*C225</f>
        <v>570.39316239316236</v>
      </c>
      <c r="D227" s="73" t="s">
        <v>155</v>
      </c>
      <c r="E227" s="30"/>
    </row>
    <row r="228" spans="1:5" ht="15.6">
      <c r="A228" s="72" t="s">
        <v>303</v>
      </c>
      <c r="B228" s="63" t="s">
        <v>176</v>
      </c>
      <c r="C228" s="102">
        <v>453</v>
      </c>
      <c r="D228" s="73" t="s">
        <v>155</v>
      </c>
      <c r="E228" s="30" t="s">
        <v>184</v>
      </c>
    </row>
    <row r="229" spans="1:5" ht="15.6">
      <c r="A229" s="72" t="s">
        <v>304</v>
      </c>
      <c r="B229" s="63"/>
      <c r="C229" s="83">
        <f>C162*C228*C226*10^-12/(Cr*10^-6)</f>
        <v>0.98536015001403632</v>
      </c>
      <c r="D229" s="73" t="s">
        <v>7</v>
      </c>
      <c r="E229" s="30"/>
    </row>
    <row r="230" spans="1:5">
      <c r="A230" s="72" t="s">
        <v>305</v>
      </c>
      <c r="B230" s="63"/>
      <c r="C230" s="83">
        <f>C221*Cr*10^-6/(C228*C226*10^-12)</f>
        <v>2.3546725533480504</v>
      </c>
      <c r="D230" s="73" t="s">
        <v>10</v>
      </c>
      <c r="E230" s="30"/>
    </row>
    <row r="231" spans="1:5" ht="15" thickBot="1">
      <c r="A231" s="74" t="s">
        <v>306</v>
      </c>
      <c r="B231" s="75"/>
      <c r="C231" s="84">
        <f>C230*Nps</f>
        <v>15.697824871228846</v>
      </c>
      <c r="D231" s="76" t="s">
        <v>10</v>
      </c>
      <c r="E231" s="155"/>
    </row>
    <row r="232" spans="1:5">
      <c r="A232" s="61"/>
      <c r="B232" s="61"/>
      <c r="C232" s="61"/>
      <c r="D232" s="61"/>
    </row>
    <row r="233" spans="1:5">
      <c r="A233" s="61"/>
      <c r="B233" s="61"/>
      <c r="C233" s="61"/>
      <c r="D233" s="61"/>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E207:E208"/>
    <mergeCell ref="A178:D178"/>
    <mergeCell ref="A218:D218"/>
    <mergeCell ref="A143:D143"/>
    <mergeCell ref="A161:D161"/>
    <mergeCell ref="A199:D199"/>
    <mergeCell ref="A133:D133"/>
    <mergeCell ref="A137:D137"/>
    <mergeCell ref="A129:D129"/>
    <mergeCell ref="A115:D115"/>
    <mergeCell ref="A114:D114"/>
    <mergeCell ref="A120:D120"/>
    <mergeCell ref="A1:D1"/>
    <mergeCell ref="B2:D2"/>
    <mergeCell ref="A3:D3"/>
    <mergeCell ref="C4:D4"/>
    <mergeCell ref="A5:D5"/>
    <mergeCell ref="A6:D6"/>
    <mergeCell ref="A23:D23"/>
    <mergeCell ref="A24:D24"/>
    <mergeCell ref="A7:D11"/>
    <mergeCell ref="A12:D16"/>
    <mergeCell ref="A18:D20"/>
    <mergeCell ref="A17:D17"/>
    <mergeCell ref="A30:D30"/>
    <mergeCell ref="A126:D126"/>
    <mergeCell ref="A38:D38"/>
    <mergeCell ref="A50:D50"/>
    <mergeCell ref="A59:D60"/>
    <mergeCell ref="A31:D31"/>
    <mergeCell ref="A45:D45"/>
    <mergeCell ref="A49:D49"/>
    <mergeCell ref="A51:D54"/>
    <mergeCell ref="A36:D36"/>
    <mergeCell ref="A89:D89"/>
    <mergeCell ref="A107:D107"/>
    <mergeCell ref="A111:D111"/>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7620</xdr:colOff>
                <xdr:row>204</xdr:row>
                <xdr:rowOff>7620</xdr:rowOff>
              </from>
              <to>
                <xdr:col>4</xdr:col>
                <xdr:colOff>2324100</xdr:colOff>
                <xdr:row>204</xdr:row>
                <xdr:rowOff>426720</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4.4"/>
  <cols>
    <col min="1" max="1" width="37.88671875" bestFit="1" customWidth="1"/>
    <col min="2" max="2" width="38.88671875" bestFit="1" customWidth="1"/>
    <col min="3" max="3" width="10.109375" bestFit="1" customWidth="1"/>
    <col min="4" max="4" width="8.6640625" bestFit="1" customWidth="1"/>
    <col min="5" max="5" width="12.6640625" customWidth="1"/>
    <col min="6" max="6" width="17.44140625" bestFit="1" customWidth="1"/>
    <col min="7" max="7" width="10.109375" bestFit="1" customWidth="1"/>
    <col min="8" max="8" width="10.5546875" bestFit="1" customWidth="1"/>
    <col min="9" max="10" width="12.6640625" customWidth="1"/>
    <col min="11" max="11" width="51.33203125" customWidth="1"/>
    <col min="12" max="12" width="53" customWidth="1"/>
    <col min="13" max="13" width="52.44140625" customWidth="1"/>
    <col min="14" max="14" width="53" bestFit="1" customWidth="1"/>
    <col min="15" max="15" width="46.5546875" bestFit="1" customWidth="1"/>
    <col min="16" max="16" width="39" bestFit="1" customWidth="1"/>
    <col min="17" max="17" width="43.33203125" bestFit="1" customWidth="1"/>
    <col min="18" max="65" width="12.664062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439</v>
      </c>
      <c r="S60" s="126">
        <f>Compensation!C16</f>
        <v>1.0416671875000001</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440</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0.27</v>
      </c>
      <c r="B66" s="22">
        <f t="shared" ref="B66:B141" si="1">Ln_selected</f>
        <v>10.37</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1.1096779741935485</v>
      </c>
      <c r="V66" s="22">
        <f t="shared" ref="V66:V141" si="5">Mg_min</f>
        <v>1.0101015151515151</v>
      </c>
      <c r="X66" s="22">
        <v>1E-3</v>
      </c>
      <c r="Y66" s="22">
        <f t="shared" ref="Y66:Y141" si="6">Ln_selected</f>
        <v>10.37</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1.0416671875000001</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0.27</v>
      </c>
      <c r="B67" s="22">
        <f t="shared" si="1"/>
        <v>10.37</v>
      </c>
      <c r="C67" s="22">
        <f>C66+0.05</f>
        <v>0.05</v>
      </c>
      <c r="D67" s="22">
        <f t="shared" ref="D67:D134" si="7">C67^2</f>
        <v>2.5000000000000005E-3</v>
      </c>
      <c r="E67" s="22">
        <f t="shared" ref="E67:E134" si="8">B67*D67</f>
        <v>2.5925000000000004E-2</v>
      </c>
      <c r="F67" s="22">
        <f t="shared" ref="F67:F134" si="9">C67^2-1</f>
        <v>-0.99750000000000005</v>
      </c>
      <c r="G67" s="22">
        <f>1</f>
        <v>1</v>
      </c>
      <c r="H67" s="22">
        <f t="shared" ref="H67:H134" si="10">C67*B67*A67</f>
        <v>0.13999500000000001</v>
      </c>
      <c r="I67" s="22" t="str">
        <f t="shared" ref="I67:I134" si="11">COMPLEX(G67,H67,"j")</f>
        <v>1+0,139995j</v>
      </c>
      <c r="K67" s="22" t="str">
        <f t="shared" ref="K67:K134" si="12">IMPRODUCT(I67,F67)</f>
        <v>-0,9975-0,1396450125j</v>
      </c>
      <c r="M67" s="22" t="str">
        <f t="shared" si="2"/>
        <v>-0,971575-0,1396450125j</v>
      </c>
      <c r="O67" s="22" t="str">
        <f t="shared" si="3"/>
        <v>-0,0261433952590563+0,00375760467050239j</v>
      </c>
      <c r="S67" s="22">
        <f t="shared" ref="S67:S134" si="13">IMABS(O67)</f>
        <v>2.6412056120851873E-2</v>
      </c>
      <c r="U67" s="22">
        <f t="shared" si="4"/>
        <v>1.1096779741935485</v>
      </c>
      <c r="V67" s="22">
        <f t="shared" si="5"/>
        <v>1.0101015151515151</v>
      </c>
      <c r="X67" s="22">
        <f>X66</f>
        <v>1E-3</v>
      </c>
      <c r="Y67" s="22">
        <f t="shared" si="6"/>
        <v>10.37</v>
      </c>
      <c r="Z67" s="22">
        <f>Z66+0.05</f>
        <v>0.05</v>
      </c>
      <c r="AA67" s="22">
        <f t="shared" ref="AA67:AA134" si="14">Z67^2</f>
        <v>2.5000000000000005E-3</v>
      </c>
      <c r="AB67" s="22">
        <f t="shared" ref="AB67:AB134" si="15">Y67*AA67</f>
        <v>2.5925000000000004E-2</v>
      </c>
      <c r="AC67" s="22">
        <f t="shared" ref="AC67:AC134" si="16">Z67^2-1</f>
        <v>-0.99750000000000005</v>
      </c>
      <c r="AD67" s="22">
        <v>1</v>
      </c>
      <c r="AE67" s="22">
        <f t="shared" ref="AE67:AE134" si="17">Z67*Y67*X67</f>
        <v>5.1849999999999997E-4</v>
      </c>
      <c r="AF67" s="22" t="str">
        <f t="shared" ref="AF67:AF134" si="18">COMPLEX(AD67,AE67,"j")</f>
        <v>1+0,0005185j</v>
      </c>
      <c r="AH67" s="22" t="str">
        <f t="shared" ref="AH67:AH134" si="19">IMPRODUCT(AF67,AC67)</f>
        <v>-0,9975-0,00051720375j</v>
      </c>
      <c r="AI67" s="22" t="str">
        <f t="shared" ref="AI67:AI134" si="20">IMSUM(AH67,AB67)</f>
        <v>-0,971575-0,00051720375j</v>
      </c>
      <c r="AK67" s="22" t="str">
        <f t="shared" ref="AK67:AK134" si="21">IMDIV(AB67,AI67)</f>
        <v>-0,0266834702965295+0,0000142045553872616j</v>
      </c>
      <c r="AO67" s="22">
        <f t="shared" ref="AO67:AO134" si="22">IMABS(AK67)</f>
        <v>2.6683474077322949E-2</v>
      </c>
      <c r="AP67" s="22">
        <v>1</v>
      </c>
      <c r="AR67" s="22">
        <f>Compensation!$C$16</f>
        <v>1.0416671875000001</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0.27</v>
      </c>
      <c r="B68" s="22">
        <f t="shared" si="1"/>
        <v>10.37</v>
      </c>
      <c r="C68" s="22">
        <f t="shared" ref="C68:C135" si="23">C67+0.05</f>
        <v>0.1</v>
      </c>
      <c r="D68" s="22">
        <f t="shared" si="7"/>
        <v>1.0000000000000002E-2</v>
      </c>
      <c r="E68" s="22">
        <f t="shared" si="8"/>
        <v>0.10370000000000001</v>
      </c>
      <c r="F68" s="22">
        <f t="shared" si="9"/>
        <v>-0.99</v>
      </c>
      <c r="G68" s="22">
        <f>1</f>
        <v>1</v>
      </c>
      <c r="H68" s="22">
        <f t="shared" si="10"/>
        <v>0.27999000000000002</v>
      </c>
      <c r="I68" s="22" t="str">
        <f t="shared" si="11"/>
        <v>1+0,27999j</v>
      </c>
      <c r="K68" s="22" t="str">
        <f t="shared" si="12"/>
        <v>-0,99-0,2771901j</v>
      </c>
      <c r="M68" s="22" t="str">
        <f t="shared" si="2"/>
        <v>-0,8863-0,2771901j</v>
      </c>
      <c r="O68" s="22" t="str">
        <f t="shared" si="3"/>
        <v>-0,106578566278359+0,0333324195470552j</v>
      </c>
      <c r="S68" s="22">
        <f t="shared" si="13"/>
        <v>0.11166933770203649</v>
      </c>
      <c r="U68" s="22">
        <f t="shared" si="4"/>
        <v>1.1096779741935485</v>
      </c>
      <c r="V68" s="22">
        <f t="shared" si="5"/>
        <v>1.0101015151515151</v>
      </c>
      <c r="X68" s="22">
        <f t="shared" ref="X68:X135" si="24">X67</f>
        <v>1E-3</v>
      </c>
      <c r="Y68" s="22">
        <f t="shared" si="6"/>
        <v>10.37</v>
      </c>
      <c r="Z68" s="22">
        <f t="shared" ref="Z68:Z135" si="25">Z67+0.05</f>
        <v>0.1</v>
      </c>
      <c r="AA68" s="22">
        <f t="shared" si="14"/>
        <v>1.0000000000000002E-2</v>
      </c>
      <c r="AB68" s="22">
        <f t="shared" si="15"/>
        <v>0.10370000000000001</v>
      </c>
      <c r="AC68" s="22">
        <f t="shared" si="16"/>
        <v>-0.99</v>
      </c>
      <c r="AD68" s="22">
        <v>1</v>
      </c>
      <c r="AE68" s="22">
        <f t="shared" si="17"/>
        <v>1.0369999999999999E-3</v>
      </c>
      <c r="AF68" s="22" t="str">
        <f t="shared" si="18"/>
        <v>1+0,001037j</v>
      </c>
      <c r="AH68" s="22" t="str">
        <f t="shared" si="19"/>
        <v>-0,99-0,00102663j</v>
      </c>
      <c r="AI68" s="22" t="str">
        <f t="shared" si="20"/>
        <v>-0,8863-0,00102663j</v>
      </c>
      <c r="AK68" s="22" t="str">
        <f t="shared" si="21"/>
        <v>-0,117003115042737+0,00013552849824701j</v>
      </c>
      <c r="AO68" s="22">
        <f t="shared" si="22"/>
        <v>0.11700319353623553</v>
      </c>
      <c r="AP68" s="22">
        <v>2</v>
      </c>
      <c r="AR68" s="22">
        <f>Compensation!$C$16</f>
        <v>1.0416671875000001</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0.27</v>
      </c>
      <c r="B69" s="22">
        <f t="shared" si="1"/>
        <v>10.37</v>
      </c>
      <c r="C69" s="22">
        <f t="shared" si="23"/>
        <v>0.15000000000000002</v>
      </c>
      <c r="D69" s="22">
        <f t="shared" si="7"/>
        <v>2.2500000000000006E-2</v>
      </c>
      <c r="E69" s="22">
        <f t="shared" si="8"/>
        <v>0.23332500000000003</v>
      </c>
      <c r="F69" s="22">
        <f t="shared" si="9"/>
        <v>-0.97750000000000004</v>
      </c>
      <c r="G69" s="22">
        <f>1</f>
        <v>1</v>
      </c>
      <c r="H69" s="22">
        <f t="shared" si="10"/>
        <v>0.41998500000000005</v>
      </c>
      <c r="I69" s="22" t="str">
        <f t="shared" si="11"/>
        <v>1+0,419985j</v>
      </c>
      <c r="K69" s="22" t="str">
        <f t="shared" si="12"/>
        <v>-0,9775-0,4105353375j</v>
      </c>
      <c r="M69" s="22" t="str">
        <f t="shared" si="2"/>
        <v>-0,744175-0,4105353375j</v>
      </c>
      <c r="O69" s="22" t="str">
        <f t="shared" si="3"/>
        <v>-0,240379415452668+0,1326089218946j</v>
      </c>
      <c r="S69" s="22">
        <f t="shared" si="13"/>
        <v>0.27453121778663803</v>
      </c>
      <c r="U69" s="22">
        <f t="shared" si="4"/>
        <v>1.1096779741935485</v>
      </c>
      <c r="V69" s="22">
        <f t="shared" si="5"/>
        <v>1.0101015151515151</v>
      </c>
      <c r="X69" s="22">
        <f t="shared" si="24"/>
        <v>1E-3</v>
      </c>
      <c r="Y69" s="22">
        <f t="shared" si="6"/>
        <v>10.37</v>
      </c>
      <c r="Z69" s="22">
        <f t="shared" si="25"/>
        <v>0.15000000000000002</v>
      </c>
      <c r="AA69" s="22">
        <f t="shared" si="14"/>
        <v>2.2500000000000006E-2</v>
      </c>
      <c r="AB69" s="22">
        <f t="shared" si="15"/>
        <v>0.23332500000000003</v>
      </c>
      <c r="AC69" s="22">
        <f t="shared" si="16"/>
        <v>-0.97750000000000004</v>
      </c>
      <c r="AD69" s="22">
        <v>1</v>
      </c>
      <c r="AE69" s="22">
        <f t="shared" si="17"/>
        <v>1.5555000000000002E-3</v>
      </c>
      <c r="AF69" s="22" t="str">
        <f t="shared" si="18"/>
        <v>1+0,0015555j</v>
      </c>
      <c r="AH69" s="22" t="str">
        <f t="shared" si="19"/>
        <v>-0,9775-0,00152050125j</v>
      </c>
      <c r="AI69" s="22" t="str">
        <f t="shared" si="20"/>
        <v>-0,744175-0,00152050125j</v>
      </c>
      <c r="AK69" s="22" t="str">
        <f t="shared" si="21"/>
        <v>-0,313533813882975+0,000640613506132739j</v>
      </c>
      <c r="AO69" s="22">
        <f t="shared" si="22"/>
        <v>0.31353446833429371</v>
      </c>
      <c r="AP69" s="22">
        <v>3</v>
      </c>
      <c r="AR69" s="22">
        <f>Compensation!$C$16</f>
        <v>1.0416671875000001</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0.27</v>
      </c>
      <c r="B70" s="22">
        <f t="shared" si="1"/>
        <v>10.37</v>
      </c>
      <c r="C70" s="22">
        <f t="shared" si="23"/>
        <v>0.2</v>
      </c>
      <c r="D70" s="22">
        <f t="shared" si="7"/>
        <v>4.0000000000000008E-2</v>
      </c>
      <c r="E70" s="22">
        <f t="shared" si="8"/>
        <v>0.41480000000000006</v>
      </c>
      <c r="F70" s="22">
        <f t="shared" si="9"/>
        <v>-0.96</v>
      </c>
      <c r="G70" s="22">
        <f>1</f>
        <v>1</v>
      </c>
      <c r="H70" s="22">
        <f t="shared" si="10"/>
        <v>0.55998000000000003</v>
      </c>
      <c r="I70" s="22" t="str">
        <f t="shared" si="11"/>
        <v>1+0,55998j</v>
      </c>
      <c r="K70" s="22" t="str">
        <f t="shared" si="12"/>
        <v>-0,96-0,5375808j</v>
      </c>
      <c r="M70" s="22" t="str">
        <f t="shared" si="2"/>
        <v>-0,5452-0,5375808j</v>
      </c>
      <c r="O70" s="22" t="str">
        <f t="shared" si="3"/>
        <v>-0,385764264932287+0,380373188102918j</v>
      </c>
      <c r="P70" s="333" t="s">
        <v>595</v>
      </c>
      <c r="S70" s="22">
        <f t="shared" si="13"/>
        <v>0.54175440037559963</v>
      </c>
      <c r="U70" s="22">
        <f t="shared" si="4"/>
        <v>1.1096779741935485</v>
      </c>
      <c r="V70" s="22">
        <f t="shared" si="5"/>
        <v>1.0101015151515151</v>
      </c>
      <c r="X70" s="22">
        <f t="shared" si="24"/>
        <v>1E-3</v>
      </c>
      <c r="Y70" s="22">
        <f t="shared" si="6"/>
        <v>10.37</v>
      </c>
      <c r="Z70" s="22">
        <f t="shared" si="25"/>
        <v>0.2</v>
      </c>
      <c r="AA70" s="22">
        <f t="shared" si="14"/>
        <v>4.0000000000000008E-2</v>
      </c>
      <c r="AB70" s="22">
        <f t="shared" si="15"/>
        <v>0.41480000000000006</v>
      </c>
      <c r="AC70" s="22">
        <f t="shared" si="16"/>
        <v>-0.96</v>
      </c>
      <c r="AD70" s="22">
        <v>1</v>
      </c>
      <c r="AE70" s="22">
        <f t="shared" si="17"/>
        <v>2.0739999999999999E-3</v>
      </c>
      <c r="AF70" s="22" t="str">
        <f t="shared" si="18"/>
        <v>1+0,002074j</v>
      </c>
      <c r="AH70" s="22" t="str">
        <f t="shared" si="19"/>
        <v>-0,96-0,00199104j</v>
      </c>
      <c r="AI70" s="22" t="str">
        <f t="shared" si="20"/>
        <v>-0,5452-0,00199104j</v>
      </c>
      <c r="AK70" s="22" t="str">
        <f t="shared" si="21"/>
        <v>-0,76081157008799+0,0027784414315994j</v>
      </c>
      <c r="AO70" s="22">
        <f t="shared" si="22"/>
        <v>0.76081664342766675</v>
      </c>
      <c r="AP70" s="22">
        <v>4</v>
      </c>
      <c r="AR70" s="22">
        <f>Compensation!$C$16</f>
        <v>1.0416671875000001</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5.6">
      <c r="A71" s="22">
        <f t="shared" si="0"/>
        <v>0.27</v>
      </c>
      <c r="B71" s="22">
        <f t="shared" si="1"/>
        <v>10.37</v>
      </c>
      <c r="C71" s="22">
        <f t="shared" si="23"/>
        <v>0.25</v>
      </c>
      <c r="D71" s="22">
        <f t="shared" si="7"/>
        <v>6.25E-2</v>
      </c>
      <c r="E71" s="22">
        <f t="shared" si="8"/>
        <v>0.64812499999999995</v>
      </c>
      <c r="F71" s="22">
        <f t="shared" si="9"/>
        <v>-0.9375</v>
      </c>
      <c r="G71" s="22">
        <f>1</f>
        <v>1</v>
      </c>
      <c r="H71" s="22">
        <f t="shared" si="10"/>
        <v>0.69997500000000001</v>
      </c>
      <c r="I71" s="22" t="str">
        <f t="shared" si="11"/>
        <v>1+0,699975j</v>
      </c>
      <c r="K71" s="22" t="str">
        <f t="shared" si="12"/>
        <v>-0,9375-0,6562265625j</v>
      </c>
      <c r="M71" s="22" t="str">
        <f t="shared" si="2"/>
        <v>-0,289375-0,6562265625j</v>
      </c>
      <c r="O71" s="22" t="str">
        <f t="shared" si="3"/>
        <v>-0,364622231587187+0,826867537435987j</v>
      </c>
      <c r="P71" s="32" t="s">
        <v>75</v>
      </c>
      <c r="S71" s="22">
        <f t="shared" si="13"/>
        <v>0.90369203616778293</v>
      </c>
      <c r="U71" s="22">
        <f t="shared" si="4"/>
        <v>1.1096779741935485</v>
      </c>
      <c r="V71" s="22">
        <f t="shared" si="5"/>
        <v>1.0101015151515151</v>
      </c>
      <c r="X71" s="22">
        <f t="shared" si="24"/>
        <v>1E-3</v>
      </c>
      <c r="Y71" s="22">
        <f t="shared" si="6"/>
        <v>10.37</v>
      </c>
      <c r="Z71" s="22">
        <f t="shared" si="25"/>
        <v>0.25</v>
      </c>
      <c r="AA71" s="22">
        <f t="shared" si="14"/>
        <v>6.25E-2</v>
      </c>
      <c r="AB71" s="22">
        <f t="shared" si="15"/>
        <v>0.64812499999999995</v>
      </c>
      <c r="AC71" s="22">
        <f t="shared" si="16"/>
        <v>-0.9375</v>
      </c>
      <c r="AD71" s="22">
        <v>1</v>
      </c>
      <c r="AE71" s="22">
        <f t="shared" si="17"/>
        <v>2.5924999999999998E-3</v>
      </c>
      <c r="AF71" s="22" t="str">
        <f t="shared" si="18"/>
        <v>1+0,0025925j</v>
      </c>
      <c r="AH71" s="22" t="str">
        <f t="shared" si="19"/>
        <v>-0,9375-0,00243046875j</v>
      </c>
      <c r="AI71" s="22" t="str">
        <f t="shared" si="20"/>
        <v>-0,289375-0,00243046875j</v>
      </c>
      <c r="AK71" s="22" t="str">
        <f t="shared" si="21"/>
        <v>-2,23958283233614+0,0188103190912466j</v>
      </c>
      <c r="AO71" s="22">
        <f t="shared" si="22"/>
        <v>2.2396618251421532</v>
      </c>
      <c r="AP71" s="22">
        <v>5</v>
      </c>
      <c r="AR71" s="22">
        <f>Compensation!$C$16</f>
        <v>1.0416671875000001</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5.6">
      <c r="A72" s="22">
        <f t="shared" si="0"/>
        <v>0.27</v>
      </c>
      <c r="B72" s="22">
        <f t="shared" si="1"/>
        <v>10.37</v>
      </c>
      <c r="C72" s="22">
        <f t="shared" si="23"/>
        <v>0.3</v>
      </c>
      <c r="D72" s="22">
        <f t="shared" si="7"/>
        <v>0.09</v>
      </c>
      <c r="E72" s="22">
        <f t="shared" si="8"/>
        <v>0.93329999999999991</v>
      </c>
      <c r="F72" s="22">
        <f t="shared" si="9"/>
        <v>-0.91</v>
      </c>
      <c r="G72" s="22">
        <f>1</f>
        <v>1</v>
      </c>
      <c r="H72" s="22">
        <f t="shared" si="10"/>
        <v>0.83996999999999999</v>
      </c>
      <c r="I72" s="22" t="str">
        <f t="shared" si="11"/>
        <v>1+0,83997j</v>
      </c>
      <c r="K72" s="22" t="str">
        <f t="shared" si="12"/>
        <v>-0,91-0,7643727j</v>
      </c>
      <c r="M72" s="22" t="str">
        <f t="shared" si="2"/>
        <v>0,0232999999999999-0,7643727j</v>
      </c>
      <c r="O72" s="22" t="str">
        <f t="shared" si="3"/>
        <v>0,0371846330219653+1,21986773997892j</v>
      </c>
      <c r="P72" s="32" t="s">
        <v>72</v>
      </c>
      <c r="S72" s="22">
        <f t="shared" si="13"/>
        <v>1.2204343488997089</v>
      </c>
      <c r="U72" s="22">
        <f t="shared" si="4"/>
        <v>1.1096779741935485</v>
      </c>
      <c r="V72" s="22">
        <f t="shared" si="5"/>
        <v>1.0101015151515151</v>
      </c>
      <c r="X72" s="22">
        <f t="shared" si="24"/>
        <v>1E-3</v>
      </c>
      <c r="Y72" s="22">
        <f t="shared" si="6"/>
        <v>10.37</v>
      </c>
      <c r="Z72" s="22">
        <f t="shared" si="25"/>
        <v>0.3</v>
      </c>
      <c r="AA72" s="22">
        <f t="shared" si="14"/>
        <v>0.09</v>
      </c>
      <c r="AB72" s="22">
        <f t="shared" si="15"/>
        <v>0.93329999999999991</v>
      </c>
      <c r="AC72" s="22">
        <f t="shared" si="16"/>
        <v>-0.91</v>
      </c>
      <c r="AD72" s="22">
        <v>1</v>
      </c>
      <c r="AE72" s="22">
        <f t="shared" si="17"/>
        <v>3.1109999999999996E-3</v>
      </c>
      <c r="AF72" s="22" t="str">
        <f t="shared" si="18"/>
        <v>1+0,003111j</v>
      </c>
      <c r="AH72" s="22" t="str">
        <f t="shared" si="19"/>
        <v>-0,91-0,00283101j</v>
      </c>
      <c r="AI72" s="22" t="str">
        <f t="shared" si="20"/>
        <v>0,0232999999999999-0,00283101j</v>
      </c>
      <c r="AK72" s="22" t="str">
        <f t="shared" si="21"/>
        <v>39,4730581383435+4,79607821116877j</v>
      </c>
      <c r="AO72" s="22">
        <f t="shared" si="22"/>
        <v>39.763358572946196</v>
      </c>
      <c r="AP72" s="22">
        <v>6</v>
      </c>
      <c r="AR72" s="22">
        <f>Compensation!$C$16</f>
        <v>1.0416671875000001</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5.6">
      <c r="A73" s="22">
        <f t="shared" si="0"/>
        <v>0.27</v>
      </c>
      <c r="B73" s="22">
        <f t="shared" si="1"/>
        <v>10.37</v>
      </c>
      <c r="C73" s="22">
        <f t="shared" si="23"/>
        <v>0.35</v>
      </c>
      <c r="D73" s="22">
        <f t="shared" si="7"/>
        <v>0.12249999999999998</v>
      </c>
      <c r="E73" s="22">
        <f t="shared" si="8"/>
        <v>1.2703249999999997</v>
      </c>
      <c r="F73" s="22">
        <f t="shared" si="9"/>
        <v>-0.87750000000000006</v>
      </c>
      <c r="G73" s="22">
        <f>1</f>
        <v>1</v>
      </c>
      <c r="H73" s="22">
        <f t="shared" si="10"/>
        <v>0.97996499999999986</v>
      </c>
      <c r="I73" s="22" t="str">
        <f t="shared" si="11"/>
        <v>1+0,979965j</v>
      </c>
      <c r="K73" s="22" t="str">
        <f t="shared" si="12"/>
        <v>-0,8775-0,8599192875j</v>
      </c>
      <c r="M73" s="22" t="str">
        <f t="shared" si="2"/>
        <v>0,392825-0,8599192875j</v>
      </c>
      <c r="O73" s="22" t="str">
        <f t="shared" si="3"/>
        <v>0,55832477266604+1,22220897525509j</v>
      </c>
      <c r="P73" s="32" t="s">
        <v>76</v>
      </c>
      <c r="S73" s="22">
        <f t="shared" si="13"/>
        <v>1.3436968895426835</v>
      </c>
      <c r="U73" s="22">
        <f t="shared" si="4"/>
        <v>1.1096779741935485</v>
      </c>
      <c r="V73" s="22">
        <f t="shared" si="5"/>
        <v>1.0101015151515151</v>
      </c>
      <c r="X73" s="22">
        <f t="shared" si="24"/>
        <v>1E-3</v>
      </c>
      <c r="Y73" s="22">
        <f t="shared" si="6"/>
        <v>10.37</v>
      </c>
      <c r="Z73" s="22">
        <f t="shared" si="25"/>
        <v>0.35</v>
      </c>
      <c r="AA73" s="22">
        <f t="shared" si="14"/>
        <v>0.12249999999999998</v>
      </c>
      <c r="AB73" s="22">
        <f t="shared" si="15"/>
        <v>1.2703249999999997</v>
      </c>
      <c r="AC73" s="22">
        <f t="shared" si="16"/>
        <v>-0.87750000000000006</v>
      </c>
      <c r="AD73" s="22">
        <v>1</v>
      </c>
      <c r="AE73" s="22">
        <f t="shared" si="17"/>
        <v>3.6294999999999995E-3</v>
      </c>
      <c r="AF73" s="22" t="str">
        <f t="shared" si="18"/>
        <v>1+0,0036295j</v>
      </c>
      <c r="AH73" s="22" t="str">
        <f t="shared" si="19"/>
        <v>-0,8775-0,00318488625j</v>
      </c>
      <c r="AI73" s="22" t="str">
        <f t="shared" si="20"/>
        <v>0,392825-0,00318488625j</v>
      </c>
      <c r="AK73" s="22" t="str">
        <f t="shared" si="21"/>
        <v>3,23360657298049+0,0262169391260617j</v>
      </c>
      <c r="AO73" s="22">
        <f t="shared" si="22"/>
        <v>3.2337128500718442</v>
      </c>
      <c r="AP73" s="22">
        <v>7</v>
      </c>
      <c r="AR73" s="22">
        <f>Compensation!$C$16</f>
        <v>1.0416671875000001</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5.6">
      <c r="A74" s="22">
        <f t="shared" si="0"/>
        <v>0.27</v>
      </c>
      <c r="B74" s="22">
        <f t="shared" si="1"/>
        <v>10.37</v>
      </c>
      <c r="C74" s="22">
        <f t="shared" si="23"/>
        <v>0.39999999999999997</v>
      </c>
      <c r="D74" s="22">
        <f t="shared" si="7"/>
        <v>0.15999999999999998</v>
      </c>
      <c r="E74" s="22">
        <f t="shared" si="8"/>
        <v>1.6591999999999996</v>
      </c>
      <c r="F74" s="22">
        <f t="shared" si="9"/>
        <v>-0.84000000000000008</v>
      </c>
      <c r="G74" s="22">
        <f>1</f>
        <v>1</v>
      </c>
      <c r="H74" s="22">
        <f t="shared" si="10"/>
        <v>1.1199600000000001</v>
      </c>
      <c r="I74" s="22" t="str">
        <f t="shared" si="11"/>
        <v>1+1,11996j</v>
      </c>
      <c r="K74" s="22" t="str">
        <f t="shared" si="12"/>
        <v>-0,84-0,9407664j</v>
      </c>
      <c r="M74" s="22" t="str">
        <f t="shared" si="2"/>
        <v>0,8192-0,9407664j</v>
      </c>
      <c r="O74" s="22" t="str">
        <f t="shared" si="3"/>
        <v>0,873459536249295+1,00307786067251j</v>
      </c>
      <c r="P74" s="32" t="s">
        <v>74</v>
      </c>
      <c r="S74" s="22">
        <f t="shared" si="13"/>
        <v>1.3300739663778749</v>
      </c>
      <c r="U74" s="22">
        <f t="shared" si="4"/>
        <v>1.1096779741935485</v>
      </c>
      <c r="V74" s="22">
        <f t="shared" si="5"/>
        <v>1.0101015151515151</v>
      </c>
      <c r="X74" s="22">
        <f t="shared" si="24"/>
        <v>1E-3</v>
      </c>
      <c r="Y74" s="22">
        <f t="shared" si="6"/>
        <v>10.37</v>
      </c>
      <c r="Z74" s="22">
        <f t="shared" si="25"/>
        <v>0.39999999999999997</v>
      </c>
      <c r="AA74" s="22">
        <f t="shared" si="14"/>
        <v>0.15999999999999998</v>
      </c>
      <c r="AB74" s="22">
        <f t="shared" si="15"/>
        <v>1.6591999999999996</v>
      </c>
      <c r="AC74" s="22">
        <f t="shared" si="16"/>
        <v>-0.84000000000000008</v>
      </c>
      <c r="AD74" s="22">
        <v>1</v>
      </c>
      <c r="AE74" s="22">
        <f t="shared" si="17"/>
        <v>4.1479999999999998E-3</v>
      </c>
      <c r="AF74" s="22" t="str">
        <f t="shared" si="18"/>
        <v>1+0,004148j</v>
      </c>
      <c r="AH74" s="22" t="str">
        <f t="shared" si="19"/>
        <v>-0,84-0,00348432j</v>
      </c>
      <c r="AI74" s="22" t="str">
        <f t="shared" si="20"/>
        <v>0,8192-0,00348432j</v>
      </c>
      <c r="AK74" s="22" t="str">
        <f t="shared" si="21"/>
        <v>2,02535398486045+0,00861447924380977j</v>
      </c>
      <c r="AO74" s="22">
        <f t="shared" si="22"/>
        <v>2.0253723048473695</v>
      </c>
      <c r="AP74" s="22">
        <v>8</v>
      </c>
      <c r="AR74" s="22">
        <f>Compensation!$C$16</f>
        <v>1.0416671875000001</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5.6">
      <c r="P75" s="32" t="s">
        <v>608</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5.6">
      <c r="P76" s="32" t="s">
        <v>609</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5.6">
      <c r="A77" s="22">
        <f t="shared" si="0"/>
        <v>0.27</v>
      </c>
      <c r="B77" s="22">
        <f t="shared" si="1"/>
        <v>10.37</v>
      </c>
      <c r="C77" s="22">
        <f>C74+0.05</f>
        <v>0.44999999999999996</v>
      </c>
      <c r="D77" s="22">
        <f t="shared" si="7"/>
        <v>0.20249999999999996</v>
      </c>
      <c r="E77" s="22">
        <f t="shared" si="8"/>
        <v>2.0999249999999994</v>
      </c>
      <c r="F77" s="22">
        <f t="shared" si="9"/>
        <v>-0.7975000000000001</v>
      </c>
      <c r="G77" s="22">
        <f>1</f>
        <v>1</v>
      </c>
      <c r="H77" s="22">
        <f t="shared" si="10"/>
        <v>1.2599549999999999</v>
      </c>
      <c r="I77" s="22" t="str">
        <f t="shared" si="11"/>
        <v>1+1,259955j</v>
      </c>
      <c r="K77" s="22" t="str">
        <f t="shared" si="12"/>
        <v>-0,7975-1,0048141125j</v>
      </c>
      <c r="M77" s="22" t="str">
        <f t="shared" si="2"/>
        <v>1,302425-1,0048141125j</v>
      </c>
      <c r="O77" s="22" t="str">
        <f t="shared" si="3"/>
        <v>1,01072909885752+0,779772242122537j</v>
      </c>
      <c r="P77" s="32" t="s">
        <v>77</v>
      </c>
      <c r="S77" s="22">
        <f t="shared" si="13"/>
        <v>1.2765649458065746</v>
      </c>
      <c r="U77" s="22">
        <f t="shared" si="4"/>
        <v>1.1096779741935485</v>
      </c>
      <c r="V77" s="22">
        <f t="shared" si="5"/>
        <v>1.0101015151515151</v>
      </c>
      <c r="X77" s="22">
        <f>X74</f>
        <v>1E-3</v>
      </c>
      <c r="Y77" s="22">
        <f t="shared" si="6"/>
        <v>10.37</v>
      </c>
      <c r="Z77" s="22">
        <f>Z74+0.05</f>
        <v>0.44999999999999996</v>
      </c>
      <c r="AA77" s="22">
        <f t="shared" si="14"/>
        <v>0.20249999999999996</v>
      </c>
      <c r="AB77" s="22">
        <f t="shared" si="15"/>
        <v>2.0999249999999994</v>
      </c>
      <c r="AC77" s="22">
        <f t="shared" si="16"/>
        <v>-0.7975000000000001</v>
      </c>
      <c r="AD77" s="22">
        <v>1</v>
      </c>
      <c r="AE77" s="22">
        <f t="shared" si="17"/>
        <v>4.6664999999999996E-3</v>
      </c>
      <c r="AF77" s="22" t="str">
        <f t="shared" si="18"/>
        <v>1+0,0046665j</v>
      </c>
      <c r="AH77" s="22" t="str">
        <f t="shared" si="19"/>
        <v>-0,7975-0,00372153375j</v>
      </c>
      <c r="AI77" s="22" t="str">
        <f t="shared" si="20"/>
        <v>1,302425-0,00372153375j</v>
      </c>
      <c r="AK77" s="22" t="str">
        <f t="shared" si="21"/>
        <v>1,61230616346558+0,00460698451171481j</v>
      </c>
      <c r="AO77" s="22">
        <f t="shared" si="22"/>
        <v>1.6123127454236006</v>
      </c>
      <c r="AP77" s="22">
        <v>9</v>
      </c>
      <c r="AR77" s="22">
        <f>Compensation!$C$16</f>
        <v>1.0416671875000001</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5.6">
      <c r="A78" s="22">
        <f t="shared" si="0"/>
        <v>0.27</v>
      </c>
      <c r="B78" s="22">
        <f t="shared" si="1"/>
        <v>10.37</v>
      </c>
      <c r="C78" s="22">
        <f t="shared" si="23"/>
        <v>0.49999999999999994</v>
      </c>
      <c r="D78" s="22">
        <f t="shared" si="7"/>
        <v>0.24999999999999994</v>
      </c>
      <c r="E78" s="22">
        <f t="shared" si="8"/>
        <v>2.5924999999999994</v>
      </c>
      <c r="F78" s="22">
        <f t="shared" si="9"/>
        <v>-0.75</v>
      </c>
      <c r="G78" s="22">
        <f>1</f>
        <v>1</v>
      </c>
      <c r="H78" s="22">
        <f t="shared" si="10"/>
        <v>1.3999499999999998</v>
      </c>
      <c r="I78" s="22" t="str">
        <f t="shared" si="11"/>
        <v>1+1,39995j</v>
      </c>
      <c r="K78" s="22" t="str">
        <f t="shared" si="12"/>
        <v>-0,75-1,0499625j</v>
      </c>
      <c r="M78" s="22" t="str">
        <f t="shared" si="2"/>
        <v>1,8425-1,0499625j</v>
      </c>
      <c r="O78" s="22" t="str">
        <f t="shared" si="3"/>
        <v>1,0621391176022+0,605267974635226j</v>
      </c>
      <c r="P78" s="32" t="s">
        <v>78</v>
      </c>
      <c r="S78" s="22">
        <f t="shared" si="13"/>
        <v>1.2224928737051224</v>
      </c>
      <c r="U78" s="22">
        <f t="shared" si="4"/>
        <v>1.1096779741935485</v>
      </c>
      <c r="V78" s="22">
        <f t="shared" si="5"/>
        <v>1.0101015151515151</v>
      </c>
      <c r="X78" s="22">
        <f t="shared" si="24"/>
        <v>1E-3</v>
      </c>
      <c r="Y78" s="22">
        <f t="shared" si="6"/>
        <v>10.37</v>
      </c>
      <c r="Z78" s="22">
        <f t="shared" si="25"/>
        <v>0.49999999999999994</v>
      </c>
      <c r="AA78" s="22">
        <f t="shared" si="14"/>
        <v>0.24999999999999994</v>
      </c>
      <c r="AB78" s="22">
        <f t="shared" si="15"/>
        <v>2.5924999999999994</v>
      </c>
      <c r="AC78" s="22">
        <f t="shared" si="16"/>
        <v>-0.75</v>
      </c>
      <c r="AD78" s="22">
        <v>1</v>
      </c>
      <c r="AE78" s="22">
        <f t="shared" si="17"/>
        <v>5.1849999999999986E-3</v>
      </c>
      <c r="AF78" s="22" t="str">
        <f t="shared" si="18"/>
        <v>1+0,005185j</v>
      </c>
      <c r="AH78" s="22" t="str">
        <f t="shared" si="19"/>
        <v>-0,75-0,00388875j</v>
      </c>
      <c r="AI78" s="22" t="str">
        <f t="shared" si="20"/>
        <v>1,8425-0,00388875j</v>
      </c>
      <c r="AK78" s="22" t="str">
        <f t="shared" si="21"/>
        <v>1,40704936314692+0,00296969509413166j</v>
      </c>
      <c r="AO78" s="22">
        <f t="shared" si="22"/>
        <v>1.4070524970380831</v>
      </c>
      <c r="AP78" s="22">
        <v>10</v>
      </c>
      <c r="AR78" s="22">
        <f>Compensation!$C$16</f>
        <v>1.0416671875000001</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5.6">
      <c r="P79" s="32" t="s">
        <v>596</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5.6">
      <c r="A81" s="22">
        <f t="shared" si="0"/>
        <v>0.27</v>
      </c>
      <c r="B81" s="22">
        <f t="shared" si="1"/>
        <v>10.37</v>
      </c>
      <c r="C81" s="22">
        <f>C78+0.05</f>
        <v>0.54999999999999993</v>
      </c>
      <c r="D81" s="22">
        <f t="shared" si="7"/>
        <v>0.30249999999999994</v>
      </c>
      <c r="E81" s="22">
        <f t="shared" si="8"/>
        <v>3.1369249999999993</v>
      </c>
      <c r="F81" s="22">
        <f t="shared" si="9"/>
        <v>-0.69750000000000001</v>
      </c>
      <c r="G81" s="22">
        <f>1</f>
        <v>1</v>
      </c>
      <c r="H81" s="22">
        <f t="shared" si="10"/>
        <v>1.5399449999999999</v>
      </c>
      <c r="I81" s="22" t="str">
        <f t="shared" si="11"/>
        <v>1+1,539945j</v>
      </c>
      <c r="K81" s="22" t="str">
        <f t="shared" si="12"/>
        <v>-0,6975-1,0741116375j</v>
      </c>
      <c r="M81" s="22" t="str">
        <f t="shared" si="2"/>
        <v>2,439425-1,0741116375j</v>
      </c>
      <c r="O81" s="22" t="str">
        <f t="shared" si="3"/>
        <v>1,07710357461089+0,474263190826693j</v>
      </c>
      <c r="P81" s="32" t="s">
        <v>25</v>
      </c>
      <c r="S81" s="22">
        <f t="shared" si="13"/>
        <v>1.1768932341604625</v>
      </c>
      <c r="U81" s="22">
        <f t="shared" si="4"/>
        <v>1.1096779741935485</v>
      </c>
      <c r="V81" s="22">
        <f t="shared" si="5"/>
        <v>1.0101015151515151</v>
      </c>
      <c r="X81" s="22">
        <f>X78</f>
        <v>1E-3</v>
      </c>
      <c r="Y81" s="22">
        <f t="shared" si="6"/>
        <v>10.37</v>
      </c>
      <c r="Z81" s="22">
        <f>Z78+0.05</f>
        <v>0.54999999999999993</v>
      </c>
      <c r="AA81" s="22">
        <f t="shared" si="14"/>
        <v>0.30249999999999994</v>
      </c>
      <c r="AB81" s="22">
        <f t="shared" si="15"/>
        <v>3.1369249999999993</v>
      </c>
      <c r="AC81" s="22">
        <f t="shared" si="16"/>
        <v>-0.69750000000000001</v>
      </c>
      <c r="AD81" s="22">
        <v>1</v>
      </c>
      <c r="AE81" s="22">
        <f t="shared" si="17"/>
        <v>5.7034999999999994E-3</v>
      </c>
      <c r="AF81" s="22" t="str">
        <f t="shared" si="18"/>
        <v>1+0,0057035j</v>
      </c>
      <c r="AH81" s="22" t="str">
        <f t="shared" si="19"/>
        <v>-0,6975-0,00397819125j</v>
      </c>
      <c r="AI81" s="22" t="str">
        <f t="shared" si="20"/>
        <v>2,439425-0,00397819125j</v>
      </c>
      <c r="AK81" s="22" t="str">
        <f t="shared" si="21"/>
        <v>1,28592461643202+0,00209707371911392j</v>
      </c>
      <c r="AO81" s="22">
        <f t="shared" si="22"/>
        <v>1.2859263263748903</v>
      </c>
      <c r="AP81" s="22">
        <v>11</v>
      </c>
      <c r="AR81" s="22">
        <f>Compensation!$C$16</f>
        <v>1.0416671875000001</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5.6">
      <c r="A82" s="22">
        <f t="shared" si="0"/>
        <v>0.27</v>
      </c>
      <c r="B82" s="22">
        <f t="shared" si="1"/>
        <v>10.37</v>
      </c>
      <c r="C82" s="22">
        <f t="shared" si="23"/>
        <v>0.6</v>
      </c>
      <c r="D82" s="22">
        <f t="shared" si="7"/>
        <v>0.36</v>
      </c>
      <c r="E82" s="22">
        <f t="shared" si="8"/>
        <v>3.7331999999999996</v>
      </c>
      <c r="F82" s="22">
        <f t="shared" si="9"/>
        <v>-0.64</v>
      </c>
      <c r="G82" s="22">
        <f>1</f>
        <v>1</v>
      </c>
      <c r="H82" s="22">
        <f t="shared" si="10"/>
        <v>1.67994</v>
      </c>
      <c r="I82" s="22" t="str">
        <f t="shared" si="11"/>
        <v>1+1,67994j</v>
      </c>
      <c r="K82" s="22" t="str">
        <f t="shared" si="12"/>
        <v>-0,64-1,0751616j</v>
      </c>
      <c r="M82" s="22" t="str">
        <f t="shared" si="2"/>
        <v>3,0932-1,0751616j</v>
      </c>
      <c r="O82" s="22" t="str">
        <f t="shared" si="3"/>
        <v>1,07680775702647+0,37428628958263j</v>
      </c>
      <c r="P82" s="32" t="s">
        <v>26</v>
      </c>
      <c r="S82" s="22">
        <f t="shared" si="13"/>
        <v>1.1400022684898086</v>
      </c>
      <c r="U82" s="22">
        <f t="shared" si="4"/>
        <v>1.1096779741935485</v>
      </c>
      <c r="V82" s="22">
        <f t="shared" si="5"/>
        <v>1.0101015151515151</v>
      </c>
      <c r="X82" s="22">
        <f t="shared" si="24"/>
        <v>1E-3</v>
      </c>
      <c r="Y82" s="22">
        <f t="shared" si="6"/>
        <v>10.37</v>
      </c>
      <c r="Z82" s="22">
        <f t="shared" si="25"/>
        <v>0.6</v>
      </c>
      <c r="AA82" s="22">
        <f t="shared" si="14"/>
        <v>0.36</v>
      </c>
      <c r="AB82" s="22">
        <f t="shared" si="15"/>
        <v>3.7331999999999996</v>
      </c>
      <c r="AC82" s="22">
        <f t="shared" si="16"/>
        <v>-0.64</v>
      </c>
      <c r="AD82" s="22">
        <v>1</v>
      </c>
      <c r="AE82" s="22">
        <f t="shared" si="17"/>
        <v>6.2219999999999992E-3</v>
      </c>
      <c r="AF82" s="22" t="str">
        <f t="shared" si="18"/>
        <v>1+0,006222j</v>
      </c>
      <c r="AH82" s="22" t="str">
        <f t="shared" si="19"/>
        <v>-0,64-0,00398208j</v>
      </c>
      <c r="AI82" s="22" t="str">
        <f t="shared" si="20"/>
        <v>3,0932-0,00398208j</v>
      </c>
      <c r="AK82" s="22" t="str">
        <f t="shared" si="21"/>
        <v>1,20690346984922+0,00155372629290611j</v>
      </c>
      <c r="AO82" s="22">
        <f t="shared" si="22"/>
        <v>1.2069044699558786</v>
      </c>
      <c r="AP82" s="22">
        <v>12</v>
      </c>
      <c r="AR82" s="22">
        <f>Compensation!$C$16</f>
        <v>1.0416671875000001</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5.6">
      <c r="A83" s="22">
        <f t="shared" si="0"/>
        <v>0.27</v>
      </c>
      <c r="B83" s="22">
        <f t="shared" si="1"/>
        <v>10.37</v>
      </c>
      <c r="C83" s="22">
        <f t="shared" si="23"/>
        <v>0.65</v>
      </c>
      <c r="D83" s="22">
        <f t="shared" si="7"/>
        <v>0.42250000000000004</v>
      </c>
      <c r="E83" s="22">
        <f t="shared" si="8"/>
        <v>4.3813250000000004</v>
      </c>
      <c r="F83" s="22">
        <f t="shared" si="9"/>
        <v>-0.5774999999999999</v>
      </c>
      <c r="G83" s="22">
        <f>1</f>
        <v>1</v>
      </c>
      <c r="H83" s="22">
        <f t="shared" si="10"/>
        <v>1.8199350000000001</v>
      </c>
      <c r="I83" s="22" t="str">
        <f t="shared" si="11"/>
        <v>1+1,819935j</v>
      </c>
      <c r="K83" s="22" t="str">
        <f t="shared" si="12"/>
        <v>-0,5775-1,0510124625j</v>
      </c>
      <c r="M83" s="22" t="str">
        <f t="shared" si="2"/>
        <v>3,803825-1,0510124625j</v>
      </c>
      <c r="O83" s="22" t="str">
        <f t="shared" si="3"/>
        <v>1,07012340752829+0,295679490440595j</v>
      </c>
      <c r="P83" s="32" t="s">
        <v>32</v>
      </c>
      <c r="S83" s="22">
        <f t="shared" si="13"/>
        <v>1.1102209097324589</v>
      </c>
      <c r="U83" s="22">
        <f t="shared" si="4"/>
        <v>1.1096779741935485</v>
      </c>
      <c r="V83" s="22">
        <f t="shared" si="5"/>
        <v>1.0101015151515151</v>
      </c>
      <c r="X83" s="22">
        <f t="shared" si="24"/>
        <v>1E-3</v>
      </c>
      <c r="Y83" s="22">
        <f t="shared" si="6"/>
        <v>10.37</v>
      </c>
      <c r="Z83" s="22">
        <f t="shared" si="25"/>
        <v>0.65</v>
      </c>
      <c r="AA83" s="22">
        <f t="shared" si="14"/>
        <v>0.42250000000000004</v>
      </c>
      <c r="AB83" s="22">
        <f t="shared" si="15"/>
        <v>4.3813250000000004</v>
      </c>
      <c r="AC83" s="22">
        <f t="shared" si="16"/>
        <v>-0.5774999999999999</v>
      </c>
      <c r="AD83" s="22">
        <v>1</v>
      </c>
      <c r="AE83" s="22">
        <f t="shared" si="17"/>
        <v>6.7405E-3</v>
      </c>
      <c r="AF83" s="22" t="str">
        <f t="shared" si="18"/>
        <v>1+0,0067405j</v>
      </c>
      <c r="AH83" s="22" t="str">
        <f t="shared" si="19"/>
        <v>-0,5775-0,00389263875j</v>
      </c>
      <c r="AI83" s="22" t="str">
        <f t="shared" si="20"/>
        <v>3,803825-0,00389263875j</v>
      </c>
      <c r="AK83" s="22" t="str">
        <f t="shared" si="21"/>
        <v>1,15181965829034+0,00117871296257655j</v>
      </c>
      <c r="AO83" s="22">
        <f t="shared" si="22"/>
        <v>1.1518202614072752</v>
      </c>
      <c r="AP83" s="22">
        <v>13</v>
      </c>
      <c r="AR83" s="22">
        <f>Compensation!$C$16</f>
        <v>1.0416671875000001</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5.6">
      <c r="A84" s="22">
        <f t="shared" si="0"/>
        <v>0.27</v>
      </c>
      <c r="B84" s="22">
        <f t="shared" si="1"/>
        <v>10.37</v>
      </c>
      <c r="C84" s="22">
        <f t="shared" si="23"/>
        <v>0.70000000000000007</v>
      </c>
      <c r="D84" s="22">
        <f t="shared" si="7"/>
        <v>0.4900000000000001</v>
      </c>
      <c r="E84" s="22">
        <f t="shared" si="8"/>
        <v>5.0813000000000006</v>
      </c>
      <c r="F84" s="22">
        <f t="shared" si="9"/>
        <v>-0.5099999999999999</v>
      </c>
      <c r="G84" s="22">
        <f>1</f>
        <v>1</v>
      </c>
      <c r="H84" s="22">
        <f t="shared" si="10"/>
        <v>1.9599300000000002</v>
      </c>
      <c r="I84" s="22" t="str">
        <f t="shared" si="11"/>
        <v>1+1,95993j</v>
      </c>
      <c r="K84" s="22" t="str">
        <f t="shared" si="12"/>
        <v>-0,51-0,9995643j</v>
      </c>
      <c r="M84" s="22" t="str">
        <f t="shared" si="2"/>
        <v>4,5713-0,9995643j</v>
      </c>
      <c r="O84" s="22" t="str">
        <f t="shared" si="3"/>
        <v>1,06084396854401+0,231965033759963j</v>
      </c>
      <c r="P84" s="32" t="s">
        <v>34</v>
      </c>
      <c r="S84" s="22">
        <f t="shared" si="13"/>
        <v>1.0859086989629769</v>
      </c>
      <c r="U84" s="22">
        <f t="shared" si="4"/>
        <v>1.1096779741935485</v>
      </c>
      <c r="V84" s="22">
        <f t="shared" si="5"/>
        <v>1.0101015151515151</v>
      </c>
      <c r="X84" s="22">
        <f t="shared" si="24"/>
        <v>1E-3</v>
      </c>
      <c r="Y84" s="22">
        <f t="shared" si="6"/>
        <v>10.37</v>
      </c>
      <c r="Z84" s="22">
        <f t="shared" si="25"/>
        <v>0.70000000000000007</v>
      </c>
      <c r="AA84" s="22">
        <f t="shared" si="14"/>
        <v>0.4900000000000001</v>
      </c>
      <c r="AB84" s="22">
        <f t="shared" si="15"/>
        <v>5.0813000000000006</v>
      </c>
      <c r="AC84" s="22">
        <f t="shared" si="16"/>
        <v>-0.5099999999999999</v>
      </c>
      <c r="AD84" s="22">
        <v>1</v>
      </c>
      <c r="AE84" s="22">
        <f t="shared" si="17"/>
        <v>7.2590000000000007E-3</v>
      </c>
      <c r="AF84" s="22" t="str">
        <f t="shared" si="18"/>
        <v>1+0,007259j</v>
      </c>
      <c r="AH84" s="22" t="str">
        <f t="shared" si="19"/>
        <v>-0,51-0,00370209j</v>
      </c>
      <c r="AI84" s="22" t="str">
        <f t="shared" si="20"/>
        <v>4,5713-0,00370209j</v>
      </c>
      <c r="AK84" s="22" t="str">
        <f t="shared" si="21"/>
        <v>1,11156490874697+0,000900206359902671j</v>
      </c>
      <c r="AO84" s="22">
        <f t="shared" si="22"/>
        <v>1.111565273265205</v>
      </c>
      <c r="AP84" s="22">
        <v>14</v>
      </c>
      <c r="AR84" s="22">
        <f>Compensation!$C$16</f>
        <v>1.0416671875000001</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0.27</v>
      </c>
      <c r="B85" s="22">
        <f t="shared" si="1"/>
        <v>10.37</v>
      </c>
      <c r="C85" s="22">
        <f t="shared" si="23"/>
        <v>0.75000000000000011</v>
      </c>
      <c r="D85" s="22">
        <f t="shared" si="7"/>
        <v>0.56250000000000022</v>
      </c>
      <c r="E85" s="22">
        <f t="shared" si="8"/>
        <v>5.8331250000000017</v>
      </c>
      <c r="F85" s="22">
        <f t="shared" si="9"/>
        <v>-0.43749999999999978</v>
      </c>
      <c r="G85" s="22">
        <f>1</f>
        <v>1</v>
      </c>
      <c r="H85" s="22">
        <f t="shared" si="10"/>
        <v>2.0999250000000003</v>
      </c>
      <c r="I85" s="22" t="str">
        <f t="shared" si="11"/>
        <v>1+2,099925j</v>
      </c>
      <c r="K85" s="22" t="str">
        <f t="shared" si="12"/>
        <v>-0,4375-0,918717187499999j</v>
      </c>
      <c r="M85" s="22" t="str">
        <f t="shared" si="2"/>
        <v>5,395625-0,918717187499999j</v>
      </c>
      <c r="O85" s="22" t="str">
        <f t="shared" si="3"/>
        <v>1,05062437042107+0,178890613545642j</v>
      </c>
      <c r="S85" s="22">
        <f t="shared" si="13"/>
        <v>1.0657454758700156</v>
      </c>
      <c r="U85" s="22">
        <f t="shared" si="4"/>
        <v>1.1096779741935485</v>
      </c>
      <c r="V85" s="22">
        <f t="shared" si="5"/>
        <v>1.0101015151515151</v>
      </c>
      <c r="X85" s="22">
        <f t="shared" si="24"/>
        <v>1E-3</v>
      </c>
      <c r="Y85" s="22">
        <f t="shared" si="6"/>
        <v>10.37</v>
      </c>
      <c r="Z85" s="22">
        <f t="shared" si="25"/>
        <v>0.75000000000000011</v>
      </c>
      <c r="AA85" s="22">
        <f t="shared" si="14"/>
        <v>0.56250000000000022</v>
      </c>
      <c r="AB85" s="22">
        <f t="shared" si="15"/>
        <v>5.8331250000000017</v>
      </c>
      <c r="AC85" s="22">
        <f t="shared" si="16"/>
        <v>-0.43749999999999978</v>
      </c>
      <c r="AD85" s="22">
        <v>1</v>
      </c>
      <c r="AE85" s="22">
        <f t="shared" si="17"/>
        <v>7.7775000000000006E-3</v>
      </c>
      <c r="AF85" s="22" t="str">
        <f t="shared" si="18"/>
        <v>1+0,0077775j</v>
      </c>
      <c r="AH85" s="22" t="str">
        <f t="shared" si="19"/>
        <v>-0,4375-0,00340265625j</v>
      </c>
      <c r="AI85" s="22" t="str">
        <f t="shared" si="20"/>
        <v>5,395625-0,00340265625j</v>
      </c>
      <c r="AK85" s="22" t="str">
        <f t="shared" si="21"/>
        <v>1,08108378180153+0,000681766521379936j</v>
      </c>
      <c r="AO85" s="22">
        <f t="shared" si="22"/>
        <v>1.0810839967735568</v>
      </c>
      <c r="AP85" s="22">
        <v>15</v>
      </c>
      <c r="AR85" s="22">
        <f>Compensation!$C$16</f>
        <v>1.0416671875000001</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0.27</v>
      </c>
      <c r="B86" s="22">
        <f t="shared" si="1"/>
        <v>10.37</v>
      </c>
      <c r="C86" s="22">
        <f t="shared" si="23"/>
        <v>0.80000000000000016</v>
      </c>
      <c r="D86" s="22">
        <f t="shared" si="7"/>
        <v>0.64000000000000024</v>
      </c>
      <c r="E86" s="22">
        <f t="shared" si="8"/>
        <v>6.6368000000000018</v>
      </c>
      <c r="F86" s="22">
        <f t="shared" si="9"/>
        <v>-0.35999999999999976</v>
      </c>
      <c r="G86" s="22">
        <f>1</f>
        <v>1</v>
      </c>
      <c r="H86" s="22">
        <f t="shared" si="10"/>
        <v>2.2399200000000006</v>
      </c>
      <c r="I86" s="22" t="str">
        <f t="shared" si="11"/>
        <v>1+2,23992j</v>
      </c>
      <c r="K86" s="22" t="str">
        <f t="shared" si="12"/>
        <v>-0,36-0,8063712j</v>
      </c>
      <c r="M86" s="22" t="str">
        <f t="shared" si="2"/>
        <v>6,2768-0,8063712j</v>
      </c>
      <c r="O86" s="22" t="str">
        <f t="shared" si="3"/>
        <v>1,04018665834032+0,133631239470729j</v>
      </c>
      <c r="S86" s="22">
        <f t="shared" si="13"/>
        <v>1.048735234628686</v>
      </c>
      <c r="U86" s="22">
        <f t="shared" si="4"/>
        <v>1.1096779741935485</v>
      </c>
      <c r="V86" s="22">
        <f t="shared" si="5"/>
        <v>1.0101015151515151</v>
      </c>
      <c r="X86" s="22">
        <f t="shared" si="24"/>
        <v>1E-3</v>
      </c>
      <c r="Y86" s="22">
        <f t="shared" si="6"/>
        <v>10.37</v>
      </c>
      <c r="Z86" s="22">
        <f t="shared" si="25"/>
        <v>0.80000000000000016</v>
      </c>
      <c r="AA86" s="22">
        <f t="shared" si="14"/>
        <v>0.64000000000000024</v>
      </c>
      <c r="AB86" s="22">
        <f t="shared" si="15"/>
        <v>6.6368000000000018</v>
      </c>
      <c r="AC86" s="22">
        <f t="shared" si="16"/>
        <v>-0.35999999999999976</v>
      </c>
      <c r="AD86" s="22">
        <v>1</v>
      </c>
      <c r="AE86" s="22">
        <f t="shared" si="17"/>
        <v>8.2960000000000013E-3</v>
      </c>
      <c r="AF86" s="22" t="str">
        <f t="shared" si="18"/>
        <v>1+0,008296j</v>
      </c>
      <c r="AH86" s="22" t="str">
        <f t="shared" si="19"/>
        <v>-0,36-0,00298656j</v>
      </c>
      <c r="AI86" s="22" t="str">
        <f t="shared" si="20"/>
        <v>6,2768-0,00298656j</v>
      </c>
      <c r="AK86" s="22" t="str">
        <f t="shared" si="21"/>
        <v>1,05735382638689+0,000503098815277533j</v>
      </c>
      <c r="AO86" s="22">
        <f t="shared" si="22"/>
        <v>1.0573539460764383</v>
      </c>
      <c r="AP86" s="22">
        <v>16</v>
      </c>
      <c r="AR86" s="22">
        <f>Compensation!$C$16</f>
        <v>1.0416671875000001</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0.27</v>
      </c>
      <c r="B87" s="22">
        <f t="shared" si="1"/>
        <v>10.37</v>
      </c>
      <c r="C87" s="22">
        <f t="shared" si="23"/>
        <v>0.8500000000000002</v>
      </c>
      <c r="D87" s="22">
        <f t="shared" si="7"/>
        <v>0.72250000000000036</v>
      </c>
      <c r="E87" s="22">
        <f t="shared" si="8"/>
        <v>7.4923250000000028</v>
      </c>
      <c r="F87" s="22">
        <f t="shared" si="9"/>
        <v>-0.27749999999999964</v>
      </c>
      <c r="G87" s="22">
        <f>1</f>
        <v>1</v>
      </c>
      <c r="H87" s="22">
        <f t="shared" si="10"/>
        <v>2.3799150000000004</v>
      </c>
      <c r="I87" s="22" t="str">
        <f t="shared" si="11"/>
        <v>1+2,379915j</v>
      </c>
      <c r="K87" s="22" t="str">
        <f t="shared" si="12"/>
        <v>-0,2775-0,660426412499999j</v>
      </c>
      <c r="M87" s="22" t="str">
        <f t="shared" si="2"/>
        <v>7,214825-0,660426412499999j</v>
      </c>
      <c r="O87" s="22" t="str">
        <f t="shared" si="3"/>
        <v>1,02983339652334+0,0942682844751745j</v>
      </c>
      <c r="S87" s="22">
        <f t="shared" si="13"/>
        <v>1.0341389336315943</v>
      </c>
      <c r="U87" s="22">
        <f t="shared" si="4"/>
        <v>1.1096779741935485</v>
      </c>
      <c r="V87" s="22">
        <f t="shared" si="5"/>
        <v>1.0101015151515151</v>
      </c>
      <c r="X87" s="22">
        <f t="shared" si="24"/>
        <v>1E-3</v>
      </c>
      <c r="Y87" s="22">
        <f t="shared" si="6"/>
        <v>10.37</v>
      </c>
      <c r="Z87" s="22">
        <f t="shared" si="25"/>
        <v>0.8500000000000002</v>
      </c>
      <c r="AA87" s="22">
        <f t="shared" si="14"/>
        <v>0.72250000000000036</v>
      </c>
      <c r="AB87" s="22">
        <f t="shared" si="15"/>
        <v>7.4923250000000028</v>
      </c>
      <c r="AC87" s="22">
        <f t="shared" si="16"/>
        <v>-0.27749999999999964</v>
      </c>
      <c r="AD87" s="22">
        <v>1</v>
      </c>
      <c r="AE87" s="22">
        <f t="shared" si="17"/>
        <v>8.8145000000000012E-3</v>
      </c>
      <c r="AF87" s="22" t="str">
        <f t="shared" si="18"/>
        <v>1+0,0088145j</v>
      </c>
      <c r="AH87" s="22" t="str">
        <f t="shared" si="19"/>
        <v>-0,2775-0,00244602375j</v>
      </c>
      <c r="AI87" s="22" t="str">
        <f t="shared" si="20"/>
        <v>7,214825-0,00244602375j</v>
      </c>
      <c r="AK87" s="22" t="str">
        <f t="shared" si="21"/>
        <v>1,03846235200925+0,000352067247160602j</v>
      </c>
      <c r="AO87" s="22">
        <f t="shared" si="22"/>
        <v>1.0384624116894794</v>
      </c>
      <c r="AP87" s="22">
        <v>17</v>
      </c>
      <c r="AR87" s="22">
        <f>Compensation!$C$16</f>
        <v>1.0416671875000001</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0.27</v>
      </c>
      <c r="B88" s="22">
        <f t="shared" si="1"/>
        <v>10.37</v>
      </c>
      <c r="C88" s="22">
        <f t="shared" si="23"/>
        <v>0.90000000000000024</v>
      </c>
      <c r="D88" s="22">
        <f t="shared" si="7"/>
        <v>0.81000000000000039</v>
      </c>
      <c r="E88" s="22">
        <f t="shared" si="8"/>
        <v>8.3997000000000028</v>
      </c>
      <c r="F88" s="22">
        <f t="shared" si="9"/>
        <v>-0.18999999999999961</v>
      </c>
      <c r="G88" s="22">
        <f>1</f>
        <v>1</v>
      </c>
      <c r="H88" s="22">
        <f t="shared" si="10"/>
        <v>2.5199100000000008</v>
      </c>
      <c r="I88" s="22" t="str">
        <f t="shared" si="11"/>
        <v>1+2,51991j</v>
      </c>
      <c r="K88" s="22" t="str">
        <f t="shared" si="12"/>
        <v>-0,19-0,478782899999999j</v>
      </c>
      <c r="M88" s="22" t="str">
        <f t="shared" si="2"/>
        <v>8,2097-0,478782899999999j</v>
      </c>
      <c r="O88" s="22" t="str">
        <f t="shared" si="3"/>
        <v>1,0196753108736+0,0594666190480119j</v>
      </c>
      <c r="S88" s="22">
        <f t="shared" si="13"/>
        <v>1.0214078609381143</v>
      </c>
      <c r="U88" s="22">
        <f t="shared" si="4"/>
        <v>1.1096779741935485</v>
      </c>
      <c r="V88" s="22">
        <f t="shared" si="5"/>
        <v>1.0101015151515151</v>
      </c>
      <c r="X88" s="22">
        <f t="shared" si="24"/>
        <v>1E-3</v>
      </c>
      <c r="Y88" s="22">
        <f t="shared" si="6"/>
        <v>10.37</v>
      </c>
      <c r="Z88" s="22">
        <f t="shared" si="25"/>
        <v>0.90000000000000024</v>
      </c>
      <c r="AA88" s="22">
        <f t="shared" si="14"/>
        <v>0.81000000000000039</v>
      </c>
      <c r="AB88" s="22">
        <f t="shared" si="15"/>
        <v>8.3997000000000028</v>
      </c>
      <c r="AC88" s="22">
        <f t="shared" si="16"/>
        <v>-0.18999999999999961</v>
      </c>
      <c r="AD88" s="22">
        <v>1</v>
      </c>
      <c r="AE88" s="22">
        <f t="shared" si="17"/>
        <v>9.3330000000000028E-3</v>
      </c>
      <c r="AF88" s="22" t="str">
        <f t="shared" si="18"/>
        <v>1+0,009333j</v>
      </c>
      <c r="AH88" s="22" t="str">
        <f t="shared" si="19"/>
        <v>-0,19-0,00177327j</v>
      </c>
      <c r="AI88" s="22" t="str">
        <f t="shared" si="20"/>
        <v>8,2097-0,00177327j</v>
      </c>
      <c r="AK88" s="22" t="str">
        <f t="shared" si="21"/>
        <v>1,02314330707757+0,000220995813749765j</v>
      </c>
      <c r="AO88" s="22">
        <f t="shared" si="22"/>
        <v>1.0231433309447784</v>
      </c>
      <c r="AP88" s="22">
        <v>18</v>
      </c>
      <c r="AR88" s="22">
        <f>Compensation!$C$16</f>
        <v>1.0416671875000001</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0.27</v>
      </c>
      <c r="B89" s="22">
        <f t="shared" si="1"/>
        <v>10.37</v>
      </c>
      <c r="C89" s="22">
        <f t="shared" si="23"/>
        <v>0.95000000000000029</v>
      </c>
      <c r="D89" s="22">
        <f t="shared" si="7"/>
        <v>0.90250000000000052</v>
      </c>
      <c r="E89" s="22">
        <f t="shared" si="8"/>
        <v>9.3589250000000046</v>
      </c>
      <c r="F89" s="22">
        <f t="shared" si="9"/>
        <v>-9.7499999999999476E-2</v>
      </c>
      <c r="G89" s="22">
        <f>1</f>
        <v>1</v>
      </c>
      <c r="H89" s="22">
        <f t="shared" si="10"/>
        <v>2.6599050000000006</v>
      </c>
      <c r="I89" s="22" t="str">
        <f t="shared" si="11"/>
        <v>1+2,659905j</v>
      </c>
      <c r="K89" s="22" t="str">
        <f t="shared" si="12"/>
        <v>-0,0974999999999995-0,259340737499999j</v>
      </c>
      <c r="M89" s="22" t="str">
        <f t="shared" si="2"/>
        <v>9,261425-0,259340737499999j</v>
      </c>
      <c r="O89" s="22" t="str">
        <f t="shared" si="3"/>
        <v>1,00973577753186+0,0282748735993919j</v>
      </c>
      <c r="S89" s="22">
        <f t="shared" si="13"/>
        <v>1.0101315799958595</v>
      </c>
      <c r="U89" s="22">
        <f t="shared" si="4"/>
        <v>1.1096779741935485</v>
      </c>
      <c r="V89" s="22">
        <f t="shared" si="5"/>
        <v>1.0101015151515151</v>
      </c>
      <c r="X89" s="22">
        <f t="shared" si="24"/>
        <v>1E-3</v>
      </c>
      <c r="Y89" s="22">
        <f t="shared" si="6"/>
        <v>10.37</v>
      </c>
      <c r="Z89" s="22">
        <f t="shared" si="25"/>
        <v>0.95000000000000029</v>
      </c>
      <c r="AA89" s="22">
        <f t="shared" si="14"/>
        <v>0.90250000000000052</v>
      </c>
      <c r="AB89" s="22">
        <f t="shared" si="15"/>
        <v>9.3589250000000046</v>
      </c>
      <c r="AC89" s="22">
        <f t="shared" si="16"/>
        <v>-9.7499999999999476E-2</v>
      </c>
      <c r="AD89" s="22">
        <v>1</v>
      </c>
      <c r="AE89" s="22">
        <f t="shared" si="17"/>
        <v>9.8515000000000009E-3</v>
      </c>
      <c r="AF89" s="22" t="str">
        <f t="shared" si="18"/>
        <v>1+0,0098515j</v>
      </c>
      <c r="AH89" s="22" t="str">
        <f t="shared" si="19"/>
        <v>-0,0974999999999995-0,000960521249999995j</v>
      </c>
      <c r="AI89" s="22" t="str">
        <f t="shared" si="20"/>
        <v>9,261425-0,000960521249999995j</v>
      </c>
      <c r="AK89" s="22" t="str">
        <f t="shared" si="21"/>
        <v>1,01052752673953+0,000104803867994748j</v>
      </c>
      <c r="AO89" s="22">
        <f t="shared" si="22"/>
        <v>1.0105275321742413</v>
      </c>
      <c r="AP89" s="22">
        <v>19</v>
      </c>
      <c r="AR89" s="22">
        <f>Compensation!$C$16</f>
        <v>1.0416671875000001</v>
      </c>
      <c r="CC89" s="24"/>
      <c r="CD89" s="24"/>
      <c r="CE89" s="24"/>
    </row>
    <row r="90" spans="1:111" s="22" customFormat="1">
      <c r="A90" s="22">
        <f t="shared" si="0"/>
        <v>0.27</v>
      </c>
      <c r="B90" s="22">
        <f t="shared" si="1"/>
        <v>10.37</v>
      </c>
      <c r="C90" s="22">
        <f t="shared" si="23"/>
        <v>1.0000000000000002</v>
      </c>
      <c r="D90" s="22">
        <f t="shared" si="7"/>
        <v>1.0000000000000004</v>
      </c>
      <c r="E90" s="22">
        <f t="shared" si="8"/>
        <v>10.370000000000005</v>
      </c>
      <c r="F90" s="22">
        <f t="shared" si="9"/>
        <v>0</v>
      </c>
      <c r="G90" s="22">
        <f>1</f>
        <v>1</v>
      </c>
      <c r="H90" s="22">
        <f t="shared" si="10"/>
        <v>2.7999000000000005</v>
      </c>
      <c r="I90" s="22" t="str">
        <f t="shared" si="11"/>
        <v>1+2,7999j</v>
      </c>
      <c r="K90" s="22" t="str">
        <f t="shared" si="12"/>
        <v>0</v>
      </c>
      <c r="M90" s="22" t="str">
        <f t="shared" si="2"/>
        <v>10,37</v>
      </c>
      <c r="O90" s="22" t="str">
        <f t="shared" si="3"/>
        <v>1</v>
      </c>
      <c r="S90" s="22">
        <f t="shared" si="13"/>
        <v>1</v>
      </c>
      <c r="U90" s="22">
        <f t="shared" si="4"/>
        <v>1.1096779741935485</v>
      </c>
      <c r="V90" s="22">
        <f t="shared" si="5"/>
        <v>1.0101015151515151</v>
      </c>
      <c r="X90" s="22">
        <f t="shared" si="24"/>
        <v>1E-3</v>
      </c>
      <c r="Y90" s="22">
        <f t="shared" si="6"/>
        <v>10.37</v>
      </c>
      <c r="Z90" s="22">
        <f t="shared" si="25"/>
        <v>1.0000000000000002</v>
      </c>
      <c r="AA90" s="22">
        <f t="shared" si="14"/>
        <v>1.0000000000000004</v>
      </c>
      <c r="AB90" s="22">
        <f t="shared" si="15"/>
        <v>10.370000000000005</v>
      </c>
      <c r="AC90" s="22">
        <f t="shared" si="16"/>
        <v>0</v>
      </c>
      <c r="AD90" s="22">
        <v>1</v>
      </c>
      <c r="AE90" s="22">
        <f t="shared" si="17"/>
        <v>1.0370000000000001E-2</v>
      </c>
      <c r="AF90" s="22" t="str">
        <f t="shared" si="18"/>
        <v>1+0,01037j</v>
      </c>
      <c r="AH90" s="22" t="str">
        <f t="shared" si="19"/>
        <v>0</v>
      </c>
      <c r="AI90" s="22" t="str">
        <f t="shared" si="20"/>
        <v>10,37</v>
      </c>
      <c r="AK90" s="22" t="str">
        <f t="shared" si="21"/>
        <v>1</v>
      </c>
      <c r="AO90" s="22">
        <f t="shared" si="22"/>
        <v>1</v>
      </c>
      <c r="AP90" s="22">
        <v>20</v>
      </c>
      <c r="AR90" s="22">
        <f>Compensation!$C$16</f>
        <v>1.0416671875000001</v>
      </c>
      <c r="CC90" s="24"/>
      <c r="CD90" s="24"/>
      <c r="CE90" s="24"/>
    </row>
    <row r="91" spans="1:111" s="22" customFormat="1">
      <c r="A91" s="22">
        <f t="shared" si="0"/>
        <v>0.27</v>
      </c>
      <c r="B91" s="22">
        <f t="shared" si="1"/>
        <v>10.37</v>
      </c>
      <c r="C91" s="22">
        <f t="shared" si="23"/>
        <v>1.0500000000000003</v>
      </c>
      <c r="D91" s="22">
        <f t="shared" si="7"/>
        <v>1.1025000000000005</v>
      </c>
      <c r="E91" s="22">
        <f t="shared" si="8"/>
        <v>11.432925000000004</v>
      </c>
      <c r="F91" s="22">
        <f t="shared" si="9"/>
        <v>0.10250000000000048</v>
      </c>
      <c r="G91" s="22">
        <f>1</f>
        <v>1</v>
      </c>
      <c r="H91" s="22">
        <f t="shared" si="10"/>
        <v>2.9398950000000008</v>
      </c>
      <c r="I91" s="22" t="str">
        <f t="shared" si="11"/>
        <v>1+2,939895j</v>
      </c>
      <c r="K91" s="22" t="str">
        <f t="shared" si="12"/>
        <v>0,1025+0,301339237500001j</v>
      </c>
      <c r="M91" s="22" t="str">
        <f t="shared" si="2"/>
        <v>11,535425+0,301339237500001j</v>
      </c>
      <c r="O91" s="22" t="str">
        <f t="shared" si="3"/>
        <v>0,990438445041089-0,025873165992529j</v>
      </c>
      <c r="S91" s="22">
        <f t="shared" si="13"/>
        <v>0.99077632901371204</v>
      </c>
      <c r="U91" s="22">
        <f t="shared" si="4"/>
        <v>1.1096779741935485</v>
      </c>
      <c r="V91" s="22">
        <f t="shared" si="5"/>
        <v>1.0101015151515151</v>
      </c>
      <c r="X91" s="22">
        <f t="shared" si="24"/>
        <v>1E-3</v>
      </c>
      <c r="Y91" s="22">
        <f t="shared" si="6"/>
        <v>10.37</v>
      </c>
      <c r="Z91" s="22">
        <f t="shared" si="25"/>
        <v>1.0500000000000003</v>
      </c>
      <c r="AA91" s="22">
        <f t="shared" si="14"/>
        <v>1.1025000000000005</v>
      </c>
      <c r="AB91" s="22">
        <f t="shared" si="15"/>
        <v>11.432925000000004</v>
      </c>
      <c r="AC91" s="22">
        <f t="shared" si="16"/>
        <v>0.10250000000000048</v>
      </c>
      <c r="AD91" s="22">
        <v>1</v>
      </c>
      <c r="AE91" s="22">
        <f t="shared" si="17"/>
        <v>1.0888500000000002E-2</v>
      </c>
      <c r="AF91" s="22" t="str">
        <f t="shared" si="18"/>
        <v>1+0,0108885j</v>
      </c>
      <c r="AH91" s="22" t="str">
        <f t="shared" si="19"/>
        <v>0,1025+0,00111607125000001j</v>
      </c>
      <c r="AI91" s="22" t="str">
        <f t="shared" si="20"/>
        <v>11,535425+0,00111607125000001j</v>
      </c>
      <c r="AK91" s="22" t="str">
        <f t="shared" si="21"/>
        <v>0,991114318976351-0,0000958919326225817j</v>
      </c>
      <c r="AO91" s="22">
        <f t="shared" si="22"/>
        <v>0.9911143236152018</v>
      </c>
      <c r="AP91" s="22">
        <v>21</v>
      </c>
      <c r="AR91" s="22">
        <f>Compensation!$C$16</f>
        <v>1.0416671875000001</v>
      </c>
      <c r="CC91" s="24"/>
      <c r="CD91" s="24"/>
      <c r="CE91" s="24"/>
    </row>
    <row r="92" spans="1:111" s="22" customFormat="1">
      <c r="A92" s="22">
        <f t="shared" si="0"/>
        <v>0.27</v>
      </c>
      <c r="B92" s="22">
        <f t="shared" si="1"/>
        <v>10.37</v>
      </c>
      <c r="C92" s="22">
        <f t="shared" si="23"/>
        <v>1.1000000000000003</v>
      </c>
      <c r="D92" s="22">
        <f t="shared" si="7"/>
        <v>1.2100000000000006</v>
      </c>
      <c r="E92" s="22">
        <f t="shared" si="8"/>
        <v>12.547700000000006</v>
      </c>
      <c r="F92" s="22">
        <f t="shared" si="9"/>
        <v>0.21000000000000063</v>
      </c>
      <c r="G92" s="22">
        <f>1</f>
        <v>1</v>
      </c>
      <c r="H92" s="22">
        <f t="shared" si="10"/>
        <v>3.0798900000000007</v>
      </c>
      <c r="I92" s="22" t="str">
        <f t="shared" si="11"/>
        <v>1+3,07989j</v>
      </c>
      <c r="K92" s="22" t="str">
        <f t="shared" si="12"/>
        <v>0,210000000000001+0,646776900000002j</v>
      </c>
      <c r="M92" s="22" t="str">
        <f t="shared" si="2"/>
        <v>12,7577+0,646776900000002j</v>
      </c>
      <c r="O92" s="22" t="str">
        <f t="shared" si="3"/>
        <v>0,981017955966968-0,0497346506348836j</v>
      </c>
      <c r="S92" s="22">
        <f t="shared" si="13"/>
        <v>0.98227784531841178</v>
      </c>
      <c r="U92" s="22">
        <f t="shared" si="4"/>
        <v>1.1096779741935485</v>
      </c>
      <c r="V92" s="22">
        <f t="shared" si="5"/>
        <v>1.0101015151515151</v>
      </c>
      <c r="X92" s="22">
        <f t="shared" si="24"/>
        <v>1E-3</v>
      </c>
      <c r="Y92" s="22">
        <f t="shared" si="6"/>
        <v>10.37</v>
      </c>
      <c r="Z92" s="22">
        <f t="shared" si="25"/>
        <v>1.1000000000000003</v>
      </c>
      <c r="AA92" s="22">
        <f t="shared" si="14"/>
        <v>1.2100000000000006</v>
      </c>
      <c r="AB92" s="22">
        <f t="shared" si="15"/>
        <v>12.547700000000006</v>
      </c>
      <c r="AC92" s="22">
        <f t="shared" si="16"/>
        <v>0.21000000000000063</v>
      </c>
      <c r="AD92" s="22">
        <v>1</v>
      </c>
      <c r="AE92" s="22">
        <f t="shared" si="17"/>
        <v>1.1407000000000002E-2</v>
      </c>
      <c r="AF92" s="22" t="str">
        <f t="shared" si="18"/>
        <v>1+0,011407j</v>
      </c>
      <c r="AH92" s="22" t="str">
        <f t="shared" si="19"/>
        <v>0,210000000000001+0,00239547000000001j</v>
      </c>
      <c r="AI92" s="22" t="str">
        <f t="shared" si="20"/>
        <v>12,7577+0,00239547000000001j</v>
      </c>
      <c r="AK92" s="22" t="str">
        <f t="shared" si="21"/>
        <v>0,983539318028687-0,000184675837349851j</v>
      </c>
      <c r="AO92" s="22">
        <f t="shared" si="22"/>
        <v>0.98353933536666416</v>
      </c>
      <c r="AP92" s="22">
        <v>22</v>
      </c>
      <c r="AR92" s="22">
        <f>Compensation!$C$16</f>
        <v>1.0416671875000001</v>
      </c>
      <c r="CC92" s="24"/>
      <c r="CD92" s="24"/>
      <c r="CE92" s="24"/>
    </row>
    <row r="93" spans="1:111" s="22" customFormat="1">
      <c r="A93" s="22">
        <f t="shared" si="0"/>
        <v>0.27</v>
      </c>
      <c r="B93" s="22">
        <f t="shared" si="1"/>
        <v>10.37</v>
      </c>
      <c r="C93" s="22">
        <f t="shared" si="23"/>
        <v>1.1500000000000004</v>
      </c>
      <c r="D93" s="22">
        <f t="shared" si="7"/>
        <v>1.3225000000000009</v>
      </c>
      <c r="E93" s="22">
        <f t="shared" si="8"/>
        <v>13.714325000000008</v>
      </c>
      <c r="F93" s="22">
        <f t="shared" si="9"/>
        <v>0.3225000000000009</v>
      </c>
      <c r="G93" s="22">
        <f>1</f>
        <v>1</v>
      </c>
      <c r="H93" s="22">
        <f t="shared" si="10"/>
        <v>3.219885000000001</v>
      </c>
      <c r="I93" s="22" t="str">
        <f t="shared" si="11"/>
        <v>1+3,219885j</v>
      </c>
      <c r="K93" s="22" t="str">
        <f t="shared" si="12"/>
        <v>0,322500000000001+1,0384129125j</v>
      </c>
      <c r="M93" s="22" t="str">
        <f t="shared" si="2"/>
        <v>14,036825+1,0384129125j</v>
      </c>
      <c r="O93" s="22" t="str">
        <f t="shared" si="3"/>
        <v>0,971706849687101-0,0718846989885378j</v>
      </c>
      <c r="S93" s="22">
        <f t="shared" si="13"/>
        <v>0.97436215632458911</v>
      </c>
      <c r="U93" s="22">
        <f t="shared" si="4"/>
        <v>1.1096779741935485</v>
      </c>
      <c r="V93" s="22">
        <f t="shared" si="5"/>
        <v>1.0101015151515151</v>
      </c>
      <c r="X93" s="22">
        <f t="shared" si="24"/>
        <v>1E-3</v>
      </c>
      <c r="Y93" s="22">
        <f t="shared" si="6"/>
        <v>10.37</v>
      </c>
      <c r="Z93" s="22">
        <f t="shared" si="25"/>
        <v>1.1500000000000004</v>
      </c>
      <c r="AA93" s="22">
        <f t="shared" si="14"/>
        <v>1.3225000000000009</v>
      </c>
      <c r="AB93" s="22">
        <f t="shared" si="15"/>
        <v>13.714325000000008</v>
      </c>
      <c r="AC93" s="22">
        <f t="shared" si="16"/>
        <v>0.3225000000000009</v>
      </c>
      <c r="AD93" s="22">
        <v>1</v>
      </c>
      <c r="AE93" s="22">
        <f t="shared" si="17"/>
        <v>1.1925500000000004E-2</v>
      </c>
      <c r="AF93" s="22" t="str">
        <f t="shared" si="18"/>
        <v>1+0,0119255j</v>
      </c>
      <c r="AH93" s="22" t="str">
        <f t="shared" si="19"/>
        <v>0,322500000000001+0,00384597375000001j</v>
      </c>
      <c r="AI93" s="22" t="str">
        <f t="shared" si="20"/>
        <v>14,036825+0,00384597375000001j</v>
      </c>
      <c r="AK93" s="22" t="str">
        <f t="shared" si="21"/>
        <v>0,977024645562347-0,000267696657893494j</v>
      </c>
      <c r="AO93" s="22">
        <f t="shared" si="22"/>
        <v>0.97702468223567951</v>
      </c>
      <c r="AP93" s="22">
        <v>23</v>
      </c>
      <c r="AR93" s="22">
        <f>Compensation!$C$16</f>
        <v>1.0416671875000001</v>
      </c>
      <c r="CC93" s="24"/>
      <c r="CD93" s="24"/>
      <c r="CE93" s="24"/>
    </row>
    <row r="94" spans="1:111" s="22" customFormat="1">
      <c r="A94" s="22">
        <f t="shared" si="0"/>
        <v>0.27</v>
      </c>
      <c r="B94" s="22">
        <f t="shared" si="1"/>
        <v>10.37</v>
      </c>
      <c r="C94" s="22">
        <f t="shared" si="23"/>
        <v>1.2000000000000004</v>
      </c>
      <c r="D94" s="22">
        <f t="shared" si="7"/>
        <v>1.4400000000000011</v>
      </c>
      <c r="E94" s="22">
        <f t="shared" si="8"/>
        <v>14.932800000000009</v>
      </c>
      <c r="F94" s="22">
        <f t="shared" si="9"/>
        <v>0.44000000000000106</v>
      </c>
      <c r="G94" s="22">
        <f>1</f>
        <v>1</v>
      </c>
      <c r="H94" s="22">
        <f t="shared" si="10"/>
        <v>3.3598800000000009</v>
      </c>
      <c r="I94" s="22" t="str">
        <f t="shared" si="11"/>
        <v>1+3,35988j</v>
      </c>
      <c r="K94" s="22" t="str">
        <f t="shared" si="12"/>
        <v>0,440000000000001+1,4783472j</v>
      </c>
      <c r="M94" s="22" t="str">
        <f t="shared" si="2"/>
        <v>15,3728+1,4783472j</v>
      </c>
      <c r="O94" s="22" t="str">
        <f t="shared" si="3"/>
        <v>0,962477048791426-0,0925579757848322j</v>
      </c>
      <c r="S94" s="22">
        <f t="shared" si="13"/>
        <v>0.96691729136035154</v>
      </c>
      <c r="U94" s="22">
        <f t="shared" si="4"/>
        <v>1.1096779741935485</v>
      </c>
      <c r="V94" s="22">
        <f t="shared" si="5"/>
        <v>1.0101015151515151</v>
      </c>
      <c r="X94" s="22">
        <f t="shared" si="24"/>
        <v>1E-3</v>
      </c>
      <c r="Y94" s="22">
        <f t="shared" si="6"/>
        <v>10.37</v>
      </c>
      <c r="Z94" s="22">
        <f t="shared" si="25"/>
        <v>1.2000000000000004</v>
      </c>
      <c r="AA94" s="22">
        <f t="shared" si="14"/>
        <v>1.4400000000000011</v>
      </c>
      <c r="AB94" s="22">
        <f t="shared" si="15"/>
        <v>14.932800000000009</v>
      </c>
      <c r="AC94" s="22">
        <f t="shared" si="16"/>
        <v>0.44000000000000106</v>
      </c>
      <c r="AD94" s="22">
        <v>1</v>
      </c>
      <c r="AE94" s="22">
        <f t="shared" si="17"/>
        <v>1.2444000000000004E-2</v>
      </c>
      <c r="AF94" s="22" t="str">
        <f t="shared" si="18"/>
        <v>1+0,012444j</v>
      </c>
      <c r="AH94" s="22" t="str">
        <f t="shared" si="19"/>
        <v>0,440000000000001+0,00547536000000001j</v>
      </c>
      <c r="AI94" s="22" t="str">
        <f t="shared" si="20"/>
        <v>15,3728+0,00547536000000001j</v>
      </c>
      <c r="AK94" s="22" t="str">
        <f t="shared" si="21"/>
        <v>0,971377895090574-0,000345977549416055j</v>
      </c>
      <c r="AO94" s="22">
        <f t="shared" si="22"/>
        <v>0.97137795670431959</v>
      </c>
      <c r="AP94" s="22">
        <v>24</v>
      </c>
      <c r="AR94" s="22">
        <f>Compensation!$C$16</f>
        <v>1.0416671875000001</v>
      </c>
      <c r="CC94" s="24"/>
      <c r="CD94" s="24"/>
      <c r="CE94" s="24"/>
    </row>
    <row r="95" spans="1:111" s="22" customFormat="1">
      <c r="A95" s="22">
        <f t="shared" si="0"/>
        <v>0.27</v>
      </c>
      <c r="B95" s="22">
        <f t="shared" si="1"/>
        <v>10.37</v>
      </c>
      <c r="C95" s="22">
        <f t="shared" si="23"/>
        <v>1.2500000000000004</v>
      </c>
      <c r="D95" s="22">
        <f t="shared" si="7"/>
        <v>1.5625000000000011</v>
      </c>
      <c r="E95" s="22">
        <f t="shared" si="8"/>
        <v>16.203125000000011</v>
      </c>
      <c r="F95" s="22">
        <f t="shared" si="9"/>
        <v>0.56250000000000111</v>
      </c>
      <c r="G95" s="22">
        <f>1</f>
        <v>1</v>
      </c>
      <c r="H95" s="22">
        <f t="shared" si="10"/>
        <v>3.4998750000000012</v>
      </c>
      <c r="I95" s="22" t="str">
        <f t="shared" si="11"/>
        <v>1+3,499875j</v>
      </c>
      <c r="K95" s="22" t="str">
        <f t="shared" si="12"/>
        <v>0,562500000000001+1,9686796875j</v>
      </c>
      <c r="M95" s="22" t="str">
        <f t="shared" si="2"/>
        <v>16,765625+1,9686796875j</v>
      </c>
      <c r="O95" s="22" t="str">
        <f t="shared" si="3"/>
        <v>0,953304758828392-0,111940456422146j</v>
      </c>
      <c r="S95" s="22">
        <f t="shared" si="13"/>
        <v>0.95985448323631706</v>
      </c>
      <c r="U95" s="22">
        <f t="shared" si="4"/>
        <v>1.1096779741935485</v>
      </c>
      <c r="V95" s="22">
        <f t="shared" si="5"/>
        <v>1.0101015151515151</v>
      </c>
      <c r="X95" s="22">
        <f t="shared" si="24"/>
        <v>1E-3</v>
      </c>
      <c r="Y95" s="22">
        <f t="shared" si="6"/>
        <v>10.37</v>
      </c>
      <c r="Z95" s="22">
        <f t="shared" si="25"/>
        <v>1.2500000000000004</v>
      </c>
      <c r="AA95" s="22">
        <f t="shared" si="14"/>
        <v>1.5625000000000011</v>
      </c>
      <c r="AB95" s="22">
        <f t="shared" si="15"/>
        <v>16.203125000000011</v>
      </c>
      <c r="AC95" s="22">
        <f t="shared" si="16"/>
        <v>0.56250000000000111</v>
      </c>
      <c r="AD95" s="22">
        <v>1</v>
      </c>
      <c r="AE95" s="22">
        <f t="shared" si="17"/>
        <v>1.2962500000000004E-2</v>
      </c>
      <c r="AF95" s="22" t="str">
        <f t="shared" si="18"/>
        <v>1+0,0129625j</v>
      </c>
      <c r="AH95" s="22" t="str">
        <f t="shared" si="19"/>
        <v>0,562500000000001+0,00729140625000001j</v>
      </c>
      <c r="AI95" s="22" t="str">
        <f t="shared" si="20"/>
        <v>16,765625+0,00729140625000001j</v>
      </c>
      <c r="AK95" s="22" t="str">
        <f t="shared" si="21"/>
        <v>0,966449025034472-0,000420310752593045j</v>
      </c>
      <c r="AO95" s="22">
        <f t="shared" si="22"/>
        <v>0.96644911643149134</v>
      </c>
      <c r="AP95" s="22">
        <v>25</v>
      </c>
      <c r="AR95" s="22">
        <f>Compensation!$C$16</f>
        <v>1.0416671875000001</v>
      </c>
      <c r="CC95" s="24"/>
      <c r="CD95" s="24"/>
      <c r="CE95" s="24"/>
    </row>
    <row r="96" spans="1:111" s="22" customFormat="1">
      <c r="A96" s="22">
        <f t="shared" si="0"/>
        <v>0.27</v>
      </c>
      <c r="B96" s="22">
        <f t="shared" si="1"/>
        <v>10.37</v>
      </c>
      <c r="C96" s="22">
        <f t="shared" si="23"/>
        <v>1.3000000000000005</v>
      </c>
      <c r="D96" s="22">
        <f t="shared" si="7"/>
        <v>1.6900000000000013</v>
      </c>
      <c r="E96" s="22">
        <f t="shared" si="8"/>
        <v>17.525300000000012</v>
      </c>
      <c r="F96" s="22">
        <f t="shared" si="9"/>
        <v>0.69000000000000128</v>
      </c>
      <c r="G96" s="22">
        <f>1</f>
        <v>1</v>
      </c>
      <c r="H96" s="22">
        <f t="shared" si="10"/>
        <v>3.639870000000001</v>
      </c>
      <c r="I96" s="22" t="str">
        <f t="shared" si="11"/>
        <v>1+3,63987j</v>
      </c>
      <c r="K96" s="22" t="str">
        <f t="shared" si="12"/>
        <v>0,690000000000001+2,5115103j</v>
      </c>
      <c r="M96" s="22" t="str">
        <f t="shared" si="2"/>
        <v>18,2153+2,5115103j</v>
      </c>
      <c r="O96" s="22" t="str">
        <f t="shared" si="3"/>
        <v>0,944170449927999-0,130181430443078j</v>
      </c>
      <c r="S96" s="22">
        <f t="shared" si="13"/>
        <v>0.95310285035217801</v>
      </c>
      <c r="U96" s="22">
        <f t="shared" si="4"/>
        <v>1.1096779741935485</v>
      </c>
      <c r="V96" s="22">
        <f t="shared" si="5"/>
        <v>1.0101015151515151</v>
      </c>
      <c r="X96" s="22">
        <f t="shared" si="24"/>
        <v>1E-3</v>
      </c>
      <c r="Y96" s="22">
        <f t="shared" si="6"/>
        <v>10.37</v>
      </c>
      <c r="Z96" s="22">
        <f t="shared" si="25"/>
        <v>1.3000000000000005</v>
      </c>
      <c r="AA96" s="22">
        <f t="shared" si="14"/>
        <v>1.6900000000000013</v>
      </c>
      <c r="AB96" s="22">
        <f t="shared" si="15"/>
        <v>17.525300000000012</v>
      </c>
      <c r="AC96" s="22">
        <f t="shared" si="16"/>
        <v>0.69000000000000128</v>
      </c>
      <c r="AD96" s="22">
        <v>1</v>
      </c>
      <c r="AE96" s="22">
        <f t="shared" si="17"/>
        <v>1.3481000000000003E-2</v>
      </c>
      <c r="AF96" s="22" t="str">
        <f t="shared" si="18"/>
        <v>1+0,013481j</v>
      </c>
      <c r="AH96" s="22" t="str">
        <f t="shared" si="19"/>
        <v>0,690000000000001+0,00930189000000002j</v>
      </c>
      <c r="AI96" s="22" t="str">
        <f t="shared" si="20"/>
        <v>18,2153+0,00930189000000002j</v>
      </c>
      <c r="AK96" s="22" t="str">
        <f t="shared" si="21"/>
        <v>0,962119505569561-0,000491319374792755j</v>
      </c>
      <c r="AO96" s="22">
        <f t="shared" si="22"/>
        <v>0.96211963101900411</v>
      </c>
      <c r="AP96" s="22">
        <v>26</v>
      </c>
      <c r="AR96" s="22">
        <f>Compensation!$C$16</f>
        <v>1.0416671875000001</v>
      </c>
      <c r="CC96" s="24"/>
      <c r="CD96" s="24"/>
      <c r="CE96" s="24"/>
    </row>
    <row r="97" spans="1:83" s="22" customFormat="1">
      <c r="A97" s="22">
        <f t="shared" si="0"/>
        <v>0.27</v>
      </c>
      <c r="B97" s="22">
        <f t="shared" si="1"/>
        <v>10.37</v>
      </c>
      <c r="C97" s="22">
        <f t="shared" si="23"/>
        <v>1.3500000000000005</v>
      </c>
      <c r="D97" s="22">
        <f t="shared" si="7"/>
        <v>1.8225000000000013</v>
      </c>
      <c r="E97" s="22">
        <f t="shared" si="8"/>
        <v>18.899325000000012</v>
      </c>
      <c r="F97" s="22">
        <f t="shared" si="9"/>
        <v>0.82250000000000134</v>
      </c>
      <c r="G97" s="22">
        <f>1</f>
        <v>1</v>
      </c>
      <c r="H97" s="22">
        <f t="shared" si="10"/>
        <v>3.7798650000000014</v>
      </c>
      <c r="I97" s="22" t="str">
        <f t="shared" si="11"/>
        <v>1+3,779865j</v>
      </c>
      <c r="K97" s="22" t="str">
        <f t="shared" si="12"/>
        <v>0,822500000000001+3,10893896250001j</v>
      </c>
      <c r="M97" s="22" t="str">
        <f t="shared" si="2"/>
        <v>19,721825+3,10893896250001j</v>
      </c>
      <c r="O97" s="22" t="str">
        <f t="shared" si="3"/>
        <v>0,935058527138939-0,14740217435456j</v>
      </c>
      <c r="S97" s="22">
        <f t="shared" si="13"/>
        <v>0.94660543532122932</v>
      </c>
      <c r="U97" s="22">
        <f t="shared" si="4"/>
        <v>1.1096779741935485</v>
      </c>
      <c r="V97" s="22">
        <f t="shared" si="5"/>
        <v>1.0101015151515151</v>
      </c>
      <c r="X97" s="22">
        <f t="shared" si="24"/>
        <v>1E-3</v>
      </c>
      <c r="Y97" s="22">
        <f t="shared" si="6"/>
        <v>10.37</v>
      </c>
      <c r="Z97" s="22">
        <f t="shared" si="25"/>
        <v>1.3500000000000005</v>
      </c>
      <c r="AA97" s="22">
        <f t="shared" si="14"/>
        <v>1.8225000000000013</v>
      </c>
      <c r="AB97" s="22">
        <f t="shared" si="15"/>
        <v>18.899325000000012</v>
      </c>
      <c r="AC97" s="22">
        <f t="shared" si="16"/>
        <v>0.82250000000000134</v>
      </c>
      <c r="AD97" s="22">
        <v>1</v>
      </c>
      <c r="AE97" s="22">
        <f t="shared" si="17"/>
        <v>1.3999500000000005E-2</v>
      </c>
      <c r="AF97" s="22" t="str">
        <f t="shared" si="18"/>
        <v>1+0,0139995j</v>
      </c>
      <c r="AH97" s="22" t="str">
        <f t="shared" si="19"/>
        <v>0,822500000000001+0,01151458875j</v>
      </c>
      <c r="AI97" s="22" t="str">
        <f t="shared" si="20"/>
        <v>19,721825+0,01151458875j</v>
      </c>
      <c r="AK97" s="22" t="str">
        <f t="shared" si="21"/>
        <v>0,958294608008305-0,000559500366348352j</v>
      </c>
      <c r="AO97" s="22">
        <f t="shared" si="22"/>
        <v>0.95829477134045304</v>
      </c>
      <c r="AP97" s="22">
        <v>27</v>
      </c>
      <c r="AR97" s="22">
        <f>Compensation!$C$16</f>
        <v>1.0416671875000001</v>
      </c>
      <c r="CC97" s="24"/>
      <c r="CD97" s="24"/>
      <c r="CE97" s="24"/>
    </row>
    <row r="98" spans="1:83" s="22" customFormat="1">
      <c r="A98" s="22">
        <f t="shared" si="0"/>
        <v>0.27</v>
      </c>
      <c r="B98" s="22">
        <f t="shared" si="1"/>
        <v>10.37</v>
      </c>
      <c r="C98" s="22">
        <f t="shared" si="23"/>
        <v>1.4000000000000006</v>
      </c>
      <c r="D98" s="22">
        <f t="shared" si="7"/>
        <v>1.9600000000000015</v>
      </c>
      <c r="E98" s="22">
        <f t="shared" si="8"/>
        <v>20.325200000000013</v>
      </c>
      <c r="F98" s="22">
        <f t="shared" si="9"/>
        <v>0.96000000000000152</v>
      </c>
      <c r="G98" s="22">
        <f>1</f>
        <v>1</v>
      </c>
      <c r="H98" s="22">
        <f t="shared" si="10"/>
        <v>3.9198600000000012</v>
      </c>
      <c r="I98" s="22" t="str">
        <f t="shared" si="11"/>
        <v>1+3,91986j</v>
      </c>
      <c r="K98" s="22" t="str">
        <f t="shared" si="12"/>
        <v>0,960000000000002+3,76306560000001j</v>
      </c>
      <c r="M98" s="22" t="str">
        <f t="shared" si="2"/>
        <v>21,2852+3,76306560000001j</v>
      </c>
      <c r="O98" s="22" t="str">
        <f t="shared" si="3"/>
        <v>0,925956883345986-0,16370231403992j</v>
      </c>
      <c r="S98" s="22">
        <f t="shared" si="13"/>
        <v>0.94031622204332765</v>
      </c>
      <c r="U98" s="22">
        <f t="shared" si="4"/>
        <v>1.1096779741935485</v>
      </c>
      <c r="V98" s="22">
        <f t="shared" si="5"/>
        <v>1.0101015151515151</v>
      </c>
      <c r="X98" s="22">
        <f t="shared" si="24"/>
        <v>1E-3</v>
      </c>
      <c r="Y98" s="22">
        <f t="shared" si="6"/>
        <v>10.37</v>
      </c>
      <c r="Z98" s="22">
        <f t="shared" si="25"/>
        <v>1.4000000000000006</v>
      </c>
      <c r="AA98" s="22">
        <f t="shared" si="14"/>
        <v>1.9600000000000015</v>
      </c>
      <c r="AB98" s="22">
        <f t="shared" si="15"/>
        <v>20.325200000000013</v>
      </c>
      <c r="AC98" s="22">
        <f t="shared" si="16"/>
        <v>0.96000000000000152</v>
      </c>
      <c r="AD98" s="22">
        <v>1</v>
      </c>
      <c r="AE98" s="22">
        <f t="shared" si="17"/>
        <v>1.4518000000000005E-2</v>
      </c>
      <c r="AF98" s="22" t="str">
        <f t="shared" si="18"/>
        <v>1+0,014518j</v>
      </c>
      <c r="AH98" s="22" t="str">
        <f t="shared" si="19"/>
        <v>0,960000000000002+0,01393728j</v>
      </c>
      <c r="AI98" s="22" t="str">
        <f t="shared" si="20"/>
        <v>21,2852+0,01393728j</v>
      </c>
      <c r="AK98" s="22" t="str">
        <f t="shared" si="21"/>
        <v>0,954897829742993-0,000625255032817188j</v>
      </c>
      <c r="AO98" s="22">
        <f t="shared" si="22"/>
        <v>0.95489803444751853</v>
      </c>
      <c r="AP98" s="22">
        <v>28</v>
      </c>
      <c r="AR98" s="22">
        <f>Compensation!$C$16</f>
        <v>1.0416671875000001</v>
      </c>
      <c r="CC98" s="24"/>
      <c r="CD98" s="24"/>
      <c r="CE98" s="24"/>
    </row>
    <row r="99" spans="1:83" s="22" customFormat="1">
      <c r="A99" s="22">
        <f t="shared" si="0"/>
        <v>0.27</v>
      </c>
      <c r="B99" s="22">
        <f t="shared" si="1"/>
        <v>10.37</v>
      </c>
      <c r="C99" s="22">
        <f t="shared" si="23"/>
        <v>1.4500000000000006</v>
      </c>
      <c r="D99" s="22">
        <f t="shared" si="7"/>
        <v>2.1025000000000018</v>
      </c>
      <c r="E99" s="22">
        <f t="shared" si="8"/>
        <v>21.802925000000016</v>
      </c>
      <c r="F99" s="22">
        <f t="shared" si="9"/>
        <v>1.1025000000000018</v>
      </c>
      <c r="G99" s="22">
        <f>1</f>
        <v>1</v>
      </c>
      <c r="H99" s="22">
        <f t="shared" si="10"/>
        <v>4.0598550000000015</v>
      </c>
      <c r="I99" s="22" t="str">
        <f t="shared" si="11"/>
        <v>1+4,059855j</v>
      </c>
      <c r="K99" s="22" t="str">
        <f t="shared" si="12"/>
        <v>1,1025+4,47599013750001j</v>
      </c>
      <c r="M99" s="22" t="str">
        <f t="shared" si="2"/>
        <v>22,905425+4,47599013750001j</v>
      </c>
      <c r="O99" s="22" t="str">
        <f t="shared" si="3"/>
        <v>0,916856430579599-0,179164557775189j</v>
      </c>
      <c r="S99" s="22">
        <f t="shared" si="13"/>
        <v>0.93419786611720645</v>
      </c>
      <c r="U99" s="22">
        <f t="shared" si="4"/>
        <v>1.1096779741935485</v>
      </c>
      <c r="V99" s="22">
        <f t="shared" si="5"/>
        <v>1.0101015151515151</v>
      </c>
      <c r="X99" s="22">
        <f t="shared" si="24"/>
        <v>1E-3</v>
      </c>
      <c r="Y99" s="22">
        <f t="shared" si="6"/>
        <v>10.37</v>
      </c>
      <c r="Z99" s="22">
        <f t="shared" si="25"/>
        <v>1.4500000000000006</v>
      </c>
      <c r="AA99" s="22">
        <f t="shared" si="14"/>
        <v>2.1025000000000018</v>
      </c>
      <c r="AB99" s="22">
        <f t="shared" si="15"/>
        <v>21.802925000000016</v>
      </c>
      <c r="AC99" s="22">
        <f t="shared" si="16"/>
        <v>1.1025000000000018</v>
      </c>
      <c r="AD99" s="22">
        <v>1</v>
      </c>
      <c r="AE99" s="22">
        <f t="shared" si="17"/>
        <v>1.5036500000000006E-2</v>
      </c>
      <c r="AF99" s="22" t="str">
        <f t="shared" si="18"/>
        <v>1+0,0150365j</v>
      </c>
      <c r="AH99" s="22" t="str">
        <f t="shared" si="19"/>
        <v>1,1025+0,01657774125j</v>
      </c>
      <c r="AI99" s="22" t="str">
        <f t="shared" si="20"/>
        <v>22,905425+0,01657774125j</v>
      </c>
      <c r="AK99" s="22" t="str">
        <f t="shared" si="21"/>
        <v>0,951866799215036-0,000688911098652506j</v>
      </c>
      <c r="AO99" s="22">
        <f t="shared" si="22"/>
        <v>0.95186704851380366</v>
      </c>
      <c r="AP99" s="22">
        <v>29</v>
      </c>
      <c r="AR99" s="22">
        <f>Compensation!$C$16</f>
        <v>1.0416671875000001</v>
      </c>
      <c r="CC99" s="24"/>
      <c r="CD99" s="24"/>
      <c r="CE99" s="24"/>
    </row>
    <row r="100" spans="1:83" s="22" customFormat="1">
      <c r="A100" s="22">
        <f t="shared" si="0"/>
        <v>0.27</v>
      </c>
      <c r="B100" s="22">
        <f t="shared" si="1"/>
        <v>10.37</v>
      </c>
      <c r="C100" s="22">
        <f t="shared" si="23"/>
        <v>1.5000000000000007</v>
      </c>
      <c r="D100" s="22">
        <f t="shared" si="7"/>
        <v>2.2500000000000018</v>
      </c>
      <c r="E100" s="22">
        <f t="shared" si="8"/>
        <v>23.332500000000017</v>
      </c>
      <c r="F100" s="22">
        <f t="shared" si="9"/>
        <v>1.2500000000000018</v>
      </c>
      <c r="G100" s="22">
        <f>1</f>
        <v>1</v>
      </c>
      <c r="H100" s="22">
        <f t="shared" si="10"/>
        <v>4.1998500000000014</v>
      </c>
      <c r="I100" s="22" t="str">
        <f t="shared" si="11"/>
        <v>1+4,19985j</v>
      </c>
      <c r="K100" s="22" t="str">
        <f t="shared" si="12"/>
        <v>1,25+5,24981250000001j</v>
      </c>
      <c r="M100" s="22" t="str">
        <f t="shared" si="2"/>
        <v>24,5825+5,24981250000001j</v>
      </c>
      <c r="O100" s="22" t="str">
        <f t="shared" si="3"/>
        <v>0,907750654777274-0,19385826235464j</v>
      </c>
      <c r="S100" s="22">
        <f t="shared" si="13"/>
        <v>0.92821995083693942</v>
      </c>
      <c r="U100" s="22">
        <f t="shared" si="4"/>
        <v>1.1096779741935485</v>
      </c>
      <c r="V100" s="22">
        <f t="shared" si="5"/>
        <v>1.0101015151515151</v>
      </c>
      <c r="X100" s="22">
        <f t="shared" si="24"/>
        <v>1E-3</v>
      </c>
      <c r="Y100" s="22">
        <f t="shared" si="6"/>
        <v>10.37</v>
      </c>
      <c r="Z100" s="22">
        <f t="shared" si="25"/>
        <v>1.5000000000000007</v>
      </c>
      <c r="AA100" s="22">
        <f t="shared" si="14"/>
        <v>2.2500000000000018</v>
      </c>
      <c r="AB100" s="22">
        <f t="shared" si="15"/>
        <v>23.332500000000017</v>
      </c>
      <c r="AC100" s="22">
        <f t="shared" si="16"/>
        <v>1.2500000000000018</v>
      </c>
      <c r="AD100" s="22">
        <v>1</v>
      </c>
      <c r="AE100" s="22">
        <f t="shared" si="17"/>
        <v>1.5555000000000005E-2</v>
      </c>
      <c r="AF100" s="22" t="str">
        <f t="shared" si="18"/>
        <v>1+0,015555j</v>
      </c>
      <c r="AH100" s="22" t="str">
        <f t="shared" si="19"/>
        <v>1,25+0,01944375j</v>
      </c>
      <c r="AI100" s="22" t="str">
        <f t="shared" si="20"/>
        <v>24,5825+0,01944375j</v>
      </c>
      <c r="AK100" s="22" t="str">
        <f t="shared" si="21"/>
        <v>0,949150224868097-0,00075073892748008j</v>
      </c>
      <c r="AO100" s="22">
        <f t="shared" si="22"/>
        <v>0.9491505217699121</v>
      </c>
      <c r="AP100" s="22">
        <v>30</v>
      </c>
      <c r="AR100" s="22">
        <f>Compensation!$C$16</f>
        <v>1.0416671875000001</v>
      </c>
      <c r="CC100" s="24"/>
      <c r="CD100" s="24"/>
      <c r="CE100" s="24"/>
    </row>
    <row r="101" spans="1:83" s="22" customFormat="1">
      <c r="A101" s="22">
        <f t="shared" si="0"/>
        <v>0.27</v>
      </c>
      <c r="B101" s="22">
        <f t="shared" si="1"/>
        <v>10.37</v>
      </c>
      <c r="C101" s="22">
        <f t="shared" si="23"/>
        <v>1.5500000000000007</v>
      </c>
      <c r="D101" s="22">
        <f t="shared" si="7"/>
        <v>2.4025000000000021</v>
      </c>
      <c r="E101" s="22">
        <f t="shared" si="8"/>
        <v>24.91392500000002</v>
      </c>
      <c r="F101" s="22">
        <f t="shared" si="9"/>
        <v>1.4025000000000021</v>
      </c>
      <c r="G101" s="22">
        <f>1</f>
        <v>1</v>
      </c>
      <c r="H101" s="22">
        <f t="shared" si="10"/>
        <v>4.3398450000000022</v>
      </c>
      <c r="I101" s="22" t="str">
        <f t="shared" si="11"/>
        <v>1+4,339845j</v>
      </c>
      <c r="K101" s="22" t="str">
        <f t="shared" si="12"/>
        <v>1,4025+6,08663261250001j</v>
      </c>
      <c r="M101" s="22" t="str">
        <f t="shared" si="2"/>
        <v>26,316425+6,08663261250001j</v>
      </c>
      <c r="O101" s="22" t="str">
        <f t="shared" si="3"/>
        <v>0,898635212877354-0,207842151562767j</v>
      </c>
      <c r="S101" s="22">
        <f t="shared" si="13"/>
        <v>0.92235763442894958</v>
      </c>
      <c r="U101" s="22">
        <f t="shared" si="4"/>
        <v>1.1096779741935485</v>
      </c>
      <c r="V101" s="22">
        <f t="shared" si="5"/>
        <v>1.0101015151515151</v>
      </c>
      <c r="X101" s="22">
        <f t="shared" si="24"/>
        <v>1E-3</v>
      </c>
      <c r="Y101" s="22">
        <f t="shared" si="6"/>
        <v>10.37</v>
      </c>
      <c r="Z101" s="22">
        <f t="shared" si="25"/>
        <v>1.5500000000000007</v>
      </c>
      <c r="AA101" s="22">
        <f t="shared" si="14"/>
        <v>2.4025000000000021</v>
      </c>
      <c r="AB101" s="22">
        <f t="shared" si="15"/>
        <v>24.91392500000002</v>
      </c>
      <c r="AC101" s="22">
        <f t="shared" si="16"/>
        <v>1.4025000000000021</v>
      </c>
      <c r="AD101" s="22">
        <v>1</v>
      </c>
      <c r="AE101" s="22">
        <f t="shared" si="17"/>
        <v>1.6073500000000008E-2</v>
      </c>
      <c r="AF101" s="22" t="str">
        <f t="shared" si="18"/>
        <v>1+0,0160735j</v>
      </c>
      <c r="AH101" s="22" t="str">
        <f t="shared" si="19"/>
        <v>1,4025+0,02254308375j</v>
      </c>
      <c r="AI101" s="22" t="str">
        <f t="shared" si="20"/>
        <v>26,316425+0,02254308375j</v>
      </c>
      <c r="AK101" s="22" t="str">
        <f t="shared" si="21"/>
        <v>0,946705592358349-0,000810963626523269j</v>
      </c>
      <c r="AO101" s="22">
        <f t="shared" si="22"/>
        <v>0.94670593970069494</v>
      </c>
      <c r="AP101" s="22">
        <v>31</v>
      </c>
      <c r="AR101" s="22">
        <f>Compensation!$C$16</f>
        <v>1.0416671875000001</v>
      </c>
      <c r="CC101" s="24"/>
      <c r="CD101" s="24"/>
      <c r="CE101" s="24"/>
    </row>
    <row r="102" spans="1:83" s="22" customFormat="1">
      <c r="A102" s="22">
        <f t="shared" si="0"/>
        <v>0.27</v>
      </c>
      <c r="B102" s="22">
        <f t="shared" si="1"/>
        <v>10.37</v>
      </c>
      <c r="C102" s="22">
        <f t="shared" si="23"/>
        <v>1.6000000000000008</v>
      </c>
      <c r="D102" s="22">
        <f t="shared" si="7"/>
        <v>2.5600000000000023</v>
      </c>
      <c r="E102" s="22">
        <f t="shared" si="8"/>
        <v>26.547200000000021</v>
      </c>
      <c r="F102" s="22">
        <f t="shared" si="9"/>
        <v>1.5600000000000023</v>
      </c>
      <c r="G102" s="22">
        <f>1</f>
        <v>1</v>
      </c>
      <c r="H102" s="22">
        <f t="shared" si="10"/>
        <v>4.479840000000002</v>
      </c>
      <c r="I102" s="22" t="str">
        <f t="shared" si="11"/>
        <v>1+4,47984j</v>
      </c>
      <c r="K102" s="22" t="str">
        <f t="shared" si="12"/>
        <v>1,56+6,98855040000001j</v>
      </c>
      <c r="M102" s="22" t="str">
        <f t="shared" ref="M102:M133" si="26">IMSUM(K102,E102)</f>
        <v>28,1072+6,98855040000001j</v>
      </c>
      <c r="O102" s="22" t="str">
        <f t="shared" ref="O102:O133" si="27">IMDIV(E102,M102)</f>
        <v>0,889507577845-0,221166410704436j</v>
      </c>
      <c r="S102" s="22">
        <f t="shared" si="13"/>
        <v>0.91659059141339749</v>
      </c>
      <c r="U102" s="22">
        <f t="shared" si="4"/>
        <v>1.1096779741935485</v>
      </c>
      <c r="V102" s="22">
        <f t="shared" si="5"/>
        <v>1.0101015151515151</v>
      </c>
      <c r="X102" s="22">
        <f t="shared" si="24"/>
        <v>1E-3</v>
      </c>
      <c r="Y102" s="22">
        <f t="shared" si="6"/>
        <v>10.37</v>
      </c>
      <c r="Z102" s="22">
        <f t="shared" si="25"/>
        <v>1.6000000000000008</v>
      </c>
      <c r="AA102" s="22">
        <f t="shared" si="14"/>
        <v>2.5600000000000023</v>
      </c>
      <c r="AB102" s="22">
        <f t="shared" si="15"/>
        <v>26.547200000000021</v>
      </c>
      <c r="AC102" s="22">
        <f t="shared" si="16"/>
        <v>1.5600000000000023</v>
      </c>
      <c r="AD102" s="22">
        <v>1</v>
      </c>
      <c r="AE102" s="22">
        <f t="shared" si="17"/>
        <v>1.6592000000000006E-2</v>
      </c>
      <c r="AF102" s="22" t="str">
        <f t="shared" si="18"/>
        <v>1+0,016592j</v>
      </c>
      <c r="AH102" s="22" t="str">
        <f t="shared" si="19"/>
        <v>1,56+0,02588352j</v>
      </c>
      <c r="AI102" s="22" t="str">
        <f t="shared" si="20"/>
        <v>28,1072+0,02588352j</v>
      </c>
      <c r="AK102" s="22" t="str">
        <f t="shared" si="21"/>
        <v>0,944497405902474-0,000869774203607076j</v>
      </c>
      <c r="AO102" s="22">
        <f t="shared" si="22"/>
        <v>0.94449780638372482</v>
      </c>
      <c r="AP102" s="22">
        <v>32</v>
      </c>
      <c r="AR102" s="22">
        <f>Compensation!$C$16</f>
        <v>1.0416671875000001</v>
      </c>
      <c r="CC102" s="24"/>
      <c r="CD102" s="24"/>
      <c r="CE102" s="24"/>
    </row>
    <row r="103" spans="1:83" s="22" customFormat="1">
      <c r="A103" s="22">
        <f t="shared" si="0"/>
        <v>0.27</v>
      </c>
      <c r="B103" s="22">
        <f t="shared" si="1"/>
        <v>10.37</v>
      </c>
      <c r="C103" s="22">
        <f t="shared" si="23"/>
        <v>1.6500000000000008</v>
      </c>
      <c r="D103" s="22">
        <f t="shared" si="7"/>
        <v>2.7225000000000028</v>
      </c>
      <c r="E103" s="22">
        <f t="shared" si="8"/>
        <v>28.232325000000028</v>
      </c>
      <c r="F103" s="22">
        <f t="shared" si="9"/>
        <v>1.7225000000000028</v>
      </c>
      <c r="G103" s="22">
        <f>1</f>
        <v>1</v>
      </c>
      <c r="H103" s="22">
        <f t="shared" si="10"/>
        <v>4.6198350000000019</v>
      </c>
      <c r="I103" s="22" t="str">
        <f t="shared" si="11"/>
        <v>1+4,619835j</v>
      </c>
      <c r="K103" s="22" t="str">
        <f t="shared" si="12"/>
        <v>1,7225+7,95766578750001j</v>
      </c>
      <c r="M103" s="22" t="str">
        <f t="shared" si="26"/>
        <v>29,954825+7,95766578750001j</v>
      </c>
      <c r="O103" s="22" t="str">
        <f t="shared" si="27"/>
        <v>0,880366730749006-0,233874316198963j</v>
      </c>
      <c r="S103" s="22">
        <f t="shared" si="13"/>
        <v>0.91090217717778299</v>
      </c>
      <c r="U103" s="22">
        <f t="shared" si="4"/>
        <v>1.1096779741935485</v>
      </c>
      <c r="V103" s="22">
        <f t="shared" si="5"/>
        <v>1.0101015151515151</v>
      </c>
      <c r="X103" s="22">
        <f t="shared" si="24"/>
        <v>1E-3</v>
      </c>
      <c r="Y103" s="22">
        <f t="shared" si="6"/>
        <v>10.37</v>
      </c>
      <c r="Z103" s="22">
        <f t="shared" si="25"/>
        <v>1.6500000000000008</v>
      </c>
      <c r="AA103" s="22">
        <f t="shared" si="14"/>
        <v>2.7225000000000028</v>
      </c>
      <c r="AB103" s="22">
        <f t="shared" si="15"/>
        <v>28.232325000000028</v>
      </c>
      <c r="AC103" s="22">
        <f t="shared" si="16"/>
        <v>1.7225000000000028</v>
      </c>
      <c r="AD103" s="22">
        <v>1</v>
      </c>
      <c r="AE103" s="22">
        <f t="shared" si="17"/>
        <v>1.7110500000000004E-2</v>
      </c>
      <c r="AF103" s="22" t="str">
        <f t="shared" si="18"/>
        <v>1+0,0171105j</v>
      </c>
      <c r="AH103" s="22" t="str">
        <f t="shared" si="19"/>
        <v>1,7225+0,0294728362500001j</v>
      </c>
      <c r="AI103" s="22" t="str">
        <f t="shared" si="20"/>
        <v>29,954825+0,0294728362500001j</v>
      </c>
      <c r="AK103" s="22" t="str">
        <f t="shared" si="21"/>
        <v>0,942495830602838-0,000927330581355934j</v>
      </c>
      <c r="AO103" s="22">
        <f t="shared" si="22"/>
        <v>0.94249628680740205</v>
      </c>
      <c r="AP103" s="22">
        <v>33</v>
      </c>
      <c r="AR103" s="22">
        <f>Compensation!$C$16</f>
        <v>1.0416671875000001</v>
      </c>
      <c r="CC103" s="24"/>
      <c r="CD103" s="24"/>
      <c r="CE103" s="24"/>
    </row>
    <row r="104" spans="1:83" s="22" customFormat="1">
      <c r="A104" s="22">
        <f t="shared" si="0"/>
        <v>0.27</v>
      </c>
      <c r="B104" s="22">
        <f t="shared" si="1"/>
        <v>10.37</v>
      </c>
      <c r="C104" s="22">
        <f t="shared" si="23"/>
        <v>1.7000000000000008</v>
      </c>
      <c r="D104" s="22">
        <f t="shared" si="7"/>
        <v>2.8900000000000028</v>
      </c>
      <c r="E104" s="22">
        <f t="shared" si="8"/>
        <v>29.969300000000025</v>
      </c>
      <c r="F104" s="22">
        <f t="shared" si="9"/>
        <v>1.8900000000000028</v>
      </c>
      <c r="G104" s="22">
        <f>1</f>
        <v>1</v>
      </c>
      <c r="H104" s="22">
        <f t="shared" si="10"/>
        <v>4.7598300000000027</v>
      </c>
      <c r="I104" s="22" t="str">
        <f t="shared" si="11"/>
        <v>1+4,75983j</v>
      </c>
      <c r="K104" s="22" t="str">
        <f t="shared" si="12"/>
        <v>1,89+8,99607870000001j</v>
      </c>
      <c r="M104" s="22" t="str">
        <f t="shared" si="26"/>
        <v>31,8593+8,99607870000001j</v>
      </c>
      <c r="O104" s="22" t="str">
        <f t="shared" si="27"/>
        <v>0,871212896100876-0,246003514759534j</v>
      </c>
      <c r="S104" s="22">
        <f t="shared" si="13"/>
        <v>0.90527876347925007</v>
      </c>
      <c r="U104" s="22">
        <f t="shared" si="4"/>
        <v>1.1096779741935485</v>
      </c>
      <c r="V104" s="22">
        <f t="shared" si="5"/>
        <v>1.0101015151515151</v>
      </c>
      <c r="X104" s="22">
        <f t="shared" si="24"/>
        <v>1E-3</v>
      </c>
      <c r="Y104" s="22">
        <f t="shared" si="6"/>
        <v>10.37</v>
      </c>
      <c r="Z104" s="22">
        <f t="shared" si="25"/>
        <v>1.7000000000000008</v>
      </c>
      <c r="AA104" s="22">
        <f t="shared" si="14"/>
        <v>2.8900000000000028</v>
      </c>
      <c r="AB104" s="22">
        <f t="shared" si="15"/>
        <v>29.969300000000025</v>
      </c>
      <c r="AC104" s="22">
        <f t="shared" si="16"/>
        <v>1.8900000000000028</v>
      </c>
      <c r="AD104" s="22">
        <v>1</v>
      </c>
      <c r="AE104" s="22">
        <f t="shared" si="17"/>
        <v>1.7629000000000009E-2</v>
      </c>
      <c r="AF104" s="22" t="str">
        <f t="shared" si="18"/>
        <v>1+0,017629j</v>
      </c>
      <c r="AH104" s="22" t="str">
        <f t="shared" si="19"/>
        <v>1,89+0,03331881j</v>
      </c>
      <c r="AI104" s="22" t="str">
        <f t="shared" si="20"/>
        <v>31,8593+0,03331881j</v>
      </c>
      <c r="AK104" s="22" t="str">
        <f t="shared" si="21"/>
        <v>0,940675633864729-0,000983769031848424j</v>
      </c>
      <c r="AO104" s="22">
        <f t="shared" si="22"/>
        <v>0.9406761482828816</v>
      </c>
      <c r="AP104" s="22">
        <v>34</v>
      </c>
      <c r="AR104" s="22">
        <f>Compensation!$C$16</f>
        <v>1.0416671875000001</v>
      </c>
      <c r="CC104" s="24"/>
      <c r="CD104" s="24"/>
      <c r="CE104" s="24"/>
    </row>
    <row r="105" spans="1:83" s="22" customFormat="1">
      <c r="A105" s="22">
        <f t="shared" si="0"/>
        <v>0.27</v>
      </c>
      <c r="B105" s="22">
        <f t="shared" si="1"/>
        <v>10.37</v>
      </c>
      <c r="C105" s="22">
        <f t="shared" si="23"/>
        <v>1.7500000000000009</v>
      </c>
      <c r="D105" s="22">
        <f t="shared" si="7"/>
        <v>3.0625000000000031</v>
      </c>
      <c r="E105" s="22">
        <f t="shared" si="8"/>
        <v>31.758125000000028</v>
      </c>
      <c r="F105" s="22">
        <f t="shared" si="9"/>
        <v>2.0625000000000031</v>
      </c>
      <c r="G105" s="22">
        <f>1</f>
        <v>1</v>
      </c>
      <c r="H105" s="22">
        <f t="shared" si="10"/>
        <v>4.8998250000000025</v>
      </c>
      <c r="I105" s="22" t="str">
        <f t="shared" si="11"/>
        <v>1+4,899825j</v>
      </c>
      <c r="K105" s="22" t="str">
        <f t="shared" si="12"/>
        <v>2,0625+10,1058890625j</v>
      </c>
      <c r="M105" s="22" t="str">
        <f t="shared" si="26"/>
        <v>33,820625+10,1058890625j</v>
      </c>
      <c r="O105" s="22" t="str">
        <f t="shared" si="27"/>
        <v>0,862047315612743-0,257587035668569j</v>
      </c>
      <c r="S105" s="22">
        <f t="shared" si="13"/>
        <v>0.89970920596582582</v>
      </c>
      <c r="U105" s="22">
        <f t="shared" si="4"/>
        <v>1.1096779741935485</v>
      </c>
      <c r="V105" s="22">
        <f t="shared" si="5"/>
        <v>1.0101015151515151</v>
      </c>
      <c r="X105" s="22">
        <f t="shared" si="24"/>
        <v>1E-3</v>
      </c>
      <c r="Y105" s="22">
        <f t="shared" si="6"/>
        <v>10.37</v>
      </c>
      <c r="Z105" s="22">
        <f t="shared" si="25"/>
        <v>1.7500000000000009</v>
      </c>
      <c r="AA105" s="22">
        <f t="shared" si="14"/>
        <v>3.0625000000000031</v>
      </c>
      <c r="AB105" s="22">
        <f t="shared" si="15"/>
        <v>31.758125000000028</v>
      </c>
      <c r="AC105" s="22">
        <f t="shared" si="16"/>
        <v>2.0625000000000031</v>
      </c>
      <c r="AD105" s="22">
        <v>1</v>
      </c>
      <c r="AE105" s="22">
        <f t="shared" si="17"/>
        <v>1.8147500000000007E-2</v>
      </c>
      <c r="AF105" s="22" t="str">
        <f t="shared" si="18"/>
        <v>1+0,0181475j</v>
      </c>
      <c r="AH105" s="22" t="str">
        <f t="shared" si="19"/>
        <v>2,0625+0,0374292187500001j</v>
      </c>
      <c r="AI105" s="22" t="str">
        <f t="shared" si="20"/>
        <v>33,820625+0,0374292187500001j</v>
      </c>
      <c r="AK105" s="22" t="str">
        <f t="shared" si="21"/>
        <v>0,939015352416319-0,00103920643202776j</v>
      </c>
      <c r="AO105" s="22">
        <f t="shared" si="22"/>
        <v>0.93901592745999363</v>
      </c>
      <c r="AP105" s="22">
        <v>35</v>
      </c>
      <c r="AR105" s="22">
        <f>Compensation!$C$16</f>
        <v>1.0416671875000001</v>
      </c>
      <c r="CC105" s="24"/>
      <c r="CD105" s="24"/>
      <c r="CE105" s="24"/>
    </row>
    <row r="106" spans="1:83" s="22" customFormat="1">
      <c r="A106" s="22">
        <f t="shared" si="0"/>
        <v>0.27</v>
      </c>
      <c r="B106" s="22">
        <f t="shared" si="1"/>
        <v>10.37</v>
      </c>
      <c r="C106" s="22">
        <f t="shared" si="23"/>
        <v>1.8000000000000009</v>
      </c>
      <c r="D106" s="22">
        <f t="shared" si="7"/>
        <v>3.2400000000000033</v>
      </c>
      <c r="E106" s="22">
        <f t="shared" si="8"/>
        <v>33.598800000000033</v>
      </c>
      <c r="F106" s="22">
        <f t="shared" si="9"/>
        <v>2.2400000000000033</v>
      </c>
      <c r="G106" s="22">
        <f>1</f>
        <v>1</v>
      </c>
      <c r="H106" s="22">
        <f t="shared" si="10"/>
        <v>5.0398200000000024</v>
      </c>
      <c r="I106" s="22" t="str">
        <f t="shared" si="11"/>
        <v>1+5,03982j</v>
      </c>
      <c r="K106" s="22" t="str">
        <f t="shared" si="12"/>
        <v>2,24+11,2891968j</v>
      </c>
      <c r="M106" s="22" t="str">
        <f t="shared" si="26"/>
        <v>35,8388+11,2891968j</v>
      </c>
      <c r="O106" s="22" t="str">
        <f t="shared" si="27"/>
        <v>0,852872055406219-0,268654097757216j</v>
      </c>
      <c r="S106" s="22">
        <f t="shared" si="13"/>
        <v>0.89418441449992425</v>
      </c>
      <c r="U106" s="22">
        <f t="shared" si="4"/>
        <v>1.1096779741935485</v>
      </c>
      <c r="V106" s="22">
        <f t="shared" si="5"/>
        <v>1.0101015151515151</v>
      </c>
      <c r="X106" s="22">
        <f t="shared" si="24"/>
        <v>1E-3</v>
      </c>
      <c r="Y106" s="22">
        <f t="shared" si="6"/>
        <v>10.37</v>
      </c>
      <c r="Z106" s="22">
        <f t="shared" si="25"/>
        <v>1.8000000000000009</v>
      </c>
      <c r="AA106" s="22">
        <f t="shared" si="14"/>
        <v>3.2400000000000033</v>
      </c>
      <c r="AB106" s="22">
        <f t="shared" si="15"/>
        <v>33.598800000000033</v>
      </c>
      <c r="AC106" s="22">
        <f t="shared" si="16"/>
        <v>2.2400000000000033</v>
      </c>
      <c r="AD106" s="22">
        <v>1</v>
      </c>
      <c r="AE106" s="22">
        <f t="shared" si="17"/>
        <v>1.8666000000000009E-2</v>
      </c>
      <c r="AF106" s="22" t="str">
        <f t="shared" si="18"/>
        <v>1+0,018666j</v>
      </c>
      <c r="AH106" s="22" t="str">
        <f t="shared" si="19"/>
        <v>2,24+0,0418118400000001j</v>
      </c>
      <c r="AI106" s="22" t="str">
        <f t="shared" si="20"/>
        <v>35,8388+0,0418118400000001j</v>
      </c>
      <c r="AK106" s="22" t="str">
        <f t="shared" si="21"/>
        <v>0,93749663126462-0,0010937436283295j</v>
      </c>
      <c r="AO106" s="22">
        <f t="shared" si="22"/>
        <v>0.93749726928009525</v>
      </c>
      <c r="AP106" s="22">
        <v>36</v>
      </c>
      <c r="AR106" s="22">
        <f>Compensation!$C$16</f>
        <v>1.0416671875000001</v>
      </c>
      <c r="CC106" s="24"/>
      <c r="CD106" s="24"/>
      <c r="CE106" s="24"/>
    </row>
    <row r="107" spans="1:83" s="22" customFormat="1">
      <c r="A107" s="22">
        <f t="shared" si="0"/>
        <v>0.27</v>
      </c>
      <c r="B107" s="22">
        <f t="shared" si="1"/>
        <v>10.37</v>
      </c>
      <c r="C107" s="22">
        <f t="shared" si="23"/>
        <v>1.850000000000001</v>
      </c>
      <c r="D107" s="22">
        <f t="shared" si="7"/>
        <v>3.4225000000000034</v>
      </c>
      <c r="E107" s="22">
        <f t="shared" si="8"/>
        <v>35.491325000000032</v>
      </c>
      <c r="F107" s="22">
        <f t="shared" si="9"/>
        <v>2.4225000000000034</v>
      </c>
      <c r="G107" s="22">
        <f>1</f>
        <v>1</v>
      </c>
      <c r="H107" s="22">
        <f t="shared" si="10"/>
        <v>5.1798150000000023</v>
      </c>
      <c r="I107" s="22" t="str">
        <f t="shared" si="11"/>
        <v>1+5,179815j</v>
      </c>
      <c r="K107" s="22" t="str">
        <f t="shared" si="12"/>
        <v>2,4225+12,5481018375j</v>
      </c>
      <c r="M107" s="22" t="str">
        <f t="shared" si="26"/>
        <v>37,913825+12,5481018375j</v>
      </c>
      <c r="O107" s="22" t="str">
        <f t="shared" si="27"/>
        <v>0,843689842017845-0,279230757036627j</v>
      </c>
      <c r="S107" s="22">
        <f t="shared" si="13"/>
        <v>0.88869700415796615</v>
      </c>
      <c r="U107" s="22">
        <f t="shared" si="4"/>
        <v>1.1096779741935485</v>
      </c>
      <c r="V107" s="22">
        <f t="shared" si="5"/>
        <v>1.0101015151515151</v>
      </c>
      <c r="X107" s="22">
        <f t="shared" si="24"/>
        <v>1E-3</v>
      </c>
      <c r="Y107" s="22">
        <f t="shared" si="6"/>
        <v>10.37</v>
      </c>
      <c r="Z107" s="22">
        <f t="shared" si="25"/>
        <v>1.850000000000001</v>
      </c>
      <c r="AA107" s="22">
        <f t="shared" si="14"/>
        <v>3.4225000000000034</v>
      </c>
      <c r="AB107" s="22">
        <f t="shared" si="15"/>
        <v>35.491325000000032</v>
      </c>
      <c r="AC107" s="22">
        <f t="shared" si="16"/>
        <v>2.4225000000000034</v>
      </c>
      <c r="AD107" s="22">
        <v>1</v>
      </c>
      <c r="AE107" s="22">
        <f t="shared" si="17"/>
        <v>1.9184500000000007E-2</v>
      </c>
      <c r="AF107" s="22" t="str">
        <f t="shared" si="18"/>
        <v>1+0,0191845j</v>
      </c>
      <c r="AH107" s="22" t="str">
        <f t="shared" si="19"/>
        <v>2,4225+0,0464744512500001j</v>
      </c>
      <c r="AI107" s="22" t="str">
        <f t="shared" si="20"/>
        <v>37,913825+0,0464744512500001j</v>
      </c>
      <c r="AK107" s="22" t="str">
        <f t="shared" si="21"/>
        <v>0,936103694946336-0,00114746812108059j</v>
      </c>
      <c r="AO107" s="22">
        <f t="shared" si="22"/>
        <v>0.93610439822450997</v>
      </c>
      <c r="AP107" s="22">
        <v>37</v>
      </c>
      <c r="AR107" s="22">
        <f>Compensation!$C$16</f>
        <v>1.0416671875000001</v>
      </c>
      <c r="CC107" s="24"/>
      <c r="CD107" s="24"/>
      <c r="CE107" s="24"/>
    </row>
    <row r="108" spans="1:83" s="22" customFormat="1">
      <c r="A108" s="22">
        <f t="shared" si="0"/>
        <v>0.27</v>
      </c>
      <c r="B108" s="22">
        <f t="shared" si="1"/>
        <v>10.37</v>
      </c>
      <c r="C108" s="22">
        <f t="shared" si="23"/>
        <v>1.900000000000001</v>
      </c>
      <c r="D108" s="22">
        <f t="shared" si="7"/>
        <v>3.6100000000000039</v>
      </c>
      <c r="E108" s="22">
        <f t="shared" si="8"/>
        <v>37.43570000000004</v>
      </c>
      <c r="F108" s="22">
        <f t="shared" si="9"/>
        <v>2.6100000000000039</v>
      </c>
      <c r="G108" s="22">
        <f>1</f>
        <v>1</v>
      </c>
      <c r="H108" s="22">
        <f t="shared" si="10"/>
        <v>5.319810000000003</v>
      </c>
      <c r="I108" s="22" t="str">
        <f t="shared" si="11"/>
        <v>1+5,31981j</v>
      </c>
      <c r="K108" s="22" t="str">
        <f t="shared" si="12"/>
        <v>2,61+13,8847041j</v>
      </c>
      <c r="M108" s="22" t="str">
        <f t="shared" si="26"/>
        <v>40,0457+13,8847041j</v>
      </c>
      <c r="O108" s="22" t="str">
        <f t="shared" si="27"/>
        <v>0,834503923038463-0,289340429601137j</v>
      </c>
      <c r="S108" s="22">
        <f t="shared" si="13"/>
        <v>0.88324101001275712</v>
      </c>
      <c r="U108" s="22">
        <f t="shared" si="4"/>
        <v>1.1096779741935485</v>
      </c>
      <c r="V108" s="22">
        <f t="shared" si="5"/>
        <v>1.0101015151515151</v>
      </c>
      <c r="X108" s="22">
        <f t="shared" si="24"/>
        <v>1E-3</v>
      </c>
      <c r="Y108" s="22">
        <f t="shared" si="6"/>
        <v>10.37</v>
      </c>
      <c r="Z108" s="22">
        <f t="shared" si="25"/>
        <v>1.900000000000001</v>
      </c>
      <c r="AA108" s="22">
        <f t="shared" si="14"/>
        <v>3.6100000000000039</v>
      </c>
      <c r="AB108" s="22">
        <f t="shared" si="15"/>
        <v>37.43570000000004</v>
      </c>
      <c r="AC108" s="22">
        <f t="shared" si="16"/>
        <v>2.6100000000000039</v>
      </c>
      <c r="AD108" s="22">
        <v>1</v>
      </c>
      <c r="AE108" s="22">
        <f t="shared" si="17"/>
        <v>1.9703000000000012E-2</v>
      </c>
      <c r="AF108" s="22" t="str">
        <f t="shared" si="18"/>
        <v>1+0,019703j</v>
      </c>
      <c r="AH108" s="22" t="str">
        <f t="shared" si="19"/>
        <v>2,61+0,0514248300000001j</v>
      </c>
      <c r="AI108" s="22" t="str">
        <f t="shared" si="20"/>
        <v>40,0457+0,0514248300000001j</v>
      </c>
      <c r="AK108" s="22" t="str">
        <f t="shared" si="21"/>
        <v>0,934822921480778-0,00120045622419517j</v>
      </c>
      <c r="AO108" s="22">
        <f t="shared" si="22"/>
        <v>0.93482369226555395</v>
      </c>
      <c r="AP108" s="22">
        <v>38</v>
      </c>
      <c r="AR108" s="22">
        <f>Compensation!$C$16</f>
        <v>1.0416671875000001</v>
      </c>
      <c r="CC108" s="24"/>
      <c r="CD108" s="24"/>
      <c r="CE108" s="24"/>
    </row>
    <row r="109" spans="1:83" s="22" customFormat="1">
      <c r="A109" s="22">
        <f t="shared" si="0"/>
        <v>0.27</v>
      </c>
      <c r="B109" s="22">
        <f t="shared" si="1"/>
        <v>10.37</v>
      </c>
      <c r="C109" s="22">
        <f t="shared" si="23"/>
        <v>1.9500000000000011</v>
      </c>
      <c r="D109" s="22">
        <f t="shared" si="7"/>
        <v>3.8025000000000042</v>
      </c>
      <c r="E109" s="22">
        <f t="shared" si="8"/>
        <v>39.431925000000042</v>
      </c>
      <c r="F109" s="22">
        <f t="shared" si="9"/>
        <v>2.8025000000000042</v>
      </c>
      <c r="G109" s="22">
        <f>1</f>
        <v>1</v>
      </c>
      <c r="H109" s="22">
        <f t="shared" si="10"/>
        <v>5.4598050000000029</v>
      </c>
      <c r="I109" s="22" t="str">
        <f t="shared" si="11"/>
        <v>1+5,459805j</v>
      </c>
      <c r="K109" s="22" t="str">
        <f t="shared" si="12"/>
        <v>2,8025+15,3011035125j</v>
      </c>
      <c r="M109" s="22" t="str">
        <f t="shared" si="26"/>
        <v>42,234425+15,3011035125j</v>
      </c>
      <c r="O109" s="22" t="str">
        <f t="shared" si="27"/>
        <v>0,825317948759916-0,299004316140202j</v>
      </c>
      <c r="S109" s="22">
        <f t="shared" si="13"/>
        <v>0.8778116526999088</v>
      </c>
      <c r="U109" s="22">
        <f t="shared" si="4"/>
        <v>1.1096779741935485</v>
      </c>
      <c r="V109" s="22">
        <f t="shared" si="5"/>
        <v>1.0101015151515151</v>
      </c>
      <c r="X109" s="22">
        <f t="shared" si="24"/>
        <v>1E-3</v>
      </c>
      <c r="Y109" s="22">
        <f t="shared" si="6"/>
        <v>10.37</v>
      </c>
      <c r="Z109" s="22">
        <f t="shared" si="25"/>
        <v>1.9500000000000011</v>
      </c>
      <c r="AA109" s="22">
        <f t="shared" si="14"/>
        <v>3.8025000000000042</v>
      </c>
      <c r="AB109" s="22">
        <f t="shared" si="15"/>
        <v>39.431925000000042</v>
      </c>
      <c r="AC109" s="22">
        <f t="shared" si="16"/>
        <v>2.8025000000000042</v>
      </c>
      <c r="AD109" s="22">
        <v>1</v>
      </c>
      <c r="AE109" s="22">
        <f t="shared" si="17"/>
        <v>2.022150000000001E-2</v>
      </c>
      <c r="AF109" s="22" t="str">
        <f t="shared" si="18"/>
        <v>1+0,0202215j</v>
      </c>
      <c r="AH109" s="22" t="str">
        <f t="shared" si="19"/>
        <v>2,8025+0,0566707537500001j</v>
      </c>
      <c r="AI109" s="22" t="str">
        <f t="shared" si="20"/>
        <v>42,234425+0,0566707537500001j</v>
      </c>
      <c r="AK109" s="22" t="str">
        <f t="shared" si="21"/>
        <v>0,933642496714633-0,00125277481632224j</v>
      </c>
      <c r="AO109" s="22">
        <f t="shared" si="22"/>
        <v>0.93364333720981163</v>
      </c>
      <c r="AP109" s="22">
        <v>39</v>
      </c>
      <c r="AR109" s="22">
        <f>Compensation!$C$16</f>
        <v>1.0416671875000001</v>
      </c>
      <c r="CC109" s="24"/>
      <c r="CD109" s="24"/>
      <c r="CE109" s="24"/>
    </row>
    <row r="110" spans="1:83" s="22" customFormat="1">
      <c r="A110" s="22">
        <f t="shared" si="0"/>
        <v>0.27</v>
      </c>
      <c r="B110" s="22">
        <f t="shared" si="1"/>
        <v>10.37</v>
      </c>
      <c r="C110" s="22">
        <f t="shared" si="23"/>
        <v>2.0000000000000009</v>
      </c>
      <c r="D110" s="22">
        <f t="shared" si="7"/>
        <v>4.0000000000000036</v>
      </c>
      <c r="E110" s="22">
        <f t="shared" si="8"/>
        <v>41.480000000000032</v>
      </c>
      <c r="F110" s="22">
        <f t="shared" si="9"/>
        <v>3.0000000000000036</v>
      </c>
      <c r="G110" s="22">
        <f>1</f>
        <v>1</v>
      </c>
      <c r="H110" s="22">
        <f t="shared" si="10"/>
        <v>5.5998000000000028</v>
      </c>
      <c r="I110" s="22" t="str">
        <f t="shared" si="11"/>
        <v>1+5,5998j</v>
      </c>
      <c r="K110" s="22" t="str">
        <f t="shared" si="12"/>
        <v>3+16,7994j</v>
      </c>
      <c r="M110" s="22" t="str">
        <f t="shared" si="26"/>
        <v>44,48+16,7994j</v>
      </c>
      <c r="O110" s="22" t="str">
        <f t="shared" si="27"/>
        <v>0,816135871717743-0,308241748276417j</v>
      </c>
      <c r="S110" s="22">
        <f t="shared" si="13"/>
        <v>0.87240514469194996</v>
      </c>
      <c r="U110" s="22">
        <f t="shared" si="4"/>
        <v>1.1096779741935485</v>
      </c>
      <c r="V110" s="22">
        <f t="shared" si="5"/>
        <v>1.0101015151515151</v>
      </c>
      <c r="X110" s="22">
        <f t="shared" si="24"/>
        <v>1E-3</v>
      </c>
      <c r="Y110" s="22">
        <f t="shared" si="6"/>
        <v>10.37</v>
      </c>
      <c r="Z110" s="22">
        <f t="shared" si="25"/>
        <v>2.0000000000000009</v>
      </c>
      <c r="AA110" s="22">
        <f t="shared" si="14"/>
        <v>4.0000000000000036</v>
      </c>
      <c r="AB110" s="22">
        <f t="shared" si="15"/>
        <v>41.480000000000032</v>
      </c>
      <c r="AC110" s="22">
        <f t="shared" si="16"/>
        <v>3.0000000000000036</v>
      </c>
      <c r="AD110" s="22">
        <v>1</v>
      </c>
      <c r="AE110" s="22">
        <f t="shared" si="17"/>
        <v>2.0740000000000008E-2</v>
      </c>
      <c r="AF110" s="22" t="str">
        <f t="shared" si="18"/>
        <v>1+0,02074j</v>
      </c>
      <c r="AH110" s="22" t="str">
        <f t="shared" si="19"/>
        <v>3+0,0622200000000001j</v>
      </c>
      <c r="AI110" s="22" t="str">
        <f t="shared" si="20"/>
        <v>44,48+0,0622200000000001j</v>
      </c>
      <c r="AK110" s="22" t="str">
        <f t="shared" si="21"/>
        <v>0,932552132083678-0,00130448277109367j</v>
      </c>
      <c r="AO110" s="22">
        <f t="shared" si="22"/>
        <v>0.93255304445865916</v>
      </c>
      <c r="AP110" s="22">
        <v>40</v>
      </c>
      <c r="AR110" s="22">
        <f>Compensation!$C$16</f>
        <v>1.0416671875000001</v>
      </c>
      <c r="CC110" s="24"/>
      <c r="CD110" s="24"/>
      <c r="CE110" s="24"/>
    </row>
    <row r="111" spans="1:83" s="22" customFormat="1">
      <c r="A111" s="22">
        <f t="shared" si="0"/>
        <v>0.27</v>
      </c>
      <c r="B111" s="22">
        <f t="shared" si="1"/>
        <v>10.37</v>
      </c>
      <c r="C111" s="22">
        <f t="shared" si="23"/>
        <v>2.0500000000000007</v>
      </c>
      <c r="D111" s="22">
        <f t="shared" si="7"/>
        <v>4.2025000000000032</v>
      </c>
      <c r="E111" s="22">
        <f t="shared" si="8"/>
        <v>43.579925000000031</v>
      </c>
      <c r="F111" s="22">
        <f t="shared" si="9"/>
        <v>3.2025000000000032</v>
      </c>
      <c r="G111" s="22">
        <f>1</f>
        <v>1</v>
      </c>
      <c r="H111" s="22">
        <f t="shared" si="10"/>
        <v>5.7397950000000018</v>
      </c>
      <c r="I111" s="22" t="str">
        <f t="shared" si="11"/>
        <v>1+5,739795j</v>
      </c>
      <c r="K111" s="22" t="str">
        <f t="shared" si="12"/>
        <v>3,2025+18,3816934875j</v>
      </c>
      <c r="M111" s="22" t="str">
        <f t="shared" si="26"/>
        <v>46,782425+18,3816934875j</v>
      </c>
      <c r="O111" s="22" t="str">
        <f t="shared" si="27"/>
        <v>0,806961861484206-0,317070472381564j</v>
      </c>
      <c r="S111" s="22">
        <f t="shared" si="13"/>
        <v>0.86701852941348545</v>
      </c>
      <c r="U111" s="22">
        <f t="shared" si="4"/>
        <v>1.1096779741935485</v>
      </c>
      <c r="V111" s="22">
        <f t="shared" si="5"/>
        <v>1.0101015151515151</v>
      </c>
      <c r="X111" s="22">
        <f t="shared" si="24"/>
        <v>1E-3</v>
      </c>
      <c r="Y111" s="22">
        <f t="shared" si="6"/>
        <v>10.37</v>
      </c>
      <c r="Z111" s="22">
        <f t="shared" si="25"/>
        <v>2.0500000000000007</v>
      </c>
      <c r="AA111" s="22">
        <f t="shared" si="14"/>
        <v>4.2025000000000032</v>
      </c>
      <c r="AB111" s="22">
        <f t="shared" si="15"/>
        <v>43.579925000000031</v>
      </c>
      <c r="AC111" s="22">
        <f t="shared" si="16"/>
        <v>3.2025000000000032</v>
      </c>
      <c r="AD111" s="22">
        <v>1</v>
      </c>
      <c r="AE111" s="22">
        <f t="shared" si="17"/>
        <v>2.1258500000000007E-2</v>
      </c>
      <c r="AF111" s="22" t="str">
        <f t="shared" si="18"/>
        <v>1+0,0212585j</v>
      </c>
      <c r="AH111" s="22" t="str">
        <f t="shared" si="19"/>
        <v>3,2025+0,0680803462500001j</v>
      </c>
      <c r="AI111" s="22" t="str">
        <f t="shared" si="20"/>
        <v>46,782425+0,0680803462500001j</v>
      </c>
      <c r="AK111" s="22" t="str">
        <f t="shared" si="21"/>
        <v>0,931542832764548-0,00135563213324911j</v>
      </c>
      <c r="AO111" s="22">
        <f t="shared" si="22"/>
        <v>0.93154381915907702</v>
      </c>
      <c r="AP111" s="22">
        <v>41</v>
      </c>
      <c r="AR111" s="22">
        <f>Compensation!$C$16</f>
        <v>1.0416671875000001</v>
      </c>
      <c r="CC111" s="24"/>
      <c r="CD111" s="24"/>
      <c r="CE111" s="24"/>
    </row>
    <row r="112" spans="1:83" s="22" customFormat="1">
      <c r="A112" s="22">
        <f t="shared" si="0"/>
        <v>0.27</v>
      </c>
      <c r="B112" s="22">
        <f t="shared" si="1"/>
        <v>10.37</v>
      </c>
      <c r="C112" s="22">
        <f t="shared" si="23"/>
        <v>2.1000000000000005</v>
      </c>
      <c r="D112" s="22">
        <f t="shared" si="7"/>
        <v>4.4100000000000019</v>
      </c>
      <c r="E112" s="22">
        <f t="shared" si="8"/>
        <v>45.731700000000018</v>
      </c>
      <c r="F112" s="22">
        <f t="shared" si="9"/>
        <v>3.4100000000000019</v>
      </c>
      <c r="G112" s="22">
        <f>1</f>
        <v>1</v>
      </c>
      <c r="H112" s="22">
        <f t="shared" si="10"/>
        <v>5.8797900000000016</v>
      </c>
      <c r="I112" s="22" t="str">
        <f t="shared" si="11"/>
        <v>1+5,87979j</v>
      </c>
      <c r="K112" s="22" t="str">
        <f t="shared" si="12"/>
        <v>3,41+20,0500839j</v>
      </c>
      <c r="M112" s="22" t="str">
        <f t="shared" si="26"/>
        <v>49,1417+20,0500839j</v>
      </c>
      <c r="O112" s="22" t="str">
        <f t="shared" si="27"/>
        <v>0,797800232472819-0,325506883085435j</v>
      </c>
      <c r="S112" s="22">
        <f t="shared" si="13"/>
        <v>0.86164954701414365</v>
      </c>
      <c r="U112" s="22">
        <f t="shared" si="4"/>
        <v>1.1096779741935485</v>
      </c>
      <c r="V112" s="22">
        <f t="shared" si="5"/>
        <v>1.0101015151515151</v>
      </c>
      <c r="X112" s="22">
        <f t="shared" si="24"/>
        <v>1E-3</v>
      </c>
      <c r="Y112" s="22">
        <f t="shared" si="6"/>
        <v>10.37</v>
      </c>
      <c r="Z112" s="22">
        <f t="shared" si="25"/>
        <v>2.1000000000000005</v>
      </c>
      <c r="AA112" s="22">
        <f t="shared" si="14"/>
        <v>4.4100000000000019</v>
      </c>
      <c r="AB112" s="22">
        <f t="shared" si="15"/>
        <v>45.731700000000018</v>
      </c>
      <c r="AC112" s="22">
        <f t="shared" si="16"/>
        <v>3.4100000000000019</v>
      </c>
      <c r="AD112" s="22">
        <v>1</v>
      </c>
      <c r="AE112" s="22">
        <f t="shared" si="17"/>
        <v>2.1777000000000005E-2</v>
      </c>
      <c r="AF112" s="22" t="str">
        <f t="shared" si="18"/>
        <v>1+0,021777j</v>
      </c>
      <c r="AH112" s="22" t="str">
        <f t="shared" si="19"/>
        <v>3,41+0,0742595700000001j</v>
      </c>
      <c r="AI112" s="22" t="str">
        <f t="shared" si="20"/>
        <v>49,1417+0,0742595700000001j</v>
      </c>
      <c r="AK112" s="22" t="str">
        <f t="shared" si="21"/>
        <v>0,930606706138818-0,0014062690919725j</v>
      </c>
      <c r="AO112" s="22">
        <f t="shared" si="22"/>
        <v>0.93060776866696071</v>
      </c>
      <c r="AP112" s="22">
        <v>42</v>
      </c>
      <c r="AR112" s="22">
        <f>Compensation!$C$16</f>
        <v>1.0416671875000001</v>
      </c>
      <c r="CC112" s="24"/>
      <c r="CD112" s="24"/>
      <c r="CE112" s="24"/>
    </row>
    <row r="113" spans="1:83" s="22" customFormat="1">
      <c r="A113" s="22">
        <f t="shared" si="0"/>
        <v>0.27</v>
      </c>
      <c r="B113" s="22">
        <f t="shared" si="1"/>
        <v>10.37</v>
      </c>
      <c r="C113" s="22">
        <f t="shared" si="23"/>
        <v>2.1500000000000004</v>
      </c>
      <c r="D113" s="22">
        <f t="shared" si="7"/>
        <v>4.6225000000000014</v>
      </c>
      <c r="E113" s="22">
        <f t="shared" si="8"/>
        <v>47.935325000000013</v>
      </c>
      <c r="F113" s="22">
        <f t="shared" si="9"/>
        <v>3.6225000000000014</v>
      </c>
      <c r="G113" s="22">
        <f>1</f>
        <v>1</v>
      </c>
      <c r="H113" s="22">
        <f t="shared" si="10"/>
        <v>6.0197850000000006</v>
      </c>
      <c r="I113" s="22" t="str">
        <f t="shared" si="11"/>
        <v>1+6,019785j</v>
      </c>
      <c r="K113" s="22" t="str">
        <f t="shared" si="12"/>
        <v>3,6225+21,8066711625j</v>
      </c>
      <c r="M113" s="22" t="str">
        <f t="shared" si="26"/>
        <v>51,557825+21,8066711625j</v>
      </c>
      <c r="O113" s="22" t="str">
        <f t="shared" si="27"/>
        <v>0,788655382863631-0,333566216081511j</v>
      </c>
      <c r="S113" s="22">
        <f t="shared" si="13"/>
        <v>0.85629652190740435</v>
      </c>
      <c r="U113" s="22">
        <f t="shared" si="4"/>
        <v>1.1096779741935485</v>
      </c>
      <c r="V113" s="22">
        <f t="shared" si="5"/>
        <v>1.0101015151515151</v>
      </c>
      <c r="X113" s="22">
        <f t="shared" si="24"/>
        <v>1E-3</v>
      </c>
      <c r="Y113" s="22">
        <f t="shared" si="6"/>
        <v>10.37</v>
      </c>
      <c r="Z113" s="22">
        <f t="shared" si="25"/>
        <v>2.1500000000000004</v>
      </c>
      <c r="AA113" s="22">
        <f t="shared" si="14"/>
        <v>4.6225000000000014</v>
      </c>
      <c r="AB113" s="22">
        <f t="shared" si="15"/>
        <v>47.935325000000013</v>
      </c>
      <c r="AC113" s="22">
        <f t="shared" si="16"/>
        <v>3.6225000000000014</v>
      </c>
      <c r="AD113" s="22">
        <v>1</v>
      </c>
      <c r="AE113" s="22">
        <f t="shared" si="17"/>
        <v>2.2295499999999999E-2</v>
      </c>
      <c r="AF113" s="22" t="str">
        <f t="shared" si="18"/>
        <v>1+0,0222955j</v>
      </c>
      <c r="AH113" s="22" t="str">
        <f t="shared" si="19"/>
        <v>3,6225+0,08076544875j</v>
      </c>
      <c r="AI113" s="22" t="str">
        <f t="shared" si="20"/>
        <v>51,557825+0,08076544875j</v>
      </c>
      <c r="AK113" s="22" t="str">
        <f t="shared" si="21"/>
        <v>0,92973680271405-0,00145643479123858j</v>
      </c>
      <c r="AO113" s="22">
        <f t="shared" si="22"/>
        <v>0.92973794346753724</v>
      </c>
      <c r="AP113" s="22">
        <v>43</v>
      </c>
      <c r="AR113" s="22">
        <f>Compensation!$C$16</f>
        <v>1.0416671875000001</v>
      </c>
      <c r="CC113" s="24"/>
      <c r="CD113" s="24"/>
      <c r="CE113" s="24"/>
    </row>
    <row r="114" spans="1:83" s="22" customFormat="1">
      <c r="A114" s="22">
        <f t="shared" si="0"/>
        <v>0.27</v>
      </c>
      <c r="B114" s="22">
        <f t="shared" si="1"/>
        <v>10.37</v>
      </c>
      <c r="C114" s="22">
        <f t="shared" si="23"/>
        <v>2.2000000000000002</v>
      </c>
      <c r="D114" s="22">
        <f t="shared" si="7"/>
        <v>4.8400000000000007</v>
      </c>
      <c r="E114" s="22">
        <f t="shared" si="8"/>
        <v>50.190800000000003</v>
      </c>
      <c r="F114" s="22">
        <f t="shared" si="9"/>
        <v>3.8400000000000007</v>
      </c>
      <c r="G114" s="22">
        <f>1</f>
        <v>1</v>
      </c>
      <c r="H114" s="22">
        <f t="shared" si="10"/>
        <v>6.1597800000000005</v>
      </c>
      <c r="I114" s="22" t="str">
        <f t="shared" si="11"/>
        <v>1+6,15978j</v>
      </c>
      <c r="K114" s="22" t="str">
        <f t="shared" si="12"/>
        <v>3,84+23,6535552j</v>
      </c>
      <c r="M114" s="22" t="str">
        <f t="shared" si="26"/>
        <v>54,0308+23,6535552j</v>
      </c>
      <c r="O114" s="22" t="str">
        <f t="shared" si="27"/>
        <v>0,779531743052855-0,341262707834289j</v>
      </c>
      <c r="S114" s="22">
        <f t="shared" si="13"/>
        <v>0.8509582681808866</v>
      </c>
      <c r="U114" s="22">
        <f t="shared" si="4"/>
        <v>1.1096779741935485</v>
      </c>
      <c r="V114" s="22">
        <f t="shared" si="5"/>
        <v>1.0101015151515151</v>
      </c>
      <c r="X114" s="22">
        <f t="shared" si="24"/>
        <v>1E-3</v>
      </c>
      <c r="Y114" s="22">
        <f t="shared" si="6"/>
        <v>10.37</v>
      </c>
      <c r="Z114" s="22">
        <f t="shared" si="25"/>
        <v>2.2000000000000002</v>
      </c>
      <c r="AA114" s="22">
        <f t="shared" si="14"/>
        <v>4.8400000000000007</v>
      </c>
      <c r="AB114" s="22">
        <f t="shared" si="15"/>
        <v>50.190800000000003</v>
      </c>
      <c r="AC114" s="22">
        <f t="shared" si="16"/>
        <v>3.8400000000000007</v>
      </c>
      <c r="AD114" s="22">
        <v>1</v>
      </c>
      <c r="AE114" s="22">
        <f t="shared" si="17"/>
        <v>2.2814000000000001E-2</v>
      </c>
      <c r="AF114" s="22" t="str">
        <f t="shared" si="18"/>
        <v>1+0,022814j</v>
      </c>
      <c r="AH114" s="22" t="str">
        <f t="shared" si="19"/>
        <v>3,84+0,08760576j</v>
      </c>
      <c r="AI114" s="22" t="str">
        <f t="shared" si="20"/>
        <v>54,0308+0,08760576j</v>
      </c>
      <c r="AK114" s="22" t="str">
        <f t="shared" si="21"/>
        <v>0,928926983335101-0,00150616600826897j</v>
      </c>
      <c r="AO114" s="22">
        <f t="shared" si="22"/>
        <v>0.92892820438615997</v>
      </c>
      <c r="AP114" s="22">
        <v>44</v>
      </c>
      <c r="AR114" s="22">
        <f>Compensation!$C$16</f>
        <v>1.0416671875000001</v>
      </c>
      <c r="CC114" s="24"/>
      <c r="CD114" s="24"/>
      <c r="CE114" s="24"/>
    </row>
    <row r="115" spans="1:83" s="22" customFormat="1">
      <c r="A115" s="22">
        <f t="shared" si="0"/>
        <v>0.27</v>
      </c>
      <c r="B115" s="22">
        <f t="shared" si="1"/>
        <v>10.37</v>
      </c>
      <c r="C115" s="22">
        <f t="shared" si="23"/>
        <v>2.25</v>
      </c>
      <c r="D115" s="22">
        <f t="shared" si="7"/>
        <v>5.0625</v>
      </c>
      <c r="E115" s="22">
        <f t="shared" si="8"/>
        <v>52.498124999999995</v>
      </c>
      <c r="F115" s="22">
        <f t="shared" si="9"/>
        <v>4.0625</v>
      </c>
      <c r="G115" s="22">
        <f>1</f>
        <v>1</v>
      </c>
      <c r="H115" s="22">
        <f t="shared" si="10"/>
        <v>6.2997750000000003</v>
      </c>
      <c r="I115" s="22" t="str">
        <f t="shared" si="11"/>
        <v>1+6,299775j</v>
      </c>
      <c r="K115" s="22" t="str">
        <f t="shared" si="12"/>
        <v>4,0625+25,5928359375j</v>
      </c>
      <c r="M115" s="22" t="str">
        <f t="shared" si="26"/>
        <v>56,560625+25,5928359375j</v>
      </c>
      <c r="O115" s="22" t="str">
        <f t="shared" si="27"/>
        <v>0,770433732277295-0,348609728249796j</v>
      </c>
      <c r="S115" s="22">
        <f t="shared" si="13"/>
        <v>0.84563400975902059</v>
      </c>
      <c r="U115" s="22">
        <f t="shared" si="4"/>
        <v>1.1096779741935485</v>
      </c>
      <c r="V115" s="22">
        <f t="shared" si="5"/>
        <v>1.0101015151515151</v>
      </c>
      <c r="X115" s="22">
        <f t="shared" si="24"/>
        <v>1E-3</v>
      </c>
      <c r="Y115" s="22">
        <f t="shared" si="6"/>
        <v>10.37</v>
      </c>
      <c r="Z115" s="22">
        <f t="shared" si="25"/>
        <v>2.25</v>
      </c>
      <c r="AA115" s="22">
        <f t="shared" si="14"/>
        <v>5.0625</v>
      </c>
      <c r="AB115" s="22">
        <f t="shared" si="15"/>
        <v>52.498124999999995</v>
      </c>
      <c r="AC115" s="22">
        <f t="shared" si="16"/>
        <v>4.0625</v>
      </c>
      <c r="AD115" s="22">
        <v>1</v>
      </c>
      <c r="AE115" s="22">
        <f t="shared" si="17"/>
        <v>2.3332499999999999E-2</v>
      </c>
      <c r="AF115" s="22" t="str">
        <f t="shared" si="18"/>
        <v>1+0,0233325j</v>
      </c>
      <c r="AH115" s="22" t="str">
        <f t="shared" si="19"/>
        <v>4,0625+0,09478828125j</v>
      </c>
      <c r="AI115" s="22" t="str">
        <f t="shared" si="20"/>
        <v>56,560625+0,09478828125j</v>
      </c>
      <c r="AK115" s="22" t="str">
        <f t="shared" si="21"/>
        <v>0,928171807812127-0,00155549572458255j</v>
      </c>
      <c r="AO115" s="22">
        <f t="shared" si="22"/>
        <v>0.92817311121588819</v>
      </c>
      <c r="AP115" s="22">
        <v>45</v>
      </c>
      <c r="AR115" s="22">
        <f>Compensation!$C$16</f>
        <v>1.0416671875000001</v>
      </c>
      <c r="CC115" s="24"/>
      <c r="CD115" s="24"/>
      <c r="CE115" s="24"/>
    </row>
    <row r="116" spans="1:83" s="22" customFormat="1">
      <c r="A116" s="22">
        <f t="shared" si="0"/>
        <v>0.27</v>
      </c>
      <c r="B116" s="22">
        <f t="shared" si="1"/>
        <v>10.37</v>
      </c>
      <c r="C116" s="22">
        <f t="shared" si="23"/>
        <v>2.2999999999999998</v>
      </c>
      <c r="D116" s="22">
        <f t="shared" si="7"/>
        <v>5.2899999999999991</v>
      </c>
      <c r="E116" s="22">
        <f t="shared" si="8"/>
        <v>54.857299999999988</v>
      </c>
      <c r="F116" s="22">
        <f t="shared" si="9"/>
        <v>4.2899999999999991</v>
      </c>
      <c r="G116" s="22">
        <f>1</f>
        <v>1</v>
      </c>
      <c r="H116" s="22">
        <f t="shared" si="10"/>
        <v>6.4397699999999993</v>
      </c>
      <c r="I116" s="22" t="str">
        <f t="shared" si="11"/>
        <v>1+6,43977j</v>
      </c>
      <c r="K116" s="22" t="str">
        <f t="shared" si="12"/>
        <v>4,29+27,6266133j</v>
      </c>
      <c r="M116" s="22" t="str">
        <f t="shared" si="26"/>
        <v>59,1473+27,6266133j</v>
      </c>
      <c r="O116" s="22" t="str">
        <f t="shared" si="27"/>
        <v>0,761365722270338-0,355619891170651j</v>
      </c>
      <c r="S116" s="22">
        <f t="shared" si="13"/>
        <v>0.84032331280552919</v>
      </c>
      <c r="U116" s="22">
        <f t="shared" si="4"/>
        <v>1.1096779741935485</v>
      </c>
      <c r="V116" s="22">
        <f t="shared" si="5"/>
        <v>1.0101015151515151</v>
      </c>
      <c r="X116" s="22">
        <f t="shared" si="24"/>
        <v>1E-3</v>
      </c>
      <c r="Y116" s="22">
        <f t="shared" si="6"/>
        <v>10.37</v>
      </c>
      <c r="Z116" s="22">
        <f t="shared" si="25"/>
        <v>2.2999999999999998</v>
      </c>
      <c r="AA116" s="22">
        <f t="shared" si="14"/>
        <v>5.2899999999999991</v>
      </c>
      <c r="AB116" s="22">
        <f t="shared" si="15"/>
        <v>54.857299999999988</v>
      </c>
      <c r="AC116" s="22">
        <f t="shared" si="16"/>
        <v>4.2899999999999991</v>
      </c>
      <c r="AD116" s="22">
        <v>1</v>
      </c>
      <c r="AE116" s="22">
        <f t="shared" si="17"/>
        <v>2.3850999999999997E-2</v>
      </c>
      <c r="AF116" s="22" t="str">
        <f t="shared" si="18"/>
        <v>1+0,023851j</v>
      </c>
      <c r="AH116" s="22" t="str">
        <f t="shared" si="19"/>
        <v>4,29+0,10232079j</v>
      </c>
      <c r="AI116" s="22" t="str">
        <f t="shared" si="20"/>
        <v>59,1473+0,10232079j</v>
      </c>
      <c r="AK116" s="22" t="str">
        <f t="shared" si="21"/>
        <v>0,927466441089267-0,00160445360905303j</v>
      </c>
      <c r="AO116" s="22">
        <f t="shared" si="22"/>
        <v>0.92746782888581869</v>
      </c>
      <c r="AP116" s="22">
        <v>46</v>
      </c>
      <c r="AR116" s="22">
        <f>Compensation!$C$16</f>
        <v>1.0416671875000001</v>
      </c>
      <c r="CC116" s="24"/>
      <c r="CD116" s="24"/>
      <c r="CE116" s="24"/>
    </row>
    <row r="117" spans="1:83" s="22" customFormat="1">
      <c r="A117" s="22">
        <f t="shared" si="0"/>
        <v>0.27</v>
      </c>
      <c r="B117" s="22">
        <f t="shared" si="1"/>
        <v>10.37</v>
      </c>
      <c r="C117" s="22">
        <f t="shared" si="23"/>
        <v>2.3499999999999996</v>
      </c>
      <c r="D117" s="22">
        <f t="shared" si="7"/>
        <v>5.5224999999999982</v>
      </c>
      <c r="E117" s="22">
        <f t="shared" si="8"/>
        <v>57.268324999999976</v>
      </c>
      <c r="F117" s="22">
        <f t="shared" si="9"/>
        <v>4.5224999999999982</v>
      </c>
      <c r="G117" s="22">
        <f>1</f>
        <v>1</v>
      </c>
      <c r="H117" s="22">
        <f t="shared" si="10"/>
        <v>6.5797649999999992</v>
      </c>
      <c r="I117" s="22" t="str">
        <f t="shared" si="11"/>
        <v>1+6,579765j</v>
      </c>
      <c r="K117" s="22" t="str">
        <f t="shared" si="12"/>
        <v>4,5225+29,7569872125j</v>
      </c>
      <c r="M117" s="22" t="str">
        <f t="shared" si="26"/>
        <v>61,790825+29,7569872125j</v>
      </c>
      <c r="O117" s="22" t="str">
        <f t="shared" si="27"/>
        <v>0,752332006978317-0,362305146616965j</v>
      </c>
      <c r="S117" s="22">
        <f t="shared" si="13"/>
        <v>0.83502602833035278</v>
      </c>
      <c r="U117" s="22">
        <f t="shared" si="4"/>
        <v>1.1096779741935485</v>
      </c>
      <c r="V117" s="22">
        <f t="shared" si="5"/>
        <v>1.0101015151515151</v>
      </c>
      <c r="X117" s="22">
        <f t="shared" si="24"/>
        <v>1E-3</v>
      </c>
      <c r="Y117" s="22">
        <f t="shared" si="6"/>
        <v>10.37</v>
      </c>
      <c r="Z117" s="22">
        <f t="shared" si="25"/>
        <v>2.3499999999999996</v>
      </c>
      <c r="AA117" s="22">
        <f t="shared" si="14"/>
        <v>5.5224999999999982</v>
      </c>
      <c r="AB117" s="22">
        <f t="shared" si="15"/>
        <v>57.268324999999976</v>
      </c>
      <c r="AC117" s="22">
        <f t="shared" si="16"/>
        <v>4.5224999999999982</v>
      </c>
      <c r="AD117" s="22">
        <v>1</v>
      </c>
      <c r="AE117" s="22">
        <f t="shared" si="17"/>
        <v>2.4369499999999995E-2</v>
      </c>
      <c r="AF117" s="22" t="str">
        <f t="shared" si="18"/>
        <v>1+0,0243695j</v>
      </c>
      <c r="AH117" s="22" t="str">
        <f t="shared" si="19"/>
        <v>4,5225+0,11021106375j</v>
      </c>
      <c r="AI117" s="22" t="str">
        <f t="shared" si="20"/>
        <v>61,790825+0,11021106375j</v>
      </c>
      <c r="AK117" s="22" t="str">
        <f t="shared" si="21"/>
        <v>0,92680657385284-0,00165306642846757j</v>
      </c>
      <c r="AO117" s="22">
        <f t="shared" si="22"/>
        <v>0.92680804806899297</v>
      </c>
      <c r="AP117" s="22">
        <v>47</v>
      </c>
      <c r="AR117" s="22">
        <f>Compensation!$C$16</f>
        <v>1.0416671875000001</v>
      </c>
      <c r="CC117" s="24"/>
      <c r="CD117" s="24"/>
      <c r="CE117" s="24"/>
    </row>
    <row r="118" spans="1:83" s="22" customFormat="1">
      <c r="A118" s="22">
        <f t="shared" si="0"/>
        <v>0.27</v>
      </c>
      <c r="B118" s="22">
        <f t="shared" si="1"/>
        <v>10.37</v>
      </c>
      <c r="C118" s="22">
        <f t="shared" si="23"/>
        <v>2.3999999999999995</v>
      </c>
      <c r="D118" s="22">
        <f t="shared" si="7"/>
        <v>5.7599999999999971</v>
      </c>
      <c r="E118" s="22">
        <f t="shared" si="8"/>
        <v>59.731199999999966</v>
      </c>
      <c r="F118" s="22">
        <f t="shared" si="9"/>
        <v>4.7599999999999971</v>
      </c>
      <c r="G118" s="22">
        <f>1</f>
        <v>1</v>
      </c>
      <c r="H118" s="22">
        <f t="shared" si="10"/>
        <v>6.7197599999999982</v>
      </c>
      <c r="I118" s="22" t="str">
        <f t="shared" si="11"/>
        <v>1+6,71976j</v>
      </c>
      <c r="K118" s="22" t="str">
        <f t="shared" si="12"/>
        <v>4,76+31,9860576j</v>
      </c>
      <c r="M118" s="22" t="str">
        <f t="shared" si="26"/>
        <v>64,4912+31,9860576j</v>
      </c>
      <c r="O118" s="22" t="str">
        <f t="shared" si="27"/>
        <v>0,743336777509603-0,368676857953031j</v>
      </c>
      <c r="S118" s="22">
        <f t="shared" si="13"/>
        <v>0.82974224334336533</v>
      </c>
      <c r="U118" s="22">
        <f t="shared" si="4"/>
        <v>1.1096779741935485</v>
      </c>
      <c r="V118" s="22">
        <f t="shared" si="5"/>
        <v>1.0101015151515151</v>
      </c>
      <c r="X118" s="22">
        <f t="shared" si="24"/>
        <v>1E-3</v>
      </c>
      <c r="Y118" s="22">
        <f t="shared" si="6"/>
        <v>10.37</v>
      </c>
      <c r="Z118" s="22">
        <f t="shared" si="25"/>
        <v>2.3999999999999995</v>
      </c>
      <c r="AA118" s="22">
        <f t="shared" si="14"/>
        <v>5.7599999999999971</v>
      </c>
      <c r="AB118" s="22">
        <f t="shared" si="15"/>
        <v>59.731199999999966</v>
      </c>
      <c r="AC118" s="22">
        <f t="shared" si="16"/>
        <v>4.7599999999999971</v>
      </c>
      <c r="AD118" s="22">
        <v>1</v>
      </c>
      <c r="AE118" s="22">
        <f t="shared" si="17"/>
        <v>2.488799999999999E-2</v>
      </c>
      <c r="AF118" s="22" t="str">
        <f t="shared" si="18"/>
        <v>1+0,024888j</v>
      </c>
      <c r="AH118" s="22" t="str">
        <f t="shared" si="19"/>
        <v>4,76+0,11846688j</v>
      </c>
      <c r="AI118" s="22" t="str">
        <f t="shared" si="20"/>
        <v>64,4912+0,11846688j</v>
      </c>
      <c r="AK118" s="22" t="str">
        <f t="shared" si="21"/>
        <v>0,926188355083776-0,00170135839803116j</v>
      </c>
      <c r="AO118" s="22">
        <f t="shared" si="22"/>
        <v>0.92618991773458059</v>
      </c>
      <c r="AP118" s="22">
        <v>48</v>
      </c>
      <c r="AR118" s="22">
        <f>Compensation!$C$16</f>
        <v>1.0416671875000001</v>
      </c>
      <c r="CC118" s="24"/>
      <c r="CD118" s="24"/>
      <c r="CE118" s="24"/>
    </row>
    <row r="119" spans="1:83" s="22" customFormat="1">
      <c r="A119" s="22">
        <f t="shared" si="0"/>
        <v>0.27</v>
      </c>
      <c r="B119" s="22">
        <f t="shared" si="1"/>
        <v>10.37</v>
      </c>
      <c r="C119" s="22">
        <f t="shared" si="23"/>
        <v>2.4499999999999993</v>
      </c>
      <c r="D119" s="22">
        <f t="shared" si="7"/>
        <v>6.0024999999999968</v>
      </c>
      <c r="E119" s="22">
        <f t="shared" si="8"/>
        <v>62.245924999999964</v>
      </c>
      <c r="F119" s="22">
        <f t="shared" si="9"/>
        <v>5.0024999999999968</v>
      </c>
      <c r="G119" s="22">
        <f>1</f>
        <v>1</v>
      </c>
      <c r="H119" s="22">
        <f t="shared" si="10"/>
        <v>6.859754999999998</v>
      </c>
      <c r="I119" s="22" t="str">
        <f t="shared" si="11"/>
        <v>1+6,859755j</v>
      </c>
      <c r="K119" s="22" t="str">
        <f t="shared" si="12"/>
        <v>5,0025+34,3159243875j</v>
      </c>
      <c r="M119" s="22" t="str">
        <f t="shared" si="26"/>
        <v>67,248425+34,3159243875j</v>
      </c>
      <c r="O119" s="22" t="str">
        <f t="shared" si="27"/>
        <v>0,734384101608498-0,374745866571289j</v>
      </c>
      <c r="S119" s="22">
        <f t="shared" si="13"/>
        <v>0.82447223919765</v>
      </c>
      <c r="U119" s="22">
        <f t="shared" si="4"/>
        <v>1.1096779741935485</v>
      </c>
      <c r="V119" s="22">
        <f t="shared" si="5"/>
        <v>1.0101015151515151</v>
      </c>
      <c r="X119" s="22">
        <f t="shared" si="24"/>
        <v>1E-3</v>
      </c>
      <c r="Y119" s="22">
        <f t="shared" si="6"/>
        <v>10.37</v>
      </c>
      <c r="Z119" s="22">
        <f t="shared" si="25"/>
        <v>2.4499999999999993</v>
      </c>
      <c r="AA119" s="22">
        <f t="shared" si="14"/>
        <v>6.0024999999999968</v>
      </c>
      <c r="AB119" s="22">
        <f t="shared" si="15"/>
        <v>62.245924999999964</v>
      </c>
      <c r="AC119" s="22">
        <f t="shared" si="16"/>
        <v>5.0024999999999968</v>
      </c>
      <c r="AD119" s="22">
        <v>1</v>
      </c>
      <c r="AE119" s="22">
        <f t="shared" si="17"/>
        <v>2.5406499999999992E-2</v>
      </c>
      <c r="AF119" s="22" t="str">
        <f t="shared" si="18"/>
        <v>1+0,0254065j</v>
      </c>
      <c r="AH119" s="22" t="str">
        <f t="shared" si="19"/>
        <v>5,0025+0,12709601625j</v>
      </c>
      <c r="AI119" s="22" t="str">
        <f t="shared" si="20"/>
        <v>67,248425+0,12709601625j</v>
      </c>
      <c r="AK119" s="22" t="str">
        <f t="shared" si="21"/>
        <v>0,92560833453565-0,00174935148187156j</v>
      </c>
      <c r="AO119" s="22">
        <f t="shared" si="22"/>
        <v>0.92560998762570978</v>
      </c>
      <c r="AP119" s="22">
        <v>49</v>
      </c>
      <c r="AR119" s="22">
        <f>Compensation!$C$16</f>
        <v>1.0416671875000001</v>
      </c>
      <c r="CC119" s="24"/>
      <c r="CD119" s="24"/>
      <c r="CE119" s="24"/>
    </row>
    <row r="120" spans="1:83" s="22" customFormat="1">
      <c r="A120" s="22">
        <f t="shared" si="0"/>
        <v>0.27</v>
      </c>
      <c r="B120" s="22">
        <f t="shared" si="1"/>
        <v>10.37</v>
      </c>
      <c r="C120" s="22">
        <f t="shared" si="23"/>
        <v>2.4999999999999991</v>
      </c>
      <c r="D120" s="22">
        <f t="shared" si="7"/>
        <v>6.2499999999999956</v>
      </c>
      <c r="E120" s="22">
        <f t="shared" si="8"/>
        <v>64.812499999999943</v>
      </c>
      <c r="F120" s="22">
        <f t="shared" si="9"/>
        <v>5.2499999999999956</v>
      </c>
      <c r="G120" s="22">
        <f>1</f>
        <v>1</v>
      </c>
      <c r="H120" s="22">
        <f t="shared" si="10"/>
        <v>6.9997499999999979</v>
      </c>
      <c r="I120" s="22" t="str">
        <f t="shared" si="11"/>
        <v>1+6,99975j</v>
      </c>
      <c r="K120" s="22" t="str">
        <f t="shared" si="12"/>
        <v>5,25+36,7486875j</v>
      </c>
      <c r="M120" s="22" t="str">
        <f t="shared" si="26"/>
        <v>70,0624999999999+36,7486875j</v>
      </c>
      <c r="O120" s="22" t="str">
        <f t="shared" si="27"/>
        <v>0,725477907046344-0,380522546215168j</v>
      </c>
      <c r="S120" s="22">
        <f t="shared" si="13"/>
        <v>0.81921645600562631</v>
      </c>
      <c r="U120" s="22">
        <f t="shared" si="4"/>
        <v>1.1096779741935485</v>
      </c>
      <c r="V120" s="22">
        <f t="shared" si="5"/>
        <v>1.0101015151515151</v>
      </c>
      <c r="X120" s="22">
        <f t="shared" si="24"/>
        <v>1E-3</v>
      </c>
      <c r="Y120" s="22">
        <f t="shared" si="6"/>
        <v>10.37</v>
      </c>
      <c r="Z120" s="22">
        <f t="shared" si="25"/>
        <v>2.4999999999999991</v>
      </c>
      <c r="AA120" s="22">
        <f t="shared" si="14"/>
        <v>6.2499999999999956</v>
      </c>
      <c r="AB120" s="22">
        <f t="shared" si="15"/>
        <v>64.812499999999943</v>
      </c>
      <c r="AC120" s="22">
        <f t="shared" si="16"/>
        <v>5.2499999999999956</v>
      </c>
      <c r="AD120" s="22">
        <v>1</v>
      </c>
      <c r="AE120" s="22">
        <f t="shared" si="17"/>
        <v>2.592499999999999E-2</v>
      </c>
      <c r="AF120" s="22" t="str">
        <f t="shared" si="18"/>
        <v>1+0,025925j</v>
      </c>
      <c r="AH120" s="22" t="str">
        <f t="shared" si="19"/>
        <v>5,25+0,13610625j</v>
      </c>
      <c r="AI120" s="22" t="str">
        <f t="shared" si="20"/>
        <v>70,0624999999999+0,13610625j</v>
      </c>
      <c r="AK120" s="22" t="str">
        <f t="shared" si="21"/>
        <v>0,925063413496995-0,0017970656517149j</v>
      </c>
      <c r="AO120" s="22">
        <f t="shared" si="22"/>
        <v>0.9250651590216058</v>
      </c>
      <c r="AP120" s="22">
        <v>50</v>
      </c>
      <c r="AR120" s="22">
        <f>Compensation!$C$16</f>
        <v>1.0416671875000001</v>
      </c>
      <c r="CC120" s="24"/>
      <c r="CD120" s="24"/>
      <c r="CE120" s="24"/>
    </row>
    <row r="121" spans="1:83" s="22" customFormat="1">
      <c r="A121" s="22">
        <f t="shared" si="0"/>
        <v>0.27</v>
      </c>
      <c r="B121" s="22">
        <f t="shared" si="1"/>
        <v>10.37</v>
      </c>
      <c r="C121" s="22">
        <f t="shared" si="23"/>
        <v>2.5499999999999989</v>
      </c>
      <c r="D121" s="22">
        <f t="shared" si="7"/>
        <v>6.5024999999999942</v>
      </c>
      <c r="E121" s="22">
        <f t="shared" si="8"/>
        <v>67.430924999999931</v>
      </c>
      <c r="F121" s="22">
        <f t="shared" si="9"/>
        <v>5.5024999999999942</v>
      </c>
      <c r="G121" s="22">
        <f>1</f>
        <v>1</v>
      </c>
      <c r="H121" s="22">
        <f t="shared" si="10"/>
        <v>7.1397449999999969</v>
      </c>
      <c r="I121" s="22" t="str">
        <f t="shared" si="11"/>
        <v>1+7,139745j</v>
      </c>
      <c r="K121" s="22" t="str">
        <f t="shared" si="12"/>
        <v>5,50249999999999+39,2864468625j</v>
      </c>
      <c r="M121" s="22" t="str">
        <f t="shared" si="26"/>
        <v>72,9334249999999+39,2864468625j</v>
      </c>
      <c r="O121" s="22" t="str">
        <f t="shared" si="27"/>
        <v>0,716621968406288-0,386016848684863j</v>
      </c>
      <c r="S121" s="22">
        <f t="shared" si="13"/>
        <v>0.81397546220454042</v>
      </c>
      <c r="U121" s="22">
        <f t="shared" si="4"/>
        <v>1.1096779741935485</v>
      </c>
      <c r="V121" s="22">
        <f t="shared" si="5"/>
        <v>1.0101015151515151</v>
      </c>
      <c r="X121" s="22">
        <f t="shared" si="24"/>
        <v>1E-3</v>
      </c>
      <c r="Y121" s="22">
        <f t="shared" si="6"/>
        <v>10.37</v>
      </c>
      <c r="Z121" s="22">
        <f t="shared" si="25"/>
        <v>2.5499999999999989</v>
      </c>
      <c r="AA121" s="22">
        <f t="shared" si="14"/>
        <v>6.5024999999999942</v>
      </c>
      <c r="AB121" s="22">
        <f t="shared" si="15"/>
        <v>67.430924999999931</v>
      </c>
      <c r="AC121" s="22">
        <f t="shared" si="16"/>
        <v>5.5024999999999942</v>
      </c>
      <c r="AD121" s="22">
        <v>1</v>
      </c>
      <c r="AE121" s="22">
        <f t="shared" si="17"/>
        <v>2.6443499999999988E-2</v>
      </c>
      <c r="AF121" s="22" t="str">
        <f t="shared" si="18"/>
        <v>1+0,0264435j</v>
      </c>
      <c r="AH121" s="22" t="str">
        <f t="shared" si="19"/>
        <v>5,50249999999999+0,14550535875j</v>
      </c>
      <c r="AI121" s="22" t="str">
        <f t="shared" si="20"/>
        <v>72,9334249999999+0,14550535875j</v>
      </c>
      <c r="AK121" s="22" t="str">
        <f t="shared" si="21"/>
        <v>0,924550802496731-0,00184451911040634j</v>
      </c>
      <c r="AO121" s="22">
        <f t="shared" si="22"/>
        <v>0.9245526424428725</v>
      </c>
      <c r="AP121" s="22">
        <v>51</v>
      </c>
      <c r="AR121" s="22">
        <f>Compensation!$C$16</f>
        <v>1.0416671875000001</v>
      </c>
      <c r="CC121" s="24"/>
      <c r="CD121" s="24"/>
      <c r="CE121" s="24"/>
    </row>
    <row r="122" spans="1:83" s="22" customFormat="1">
      <c r="A122" s="22">
        <f t="shared" si="0"/>
        <v>0.27</v>
      </c>
      <c r="B122" s="22">
        <f t="shared" si="1"/>
        <v>10.37</v>
      </c>
      <c r="C122" s="22">
        <f t="shared" si="23"/>
        <v>2.5999999999999988</v>
      </c>
      <c r="D122" s="22">
        <f t="shared" si="7"/>
        <v>6.7599999999999936</v>
      </c>
      <c r="E122" s="22">
        <f t="shared" si="8"/>
        <v>70.101199999999935</v>
      </c>
      <c r="F122" s="22">
        <f t="shared" si="9"/>
        <v>5.7599999999999936</v>
      </c>
      <c r="G122" s="22">
        <f>1</f>
        <v>1</v>
      </c>
      <c r="H122" s="22">
        <f t="shared" si="10"/>
        <v>7.2797399999999968</v>
      </c>
      <c r="I122" s="22" t="str">
        <f t="shared" si="11"/>
        <v>1+7,27974j</v>
      </c>
      <c r="K122" s="22" t="str">
        <f t="shared" si="12"/>
        <v>5,75999999999999+41,9313024j</v>
      </c>
      <c r="M122" s="22" t="str">
        <f t="shared" si="26"/>
        <v>75,8611999999999+41,9313024j</v>
      </c>
      <c r="O122" s="22" t="str">
        <f t="shared" si="27"/>
        <v>0,707819896809031-0,391238342365219j</v>
      </c>
      <c r="S122" s="22">
        <f t="shared" si="13"/>
        <v>0.80874992850412764</v>
      </c>
      <c r="U122" s="22">
        <f t="shared" si="4"/>
        <v>1.1096779741935485</v>
      </c>
      <c r="V122" s="22">
        <f t="shared" si="5"/>
        <v>1.0101015151515151</v>
      </c>
      <c r="X122" s="22">
        <f t="shared" si="24"/>
        <v>1E-3</v>
      </c>
      <c r="Y122" s="22">
        <f t="shared" si="6"/>
        <v>10.37</v>
      </c>
      <c r="Z122" s="22">
        <f t="shared" si="25"/>
        <v>2.5999999999999988</v>
      </c>
      <c r="AA122" s="22">
        <f t="shared" si="14"/>
        <v>6.7599999999999936</v>
      </c>
      <c r="AB122" s="22">
        <f t="shared" si="15"/>
        <v>70.101199999999935</v>
      </c>
      <c r="AC122" s="22">
        <f t="shared" si="16"/>
        <v>5.7599999999999936</v>
      </c>
      <c r="AD122" s="22">
        <v>1</v>
      </c>
      <c r="AE122" s="22">
        <f t="shared" si="17"/>
        <v>2.6961999999999986E-2</v>
      </c>
      <c r="AF122" s="22" t="str">
        <f t="shared" si="18"/>
        <v>1+0,026962j</v>
      </c>
      <c r="AH122" s="22" t="str">
        <f t="shared" si="19"/>
        <v>5,75999999999999+0,15530112j</v>
      </c>
      <c r="AI122" s="22" t="str">
        <f t="shared" si="20"/>
        <v>75,8611999999999+0,15530112j</v>
      </c>
      <c r="AK122" s="22" t="str">
        <f t="shared" si="21"/>
        <v>0,924067984851907-0,00189172848575615j</v>
      </c>
      <c r="AO122" s="22">
        <f t="shared" si="22"/>
        <v>0.92406992119910913</v>
      </c>
      <c r="AP122" s="22">
        <v>52</v>
      </c>
      <c r="AR122" s="22">
        <f>Compensation!$C$16</f>
        <v>1.0416671875000001</v>
      </c>
      <c r="CC122" s="24"/>
      <c r="CD122" s="24"/>
      <c r="CE122" s="24"/>
    </row>
    <row r="123" spans="1:83" s="22" customFormat="1">
      <c r="A123" s="22">
        <f t="shared" si="0"/>
        <v>0.27</v>
      </c>
      <c r="B123" s="22">
        <f t="shared" si="1"/>
        <v>10.37</v>
      </c>
      <c r="C123" s="22">
        <f t="shared" si="23"/>
        <v>2.6499999999999986</v>
      </c>
      <c r="D123" s="22">
        <f t="shared" si="7"/>
        <v>7.0224999999999929</v>
      </c>
      <c r="E123" s="22">
        <f t="shared" si="8"/>
        <v>72.823324999999926</v>
      </c>
      <c r="F123" s="22">
        <f t="shared" si="9"/>
        <v>6.0224999999999929</v>
      </c>
      <c r="G123" s="22">
        <f>1</f>
        <v>1</v>
      </c>
      <c r="H123" s="22">
        <f t="shared" si="10"/>
        <v>7.4197349999999958</v>
      </c>
      <c r="I123" s="22" t="str">
        <f t="shared" si="11"/>
        <v>1+7,419735j</v>
      </c>
      <c r="K123" s="22" t="str">
        <f t="shared" si="12"/>
        <v>6,02249999999999+44,6853540374999j</v>
      </c>
      <c r="M123" s="22" t="str">
        <f t="shared" si="26"/>
        <v>78,8458249999999+44,6853540374999j</v>
      </c>
      <c r="O123" s="22" t="str">
        <f t="shared" si="27"/>
        <v>0,699075132186735-0,396196244767257j</v>
      </c>
      <c r="S123" s="22">
        <f t="shared" si="13"/>
        <v>0.80354060557608231</v>
      </c>
      <c r="U123" s="22">
        <f t="shared" si="4"/>
        <v>1.1096779741935485</v>
      </c>
      <c r="V123" s="22">
        <f t="shared" si="5"/>
        <v>1.0101015151515151</v>
      </c>
      <c r="X123" s="22">
        <f t="shared" si="24"/>
        <v>1E-3</v>
      </c>
      <c r="Y123" s="22">
        <f t="shared" si="6"/>
        <v>10.37</v>
      </c>
      <c r="Z123" s="22">
        <f t="shared" si="25"/>
        <v>2.6499999999999986</v>
      </c>
      <c r="AA123" s="22">
        <f t="shared" si="14"/>
        <v>7.0224999999999929</v>
      </c>
      <c r="AB123" s="22">
        <f t="shared" si="15"/>
        <v>72.823324999999926</v>
      </c>
      <c r="AC123" s="22">
        <f t="shared" si="16"/>
        <v>6.0224999999999929</v>
      </c>
      <c r="AD123" s="22">
        <v>1</v>
      </c>
      <c r="AE123" s="22">
        <f t="shared" si="17"/>
        <v>2.7480499999999981E-2</v>
      </c>
      <c r="AF123" s="22" t="str">
        <f t="shared" si="18"/>
        <v>1+0,0274805j</v>
      </c>
      <c r="AH123" s="22" t="str">
        <f t="shared" si="19"/>
        <v>6,02249999999999+0,16550131125j</v>
      </c>
      <c r="AI123" s="22" t="str">
        <f t="shared" si="20"/>
        <v>78,8458249999999+0,16550131125j</v>
      </c>
      <c r="AK123" s="22" t="str">
        <f t="shared" si="21"/>
        <v>0,923612685150019-0,00193870899923315j</v>
      </c>
      <c r="AO123" s="22">
        <f t="shared" si="22"/>
        <v>0.92361471987112242</v>
      </c>
      <c r="AP123" s="22">
        <v>53</v>
      </c>
      <c r="AR123" s="22">
        <f>Compensation!$C$16</f>
        <v>1.0416671875000001</v>
      </c>
      <c r="CC123" s="24"/>
      <c r="CD123" s="24"/>
      <c r="CE123" s="24"/>
    </row>
    <row r="124" spans="1:83" s="22" customFormat="1">
      <c r="A124" s="22">
        <f t="shared" si="0"/>
        <v>0.27</v>
      </c>
      <c r="B124" s="22">
        <f t="shared" si="1"/>
        <v>10.37</v>
      </c>
      <c r="C124" s="22">
        <f t="shared" si="23"/>
        <v>2.6999999999999984</v>
      </c>
      <c r="D124" s="22">
        <f t="shared" si="7"/>
        <v>7.2899999999999912</v>
      </c>
      <c r="E124" s="22">
        <f t="shared" si="8"/>
        <v>75.597299999999905</v>
      </c>
      <c r="F124" s="22">
        <f t="shared" si="9"/>
        <v>6.2899999999999912</v>
      </c>
      <c r="G124" s="22">
        <f>1</f>
        <v>1</v>
      </c>
      <c r="H124" s="22">
        <f t="shared" si="10"/>
        <v>7.5597299999999956</v>
      </c>
      <c r="I124" s="22" t="str">
        <f t="shared" si="11"/>
        <v>1+7,55973j</v>
      </c>
      <c r="K124" s="22" t="str">
        <f t="shared" si="12"/>
        <v>6,28999999999999+47,5507016999999j</v>
      </c>
      <c r="M124" s="22" t="str">
        <f t="shared" si="26"/>
        <v>81,8872999999999+47,5507016999999j</v>
      </c>
      <c r="O124" s="22" t="str">
        <f t="shared" si="27"/>
        <v>0,690390937763101-0,400899450072923j</v>
      </c>
      <c r="S124" s="22">
        <f t="shared" si="13"/>
        <v>0.79834830494852682</v>
      </c>
      <c r="U124" s="22">
        <f t="shared" si="4"/>
        <v>1.1096779741935485</v>
      </c>
      <c r="V124" s="22">
        <f t="shared" si="5"/>
        <v>1.0101015151515151</v>
      </c>
      <c r="X124" s="22">
        <f t="shared" si="24"/>
        <v>1E-3</v>
      </c>
      <c r="Y124" s="22">
        <f t="shared" si="6"/>
        <v>10.37</v>
      </c>
      <c r="Z124" s="22">
        <f t="shared" si="25"/>
        <v>2.6999999999999984</v>
      </c>
      <c r="AA124" s="22">
        <f t="shared" si="14"/>
        <v>7.2899999999999912</v>
      </c>
      <c r="AB124" s="22">
        <f t="shared" si="15"/>
        <v>75.597299999999905</v>
      </c>
      <c r="AC124" s="22">
        <f t="shared" si="16"/>
        <v>6.2899999999999912</v>
      </c>
      <c r="AD124" s="22">
        <v>1</v>
      </c>
      <c r="AE124" s="22">
        <f t="shared" si="17"/>
        <v>2.7998999999999982E-2</v>
      </c>
      <c r="AF124" s="22" t="str">
        <f t="shared" si="18"/>
        <v>1+0,027999j</v>
      </c>
      <c r="AH124" s="22" t="str">
        <f t="shared" si="19"/>
        <v>6,28999999999999+0,17611371j</v>
      </c>
      <c r="AI124" s="22" t="str">
        <f t="shared" si="20"/>
        <v>81,8872999999999+0,17611371j</v>
      </c>
      <c r="AK124" s="22" t="str">
        <f t="shared" si="21"/>
        <v>0,923182841914433-0,00198547461325376j</v>
      </c>
      <c r="AO124" s="22">
        <f t="shared" si="22"/>
        <v>0.92318497697625523</v>
      </c>
      <c r="AP124" s="22">
        <v>54</v>
      </c>
      <c r="AR124" s="22">
        <f>Compensation!$C$16</f>
        <v>1.0416671875000001</v>
      </c>
      <c r="CC124" s="24"/>
      <c r="CD124" s="24"/>
      <c r="CE124" s="24"/>
    </row>
    <row r="125" spans="1:83" s="22" customFormat="1">
      <c r="A125" s="22">
        <f t="shared" si="0"/>
        <v>0.27</v>
      </c>
      <c r="B125" s="22">
        <f t="shared" si="1"/>
        <v>10.37</v>
      </c>
      <c r="C125" s="22">
        <f t="shared" si="23"/>
        <v>2.7499999999999982</v>
      </c>
      <c r="D125" s="22">
        <f t="shared" si="7"/>
        <v>7.5624999999999902</v>
      </c>
      <c r="E125" s="22">
        <f t="shared" si="8"/>
        <v>78.423124999999899</v>
      </c>
      <c r="F125" s="22">
        <f t="shared" si="9"/>
        <v>6.5624999999999902</v>
      </c>
      <c r="G125" s="22">
        <f>1</f>
        <v>1</v>
      </c>
      <c r="H125" s="22">
        <f t="shared" si="10"/>
        <v>7.6997249999999955</v>
      </c>
      <c r="I125" s="22" t="str">
        <f t="shared" si="11"/>
        <v>1+7,699725j</v>
      </c>
      <c r="K125" s="22" t="str">
        <f t="shared" si="12"/>
        <v>6,56249999999999+50,5294453124999j</v>
      </c>
      <c r="M125" s="22" t="str">
        <f t="shared" si="26"/>
        <v>84,9856249999999+50,5294453124999j</v>
      </c>
      <c r="O125" s="22" t="str">
        <f t="shared" si="27"/>
        <v>0,681770396441011-0,405356552506939j</v>
      </c>
      <c r="S125" s="22">
        <f t="shared" si="13"/>
        <v>0.79317388265351008</v>
      </c>
      <c r="U125" s="22">
        <f t="shared" si="4"/>
        <v>1.1096779741935485</v>
      </c>
      <c r="V125" s="22">
        <f t="shared" si="5"/>
        <v>1.0101015151515151</v>
      </c>
      <c r="X125" s="22">
        <f t="shared" si="24"/>
        <v>1E-3</v>
      </c>
      <c r="Y125" s="22">
        <f t="shared" si="6"/>
        <v>10.37</v>
      </c>
      <c r="Z125" s="22">
        <f t="shared" si="25"/>
        <v>2.7499999999999982</v>
      </c>
      <c r="AA125" s="22">
        <f t="shared" si="14"/>
        <v>7.5624999999999902</v>
      </c>
      <c r="AB125" s="22">
        <f t="shared" si="15"/>
        <v>78.423124999999899</v>
      </c>
      <c r="AC125" s="22">
        <f t="shared" si="16"/>
        <v>6.5624999999999902</v>
      </c>
      <c r="AD125" s="22">
        <v>1</v>
      </c>
      <c r="AE125" s="22">
        <f t="shared" si="17"/>
        <v>2.851749999999998E-2</v>
      </c>
      <c r="AF125" s="22" t="str">
        <f t="shared" si="18"/>
        <v>1+0,0285175j</v>
      </c>
      <c r="AH125" s="22" t="str">
        <f t="shared" si="19"/>
        <v>6,56249999999999+0,18714609375j</v>
      </c>
      <c r="AI125" s="22" t="str">
        <f t="shared" si="20"/>
        <v>84,9856249999999+0,18714609375j</v>
      </c>
      <c r="AK125" s="22" t="str">
        <f t="shared" si="21"/>
        <v>0,9227765838281-0,00203203816018766j</v>
      </c>
      <c r="AO125" s="22">
        <f t="shared" si="22"/>
        <v>0.9227788211920247</v>
      </c>
      <c r="AP125" s="22">
        <v>55</v>
      </c>
      <c r="AR125" s="22">
        <f>Compensation!$C$16</f>
        <v>1.0416671875000001</v>
      </c>
      <c r="CC125" s="24"/>
      <c r="CD125" s="24"/>
      <c r="CE125" s="24"/>
    </row>
    <row r="126" spans="1:83" s="22" customFormat="1">
      <c r="A126" s="22">
        <f t="shared" si="0"/>
        <v>0.27</v>
      </c>
      <c r="B126" s="22">
        <f t="shared" si="1"/>
        <v>10.37</v>
      </c>
      <c r="C126" s="22">
        <f t="shared" si="23"/>
        <v>2.799999999999998</v>
      </c>
      <c r="D126" s="22">
        <f t="shared" si="7"/>
        <v>7.8399999999999892</v>
      </c>
      <c r="E126" s="22">
        <f t="shared" si="8"/>
        <v>81.300799999999882</v>
      </c>
      <c r="F126" s="22">
        <f t="shared" si="9"/>
        <v>6.8399999999999892</v>
      </c>
      <c r="G126" s="22">
        <f>1</f>
        <v>1</v>
      </c>
      <c r="H126" s="22">
        <f t="shared" si="10"/>
        <v>7.8397199999999945</v>
      </c>
      <c r="I126" s="22" t="str">
        <f t="shared" si="11"/>
        <v>1+7,83971999999999j</v>
      </c>
      <c r="K126" s="22" t="str">
        <f t="shared" si="12"/>
        <v>6,83999999999999+53,6236847999999j</v>
      </c>
      <c r="M126" s="22" t="str">
        <f t="shared" si="26"/>
        <v>88,1407999999999+53,6236847999999j</v>
      </c>
      <c r="O126" s="22" t="str">
        <f t="shared" si="27"/>
        <v>0,673216408836213-0,409575866223372j</v>
      </c>
      <c r="S126" s="22">
        <f t="shared" si="13"/>
        <v>0.78801822524542697</v>
      </c>
      <c r="U126" s="22">
        <f t="shared" si="4"/>
        <v>1.1096779741935485</v>
      </c>
      <c r="V126" s="22">
        <f t="shared" si="5"/>
        <v>1.0101015151515151</v>
      </c>
      <c r="X126" s="22">
        <f t="shared" si="24"/>
        <v>1E-3</v>
      </c>
      <c r="Y126" s="22">
        <f t="shared" si="6"/>
        <v>10.37</v>
      </c>
      <c r="Z126" s="22">
        <f t="shared" si="25"/>
        <v>2.799999999999998</v>
      </c>
      <c r="AA126" s="22">
        <f t="shared" si="14"/>
        <v>7.8399999999999892</v>
      </c>
      <c r="AB126" s="22">
        <f t="shared" si="15"/>
        <v>81.300799999999882</v>
      </c>
      <c r="AC126" s="22">
        <f t="shared" si="16"/>
        <v>6.8399999999999892</v>
      </c>
      <c r="AD126" s="22">
        <v>1</v>
      </c>
      <c r="AE126" s="22">
        <f t="shared" si="17"/>
        <v>2.9035999999999978E-2</v>
      </c>
      <c r="AF126" s="22" t="str">
        <f t="shared" si="18"/>
        <v>1+0,029036j</v>
      </c>
      <c r="AH126" s="22" t="str">
        <f t="shared" si="19"/>
        <v>6,83999999999999+0,19860624j</v>
      </c>
      <c r="AI126" s="22" t="str">
        <f t="shared" si="20"/>
        <v>88,1407999999999+0,19860624j</v>
      </c>
      <c r="AK126" s="22" t="str">
        <f t="shared" si="21"/>
        <v>0,922392208994195-0,00207841145568944j</v>
      </c>
      <c r="AO126" s="22">
        <f t="shared" si="22"/>
        <v>0.92239455061669251</v>
      </c>
      <c r="AP126" s="22">
        <v>56</v>
      </c>
      <c r="AR126" s="22">
        <f>Compensation!$C$16</f>
        <v>1.0416671875000001</v>
      </c>
      <c r="CC126" s="24"/>
      <c r="CD126" s="24"/>
      <c r="CE126" s="24"/>
    </row>
    <row r="127" spans="1:83" s="22" customFormat="1">
      <c r="A127" s="22">
        <f t="shared" si="0"/>
        <v>0.27</v>
      </c>
      <c r="B127" s="22">
        <f t="shared" si="1"/>
        <v>10.37</v>
      </c>
      <c r="C127" s="22">
        <f t="shared" si="23"/>
        <v>2.8499999999999979</v>
      </c>
      <c r="D127" s="22">
        <f t="shared" si="7"/>
        <v>8.1224999999999881</v>
      </c>
      <c r="E127" s="22">
        <f t="shared" si="8"/>
        <v>84.230324999999866</v>
      </c>
      <c r="F127" s="22">
        <f t="shared" si="9"/>
        <v>7.1224999999999881</v>
      </c>
      <c r="G127" s="22">
        <f>1</f>
        <v>1</v>
      </c>
      <c r="H127" s="22">
        <f t="shared" si="10"/>
        <v>7.9797149999999943</v>
      </c>
      <c r="I127" s="22" t="str">
        <f t="shared" si="11"/>
        <v>1+7,97971499999999j</v>
      </c>
      <c r="K127" s="22" t="str">
        <f t="shared" si="12"/>
        <v>7,12249999999999+56,8355200874998j</v>
      </c>
      <c r="M127" s="22" t="str">
        <f t="shared" si="26"/>
        <v>91,3528249999999+56,8355200874998j</v>
      </c>
      <c r="O127" s="22" t="str">
        <f t="shared" si="27"/>
        <v>0,664731692727588-0,413565442281797j</v>
      </c>
      <c r="S127" s="22">
        <f t="shared" si="13"/>
        <v>0.78288223786609368</v>
      </c>
      <c r="U127" s="22">
        <f t="shared" si="4"/>
        <v>1.1096779741935485</v>
      </c>
      <c r="V127" s="22">
        <f t="shared" si="5"/>
        <v>1.0101015151515151</v>
      </c>
      <c r="X127" s="22">
        <f t="shared" si="24"/>
        <v>1E-3</v>
      </c>
      <c r="Y127" s="22">
        <f t="shared" si="6"/>
        <v>10.37</v>
      </c>
      <c r="Z127" s="22">
        <f t="shared" si="25"/>
        <v>2.8499999999999979</v>
      </c>
      <c r="AA127" s="22">
        <f t="shared" si="14"/>
        <v>8.1224999999999881</v>
      </c>
      <c r="AB127" s="22">
        <f t="shared" si="15"/>
        <v>84.230324999999866</v>
      </c>
      <c r="AC127" s="22">
        <f t="shared" si="16"/>
        <v>7.1224999999999881</v>
      </c>
      <c r="AD127" s="22">
        <v>1</v>
      </c>
      <c r="AE127" s="22">
        <f t="shared" si="17"/>
        <v>2.9554499999999977E-2</v>
      </c>
      <c r="AF127" s="22" t="str">
        <f t="shared" si="18"/>
        <v>1+0,0295545j</v>
      </c>
      <c r="AH127" s="22" t="str">
        <f t="shared" si="19"/>
        <v>7,12249999999999+0,21050192625j</v>
      </c>
      <c r="AI127" s="22" t="str">
        <f t="shared" si="20"/>
        <v>91,3528249999999+0,21050192625j</v>
      </c>
      <c r="AK127" s="22" t="str">
        <f t="shared" si="21"/>
        <v>0,922028166796933-0,00212460539854691j</v>
      </c>
      <c r="AO127" s="22">
        <f t="shared" si="22"/>
        <v>0.92203061463002001</v>
      </c>
      <c r="AP127" s="22">
        <v>57</v>
      </c>
      <c r="AR127" s="22">
        <f>Compensation!$C$16</f>
        <v>1.0416671875000001</v>
      </c>
      <c r="CC127" s="24"/>
      <c r="CD127" s="24"/>
      <c r="CE127" s="24"/>
    </row>
    <row r="128" spans="1:83" s="22" customFormat="1">
      <c r="A128" s="22">
        <f t="shared" si="0"/>
        <v>0.27</v>
      </c>
      <c r="B128" s="22">
        <f t="shared" si="1"/>
        <v>10.37</v>
      </c>
      <c r="C128" s="22">
        <f t="shared" si="23"/>
        <v>2.8999999999999977</v>
      </c>
      <c r="D128" s="22">
        <f t="shared" si="7"/>
        <v>8.4099999999999859</v>
      </c>
      <c r="E128" s="22">
        <f t="shared" si="8"/>
        <v>87.211699999999851</v>
      </c>
      <c r="F128" s="22">
        <f t="shared" si="9"/>
        <v>7.4099999999999859</v>
      </c>
      <c r="G128" s="22">
        <f>1</f>
        <v>1</v>
      </c>
      <c r="H128" s="22">
        <f t="shared" si="10"/>
        <v>8.1197099999999942</v>
      </c>
      <c r="I128" s="22" t="str">
        <f t="shared" si="11"/>
        <v>1+8,11970999999999j</v>
      </c>
      <c r="K128" s="22" t="str">
        <f t="shared" si="12"/>
        <v>7,40999999999999+60,1670510999998j</v>
      </c>
      <c r="M128" s="22" t="str">
        <f t="shared" si="26"/>
        <v>94,6216999999998+60,1670510999998j</v>
      </c>
      <c r="O128" s="22" t="str">
        <f t="shared" si="27"/>
        <v>0,656318783722126-0,417333083194436j</v>
      </c>
      <c r="S128" s="22">
        <f t="shared" si="13"/>
        <v>0.77776683408015335</v>
      </c>
      <c r="U128" s="22">
        <f t="shared" si="4"/>
        <v>1.1096779741935485</v>
      </c>
      <c r="V128" s="22">
        <f t="shared" si="5"/>
        <v>1.0101015151515151</v>
      </c>
      <c r="X128" s="22">
        <f t="shared" si="24"/>
        <v>1E-3</v>
      </c>
      <c r="Y128" s="22">
        <f t="shared" si="6"/>
        <v>10.37</v>
      </c>
      <c r="Z128" s="22">
        <f t="shared" si="25"/>
        <v>2.8999999999999977</v>
      </c>
      <c r="AA128" s="22">
        <f t="shared" si="14"/>
        <v>8.4099999999999859</v>
      </c>
      <c r="AB128" s="22">
        <f t="shared" si="15"/>
        <v>87.211699999999851</v>
      </c>
      <c r="AC128" s="22">
        <f t="shared" si="16"/>
        <v>7.4099999999999859</v>
      </c>
      <c r="AD128" s="22">
        <v>1</v>
      </c>
      <c r="AE128" s="22">
        <f t="shared" si="17"/>
        <v>3.0072999999999975E-2</v>
      </c>
      <c r="AF128" s="22" t="str">
        <f t="shared" si="18"/>
        <v>1+0,030073j</v>
      </c>
      <c r="AH128" s="22" t="str">
        <f t="shared" si="19"/>
        <v>7,40999999999999+0,22284093j</v>
      </c>
      <c r="AI128" s="22" t="str">
        <f t="shared" si="20"/>
        <v>94,6216999999998+0,22284093j</v>
      </c>
      <c r="AK128" s="22" t="str">
        <f t="shared" si="21"/>
        <v>0,92168304199543-0,00217063005889232j</v>
      </c>
      <c r="AO128" s="22">
        <f t="shared" si="22"/>
        <v>0.9216855979870805</v>
      </c>
      <c r="AP128" s="22">
        <v>58</v>
      </c>
      <c r="AR128" s="22">
        <f>Compensation!$C$16</f>
        <v>1.0416671875000001</v>
      </c>
      <c r="CC128" s="24"/>
      <c r="CD128" s="24"/>
      <c r="CE128" s="24"/>
    </row>
    <row r="129" spans="1:83" s="22" customFormat="1">
      <c r="A129" s="22">
        <f t="shared" si="0"/>
        <v>0.27</v>
      </c>
      <c r="B129" s="22">
        <f t="shared" si="1"/>
        <v>10.37</v>
      </c>
      <c r="C129" s="22">
        <f t="shared" si="23"/>
        <v>2.9499999999999975</v>
      </c>
      <c r="D129" s="22">
        <f t="shared" si="7"/>
        <v>8.7024999999999846</v>
      </c>
      <c r="E129" s="22">
        <f t="shared" si="8"/>
        <v>90.244924999999839</v>
      </c>
      <c r="F129" s="22">
        <f t="shared" si="9"/>
        <v>7.7024999999999846</v>
      </c>
      <c r="G129" s="22">
        <f>1</f>
        <v>1</v>
      </c>
      <c r="H129" s="22">
        <f t="shared" si="10"/>
        <v>8.2597049999999932</v>
      </c>
      <c r="I129" s="22" t="str">
        <f t="shared" si="11"/>
        <v>1+8,25970499999999j</v>
      </c>
      <c r="K129" s="22" t="str">
        <f t="shared" si="12"/>
        <v>7,70249999999998+63,6203777624998j</v>
      </c>
      <c r="M129" s="22" t="str">
        <f t="shared" si="26"/>
        <v>97,9474249999998+63,6203777624998j</v>
      </c>
      <c r="O129" s="22" t="str">
        <f t="shared" si="27"/>
        <v>0,647980036956825-0,420886355447852j</v>
      </c>
      <c r="S129" s="22">
        <f t="shared" si="13"/>
        <v>0.77267292724460324</v>
      </c>
      <c r="U129" s="22">
        <f t="shared" si="4"/>
        <v>1.1096779741935485</v>
      </c>
      <c r="V129" s="22">
        <f t="shared" si="5"/>
        <v>1.0101015151515151</v>
      </c>
      <c r="X129" s="22">
        <f t="shared" si="24"/>
        <v>1E-3</v>
      </c>
      <c r="Y129" s="22">
        <f t="shared" si="6"/>
        <v>10.37</v>
      </c>
      <c r="Z129" s="22">
        <f t="shared" si="25"/>
        <v>2.9499999999999975</v>
      </c>
      <c r="AA129" s="22">
        <f t="shared" si="14"/>
        <v>8.7024999999999846</v>
      </c>
      <c r="AB129" s="22">
        <f t="shared" si="15"/>
        <v>90.244924999999839</v>
      </c>
      <c r="AC129" s="22">
        <f t="shared" si="16"/>
        <v>7.7024999999999846</v>
      </c>
      <c r="AD129" s="22">
        <v>1</v>
      </c>
      <c r="AE129" s="22">
        <f t="shared" si="17"/>
        <v>3.0591499999999973E-2</v>
      </c>
      <c r="AF129" s="22" t="str">
        <f t="shared" si="18"/>
        <v>1+0,0305915j</v>
      </c>
      <c r="AH129" s="22" t="str">
        <f t="shared" si="19"/>
        <v>7,70249999999998+0,23563102875j</v>
      </c>
      <c r="AI129" s="22" t="str">
        <f t="shared" si="20"/>
        <v>97,9474249999998+0,23563102875j</v>
      </c>
      <c r="AK129" s="22" t="str">
        <f t="shared" si="21"/>
        <v>0,921355540740968-0,00221649475633798j</v>
      </c>
      <c r="AO129" s="22">
        <f t="shared" si="22"/>
        <v>0.92135820683547764</v>
      </c>
      <c r="AP129" s="22">
        <v>59</v>
      </c>
      <c r="AR129" s="22">
        <f>Compensation!$C$16</f>
        <v>1.0416671875000001</v>
      </c>
      <c r="CC129" s="24"/>
      <c r="CD129" s="24"/>
      <c r="CE129" s="24"/>
    </row>
    <row r="130" spans="1:83" s="22" customFormat="1">
      <c r="A130" s="22">
        <f t="shared" si="0"/>
        <v>0.27</v>
      </c>
      <c r="B130" s="22">
        <f t="shared" si="1"/>
        <v>10.37</v>
      </c>
      <c r="C130" s="22">
        <f t="shared" si="23"/>
        <v>2.9999999999999973</v>
      </c>
      <c r="D130" s="22">
        <f t="shared" si="7"/>
        <v>8.999999999999984</v>
      </c>
      <c r="E130" s="22">
        <f t="shared" si="8"/>
        <v>93.329999999999828</v>
      </c>
      <c r="F130" s="22">
        <f t="shared" si="9"/>
        <v>7.999999999999984</v>
      </c>
      <c r="G130" s="22">
        <f>1</f>
        <v>1</v>
      </c>
      <c r="H130" s="22">
        <f t="shared" si="10"/>
        <v>8.3996999999999922</v>
      </c>
      <c r="I130" s="22" t="str">
        <f t="shared" si="11"/>
        <v>1+8,39969999999999j</v>
      </c>
      <c r="K130" s="22" t="str">
        <f t="shared" si="12"/>
        <v>7,99999999999998+67,1975999999998j</v>
      </c>
      <c r="M130" s="22" t="str">
        <f t="shared" si="26"/>
        <v>101,33+67,1975999999998j</v>
      </c>
      <c r="O130" s="22" t="str">
        <f t="shared" si="27"/>
        <v>0,639717629680656-0,424232600337795j</v>
      </c>
      <c r="S130" s="22">
        <f t="shared" si="13"/>
        <v>0.76760142320973079</v>
      </c>
      <c r="U130" s="22">
        <f t="shared" si="4"/>
        <v>1.1096779741935485</v>
      </c>
      <c r="V130" s="22">
        <f t="shared" si="5"/>
        <v>1.0101015151515151</v>
      </c>
      <c r="X130" s="22">
        <f t="shared" si="24"/>
        <v>1E-3</v>
      </c>
      <c r="Y130" s="22">
        <f t="shared" si="6"/>
        <v>10.37</v>
      </c>
      <c r="Z130" s="22">
        <f t="shared" si="25"/>
        <v>2.9999999999999973</v>
      </c>
      <c r="AA130" s="22">
        <f t="shared" si="14"/>
        <v>8.999999999999984</v>
      </c>
      <c r="AB130" s="22">
        <f t="shared" si="15"/>
        <v>93.329999999999828</v>
      </c>
      <c r="AC130" s="22">
        <f t="shared" si="16"/>
        <v>7.999999999999984</v>
      </c>
      <c r="AD130" s="22">
        <v>1</v>
      </c>
      <c r="AE130" s="22">
        <f t="shared" si="17"/>
        <v>3.1109999999999971E-2</v>
      </c>
      <c r="AF130" s="22" t="str">
        <f t="shared" si="18"/>
        <v>1+0,03111j</v>
      </c>
      <c r="AH130" s="22" t="str">
        <f t="shared" si="19"/>
        <v>7,99999999999998+0,248879999999999j</v>
      </c>
      <c r="AI130" s="22" t="str">
        <f t="shared" si="20"/>
        <v>101,33+0,248879999999999j</v>
      </c>
      <c r="AK130" s="22" t="str">
        <f t="shared" si="21"/>
        <v>0,921044478255606-0,00226220812936203j</v>
      </c>
      <c r="AO130" s="22">
        <f t="shared" si="22"/>
        <v>0.92104725639391716</v>
      </c>
      <c r="AP130" s="22">
        <v>60</v>
      </c>
      <c r="AR130" s="22">
        <f>Compensation!$C$16</f>
        <v>1.0416671875000001</v>
      </c>
      <c r="CC130" s="24"/>
      <c r="CD130" s="24"/>
      <c r="CE130" s="24"/>
    </row>
    <row r="131" spans="1:83" s="22" customFormat="1">
      <c r="A131" s="22">
        <f t="shared" si="0"/>
        <v>0.27</v>
      </c>
      <c r="B131" s="22">
        <f t="shared" si="1"/>
        <v>10.37</v>
      </c>
      <c r="C131" s="22">
        <f t="shared" si="23"/>
        <v>3.0499999999999972</v>
      </c>
      <c r="D131" s="22">
        <f t="shared" si="7"/>
        <v>9.3024999999999824</v>
      </c>
      <c r="E131" s="22">
        <f t="shared" si="8"/>
        <v>96.466924999999804</v>
      </c>
      <c r="F131" s="22">
        <f t="shared" si="9"/>
        <v>8.3024999999999824</v>
      </c>
      <c r="G131" s="22">
        <f>1</f>
        <v>1</v>
      </c>
      <c r="H131" s="22">
        <f t="shared" si="10"/>
        <v>8.5396949999999912</v>
      </c>
      <c r="I131" s="22" t="str">
        <f t="shared" si="11"/>
        <v>1+8,53969499999999j</v>
      </c>
      <c r="K131" s="22" t="str">
        <f t="shared" si="12"/>
        <v>8,30249999999998+70,9008177374998j</v>
      </c>
      <c r="M131" s="22" t="str">
        <f t="shared" si="26"/>
        <v>104,769425+70,9008177374998j</v>
      </c>
      <c r="O131" s="22" t="str">
        <f t="shared" si="27"/>
        <v>0,631533564578156-0,427378943401373j</v>
      </c>
      <c r="S131" s="22">
        <f t="shared" si="13"/>
        <v>0.76255321417699506</v>
      </c>
      <c r="U131" s="22">
        <f t="shared" si="4"/>
        <v>1.1096779741935485</v>
      </c>
      <c r="V131" s="22">
        <f t="shared" si="5"/>
        <v>1.0101015151515151</v>
      </c>
      <c r="X131" s="22">
        <f t="shared" si="24"/>
        <v>1E-3</v>
      </c>
      <c r="Y131" s="22">
        <f t="shared" si="6"/>
        <v>10.37</v>
      </c>
      <c r="Z131" s="22">
        <f t="shared" si="25"/>
        <v>3.0499999999999972</v>
      </c>
      <c r="AA131" s="22">
        <f t="shared" si="14"/>
        <v>9.3024999999999824</v>
      </c>
      <c r="AB131" s="22">
        <f t="shared" si="15"/>
        <v>96.466924999999804</v>
      </c>
      <c r="AC131" s="22">
        <f t="shared" si="16"/>
        <v>8.3024999999999824</v>
      </c>
      <c r="AD131" s="22">
        <v>1</v>
      </c>
      <c r="AE131" s="22">
        <f t="shared" si="17"/>
        <v>3.1628499999999969E-2</v>
      </c>
      <c r="AF131" s="22" t="str">
        <f t="shared" si="18"/>
        <v>1+0,0316285j</v>
      </c>
      <c r="AH131" s="22" t="str">
        <f t="shared" si="19"/>
        <v>8,30249999999998+0,262595621249999j</v>
      </c>
      <c r="AI131" s="22" t="str">
        <f t="shared" si="20"/>
        <v>104,769425+0,262595621249999j</v>
      </c>
      <c r="AK131" s="22" t="str">
        <f t="shared" si="21"/>
        <v>0,920748767949719-0,0023077781970735j</v>
      </c>
      <c r="AO131" s="22">
        <f t="shared" si="22"/>
        <v>0.9207516600697131</v>
      </c>
      <c r="AP131" s="22">
        <v>61</v>
      </c>
      <c r="AR131" s="22">
        <f>Compensation!$C$16</f>
        <v>1.0416671875000001</v>
      </c>
      <c r="CC131" s="24"/>
      <c r="CD131" s="24"/>
      <c r="CE131" s="24"/>
    </row>
    <row r="132" spans="1:83" s="22" customFormat="1">
      <c r="A132" s="22">
        <f t="shared" si="0"/>
        <v>0.27</v>
      </c>
      <c r="B132" s="22">
        <f t="shared" si="1"/>
        <v>10.37</v>
      </c>
      <c r="C132" s="22">
        <f t="shared" si="23"/>
        <v>3.099999999999997</v>
      </c>
      <c r="D132" s="22">
        <f t="shared" si="7"/>
        <v>9.6099999999999817</v>
      </c>
      <c r="E132" s="22">
        <f t="shared" si="8"/>
        <v>99.655699999999797</v>
      </c>
      <c r="F132" s="22">
        <f t="shared" si="9"/>
        <v>8.6099999999999817</v>
      </c>
      <c r="G132" s="22">
        <f>1</f>
        <v>1</v>
      </c>
      <c r="H132" s="22">
        <f t="shared" si="10"/>
        <v>8.6796899999999901</v>
      </c>
      <c r="I132" s="22" t="str">
        <f t="shared" si="11"/>
        <v>1+8,67968999999999j</v>
      </c>
      <c r="K132" s="22" t="str">
        <f t="shared" si="12"/>
        <v>8,60999999999998+74,7321308999998j</v>
      </c>
      <c r="M132" s="22" t="str">
        <f t="shared" si="26"/>
        <v>108,2657+74,7321308999998j</v>
      </c>
      <c r="O132" s="22" t="str">
        <f t="shared" si="27"/>
        <v>0,623429673712341-0,430332302685105j</v>
      </c>
      <c r="S132" s="22">
        <f t="shared" si="13"/>
        <v>0.75752917356319749</v>
      </c>
      <c r="U132" s="22">
        <f t="shared" si="4"/>
        <v>1.1096779741935485</v>
      </c>
      <c r="V132" s="22">
        <f t="shared" si="5"/>
        <v>1.0101015151515151</v>
      </c>
      <c r="X132" s="22">
        <f t="shared" si="24"/>
        <v>1E-3</v>
      </c>
      <c r="Y132" s="22">
        <f t="shared" si="6"/>
        <v>10.37</v>
      </c>
      <c r="Z132" s="22">
        <f t="shared" si="25"/>
        <v>3.099999999999997</v>
      </c>
      <c r="AA132" s="22">
        <f t="shared" si="14"/>
        <v>9.6099999999999817</v>
      </c>
      <c r="AB132" s="22">
        <f t="shared" si="15"/>
        <v>99.655699999999797</v>
      </c>
      <c r="AC132" s="22">
        <f t="shared" si="16"/>
        <v>8.6099999999999817</v>
      </c>
      <c r="AD132" s="22">
        <v>1</v>
      </c>
      <c r="AE132" s="22">
        <f t="shared" si="17"/>
        <v>3.214699999999996E-2</v>
      </c>
      <c r="AF132" s="22" t="str">
        <f t="shared" si="18"/>
        <v>1+0,032147j</v>
      </c>
      <c r="AH132" s="22" t="str">
        <f t="shared" si="19"/>
        <v>8,60999999999998+0,276785669999999j</v>
      </c>
      <c r="AI132" s="22" t="str">
        <f t="shared" si="20"/>
        <v>108,2657+0,276785669999999j</v>
      </c>
      <c r="AK132" s="22" t="str">
        <f t="shared" si="21"/>
        <v>0,920467411789007-0,0023532124143213j</v>
      </c>
      <c r="AO132" s="22">
        <f t="shared" si="22"/>
        <v>0.92047041982576505</v>
      </c>
      <c r="AP132" s="22">
        <v>62</v>
      </c>
      <c r="AR132" s="22">
        <f>Compensation!$C$16</f>
        <v>1.0416671875000001</v>
      </c>
      <c r="CC132" s="24"/>
      <c r="CD132" s="24"/>
      <c r="CE132" s="24"/>
    </row>
    <row r="133" spans="1:83" s="22" customFormat="1">
      <c r="A133" s="22">
        <f t="shared" si="0"/>
        <v>0.27</v>
      </c>
      <c r="B133" s="22">
        <f t="shared" si="1"/>
        <v>10.37</v>
      </c>
      <c r="C133" s="22">
        <f t="shared" si="23"/>
        <v>3.1499999999999968</v>
      </c>
      <c r="D133" s="22">
        <f t="shared" si="7"/>
        <v>9.9224999999999799</v>
      </c>
      <c r="E133" s="22">
        <f t="shared" si="8"/>
        <v>102.89632499999978</v>
      </c>
      <c r="F133" s="22">
        <f t="shared" si="9"/>
        <v>8.9224999999999799</v>
      </c>
      <c r="G133" s="22">
        <f>1</f>
        <v>1</v>
      </c>
      <c r="H133" s="22">
        <f t="shared" si="10"/>
        <v>8.8196849999999909</v>
      </c>
      <c r="I133" s="22" t="str">
        <f t="shared" si="11"/>
        <v>1+8,81968499999999j</v>
      </c>
      <c r="K133" s="22" t="str">
        <f t="shared" si="12"/>
        <v>8,92249999999998+78,6936394124997j</v>
      </c>
      <c r="M133" s="22" t="str">
        <f t="shared" si="26"/>
        <v>111,818825+78,6936394124997j</v>
      </c>
      <c r="O133" s="22" t="str">
        <f t="shared" si="27"/>
        <v>0,615407622978944-0,433099396048998j</v>
      </c>
      <c r="S133" s="22">
        <f t="shared" si="13"/>
        <v>0.75253015174051396</v>
      </c>
      <c r="U133" s="22">
        <f t="shared" si="4"/>
        <v>1.1096779741935485</v>
      </c>
      <c r="V133" s="22">
        <f t="shared" si="5"/>
        <v>1.0101015151515151</v>
      </c>
      <c r="X133" s="22">
        <f t="shared" si="24"/>
        <v>1E-3</v>
      </c>
      <c r="Y133" s="22">
        <f t="shared" si="6"/>
        <v>10.37</v>
      </c>
      <c r="Z133" s="22">
        <f t="shared" si="25"/>
        <v>3.1499999999999968</v>
      </c>
      <c r="AA133" s="22">
        <f t="shared" si="14"/>
        <v>9.9224999999999799</v>
      </c>
      <c r="AB133" s="22">
        <f t="shared" si="15"/>
        <v>102.89632499999978</v>
      </c>
      <c r="AC133" s="22">
        <f t="shared" si="16"/>
        <v>8.9224999999999799</v>
      </c>
      <c r="AD133" s="22">
        <v>1</v>
      </c>
      <c r="AE133" s="22">
        <f t="shared" si="17"/>
        <v>3.2665499999999965E-2</v>
      </c>
      <c r="AF133" s="22" t="str">
        <f t="shared" si="18"/>
        <v>1+0,0326655j</v>
      </c>
      <c r="AH133" s="22" t="str">
        <f t="shared" si="19"/>
        <v>8,92249999999998+0,291457923749999j</v>
      </c>
      <c r="AI133" s="22" t="str">
        <f t="shared" si="20"/>
        <v>111,818825+0,291457923749999j</v>
      </c>
      <c r="AK133" s="22" t="str">
        <f t="shared" si="21"/>
        <v>0,920199491749307-0,0023985177209746j</v>
      </c>
      <c r="AO133" s="22">
        <f t="shared" si="22"/>
        <v>0.92020261763534494</v>
      </c>
      <c r="AP133" s="22">
        <v>63</v>
      </c>
      <c r="AR133" s="22">
        <f>Compensation!$C$16</f>
        <v>1.0416671875000001</v>
      </c>
      <c r="CC133" s="24"/>
      <c r="CD133" s="24"/>
      <c r="CE133" s="24"/>
    </row>
    <row r="134" spans="1:83" s="22" customFormat="1">
      <c r="A134" s="22">
        <f t="shared" si="0"/>
        <v>0.27</v>
      </c>
      <c r="B134" s="22">
        <f t="shared" si="1"/>
        <v>10.37</v>
      </c>
      <c r="C134" s="22">
        <f t="shared" si="23"/>
        <v>3.1999999999999966</v>
      </c>
      <c r="D134" s="22">
        <f t="shared" si="7"/>
        <v>10.239999999999979</v>
      </c>
      <c r="E134" s="22">
        <f t="shared" si="8"/>
        <v>106.18879999999977</v>
      </c>
      <c r="F134" s="22">
        <f t="shared" si="9"/>
        <v>9.2399999999999789</v>
      </c>
      <c r="G134" s="22">
        <f>1</f>
        <v>1</v>
      </c>
      <c r="H134" s="22">
        <f t="shared" si="10"/>
        <v>8.9596799999999899</v>
      </c>
      <c r="I134" s="22" t="str">
        <f t="shared" si="11"/>
        <v>1+8,95967999999999j</v>
      </c>
      <c r="K134" s="22" t="str">
        <f t="shared" si="12"/>
        <v>9,23999999999998+82,7874431999997j</v>
      </c>
      <c r="M134" s="22" t="str">
        <f t="shared" ref="M134:M141" si="28">IMSUM(K134,E134)</f>
        <v>115,4288+82,7874431999997j</v>
      </c>
      <c r="O134" s="22" t="str">
        <f t="shared" ref="O134:O141" si="29">IMDIV(E134,M134)</f>
        <v>0,607468916976596-0,435686747674456j</v>
      </c>
      <c r="S134" s="22">
        <f t="shared" si="13"/>
        <v>0.7475569725391259</v>
      </c>
      <c r="U134" s="22">
        <f t="shared" si="4"/>
        <v>1.1096779741935485</v>
      </c>
      <c r="V134" s="22">
        <f t="shared" si="5"/>
        <v>1.0101015151515151</v>
      </c>
      <c r="X134" s="22">
        <f t="shared" si="24"/>
        <v>1E-3</v>
      </c>
      <c r="Y134" s="22">
        <f t="shared" si="6"/>
        <v>10.37</v>
      </c>
      <c r="Z134" s="22">
        <f t="shared" si="25"/>
        <v>3.1999999999999966</v>
      </c>
      <c r="AA134" s="22">
        <f t="shared" si="14"/>
        <v>10.239999999999979</v>
      </c>
      <c r="AB134" s="22">
        <f t="shared" si="15"/>
        <v>106.18879999999977</v>
      </c>
      <c r="AC134" s="22">
        <f t="shared" si="16"/>
        <v>9.2399999999999789</v>
      </c>
      <c r="AD134" s="22">
        <v>1</v>
      </c>
      <c r="AE134" s="22">
        <f t="shared" si="17"/>
        <v>3.3183999999999964E-2</v>
      </c>
      <c r="AF134" s="22" t="str">
        <f t="shared" si="18"/>
        <v>1+0,033184j</v>
      </c>
      <c r="AH134" s="22" t="str">
        <f t="shared" si="19"/>
        <v>9,23999999999998+0,306620159999999j</v>
      </c>
      <c r="AI134" s="22" t="str">
        <f t="shared" si="20"/>
        <v>115,4288+0,306620159999999j</v>
      </c>
      <c r="AK134" s="22" t="str">
        <f t="shared" si="21"/>
        <v>0,919944162220651-0,00244370058608563j</v>
      </c>
      <c r="AO134" s="22">
        <f t="shared" si="22"/>
        <v>0.91994740788613005</v>
      </c>
      <c r="AP134" s="22">
        <v>64</v>
      </c>
      <c r="AR134" s="22">
        <f>Compensation!$C$16</f>
        <v>1.0416671875000001</v>
      </c>
      <c r="CC134" s="24"/>
      <c r="CD134" s="24"/>
      <c r="CE134" s="24"/>
    </row>
    <row r="135" spans="1:83" s="22" customFormat="1">
      <c r="A135" s="22">
        <f t="shared" si="0"/>
        <v>0.27</v>
      </c>
      <c r="B135" s="22">
        <f t="shared" si="1"/>
        <v>10.37</v>
      </c>
      <c r="C135" s="22">
        <f t="shared" si="23"/>
        <v>3.2499999999999964</v>
      </c>
      <c r="D135" s="22">
        <f t="shared" ref="D135:D141" si="30">C135^2</f>
        <v>10.562499999999977</v>
      </c>
      <c r="E135" s="22">
        <f t="shared" ref="E135:E141" si="31">B135*D135</f>
        <v>109.53312499999976</v>
      </c>
      <c r="F135" s="22">
        <f t="shared" ref="F135:F141" si="32">C135^2-1</f>
        <v>9.5624999999999769</v>
      </c>
      <c r="G135" s="22">
        <f>1</f>
        <v>1</v>
      </c>
      <c r="H135" s="22">
        <f t="shared" ref="H135:H141" si="33">C135*B135*A135</f>
        <v>9.0996749999999889</v>
      </c>
      <c r="I135" s="22" t="str">
        <f t="shared" ref="I135:I141" si="34">COMPLEX(G135,H135,"j")</f>
        <v>1+9,09967499999999j</v>
      </c>
      <c r="K135" s="22" t="str">
        <f t="shared" ref="K135:K141" si="35">IMPRODUCT(I135,F135)</f>
        <v>9,56249999999998+87,0156421874997j</v>
      </c>
      <c r="M135" s="22" t="str">
        <f t="shared" si="28"/>
        <v>119,095625+87,0156421874997j</v>
      </c>
      <c r="O135" s="22" t="str">
        <f t="shared" si="29"/>
        <v>0,5996149042088-0,438100693916547j</v>
      </c>
      <c r="S135" s="22">
        <f t="shared" ref="S135:S141" si="36">IMABS(O135)</f>
        <v>0.7426104304138802</v>
      </c>
      <c r="U135" s="22">
        <f t="shared" si="4"/>
        <v>1.1096779741935485</v>
      </c>
      <c r="V135" s="22">
        <f t="shared" si="5"/>
        <v>1.0101015151515151</v>
      </c>
      <c r="X135" s="22">
        <f t="shared" si="24"/>
        <v>1E-3</v>
      </c>
      <c r="Y135" s="22">
        <f t="shared" si="6"/>
        <v>10.37</v>
      </c>
      <c r="Z135" s="22">
        <f t="shared" si="25"/>
        <v>3.2499999999999964</v>
      </c>
      <c r="AA135" s="22">
        <f t="shared" ref="AA135:AA141" si="37">Z135^2</f>
        <v>10.562499999999977</v>
      </c>
      <c r="AB135" s="22">
        <f t="shared" ref="AB135:AB141" si="38">Y135*AA135</f>
        <v>109.53312499999976</v>
      </c>
      <c r="AC135" s="22">
        <f t="shared" ref="AC135:AC141" si="39">Z135^2-1</f>
        <v>9.5624999999999769</v>
      </c>
      <c r="AD135" s="22">
        <v>1</v>
      </c>
      <c r="AE135" s="22">
        <f t="shared" ref="AE135:AE141" si="40">Z135*Y135*X135</f>
        <v>3.3702499999999962E-2</v>
      </c>
      <c r="AF135" s="22" t="str">
        <f t="shared" ref="AF135:AF141" si="41">COMPLEX(AD135,AE135,"j")</f>
        <v>1+0,0337025j</v>
      </c>
      <c r="AH135" s="22" t="str">
        <f t="shared" ref="AH135:AH141" si="42">IMPRODUCT(AF135,AC135)</f>
        <v>9,56249999999998+0,322280156249999j</v>
      </c>
      <c r="AI135" s="22" t="str">
        <f t="shared" ref="AI135:AI141" si="43">IMSUM(AH135,AB135)</f>
        <v>119,095625+0,322280156249999j</v>
      </c>
      <c r="AK135" s="22" t="str">
        <f t="shared" ref="AK135:AK141" si="44">IMDIV(AB135,AI135)</f>
        <v>0,919700643241654-0,00248876704754809j</v>
      </c>
      <c r="AO135" s="22">
        <f t="shared" ref="AO135:AO141" si="45">IMABS(AK135)</f>
        <v>0.91970401061457219</v>
      </c>
      <c r="AP135" s="22">
        <v>65</v>
      </c>
      <c r="AR135" s="22">
        <f>Compensation!$C$16</f>
        <v>1.0416671875000001</v>
      </c>
      <c r="CC135" s="24"/>
      <c r="CD135" s="24"/>
      <c r="CE135" s="24"/>
    </row>
    <row r="136" spans="1:83" s="22" customFormat="1">
      <c r="A136" s="22">
        <f t="shared" si="0"/>
        <v>0.27</v>
      </c>
      <c r="B136" s="22">
        <f t="shared" si="1"/>
        <v>10.37</v>
      </c>
      <c r="C136" s="22">
        <f t="shared" ref="C136:C141" si="46">C135+0.05</f>
        <v>3.2999999999999963</v>
      </c>
      <c r="D136" s="22">
        <f t="shared" si="30"/>
        <v>10.889999999999976</v>
      </c>
      <c r="E136" s="22">
        <f t="shared" si="31"/>
        <v>112.92929999999974</v>
      </c>
      <c r="F136" s="22">
        <f t="shared" si="32"/>
        <v>9.8899999999999757</v>
      </c>
      <c r="G136" s="22">
        <f>1</f>
        <v>1</v>
      </c>
      <c r="H136" s="22">
        <f t="shared" si="33"/>
        <v>9.2396699999999896</v>
      </c>
      <c r="I136" s="22" t="str">
        <f t="shared" si="34"/>
        <v>1+9,23966999999999j</v>
      </c>
      <c r="K136" s="22" t="str">
        <f t="shared" si="35"/>
        <v>9,88999999999998+91,3803362999997j</v>
      </c>
      <c r="M136" s="22" t="str">
        <f t="shared" si="28"/>
        <v>122,8193+91,3803362999997j</v>
      </c>
      <c r="O136" s="22" t="str">
        <f t="shared" si="29"/>
        <v>0,591846782543553-0,440347388618097j</v>
      </c>
      <c r="S136" s="22">
        <f t="shared" si="36"/>
        <v>0.7376912881889911</v>
      </c>
      <c r="U136" s="22">
        <f t="shared" si="4"/>
        <v>1.1096779741935485</v>
      </c>
      <c r="V136" s="22">
        <f t="shared" si="5"/>
        <v>1.0101015151515151</v>
      </c>
      <c r="X136" s="22">
        <f t="shared" ref="X136:X141" si="47">X135</f>
        <v>1E-3</v>
      </c>
      <c r="Y136" s="22">
        <f t="shared" si="6"/>
        <v>10.37</v>
      </c>
      <c r="Z136" s="22">
        <f t="shared" ref="Z136:Z141" si="48">Z135+0.05</f>
        <v>3.2999999999999963</v>
      </c>
      <c r="AA136" s="22">
        <f t="shared" si="37"/>
        <v>10.889999999999976</v>
      </c>
      <c r="AB136" s="22">
        <f t="shared" si="38"/>
        <v>112.92929999999974</v>
      </c>
      <c r="AC136" s="22">
        <f t="shared" si="39"/>
        <v>9.8899999999999757</v>
      </c>
      <c r="AD136" s="22">
        <v>1</v>
      </c>
      <c r="AE136" s="22">
        <f t="shared" si="40"/>
        <v>3.422099999999996E-2</v>
      </c>
      <c r="AF136" s="22" t="str">
        <f t="shared" si="41"/>
        <v>1+0,034221j</v>
      </c>
      <c r="AH136" s="22" t="str">
        <f t="shared" si="42"/>
        <v>9,88999999999998+0,338445689999999j</v>
      </c>
      <c r="AI136" s="22" t="str">
        <f t="shared" si="43"/>
        <v>122,8193+0,338445689999999j</v>
      </c>
      <c r="AK136" s="22" t="str">
        <f t="shared" si="44"/>
        <v>0,919468214461865-0,0025337227477816j</v>
      </c>
      <c r="AO136" s="22">
        <f t="shared" si="45"/>
        <v>0.91947170546822843</v>
      </c>
      <c r="AP136" s="22">
        <v>66</v>
      </c>
      <c r="AR136" s="22">
        <f>Compensation!$C$16</f>
        <v>1.0416671875000001</v>
      </c>
      <c r="CC136" s="24"/>
      <c r="CD136" s="24"/>
      <c r="CE136" s="24"/>
    </row>
    <row r="137" spans="1:83" s="22" customFormat="1">
      <c r="A137" s="22">
        <f t="shared" si="0"/>
        <v>0.27</v>
      </c>
      <c r="B137" s="22">
        <f t="shared" si="1"/>
        <v>10.37</v>
      </c>
      <c r="C137" s="22">
        <f t="shared" si="46"/>
        <v>3.3499999999999961</v>
      </c>
      <c r="D137" s="22">
        <f t="shared" si="30"/>
        <v>11.222499999999973</v>
      </c>
      <c r="E137" s="22">
        <f t="shared" si="31"/>
        <v>116.37732499999971</v>
      </c>
      <c r="F137" s="22">
        <f t="shared" si="32"/>
        <v>10.222499999999973</v>
      </c>
      <c r="G137" s="22">
        <f>1</f>
        <v>1</v>
      </c>
      <c r="H137" s="22">
        <f t="shared" si="33"/>
        <v>9.3796649999999886</v>
      </c>
      <c r="I137" s="22" t="str">
        <f t="shared" si="34"/>
        <v>1+9,37966499999999j</v>
      </c>
      <c r="K137" s="22" t="str">
        <f t="shared" si="35"/>
        <v>10,2225+95,8836254624997j</v>
      </c>
      <c r="M137" s="22" t="str">
        <f t="shared" si="28"/>
        <v>126,599825+95,8836254624997j</v>
      </c>
      <c r="O137" s="22" t="str">
        <f t="shared" si="29"/>
        <v>0,584165604865373-0,442432807983629j</v>
      </c>
      <c r="S137" s="22">
        <f t="shared" si="36"/>
        <v>0.73280027530562908</v>
      </c>
      <c r="U137" s="22">
        <f t="shared" si="4"/>
        <v>1.1096779741935485</v>
      </c>
      <c r="V137" s="22">
        <f t="shared" si="5"/>
        <v>1.0101015151515151</v>
      </c>
      <c r="X137" s="22">
        <f t="shared" si="47"/>
        <v>1E-3</v>
      </c>
      <c r="Y137" s="22">
        <f t="shared" si="6"/>
        <v>10.37</v>
      </c>
      <c r="Z137" s="22">
        <f t="shared" si="48"/>
        <v>3.3499999999999961</v>
      </c>
      <c r="AA137" s="22">
        <f t="shared" si="37"/>
        <v>11.222499999999973</v>
      </c>
      <c r="AB137" s="22">
        <f t="shared" si="38"/>
        <v>116.37732499999971</v>
      </c>
      <c r="AC137" s="22">
        <f t="shared" si="39"/>
        <v>10.222499999999973</v>
      </c>
      <c r="AD137" s="22">
        <v>1</v>
      </c>
      <c r="AE137" s="22">
        <f t="shared" si="40"/>
        <v>3.4739499999999958E-2</v>
      </c>
      <c r="AF137" s="22" t="str">
        <f t="shared" si="41"/>
        <v>1+0,0347395j</v>
      </c>
      <c r="AH137" s="22" t="str">
        <f t="shared" si="42"/>
        <v>10,2225+0,355124538749999j</v>
      </c>
      <c r="AI137" s="22" t="str">
        <f t="shared" si="43"/>
        <v>126,599825+0,355124538749999j</v>
      </c>
      <c r="AK137" s="22" t="str">
        <f t="shared" si="44"/>
        <v>0,919246209743691-0,00257857296590191j</v>
      </c>
      <c r="AO137" s="22">
        <f t="shared" si="45"/>
        <v>0.91924982630767049</v>
      </c>
      <c r="AP137" s="22">
        <v>67</v>
      </c>
      <c r="AR137" s="22">
        <f>Compensation!$C$16</f>
        <v>1.0416671875000001</v>
      </c>
      <c r="CC137" s="24"/>
      <c r="CD137" s="24"/>
      <c r="CE137" s="24"/>
    </row>
    <row r="138" spans="1:83" s="22" customFormat="1">
      <c r="A138" s="22">
        <f t="shared" si="0"/>
        <v>0.27</v>
      </c>
      <c r="B138" s="22">
        <f t="shared" si="1"/>
        <v>10.37</v>
      </c>
      <c r="C138" s="22">
        <f t="shared" si="46"/>
        <v>3.3999999999999959</v>
      </c>
      <c r="D138" s="22">
        <f t="shared" si="30"/>
        <v>11.559999999999972</v>
      </c>
      <c r="E138" s="22">
        <f t="shared" si="31"/>
        <v>119.8771999999997</v>
      </c>
      <c r="F138" s="22">
        <f t="shared" si="32"/>
        <v>10.559999999999972</v>
      </c>
      <c r="G138" s="22">
        <f>1</f>
        <v>1</v>
      </c>
      <c r="H138" s="22">
        <f t="shared" si="33"/>
        <v>9.5196599999999876</v>
      </c>
      <c r="I138" s="22" t="str">
        <f t="shared" si="34"/>
        <v>1+9,51965999999999j</v>
      </c>
      <c r="K138" s="22" t="str">
        <f t="shared" si="35"/>
        <v>10,56+100,5276096j</v>
      </c>
      <c r="M138" s="22" t="str">
        <f t="shared" si="28"/>
        <v>130,4372+100,5276096j</v>
      </c>
      <c r="O138" s="22" t="str">
        <f t="shared" si="29"/>
        <v>0,576572284862467-0,444362755094667j</v>
      </c>
      <c r="S138" s="22">
        <f t="shared" si="36"/>
        <v>0.72793808650657155</v>
      </c>
      <c r="U138" s="22">
        <f t="shared" si="4"/>
        <v>1.1096779741935485</v>
      </c>
      <c r="V138" s="22">
        <f t="shared" si="5"/>
        <v>1.0101015151515151</v>
      </c>
      <c r="X138" s="22">
        <f t="shared" si="47"/>
        <v>1E-3</v>
      </c>
      <c r="Y138" s="22">
        <f t="shared" si="6"/>
        <v>10.37</v>
      </c>
      <c r="Z138" s="22">
        <f t="shared" si="48"/>
        <v>3.3999999999999959</v>
      </c>
      <c r="AA138" s="22">
        <f t="shared" si="37"/>
        <v>11.559999999999972</v>
      </c>
      <c r="AB138" s="22">
        <f t="shared" si="38"/>
        <v>119.8771999999997</v>
      </c>
      <c r="AC138" s="22">
        <f t="shared" si="39"/>
        <v>10.559999999999972</v>
      </c>
      <c r="AD138" s="22">
        <v>1</v>
      </c>
      <c r="AE138" s="22">
        <f t="shared" si="40"/>
        <v>3.5257999999999956E-2</v>
      </c>
      <c r="AF138" s="22" t="str">
        <f t="shared" si="41"/>
        <v>1+0,035258j</v>
      </c>
      <c r="AH138" s="22" t="str">
        <f t="shared" si="42"/>
        <v>10,56+0,372324479999999j</v>
      </c>
      <c r="AI138" s="22" t="str">
        <f t="shared" si="43"/>
        <v>130,4372+0,372324479999999j</v>
      </c>
      <c r="AK138" s="22" t="str">
        <f t="shared" si="44"/>
        <v>0,91903401232746-0,00262332264677664j</v>
      </c>
      <c r="AO138" s="22">
        <f t="shared" si="45"/>
        <v>0.91903775637153184</v>
      </c>
      <c r="AP138" s="22">
        <v>68</v>
      </c>
      <c r="AR138" s="22">
        <f>Compensation!$C$16</f>
        <v>1.0416671875000001</v>
      </c>
      <c r="CC138" s="24"/>
      <c r="CD138" s="24"/>
      <c r="CE138" s="24"/>
    </row>
    <row r="139" spans="1:83" s="22" customFormat="1">
      <c r="A139" s="22">
        <f t="shared" si="0"/>
        <v>0.27</v>
      </c>
      <c r="B139" s="22">
        <f t="shared" si="1"/>
        <v>10.37</v>
      </c>
      <c r="C139" s="22">
        <f t="shared" si="46"/>
        <v>3.4499999999999957</v>
      </c>
      <c r="D139" s="22">
        <f t="shared" si="30"/>
        <v>11.902499999999971</v>
      </c>
      <c r="E139" s="22">
        <f t="shared" si="31"/>
        <v>123.42892499999969</v>
      </c>
      <c r="F139" s="22">
        <f t="shared" si="32"/>
        <v>10.902499999999971</v>
      </c>
      <c r="G139" s="22">
        <f>1</f>
        <v>1</v>
      </c>
      <c r="H139" s="22">
        <f t="shared" si="33"/>
        <v>9.6596549999999883</v>
      </c>
      <c r="I139" s="22" t="str">
        <f t="shared" si="34"/>
        <v>1+9,65965499999999j</v>
      </c>
      <c r="K139" s="22" t="str">
        <f t="shared" si="35"/>
        <v>10,9025+105,3143886375j</v>
      </c>
      <c r="M139" s="22" t="str">
        <f t="shared" si="28"/>
        <v>134,331425+105,3143886375j</v>
      </c>
      <c r="O139" s="22" t="str">
        <f t="shared" si="29"/>
        <v>0,569067602898891-0,44614286413402j</v>
      </c>
      <c r="S139" s="22">
        <f t="shared" si="36"/>
        <v>0.7231053809001815</v>
      </c>
      <c r="U139" s="22">
        <f t="shared" si="4"/>
        <v>1.1096779741935485</v>
      </c>
      <c r="V139" s="22">
        <f t="shared" si="5"/>
        <v>1.0101015151515151</v>
      </c>
      <c r="X139" s="22">
        <f t="shared" si="47"/>
        <v>1E-3</v>
      </c>
      <c r="Y139" s="22">
        <f t="shared" si="6"/>
        <v>10.37</v>
      </c>
      <c r="Z139" s="22">
        <f t="shared" si="48"/>
        <v>3.4499999999999957</v>
      </c>
      <c r="AA139" s="22">
        <f t="shared" si="37"/>
        <v>11.902499999999971</v>
      </c>
      <c r="AB139" s="22">
        <f t="shared" si="38"/>
        <v>123.42892499999969</v>
      </c>
      <c r="AC139" s="22">
        <f t="shared" si="39"/>
        <v>10.902499999999971</v>
      </c>
      <c r="AD139" s="22">
        <v>1</v>
      </c>
      <c r="AE139" s="22">
        <f t="shared" si="40"/>
        <v>3.5776499999999954E-2</v>
      </c>
      <c r="AF139" s="22" t="str">
        <f t="shared" si="41"/>
        <v>1+0,0357765j</v>
      </c>
      <c r="AH139" s="22" t="str">
        <f t="shared" si="42"/>
        <v>10,9025+0,390053291249999j</v>
      </c>
      <c r="AI139" s="22" t="str">
        <f t="shared" si="43"/>
        <v>134,331425+0,390053291249999j</v>
      </c>
      <c r="AK139" s="22" t="str">
        <f t="shared" si="44"/>
        <v>0,91883105049331-0,00266797642731483j</v>
      </c>
      <c r="AO139" s="22">
        <f t="shared" si="45"/>
        <v>0.91883492393838417</v>
      </c>
      <c r="AP139" s="22">
        <v>69</v>
      </c>
      <c r="AR139" s="22">
        <f>Compensation!$C$16</f>
        <v>1.0416671875000001</v>
      </c>
      <c r="CC139" s="24"/>
      <c r="CD139" s="24"/>
      <c r="CE139" s="24"/>
    </row>
    <row r="140" spans="1:83" s="22" customFormat="1">
      <c r="A140" s="22">
        <f t="shared" si="0"/>
        <v>0.27</v>
      </c>
      <c r="B140" s="22">
        <f t="shared" si="1"/>
        <v>10.37</v>
      </c>
      <c r="C140" s="22">
        <f t="shared" si="46"/>
        <v>3.4999999999999956</v>
      </c>
      <c r="D140" s="22">
        <f t="shared" si="30"/>
        <v>12.249999999999968</v>
      </c>
      <c r="E140" s="22">
        <f t="shared" si="31"/>
        <v>127.03249999999966</v>
      </c>
      <c r="F140" s="22">
        <f t="shared" si="32"/>
        <v>11.249999999999968</v>
      </c>
      <c r="G140" s="22">
        <f>1</f>
        <v>1</v>
      </c>
      <c r="H140" s="22">
        <f t="shared" si="33"/>
        <v>9.7996499999999873</v>
      </c>
      <c r="I140" s="22" t="str">
        <f t="shared" si="34"/>
        <v>1+9,79964999999999j</v>
      </c>
      <c r="K140" s="22" t="str">
        <f t="shared" si="35"/>
        <v>11,25+110,2460625j</v>
      </c>
      <c r="M140" s="22" t="str">
        <f t="shared" si="28"/>
        <v>138,2825+110,2460625j</v>
      </c>
      <c r="O140" s="22" t="str">
        <f t="shared" si="29"/>
        <v>0,561652211927928-0,447778604374882j</v>
      </c>
      <c r="S140" s="22">
        <f t="shared" si="36"/>
        <v>0.71830278135299686</v>
      </c>
      <c r="U140" s="22">
        <f t="shared" si="4"/>
        <v>1.1096779741935485</v>
      </c>
      <c r="V140" s="22">
        <f t="shared" si="5"/>
        <v>1.0101015151515151</v>
      </c>
      <c r="X140" s="22">
        <f t="shared" si="47"/>
        <v>1E-3</v>
      </c>
      <c r="Y140" s="22">
        <f t="shared" si="6"/>
        <v>10.37</v>
      </c>
      <c r="Z140" s="22">
        <f t="shared" si="48"/>
        <v>3.4999999999999956</v>
      </c>
      <c r="AA140" s="22">
        <f t="shared" si="37"/>
        <v>12.249999999999968</v>
      </c>
      <c r="AB140" s="22">
        <f t="shared" si="38"/>
        <v>127.03249999999966</v>
      </c>
      <c r="AC140" s="22">
        <f t="shared" si="39"/>
        <v>11.249999999999968</v>
      </c>
      <c r="AD140" s="22">
        <v>1</v>
      </c>
      <c r="AE140" s="22">
        <f t="shared" si="40"/>
        <v>3.6294999999999952E-2</v>
      </c>
      <c r="AF140" s="22" t="str">
        <f t="shared" si="41"/>
        <v>1+0,036295j</v>
      </c>
      <c r="AH140" s="22" t="str">
        <f t="shared" si="42"/>
        <v>11,25+0,408318749999999j</v>
      </c>
      <c r="AI140" s="22" t="str">
        <f t="shared" si="43"/>
        <v>138,2825+0,408318749999999j</v>
      </c>
      <c r="AK140" s="22" t="str">
        <f t="shared" si="44"/>
        <v>0,918636793662282-0,00271253866029462j</v>
      </c>
      <c r="AO140" s="22">
        <f t="shared" si="45"/>
        <v>0.91864079842781943</v>
      </c>
      <c r="AP140" s="22">
        <v>70</v>
      </c>
      <c r="AR140" s="22">
        <f>Compensation!$C$16</f>
        <v>1.0416671875000001</v>
      </c>
      <c r="CC140" s="24"/>
      <c r="CD140" s="24"/>
      <c r="CE140" s="24"/>
    </row>
    <row r="141" spans="1:83" s="22" customFormat="1">
      <c r="A141" s="22">
        <f t="shared" si="0"/>
        <v>0.27</v>
      </c>
      <c r="B141" s="22">
        <f t="shared" si="1"/>
        <v>10.37</v>
      </c>
      <c r="C141" s="22">
        <f t="shared" si="46"/>
        <v>3.5499999999999954</v>
      </c>
      <c r="D141" s="22">
        <f t="shared" si="30"/>
        <v>12.602499999999967</v>
      </c>
      <c r="E141" s="22">
        <f t="shared" si="31"/>
        <v>130.68792499999964</v>
      </c>
      <c r="F141" s="22">
        <f t="shared" si="32"/>
        <v>11.602499999999967</v>
      </c>
      <c r="G141" s="22">
        <f>1</f>
        <v>1</v>
      </c>
      <c r="H141" s="22">
        <f t="shared" si="33"/>
        <v>9.9396449999999863</v>
      </c>
      <c r="I141" s="22" t="str">
        <f t="shared" si="34"/>
        <v>1+9,93964499999999j</v>
      </c>
      <c r="K141" s="22" t="str">
        <f t="shared" si="35"/>
        <v>11,6025+115,3247311125j</v>
      </c>
      <c r="M141" s="22" t="str">
        <f t="shared" si="28"/>
        <v>142,290425+115,3247311125j</v>
      </c>
      <c r="O141" s="22" t="str">
        <f t="shared" si="29"/>
        <v>0,554326643408663-0,449275283980624j</v>
      </c>
      <c r="S141" s="22">
        <f t="shared" si="36"/>
        <v>0.71353087416634287</v>
      </c>
      <c r="U141" s="22">
        <f t="shared" si="4"/>
        <v>1.1096779741935485</v>
      </c>
      <c r="V141" s="22">
        <f t="shared" si="5"/>
        <v>1.0101015151515151</v>
      </c>
      <c r="X141" s="22">
        <f t="shared" si="47"/>
        <v>1E-3</v>
      </c>
      <c r="Y141" s="22">
        <f t="shared" si="6"/>
        <v>10.37</v>
      </c>
      <c r="Z141" s="22">
        <f t="shared" si="48"/>
        <v>3.5499999999999954</v>
      </c>
      <c r="AA141" s="22">
        <f t="shared" si="37"/>
        <v>12.602499999999967</v>
      </c>
      <c r="AB141" s="22">
        <f t="shared" si="38"/>
        <v>130.68792499999964</v>
      </c>
      <c r="AC141" s="22">
        <f t="shared" si="39"/>
        <v>11.602499999999967</v>
      </c>
      <c r="AD141" s="22">
        <v>1</v>
      </c>
      <c r="AE141" s="22">
        <f t="shared" si="40"/>
        <v>3.681349999999995E-2</v>
      </c>
      <c r="AF141" s="22" t="str">
        <f t="shared" si="41"/>
        <v>1+0,0368135j</v>
      </c>
      <c r="AH141" s="22" t="str">
        <f t="shared" si="42"/>
        <v>11,6025+0,427128633749999j</v>
      </c>
      <c r="AI141" s="22" t="str">
        <f t="shared" si="43"/>
        <v>142,290425+0,427128633749999j</v>
      </c>
      <c r="AK141" s="22" t="str">
        <f t="shared" si="44"/>
        <v>0,918450748886424-0,00275701343599558j</v>
      </c>
      <c r="AO141" s="22">
        <f t="shared" si="45"/>
        <v>0.91845488689054244</v>
      </c>
      <c r="AP141" s="22">
        <v>71</v>
      </c>
      <c r="AR141" s="22">
        <f>Compensation!$C$16</f>
        <v>1.0416671875000001</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6.2">
      <c r="A182" s="8" t="s">
        <v>49</v>
      </c>
      <c r="B182" s="9">
        <f>10^-3</f>
        <v>1E-3</v>
      </c>
      <c r="E182" s="472" t="s">
        <v>66</v>
      </c>
      <c r="F182" s="472"/>
      <c r="G182" s="472"/>
      <c r="J182" s="10" t="s">
        <v>71</v>
      </c>
      <c r="K182" s="7">
        <f>(1/(2*PI()*fllc*kHz*Re_fl*Qe_selected))/picoF</f>
        <v>34088.427864577869</v>
      </c>
      <c r="L182" s="7"/>
      <c r="M182" s="10" t="s">
        <v>70</v>
      </c>
      <c r="CC182" s="19"/>
      <c r="CD182" s="19"/>
      <c r="CE182" s="19"/>
    </row>
    <row r="183" spans="1:83" ht="16.2">
      <c r="A183" s="8" t="s">
        <v>50</v>
      </c>
      <c r="B183" s="9">
        <f>(10^-6)</f>
        <v>9.9999999999999995E-7</v>
      </c>
      <c r="E183" s="472" t="s">
        <v>67</v>
      </c>
      <c r="F183" s="472"/>
      <c r="G183" s="472"/>
      <c r="J183" s="10" t="s">
        <v>119</v>
      </c>
      <c r="K183" s="10">
        <f>(IF(Cr_initial&lt;10000,K184*10^INT(LOG(Cr_initial)),K185*10^INT(LOG(Cr_initial))))*10^-6</f>
        <v>3.3000000000000002E-2</v>
      </c>
      <c r="L183" s="10"/>
      <c r="M183" s="10" t="str">
        <f>IF(Cr_initial&lt;10000,"pF","uF")</f>
        <v>uF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3.3</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3.3</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472" t="s">
        <v>68</v>
      </c>
      <c r="F196" s="472"/>
      <c r="G196" s="472"/>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c r="A209" t="s">
        <v>316</v>
      </c>
      <c r="CC209" s="19"/>
      <c r="CD209" s="19"/>
      <c r="CE209" s="19"/>
    </row>
    <row r="210" spans="1:83">
      <c r="A210" t="s">
        <v>419</v>
      </c>
      <c r="CC210" s="19"/>
      <c r="CD210" s="19"/>
      <c r="CE210" s="19"/>
    </row>
    <row r="211" spans="1:83">
      <c r="A211" t="s">
        <v>520</v>
      </c>
      <c r="CC211" s="19"/>
      <c r="CD211" s="19"/>
      <c r="CE211" s="19"/>
    </row>
    <row r="212" spans="1:83">
      <c r="A212" t="s">
        <v>385</v>
      </c>
      <c r="CC212" s="19"/>
      <c r="CD212" s="19"/>
      <c r="CE212" s="19"/>
    </row>
    <row r="213" spans="1:83">
      <c r="A213" t="s">
        <v>551</v>
      </c>
      <c r="CC213" s="19"/>
      <c r="CD213" s="19"/>
      <c r="CE213" s="19"/>
    </row>
    <row r="214" spans="1:83">
      <c r="A214" t="s">
        <v>327</v>
      </c>
      <c r="CC214" s="19"/>
      <c r="CD214" s="19"/>
      <c r="CE214" s="19"/>
    </row>
    <row r="215" spans="1:83">
      <c r="A215" t="s">
        <v>521</v>
      </c>
      <c r="CC215" s="19"/>
      <c r="CD215" s="19"/>
      <c r="CE215" s="19"/>
    </row>
    <row r="216" spans="1:83">
      <c r="A216" t="s">
        <v>550</v>
      </c>
      <c r="CC216" s="19"/>
      <c r="CD216" s="19"/>
      <c r="CE216" s="19"/>
    </row>
    <row r="217" spans="1:83">
      <c r="CC217" s="19"/>
      <c r="CD217" s="19"/>
      <c r="CE217" s="19"/>
    </row>
    <row r="218" spans="1:83">
      <c r="CC218" s="19"/>
      <c r="CD218" s="19"/>
      <c r="CE218" s="19"/>
    </row>
    <row r="219" spans="1:83">
      <c r="A219" t="s">
        <v>593</v>
      </c>
      <c r="CC219" s="19"/>
      <c r="CD219" s="19"/>
      <c r="CE219" s="19"/>
    </row>
    <row r="220" spans="1:83">
      <c r="A220" t="s">
        <v>592</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333</v>
      </c>
      <c r="B225" s="473" t="s">
        <v>151</v>
      </c>
      <c r="C225" s="473"/>
      <c r="D225" s="473"/>
      <c r="CC225" s="19"/>
      <c r="CD225" s="19"/>
      <c r="CE225" s="19"/>
    </row>
    <row r="226" spans="1:83">
      <c r="A226" t="s">
        <v>335</v>
      </c>
      <c r="B226" s="59">
        <v>24730</v>
      </c>
      <c r="C226" s="178">
        <v>28000</v>
      </c>
      <c r="D226" s="95">
        <f>(B226+C226)/2000</f>
        <v>26.364999999999998</v>
      </c>
      <c r="CC226" s="19"/>
      <c r="CD226" s="19"/>
      <c r="CE226" s="19"/>
    </row>
    <row r="227" spans="1:83">
      <c r="A227" t="s">
        <v>336</v>
      </c>
      <c r="B227" s="59">
        <v>17125</v>
      </c>
      <c r="C227" s="59">
        <v>19976</v>
      </c>
      <c r="D227" s="95">
        <f t="shared" ref="D227:D233" si="49">(B227+C227)/2000</f>
        <v>18.5505</v>
      </c>
      <c r="CC227" s="19"/>
      <c r="CD227" s="19"/>
      <c r="CE227" s="19"/>
    </row>
    <row r="228" spans="1:83">
      <c r="A228" t="s">
        <v>337</v>
      </c>
      <c r="B228" s="59">
        <v>12562</v>
      </c>
      <c r="C228" s="59">
        <v>13624</v>
      </c>
      <c r="D228" s="95">
        <f t="shared" si="49"/>
        <v>13.093</v>
      </c>
      <c r="CC228" s="19"/>
      <c r="CD228" s="19"/>
      <c r="CE228" s="19"/>
    </row>
    <row r="229" spans="1:83">
      <c r="A229" t="s">
        <v>338</v>
      </c>
      <c r="B229" s="59">
        <v>9018</v>
      </c>
      <c r="C229" s="59">
        <v>9813</v>
      </c>
      <c r="D229" s="95">
        <f t="shared" si="49"/>
        <v>9.4154999999999998</v>
      </c>
      <c r="CC229" s="19"/>
      <c r="CD229" s="19"/>
      <c r="CE229" s="19"/>
    </row>
    <row r="230" spans="1:83">
      <c r="A230" t="s">
        <v>339</v>
      </c>
      <c r="B230" s="59">
        <v>6478</v>
      </c>
      <c r="C230" s="59">
        <v>6849</v>
      </c>
      <c r="D230" s="95">
        <f t="shared" si="49"/>
        <v>6.6635</v>
      </c>
      <c r="CC230" s="19"/>
      <c r="CD230" s="19"/>
      <c r="CE230" s="19"/>
    </row>
    <row r="231" spans="1:83">
      <c r="A231" t="s">
        <v>340</v>
      </c>
      <c r="B231" s="59">
        <v>4450</v>
      </c>
      <c r="C231" s="59">
        <v>4732</v>
      </c>
      <c r="D231" s="95">
        <f t="shared" si="49"/>
        <v>4.5910000000000002</v>
      </c>
      <c r="CC231" s="19"/>
      <c r="CD231" s="19"/>
      <c r="CE231" s="19"/>
    </row>
    <row r="232" spans="1:83">
      <c r="A232" t="s">
        <v>341</v>
      </c>
      <c r="B232" s="59">
        <v>2422</v>
      </c>
      <c r="C232" s="59">
        <v>3038</v>
      </c>
      <c r="D232" s="95">
        <f t="shared" si="49"/>
        <v>2.73</v>
      </c>
      <c r="CC232" s="19"/>
      <c r="CD232" s="19"/>
      <c r="CE232" s="19"/>
    </row>
    <row r="233" spans="1:83">
      <c r="A233" t="s">
        <v>342</v>
      </c>
      <c r="B233" s="59">
        <v>0</v>
      </c>
      <c r="C233" s="59">
        <v>1344</v>
      </c>
      <c r="D233" s="95">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30" t="s">
        <v>412</v>
      </c>
      <c r="B247" t="s">
        <v>506</v>
      </c>
      <c r="CC247" s="19"/>
      <c r="CD247" s="19"/>
      <c r="CE247" s="19"/>
    </row>
    <row r="248" spans="1:83">
      <c r="CC248" s="19"/>
      <c r="CD248" s="19"/>
      <c r="CE248" s="19"/>
    </row>
    <row r="249" spans="1:83">
      <c r="A249" s="149" t="s">
        <v>392</v>
      </c>
      <c r="B249" s="126" t="e">
        <f>('DESIGN INPUTS AND CALCULATIONS'!#REF!*PI()/('DESIGN INPUTS AND CALCULATIONS'!C29))*'DESIGN INPUTS AND CALCULATIONS'!C27/(2*SQRT(2)*'DESIGN INPUTS AND CALCULATIONS'!C40)</f>
        <v>#REF!</v>
      </c>
      <c r="CC249" s="19"/>
      <c r="CD249" s="19"/>
      <c r="CE249" s="19"/>
    </row>
    <row r="250" spans="1:83">
      <c r="A250" s="149" t="s">
        <v>393</v>
      </c>
      <c r="B250" t="e">
        <f>(2*SQRT(2)/PI())*'DESIGN INPUTS AND CALCULATIONS'!C25*'DESIGN INPUTS AND CALCULATIONS'!C40/(2*PI()*'DESIGN INPUTS AND CALCULATIONS'!C97*0.000001*'DESIGN INPUTS AND CALCULATIONS'!#REF!*1000)</f>
        <v>#REF!</v>
      </c>
      <c r="CC250" s="19"/>
      <c r="CD250" s="19"/>
      <c r="CE250" s="19"/>
    </row>
    <row r="251" spans="1:83">
      <c r="A251" s="149" t="s">
        <v>394</v>
      </c>
      <c r="B251" t="e">
        <f>SQRT(B249*B249+B250*B250)</f>
        <v>#REF!</v>
      </c>
      <c r="CC251" s="19"/>
      <c r="CD251" s="19"/>
      <c r="CE251" s="19"/>
    </row>
    <row r="252" spans="1:83">
      <c r="A252" s="149" t="s">
        <v>395</v>
      </c>
      <c r="B252" t="e">
        <f>B251/(2*PI()*'DESIGN INPUTS AND CALCULATIONS'!C92*0.000001*'DESIGN INPUTS AND CALCULATIONS'!#REF!*1000)</f>
        <v>#REF!</v>
      </c>
      <c r="CC252" s="19"/>
      <c r="CD252" s="19"/>
      <c r="CE252" s="19"/>
    </row>
    <row r="253" spans="1:83">
      <c r="A253" s="149" t="s">
        <v>396</v>
      </c>
      <c r="B253" t="e">
        <f>'DESIGN INPUTS AND CALCULATIONS'!C32/2+SQRT(2)*B252</f>
        <v>#REF!</v>
      </c>
      <c r="CC253" s="19"/>
      <c r="CD253" s="19"/>
      <c r="CE253" s="19"/>
    </row>
    <row r="254" spans="1:83">
      <c r="A254" s="149" t="s">
        <v>397</v>
      </c>
      <c r="B254" t="e">
        <f>'DESIGN INPUTS AND CALCULATIONS'!C32/2-SQRT(2)*B252</f>
        <v>#REF!</v>
      </c>
      <c r="CC254" s="19"/>
      <c r="CD254" s="19"/>
      <c r="CE254" s="19"/>
    </row>
    <row r="255" spans="1:83">
      <c r="A255" s="149" t="s">
        <v>398</v>
      </c>
      <c r="B255" t="e">
        <f>B253-B254</f>
        <v>#REF!</v>
      </c>
      <c r="CC255" s="19"/>
      <c r="CD255" s="19"/>
      <c r="CE255" s="19"/>
    </row>
    <row r="256" spans="1:83">
      <c r="A256" s="150" t="s">
        <v>411</v>
      </c>
      <c r="B256" t="e">
        <f>B255/'DESIGN INPUTS AND CALCULATIONS'!C173+(1/('DESIGN INPUTS AND CALCULATIONS'!C170*0.000000000001))*'DESIGN INPUTS AND CALCULATIONS'!C167*0.001/(2*'DESIGN INPUTS AND CALCULATIONS'!#REF!*1000)</f>
        <v>#REF!</v>
      </c>
      <c r="CC256" s="19"/>
      <c r="CD256" s="19"/>
      <c r="CE256" s="19"/>
    </row>
    <row r="257" spans="1:83">
      <c r="CC257" s="19"/>
      <c r="CD257" s="19"/>
      <c r="CE257" s="19"/>
    </row>
    <row r="258" spans="1:83">
      <c r="A258" s="130" t="s">
        <v>356</v>
      </c>
      <c r="B258" s="59" t="s">
        <v>332</v>
      </c>
      <c r="CC258" s="19"/>
      <c r="CD258" s="19"/>
      <c r="CE258" s="19"/>
    </row>
    <row r="259" spans="1:83">
      <c r="A259" s="130" t="s">
        <v>409</v>
      </c>
      <c r="B259" s="59">
        <f>(26*B260/(19))*(1200+0.000776/('DESIGN INPUTS AND CALCULATIONS'!C203/1000000000))</f>
        <v>5.6162899650341651E-2</v>
      </c>
      <c r="CC259" s="19"/>
      <c r="CD259" s="19"/>
      <c r="CE259" s="19"/>
    </row>
    <row r="260" spans="1:83">
      <c r="A260" s="130" t="s">
        <v>361</v>
      </c>
      <c r="B260" s="179">
        <f>'DESIGN INPUTS AND CALCULATIONS'!C204/(98000)</f>
        <v>6.1224489795918363E-6</v>
      </c>
      <c r="CC260" s="19"/>
      <c r="CD260" s="19"/>
      <c r="CE260" s="19"/>
    </row>
    <row r="261" spans="1:83" ht="14.4" customHeight="1">
      <c r="A261" s="130" t="s">
        <v>360</v>
      </c>
      <c r="B261" s="59">
        <f>3.5/(1-((B260/'DESIGN INPUTS AND CALCULATIONS'!C206)*(1200+(0.000776)/('DESIGN INPUTS AND CALCULATIONS'!C203/1000000000))))</f>
        <v>4.0547134377410377</v>
      </c>
      <c r="CC261" s="19"/>
      <c r="CD261" s="19"/>
      <c r="CE261" s="19"/>
    </row>
    <row r="262" spans="1:83">
      <c r="A262" s="130" t="s">
        <v>357</v>
      </c>
      <c r="B262" s="180">
        <f>(B261-3.5)/B260</f>
        <v>90603.194831036162</v>
      </c>
      <c r="CC262" s="19"/>
      <c r="CD262" s="19"/>
      <c r="CE262" s="19"/>
    </row>
    <row r="263" spans="1:83">
      <c r="A263" s="130" t="s">
        <v>407</v>
      </c>
      <c r="B263" s="59">
        <f>B262*13/B261</f>
        <v>290486.99763593386</v>
      </c>
      <c r="CC263" s="19"/>
      <c r="CD263" s="19"/>
      <c r="CE263" s="19"/>
    </row>
    <row r="264" spans="1:83">
      <c r="A264" s="130" t="s">
        <v>408</v>
      </c>
      <c r="B264" s="59">
        <f>B262*B263/(B263-B262)</f>
        <v>131671.74965337594</v>
      </c>
      <c r="CC264" s="19"/>
      <c r="CD264" s="19"/>
      <c r="CE264" s="19"/>
    </row>
    <row r="265" spans="1:83">
      <c r="A265" s="130" t="s">
        <v>358</v>
      </c>
      <c r="B265" s="59">
        <f>'DESIGN INPUTS AND CALCULATIONS'!C209*1000</f>
        <v>76800</v>
      </c>
      <c r="CC265" s="19"/>
      <c r="CD265" s="19"/>
      <c r="CE265" s="19"/>
    </row>
    <row r="266" spans="1:83">
      <c r="A266" s="130" t="s">
        <v>359</v>
      </c>
      <c r="B266" s="59">
        <f>'DESIGN INPUTS AND CALCULATIONS'!C210*1000</f>
        <v>6190</v>
      </c>
      <c r="CC266" s="19"/>
      <c r="CD266" s="19"/>
      <c r="CE266" s="19"/>
    </row>
    <row r="267" spans="1:83">
      <c r="A267" t="s">
        <v>357</v>
      </c>
      <c r="B267" s="59">
        <f>B265*B266/(B265+B266)</f>
        <v>5728.3046150138571</v>
      </c>
      <c r="CC267" s="19"/>
      <c r="CD267" s="19"/>
      <c r="CE267" s="19"/>
    </row>
    <row r="268" spans="1:83">
      <c r="A268" s="130" t="s">
        <v>360</v>
      </c>
      <c r="B268" s="59">
        <f>13*B266/(B265+B266)</f>
        <v>0.96963489577057482</v>
      </c>
      <c r="CC268" s="19"/>
      <c r="CD268" s="19"/>
      <c r="CE268" s="19"/>
    </row>
    <row r="269" spans="1:83">
      <c r="A269" s="130" t="s">
        <v>361</v>
      </c>
      <c r="B269" s="59">
        <f>(B268-3.5)/B267</f>
        <v>-4.4173019318793753E-4</v>
      </c>
      <c r="CC269" s="19"/>
      <c r="CD269" s="19"/>
      <c r="CE269" s="19"/>
    </row>
    <row r="270" spans="1:83">
      <c r="A270" s="130" t="s">
        <v>406</v>
      </c>
      <c r="B270" s="59">
        <f>(-0.000776)/(B267*'DESIGN INPUTS AND CALCULATIONS'!C203/1000000000)</f>
        <v>-0.96076351890680078</v>
      </c>
      <c r="CC270" s="19"/>
      <c r="CD270" s="19"/>
      <c r="CE270" s="19"/>
    </row>
    <row r="271" spans="1:83">
      <c r="A271" s="130" t="s">
        <v>362</v>
      </c>
      <c r="B271" s="59">
        <f>(1200*13/B265)+B268*(1-EXP(B270))</f>
        <v>0.8017769528396731</v>
      </c>
      <c r="CC271" s="19"/>
      <c r="CD271" s="19"/>
      <c r="CE271" s="19"/>
    </row>
    <row r="272" spans="1:83">
      <c r="A272" s="130" t="s">
        <v>363</v>
      </c>
      <c r="B272" s="59">
        <f>B269*100000</f>
        <v>-44.173019318793756</v>
      </c>
      <c r="CC272" s="19"/>
      <c r="CD272" s="19"/>
      <c r="CE272" s="19"/>
    </row>
    <row r="273" spans="1:83">
      <c r="A273" s="130" t="s">
        <v>365</v>
      </c>
      <c r="B273" s="59">
        <f>B268+'DESIGN INPUTS AND CALCULATIONS'!C200*0.000001*'tables and calculations'!B267</f>
        <v>1.1844463188335945</v>
      </c>
      <c r="CC273" s="19"/>
      <c r="CD273" s="19"/>
      <c r="CE273" s="19"/>
    </row>
    <row r="274" spans="1:83">
      <c r="A274" s="130" t="s">
        <v>379</v>
      </c>
      <c r="B274" s="59">
        <v>0</v>
      </c>
      <c r="CC274" s="19"/>
      <c r="CD274" s="19"/>
      <c r="CE274" s="19"/>
    </row>
    <row r="275" spans="1:83">
      <c r="CC275" s="19"/>
      <c r="CD275" s="19"/>
      <c r="CE275" s="19"/>
    </row>
    <row r="276" spans="1:83">
      <c r="A276" s="130" t="s">
        <v>413</v>
      </c>
      <c r="CC276" s="19"/>
      <c r="CD276" s="19"/>
      <c r="CE276" s="19"/>
    </row>
    <row r="277" spans="1:83">
      <c r="A277" s="130" t="s">
        <v>414</v>
      </c>
      <c r="B277" s="126" t="e">
        <f>'DESIGN INPUTS AND CALCULATIONS'!#REF!*1000</f>
        <v>#REF!</v>
      </c>
      <c r="CC277" s="19"/>
      <c r="CD277" s="19"/>
      <c r="CE277" s="19"/>
    </row>
    <row r="278" spans="1:83">
      <c r="A278" s="130" t="s">
        <v>415</v>
      </c>
      <c r="B278" s="170">
        <f>'DESIGN INPUTS AND CALCULATIONS'!C167/1000</f>
        <v>2E-3</v>
      </c>
      <c r="CC278" s="19"/>
      <c r="CD278" s="19"/>
      <c r="CE278" s="19"/>
    </row>
    <row r="279" spans="1:83">
      <c r="A279" s="130" t="s">
        <v>417</v>
      </c>
      <c r="B279" s="170">
        <f>'DESIGN INPUTS AND CALCULATIONS'!C170</f>
        <v>9600</v>
      </c>
      <c r="CC279" s="19"/>
      <c r="CD279" s="19"/>
      <c r="CE279" s="19"/>
    </row>
    <row r="280" spans="1:83">
      <c r="A280" s="130" t="s">
        <v>416</v>
      </c>
      <c r="B280" t="e">
        <f>B278/(2*B277*B279/(1000000000000))</f>
        <v>#REF!</v>
      </c>
      <c r="CC280" s="19"/>
      <c r="CD280" s="19"/>
      <c r="CE280" s="19"/>
    </row>
    <row r="281" spans="1:83">
      <c r="A281" s="130" t="s">
        <v>418</v>
      </c>
      <c r="B281" t="e">
        <f>B280/0.4</f>
        <v>#REF!</v>
      </c>
      <c r="CC281" s="19"/>
      <c r="CD281" s="19"/>
      <c r="CE281" s="19"/>
    </row>
    <row r="282" spans="1:83">
      <c r="CC282" s="19"/>
      <c r="CD282" s="19"/>
      <c r="CE282" s="19"/>
    </row>
    <row r="283" spans="1:83">
      <c r="K283" s="471" t="s">
        <v>542</v>
      </c>
      <c r="L283" s="471"/>
      <c r="CC283" s="19"/>
      <c r="CD283" s="19"/>
      <c r="CE283" s="19"/>
    </row>
    <row r="284" spans="1:83">
      <c r="A284" s="130" t="s">
        <v>448</v>
      </c>
      <c r="D284" t="s">
        <v>454</v>
      </c>
      <c r="E284" s="174" t="s">
        <v>455</v>
      </c>
      <c r="F284" t="s">
        <v>456</v>
      </c>
      <c r="G284" t="s">
        <v>457</v>
      </c>
      <c r="H284" t="s">
        <v>458</v>
      </c>
      <c r="I284" t="s">
        <v>459</v>
      </c>
      <c r="K284" t="s">
        <v>515</v>
      </c>
      <c r="L284" t="s">
        <v>502</v>
      </c>
      <c r="M284" t="s">
        <v>458</v>
      </c>
      <c r="N284" t="s">
        <v>459</v>
      </c>
      <c r="P284" t="s">
        <v>504</v>
      </c>
      <c r="Q284" t="s">
        <v>458</v>
      </c>
      <c r="R284" t="s">
        <v>459</v>
      </c>
      <c r="CC284" s="19"/>
      <c r="CD284" s="19"/>
      <c r="CE284" s="19"/>
    </row>
    <row r="285" spans="1:83">
      <c r="A285" s="130" t="s">
        <v>28</v>
      </c>
      <c r="B285">
        <f>Compensation!C21</f>
        <v>0.8</v>
      </c>
      <c r="D285" s="19">
        <v>10</v>
      </c>
      <c r="E285" s="19">
        <f>2*PI()*D285</f>
        <v>62.831853071795862</v>
      </c>
      <c r="F285" t="str">
        <f>COMPLEX(0,E285)</f>
        <v>62,8318530717959i</v>
      </c>
      <c r="G285" t="str">
        <f>IMPRODUCT($B$293,IMDIV(IMSUM(1,IMPRODUCT($B$294,F285)),IMSUM(1,IMPRODUCT($B$295,F285))))</f>
        <v>0,742495519730074-0,0922799421735965i</v>
      </c>
      <c r="H285">
        <f>20*LOG10(IMABS(G285))</f>
        <v>-2.5195532581368223</v>
      </c>
      <c r="I285">
        <f>IMARGUMENT(G285)*180/PI()</f>
        <v>-7.0845919593488862</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-0,267721700489173-19,4399270361581i</v>
      </c>
      <c r="Q285">
        <f>20*LOG10(IMABS(P285))</f>
        <v>25.774716220009761</v>
      </c>
      <c r="R285">
        <f>IMARGUMENT(P285)*180/PI()+180</f>
        <v>89.210987065584717</v>
      </c>
      <c r="CC285" s="19"/>
      <c r="CD285" s="19"/>
      <c r="CE285" s="19"/>
    </row>
    <row r="286" spans="1:83">
      <c r="A286" s="130" t="s">
        <v>27</v>
      </c>
      <c r="B286" s="126">
        <f>Compensation!C13</f>
        <v>10.37037037037037</v>
      </c>
      <c r="D286" s="19">
        <f>D285+10</f>
        <v>20</v>
      </c>
      <c r="E286" s="19">
        <f t="shared" ref="E286:E321" si="50">2*PI()*D286</f>
        <v>125.66370614359172</v>
      </c>
      <c r="F286" t="str">
        <f t="shared" ref="F286:F321" si="51">COMPLEX(0,E286)</f>
        <v>125,663706143592i</v>
      </c>
      <c r="G286" t="str">
        <f t="shared" ref="G286:G321" si="52">IMPRODUCT($B$293,IMDIV(IMSUM(1,IMPRODUCT($B$294,F286)),IMSUM(1,IMPRODUCT($B$295,F286))))</f>
        <v>0,710091026612054-0,176505196684749i</v>
      </c>
      <c r="H286">
        <f t="shared" ref="H286:H321" si="53">20*LOG10(IMABS(G286))</f>
        <v>-2.7133513872369885</v>
      </c>
      <c r="I286">
        <f t="shared" ref="I286:I321" si="54">IMARGUMENT(G286)*180/PI()</f>
        <v>-13.958942331747767</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-0,259138322026626-9,6850259380649i</v>
      </c>
      <c r="Q286">
        <f t="shared" ref="Q286:Q321" si="60">20*LOG10(IMABS(P286))</f>
        <v>19.725123832029226</v>
      </c>
      <c r="R286">
        <f t="shared" ref="R286:R321" si="61">IMARGUMENT(P286)*180/PI()+180</f>
        <v>88.467325685443399</v>
      </c>
      <c r="CC286" s="19"/>
      <c r="CD286" s="19"/>
      <c r="CE286" s="19"/>
    </row>
    <row r="287" spans="1:83">
      <c r="A287" s="130" t="s">
        <v>29</v>
      </c>
      <c r="B287" s="126">
        <f>Compensation!C14</f>
        <v>0.26876795100672446</v>
      </c>
      <c r="D287" s="19">
        <f t="shared" ref="D287:D294" si="62">D286+10</f>
        <v>30</v>
      </c>
      <c r="E287" s="19">
        <f t="shared" si="50"/>
        <v>188.49555921538757</v>
      </c>
      <c r="F287" t="str">
        <f t="shared" si="51"/>
        <v>188,495559215388i</v>
      </c>
      <c r="G287" t="str">
        <f t="shared" si="52"/>
        <v>0,661942767814134-0,246805692612094i</v>
      </c>
      <c r="H287">
        <f t="shared" si="53"/>
        <v>-3.0182872168850432</v>
      </c>
      <c r="I287">
        <f t="shared" si="54"/>
        <v>-20.447995536653284</v>
      </c>
      <c r="K287" t="str">
        <f t="shared" si="55"/>
        <v>0,219224098582163-3,55582405227236i</v>
      </c>
      <c r="L287" t="str">
        <f t="shared" si="56"/>
        <v>2,84903546250306-8,63951921027488i</v>
      </c>
      <c r="M287">
        <f t="shared" si="57"/>
        <v>19.178115359983487</v>
      </c>
      <c r="N287">
        <f t="shared" si="58"/>
        <v>108.25089287889847</v>
      </c>
      <c r="P287" t="str">
        <f t="shared" si="59"/>
        <v>-0,246384102877486-6,42202542923222i</v>
      </c>
      <c r="Q287">
        <f t="shared" si="60"/>
        <v>16.159828143098444</v>
      </c>
      <c r="R287">
        <f t="shared" si="61"/>
        <v>87.802897342245188</v>
      </c>
      <c r="CC287" s="19"/>
      <c r="CD287" s="19"/>
      <c r="CE287" s="19"/>
    </row>
    <row r="288" spans="1:83">
      <c r="A288" s="130" t="s">
        <v>10</v>
      </c>
      <c r="B288">
        <f>B286*B285*B285</f>
        <v>6.6370370370370368</v>
      </c>
      <c r="D288" s="19">
        <f t="shared" si="62"/>
        <v>40</v>
      </c>
      <c r="E288" s="19">
        <f t="shared" si="50"/>
        <v>251.32741228718345</v>
      </c>
      <c r="F288" t="str">
        <f t="shared" si="51"/>
        <v>251,327412287183i</v>
      </c>
      <c r="G288" t="str">
        <f t="shared" si="52"/>
        <v>0,604553662538417-0,300544181277551i</v>
      </c>
      <c r="H288">
        <f t="shared" si="53"/>
        <v>-3.4121430666952413</v>
      </c>
      <c r="I288">
        <f t="shared" si="54"/>
        <v>-26.43353293313811</v>
      </c>
      <c r="K288" t="str">
        <f t="shared" si="55"/>
        <v>0,219223952743723-2,66698630763934i</v>
      </c>
      <c r="L288" t="str">
        <f t="shared" si="56"/>
        <v>2,84872314042739-6,49949997817158i</v>
      </c>
      <c r="M288">
        <f t="shared" si="57"/>
        <v>17.020747129924246</v>
      </c>
      <c r="N288">
        <f t="shared" si="58"/>
        <v>113.66778219292165</v>
      </c>
      <c r="P288" t="str">
        <f t="shared" si="59"/>
        <v>-0,231180891549718-4,78546368039815i</v>
      </c>
      <c r="Q288">
        <f t="shared" si="60"/>
        <v>13.608604063228997</v>
      </c>
      <c r="R288">
        <f t="shared" si="61"/>
        <v>87.234249259783539</v>
      </c>
      <c r="CC288" s="19"/>
      <c r="CD288" s="19"/>
      <c r="CE288" s="19"/>
    </row>
    <row r="289" spans="1:83">
      <c r="A289" s="130" t="s">
        <v>449</v>
      </c>
      <c r="B289">
        <f>((B286+1)*B285^2-1)^2+((B285^2-1)*B285*B287*B286)^2</f>
        <v>40.045553812803988</v>
      </c>
      <c r="D289" s="19">
        <f t="shared" si="62"/>
        <v>50</v>
      </c>
      <c r="E289" s="19">
        <f t="shared" si="50"/>
        <v>314.15926535897933</v>
      </c>
      <c r="F289" t="str">
        <f t="shared" si="51"/>
        <v>314,159265358979i</v>
      </c>
      <c r="G289" t="str">
        <f t="shared" si="52"/>
        <v>0,543923176937417-0,338003381710042i</v>
      </c>
      <c r="H289">
        <f t="shared" si="53"/>
        <v>-3.8711159845411611</v>
      </c>
      <c r="I289">
        <f t="shared" si="54"/>
        <v>-31.857541333955218</v>
      </c>
      <c r="K289" t="str">
        <f t="shared" si="55"/>
        <v>0,219223765237442-2,13371069345968i</v>
      </c>
      <c r="L289" t="str">
        <f t="shared" si="56"/>
        <v>2,84832168252446-5,22002295325671i</v>
      </c>
      <c r="M289">
        <f t="shared" si="57"/>
        <v>15.485316129608563</v>
      </c>
      <c r="N289">
        <f t="shared" si="58"/>
        <v>118.61922648173332</v>
      </c>
      <c r="P289" t="str">
        <f t="shared" si="59"/>
        <v>-0,215117232306376-3,80203382931293i</v>
      </c>
      <c r="Q289">
        <f t="shared" si="60"/>
        <v>11.6142001450674</v>
      </c>
      <c r="R289">
        <f t="shared" si="61"/>
        <v>86.761685147778095</v>
      </c>
      <c r="CC289" s="19"/>
      <c r="CD289" s="19"/>
      <c r="CE289" s="19"/>
    </row>
    <row r="290" spans="1:83">
      <c r="A290" s="130" t="s">
        <v>450</v>
      </c>
      <c r="B290" s="19">
        <f>2*((B286+1)*B285^2-1)*(B286+1)+((B285^2-1)*B287*B286)^2+2*(B285*B287*B286)^2*(B285^2-1)</f>
        <v>140.17150720657961</v>
      </c>
      <c r="D290" s="19">
        <f t="shared" si="62"/>
        <v>60</v>
      </c>
      <c r="E290" s="19">
        <f t="shared" si="50"/>
        <v>376.99111843077515</v>
      </c>
      <c r="F290" t="str">
        <f t="shared" si="51"/>
        <v>376,991118430775i</v>
      </c>
      <c r="G290" t="str">
        <f t="shared" si="52"/>
        <v>0,484531159602117-0,361315371214447i</v>
      </c>
      <c r="H290">
        <f t="shared" si="53"/>
        <v>-4.3732745201943573</v>
      </c>
      <c r="I290">
        <f t="shared" si="54"/>
        <v>-36.711930835083407</v>
      </c>
      <c r="K290" t="str">
        <f t="shared" si="55"/>
        <v>0,219223536063534-1,77821614439113i</v>
      </c>
      <c r="L290" t="str">
        <f t="shared" si="56"/>
        <v>2,84783116301989-4,37081388172365i</v>
      </c>
      <c r="M290">
        <f t="shared" si="57"/>
        <v>14.347948751037887</v>
      </c>
      <c r="N290">
        <f t="shared" si="58"/>
        <v>123.08650653961962</v>
      </c>
      <c r="P290" t="str">
        <f t="shared" si="59"/>
        <v>-0,199379304415166-3,14676069233919i</v>
      </c>
      <c r="Q290">
        <f t="shared" si="60"/>
        <v>9.9746742308435223</v>
      </c>
      <c r="R290">
        <f t="shared" si="61"/>
        <v>86.374575704536213</v>
      </c>
      <c r="CC290" s="19"/>
      <c r="CD290" s="19"/>
      <c r="CE290" s="19"/>
    </row>
    <row r="291" spans="1:83">
      <c r="A291" s="130" t="s">
        <v>452</v>
      </c>
      <c r="B291" s="19">
        <f>0.001*Compensation!C3/Compensation!C6*B285/Compensation!C15*(B286/SQRT(B289)-0.5*B288/(B289*SQRT(B289))*B290)</f>
        <v>-5.5172798455352372E-5</v>
      </c>
      <c r="D291" s="19">
        <f t="shared" si="62"/>
        <v>70</v>
      </c>
      <c r="E291" s="19">
        <f t="shared" si="50"/>
        <v>439.82297150257102</v>
      </c>
      <c r="F291" t="str">
        <f t="shared" si="51"/>
        <v>439,822971502571i</v>
      </c>
      <c r="G291" t="str">
        <f t="shared" si="52"/>
        <v>0,42915132695186-0,373355003602794i</v>
      </c>
      <c r="H291">
        <f t="shared" si="53"/>
        <v>-4.9003870352983672</v>
      </c>
      <c r="I291">
        <f t="shared" si="54"/>
        <v>-41.022763613200169</v>
      </c>
      <c r="K291" t="str">
        <f t="shared" si="55"/>
        <v>0,219223265222262-1,52431077526494i</v>
      </c>
      <c r="L291" t="str">
        <f t="shared" si="56"/>
        <v>2,84725167256408-3,76746891444346i</v>
      </c>
      <c r="M291">
        <f t="shared" si="57"/>
        <v>13.483177964221227</v>
      </c>
      <c r="N291">
        <f t="shared" si="58"/>
        <v>127.0800393884755</v>
      </c>
      <c r="P291" t="str">
        <f t="shared" si="59"/>
        <v>-0,184701536678675-2,67984994235152i</v>
      </c>
      <c r="Q291">
        <f t="shared" si="60"/>
        <v>8.5827909289228668</v>
      </c>
      <c r="R291">
        <f t="shared" si="61"/>
        <v>86.057275775275343</v>
      </c>
      <c r="CC291" s="19"/>
      <c r="CD291" s="19"/>
      <c r="CE291" s="19"/>
    </row>
    <row r="292" spans="1:83">
      <c r="A292" s="130" t="s">
        <v>453</v>
      </c>
      <c r="B292">
        <f>(1-Compensation!C4/(2*1000*Compensation!C22*B291))</f>
        <v>2.9847828516420707</v>
      </c>
      <c r="D292" s="19">
        <f t="shared" si="62"/>
        <v>80</v>
      </c>
      <c r="E292" s="19">
        <f t="shared" si="50"/>
        <v>502.6548245743669</v>
      </c>
      <c r="F292" t="str">
        <f t="shared" si="51"/>
        <v>502,654824574367i</v>
      </c>
      <c r="G292" t="str">
        <f t="shared" si="52"/>
        <v>0,379149250848144-0,376975968352227i</v>
      </c>
      <c r="H292">
        <f t="shared" si="53"/>
        <v>-5.4383896103610123</v>
      </c>
      <c r="I292">
        <f t="shared" si="54"/>
        <v>-44.835318848453383</v>
      </c>
      <c r="K292" t="str">
        <f t="shared" si="55"/>
        <v>0,219222952713933-1,3338986434775i</v>
      </c>
      <c r="L292" t="str">
        <f t="shared" si="56"/>
        <v>2,84658331819015-3,31778560537341i</v>
      </c>
      <c r="M292">
        <f t="shared" si="57"/>
        <v>12.812774565120455</v>
      </c>
      <c r="N292">
        <f t="shared" si="58"/>
        <v>130.6288302739153</v>
      </c>
      <c r="P292" t="str">
        <f t="shared" si="59"/>
        <v>-0,171445508802102-2,33102942962211i</v>
      </c>
      <c r="Q292">
        <f t="shared" si="60"/>
        <v>7.3743849547594369</v>
      </c>
      <c r="R292">
        <f t="shared" si="61"/>
        <v>85.793511425461887</v>
      </c>
      <c r="CC292" s="19"/>
      <c r="CD292" s="19"/>
      <c r="CE292" s="19"/>
    </row>
    <row r="293" spans="1:83">
      <c r="A293" t="s">
        <v>460</v>
      </c>
      <c r="B293">
        <f>Compensation!C12*0.000001*(Compensation!C17*0.000000000001+Compensation!C18*0.000000000001)*Compensation!C22*1000*Compensation!C9*Compensation!C3*Compensation!C7/(2*Compensation!C18*0.000000000001*Compensation!C4*B292)</f>
        <v>0.75396439395393178</v>
      </c>
      <c r="D293" s="19">
        <f t="shared" si="62"/>
        <v>90</v>
      </c>
      <c r="E293" s="19">
        <f t="shared" si="50"/>
        <v>565.48667764616278</v>
      </c>
      <c r="F293" t="str">
        <f t="shared" si="51"/>
        <v>565,486677646163i</v>
      </c>
      <c r="G293" t="str">
        <f t="shared" si="52"/>
        <v>0,334922992160443-0,374628616269208i</v>
      </c>
      <c r="H293">
        <f t="shared" si="53"/>
        <v>-5.9770420076095689</v>
      </c>
      <c r="I293">
        <f t="shared" si="54"/>
        <v>-48.202860108051738</v>
      </c>
      <c r="K293" t="str">
        <f t="shared" si="55"/>
        <v>0,219222598538902-1,18581533645409i</v>
      </c>
      <c r="L293" t="str">
        <f t="shared" si="56"/>
        <v>2,84582622326473-2,97053991123944i</v>
      </c>
      <c r="M293">
        <f t="shared" si="57"/>
        <v>12.284731009735738</v>
      </c>
      <c r="N293">
        <f t="shared" si="58"/>
        <v>133.77166033924178</v>
      </c>
      <c r="P293" t="str">
        <f t="shared" si="59"/>
        <v>-0,159716622655611-2,06103005556862i</v>
      </c>
      <c r="Q293">
        <f t="shared" si="60"/>
        <v>6.3076890021261613</v>
      </c>
      <c r="R293">
        <f t="shared" si="61"/>
        <v>85.568800231190039</v>
      </c>
      <c r="CC293" s="19"/>
      <c r="CD293" s="19"/>
      <c r="CE293" s="19"/>
    </row>
    <row r="294" spans="1:83">
      <c r="A294" s="174" t="s">
        <v>462</v>
      </c>
      <c r="B294" s="175">
        <f>Compensation!C19*0.001*Compensation!C20*0.001</f>
        <v>0</v>
      </c>
      <c r="D294" s="19">
        <f t="shared" si="62"/>
        <v>100</v>
      </c>
      <c r="E294" s="19">
        <f t="shared" si="50"/>
        <v>628.31853071795865</v>
      </c>
      <c r="F294" t="str">
        <f t="shared" si="51"/>
        <v>628,318530717959i</v>
      </c>
      <c r="G294" t="str">
        <f t="shared" si="52"/>
        <v>0,296295246489241-0,368246103657013i</v>
      </c>
      <c r="H294">
        <f t="shared" si="53"/>
        <v>-6.5092447916557479</v>
      </c>
      <c r="I294">
        <f t="shared" si="54"/>
        <v>-51.179425754957911</v>
      </c>
      <c r="K294" t="str">
        <f t="shared" si="55"/>
        <v>0,219222202697576-1,0673622066345i</v>
      </c>
      <c r="L294" t="str">
        <f t="shared" si="56"/>
        <v>2,84498052743112-2,69499699159954i</v>
      </c>
      <c r="M294">
        <f t="shared" si="57"/>
        <v>11.863042063213925</v>
      </c>
      <c r="N294">
        <f t="shared" si="58"/>
        <v>136.55078698273596</v>
      </c>
      <c r="P294" t="str">
        <f t="shared" si="59"/>
        <v>-0,149467934891608-1,84616779212033i</v>
      </c>
      <c r="Q294">
        <f t="shared" si="60"/>
        <v>5.3537972715581637</v>
      </c>
      <c r="R294">
        <f t="shared" si="61"/>
        <v>85.371361227778038</v>
      </c>
      <c r="CC294" s="19"/>
      <c r="CD294" s="19"/>
      <c r="CE294" s="19"/>
    </row>
    <row r="295" spans="1:83">
      <c r="A295" s="174" t="s">
        <v>461</v>
      </c>
      <c r="B295">
        <f>Compensation!C19*0.001*(Compensation!C7/(2*B292)+Compensation!C20*0.001)</f>
        <v>1.9780333422754455E-3</v>
      </c>
      <c r="D295" s="19">
        <f>D294+100</f>
        <v>200</v>
      </c>
      <c r="E295" s="19">
        <f t="shared" si="50"/>
        <v>1256.6370614359173</v>
      </c>
      <c r="F295" t="str">
        <f t="shared" si="51"/>
        <v>1256,63706143592i</v>
      </c>
      <c r="G295" t="str">
        <f t="shared" si="52"/>
        <v>0,105030100602676-0,261070170864481i</v>
      </c>
      <c r="H295">
        <f t="shared" si="53"/>
        <v>-11.013353817753549</v>
      </c>
      <c r="I295">
        <f t="shared" si="54"/>
        <v>-68.084780264087584</v>
      </c>
      <c r="K295" t="str">
        <f t="shared" si="55"/>
        <v>0,219215952760852-0,534694787000647i</v>
      </c>
      <c r="L295" t="str">
        <f t="shared" si="56"/>
        <v>2,83169272781126-1,51649142039382i</v>
      </c>
      <c r="M295">
        <f t="shared" si="57"/>
        <v>10.136052015236057</v>
      </c>
      <c r="N295">
        <f t="shared" si="58"/>
        <v>151.82906421372809</v>
      </c>
      <c r="P295" t="str">
        <f t="shared" si="59"/>
        <v>-0,0984977021588514-0,898547750732452i</v>
      </c>
      <c r="Q295">
        <f t="shared" si="60"/>
        <v>-0.87730180251749013</v>
      </c>
      <c r="R295">
        <f t="shared" si="61"/>
        <v>83.744283949640518</v>
      </c>
      <c r="CC295" s="19"/>
      <c r="CD295" s="19"/>
      <c r="CE295" s="19"/>
    </row>
    <row r="296" spans="1:83">
      <c r="D296" s="19">
        <f t="shared" ref="D296:D303" si="63">D295+100</f>
        <v>300</v>
      </c>
      <c r="E296" s="19">
        <f t="shared" si="50"/>
        <v>1884.9555921538758</v>
      </c>
      <c r="F296" t="str">
        <f t="shared" si="51"/>
        <v>1884,95559215388i</v>
      </c>
      <c r="G296" t="str">
        <f t="shared" si="52"/>
        <v>0,0505956960565649-0,188646306230779i</v>
      </c>
      <c r="H296">
        <f t="shared" si="53"/>
        <v>-14.185355882730274</v>
      </c>
      <c r="I296">
        <f t="shared" si="54"/>
        <v>-74.986378837457096</v>
      </c>
      <c r="K296" t="str">
        <f t="shared" si="55"/>
        <v>0,219205536991531-0,357589420912823i</v>
      </c>
      <c r="L296" t="str">
        <f t="shared" si="56"/>
        <v>2,8098159003716-1,19647658104894i</v>
      </c>
      <c r="M296">
        <f t="shared" si="57"/>
        <v>9.6972435704895243</v>
      </c>
      <c r="N296">
        <f t="shared" si="58"/>
        <v>156.93471174114572</v>
      </c>
      <c r="P296" t="str">
        <f t="shared" si="59"/>
        <v>-0,0835462962364091-0,590597956227163i</v>
      </c>
      <c r="Q296">
        <f t="shared" si="60"/>
        <v>-4.488112312240748</v>
      </c>
      <c r="R296">
        <f t="shared" si="61"/>
        <v>81.948332903688637</v>
      </c>
      <c r="CC296" s="19"/>
      <c r="CD296" s="19"/>
      <c r="CE296" s="19"/>
    </row>
    <row r="297" spans="1:83">
      <c r="A297" t="s">
        <v>547</v>
      </c>
      <c r="D297" s="19">
        <f t="shared" si="63"/>
        <v>400</v>
      </c>
      <c r="E297" s="19">
        <f t="shared" si="50"/>
        <v>2513.2741228718346</v>
      </c>
      <c r="F297" t="str">
        <f t="shared" si="51"/>
        <v>2513,27412287183i</v>
      </c>
      <c r="G297" t="str">
        <f t="shared" si="52"/>
        <v>0,0293209107315303-0,145764216746598i</v>
      </c>
      <c r="H297">
        <f t="shared" si="53"/>
        <v>-16.554717075262232</v>
      </c>
      <c r="I297">
        <f t="shared" si="54"/>
        <v>-78.626559978572985</v>
      </c>
      <c r="K297" t="str">
        <f t="shared" si="55"/>
        <v>0,219190956577209-0,269374471902931i</v>
      </c>
      <c r="L297" t="str">
        <f t="shared" si="56"/>
        <v>2,77974152649593-1,08859219507271i</v>
      </c>
      <c r="M297">
        <f t="shared" si="57"/>
        <v>9.4997497906869324</v>
      </c>
      <c r="N297">
        <f t="shared" si="58"/>
        <v>158.61387735098006</v>
      </c>
      <c r="P297" t="str">
        <f t="shared" si="59"/>
        <v>-0,0771732355161185-0,437105360942439i</v>
      </c>
      <c r="Q297">
        <f t="shared" si="60"/>
        <v>-7.0549672845753104</v>
      </c>
      <c r="R297">
        <f t="shared" si="61"/>
        <v>79.987317372407048</v>
      </c>
      <c r="CC297" s="19"/>
      <c r="CD297" s="19"/>
      <c r="CE297" s="19"/>
    </row>
    <row r="298" spans="1:83">
      <c r="A298" t="s">
        <v>465</v>
      </c>
      <c r="D298" s="19">
        <f t="shared" si="63"/>
        <v>500</v>
      </c>
      <c r="E298" s="19">
        <f t="shared" si="50"/>
        <v>3141.5926535897929</v>
      </c>
      <c r="F298" t="str">
        <f t="shared" si="51"/>
        <v>3141,59265358979i</v>
      </c>
      <c r="G298" t="str">
        <f t="shared" si="52"/>
        <v>0,0190318291412419-0,118267117170623i</v>
      </c>
      <c r="H298">
        <f t="shared" si="53"/>
        <v>-18.431686330912243</v>
      </c>
      <c r="I298">
        <f t="shared" si="54"/>
        <v>-80.858199679496082</v>
      </c>
      <c r="K298" t="str">
        <f t="shared" si="55"/>
        <v>0,219172213180043-0,216715581889345i</v>
      </c>
      <c r="L298" t="str">
        <f t="shared" si="56"/>
        <v>2,74199321987132-1,06289326832187i</v>
      </c>
      <c r="M298">
        <f t="shared" si="57"/>
        <v>9.3692918552918805</v>
      </c>
      <c r="N298">
        <f t="shared" si="58"/>
        <v>158.81191249478729</v>
      </c>
      <c r="P298" t="str">
        <f t="shared" si="59"/>
        <v>-0,0735201762374543-0,344516436493653i</v>
      </c>
      <c r="Q298">
        <f t="shared" si="60"/>
        <v>-9.0623944756203691</v>
      </c>
      <c r="R298">
        <f t="shared" si="61"/>
        <v>77.953712815291226</v>
      </c>
      <c r="CC298" s="19"/>
      <c r="CD298" s="19"/>
      <c r="CE298" s="19"/>
    </row>
    <row r="299" spans="1:83">
      <c r="A299" t="s">
        <v>466</v>
      </c>
      <c r="D299" s="19">
        <f t="shared" si="63"/>
        <v>600</v>
      </c>
      <c r="E299" s="19">
        <f t="shared" si="50"/>
        <v>3769.9111843077517</v>
      </c>
      <c r="F299" t="str">
        <f t="shared" si="51"/>
        <v>3769,91118430775i</v>
      </c>
      <c r="G299" t="str">
        <f t="shared" si="52"/>
        <v>0,0133192787951663-0,0993219954344336i</v>
      </c>
      <c r="H299">
        <f t="shared" si="53"/>
        <v>-19.981684537105089</v>
      </c>
      <c r="I299">
        <f t="shared" si="54"/>
        <v>-82.362088602831719</v>
      </c>
      <c r="K299" t="str">
        <f t="shared" si="55"/>
        <v>0,219149308936283-0,181834605880466i</v>
      </c>
      <c r="L299" t="str">
        <f t="shared" si="56"/>
        <v>2,69720466966642-1,0755976327651i</v>
      </c>
      <c r="M299">
        <f t="shared" si="57"/>
        <v>9.2592149662955716</v>
      </c>
      <c r="N299">
        <f t="shared" si="58"/>
        <v>158.25875873976256</v>
      </c>
      <c r="P299" t="str">
        <f t="shared" si="59"/>
        <v>-0,0709056822078714-0,28221793462856i</v>
      </c>
      <c r="Q299">
        <f t="shared" si="60"/>
        <v>-10.722469570809528</v>
      </c>
      <c r="R299">
        <f t="shared" si="61"/>
        <v>75.896670136930808</v>
      </c>
      <c r="CC299" s="19"/>
      <c r="CD299" s="19"/>
      <c r="CE299" s="19"/>
    </row>
    <row r="300" spans="1:83">
      <c r="D300" s="19">
        <f t="shared" si="63"/>
        <v>700</v>
      </c>
      <c r="E300" s="19">
        <f t="shared" si="50"/>
        <v>4398.22971502571</v>
      </c>
      <c r="F300" t="str">
        <f t="shared" si="51"/>
        <v>4398,22971502571i</v>
      </c>
      <c r="G300" t="str">
        <f t="shared" si="52"/>
        <v>0,00983167174011271-0,0855340204590122i</v>
      </c>
      <c r="H300">
        <f t="shared" si="53"/>
        <v>-21.30021793352627</v>
      </c>
      <c r="I300">
        <f t="shared" si="54"/>
        <v>-83.442937715338772</v>
      </c>
      <c r="K300" t="str">
        <f t="shared" si="55"/>
        <v>0,21912224645566-0,157112316938613i</v>
      </c>
      <c r="L300" t="str">
        <f t="shared" si="56"/>
        <v>2,64609436696012-1,10763301157003i</v>
      </c>
      <c r="M300">
        <f t="shared" si="57"/>
        <v>9.1532944990761642</v>
      </c>
      <c r="N300">
        <f t="shared" si="58"/>
        <v>157.28622141126607</v>
      </c>
      <c r="P300" t="str">
        <f t="shared" si="59"/>
        <v>-0,068724773463395-0,237220973898313i</v>
      </c>
      <c r="Q300">
        <f t="shared" si="60"/>
        <v>-12.146923434450096</v>
      </c>
      <c r="R300">
        <f t="shared" si="61"/>
        <v>73.843283695927326</v>
      </c>
      <c r="CC300" s="19"/>
      <c r="CD300" s="19"/>
      <c r="CE300" s="19"/>
    </row>
    <row r="301" spans="1:83">
      <c r="A301" t="s">
        <v>500</v>
      </c>
      <c r="B301">
        <f>Compensation!C27*1000</f>
        <v>16900</v>
      </c>
      <c r="D301" s="19">
        <f t="shared" si="63"/>
        <v>800</v>
      </c>
      <c r="E301" s="19">
        <f t="shared" si="50"/>
        <v>5026.5482457436692</v>
      </c>
      <c r="F301" t="str">
        <f t="shared" si="51"/>
        <v>5026,54824574367i</v>
      </c>
      <c r="G301" t="str">
        <f t="shared" si="52"/>
        <v>0,00755044968163346-0,0750717052417058i</v>
      </c>
      <c r="H301">
        <f t="shared" si="53"/>
        <v>-22.446763456002952</v>
      </c>
      <c r="I301">
        <f t="shared" si="54"/>
        <v>-84.256704514221312</v>
      </c>
      <c r="K301" t="str">
        <f t="shared" si="55"/>
        <v>0,219091028820639-0,138739082426451i</v>
      </c>
      <c r="L301" t="str">
        <f t="shared" si="56"/>
        <v>2,58943888877042-1,14927837667587i</v>
      </c>
      <c r="M301">
        <f t="shared" si="57"/>
        <v>9.0450102469828906</v>
      </c>
      <c r="N301">
        <f t="shared" si="58"/>
        <v>156.06677317087733</v>
      </c>
      <c r="P301" t="str">
        <f t="shared" si="59"/>
        <v>-0,0667268595011511-0,203071161552464i</v>
      </c>
      <c r="Q301">
        <f t="shared" si="60"/>
        <v>-13.401753209020049</v>
      </c>
      <c r="R301">
        <f t="shared" si="61"/>
        <v>71.810068656656057</v>
      </c>
      <c r="CC301" s="19"/>
      <c r="CD301" s="19"/>
      <c r="CE301" s="19"/>
    </row>
    <row r="302" spans="1:83">
      <c r="A302" t="s">
        <v>486</v>
      </c>
      <c r="B302">
        <f>Compensation!C26*1000</f>
        <v>147000</v>
      </c>
      <c r="D302" s="19">
        <f t="shared" si="63"/>
        <v>900</v>
      </c>
      <c r="E302" s="19">
        <f t="shared" si="50"/>
        <v>5654.8667764616275</v>
      </c>
      <c r="F302" t="str">
        <f t="shared" si="51"/>
        <v>5654,86677646163i</v>
      </c>
      <c r="G302" t="str">
        <f t="shared" si="52"/>
        <v>0,00597835254489765-0,0668709522453929i</v>
      </c>
      <c r="H302">
        <f t="shared" si="53"/>
        <v>-23.460676413383315</v>
      </c>
      <c r="I302">
        <f t="shared" si="54"/>
        <v>-84.891262508865552</v>
      </c>
      <c r="K302" t="str">
        <f t="shared" si="55"/>
        <v>0,219055659585553-0,124598422760642i</v>
      </c>
      <c r="L302" t="str">
        <f t="shared" si="56"/>
        <v>2,52804643017069-1,19504369937244i</v>
      </c>
      <c r="M302">
        <f t="shared" si="57"/>
        <v>8.9315944440189199</v>
      </c>
      <c r="N302">
        <f t="shared" si="58"/>
        <v>154.69922888290938</v>
      </c>
      <c r="P302" t="str">
        <f t="shared" si="59"/>
        <v>-0,0648001573424618-0,176197264647487i</v>
      </c>
      <c r="Q302">
        <f t="shared" si="60"/>
        <v>-14.529081969364405</v>
      </c>
      <c r="R302">
        <f t="shared" si="61"/>
        <v>69.807966374043787</v>
      </c>
      <c r="CC302" s="19"/>
      <c r="CD302" s="19"/>
      <c r="CE302" s="19"/>
    </row>
    <row r="303" spans="1:83">
      <c r="A303" t="s">
        <v>487</v>
      </c>
      <c r="B303">
        <f>Compensation!C28*1000</f>
        <v>33200</v>
      </c>
      <c r="D303" s="19">
        <f t="shared" si="63"/>
        <v>1000</v>
      </c>
      <c r="E303" s="19">
        <f t="shared" si="50"/>
        <v>6283.1853071795858</v>
      </c>
      <c r="F303" t="str">
        <f t="shared" si="51"/>
        <v>6283,18530717959i</v>
      </c>
      <c r="G303" t="str">
        <f t="shared" si="52"/>
        <v>0,00484977199775792-0,0602746639698145i</v>
      </c>
      <c r="H303">
        <f t="shared" si="53"/>
        <v>-24.369278416438732</v>
      </c>
      <c r="I303">
        <f t="shared" si="54"/>
        <v>-85.399822740571906</v>
      </c>
      <c r="K303" t="str">
        <f t="shared" si="55"/>
        <v>0,219016142775582-0,113420434917639i</v>
      </c>
      <c r="L303" t="str">
        <f t="shared" si="56"/>
        <v>2,46273203959018-1,24161751340808i</v>
      </c>
      <c r="M303">
        <f t="shared" si="57"/>
        <v>8.8119418449228757</v>
      </c>
      <c r="N303">
        <f t="shared" si="58"/>
        <v>153.24446483308176</v>
      </c>
      <c r="P303" t="str">
        <f t="shared" si="59"/>
        <v>-0,062894389516123-0,154461907982446i</v>
      </c>
      <c r="Q303">
        <f t="shared" si="60"/>
        <v>-15.557336571515872</v>
      </c>
      <c r="R303">
        <f t="shared" si="61"/>
        <v>67.844642092509801</v>
      </c>
      <c r="CC303" s="19"/>
      <c r="CD303" s="19"/>
      <c r="CE303" s="19"/>
    </row>
    <row r="304" spans="1:83">
      <c r="A304" t="s">
        <v>488</v>
      </c>
      <c r="B304">
        <f>Compensation!C29*0.000000001</f>
        <v>1E-8</v>
      </c>
      <c r="D304" s="19">
        <f>D303+1000</f>
        <v>2000</v>
      </c>
      <c r="E304" s="19">
        <f t="shared" si="50"/>
        <v>12566.370614359172</v>
      </c>
      <c r="F304" t="str">
        <f t="shared" si="51"/>
        <v>12566,3706143592i</v>
      </c>
      <c r="G304" t="str">
        <f t="shared" si="52"/>
        <v>0,00121832050844406-0,0302834274633731i</v>
      </c>
      <c r="H304">
        <f t="shared" si="53"/>
        <v>-30.368876083351228</v>
      </c>
      <c r="I304">
        <f t="shared" si="54"/>
        <v>-87.696198681053062</v>
      </c>
      <c r="K304" t="str">
        <f t="shared" si="55"/>
        <v>0,218394077568986-0,0667995572021568i</v>
      </c>
      <c r="L304" t="str">
        <f t="shared" si="56"/>
        <v>1,74526510622165-1,53239910460691i</v>
      </c>
      <c r="M304">
        <f t="shared" si="57"/>
        <v>7.3192682785752972</v>
      </c>
      <c r="N304">
        <f t="shared" si="58"/>
        <v>138.71582286872169</v>
      </c>
      <c r="P304" t="str">
        <f t="shared" si="59"/>
        <v>-0,0442800048577196-0,0547195625048834i</v>
      </c>
      <c r="Q304">
        <f t="shared" si="60"/>
        <v>-23.049607804775931</v>
      </c>
      <c r="R304">
        <f t="shared" si="61"/>
        <v>51.019624187668626</v>
      </c>
      <c r="CC304" s="19"/>
      <c r="CD304" s="19"/>
      <c r="CE304" s="19"/>
    </row>
    <row r="305" spans="1:83">
      <c r="A305" t="s">
        <v>489</v>
      </c>
      <c r="B305">
        <f>Compensation!C30*0.000000000001</f>
        <v>1.5E-10</v>
      </c>
      <c r="D305" s="19">
        <f t="shared" ref="D305:D312" si="64">D304+1000</f>
        <v>3000</v>
      </c>
      <c r="E305" s="19">
        <f t="shared" si="50"/>
        <v>18849.555921538758</v>
      </c>
      <c r="F305" t="str">
        <f t="shared" si="51"/>
        <v>18849,5559215388i</v>
      </c>
      <c r="G305" t="str">
        <f t="shared" si="52"/>
        <v>0,000541962308923665-0,0202070918404705i</v>
      </c>
      <c r="H305">
        <f t="shared" si="53"/>
        <v>-33.886800789151586</v>
      </c>
      <c r="I305">
        <f t="shared" si="54"/>
        <v>-88.463672516995956</v>
      </c>
      <c r="K305" t="str">
        <f t="shared" si="55"/>
        <v>0,217365117821916-0,0556589076420397i</v>
      </c>
      <c r="L305" t="str">
        <f t="shared" si="56"/>
        <v>1,16738713776188-1,51000359825444i</v>
      </c>
      <c r="M305">
        <f t="shared" si="57"/>
        <v>5.6144767845776471</v>
      </c>
      <c r="N305">
        <f t="shared" si="58"/>
        <v>127.70768924341787</v>
      </c>
      <c r="P305" t="str">
        <f t="shared" si="59"/>
        <v>-0,0298801015607792-0,0244078641427313i</v>
      </c>
      <c r="Q305">
        <f t="shared" si="60"/>
        <v>-28.272324004573939</v>
      </c>
      <c r="R305">
        <f t="shared" si="61"/>
        <v>39.244016726421876</v>
      </c>
      <c r="CC305" s="19"/>
      <c r="CD305" s="19"/>
      <c r="CE305" s="19"/>
    </row>
    <row r="306" spans="1:83">
      <c r="A306" t="s">
        <v>490</v>
      </c>
      <c r="B306">
        <f>Compensation!C31*1000</f>
        <v>1210</v>
      </c>
      <c r="D306" s="19">
        <f t="shared" si="64"/>
        <v>4000</v>
      </c>
      <c r="E306" s="19">
        <f t="shared" si="50"/>
        <v>25132.741228718343</v>
      </c>
      <c r="F306" t="str">
        <f t="shared" si="51"/>
        <v>25132,7412287183i</v>
      </c>
      <c r="G306" t="str">
        <f t="shared" si="52"/>
        <v>0,000304949700074237-0,0151600864602855i</v>
      </c>
      <c r="H306">
        <f t="shared" si="53"/>
        <v>-36.384209526932459</v>
      </c>
      <c r="I306">
        <f t="shared" si="54"/>
        <v>-88.847633566389732</v>
      </c>
      <c r="K306" t="str">
        <f t="shared" si="55"/>
        <v>0,21594075646524-0,0532951126052341i</v>
      </c>
      <c r="L306" t="str">
        <f t="shared" si="56"/>
        <v>0,790291754783991-1,37037445672277i</v>
      </c>
      <c r="M306">
        <f t="shared" si="57"/>
        <v>3.9837186639635074</v>
      </c>
      <c r="N306">
        <f t="shared" si="58"/>
        <v>119.97194864589653</v>
      </c>
      <c r="P306" t="str">
        <f t="shared" si="59"/>
        <v>-0,0205339960132914-0,0123987866109431i</v>
      </c>
      <c r="Q306">
        <f t="shared" si="60"/>
        <v>-32.400490862968951</v>
      </c>
      <c r="R306">
        <f t="shared" si="61"/>
        <v>31.124315079506943</v>
      </c>
      <c r="CC306" s="19"/>
      <c r="CD306" s="19"/>
      <c r="CE306" s="19"/>
    </row>
    <row r="307" spans="1:83">
      <c r="A307" t="s">
        <v>491</v>
      </c>
      <c r="B307">
        <f>Compensation!C32*0.000000001</f>
        <v>4.7000000000000007E-9</v>
      </c>
      <c r="D307" s="19">
        <f t="shared" si="64"/>
        <v>5000</v>
      </c>
      <c r="E307" s="19">
        <f t="shared" si="50"/>
        <v>31415.926535897932</v>
      </c>
      <c r="F307" t="str">
        <f t="shared" si="51"/>
        <v>31415,9265358979i</v>
      </c>
      <c r="G307" t="str">
        <f t="shared" si="52"/>
        <v>0,000195196229829227-0,0121298353474871i</v>
      </c>
      <c r="H307">
        <f t="shared" si="53"/>
        <v>-38.321777381349754</v>
      </c>
      <c r="I307">
        <f t="shared" si="54"/>
        <v>-89.078062102335252</v>
      </c>
      <c r="K307" t="str">
        <f t="shared" si="55"/>
        <v>0,21413663499512-0,0543405829619523i</v>
      </c>
      <c r="L307" t="str">
        <f t="shared" si="56"/>
        <v>0,552028282564975-1,21542236067912i</v>
      </c>
      <c r="M307">
        <f t="shared" si="57"/>
        <v>2.5090446797014527</v>
      </c>
      <c r="N307">
        <f t="shared" si="58"/>
        <v>114.42690188579456</v>
      </c>
      <c r="P307" t="str">
        <f t="shared" si="59"/>
        <v>-0,014635119273176-0,00693325803712393i</v>
      </c>
      <c r="Q307">
        <f t="shared" si="60"/>
        <v>-35.812732701648315</v>
      </c>
      <c r="R307">
        <f t="shared" si="61"/>
        <v>25.348839783459312</v>
      </c>
      <c r="CC307" s="19"/>
      <c r="CD307" s="19"/>
      <c r="CE307" s="19"/>
    </row>
    <row r="308" spans="1:83">
      <c r="A308" t="s">
        <v>492</v>
      </c>
      <c r="B308" s="126">
        <f>Compensation!C33</f>
        <v>0</v>
      </c>
      <c r="D308" s="19">
        <f t="shared" si="64"/>
        <v>6000</v>
      </c>
      <c r="E308" s="19">
        <f t="shared" si="50"/>
        <v>37699.111843077517</v>
      </c>
      <c r="F308" t="str">
        <f t="shared" si="51"/>
        <v>37699,1118430775i</v>
      </c>
      <c r="G308" t="str">
        <f t="shared" si="52"/>
        <v>0,000135563661313681-0,01010899580761i</v>
      </c>
      <c r="H308">
        <f t="shared" si="53"/>
        <v>-39.905058734653885</v>
      </c>
      <c r="I308">
        <f t="shared" si="54"/>
        <v>-89.231698158327873</v>
      </c>
      <c r="K308" t="str">
        <f t="shared" si="55"/>
        <v>0,211972122581602-0,0569859691598898i</v>
      </c>
      <c r="L308" t="str">
        <f t="shared" si="56"/>
        <v>0,398113287004894-1,07595217066396i</v>
      </c>
      <c r="M308">
        <f t="shared" si="57"/>
        <v>1.1931108435030997</v>
      </c>
      <c r="N308">
        <f t="shared" si="58"/>
        <v>110.30498818097944</v>
      </c>
      <c r="P308" t="str">
        <f t="shared" si="59"/>
        <v>-0,0108228262876268-0,00417038556493992i</v>
      </c>
      <c r="Q308">
        <f t="shared" si="60"/>
        <v>-38.711947891150814</v>
      </c>
      <c r="R308">
        <f t="shared" si="61"/>
        <v>21.073290022651634</v>
      </c>
      <c r="CC308" s="19"/>
      <c r="CD308" s="19"/>
      <c r="CE308" s="19"/>
    </row>
    <row r="309" spans="1:83">
      <c r="A309" t="s">
        <v>493</v>
      </c>
      <c r="B309">
        <f>Compensation!C34*1000</f>
        <v>9090</v>
      </c>
      <c r="D309" s="19">
        <f t="shared" si="64"/>
        <v>7000</v>
      </c>
      <c r="E309" s="19">
        <f t="shared" si="50"/>
        <v>43982.297150257102</v>
      </c>
      <c r="F309" t="str">
        <f t="shared" si="51"/>
        <v>43982,2971502571i</v>
      </c>
      <c r="G309" t="str">
        <f t="shared" si="52"/>
        <v>0,000099602543260402-0,00866526690292779i</v>
      </c>
      <c r="H309">
        <f t="shared" si="53"/>
        <v>-41.243787353674463</v>
      </c>
      <c r="I309">
        <f t="shared" si="54"/>
        <v>-89.341445092359038</v>
      </c>
      <c r="K309" t="str">
        <f t="shared" si="55"/>
        <v>0,20946981197312-0,060440897519404i</v>
      </c>
      <c r="L309" t="str">
        <f t="shared" si="56"/>
        <v>0,295111546010777-0,957511831976837i</v>
      </c>
      <c r="M309">
        <f t="shared" si="57"/>
        <v>1.6989907730162512E-2</v>
      </c>
      <c r="N309">
        <f t="shared" si="58"/>
        <v>107.12964773869331</v>
      </c>
      <c r="P309" t="str">
        <f t="shared" si="59"/>
        <v>-0,00826770172626246-0,00265259092598586i</v>
      </c>
      <c r="Q309">
        <f t="shared" si="60"/>
        <v>-41.226797445944293</v>
      </c>
      <c r="R309">
        <f t="shared" si="61"/>
        <v>17.788202646334298</v>
      </c>
      <c r="CC309" s="19"/>
      <c r="CD309" s="19"/>
      <c r="CE309" s="19"/>
    </row>
    <row r="310" spans="1:83">
      <c r="A310" t="s">
        <v>476</v>
      </c>
      <c r="B310" s="126">
        <f>Compensation!C35</f>
        <v>0.22</v>
      </c>
      <c r="D310" s="19">
        <f t="shared" si="64"/>
        <v>8000</v>
      </c>
      <c r="E310" s="19">
        <f t="shared" si="50"/>
        <v>50265.482457436687</v>
      </c>
      <c r="F310" t="str">
        <f t="shared" si="51"/>
        <v>50265,4824574367i</v>
      </c>
      <c r="G310" t="str">
        <f t="shared" si="52"/>
        <v>0,00007626055837332-0,007582343305586i</v>
      </c>
      <c r="H310">
        <f t="shared" si="53"/>
        <v>-42.403491824310073</v>
      </c>
      <c r="I310">
        <f t="shared" si="54"/>
        <v>-89.423758508438326</v>
      </c>
      <c r="K310" t="str">
        <f t="shared" si="55"/>
        <v>0,206654955860219-0,0642993957317733i</v>
      </c>
      <c r="L310" t="str">
        <f t="shared" si="56"/>
        <v>0,223697384123109-0,858386158269275i</v>
      </c>
      <c r="M310">
        <f t="shared" si="57"/>
        <v>-1.0409849334058674</v>
      </c>
      <c r="N310">
        <f t="shared" si="58"/>
        <v>104.60653415210405</v>
      </c>
      <c r="P310" t="str">
        <f t="shared" si="59"/>
        <v>-0,00649151925334084-0,0017616113707125i</v>
      </c>
      <c r="Q310">
        <f t="shared" si="60"/>
        <v>-43.44447675771594</v>
      </c>
      <c r="R310">
        <f t="shared" si="61"/>
        <v>15.182775643665735</v>
      </c>
      <c r="CC310" s="19"/>
      <c r="CD310" s="19"/>
      <c r="CE310" s="19"/>
    </row>
    <row r="311" spans="1:83">
      <c r="A311" t="s">
        <v>497</v>
      </c>
      <c r="B311" s="126">
        <f>Compensation!C36*1000</f>
        <v>16000</v>
      </c>
      <c r="D311" s="19">
        <f t="shared" si="64"/>
        <v>9000</v>
      </c>
      <c r="E311" s="19">
        <f t="shared" si="50"/>
        <v>56548.667764616279</v>
      </c>
      <c r="F311" t="str">
        <f t="shared" si="51"/>
        <v>56548,6677646163i</v>
      </c>
      <c r="G311" t="str">
        <f t="shared" si="52"/>
        <v>0,0000602565351360858-0,00674000379418411i</v>
      </c>
      <c r="H311">
        <f t="shared" si="53"/>
        <v>-43.426450079404269</v>
      </c>
      <c r="I311">
        <f t="shared" si="54"/>
        <v>-89.487781716274995</v>
      </c>
      <c r="K311" t="str">
        <f t="shared" si="55"/>
        <v>0,203554868633623-0,0683284927526649i</v>
      </c>
      <c r="L311" t="str">
        <f t="shared" si="56"/>
        <v>0,172588047307123-0,775347998817558i</v>
      </c>
      <c r="M311">
        <f t="shared" si="57"/>
        <v>-2.0000426144435997</v>
      </c>
      <c r="N311">
        <f t="shared" si="58"/>
        <v>102.54912152985401</v>
      </c>
      <c r="P311" t="str">
        <f t="shared" si="59"/>
        <v>-0,00521544889610677-0,00120996387761428i</v>
      </c>
      <c r="Q311">
        <f t="shared" si="60"/>
        <v>-45.426492693847862</v>
      </c>
      <c r="R311">
        <f t="shared" si="61"/>
        <v>13.061339813579025</v>
      </c>
      <c r="CC311" s="19"/>
      <c r="CD311" s="19"/>
      <c r="CE311" s="19"/>
    </row>
    <row r="312" spans="1:83">
      <c r="A312" t="s">
        <v>503</v>
      </c>
      <c r="B312" s="19">
        <v>100000</v>
      </c>
      <c r="D312" s="19">
        <f t="shared" si="64"/>
        <v>10000</v>
      </c>
      <c r="E312" s="19">
        <f t="shared" si="50"/>
        <v>62831.853071795864</v>
      </c>
      <c r="F312" t="str">
        <f t="shared" si="51"/>
        <v>62831,8530717959i</v>
      </c>
      <c r="G312" t="str">
        <f t="shared" si="52"/>
        <v>0,0000488085346043856-0,00606609552675565i</v>
      </c>
      <c r="H312">
        <f t="shared" si="53"/>
        <v>-44.341533943696049</v>
      </c>
      <c r="I312">
        <f t="shared" si="54"/>
        <v>-89.539001211233298</v>
      </c>
      <c r="K312" t="str">
        <f t="shared" si="55"/>
        <v>0,200198318076047-0,0723836914125539i</v>
      </c>
      <c r="L312" t="str">
        <f t="shared" si="56"/>
        <v>0,134996754916761-0,705317068704762i</v>
      </c>
      <c r="M312">
        <f t="shared" si="57"/>
        <v>-2.8760599191675285</v>
      </c>
      <c r="N312">
        <f t="shared" si="58"/>
        <v>100.83529338934207</v>
      </c>
      <c r="P312" t="str">
        <f t="shared" si="59"/>
        <v>-0,00427193172163053-0,000853328703682033i</v>
      </c>
      <c r="Q312">
        <f t="shared" si="60"/>
        <v>-47.217593862863581</v>
      </c>
      <c r="R312">
        <f t="shared" si="61"/>
        <v>11.296292178108786</v>
      </c>
      <c r="CC312" s="19"/>
      <c r="CD312" s="19"/>
      <c r="CE312" s="19"/>
    </row>
    <row r="313" spans="1:83">
      <c r="D313" s="19">
        <f>D312+10000</f>
        <v>20000</v>
      </c>
      <c r="E313" s="19">
        <f t="shared" si="50"/>
        <v>125663.70614359173</v>
      </c>
      <c r="F313" t="str">
        <f t="shared" si="51"/>
        <v>125663,706143592i</v>
      </c>
      <c r="G313" t="str">
        <f t="shared" si="52"/>
        <v>0,0000122027261165875-0,00303319503074794i</v>
      </c>
      <c r="H313">
        <f t="shared" si="53"/>
        <v>-50.361922993650921</v>
      </c>
      <c r="I313">
        <f t="shared" si="54"/>
        <v>-89.769496875081543</v>
      </c>
      <c r="K313" t="str">
        <f t="shared" si="55"/>
        <v>0,158841786002943-0,103268431611915i</v>
      </c>
      <c r="L313" t="str">
        <f t="shared" si="56"/>
        <v>0,0134273826029202-0,355393014316317i</v>
      </c>
      <c r="M313">
        <f t="shared" si="57"/>
        <v>-8.9796272868207527</v>
      </c>
      <c r="N313">
        <f t="shared" si="58"/>
        <v>92.163707700254577</v>
      </c>
      <c r="P313" t="str">
        <f t="shared" si="59"/>
        <v>-0,00107781247431442-0,0000450646338045794i</v>
      </c>
      <c r="Q313">
        <f t="shared" si="60"/>
        <v>-59.341550280471665</v>
      </c>
      <c r="R313">
        <f t="shared" si="61"/>
        <v>2.3942108251730474</v>
      </c>
      <c r="CC313" s="19"/>
      <c r="CD313" s="19"/>
      <c r="CE313" s="19"/>
    </row>
    <row r="314" spans="1:83">
      <c r="D314" s="19">
        <f t="shared" ref="D314:D321" si="65">D313+10000</f>
        <v>30000</v>
      </c>
      <c r="E314" s="19">
        <f t="shared" si="50"/>
        <v>188495.55921538759</v>
      </c>
      <c r="F314" t="str">
        <f t="shared" si="51"/>
        <v>188495,559215388i</v>
      </c>
      <c r="G314" t="str">
        <f t="shared" si="52"/>
        <v>0,0000054234825949924-0,00202214820270169i</v>
      </c>
      <c r="H314">
        <f t="shared" si="53"/>
        <v>-53.883709124877164</v>
      </c>
      <c r="I314">
        <f t="shared" si="54"/>
        <v>-89.846330789478586</v>
      </c>
      <c r="K314" t="str">
        <f t="shared" si="55"/>
        <v>0,118159797187301-0,112833979234188i</v>
      </c>
      <c r="L314" t="str">
        <f t="shared" si="56"/>
        <v>-0,00365541939365712-0,230021143127179i</v>
      </c>
      <c r="M314">
        <f t="shared" si="57"/>
        <v>-12.763548200830597</v>
      </c>
      <c r="N314">
        <f t="shared" si="58"/>
        <v>89.089551193388758</v>
      </c>
      <c r="P314" t="str">
        <f t="shared" si="59"/>
        <v>-0,000465156666261472+6,14428409077414E-06i</v>
      </c>
      <c r="Q314">
        <f t="shared" si="60"/>
        <v>-66.647257325707756</v>
      </c>
      <c r="R314">
        <f t="shared" si="61"/>
        <v>359.24322040391019</v>
      </c>
      <c r="CC314" s="19"/>
      <c r="CD314" s="19"/>
      <c r="CE314" s="19"/>
    </row>
    <row r="315" spans="1:83">
      <c r="A315" s="59" t="s">
        <v>494</v>
      </c>
      <c r="B315" s="19">
        <f>B310*B312/B309</f>
        <v>2.4202420242024201</v>
      </c>
      <c r="D315" s="19">
        <f t="shared" si="65"/>
        <v>40000</v>
      </c>
      <c r="E315" s="19">
        <f t="shared" si="50"/>
        <v>251327.41228718346</v>
      </c>
      <c r="F315" t="str">
        <f t="shared" si="51"/>
        <v>251327,412287183i</v>
      </c>
      <c r="G315" t="str">
        <f t="shared" si="52"/>
        <v>3,05071856048752E-06-0,00151661592491251i</v>
      </c>
      <c r="H315">
        <f t="shared" si="53"/>
        <v>-56.382470189499614</v>
      </c>
      <c r="I315">
        <f t="shared" si="54"/>
        <v>-89.884747971206906</v>
      </c>
      <c r="K315" t="str">
        <f t="shared" si="55"/>
        <v>0,0869741033834978-0,109915683634803i</v>
      </c>
      <c r="L315" t="str">
        <f t="shared" si="56"/>
        <v>-0,00624820964168893-0,167875909109795i</v>
      </c>
      <c r="M315">
        <f t="shared" si="57"/>
        <v>-15.494220461016281</v>
      </c>
      <c r="N315">
        <f t="shared" si="58"/>
        <v>87.868479914236275</v>
      </c>
      <c r="P315" t="str">
        <f t="shared" si="59"/>
        <v>-0,000254622338694204+8,96399209299735E-06i</v>
      </c>
      <c r="Q315">
        <f t="shared" si="60"/>
        <v>-71.876690650515897</v>
      </c>
      <c r="R315">
        <f t="shared" si="61"/>
        <v>357.98373194302934</v>
      </c>
      <c r="CC315" s="19"/>
      <c r="CD315" s="19"/>
      <c r="CE315" s="19"/>
    </row>
    <row r="316" spans="1:83">
      <c r="A316" s="59">
        <f>B303*B304*B302*B305</f>
        <v>7.3206000000000005E-9</v>
      </c>
      <c r="D316" s="19">
        <f t="shared" si="65"/>
        <v>50000</v>
      </c>
      <c r="E316" s="19">
        <f t="shared" si="50"/>
        <v>314159.26535897929</v>
      </c>
      <c r="F316" t="str">
        <f t="shared" si="51"/>
        <v>314159,265358979i</v>
      </c>
      <c r="G316" t="str">
        <f t="shared" si="52"/>
        <v>1,95246272275763E-06-0,00121329450726974i</v>
      </c>
      <c r="H316">
        <f t="shared" si="53"/>
        <v>-58.320664123525994</v>
      </c>
      <c r="I316">
        <f t="shared" si="54"/>
        <v>-89.907798332197117</v>
      </c>
      <c r="K316" t="str">
        <f t="shared" si="55"/>
        <v>0,0649382178103279-0,102228638940344i</v>
      </c>
      <c r="L316" t="str">
        <f t="shared" si="56"/>
        <v>-0,00590025456098929-0,131566820645976i</v>
      </c>
      <c r="M316">
        <f t="shared" si="57"/>
        <v>-17.608346772905609</v>
      </c>
      <c r="N316">
        <f t="shared" si="58"/>
        <v>87.432230071271448</v>
      </c>
      <c r="P316" t="str">
        <f t="shared" si="59"/>
        <v>-0,000159640820855791+6,90186713747853E-06i</v>
      </c>
      <c r="Q316">
        <f t="shared" si="60"/>
        <v>-75.929010896431592</v>
      </c>
      <c r="R316">
        <f t="shared" si="61"/>
        <v>357.52443173907432</v>
      </c>
      <c r="CC316" s="19"/>
      <c r="CD316" s="19"/>
      <c r="CE316" s="19"/>
    </row>
    <row r="317" spans="1:83">
      <c r="A317" s="59">
        <f>B303*B304+B302*B304+B302*B305</f>
        <v>1.82405E-3</v>
      </c>
      <c r="D317" s="19">
        <f t="shared" si="65"/>
        <v>60000</v>
      </c>
      <c r="E317" s="19">
        <f t="shared" si="50"/>
        <v>376991.11843077518</v>
      </c>
      <c r="F317" t="str">
        <f t="shared" si="51"/>
        <v>376991,118430775i</v>
      </c>
      <c r="G317" t="str">
        <f t="shared" si="52"/>
        <v>1,35587796366304E-06-0,00101107955609024i</v>
      </c>
      <c r="H317">
        <f t="shared" si="53"/>
        <v>-59.904285608055801</v>
      </c>
      <c r="I317">
        <f t="shared" si="54"/>
        <v>-89.923165256565355</v>
      </c>
      <c r="K317" t="str">
        <f t="shared" si="55"/>
        <v>0,0495838762068556-0,0934916541188807i</v>
      </c>
      <c r="L317" t="str">
        <f t="shared" si="56"/>
        <v>-0,00501860110923326-0,108024427390227i</v>
      </c>
      <c r="M317">
        <f t="shared" si="57"/>
        <v>-19.320197058079362</v>
      </c>
      <c r="N317">
        <f t="shared" si="58"/>
        <v>87.340064064548869</v>
      </c>
      <c r="P317" t="str">
        <f t="shared" si="59"/>
        <v>-0,000109228094703265+4,92773704108182E-06i</v>
      </c>
      <c r="Q317">
        <f t="shared" si="60"/>
        <v>-79.224482666135202</v>
      </c>
      <c r="R317">
        <f t="shared" si="61"/>
        <v>357.41689880798356</v>
      </c>
      <c r="CC317" s="19"/>
      <c r="CD317" s="19"/>
      <c r="CE317" s="19"/>
    </row>
    <row r="318" spans="1:83">
      <c r="A318" s="59">
        <v>1</v>
      </c>
      <c r="D318" s="19">
        <f t="shared" si="65"/>
        <v>70000</v>
      </c>
      <c r="E318" s="19">
        <f t="shared" si="50"/>
        <v>439822.97150257102</v>
      </c>
      <c r="F318" t="str">
        <f t="shared" si="51"/>
        <v>439822,971502571i</v>
      </c>
      <c r="G318" t="str">
        <f t="shared" si="52"/>
        <v>9,96155713883811E-07-0,000866640032987135i</v>
      </c>
      <c r="H318">
        <f t="shared" si="53"/>
        <v>-61.243219328612248</v>
      </c>
      <c r="I318">
        <f t="shared" si="54"/>
        <v>-89.934141638010729</v>
      </c>
      <c r="K318" t="str">
        <f t="shared" si="55"/>
        <v>0,0387544961570726-0,0851540701570526i</v>
      </c>
      <c r="L318" t="str">
        <f t="shared" si="56"/>
        <v>-0,00416478900960367-0,0916078417581582i</v>
      </c>
      <c r="M318">
        <f t="shared" si="57"/>
        <v>-20.752379776315138</v>
      </c>
      <c r="N318">
        <f t="shared" si="58"/>
        <v>87.396940842662019</v>
      </c>
      <c r="P318" t="str">
        <f t="shared" si="59"/>
        <v>-0,0000793951717815395+3,51811720966343E-06i</v>
      </c>
      <c r="Q318">
        <f t="shared" si="60"/>
        <v>-81.995599104927379</v>
      </c>
      <c r="R318">
        <f t="shared" si="61"/>
        <v>357.46279920465128</v>
      </c>
      <c r="CC318" s="19"/>
      <c r="CD318" s="19"/>
      <c r="CE318" s="19"/>
    </row>
    <row r="319" spans="1:83">
      <c r="A319" s="59"/>
      <c r="D319" s="19">
        <f t="shared" si="65"/>
        <v>80000</v>
      </c>
      <c r="E319" s="19">
        <f t="shared" si="50"/>
        <v>502654.82457436691</v>
      </c>
      <c r="F319" t="str">
        <f t="shared" si="51"/>
        <v>502654,824574367i</v>
      </c>
      <c r="G319" t="str">
        <f t="shared" si="52"/>
        <v>7,62681954615781E-07-0,00075831026368349i</v>
      </c>
      <c r="H319">
        <f t="shared" si="53"/>
        <v>-62.403056923321508</v>
      </c>
      <c r="I319">
        <f t="shared" si="54"/>
        <v>-89.942373927311209</v>
      </c>
      <c r="K319" t="str">
        <f t="shared" si="55"/>
        <v>0,0309539199715364-0,0776727701293295i</v>
      </c>
      <c r="L319" t="str">
        <f t="shared" si="56"/>
        <v>-0,00345218753202618-0,0795332325089407i</v>
      </c>
      <c r="M319">
        <f t="shared" si="57"/>
        <v>-21.980852709457604</v>
      </c>
      <c r="N319">
        <f t="shared" si="58"/>
        <v>87.514602501472609</v>
      </c>
      <c r="P319" t="str">
        <f t="shared" si="59"/>
        <v>-0,0000603134994365898+0,0000025571706764688i</v>
      </c>
      <c r="Q319">
        <f t="shared" si="60"/>
        <v>-84.383909632779108</v>
      </c>
      <c r="R319">
        <f t="shared" si="61"/>
        <v>357.57222857416139</v>
      </c>
      <c r="CC319" s="19"/>
      <c r="CD319" s="19"/>
      <c r="CE319" s="19"/>
    </row>
    <row r="320" spans="1:83">
      <c r="A320" s="59">
        <f>B302*B303*B304*B305</f>
        <v>7.3206000000000005E-9</v>
      </c>
      <c r="D320" s="19">
        <f t="shared" si="65"/>
        <v>90000</v>
      </c>
      <c r="E320" s="19">
        <f t="shared" si="50"/>
        <v>565486.6776461628</v>
      </c>
      <c r="F320" t="str">
        <f t="shared" si="51"/>
        <v>565486,677646163i</v>
      </c>
      <c r="G320" t="str">
        <f t="shared" si="52"/>
        <v>6,02613030349141E-07-0,000674053710822415i</v>
      </c>
      <c r="H320">
        <f t="shared" si="53"/>
        <v>-63.426106450247978</v>
      </c>
      <c r="I320">
        <f t="shared" si="54"/>
        <v>-89.948776820651673</v>
      </c>
      <c r="K320" t="str">
        <f t="shared" si="55"/>
        <v>0,0252043242550911-0,0711147575797923i</v>
      </c>
      <c r="L320" t="str">
        <f t="shared" si="56"/>
        <v>-0,00288116002336776-0,0702863242492569i</v>
      </c>
      <c r="M320">
        <f t="shared" si="57"/>
        <v>-23.055291934875282</v>
      </c>
      <c r="N320">
        <f t="shared" si="58"/>
        <v>87.652659423938488</v>
      </c>
      <c r="P320" t="str">
        <f t="shared" si="59"/>
        <v>-0,0000473784939048517+1,89970115037629E-06i</v>
      </c>
      <c r="Q320">
        <f t="shared" si="60"/>
        <v>-86.481398385123271</v>
      </c>
      <c r="R320">
        <f t="shared" si="61"/>
        <v>357.70388260328684</v>
      </c>
      <c r="CC320" s="19"/>
      <c r="CD320" s="19"/>
      <c r="CE320" s="19"/>
    </row>
    <row r="321" spans="1:83">
      <c r="A321" s="59">
        <f>B302*(B304+B305)</f>
        <v>1.49205E-3</v>
      </c>
      <c r="D321" s="19">
        <f t="shared" si="65"/>
        <v>100000</v>
      </c>
      <c r="E321" s="19">
        <f t="shared" si="50"/>
        <v>628318.53071795858</v>
      </c>
      <c r="F321" t="str">
        <f t="shared" si="51"/>
        <v>628318,530717959i</v>
      </c>
      <c r="G321" t="str">
        <f t="shared" si="52"/>
        <v>4,88116628707838E-07-0,000606648431865358i</v>
      </c>
      <c r="H321">
        <f t="shared" si="53"/>
        <v>-64.341255601945008</v>
      </c>
      <c r="I321">
        <f t="shared" si="54"/>
        <v>-89.9538991362529</v>
      </c>
      <c r="K321" t="str">
        <f t="shared" si="55"/>
        <v>0,0208714262992654-0,0654087961983113i</v>
      </c>
      <c r="L321" t="str">
        <f t="shared" si="56"/>
        <v>-0,00242745715552676-0,0629790977278091i</v>
      </c>
      <c r="M321">
        <f t="shared" si="57"/>
        <v>-24.00962409626683</v>
      </c>
      <c r="N321">
        <f t="shared" si="58"/>
        <v>87.792692479755402</v>
      </c>
      <c r="P321" t="str">
        <f t="shared" si="59"/>
        <v>-0,0000382073557590736+1,44187193195869E-06i</v>
      </c>
      <c r="Q321">
        <f t="shared" si="60"/>
        <v>-88.350879698211855</v>
      </c>
      <c r="R321">
        <f t="shared" si="61"/>
        <v>357.83879334350252</v>
      </c>
      <c r="CC321" s="19"/>
      <c r="CD321" s="19"/>
      <c r="CE321" s="19"/>
    </row>
    <row r="322" spans="1:83">
      <c r="A322" s="59">
        <v>0</v>
      </c>
      <c r="D322" s="19"/>
      <c r="E322" s="19"/>
      <c r="K322" s="471" t="s">
        <v>543</v>
      </c>
      <c r="L322" s="471"/>
      <c r="M322" s="471"/>
      <c r="N322" s="471"/>
      <c r="CC322" s="19"/>
      <c r="CD322" s="19"/>
      <c r="CE322" s="19"/>
    </row>
    <row r="323" spans="1:83">
      <c r="A323" s="182"/>
      <c r="D323" s="19"/>
      <c r="E323" s="19"/>
      <c r="K323" t="s">
        <v>515</v>
      </c>
      <c r="L323" t="s">
        <v>517</v>
      </c>
      <c r="M323" t="s">
        <v>497</v>
      </c>
      <c r="N323" t="s">
        <v>519</v>
      </c>
      <c r="O323" t="s">
        <v>458</v>
      </c>
      <c r="P323" t="s">
        <v>459</v>
      </c>
      <c r="Q323" t="s">
        <v>518</v>
      </c>
      <c r="R323" t="s">
        <v>458</v>
      </c>
      <c r="S323" t="s">
        <v>459</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-0,215538099178847-19,4406643454822i</v>
      </c>
      <c r="R324">
        <f>20*LOG10(IMABS(Q324))</f>
        <v>25.774755845708587</v>
      </c>
      <c r="S324">
        <f>IMARGUMENT(Q324)*180/PI()+180</f>
        <v>89.36478932899891</v>
      </c>
      <c r="CC324" s="19"/>
      <c r="CD324" s="19"/>
      <c r="CE324" s="19"/>
    </row>
    <row r="325" spans="1:83">
      <c r="A325" t="s">
        <v>501</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-0,207143048516387-9,6864543402787i</v>
      </c>
      <c r="R325">
        <f t="shared" ref="R325:R360" si="73">20*LOG10(IMABS(Q325))</f>
        <v>19.725282332594436</v>
      </c>
      <c r="S325">
        <f t="shared" ref="S325:S360" si="74">IMARGUMENT(Q325)*180/PI()+180</f>
        <v>88.774926992828753</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-0,194669103407688-6,42406502115799i</v>
      </c>
      <c r="R326">
        <f t="shared" si="73"/>
        <v>16.160184761008161</v>
      </c>
      <c r="S326">
        <f t="shared" si="74"/>
        <v>88.26429125507363</v>
      </c>
      <c r="CC326" s="19"/>
      <c r="CD326" s="19"/>
      <c r="CE326" s="19"/>
    </row>
    <row r="327" spans="1:83">
      <c r="A327" t="s">
        <v>516</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-0,17980081465339-4,78801941370543i</v>
      </c>
      <c r="R327">
        <f t="shared" si="73"/>
        <v>13.609238029813538</v>
      </c>
      <c r="S327">
        <f t="shared" si="74"/>
        <v>87.849426121157762</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-0,164092316016672-3,80501225776465i</v>
      </c>
      <c r="R328">
        <f t="shared" si="73"/>
        <v>11.615190676053073</v>
      </c>
      <c r="S328">
        <f t="shared" si="74"/>
        <v>87.530632083505239</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-0,148704091599041-3,15008057865379i</v>
      </c>
      <c r="R329">
        <f t="shared" si="73"/>
        <v>9.9761005218993386</v>
      </c>
      <c r="S329">
        <f t="shared" si="74"/>
        <v>87.297276624558535</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-0,134354660109943-2,68344651836467i</v>
      </c>
      <c r="R330">
        <f t="shared" si="73"/>
        <v>8.5847321512106127</v>
      </c>
      <c r="S330">
        <f t="shared" si="74"/>
        <v>87.133711375458375</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-0,121397767152537-2,33485427493649i</v>
      </c>
      <c r="R331">
        <f t="shared" si="73"/>
        <v>7.3769202504890643</v>
      </c>
      <c r="S331">
        <f t="shared" si="74"/>
        <v>87.023659189738524</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-0,109936529270297-2,0650487842807i</v>
      </c>
      <c r="R332">
        <f t="shared" si="73"/>
        <v>6.3108974801156279</v>
      </c>
      <c r="S332">
        <f t="shared" si="74"/>
        <v>86.95263443406165</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-0,0999250174467766-1,85035708654271i</v>
      </c>
      <c r="R333">
        <f t="shared" si="73"/>
        <v>5.3577580027999971</v>
      </c>
      <c r="S333">
        <f t="shared" si="74"/>
        <v>86.908852937168916</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-0,0502973477675446-0,904180290517495i</v>
      </c>
      <c r="R334">
        <f t="shared" si="73"/>
        <v>-0.86148110936320421</v>
      </c>
      <c r="S334">
        <f t="shared" si="74"/>
        <v>86.816056761439725</v>
      </c>
      <c r="CC334" s="19"/>
      <c r="CD334" s="19"/>
      <c r="CE334" s="19"/>
    </row>
    <row r="335" spans="1:83">
      <c r="A335" t="s">
        <v>526</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-0,0360624567781619-0,597835034010334i</v>
      </c>
      <c r="R335">
        <f t="shared" si="73"/>
        <v>-4.4525987132020104</v>
      </c>
      <c r="S335">
        <f t="shared" si="74"/>
        <v>86.548001076488603</v>
      </c>
      <c r="CC335" s="19"/>
      <c r="CD335" s="19"/>
      <c r="CE335" s="19"/>
    </row>
    <row r="336" spans="1:83">
      <c r="A336" t="s">
        <v>531</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-0,0303672177738457-0,446060804976115i</v>
      </c>
      <c r="R336">
        <f t="shared" si="73"/>
        <v>-6.9920369667306677</v>
      </c>
      <c r="S336">
        <f t="shared" si="74"/>
        <v>86.105390002898361</v>
      </c>
      <c r="CC336" s="19"/>
      <c r="CD336" s="19"/>
      <c r="CE336" s="19"/>
    </row>
    <row r="337" spans="1:83">
      <c r="A337" t="s">
        <v>532</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-0,0274707772282228-0,35520691633503i</v>
      </c>
      <c r="R337">
        <f t="shared" si="73"/>
        <v>-8.9644736351601679</v>
      </c>
      <c r="S337">
        <f t="shared" si="74"/>
        <v>85.577696414964763</v>
      </c>
      <c r="CC337" s="19"/>
      <c r="CD337" s="19"/>
      <c r="CE337" s="19"/>
    </row>
    <row r="338" spans="1:83">
      <c r="A338" t="s">
        <v>527</v>
      </c>
      <c r="B338" s="126">
        <f>'DESIGN INPUTS AND CALCULATIONS'!C152*1000</f>
        <v>105000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-0,0257167355408488-0,294606967366669i</v>
      </c>
      <c r="R338">
        <f t="shared" si="73"/>
        <v>-10.582172642464231</v>
      </c>
      <c r="S338">
        <f t="shared" si="74"/>
        <v>85.011201088790955</v>
      </c>
      <c r="CC338" s="19"/>
      <c r="CD338" s="19"/>
      <c r="CE338" s="19"/>
    </row>
    <row r="339" spans="1:83">
      <c r="A339" t="s">
        <v>528</v>
      </c>
      <c r="B339" s="126">
        <f>'DESIGN INPUTS AND CALCULATIONS'!C154*1000000</f>
        <v>15000000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-0,0245003086592031-0,25124091620274i</v>
      </c>
      <c r="R339">
        <f t="shared" si="73"/>
        <v>-11.957088086106642</v>
      </c>
      <c r="S339">
        <f t="shared" si="74"/>
        <v>84.430287171349846</v>
      </c>
      <c r="CC339" s="19"/>
      <c r="CD339" s="19"/>
      <c r="CE339" s="19"/>
    </row>
    <row r="340" spans="1:83">
      <c r="A340" t="s">
        <v>529</v>
      </c>
      <c r="B340">
        <f>B336*(B338+B339)/B338</f>
        <v>575.42857142857144</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-0,023562381992075-0,218634601515615i</v>
      </c>
      <c r="R340">
        <f t="shared" si="73"/>
        <v>-13.155471628411737</v>
      </c>
      <c r="S340">
        <f t="shared" si="74"/>
        <v>83.848940037217702</v>
      </c>
      <c r="CC340" s="19"/>
      <c r="CD340" s="19"/>
      <c r="CE340" s="19"/>
    </row>
    <row r="341" spans="1:83">
      <c r="A341" t="s">
        <v>530</v>
      </c>
      <c r="B341">
        <f>B337*(B338+B339)/B338</f>
        <v>546.65714285714284</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-0,0227790737268353-0,19320388643136i</v>
      </c>
      <c r="R341">
        <f t="shared" si="73"/>
        <v>-14.219728093144759</v>
      </c>
      <c r="S341">
        <f t="shared" si="74"/>
        <v>83.275770864201789</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-0,0220865521849811-0,172803224422201i</v>
      </c>
      <c r="R342">
        <f t="shared" si="73"/>
        <v>-15.17858903414422</v>
      </c>
      <c r="S342">
        <f t="shared" si="74"/>
        <v>82.716328030335461</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-0,0167421067367748-0,0804602983482867i</v>
      </c>
      <c r="R343">
        <f t="shared" si="73"/>
        <v>-21.704288003177435</v>
      </c>
      <c r="S343">
        <f t="shared" si="74"/>
        <v>78.245672161134138</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-0,0129976784738605-0,0502803483850327i</v>
      </c>
      <c r="R344">
        <f t="shared" si="73"/>
        <v>-25.691105063180537</v>
      </c>
      <c r="S344">
        <f t="shared" si="74"/>
        <v>75.506092298605111</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-0,010575646922441-0,0358704306532215i</v>
      </c>
      <c r="R345">
        <f t="shared" si="73"/>
        <v>-28.543275600192253</v>
      </c>
      <c r="S345">
        <f t="shared" si="74"/>
        <v>73.572948926054451</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-0,00901818035997961-0,0275797965467002i</v>
      </c>
      <c r="R346">
        <f t="shared" si="73"/>
        <v>-30.747019616293372</v>
      </c>
      <c r="S346">
        <f t="shared" si="74"/>
        <v>71.893030576441191</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-0,00797407985017324-0,022212593460415i</v>
      </c>
      <c r="R347">
        <f t="shared" si="73"/>
        <v>-32.541562995957712</v>
      </c>
      <c r="S347">
        <f t="shared" si="74"/>
        <v>70.252413121554156</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-0,00723386247469063-0,0184466542701083i</v>
      </c>
      <c r="R348">
        <f t="shared" si="73"/>
        <v>-34.06041054260556</v>
      </c>
      <c r="S348">
        <f t="shared" si="74"/>
        <v>68.587352470757907</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-0,00667823938396586-0,0156487226000807i</v>
      </c>
      <c r="R349">
        <f t="shared" si="73"/>
        <v>-35.383793352650343</v>
      </c>
      <c r="S349">
        <f t="shared" si="74"/>
        <v>66.889178602896493</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-0,00623856219416802-0,0134810913890796i</v>
      </c>
      <c r="R350">
        <f t="shared" si="73"/>
        <v>-36.562774031248154</v>
      </c>
      <c r="S350">
        <f t="shared" si="74"/>
        <v>65.167004783091187</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-0,00587428992543883-0,011748191563081i</v>
      </c>
      <c r="R351">
        <f t="shared" si="73"/>
        <v>-37.631422066011616</v>
      </c>
      <c r="S351">
        <f t="shared" si="74"/>
        <v>63.434191358088157</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-0,00365496671967444-0,00398978737215493i</v>
      </c>
      <c r="R352">
        <f t="shared" si="73"/>
        <v>-45.334706830463503</v>
      </c>
      <c r="S352">
        <f t="shared" si="74"/>
        <v>47.507805734539943</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-0,00235664112966589-0,00171218427024971i</v>
      </c>
      <c r="R353">
        <f t="shared" si="73"/>
        <v>-50.713311407332668</v>
      </c>
      <c r="S353">
        <f t="shared" si="74"/>
        <v>35.999749633228504</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-0,00157045791602106-0,000844310981795624i</v>
      </c>
      <c r="R354">
        <f t="shared" si="73"/>
        <v>-54.976822731823049</v>
      </c>
      <c r="S354">
        <f t="shared" si="74"/>
        <v>28.263403249300382</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-0,00109493671308101-0,0004647476528747i</v>
      </c>
      <c r="R355">
        <f t="shared" si="73"/>
        <v>-58.492813787056306</v>
      </c>
      <c r="S355">
        <f t="shared" si="74"/>
        <v>22.998873462316453</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-0,000797353723324953-0,000279014976419415i</v>
      </c>
      <c r="R356">
        <f t="shared" si="73"/>
        <v>-61.465315766942865</v>
      </c>
      <c r="S356">
        <f t="shared" si="74"/>
        <v>19.286280308121206</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-0,000602756957118575-0,000179290540765661i</v>
      </c>
      <c r="R357">
        <f t="shared" si="73"/>
        <v>-64.028962877629638</v>
      </c>
      <c r="S357">
        <f t="shared" si="74"/>
        <v>16.565152009734646</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-0,00046999747240943-0,000121548748919302i</v>
      </c>
      <c r="R358">
        <f t="shared" si="73"/>
        <v>-66.276925240821086</v>
      </c>
      <c r="S358">
        <f t="shared" si="74"/>
        <v>14.499901498637911</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-0,000375970178717884-0,000086005476339436i</v>
      </c>
      <c r="R359">
        <f t="shared" si="73"/>
        <v>-68.275415154381406</v>
      </c>
      <c r="S359">
        <f t="shared" si="74"/>
        <v>12.885057356215668</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-0,000307200002105401-0,0000630058155420712i</v>
      </c>
      <c r="R360">
        <f t="shared" si="73"/>
        <v>-70.072628445382946</v>
      </c>
      <c r="S360">
        <f t="shared" si="74"/>
        <v>11.590462662126328</v>
      </c>
      <c r="CC360" s="19"/>
      <c r="CD360" s="19"/>
      <c r="CE360" s="19"/>
    </row>
    <row r="361" spans="4:83">
      <c r="D361" s="19"/>
      <c r="E361" s="19"/>
      <c r="CC361" s="19"/>
      <c r="CD361" s="19"/>
      <c r="CE361" s="19"/>
    </row>
    <row r="362" spans="4:83">
      <c r="D362" s="19"/>
      <c r="E362" s="19"/>
      <c r="K362" t="s">
        <v>544</v>
      </c>
      <c r="L362" t="s">
        <v>545</v>
      </c>
      <c r="M362" t="s">
        <v>458</v>
      </c>
      <c r="N362" t="s">
        <v>459</v>
      </c>
      <c r="O362" t="s">
        <v>546</v>
      </c>
      <c r="P362" t="s">
        <v>458</v>
      </c>
      <c r="Q362" t="s">
        <v>459</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-2,06383580846461-19,2095339185104i</v>
      </c>
      <c r="P363">
        <f>20*LOG10(IMABS(O363))</f>
        <v>25.720179808835844</v>
      </c>
      <c r="Q363">
        <f>IMARGUMENT(O363)*180/PI()+180</f>
        <v>83.867772826326856</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-1,97426956226708-9,24437003429764i</v>
      </c>
      <c r="P364">
        <f t="shared" ref="P364:P399" si="80">20*LOG10(IMABS(O364))</f>
        <v>19.511242911941565</v>
      </c>
      <c r="Q364">
        <f t="shared" ref="Q364:Q399" si="81">IMARGUMENT(O364)*180/PI()+180</f>
        <v>77.944755363148133</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str">
        <f t="shared" si="79"/>
        <v>-1,84118733983412-5,80590758716075i</v>
      </c>
      <c r="P365">
        <f t="shared" si="80"/>
        <v>15.693567450567532</v>
      </c>
      <c r="Q365">
        <f t="shared" si="81"/>
        <v>72.404976721264489</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str">
        <f t="shared" si="79"/>
        <v>-1,68256314726924-4,03527576358011i</v>
      </c>
      <c r="P366">
        <f t="shared" si="80"/>
        <v>12.81362243107537</v>
      </c>
      <c r="Q366">
        <f t="shared" si="81"/>
        <v>67.365639815094937</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str">
        <f t="shared" si="79"/>
        <v>-1,51497945137035-2,95846110558768i</v>
      </c>
      <c r="P367">
        <f t="shared" si="80"/>
        <v>10.432700976401039</v>
      </c>
      <c r="Q367">
        <f t="shared" si="81"/>
        <v>62.883758046449273</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str">
        <f t="shared" si="79"/>
        <v>-1,35081851072237-2,24515989979878i</v>
      </c>
      <c r="P368">
        <f t="shared" si="80"/>
        <v>8.3666923787882368</v>
      </c>
      <c r="Q368">
        <f t="shared" si="81"/>
        <v>58.966442468958917</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str">
        <f t="shared" si="79"/>
        <v>-1,19774685111409-1,74839293515693i</v>
      </c>
      <c r="P369">
        <f t="shared" si="80"/>
        <v>6.5238902296290524</v>
      </c>
      <c r="Q369">
        <f t="shared" si="81"/>
        <v>55.586677720374865</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str">
        <f t="shared" si="79"/>
        <v>-1,05953890042775-1,39075607215333i</v>
      </c>
      <c r="P370">
        <f t="shared" si="80"/>
        <v>4.8527059554023726</v>
      </c>
      <c r="Q370">
        <f t="shared" si="81"/>
        <v>52.698261511157909</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str">
        <f t="shared" si="79"/>
        <v>-0,937294895563573-1,1268562503703i</v>
      </c>
      <c r="P371">
        <f t="shared" si="80"/>
        <v>3.3210033212668599</v>
      </c>
      <c r="Q371">
        <f t="shared" si="81"/>
        <v>50.24704128688046</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str">
        <f t="shared" si="79"/>
        <v>-0,83052476943489-0,928178057449851i</v>
      </c>
      <c r="P372">
        <f t="shared" si="80"/>
        <v>1.9069184481904844</v>
      </c>
      <c r="Q372">
        <f t="shared" si="81"/>
        <v>48.178127461260061</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str">
        <f t="shared" si="79"/>
        <v>-0,301816176397216-0,250726156315375i</v>
      </c>
      <c r="P373">
        <f t="shared" si="80"/>
        <v>-8.1260166086156804</v>
      </c>
      <c r="Q373">
        <f t="shared" si="81"/>
        <v>39.717250196197284</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str">
        <f t="shared" si="79"/>
        <v>-0,15127180219135-0,126049514978046i</v>
      </c>
      <c r="P374">
        <f t="shared" si="80"/>
        <v>-14.114858467205945</v>
      </c>
      <c r="Q374">
        <f t="shared" si="81"/>
        <v>39.803264136749021</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str">
        <f t="shared" si="79"/>
        <v>-0,0923472437895468-0,081937150301507i</v>
      </c>
      <c r="P375">
        <f t="shared" si="80"/>
        <v>-18.169663048384926</v>
      </c>
      <c r="Q375">
        <f t="shared" si="81"/>
        <v>41.581755876813048</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str">
        <f t="shared" si="79"/>
        <v>-0,0637561237612532-0,0601985566565728i</v>
      </c>
      <c r="P376">
        <f t="shared" si="80"/>
        <v>-21.141465452997039</v>
      </c>
      <c r="Q376">
        <f t="shared" si="81"/>
        <v>43.356031091115483</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str">
        <f t="shared" si="79"/>
        <v>-0,0477861060145871-0,0472820891547236i</v>
      </c>
      <c r="P377">
        <f t="shared" si="80"/>
        <v>-23.449472908048897</v>
      </c>
      <c r="Q377">
        <f t="shared" si="81"/>
        <v>44.696241542555811</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str">
        <f t="shared" si="79"/>
        <v>-0,0379403208680582-0,0386702614697733i</v>
      </c>
      <c r="P378">
        <f t="shared" si="80"/>
        <v>-25.324130444493974</v>
      </c>
      <c r="Q378">
        <f t="shared" si="81"/>
        <v>45.545893909111896</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str">
        <f t="shared" si="79"/>
        <v>-0,0314066139410593-0,0324756480954076i</v>
      </c>
      <c r="P379">
        <f t="shared" si="80"/>
        <v>-26.901478204131685</v>
      </c>
      <c r="Q379">
        <f t="shared" si="81"/>
        <v>45.958723542094162</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str">
        <f t="shared" si="79"/>
        <v>-0,026813821577108-0,0277788550796928i</v>
      </c>
      <c r="P380">
        <f t="shared" si="80"/>
        <v>-28.266255342454517</v>
      </c>
      <c r="Q380">
        <f t="shared" si="81"/>
        <v>46.012710716596047</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str">
        <f t="shared" si="79"/>
        <v>-0,0234310909324245-0,0240798343626436i</v>
      </c>
      <c r="P381">
        <f t="shared" si="80"/>
        <v>-29.473620525079522</v>
      </c>
      <c r="Q381">
        <f t="shared" si="81"/>
        <v>45.782303237675393</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str">
        <f t="shared" si="79"/>
        <v>-0,0105009136840208-0,00795637489019983i</v>
      </c>
      <c r="P382">
        <f t="shared" si="80"/>
        <v>-37.605176060450972</v>
      </c>
      <c r="Q382">
        <f t="shared" si="81"/>
        <v>37.150628966650856</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str">
        <f t="shared" si="79"/>
        <v>-0,00630118416187014-0,00328006891351151i</v>
      </c>
      <c r="P383">
        <f t="shared" si="80"/>
        <v>-42.970202740128343</v>
      </c>
      <c r="Q383">
        <f t="shared" si="81"/>
        <v>27.49914191962273</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str">
        <f t="shared" si="79"/>
        <v>-0,00412511877048575-0,00148271236904533i</v>
      </c>
      <c r="P384">
        <f t="shared" si="80"/>
        <v>-47.163586881426937</v>
      </c>
      <c r="Q384">
        <f t="shared" si="81"/>
        <v>19.770216898071737</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str">
        <f t="shared" si="79"/>
        <v>-0,00286035465303568-0,000695817050218396i</v>
      </c>
      <c r="P385">
        <f t="shared" si="80"/>
        <v>-50.621918340896158</v>
      </c>
      <c r="Q385">
        <f t="shared" si="81"/>
        <v>13.672349324053982</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str">
        <f t="shared" si="79"/>
        <v>-0,00207403080434263-0,000318032802409957i</v>
      </c>
      <c r="P386">
        <f t="shared" si="80"/>
        <v>-53.562761083270502</v>
      </c>
      <c r="Q386">
        <f t="shared" si="81"/>
        <v>8.7178549627907387</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str">
        <f t="shared" si="79"/>
        <v>-0,00155825081750056-0,00012411429060393i</v>
      </c>
      <c r="P387">
        <f t="shared" si="80"/>
        <v>-56.119787757957781</v>
      </c>
      <c r="Q387">
        <f t="shared" si="81"/>
        <v>4.5539805694812969</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str">
        <f t="shared" si="79"/>
        <v>-0,00120456230589907-0,0000199705665318933i</v>
      </c>
      <c r="P388">
        <f t="shared" si="80"/>
        <v>-58.382221057503337</v>
      </c>
      <c r="Q388">
        <f t="shared" si="81"/>
        <v>0.94982580111303605</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str">
        <f t="shared" si="79"/>
        <v>-0,000952891750978105+0,000037356059130552i</v>
      </c>
      <c r="P389">
        <f t="shared" si="80"/>
        <v>-60.412459268221696</v>
      </c>
      <c r="Q389">
        <f t="shared" si="81"/>
        <v>357.75499256495061</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str">
        <f t="shared" si="79"/>
        <v>-0,00076820050285986+0,0000689702916944309i</v>
      </c>
      <c r="P390">
        <f t="shared" si="80"/>
        <v>-62.255641244529258</v>
      </c>
      <c r="Q390">
        <f t="shared" si="81"/>
        <v>354.86964695274878</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str">
        <f t="shared" si="79"/>
        <v>-0,000158501006878389+0,0000757460660688122i</v>
      </c>
      <c r="P391">
        <f t="shared" si="80"/>
        <v>-75.106035757755322</v>
      </c>
      <c r="Q391">
        <f t="shared" si="81"/>
        <v>334.45732509992172</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str">
        <f t="shared" si="79"/>
        <v>-0,000052799205130794+0,0000422604539057605i</v>
      </c>
      <c r="P392">
        <f t="shared" si="80"/>
        <v>-83.397321327653941</v>
      </c>
      <c r="Q392">
        <f t="shared" si="81"/>
        <v>321.32623965609019</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str">
        <f t="shared" si="79"/>
        <v>-0,0000219191459521184+0,0000242483842137806i</v>
      </c>
      <c r="P393">
        <f t="shared" si="80"/>
        <v>-89.712526675470897</v>
      </c>
      <c r="Q393">
        <f t="shared" si="81"/>
        <v>312.11176963896469</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str">
        <f t="shared" si="79"/>
        <v>-0,0000104869530566663+0,0000147388755392189i</v>
      </c>
      <c r="P394">
        <f t="shared" si="80"/>
        <v>-94.85172587243953</v>
      </c>
      <c r="Q394">
        <f t="shared" si="81"/>
        <v>305.432478425059</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str">
        <f t="shared" si="79"/>
        <v>-5,56439698117638E-06+9,46663444512024E-06i</v>
      </c>
      <c r="P395">
        <f t="shared" si="80"/>
        <v>-99.187258676836322</v>
      </c>
      <c r="Q395">
        <f t="shared" si="81"/>
        <v>300.44660412701717</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str">
        <f t="shared" si="79"/>
        <v>-3,19655248247586E-06+6,37779711958356E-06i</v>
      </c>
      <c r="P396">
        <f t="shared" si="80"/>
        <v>-102.93331333499773</v>
      </c>
      <c r="Q396">
        <f t="shared" si="81"/>
        <v>296.62003278420087</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str">
        <f t="shared" si="79"/>
        <v>-1,95526482807796E-06+4,47352700157608E-06i</v>
      </c>
      <c r="P397">
        <f t="shared" si="80"/>
        <v>-106.22775653558935</v>
      </c>
      <c r="Q397">
        <f t="shared" si="81"/>
        <v>293.60891455781484</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str">
        <f t="shared" si="79"/>
        <v>-1,25816669291516E-06+3,24590571287077E-06i</v>
      </c>
      <c r="P398">
        <f t="shared" si="80"/>
        <v>-109.16537252383114</v>
      </c>
      <c r="Q398">
        <f t="shared" si="81"/>
        <v>291.18715404103767</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str">
        <f t="shared" si="79"/>
        <v>-8,44026822408949E-07+2,42340438544547E-06i</v>
      </c>
      <c r="P399">
        <f t="shared" si="80"/>
        <v>-111.8142640791431</v>
      </c>
      <c r="Q399">
        <f t="shared" si="81"/>
        <v>289.20227990555986</v>
      </c>
      <c r="CC399" s="19"/>
      <c r="CD399" s="19"/>
      <c r="CE399" s="19"/>
    </row>
    <row r="400" spans="4:83">
      <c r="D400" s="19"/>
      <c r="E400" s="19"/>
      <c r="CC400" s="19"/>
      <c r="CD400" s="19"/>
      <c r="CE400" s="19"/>
    </row>
    <row r="401" spans="4:83" ht="320.10000000000002" customHeight="1">
      <c r="D401" s="19"/>
      <c r="E401" s="19"/>
      <c r="CC401" s="19"/>
      <c r="CD401" s="19"/>
      <c r="CE401" s="19"/>
    </row>
    <row r="402" spans="4:83">
      <c r="D402" s="19"/>
      <c r="E402" s="19"/>
      <c r="K402" t="s">
        <v>544</v>
      </c>
      <c r="L402" t="s">
        <v>542</v>
      </c>
      <c r="M402" t="s">
        <v>543</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4.4"/>
  <cols>
    <col min="1" max="1" width="40.5546875" customWidth="1"/>
    <col min="2" max="2" width="16.88671875" customWidth="1"/>
    <col min="3" max="3" width="25" customWidth="1"/>
    <col min="4" max="4" width="5.5546875" customWidth="1"/>
    <col min="5" max="5" width="34.88671875" customWidth="1"/>
  </cols>
  <sheetData>
    <row r="1" spans="1:22" ht="15" thickBot="1"/>
    <row r="2" spans="1:22" ht="15.6">
      <c r="A2" s="429" t="s">
        <v>420</v>
      </c>
      <c r="B2" s="430"/>
      <c r="C2" s="430"/>
      <c r="D2" s="431"/>
      <c r="E2" s="151"/>
      <c r="F2" s="16"/>
      <c r="G2" s="16"/>
      <c r="H2" s="16"/>
      <c r="I2" s="16"/>
      <c r="J2" s="16"/>
      <c r="K2" s="16"/>
      <c r="L2" s="16"/>
      <c r="M2" s="16"/>
      <c r="N2" s="16"/>
      <c r="O2" s="16"/>
      <c r="P2" s="16"/>
      <c r="Q2" s="16"/>
      <c r="R2" s="16"/>
      <c r="S2" s="16"/>
      <c r="T2" s="16"/>
      <c r="U2" s="16"/>
      <c r="V2" s="16"/>
    </row>
    <row r="3" spans="1:22" ht="15.6">
      <c r="A3" s="25" t="s">
        <v>213</v>
      </c>
      <c r="B3" s="5" t="s">
        <v>128</v>
      </c>
      <c r="C3" s="32">
        <f>'DESIGN INPUTS AND CALCULATIONS'!C32</f>
        <v>160</v>
      </c>
      <c r="D3" s="30" t="s">
        <v>7</v>
      </c>
      <c r="E3" s="30"/>
      <c r="F3" s="16"/>
      <c r="G3" s="16"/>
      <c r="H3" s="16"/>
      <c r="I3" s="16"/>
      <c r="J3" s="16"/>
      <c r="K3" s="16"/>
      <c r="L3" s="16"/>
      <c r="M3" s="16"/>
      <c r="N3" s="16"/>
      <c r="O3" s="16"/>
      <c r="P3" s="16"/>
      <c r="Q3" s="16"/>
      <c r="R3" s="16"/>
      <c r="S3" s="16"/>
      <c r="T3" s="16"/>
      <c r="U3" s="16"/>
      <c r="V3" s="16"/>
    </row>
    <row r="4" spans="1:22" ht="15.6">
      <c r="A4" s="25" t="s">
        <v>207</v>
      </c>
      <c r="B4" s="32" t="s">
        <v>14</v>
      </c>
      <c r="C4" s="32">
        <f>'DESIGN INPUTS AND CALCULATIONS'!C25</f>
        <v>12</v>
      </c>
      <c r="D4" s="30" t="s">
        <v>7</v>
      </c>
      <c r="E4" s="30"/>
      <c r="F4" s="16"/>
      <c r="G4" s="16"/>
      <c r="H4" s="16"/>
      <c r="I4" s="16"/>
      <c r="J4" s="16"/>
      <c r="K4" s="16"/>
      <c r="L4" s="16"/>
      <c r="M4" s="16"/>
      <c r="N4" s="16"/>
      <c r="O4" s="16"/>
      <c r="P4" s="16"/>
      <c r="Q4" s="16"/>
      <c r="R4" s="16"/>
      <c r="S4" s="16"/>
      <c r="T4" s="16"/>
      <c r="U4" s="16"/>
      <c r="V4" s="16"/>
    </row>
    <row r="5" spans="1:22" ht="15.6">
      <c r="A5" s="25" t="s">
        <v>425</v>
      </c>
      <c r="B5" s="32" t="s">
        <v>18</v>
      </c>
      <c r="C5" s="32">
        <f>'DESIGN INPUTS AND CALCULATIONS'!C26</f>
        <v>24</v>
      </c>
      <c r="D5" s="30" t="s">
        <v>8</v>
      </c>
      <c r="E5" s="30"/>
      <c r="F5" s="16"/>
      <c r="G5" s="16"/>
      <c r="H5" s="16"/>
      <c r="I5" s="16"/>
      <c r="J5" s="16"/>
      <c r="K5" s="16"/>
      <c r="L5" s="16"/>
      <c r="M5" s="16"/>
      <c r="N5" s="16"/>
      <c r="O5" s="16"/>
      <c r="P5" s="16"/>
      <c r="Q5" s="16"/>
      <c r="R5" s="16"/>
      <c r="S5" s="16"/>
      <c r="T5" s="16"/>
      <c r="U5" s="16"/>
      <c r="V5" s="16"/>
    </row>
    <row r="6" spans="1:22" ht="15.6">
      <c r="A6" s="25" t="s">
        <v>424</v>
      </c>
      <c r="B6" s="32" t="s">
        <v>20</v>
      </c>
      <c r="C6" s="173">
        <f>'DESIGN INPUTS AND CALCULATIONS'!C40</f>
        <v>6.6666699999999999</v>
      </c>
      <c r="D6" s="30"/>
      <c r="E6" s="30"/>
      <c r="F6" s="16"/>
      <c r="G6" s="16"/>
      <c r="H6" s="16"/>
      <c r="I6" s="16"/>
      <c r="J6" s="16"/>
      <c r="K6" s="16"/>
      <c r="L6" s="16"/>
      <c r="M6" s="16"/>
      <c r="N6" s="16"/>
      <c r="O6" s="16"/>
      <c r="P6" s="16"/>
      <c r="Q6" s="16"/>
      <c r="R6" s="16"/>
      <c r="S6" s="16"/>
      <c r="T6" s="16"/>
      <c r="U6" s="16"/>
      <c r="V6" s="16"/>
    </row>
    <row r="7" spans="1:22" ht="15.6">
      <c r="A7" s="25" t="s">
        <v>429</v>
      </c>
      <c r="B7" s="32" t="s">
        <v>431</v>
      </c>
      <c r="C7" s="173">
        <f>C4*C4/C5</f>
        <v>6</v>
      </c>
      <c r="D7" s="13" t="s">
        <v>155</v>
      </c>
      <c r="E7" s="30"/>
      <c r="F7" s="16"/>
      <c r="G7" s="16"/>
      <c r="H7" s="16"/>
      <c r="I7" s="16"/>
      <c r="J7" s="16"/>
      <c r="K7" s="16"/>
      <c r="L7" s="16"/>
      <c r="M7" s="16"/>
      <c r="N7" s="16"/>
      <c r="O7" s="16"/>
      <c r="P7" s="16"/>
      <c r="Q7" s="16"/>
      <c r="R7" s="16"/>
      <c r="S7" s="16"/>
      <c r="T7" s="16"/>
      <c r="U7" s="16"/>
      <c r="V7" s="16"/>
    </row>
    <row r="8" spans="1:22">
      <c r="A8" s="25" t="s">
        <v>430</v>
      </c>
      <c r="B8" s="32" t="s">
        <v>432</v>
      </c>
      <c r="C8" s="173">
        <f>'DESIGN INPUTS AND CALCULATIONS'!C44</f>
        <v>216.15207458889972</v>
      </c>
      <c r="D8" s="13" t="s">
        <v>155</v>
      </c>
      <c r="E8" s="30"/>
      <c r="F8" s="16"/>
      <c r="G8" s="16"/>
      <c r="H8" s="16"/>
      <c r="I8" s="16"/>
      <c r="J8" s="16"/>
      <c r="K8" s="16"/>
      <c r="L8" s="16"/>
      <c r="M8" s="16"/>
      <c r="N8" s="16"/>
      <c r="O8" s="16"/>
      <c r="P8" s="16"/>
      <c r="Q8" s="16"/>
      <c r="R8" s="16"/>
      <c r="S8" s="16"/>
      <c r="T8" s="16"/>
      <c r="U8" s="16"/>
      <c r="V8" s="16"/>
    </row>
    <row r="9" spans="1:22">
      <c r="A9" s="25" t="s">
        <v>428</v>
      </c>
      <c r="B9" s="32" t="s">
        <v>436</v>
      </c>
      <c r="C9" s="173">
        <f>'DESIGN INPUTS AND CALCULATIONS'!C29</f>
        <v>0.97</v>
      </c>
      <c r="D9" s="13"/>
      <c r="E9" s="30"/>
      <c r="F9" s="16"/>
      <c r="G9" s="16"/>
      <c r="H9" s="16"/>
      <c r="I9" s="16"/>
      <c r="J9" s="16"/>
      <c r="K9" s="16"/>
      <c r="L9" s="16"/>
      <c r="M9" s="16"/>
      <c r="N9" s="16"/>
      <c r="O9" s="16"/>
      <c r="P9" s="16"/>
      <c r="Q9" s="16"/>
      <c r="R9" s="16"/>
      <c r="S9" s="16"/>
      <c r="T9" s="16"/>
      <c r="U9" s="16"/>
      <c r="V9" s="16"/>
    </row>
    <row r="10" spans="1:22" ht="15.6">
      <c r="A10" s="25" t="s">
        <v>421</v>
      </c>
      <c r="B10" s="32" t="s">
        <v>78</v>
      </c>
      <c r="C10" s="173">
        <f>'DESIGN INPUTS AND CALCULATIONS'!C97</f>
        <v>1400</v>
      </c>
      <c r="D10" s="30" t="s">
        <v>73</v>
      </c>
      <c r="E10" s="30"/>
      <c r="F10" s="16"/>
      <c r="G10" s="16"/>
      <c r="H10" s="16"/>
      <c r="I10" s="16"/>
      <c r="J10" s="16"/>
      <c r="K10" s="16"/>
      <c r="L10" s="16"/>
      <c r="M10" s="16"/>
      <c r="N10" s="16"/>
      <c r="O10" s="16"/>
      <c r="P10" s="16"/>
      <c r="Q10" s="16"/>
      <c r="R10" s="16"/>
      <c r="S10" s="16"/>
      <c r="T10" s="16"/>
      <c r="U10" s="16"/>
      <c r="V10" s="16"/>
    </row>
    <row r="11" spans="1:22" ht="15.6">
      <c r="A11" s="25" t="s">
        <v>422</v>
      </c>
      <c r="B11" s="32" t="s">
        <v>74</v>
      </c>
      <c r="C11" s="173">
        <f>'DESIGN INPUTS AND CALCULATIONS'!C95</f>
        <v>135</v>
      </c>
      <c r="D11" s="30" t="s">
        <v>73</v>
      </c>
      <c r="E11" s="30"/>
      <c r="F11" s="16"/>
      <c r="G11" s="16"/>
      <c r="H11" s="16"/>
      <c r="I11" s="16"/>
      <c r="J11" s="16"/>
      <c r="K11" s="16"/>
      <c r="L11" s="16"/>
      <c r="M11" s="16"/>
      <c r="N11" s="16"/>
      <c r="O11" s="16"/>
      <c r="P11" s="16"/>
      <c r="Q11" s="16"/>
      <c r="R11" s="16"/>
      <c r="S11" s="16"/>
      <c r="T11" s="16"/>
      <c r="U11" s="16"/>
      <c r="V11" s="16"/>
    </row>
    <row r="12" spans="1:22" ht="15.6">
      <c r="A12" s="25" t="s">
        <v>423</v>
      </c>
      <c r="B12" s="32" t="s">
        <v>72</v>
      </c>
      <c r="C12" s="173">
        <f>'DESIGN INPUTS AND CALCULATIONS'!C93</f>
        <v>0.04</v>
      </c>
      <c r="D12" s="30" t="s">
        <v>198</v>
      </c>
      <c r="E12" s="30"/>
      <c r="F12" s="16"/>
      <c r="G12" s="16"/>
      <c r="H12" s="16"/>
      <c r="I12" s="16"/>
      <c r="J12" s="16"/>
      <c r="K12" s="16"/>
      <c r="L12" s="16"/>
      <c r="M12" s="16"/>
      <c r="N12" s="16"/>
      <c r="O12" s="16"/>
      <c r="P12" s="16"/>
      <c r="Q12" s="16"/>
      <c r="R12" s="16"/>
      <c r="S12" s="16"/>
      <c r="T12" s="16"/>
      <c r="U12" s="16"/>
      <c r="V12" s="16"/>
    </row>
    <row r="13" spans="1:22" ht="15.6">
      <c r="A13" s="25" t="s">
        <v>233</v>
      </c>
      <c r="B13" s="32" t="s">
        <v>32</v>
      </c>
      <c r="C13" s="173">
        <f>'DESIGN INPUTS AND CALCULATIONS'!C100</f>
        <v>10.37037037037037</v>
      </c>
      <c r="D13" s="30"/>
      <c r="E13" s="30"/>
      <c r="F13" s="16"/>
      <c r="G13" s="16"/>
      <c r="H13" s="16"/>
      <c r="I13" s="16"/>
      <c r="J13" s="16"/>
      <c r="K13" s="16"/>
      <c r="L13" s="16"/>
      <c r="M13" s="16"/>
      <c r="N13" s="16"/>
      <c r="O13" s="16"/>
      <c r="P13" s="16"/>
      <c r="Q13" s="16"/>
      <c r="R13" s="16"/>
      <c r="S13" s="16"/>
      <c r="T13" s="16"/>
      <c r="U13" s="16"/>
      <c r="V13" s="16"/>
    </row>
    <row r="14" spans="1:22" ht="15.6">
      <c r="A14" s="25" t="s">
        <v>234</v>
      </c>
      <c r="B14" s="32" t="s">
        <v>34</v>
      </c>
      <c r="C14" s="173">
        <f>'DESIGN INPUTS AND CALCULATIONS'!C101</f>
        <v>0.26876795100672446</v>
      </c>
      <c r="D14" s="30"/>
      <c r="E14" s="30"/>
      <c r="F14" s="16"/>
      <c r="G14" s="16"/>
      <c r="H14" s="16"/>
      <c r="I14" s="16"/>
      <c r="J14" s="16"/>
      <c r="K14" s="16"/>
      <c r="L14" s="16"/>
      <c r="M14" s="16"/>
      <c r="N14" s="16"/>
      <c r="O14" s="16"/>
      <c r="P14" s="16"/>
      <c r="Q14" s="16"/>
      <c r="R14" s="16"/>
      <c r="S14" s="16"/>
      <c r="T14" s="16"/>
      <c r="U14" s="16"/>
      <c r="V14" s="16"/>
    </row>
    <row r="15" spans="1:22" ht="15.6">
      <c r="A15" s="25" t="s">
        <v>231</v>
      </c>
      <c r="B15" s="32" t="s">
        <v>25</v>
      </c>
      <c r="C15" s="173">
        <f>'DESIGN INPUTS AND CALCULATIONS'!C98</f>
        <v>68.489382673499989</v>
      </c>
      <c r="D15" s="30" t="s">
        <v>11</v>
      </c>
      <c r="E15" s="30"/>
      <c r="F15" s="16"/>
      <c r="G15" s="16"/>
      <c r="H15" s="16"/>
      <c r="I15" s="16"/>
      <c r="J15" s="16"/>
      <c r="K15" s="16"/>
      <c r="L15" s="16"/>
      <c r="M15" s="16"/>
      <c r="N15" s="16"/>
      <c r="O15" s="16"/>
      <c r="P15" s="16"/>
      <c r="Q15" s="16"/>
      <c r="R15" s="16"/>
      <c r="S15" s="16"/>
      <c r="T15" s="16"/>
      <c r="U15" s="16"/>
      <c r="V15" s="16"/>
    </row>
    <row r="16" spans="1:22" ht="15.6">
      <c r="A16" s="25" t="s">
        <v>437</v>
      </c>
      <c r="B16" s="38" t="s">
        <v>438</v>
      </c>
      <c r="C16" s="173">
        <f>C6*(C4+0.5)/(C3/2)</f>
        <v>1.0416671875000001</v>
      </c>
      <c r="D16" s="30"/>
      <c r="E16" s="30"/>
      <c r="F16" s="16"/>
      <c r="G16" s="16"/>
      <c r="H16" s="16"/>
      <c r="I16" s="16"/>
      <c r="J16" s="16"/>
      <c r="K16" s="16"/>
      <c r="L16" s="16"/>
      <c r="M16" s="16"/>
      <c r="N16" s="16"/>
      <c r="O16" s="16"/>
      <c r="P16" s="16"/>
      <c r="Q16" s="16"/>
      <c r="R16" s="16"/>
      <c r="S16" s="16"/>
      <c r="T16" s="16"/>
      <c r="U16" s="16"/>
      <c r="V16" s="16"/>
    </row>
    <row r="17" spans="1:22" ht="15.6">
      <c r="A17" s="72" t="s">
        <v>278</v>
      </c>
      <c r="B17" s="63" t="s">
        <v>189</v>
      </c>
      <c r="C17" s="173">
        <f>'DESIGN INPUTS AND CALCULATIONS'!C170</f>
        <v>9600</v>
      </c>
      <c r="D17" s="73" t="s">
        <v>70</v>
      </c>
      <c r="E17" s="30"/>
      <c r="F17" s="16"/>
      <c r="G17" s="16"/>
      <c r="H17" s="16"/>
      <c r="I17" s="16"/>
      <c r="J17" s="16"/>
      <c r="K17" s="16"/>
      <c r="L17" s="16"/>
      <c r="M17" s="16"/>
      <c r="N17" s="16"/>
      <c r="O17" s="16"/>
      <c r="P17" s="16"/>
      <c r="Q17" s="16"/>
      <c r="R17" s="16"/>
      <c r="S17" s="16"/>
      <c r="T17" s="16"/>
      <c r="U17" s="16"/>
      <c r="V17" s="16"/>
    </row>
    <row r="18" spans="1:22" ht="15.6">
      <c r="A18" s="72" t="s">
        <v>276</v>
      </c>
      <c r="B18" s="63" t="s">
        <v>188</v>
      </c>
      <c r="C18" s="173">
        <f>'DESIGN INPUTS AND CALCULATIONS'!C172</f>
        <v>377</v>
      </c>
      <c r="D18" s="73" t="s">
        <v>70</v>
      </c>
      <c r="E18" s="30"/>
      <c r="F18" s="16"/>
      <c r="G18" s="16"/>
      <c r="H18" s="16"/>
      <c r="I18" s="16"/>
      <c r="J18" s="16"/>
      <c r="K18" s="16"/>
      <c r="L18" s="16"/>
      <c r="M18" s="16"/>
      <c r="N18" s="16"/>
      <c r="O18" s="16"/>
      <c r="P18" s="16"/>
      <c r="Q18" s="16"/>
      <c r="R18" s="16"/>
      <c r="S18" s="16"/>
      <c r="T18" s="16"/>
      <c r="U18" s="16"/>
      <c r="V18" s="16"/>
    </row>
    <row r="19" spans="1:22" ht="15.6">
      <c r="A19" s="25" t="s">
        <v>426</v>
      </c>
      <c r="B19" s="32" t="s">
        <v>433</v>
      </c>
      <c r="C19" s="35">
        <v>1.968</v>
      </c>
      <c r="D19" s="30" t="s">
        <v>446</v>
      </c>
      <c r="E19" s="158" t="s">
        <v>445</v>
      </c>
      <c r="F19" s="16"/>
      <c r="G19" s="16"/>
      <c r="H19" s="16"/>
      <c r="I19" s="16"/>
      <c r="J19" s="16"/>
      <c r="K19" s="16"/>
      <c r="L19" s="16"/>
      <c r="M19" s="16"/>
      <c r="N19" s="16"/>
      <c r="O19" s="16"/>
      <c r="P19" s="16"/>
      <c r="Q19" s="16"/>
      <c r="R19" s="16"/>
      <c r="S19" s="16"/>
      <c r="T19" s="16"/>
      <c r="U19" s="16"/>
      <c r="V19" s="16"/>
    </row>
    <row r="20" spans="1:22" ht="28.8">
      <c r="A20" s="25" t="s">
        <v>427</v>
      </c>
      <c r="B20" s="32" t="s">
        <v>434</v>
      </c>
      <c r="C20" s="35">
        <v>0</v>
      </c>
      <c r="D20" s="30" t="s">
        <v>435</v>
      </c>
      <c r="E20" s="158" t="s">
        <v>447</v>
      </c>
      <c r="F20" s="16"/>
      <c r="G20" s="16"/>
      <c r="H20" s="16"/>
      <c r="I20" s="16"/>
      <c r="J20" s="16"/>
      <c r="K20" s="16"/>
      <c r="L20" s="16"/>
      <c r="M20" s="16"/>
      <c r="N20" s="16"/>
      <c r="O20" s="16"/>
      <c r="P20" s="16"/>
      <c r="Q20" s="16"/>
      <c r="R20" s="16"/>
      <c r="S20" s="16"/>
      <c r="T20" s="16"/>
      <c r="U20" s="16"/>
      <c r="V20" s="16"/>
    </row>
    <row r="21" spans="1:22" ht="45.6">
      <c r="A21" s="25" t="s">
        <v>441</v>
      </c>
      <c r="B21" s="32" t="s">
        <v>442</v>
      </c>
      <c r="C21" s="35">
        <v>0.8</v>
      </c>
      <c r="D21" s="30"/>
      <c r="E21" s="158" t="s">
        <v>451</v>
      </c>
    </row>
    <row r="22" spans="1:22" ht="15.6">
      <c r="A22" s="25" t="s">
        <v>443</v>
      </c>
      <c r="B22" s="32" t="s">
        <v>444</v>
      </c>
      <c r="C22" s="92">
        <f>$C$21*$C$15</f>
        <v>54.791506138799996</v>
      </c>
      <c r="D22" s="30" t="s">
        <v>11</v>
      </c>
      <c r="E22" s="30"/>
    </row>
    <row r="23" spans="1:22" ht="15" thickBot="1">
      <c r="A23" s="16"/>
      <c r="B23" s="16"/>
      <c r="C23" s="16"/>
      <c r="D23" s="16"/>
      <c r="E23" s="16"/>
      <c r="F23" s="16"/>
      <c r="G23" s="16"/>
      <c r="H23" s="16"/>
      <c r="I23" s="16"/>
      <c r="J23" s="16"/>
      <c r="K23" s="16"/>
      <c r="L23" s="16"/>
      <c r="M23" s="16"/>
      <c r="N23" s="16"/>
      <c r="O23" s="16"/>
      <c r="P23" s="16"/>
      <c r="Q23" s="16"/>
      <c r="R23" s="16"/>
      <c r="S23" s="16"/>
      <c r="T23" s="16"/>
      <c r="U23" s="16"/>
      <c r="V23" s="16"/>
    </row>
    <row r="24" spans="1:22" ht="15.6">
      <c r="A24" s="429" t="s">
        <v>463</v>
      </c>
      <c r="B24" s="430"/>
      <c r="C24" s="430"/>
      <c r="D24" s="431"/>
      <c r="E24" s="151"/>
      <c r="F24" s="188"/>
      <c r="G24" s="188"/>
      <c r="H24" s="188"/>
      <c r="I24" s="188"/>
      <c r="J24" s="188"/>
      <c r="K24" s="188"/>
      <c r="L24" s="188"/>
      <c r="M24" s="188"/>
      <c r="N24" s="188"/>
      <c r="O24" s="188"/>
      <c r="P24" s="188"/>
      <c r="Q24" s="16"/>
      <c r="R24" s="16"/>
      <c r="S24" s="16"/>
      <c r="T24" s="16"/>
      <c r="U24" s="16"/>
      <c r="V24" s="16"/>
    </row>
    <row r="25" spans="1:22" ht="18.600000000000001" customHeight="1">
      <c r="A25" s="25" t="s">
        <v>464</v>
      </c>
      <c r="B25" s="5"/>
      <c r="C25" s="176" t="s">
        <v>465</v>
      </c>
      <c r="D25" s="30"/>
      <c r="E25" s="30"/>
      <c r="F25" s="188"/>
      <c r="G25" s="188"/>
      <c r="H25" s="188"/>
      <c r="I25" s="188"/>
      <c r="J25" s="188"/>
      <c r="K25" s="188"/>
      <c r="L25" s="188"/>
      <c r="M25" s="188"/>
      <c r="N25" s="188"/>
      <c r="O25" s="188"/>
      <c r="P25" s="188"/>
      <c r="Q25" s="16"/>
      <c r="R25" s="16"/>
      <c r="S25" s="16"/>
      <c r="T25" s="16"/>
      <c r="U25" s="16"/>
      <c r="V25" s="16"/>
    </row>
    <row r="26" spans="1:22" ht="15.6">
      <c r="A26" s="25" t="s">
        <v>467</v>
      </c>
      <c r="B26" s="32" t="s">
        <v>475</v>
      </c>
      <c r="C26" s="176">
        <v>147</v>
      </c>
      <c r="D26" s="30" t="s">
        <v>483</v>
      </c>
      <c r="E26" s="30"/>
      <c r="F26" s="188"/>
      <c r="G26" s="188"/>
      <c r="H26" s="188"/>
      <c r="I26" s="188"/>
      <c r="J26" s="188"/>
      <c r="K26" s="188"/>
      <c r="L26" s="188"/>
      <c r="M26" s="188"/>
      <c r="N26" s="188"/>
      <c r="O26" s="188"/>
      <c r="P26" s="188"/>
      <c r="Q26" s="16"/>
      <c r="R26" s="16"/>
      <c r="S26" s="16"/>
      <c r="T26" s="16"/>
      <c r="U26" s="16"/>
      <c r="V26" s="16"/>
    </row>
    <row r="27" spans="1:22" ht="15.6" hidden="1">
      <c r="A27" s="25" t="s">
        <v>498</v>
      </c>
      <c r="B27" s="32" t="s">
        <v>499</v>
      </c>
      <c r="C27" s="176">
        <v>16.899999999999999</v>
      </c>
      <c r="D27" s="30" t="s">
        <v>483</v>
      </c>
      <c r="E27" s="30"/>
      <c r="F27" s="188"/>
      <c r="G27" s="188"/>
      <c r="H27" s="188"/>
      <c r="I27" s="188"/>
      <c r="J27" s="188"/>
      <c r="K27" s="188"/>
      <c r="L27" s="188"/>
      <c r="M27" s="188"/>
      <c r="N27" s="188"/>
      <c r="O27" s="188"/>
      <c r="P27" s="188"/>
      <c r="Q27" s="16"/>
      <c r="R27" s="16"/>
      <c r="S27" s="16"/>
      <c r="T27" s="16"/>
      <c r="U27" s="16"/>
      <c r="V27" s="16"/>
    </row>
    <row r="28" spans="1:22" ht="15.6">
      <c r="A28" s="25" t="s">
        <v>468</v>
      </c>
      <c r="B28" s="32" t="s">
        <v>477</v>
      </c>
      <c r="C28" s="176">
        <v>33.200000000000003</v>
      </c>
      <c r="D28" s="30" t="s">
        <v>483</v>
      </c>
      <c r="E28" s="30"/>
      <c r="F28" s="188"/>
      <c r="G28" s="188"/>
      <c r="H28" s="188"/>
      <c r="I28" s="188"/>
      <c r="J28" s="188"/>
      <c r="K28" s="188"/>
      <c r="L28" s="188"/>
      <c r="M28" s="188"/>
      <c r="N28" s="188"/>
      <c r="O28" s="188"/>
      <c r="P28" s="188"/>
      <c r="Q28" s="16"/>
      <c r="R28" s="16"/>
      <c r="S28" s="16"/>
      <c r="T28" s="16"/>
      <c r="U28" s="16"/>
      <c r="V28" s="16"/>
    </row>
    <row r="29" spans="1:22" ht="15.6">
      <c r="A29" s="25" t="s">
        <v>469</v>
      </c>
      <c r="B29" s="32" t="s">
        <v>478</v>
      </c>
      <c r="C29" s="177">
        <v>10</v>
      </c>
      <c r="D29" s="30" t="s">
        <v>156</v>
      </c>
      <c r="E29" s="30"/>
      <c r="F29" s="188"/>
      <c r="G29" s="188"/>
      <c r="H29" s="188"/>
      <c r="I29" s="188"/>
      <c r="J29" s="188"/>
      <c r="K29" s="188"/>
      <c r="L29" s="188"/>
      <c r="M29" s="188"/>
      <c r="N29" s="188"/>
      <c r="O29" s="188"/>
      <c r="P29" s="188"/>
      <c r="Q29" s="16"/>
      <c r="R29" s="16"/>
      <c r="S29" s="16"/>
      <c r="T29" s="16"/>
      <c r="U29" s="16"/>
      <c r="V29" s="16"/>
    </row>
    <row r="30" spans="1:22" ht="15.6">
      <c r="A30" s="25" t="s">
        <v>470</v>
      </c>
      <c r="B30" s="32" t="s">
        <v>479</v>
      </c>
      <c r="C30" s="177">
        <v>150</v>
      </c>
      <c r="D30" s="13" t="s">
        <v>70</v>
      </c>
      <c r="E30" s="30"/>
      <c r="F30" s="188"/>
      <c r="G30" s="188"/>
      <c r="H30" s="188"/>
      <c r="I30" s="188"/>
      <c r="J30" s="188"/>
      <c r="K30" s="188"/>
      <c r="L30" s="188"/>
      <c r="M30" s="188"/>
      <c r="N30" s="188"/>
      <c r="O30" s="188"/>
      <c r="P30" s="188"/>
      <c r="Q30" s="16"/>
      <c r="R30" s="16"/>
      <c r="S30" s="16"/>
      <c r="T30" s="16"/>
      <c r="U30" s="16"/>
      <c r="V30" s="16"/>
    </row>
    <row r="31" spans="1:22" ht="15.6">
      <c r="A31" s="25" t="s">
        <v>471</v>
      </c>
      <c r="B31" s="32" t="s">
        <v>480</v>
      </c>
      <c r="C31" s="177">
        <v>1.21</v>
      </c>
      <c r="D31" s="30" t="s">
        <v>483</v>
      </c>
      <c r="E31" s="30"/>
      <c r="F31" s="188"/>
      <c r="G31" s="188"/>
      <c r="H31" s="188"/>
      <c r="I31" s="188"/>
      <c r="J31" s="188"/>
      <c r="K31" s="188"/>
      <c r="L31" s="188"/>
      <c r="M31" s="188"/>
      <c r="N31" s="188"/>
      <c r="O31" s="188"/>
      <c r="P31" s="188"/>
      <c r="Q31" s="16"/>
      <c r="R31" s="16"/>
      <c r="S31" s="16"/>
      <c r="T31" s="16"/>
      <c r="U31" s="16"/>
      <c r="V31" s="16"/>
    </row>
    <row r="32" spans="1:22" ht="15.6">
      <c r="A32" s="25" t="s">
        <v>472</v>
      </c>
      <c r="B32" s="32" t="s">
        <v>481</v>
      </c>
      <c r="C32" s="177">
        <v>4.7</v>
      </c>
      <c r="D32" s="13" t="s">
        <v>156</v>
      </c>
      <c r="E32" s="30"/>
      <c r="F32" s="188"/>
      <c r="G32" s="188"/>
      <c r="H32" s="188"/>
      <c r="I32" s="188"/>
      <c r="J32" s="188"/>
      <c r="K32" s="188"/>
      <c r="L32" s="188"/>
      <c r="M32" s="188"/>
      <c r="N32" s="188"/>
      <c r="O32" s="188"/>
      <c r="P32" s="188"/>
      <c r="Q32" s="16"/>
      <c r="R32" s="16"/>
      <c r="S32" s="16"/>
      <c r="T32" s="16"/>
      <c r="U32" s="16"/>
      <c r="V32" s="16"/>
    </row>
    <row r="33" spans="1:22" ht="15.6" hidden="1">
      <c r="A33" s="25" t="s">
        <v>484</v>
      </c>
      <c r="B33" s="32" t="s">
        <v>485</v>
      </c>
      <c r="C33" s="177"/>
      <c r="D33" s="13" t="s">
        <v>7</v>
      </c>
      <c r="E33" s="30"/>
      <c r="F33" s="188"/>
      <c r="G33" s="188"/>
      <c r="H33" s="188"/>
      <c r="I33" s="188"/>
      <c r="J33" s="188"/>
      <c r="K33" s="188"/>
      <c r="L33" s="188"/>
      <c r="M33" s="188"/>
      <c r="N33" s="188"/>
      <c r="O33" s="188"/>
      <c r="P33" s="188"/>
      <c r="Q33" s="16"/>
      <c r="R33" s="16"/>
      <c r="S33" s="16"/>
      <c r="T33" s="16"/>
      <c r="U33" s="16"/>
      <c r="V33" s="16"/>
    </row>
    <row r="34" spans="1:22" ht="15.6">
      <c r="A34" s="25" t="s">
        <v>473</v>
      </c>
      <c r="B34" s="32" t="s">
        <v>482</v>
      </c>
      <c r="C34" s="177">
        <v>9.09</v>
      </c>
      <c r="D34" s="30" t="s">
        <v>483</v>
      </c>
      <c r="E34" s="30"/>
      <c r="F34" s="188"/>
      <c r="G34" s="188"/>
      <c r="H34" s="188"/>
      <c r="I34" s="188"/>
      <c r="J34" s="188"/>
      <c r="K34" s="188"/>
      <c r="L34" s="188"/>
      <c r="M34" s="188"/>
      <c r="N34" s="188"/>
      <c r="O34" s="188"/>
      <c r="P34" s="188"/>
      <c r="Q34" s="16"/>
      <c r="R34" s="16"/>
      <c r="S34" s="16"/>
      <c r="T34" s="16"/>
      <c r="U34" s="16"/>
      <c r="V34" s="16"/>
    </row>
    <row r="35" spans="1:22">
      <c r="A35" s="25" t="s">
        <v>474</v>
      </c>
      <c r="B35" s="32" t="s">
        <v>476</v>
      </c>
      <c r="C35" s="177">
        <v>0.22</v>
      </c>
      <c r="D35" s="13"/>
      <c r="E35" s="30"/>
      <c r="F35" s="188"/>
      <c r="G35" s="188"/>
      <c r="H35" s="188"/>
      <c r="I35" s="188"/>
      <c r="J35" s="188"/>
      <c r="K35" s="188"/>
      <c r="L35" s="188"/>
      <c r="M35" s="188"/>
      <c r="N35" s="188"/>
      <c r="O35" s="188"/>
      <c r="P35" s="188"/>
      <c r="Q35" s="16"/>
      <c r="R35" s="16"/>
      <c r="S35" s="16"/>
      <c r="T35" s="16"/>
      <c r="U35" s="16"/>
      <c r="V35" s="16"/>
    </row>
    <row r="36" spans="1:22" ht="15.6">
      <c r="A36" s="25" t="s">
        <v>495</v>
      </c>
      <c r="B36" s="32" t="s">
        <v>496</v>
      </c>
      <c r="C36" s="177">
        <v>16</v>
      </c>
      <c r="D36" s="13" t="s">
        <v>11</v>
      </c>
      <c r="E36" s="30"/>
      <c r="F36" s="188"/>
      <c r="G36" s="188"/>
      <c r="H36" s="188"/>
      <c r="I36" s="188"/>
      <c r="J36" s="188"/>
      <c r="K36" s="188"/>
      <c r="L36" s="188"/>
      <c r="M36" s="188"/>
      <c r="N36" s="188"/>
      <c r="O36" s="188"/>
      <c r="P36" s="188"/>
      <c r="Q36" s="16"/>
      <c r="R36" s="16"/>
      <c r="S36" s="16"/>
      <c r="T36" s="16"/>
      <c r="U36" s="16"/>
      <c r="V36" s="16"/>
    </row>
    <row r="37" spans="1:22">
      <c r="A37" s="16"/>
      <c r="B37" s="16"/>
      <c r="C37" s="16"/>
      <c r="D37" s="16"/>
      <c r="E37" s="16"/>
      <c r="F37" s="188"/>
      <c r="G37" s="188"/>
      <c r="H37" s="188"/>
      <c r="I37" s="188"/>
      <c r="J37" s="188"/>
      <c r="K37" s="188"/>
      <c r="L37" s="188"/>
      <c r="M37" s="188"/>
      <c r="N37" s="188"/>
      <c r="O37" s="188"/>
      <c r="P37" s="188"/>
      <c r="Q37" s="16"/>
      <c r="R37" s="16"/>
      <c r="S37" s="16"/>
      <c r="T37" s="16"/>
      <c r="U37" s="16"/>
      <c r="V37" s="16"/>
    </row>
    <row r="38" spans="1:22">
      <c r="A38" s="16"/>
      <c r="B38" s="16"/>
      <c r="C38" s="16"/>
      <c r="D38" s="16"/>
      <c r="E38" s="16"/>
      <c r="F38" s="188"/>
      <c r="G38" s="188"/>
      <c r="H38" s="188"/>
      <c r="I38" s="188"/>
      <c r="J38" s="188"/>
      <c r="K38" s="188"/>
      <c r="L38" s="188"/>
      <c r="M38" s="188"/>
      <c r="N38" s="188"/>
      <c r="O38" s="188"/>
      <c r="P38" s="188"/>
      <c r="Q38" s="16"/>
      <c r="R38" s="16"/>
      <c r="S38" s="16"/>
      <c r="T38" s="16"/>
      <c r="U38" s="16"/>
      <c r="V38" s="16"/>
    </row>
    <row r="39" spans="1:22">
      <c r="A39" s="16"/>
      <c r="B39" s="16"/>
      <c r="C39" s="16"/>
      <c r="D39" s="16"/>
      <c r="E39" s="16"/>
      <c r="F39" s="188"/>
      <c r="G39" s="188"/>
      <c r="H39" s="188"/>
      <c r="I39" s="188"/>
      <c r="J39" s="188"/>
      <c r="K39" s="188"/>
      <c r="L39" s="188"/>
      <c r="M39" s="188"/>
      <c r="N39" s="188"/>
      <c r="O39" s="188"/>
      <c r="P39" s="188"/>
      <c r="Q39" s="16"/>
      <c r="R39" s="16"/>
      <c r="S39" s="16"/>
      <c r="T39" s="16"/>
      <c r="U39" s="16"/>
      <c r="V39" s="16"/>
    </row>
    <row r="40" spans="1:22">
      <c r="A40" s="16"/>
      <c r="B40" s="16"/>
      <c r="C40" s="16"/>
      <c r="D40" s="16"/>
      <c r="E40" s="16"/>
      <c r="F40" s="188"/>
      <c r="G40" s="188"/>
      <c r="H40" s="188"/>
      <c r="I40" s="188"/>
      <c r="J40" s="188"/>
      <c r="K40" s="188"/>
      <c r="L40" s="188"/>
      <c r="M40" s="188"/>
      <c r="N40" s="188"/>
      <c r="O40" s="188"/>
      <c r="P40" s="188"/>
      <c r="Q40" s="16"/>
      <c r="R40" s="16"/>
      <c r="S40" s="16"/>
      <c r="T40" s="16"/>
      <c r="U40" s="16"/>
      <c r="V40" s="16"/>
    </row>
    <row r="41" spans="1:22">
      <c r="F41" s="188"/>
      <c r="G41" s="188"/>
      <c r="H41" s="188"/>
      <c r="I41" s="188"/>
      <c r="J41" s="188"/>
      <c r="K41" s="188"/>
      <c r="L41" s="188"/>
      <c r="M41" s="188"/>
      <c r="N41" s="188"/>
      <c r="O41" s="188"/>
      <c r="P41" s="188"/>
    </row>
    <row r="42" spans="1:22">
      <c r="F42" s="188"/>
      <c r="G42" s="188"/>
      <c r="H42" s="188"/>
      <c r="I42" s="188"/>
      <c r="J42" s="188"/>
      <c r="K42" s="188"/>
      <c r="L42" s="188"/>
      <c r="M42" s="188"/>
      <c r="N42" s="188"/>
      <c r="O42" s="188"/>
      <c r="P42" s="188"/>
    </row>
    <row r="43" spans="1:22">
      <c r="F43" s="188"/>
      <c r="G43" s="188"/>
      <c r="H43" s="188"/>
      <c r="I43" s="188"/>
      <c r="J43" s="188"/>
      <c r="K43" s="188"/>
      <c r="L43" s="188"/>
      <c r="M43" s="188"/>
      <c r="N43" s="188"/>
      <c r="O43" s="188"/>
      <c r="P43" s="188"/>
    </row>
    <row r="44" spans="1:22">
      <c r="F44" s="188"/>
      <c r="G44" s="188"/>
      <c r="H44" s="188"/>
      <c r="I44" s="188"/>
      <c r="J44" s="188"/>
      <c r="K44" s="188"/>
      <c r="L44" s="188"/>
      <c r="M44" s="188"/>
      <c r="N44" s="188"/>
      <c r="O44" s="188"/>
      <c r="P44" s="188"/>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4.4"/>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4.4"/>
  <sheetData>
    <row r="5" spans="2:2">
      <c r="B5"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4.4"/>
  <cols>
    <col min="2" max="2" width="10.109375" bestFit="1" customWidth="1"/>
    <col min="3" max="3" width="12" bestFit="1" customWidth="1"/>
    <col min="6" max="6" width="16.88671875" bestFit="1" customWidth="1"/>
    <col min="7" max="7" width="12" bestFit="1" customWidth="1"/>
    <col min="8" max="8" width="26.5546875" bestFit="1" customWidth="1"/>
    <col min="9" max="9" width="17.44140625" customWidth="1"/>
    <col min="10" max="10" width="25.88671875" bestFit="1" customWidth="1"/>
    <col min="11" max="12" width="17.44140625" customWidth="1"/>
  </cols>
  <sheetData>
    <row r="15" spans="6:8">
      <c r="F15" t="s">
        <v>601</v>
      </c>
      <c r="G15">
        <f>C19/(2*PI()*fllc*1000)*1000000</f>
        <v>116.10564006507116</v>
      </c>
      <c r="H15" t="s">
        <v>73</v>
      </c>
    </row>
    <row r="16" spans="6:8" ht="43.2">
      <c r="F16" s="130" t="s">
        <v>602</v>
      </c>
      <c r="G16">
        <f>Lr/(1-(C17^2))</f>
        <v>710.52631578947387</v>
      </c>
      <c r="H16" t="s">
        <v>73</v>
      </c>
    </row>
    <row r="17" spans="2:52">
      <c r="B17" t="s">
        <v>595</v>
      </c>
      <c r="C17">
        <f>'DESIGN INPUTS AND CALCULATIONS'!C91</f>
        <v>0.9</v>
      </c>
      <c r="F17" t="s">
        <v>604</v>
      </c>
      <c r="G17">
        <f>G15*(1-C17)/(1-C17^2)</f>
        <v>61.10823161319535</v>
      </c>
      <c r="H17" t="s">
        <v>73</v>
      </c>
    </row>
    <row r="18" spans="2:52">
      <c r="B18" t="s">
        <v>600</v>
      </c>
      <c r="C18">
        <f>1/C17</f>
        <v>1.1111111111111112</v>
      </c>
    </row>
    <row r="19" spans="2:52">
      <c r="B19" t="s">
        <v>594</v>
      </c>
      <c r="C19">
        <f>Qe_selected*Re_fl</f>
        <v>58.36106013900293</v>
      </c>
      <c r="F19" t="s">
        <v>612</v>
      </c>
      <c r="G19">
        <f>SQRT(Lr/Cr)</f>
        <v>58.094750193111253</v>
      </c>
      <c r="L19" t="str">
        <f>'DESIGN INPUTS AND CALCULATIONS'!C90</f>
        <v>Discrete Inductor</v>
      </c>
    </row>
    <row r="20" spans="2:52">
      <c r="F20" t="s">
        <v>613</v>
      </c>
      <c r="G20">
        <f>G19/Re_fl</f>
        <v>0.26876795100672446</v>
      </c>
    </row>
    <row r="21" spans="2:52">
      <c r="B21" t="s">
        <v>114</v>
      </c>
    </row>
    <row r="22" spans="2:52">
      <c r="B22" t="s">
        <v>597</v>
      </c>
    </row>
    <row r="23" spans="2:52">
      <c r="B23" s="22" t="s">
        <v>29</v>
      </c>
      <c r="C23" s="22" t="s">
        <v>27</v>
      </c>
      <c r="D23" s="22" t="s">
        <v>598</v>
      </c>
      <c r="E23" s="22" t="s">
        <v>599</v>
      </c>
      <c r="F23" s="22"/>
      <c r="G23" s="22"/>
      <c r="H23" s="22" t="s">
        <v>606</v>
      </c>
      <c r="I23" s="22" t="s">
        <v>603</v>
      </c>
      <c r="J23" s="22" t="s">
        <v>607</v>
      </c>
      <c r="K23" s="22" t="s">
        <v>605</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0.27</v>
      </c>
      <c r="C24" s="22">
        <f t="shared" ref="C24:C95" si="1">Ln_selected</f>
        <v>10.37</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0.27</v>
      </c>
      <c r="C25" s="22">
        <f t="shared" si="1"/>
        <v>10.37</v>
      </c>
      <c r="D25" s="22">
        <f>D24+0.05</f>
        <v>0.05</v>
      </c>
      <c r="E25" s="22">
        <f t="shared" ref="E25:E88" si="2">D25^2</f>
        <v>2.5000000000000005E-3</v>
      </c>
      <c r="F25" s="22">
        <f t="shared" ref="F25:F88" si="3">($C$18*(1-(1-($C$17^2))/(E25)))^2</f>
        <v>6944.4444444444362</v>
      </c>
      <c r="G25" s="22">
        <f t="shared" ref="G25:G88" si="4">((B25/$C$17)*(D25-(1/D25)))^2</f>
        <v>35.820224999999994</v>
      </c>
      <c r="H25" s="22">
        <f t="shared" ref="H25:H88" si="5">SQRT(F25+G25)</f>
        <v>83.547978248695145</v>
      </c>
      <c r="I25" s="22">
        <f t="shared" ref="I25:I88" si="6">1/(H25)</f>
        <v>1.1969170540827755E-2</v>
      </c>
      <c r="J25" s="22">
        <f t="shared" ref="J25:J88" si="7">SQRT(F25)</f>
        <v>83.333333333333286</v>
      </c>
      <c r="K25" s="22">
        <f t="shared" ref="K25:K88" si="8">1/J25</f>
        <v>1.2000000000000007E-2</v>
      </c>
      <c r="L25" s="22">
        <f>IF('DESIGN INPUTS AND CALCULATIONS'!$C$90="Integrated Leakage",'Integrated Leakage'!I25,'tables and calculations'!$S67)</f>
        <v>2.6412056120851873E-2</v>
      </c>
      <c r="M25" s="22">
        <f>IF('DESIGN INPUTS AND CALCULATIONS'!$C$90="Integrated Leakage",'Integrated Leakage'!K25,'tables and calculations'!$AO67)</f>
        <v>2.6683474077322949E-2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0.27</v>
      </c>
      <c r="C26" s="22">
        <f t="shared" si="1"/>
        <v>10.37</v>
      </c>
      <c r="D26" s="22">
        <f t="shared" ref="D26:D89" si="9">D25+0.05</f>
        <v>0.1</v>
      </c>
      <c r="E26" s="22">
        <f t="shared" si="2"/>
        <v>1.0000000000000002E-2</v>
      </c>
      <c r="F26" s="22">
        <f t="shared" si="3"/>
        <v>399.99999999999955</v>
      </c>
      <c r="G26" s="22">
        <f t="shared" si="4"/>
        <v>8.8209000000000017</v>
      </c>
      <c r="H26" s="22">
        <f t="shared" si="5"/>
        <v>20.219319968782322</v>
      </c>
      <c r="I26" s="22">
        <f t="shared" si="6"/>
        <v>4.9457647514553053E-2</v>
      </c>
      <c r="J26" s="22">
        <f t="shared" si="7"/>
        <v>19.999999999999989</v>
      </c>
      <c r="K26" s="22">
        <f t="shared" si="8"/>
        <v>5.0000000000000024E-2</v>
      </c>
      <c r="L26" s="22">
        <f>IF('DESIGN INPUTS AND CALCULATIONS'!$C$90="Integrated Leakage",'Integrated Leakage'!I26,'tables and calculations'!$S68)</f>
        <v>0.11166933770203649</v>
      </c>
      <c r="M26" s="22">
        <f>IF('DESIGN INPUTS AND CALCULATIONS'!$C$90="Integrated Leakage",'Integrated Leakage'!K26,'tables and calculations'!$AO68)</f>
        <v>0.11700319353623553</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0.27</v>
      </c>
      <c r="C27" s="22">
        <f t="shared" si="1"/>
        <v>10.37</v>
      </c>
      <c r="D27" s="22">
        <f t="shared" si="9"/>
        <v>0.15000000000000002</v>
      </c>
      <c r="E27" s="22">
        <f t="shared" si="2"/>
        <v>2.2500000000000006E-2</v>
      </c>
      <c r="F27" s="22">
        <f t="shared" si="3"/>
        <v>68.419448254839111</v>
      </c>
      <c r="G27" s="22">
        <f t="shared" si="4"/>
        <v>3.8220249999999987</v>
      </c>
      <c r="H27" s="22">
        <f t="shared" si="5"/>
        <v>8.4994984119557966</v>
      </c>
      <c r="I27" s="22">
        <f t="shared" si="6"/>
        <v>0.11765400162830229</v>
      </c>
      <c r="J27" s="22">
        <f t="shared" si="7"/>
        <v>8.271604938271599</v>
      </c>
      <c r="K27" s="22">
        <f t="shared" si="8"/>
        <v>0.12089552238805978</v>
      </c>
      <c r="L27" s="22">
        <f>IF('DESIGN INPUTS AND CALCULATIONS'!$C$90="Integrated Leakage",'Integrated Leakage'!I27,'tables and calculations'!$S69)</f>
        <v>0.27453121778663803</v>
      </c>
      <c r="M27" s="22">
        <f>IF('DESIGN INPUTS AND CALCULATIONS'!$C$90="Integrated Leakage",'Integrated Leakage'!K27,'tables and calculations'!$AO69)</f>
        <v>0.31353446833429371</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0.27</v>
      </c>
      <c r="C28" s="22">
        <f t="shared" si="1"/>
        <v>10.37</v>
      </c>
      <c r="D28" s="22">
        <f t="shared" si="9"/>
        <v>0.2</v>
      </c>
      <c r="E28" s="22">
        <f t="shared" si="2"/>
        <v>4.0000000000000008E-2</v>
      </c>
      <c r="F28" s="22">
        <f t="shared" si="3"/>
        <v>17.361111111111093</v>
      </c>
      <c r="G28" s="22">
        <f t="shared" si="4"/>
        <v>2.0735999999999999</v>
      </c>
      <c r="H28" s="22">
        <f t="shared" si="5"/>
        <v>4.4084817240305183</v>
      </c>
      <c r="I28" s="22">
        <f t="shared" si="6"/>
        <v>0.22683546458841514</v>
      </c>
      <c r="J28" s="22">
        <f t="shared" si="7"/>
        <v>4.1666666666666643</v>
      </c>
      <c r="K28" s="22">
        <f t="shared" si="8"/>
        <v>0.24000000000000013</v>
      </c>
      <c r="L28" s="22">
        <f>IF('DESIGN INPUTS AND CALCULATIONS'!$C$90="Integrated Leakage",'Integrated Leakage'!I28,'tables and calculations'!$S70)</f>
        <v>0.54175440037559963</v>
      </c>
      <c r="M28" s="22">
        <f>IF('DESIGN INPUTS AND CALCULATIONS'!$C$90="Integrated Leakage",'Integrated Leakage'!K28,'tables and calculations'!$AO70)</f>
        <v>0.76081664342766675</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0.27</v>
      </c>
      <c r="C29" s="22">
        <f t="shared" si="1"/>
        <v>10.37</v>
      </c>
      <c r="D29" s="22">
        <f t="shared" si="9"/>
        <v>0.25</v>
      </c>
      <c r="E29" s="22">
        <f t="shared" si="2"/>
        <v>6.25E-2</v>
      </c>
      <c r="F29" s="22">
        <f t="shared" si="3"/>
        <v>5.1377777777777736</v>
      </c>
      <c r="G29" s="22">
        <f t="shared" si="4"/>
        <v>1.265625</v>
      </c>
      <c r="H29" s="22">
        <f t="shared" si="5"/>
        <v>2.5304945717740184</v>
      </c>
      <c r="I29" s="22">
        <f t="shared" si="6"/>
        <v>0.39517966612311045</v>
      </c>
      <c r="J29" s="22">
        <f t="shared" si="7"/>
        <v>2.2666666666666657</v>
      </c>
      <c r="K29" s="22">
        <f t="shared" si="8"/>
        <v>0.4411764705882355</v>
      </c>
      <c r="L29" s="22">
        <f>IF('DESIGN INPUTS AND CALCULATIONS'!$C$90="Integrated Leakage",'Integrated Leakage'!I29,'tables and calculations'!$S71)</f>
        <v>0.90369203616778293</v>
      </c>
      <c r="M29" s="22">
        <f>IF('DESIGN INPUTS AND CALCULATIONS'!$C$90="Integrated Leakage",'Integrated Leakage'!K29,'tables and calculations'!$AO71)</f>
        <v>2.2396618251421532</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0.27</v>
      </c>
      <c r="C30" s="22">
        <f t="shared" si="1"/>
        <v>10.37</v>
      </c>
      <c r="D30" s="22">
        <f t="shared" si="9"/>
        <v>0.3</v>
      </c>
      <c r="E30" s="22">
        <f t="shared" si="2"/>
        <v>0.09</v>
      </c>
      <c r="F30" s="22">
        <f t="shared" si="3"/>
        <v>1.5241579027587251</v>
      </c>
      <c r="G30" s="22">
        <f t="shared" si="4"/>
        <v>0.82810000000000006</v>
      </c>
      <c r="H30" s="22">
        <f t="shared" si="5"/>
        <v>1.5337072415421156</v>
      </c>
      <c r="I30" s="22">
        <f t="shared" si="6"/>
        <v>0.65201491713276238</v>
      </c>
      <c r="J30" s="22">
        <f t="shared" si="7"/>
        <v>1.2345679012345676</v>
      </c>
      <c r="K30" s="22">
        <f t="shared" si="8"/>
        <v>0.81000000000000016</v>
      </c>
      <c r="L30" s="22">
        <f>IF('DESIGN INPUTS AND CALCULATIONS'!$C$90="Integrated Leakage",'Integrated Leakage'!I30,'tables and calculations'!$S72)</f>
        <v>1.2204343488997089</v>
      </c>
      <c r="M30" s="22">
        <f>IF('DESIGN INPUTS AND CALCULATIONS'!$C$90="Integrated Leakage",'Integrated Leakage'!K30,'tables and calculations'!$AO72)</f>
        <v>39.763358572946196</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0.27</v>
      </c>
      <c r="C31" s="22">
        <f t="shared" si="1"/>
        <v>10.37</v>
      </c>
      <c r="D31" s="22">
        <f t="shared" si="9"/>
        <v>0.35</v>
      </c>
      <c r="E31" s="22">
        <f t="shared" si="2"/>
        <v>0.12249999999999998</v>
      </c>
      <c r="F31" s="22">
        <f t="shared" si="3"/>
        <v>0.37484381507705083</v>
      </c>
      <c r="G31" s="22">
        <f t="shared" si="4"/>
        <v>0.56571887755102035</v>
      </c>
      <c r="H31" s="22">
        <f t="shared" si="5"/>
        <v>0.96982611463502633</v>
      </c>
      <c r="I31" s="22">
        <f t="shared" si="6"/>
        <v>1.0311126756741635</v>
      </c>
      <c r="J31" s="22">
        <f t="shared" si="7"/>
        <v>0.61224489795918335</v>
      </c>
      <c r="K31" s="22">
        <f t="shared" si="8"/>
        <v>1.6333333333333342</v>
      </c>
      <c r="L31" s="22">
        <f>IF('DESIGN INPUTS AND CALCULATIONS'!$C$90="Integrated Leakage",'Integrated Leakage'!I31,'tables and calculations'!$S73)</f>
        <v>1.3436968895426835</v>
      </c>
      <c r="M31" s="22">
        <f>IF('DESIGN INPUTS AND CALCULATIONS'!$C$90="Integrated Leakage",'Integrated Leakage'!K31,'tables and calculations'!$AO73)</f>
        <v>3.2337128500718442</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0.27</v>
      </c>
      <c r="C32" s="22">
        <f t="shared" si="1"/>
        <v>10.37</v>
      </c>
      <c r="D32" s="22">
        <f t="shared" si="9"/>
        <v>0.39999999999999997</v>
      </c>
      <c r="E32" s="22">
        <f t="shared" si="2"/>
        <v>0.15999999999999998</v>
      </c>
      <c r="F32" s="22">
        <f t="shared" si="3"/>
        <v>4.3402777777777679E-2</v>
      </c>
      <c r="G32" s="22">
        <f t="shared" si="4"/>
        <v>0.39690000000000003</v>
      </c>
      <c r="H32" s="22">
        <f t="shared" si="5"/>
        <v>0.6635531461592038</v>
      </c>
      <c r="I32" s="22">
        <f t="shared" si="6"/>
        <v>1.5070382919412362</v>
      </c>
      <c r="J32" s="22">
        <f t="shared" si="7"/>
        <v>0.20833333333333309</v>
      </c>
      <c r="K32" s="22">
        <f t="shared" si="8"/>
        <v>4.8000000000000052</v>
      </c>
      <c r="L32" s="22">
        <f>IF('DESIGN INPUTS AND CALCULATIONS'!$C$90="Integrated Leakage",'Integrated Leakage'!I32,'tables and calculations'!$S74)</f>
        <v>1.3300739663778749</v>
      </c>
      <c r="M32" s="22">
        <f>IF('DESIGN INPUTS AND CALCULATIONS'!$C$90="Integrated Leakage",'Integrated Leakage'!K32,'tables and calculations'!$AO74)</f>
        <v>2.0253723048473695</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0.27</v>
      </c>
      <c r="C33" s="22">
        <f t="shared" si="1"/>
        <v>10.37</v>
      </c>
      <c r="D33" s="22">
        <f t="shared" si="9"/>
        <v>0.44999999999999996</v>
      </c>
      <c r="E33" s="22">
        <f t="shared" si="2"/>
        <v>0.20249999999999996</v>
      </c>
      <c r="F33" s="22">
        <f t="shared" si="3"/>
        <v>4.7041910578973101E-3</v>
      </c>
      <c r="G33" s="22">
        <f t="shared" si="4"/>
        <v>0.28266944444444453</v>
      </c>
      <c r="H33" s="22">
        <f t="shared" si="5"/>
        <v>0.53607241628565616</v>
      </c>
      <c r="I33" s="22">
        <f t="shared" si="6"/>
        <v>1.865419614254376</v>
      </c>
      <c r="J33" s="22">
        <f t="shared" si="7"/>
        <v>6.8587105624142719E-2</v>
      </c>
      <c r="K33" s="22">
        <f t="shared" si="8"/>
        <v>14.579999999999988</v>
      </c>
      <c r="L33" s="22">
        <f>IF('DESIGN INPUTS AND CALCULATIONS'!$C$90="Integrated Leakage",'Integrated Leakage'!I33,'tables and calculations'!$S77)</f>
        <v>1.2765649458065746</v>
      </c>
      <c r="M33" s="22">
        <f>IF('DESIGN INPUTS AND CALCULATIONS'!$C$90="Integrated Leakage",'Integrated Leakage'!K33,'tables and calculations'!$AO77)</f>
        <v>1.6123127454236006</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0.27</v>
      </c>
      <c r="C34" s="22">
        <f t="shared" si="1"/>
        <v>10.37</v>
      </c>
      <c r="D34" s="22">
        <f t="shared" si="9"/>
        <v>0.49999999999999994</v>
      </c>
      <c r="E34" s="22">
        <f t="shared" si="2"/>
        <v>0.24999999999999994</v>
      </c>
      <c r="F34" s="22">
        <f t="shared" si="3"/>
        <v>7.1111111111111111E-2</v>
      </c>
      <c r="G34" s="22">
        <f t="shared" si="4"/>
        <v>0.20249999999999996</v>
      </c>
      <c r="H34" s="22">
        <f t="shared" si="5"/>
        <v>0.52307849421584052</v>
      </c>
      <c r="I34" s="22">
        <f t="shared" si="6"/>
        <v>1.9117589636314984</v>
      </c>
      <c r="J34" s="22">
        <f t="shared" si="7"/>
        <v>0.26666666666666666</v>
      </c>
      <c r="K34" s="22">
        <f t="shared" si="8"/>
        <v>3.75</v>
      </c>
      <c r="L34" s="22">
        <f>IF('DESIGN INPUTS AND CALCULATIONS'!$C$90="Integrated Leakage",'Integrated Leakage'!I34,'tables and calculations'!$S78)</f>
        <v>1.2224928737051224</v>
      </c>
      <c r="M34" s="22">
        <f>IF('DESIGN INPUTS AND CALCULATIONS'!$C$90="Integrated Leakage",'Integrated Leakage'!K34,'tables and calculations'!$AO78)</f>
        <v>1.4070524970380831</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0.27</v>
      </c>
      <c r="C35" s="22">
        <f t="shared" si="1"/>
        <v>10.37</v>
      </c>
      <c r="D35" s="22">
        <f t="shared" si="9"/>
        <v>0.54999999999999993</v>
      </c>
      <c r="E35" s="22">
        <f t="shared" si="2"/>
        <v>0.30249999999999994</v>
      </c>
      <c r="F35" s="22">
        <f t="shared" si="3"/>
        <v>0.17075336384126777</v>
      </c>
      <c r="G35" s="22">
        <f t="shared" si="4"/>
        <v>0.14474566115702486</v>
      </c>
      <c r="H35" s="22">
        <f t="shared" si="5"/>
        <v>0.5616929988866628</v>
      </c>
      <c r="I35" s="22">
        <f t="shared" si="6"/>
        <v>1.780331964226205</v>
      </c>
      <c r="J35" s="22">
        <f t="shared" si="7"/>
        <v>0.41322314049586789</v>
      </c>
      <c r="K35" s="22">
        <f t="shared" si="8"/>
        <v>2.4199999999999995</v>
      </c>
      <c r="L35" s="22">
        <f>IF('DESIGN INPUTS AND CALCULATIONS'!$C$90="Integrated Leakage",'Integrated Leakage'!I35,'tables and calculations'!$S81)</f>
        <v>1.1768932341604625</v>
      </c>
      <c r="M35" s="22">
        <f>IF('DESIGN INPUTS AND CALCULATIONS'!$C$90="Integrated Leakage",'Integrated Leakage'!K35,'tables and calculations'!$AO81)</f>
        <v>1.2859263263748903</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0.27</v>
      </c>
      <c r="C36" s="22">
        <f t="shared" si="1"/>
        <v>10.37</v>
      </c>
      <c r="D36" s="22">
        <f t="shared" si="9"/>
        <v>0.6</v>
      </c>
      <c r="E36" s="22">
        <f t="shared" si="2"/>
        <v>0.36</v>
      </c>
      <c r="F36" s="22">
        <f t="shared" si="3"/>
        <v>0.27530102118579497</v>
      </c>
      <c r="G36" s="22">
        <f t="shared" si="4"/>
        <v>0.10240000000000005</v>
      </c>
      <c r="H36" s="22">
        <f t="shared" si="5"/>
        <v>0.61457385332097803</v>
      </c>
      <c r="I36" s="22">
        <f t="shared" si="6"/>
        <v>1.6271437429306361</v>
      </c>
      <c r="J36" s="22">
        <f t="shared" si="7"/>
        <v>0.52469135802469147</v>
      </c>
      <c r="K36" s="22">
        <f t="shared" si="8"/>
        <v>1.9058823529411761</v>
      </c>
      <c r="L36" s="22">
        <f>IF('DESIGN INPUTS AND CALCULATIONS'!$C$90="Integrated Leakage",'Integrated Leakage'!I36,'tables and calculations'!$S82)</f>
        <v>1.1400022684898086</v>
      </c>
      <c r="M36" s="22">
        <f>IF('DESIGN INPUTS AND CALCULATIONS'!$C$90="Integrated Leakage",'Integrated Leakage'!K36,'tables and calculations'!$AO82)</f>
        <v>1.2069044699558786</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0.27</v>
      </c>
      <c r="C37" s="22">
        <f t="shared" si="1"/>
        <v>10.37</v>
      </c>
      <c r="D37" s="22">
        <f t="shared" si="9"/>
        <v>0.65</v>
      </c>
      <c r="E37" s="22">
        <f t="shared" si="2"/>
        <v>0.42250000000000004</v>
      </c>
      <c r="F37" s="22">
        <f t="shared" si="3"/>
        <v>0.37385868064065636</v>
      </c>
      <c r="G37" s="22">
        <f t="shared" si="4"/>
        <v>7.1042751479289915E-2</v>
      </c>
      <c r="H37" s="22">
        <f t="shared" si="5"/>
        <v>0.66700931936513919</v>
      </c>
      <c r="I37" s="22">
        <f t="shared" si="6"/>
        <v>1.4992294274865634</v>
      </c>
      <c r="J37" s="22">
        <f t="shared" si="7"/>
        <v>0.61143984220907321</v>
      </c>
      <c r="K37" s="22">
        <f t="shared" si="8"/>
        <v>1.6354838709677413</v>
      </c>
      <c r="L37" s="22">
        <f>IF('DESIGN INPUTS AND CALCULATIONS'!$C$90="Integrated Leakage",'Integrated Leakage'!I37,'tables and calculations'!$S83)</f>
        <v>1.1102209097324589</v>
      </c>
      <c r="M37" s="22">
        <f>IF('DESIGN INPUTS AND CALCULATIONS'!$C$90="Integrated Leakage",'Integrated Leakage'!K37,'tables and calculations'!$AO83)</f>
        <v>1.1518202614072752</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0.27</v>
      </c>
      <c r="C38" s="22">
        <f t="shared" si="1"/>
        <v>10.37</v>
      </c>
      <c r="D38" s="22">
        <f t="shared" si="9"/>
        <v>0.70000000000000007</v>
      </c>
      <c r="E38" s="22">
        <f t="shared" si="2"/>
        <v>0.4900000000000001</v>
      </c>
      <c r="F38" s="22">
        <f t="shared" si="3"/>
        <v>0.46277014207043404</v>
      </c>
      <c r="G38" s="22">
        <f t="shared" si="4"/>
        <v>4.777346938775507E-2</v>
      </c>
      <c r="H38" s="22">
        <f t="shared" si="5"/>
        <v>0.71452334563552866</v>
      </c>
      <c r="I38" s="22">
        <f t="shared" si="6"/>
        <v>1.3995343974528303</v>
      </c>
      <c r="J38" s="22">
        <f t="shared" si="7"/>
        <v>0.68027210884353773</v>
      </c>
      <c r="K38" s="22">
        <f t="shared" si="8"/>
        <v>1.4699999999999993</v>
      </c>
      <c r="L38" s="22">
        <f>IF('DESIGN INPUTS AND CALCULATIONS'!$C$90="Integrated Leakage",'Integrated Leakage'!I38,'tables and calculations'!$S84)</f>
        <v>1.0859086989629769</v>
      </c>
      <c r="M38" s="22">
        <f>IF('DESIGN INPUTS AND CALCULATIONS'!$C$90="Integrated Leakage",'Integrated Leakage'!K38,'tables and calculations'!$AO84)</f>
        <v>1.111565273265205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0.27</v>
      </c>
      <c r="C39" s="22">
        <f t="shared" si="1"/>
        <v>10.37</v>
      </c>
      <c r="D39" s="22">
        <f t="shared" si="9"/>
        <v>0.75000000000000011</v>
      </c>
      <c r="E39" s="22">
        <f t="shared" si="2"/>
        <v>0.56250000000000022</v>
      </c>
      <c r="F39" s="22">
        <f t="shared" si="3"/>
        <v>0.54140527358634405</v>
      </c>
      <c r="G39" s="22">
        <f t="shared" si="4"/>
        <v>3.0624999999999958E-2</v>
      </c>
      <c r="H39" s="22">
        <f t="shared" si="5"/>
        <v>0.75632682987339805</v>
      </c>
      <c r="I39" s="22">
        <f t="shared" si="6"/>
        <v>1.3221797250897347</v>
      </c>
      <c r="J39" s="22">
        <f t="shared" si="7"/>
        <v>0.73580246913580283</v>
      </c>
      <c r="K39" s="22">
        <f t="shared" si="8"/>
        <v>1.3590604026845632</v>
      </c>
      <c r="L39" s="22">
        <f>IF('DESIGN INPUTS AND CALCULATIONS'!$C$90="Integrated Leakage",'Integrated Leakage'!I39,'tables and calculations'!$S85)</f>
        <v>1.0657454758700156</v>
      </c>
      <c r="M39" s="22">
        <f>IF('DESIGN INPUTS AND CALCULATIONS'!$C$90="Integrated Leakage",'Integrated Leakage'!K39,'tables and calculations'!$AO85)</f>
        <v>1.0810839967735568</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0.27</v>
      </c>
      <c r="C40" s="22">
        <f t="shared" si="1"/>
        <v>10.37</v>
      </c>
      <c r="D40" s="22">
        <f t="shared" si="9"/>
        <v>0.80000000000000016</v>
      </c>
      <c r="E40" s="22">
        <f t="shared" si="2"/>
        <v>0.64000000000000024</v>
      </c>
      <c r="F40" s="22">
        <f t="shared" si="3"/>
        <v>0.61035156250000056</v>
      </c>
      <c r="G40" s="22">
        <f t="shared" si="4"/>
        <v>1.8224999999999963E-2</v>
      </c>
      <c r="H40" s="22">
        <f t="shared" si="5"/>
        <v>0.79282820490948758</v>
      </c>
      <c r="I40" s="22">
        <f t="shared" si="6"/>
        <v>1.2613072968489611</v>
      </c>
      <c r="J40" s="22">
        <f t="shared" si="7"/>
        <v>0.78125000000000033</v>
      </c>
      <c r="K40" s="22">
        <f t="shared" si="8"/>
        <v>1.2799999999999994</v>
      </c>
      <c r="L40" s="22">
        <f>IF('DESIGN INPUTS AND CALCULATIONS'!$C$90="Integrated Leakage",'Integrated Leakage'!I40,'tables and calculations'!$S86)</f>
        <v>1.048735234628686</v>
      </c>
      <c r="M40" s="22">
        <f>IF('DESIGN INPUTS AND CALCULATIONS'!$C$90="Integrated Leakage",'Integrated Leakage'!K40,'tables and calculations'!$AO86)</f>
        <v>1.0573539460764383</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0.27</v>
      </c>
      <c r="C41" s="22">
        <f t="shared" si="1"/>
        <v>10.37</v>
      </c>
      <c r="D41" s="22">
        <f t="shared" si="9"/>
        <v>0.8500000000000002</v>
      </c>
      <c r="E41" s="22">
        <f t="shared" si="2"/>
        <v>0.72250000000000036</v>
      </c>
      <c r="F41" s="22">
        <f t="shared" si="3"/>
        <v>0.67062309013435129</v>
      </c>
      <c r="G41" s="22">
        <f t="shared" si="4"/>
        <v>9.5924740484428835E-3</v>
      </c>
      <c r="H41" s="22">
        <f t="shared" si="5"/>
        <v>0.82475181975112621</v>
      </c>
      <c r="I41" s="22">
        <f t="shared" si="6"/>
        <v>1.2124859576566391</v>
      </c>
      <c r="J41" s="22">
        <f t="shared" si="7"/>
        <v>0.81891580161476385</v>
      </c>
      <c r="K41" s="22">
        <f t="shared" si="8"/>
        <v>1.2211267605633798</v>
      </c>
      <c r="L41" s="22">
        <f>IF('DESIGN INPUTS AND CALCULATIONS'!$C$90="Integrated Leakage",'Integrated Leakage'!I41,'tables and calculations'!$S87)</f>
        <v>1.0341389336315943</v>
      </c>
      <c r="M41" s="22">
        <f>IF('DESIGN INPUTS AND CALCULATIONS'!$C$90="Integrated Leakage",'Integrated Leakage'!K41,'tables and calculations'!$AO87)</f>
        <v>1.0384624116894794</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0.27</v>
      </c>
      <c r="C42" s="22">
        <f t="shared" si="1"/>
        <v>10.37</v>
      </c>
      <c r="D42" s="22">
        <f t="shared" si="9"/>
        <v>0.90000000000000024</v>
      </c>
      <c r="E42" s="22">
        <f t="shared" si="2"/>
        <v>0.81000000000000039</v>
      </c>
      <c r="F42" s="22">
        <f t="shared" si="3"/>
        <v>0.72331641706228955</v>
      </c>
      <c r="G42" s="22">
        <f t="shared" si="4"/>
        <v>4.0111111111110868E-3</v>
      </c>
      <c r="H42" s="22">
        <f t="shared" si="5"/>
        <v>0.85283499469322943</v>
      </c>
      <c r="I42" s="22">
        <f t="shared" si="6"/>
        <v>1.1725597638728542</v>
      </c>
      <c r="J42" s="22">
        <f t="shared" si="7"/>
        <v>0.85048010973936927</v>
      </c>
      <c r="K42" s="22">
        <f t="shared" si="8"/>
        <v>1.1758064516129028</v>
      </c>
      <c r="L42" s="22">
        <f>IF('DESIGN INPUTS AND CALCULATIONS'!$C$90="Integrated Leakage",'Integrated Leakage'!I42,'tables and calculations'!$S88)</f>
        <v>1.0214078609381143</v>
      </c>
      <c r="M42" s="22">
        <f>IF('DESIGN INPUTS AND CALCULATIONS'!$C$90="Integrated Leakage",'Integrated Leakage'!K42,'tables and calculations'!$AO88)</f>
        <v>1.0231433309447784</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0.27</v>
      </c>
      <c r="C43" s="22">
        <f t="shared" si="1"/>
        <v>10.37</v>
      </c>
      <c r="D43" s="22">
        <f t="shared" si="9"/>
        <v>0.95000000000000029</v>
      </c>
      <c r="E43" s="22">
        <f t="shared" si="2"/>
        <v>0.90250000000000052</v>
      </c>
      <c r="F43" s="22">
        <f t="shared" si="3"/>
        <v>0.76946752847029909</v>
      </c>
      <c r="G43" s="22">
        <f t="shared" si="4"/>
        <v>9.4799168975068183E-4</v>
      </c>
      <c r="H43" s="22">
        <f t="shared" si="5"/>
        <v>0.87773317139096996</v>
      </c>
      <c r="I43" s="22">
        <f t="shared" si="6"/>
        <v>1.1392984025148214</v>
      </c>
      <c r="J43" s="22">
        <f t="shared" si="7"/>
        <v>0.87719298245614064</v>
      </c>
      <c r="K43" s="22">
        <f t="shared" si="8"/>
        <v>1.1399999999999997</v>
      </c>
      <c r="L43" s="22">
        <f>IF('DESIGN INPUTS AND CALCULATIONS'!$C$90="Integrated Leakage",'Integrated Leakage'!I43,'tables and calculations'!$S89)</f>
        <v>1.0101315799958595</v>
      </c>
      <c r="M43" s="22">
        <f>IF('DESIGN INPUTS AND CALCULATIONS'!$C$90="Integrated Leakage",'Integrated Leakage'!K43,'tables and calculations'!$AO89)</f>
        <v>1.0105275321742413</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0.27</v>
      </c>
      <c r="C44" s="22">
        <f t="shared" si="1"/>
        <v>10.37</v>
      </c>
      <c r="D44" s="22">
        <f t="shared" si="9"/>
        <v>1.0000000000000002</v>
      </c>
      <c r="E44" s="22">
        <f t="shared" si="2"/>
        <v>1.0000000000000004</v>
      </c>
      <c r="F44" s="22">
        <f t="shared" si="3"/>
        <v>0.81000000000000039</v>
      </c>
      <c r="G44" s="22">
        <f t="shared" si="4"/>
        <v>1.7749370367472765E-32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0.27</v>
      </c>
      <c r="C45" s="22">
        <f t="shared" si="1"/>
        <v>10.37</v>
      </c>
      <c r="D45" s="22">
        <f t="shared" si="9"/>
        <v>1.0500000000000003</v>
      </c>
      <c r="E45" s="22">
        <f t="shared" si="2"/>
        <v>1.1025000000000005</v>
      </c>
      <c r="F45" s="22">
        <f t="shared" si="3"/>
        <v>0.84571402163694853</v>
      </c>
      <c r="G45" s="22">
        <f t="shared" si="4"/>
        <v>8.5765306122449921E-4</v>
      </c>
      <c r="H45" s="22">
        <f t="shared" si="5"/>
        <v>0.92009329673581097</v>
      </c>
      <c r="I45" s="22">
        <f t="shared" si="6"/>
        <v>1.0868463052036916</v>
      </c>
      <c r="J45" s="22">
        <f t="shared" si="7"/>
        <v>0.91962711010330078</v>
      </c>
      <c r="K45" s="22">
        <f t="shared" si="8"/>
        <v>1.0873972602739723</v>
      </c>
      <c r="L45" s="22">
        <f>IF('DESIGN INPUTS AND CALCULATIONS'!$C$90="Integrated Leakage",'Integrated Leakage'!I45,'tables and calculations'!$S91)</f>
        <v>0.99077632901371204</v>
      </c>
      <c r="M45" s="22">
        <f>IF('DESIGN INPUTS AND CALCULATIONS'!$C$90="Integrated Leakage",'Integrated Leakage'!K45,'tables and calculations'!$AO91)</f>
        <v>0.9911143236152018</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0.27</v>
      </c>
      <c r="C46" s="22">
        <f t="shared" si="1"/>
        <v>10.37</v>
      </c>
      <c r="D46" s="22">
        <f t="shared" si="9"/>
        <v>1.1000000000000003</v>
      </c>
      <c r="E46" s="22">
        <f t="shared" si="2"/>
        <v>1.2100000000000006</v>
      </c>
      <c r="F46" s="22">
        <f t="shared" si="3"/>
        <v>0.8772928382244688</v>
      </c>
      <c r="G46" s="22">
        <f t="shared" si="4"/>
        <v>3.2801652892562178E-3</v>
      </c>
      <c r="H46" s="22">
        <f t="shared" si="5"/>
        <v>0.93838851416336344</v>
      </c>
      <c r="I46" s="22">
        <f t="shared" si="6"/>
        <v>1.065656692198079</v>
      </c>
      <c r="J46" s="22">
        <f t="shared" si="7"/>
        <v>0.93663911845730041</v>
      </c>
      <c r="K46" s="22">
        <f t="shared" si="8"/>
        <v>1.0676470588235292</v>
      </c>
      <c r="L46" s="22">
        <f>IF('DESIGN INPUTS AND CALCULATIONS'!$C$90="Integrated Leakage",'Integrated Leakage'!I46,'tables and calculations'!$S92)</f>
        <v>0.98227784531841178</v>
      </c>
      <c r="M46" s="22">
        <f>IF('DESIGN INPUTS AND CALCULATIONS'!$C$90="Integrated Leakage",'Integrated Leakage'!K46,'tables and calculations'!$AO92)</f>
        <v>0.98353933536666416</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0.27</v>
      </c>
      <c r="C47" s="22">
        <f t="shared" si="1"/>
        <v>10.37</v>
      </c>
      <c r="D47" s="22">
        <f t="shared" si="9"/>
        <v>1.1500000000000004</v>
      </c>
      <c r="E47" s="22">
        <f t="shared" si="2"/>
        <v>1.3225000000000009</v>
      </c>
      <c r="F47" s="22">
        <f t="shared" si="3"/>
        <v>0.90531567727546924</v>
      </c>
      <c r="G47" s="22">
        <f t="shared" si="4"/>
        <v>7.0779300567108041E-3</v>
      </c>
      <c r="H47" s="22">
        <f t="shared" si="5"/>
        <v>0.95519296863627512</v>
      </c>
      <c r="I47" s="22">
        <f t="shared" si="6"/>
        <v>1.0469088789752041</v>
      </c>
      <c r="J47" s="22">
        <f t="shared" si="7"/>
        <v>0.95148078134845648</v>
      </c>
      <c r="K47" s="22">
        <f t="shared" si="8"/>
        <v>1.0509933774834435</v>
      </c>
      <c r="L47" s="22">
        <f>IF('DESIGN INPUTS AND CALCULATIONS'!$C$90="Integrated Leakage",'Integrated Leakage'!I47,'tables and calculations'!$S93)</f>
        <v>0.97436215632458911</v>
      </c>
      <c r="M47" s="22">
        <f>IF('DESIGN INPUTS AND CALCULATIONS'!$C$90="Integrated Leakage",'Integrated Leakage'!K47,'tables and calculations'!$AO93)</f>
        <v>0.97702468223567951</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0.27</v>
      </c>
      <c r="C48" s="22">
        <f t="shared" si="1"/>
        <v>10.37</v>
      </c>
      <c r="D48" s="22">
        <f t="shared" si="9"/>
        <v>1.2000000000000004</v>
      </c>
      <c r="E48" s="22">
        <f t="shared" si="2"/>
        <v>1.4400000000000011</v>
      </c>
      <c r="F48" s="22">
        <f t="shared" si="3"/>
        <v>0.93027215744551173</v>
      </c>
      <c r="G48" s="22">
        <f t="shared" si="4"/>
        <v>1.2100000000000046E-2</v>
      </c>
      <c r="H48" s="22">
        <f t="shared" si="5"/>
        <v>0.97075854744911294</v>
      </c>
      <c r="I48" s="22">
        <f t="shared" si="6"/>
        <v>1.0301222715243925</v>
      </c>
      <c r="J48" s="22">
        <f t="shared" si="7"/>
        <v>0.96450617283950635</v>
      </c>
      <c r="K48" s="22">
        <f t="shared" si="8"/>
        <v>1.0367999999999997</v>
      </c>
      <c r="L48" s="22">
        <f>IF('DESIGN INPUTS AND CALCULATIONS'!$C$90="Integrated Leakage",'Integrated Leakage'!I48,'tables and calculations'!$S94)</f>
        <v>0.96691729136035154</v>
      </c>
      <c r="M48" s="22">
        <f>IF('DESIGN INPUTS AND CALCULATIONS'!$C$90="Integrated Leakage",'Integrated Leakage'!K48,'tables and calculations'!$AO94)</f>
        <v>0.97137795670431959</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0.27</v>
      </c>
      <c r="C49" s="22">
        <f t="shared" si="1"/>
        <v>10.37</v>
      </c>
      <c r="D49" s="22">
        <f t="shared" si="9"/>
        <v>1.2500000000000004</v>
      </c>
      <c r="E49" s="22">
        <f t="shared" si="2"/>
        <v>1.5625000000000011</v>
      </c>
      <c r="F49" s="22">
        <f t="shared" si="3"/>
        <v>0.9525760000000002</v>
      </c>
      <c r="G49" s="22">
        <f t="shared" si="4"/>
        <v>1.8225000000000054E-2</v>
      </c>
      <c r="H49" s="22">
        <f t="shared" si="5"/>
        <v>0.98529234240401986</v>
      </c>
      <c r="I49" s="22">
        <f t="shared" si="6"/>
        <v>1.0149272017684567</v>
      </c>
      <c r="J49" s="22">
        <f t="shared" si="7"/>
        <v>0.97600000000000009</v>
      </c>
      <c r="K49" s="22">
        <f t="shared" si="8"/>
        <v>1.0245901639344261</v>
      </c>
      <c r="L49" s="22">
        <f>IF('DESIGN INPUTS AND CALCULATIONS'!$C$90="Integrated Leakage",'Integrated Leakage'!I49,'tables and calculations'!$S95)</f>
        <v>0.95985448323631706</v>
      </c>
      <c r="M49" s="22">
        <f>IF('DESIGN INPUTS AND CALCULATIONS'!$C$90="Integrated Leakage",'Integrated Leakage'!K49,'tables and calculations'!$AO95)</f>
        <v>0.96644911643149134</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0.27</v>
      </c>
      <c r="C50" s="22">
        <f t="shared" si="1"/>
        <v>10.37</v>
      </c>
      <c r="D50" s="22">
        <f t="shared" si="9"/>
        <v>1.3000000000000005</v>
      </c>
      <c r="E50" s="22">
        <f t="shared" si="2"/>
        <v>1.6900000000000013</v>
      </c>
      <c r="F50" s="22">
        <f t="shared" si="3"/>
        <v>0.97257721290493282</v>
      </c>
      <c r="G50" s="22">
        <f t="shared" si="4"/>
        <v>2.5354437869822555E-2</v>
      </c>
      <c r="H50" s="22">
        <f t="shared" si="5"/>
        <v>0.99896529007506329</v>
      </c>
      <c r="I50" s="22">
        <f t="shared" si="6"/>
        <v>1.0010357816584987</v>
      </c>
      <c r="J50" s="22">
        <f t="shared" si="7"/>
        <v>0.98619329388560173</v>
      </c>
      <c r="K50" s="22">
        <f t="shared" si="8"/>
        <v>1.0139999999999998</v>
      </c>
      <c r="L50" s="22">
        <f>IF('DESIGN INPUTS AND CALCULATIONS'!$C$90="Integrated Leakage",'Integrated Leakage'!I50,'tables and calculations'!$S96)</f>
        <v>0.95310285035217801</v>
      </c>
      <c r="M50" s="22">
        <f>IF('DESIGN INPUTS AND CALCULATIONS'!$C$90="Integrated Leakage",'Integrated Leakage'!K50,'tables and calculations'!$AO96)</f>
        <v>0.96211963101900411</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0.27</v>
      </c>
      <c r="C51" s="22">
        <f t="shared" si="1"/>
        <v>10.37</v>
      </c>
      <c r="D51" s="22">
        <f t="shared" si="9"/>
        <v>1.3500000000000005</v>
      </c>
      <c r="E51" s="22">
        <f t="shared" si="2"/>
        <v>1.8225000000000013</v>
      </c>
      <c r="F51" s="22">
        <f t="shared" si="3"/>
        <v>0.99057254558366981</v>
      </c>
      <c r="G51" s="22">
        <f t="shared" si="4"/>
        <v>3.34077160493828E-2</v>
      </c>
      <c r="H51" s="22">
        <f t="shared" si="5"/>
        <v>1.0119190983636255</v>
      </c>
      <c r="I51" s="22">
        <f t="shared" si="6"/>
        <v>0.98822129320130447</v>
      </c>
      <c r="J51" s="22">
        <f t="shared" si="7"/>
        <v>0.99527511050144812</v>
      </c>
      <c r="K51" s="22">
        <f t="shared" si="8"/>
        <v>1.0047473200612556</v>
      </c>
      <c r="L51" s="22">
        <f>IF('DESIGN INPUTS AND CALCULATIONS'!$C$90="Integrated Leakage",'Integrated Leakage'!I51,'tables and calculations'!$S97)</f>
        <v>0.94660543532122932</v>
      </c>
      <c r="M51" s="22">
        <f>IF('DESIGN INPUTS AND CALCULATIONS'!$C$90="Integrated Leakage",'Integrated Leakage'!K51,'tables and calculations'!$AO97)</f>
        <v>0.95829477134045304</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0.27</v>
      </c>
      <c r="C52" s="22">
        <f t="shared" si="1"/>
        <v>10.37</v>
      </c>
      <c r="D52" s="22">
        <f t="shared" si="9"/>
        <v>1.4000000000000006</v>
      </c>
      <c r="E52" s="22">
        <f t="shared" si="2"/>
        <v>1.9600000000000015</v>
      </c>
      <c r="F52" s="22">
        <f t="shared" si="3"/>
        <v>1.0068142903419874</v>
      </c>
      <c r="G52" s="22">
        <f t="shared" si="4"/>
        <v>4.231836734693889E-2</v>
      </c>
      <c r="H52" s="22">
        <f t="shared" si="5"/>
        <v>1.0242717694483854</v>
      </c>
      <c r="I52" s="22">
        <f t="shared" si="6"/>
        <v>0.97630338922505222</v>
      </c>
      <c r="J52" s="22">
        <f t="shared" si="7"/>
        <v>1.0034013605442178</v>
      </c>
      <c r="K52" s="22">
        <f t="shared" si="8"/>
        <v>0.99661016949152526</v>
      </c>
      <c r="L52" s="22">
        <f>IF('DESIGN INPUTS AND CALCULATIONS'!$C$90="Integrated Leakage",'Integrated Leakage'!I52,'tables and calculations'!$S98)</f>
        <v>0.94031622204332765</v>
      </c>
      <c r="M52" s="22">
        <f>IF('DESIGN INPUTS AND CALCULATIONS'!$C$90="Integrated Leakage",'Integrated Leakage'!K52,'tables and calculations'!$AO98)</f>
        <v>0.95489803444751853</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0.27</v>
      </c>
      <c r="C53" s="22">
        <f t="shared" si="1"/>
        <v>10.37</v>
      </c>
      <c r="D53" s="22">
        <f t="shared" si="9"/>
        <v>1.4500000000000006</v>
      </c>
      <c r="E53" s="22">
        <f t="shared" si="2"/>
        <v>2.1025000000000018</v>
      </c>
      <c r="F53" s="22">
        <f t="shared" si="3"/>
        <v>1.0215176146397262</v>
      </c>
      <c r="G53" s="22">
        <f t="shared" si="4"/>
        <v>5.2031183115338997E-2</v>
      </c>
      <c r="H53" s="22">
        <f t="shared" si="5"/>
        <v>1.0361219994552116</v>
      </c>
      <c r="I53" s="22">
        <f t="shared" si="6"/>
        <v>0.9651373105925708</v>
      </c>
      <c r="J53" s="22">
        <f t="shared" si="7"/>
        <v>1.0107015457788349</v>
      </c>
      <c r="K53" s="22">
        <f t="shared" si="8"/>
        <v>0.98941176470588221</v>
      </c>
      <c r="L53" s="22">
        <f>IF('DESIGN INPUTS AND CALCULATIONS'!$C$90="Integrated Leakage",'Integrated Leakage'!I53,'tables and calculations'!$S99)</f>
        <v>0.93419786611720645</v>
      </c>
      <c r="M53" s="22">
        <f>IF('DESIGN INPUTS AND CALCULATIONS'!$C$90="Integrated Leakage",'Integrated Leakage'!K53,'tables and calculations'!$AO99)</f>
        <v>0.95186704851380366</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0.27</v>
      </c>
      <c r="C54" s="22">
        <f t="shared" si="1"/>
        <v>10.37</v>
      </c>
      <c r="D54" s="22">
        <f t="shared" si="9"/>
        <v>1.5000000000000007</v>
      </c>
      <c r="E54" s="22">
        <f t="shared" si="2"/>
        <v>2.2500000000000018</v>
      </c>
      <c r="F54" s="22">
        <f t="shared" si="3"/>
        <v>1.034866636183509</v>
      </c>
      <c r="G54" s="22">
        <f t="shared" si="4"/>
        <v>6.2500000000000139E-2</v>
      </c>
      <c r="H54" s="22">
        <f t="shared" si="5"/>
        <v>1.0475526889772702</v>
      </c>
      <c r="I54" s="22">
        <f t="shared" si="6"/>
        <v>0.95460592151818535</v>
      </c>
      <c r="J54" s="22">
        <f t="shared" si="7"/>
        <v>1.0172839506172842</v>
      </c>
      <c r="K54" s="22">
        <f t="shared" si="8"/>
        <v>0.98300970873786386</v>
      </c>
      <c r="L54" s="22">
        <f>IF('DESIGN INPUTS AND CALCULATIONS'!$C$90="Integrated Leakage",'Integrated Leakage'!I54,'tables and calculations'!$S100)</f>
        <v>0.92821995083693942</v>
      </c>
      <c r="M54" s="22">
        <f>IF('DESIGN INPUTS AND CALCULATIONS'!$C$90="Integrated Leakage",'Integrated Leakage'!K54,'tables and calculations'!$AO100)</f>
        <v>0.9491505217699121</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0.27</v>
      </c>
      <c r="C55" s="22">
        <f t="shared" si="1"/>
        <v>10.37</v>
      </c>
      <c r="D55" s="22">
        <f t="shared" si="9"/>
        <v>1.5500000000000007</v>
      </c>
      <c r="E55" s="22">
        <f t="shared" si="2"/>
        <v>2.4025000000000021</v>
      </c>
      <c r="F55" s="22">
        <f t="shared" si="3"/>
        <v>1.0470194445437024</v>
      </c>
      <c r="G55" s="22">
        <f t="shared" si="4"/>
        <v>7.3685978147762912E-2</v>
      </c>
      <c r="H55" s="22">
        <f t="shared" si="5"/>
        <v>1.0586337528585916</v>
      </c>
      <c r="I55" s="22">
        <f t="shared" si="6"/>
        <v>0.94461375078938781</v>
      </c>
      <c r="J55" s="22">
        <f t="shared" si="7"/>
        <v>1.023239680887964</v>
      </c>
      <c r="K55" s="22">
        <f t="shared" si="8"/>
        <v>0.97728813559322025</v>
      </c>
      <c r="L55" s="22">
        <f>IF('DESIGN INPUTS AND CALCULATIONS'!$C$90="Integrated Leakage",'Integrated Leakage'!I55,'tables and calculations'!$S101)</f>
        <v>0.92235763442894958</v>
      </c>
      <c r="M55" s="22">
        <f>IF('DESIGN INPUTS AND CALCULATIONS'!$C$90="Integrated Leakage",'Integrated Leakage'!K55,'tables and calculations'!$AO101)</f>
        <v>0.94670593970069494</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0.27</v>
      </c>
      <c r="C56" s="22">
        <f t="shared" si="1"/>
        <v>10.37</v>
      </c>
      <c r="D56" s="22">
        <f t="shared" si="9"/>
        <v>1.6000000000000008</v>
      </c>
      <c r="E56" s="22">
        <f t="shared" si="2"/>
        <v>2.5600000000000023</v>
      </c>
      <c r="F56" s="22">
        <f t="shared" si="3"/>
        <v>1.0581122504340281</v>
      </c>
      <c r="G56" s="22">
        <f t="shared" si="4"/>
        <v>8.5556250000000181E-2</v>
      </c>
      <c r="H56" s="22">
        <f t="shared" si="5"/>
        <v>1.0694243780810442</v>
      </c>
      <c r="I56" s="22">
        <f t="shared" si="6"/>
        <v>0.93508248034740149</v>
      </c>
      <c r="J56" s="22">
        <f t="shared" si="7"/>
        <v>1.0286458333333335</v>
      </c>
      <c r="K56" s="22">
        <f t="shared" si="8"/>
        <v>0.97215189873417707</v>
      </c>
      <c r="L56" s="22">
        <f>IF('DESIGN INPUTS AND CALCULATIONS'!$C$90="Integrated Leakage",'Integrated Leakage'!I56,'tables and calculations'!$S102)</f>
        <v>0.91659059141339749</v>
      </c>
      <c r="M56" s="22">
        <f>IF('DESIGN INPUTS AND CALCULATIONS'!$C$90="Integrated Leakage",'Integrated Leakage'!K56,'tables and calculations'!$AO102)</f>
        <v>0.94449780638372482</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0.27</v>
      </c>
      <c r="C57" s="22">
        <f t="shared" si="1"/>
        <v>10.37</v>
      </c>
      <c r="D57" s="22">
        <f t="shared" si="9"/>
        <v>1.6500000000000008</v>
      </c>
      <c r="E57" s="22">
        <f t="shared" si="2"/>
        <v>2.7225000000000028</v>
      </c>
      <c r="F57" s="22">
        <f t="shared" si="3"/>
        <v>1.0682628173731432</v>
      </c>
      <c r="G57" s="22">
        <f t="shared" si="4"/>
        <v>9.808285123966963E-2</v>
      </c>
      <c r="H57" s="22">
        <f t="shared" si="5"/>
        <v>1.0799748462870851</v>
      </c>
      <c r="I57" s="22">
        <f t="shared" si="6"/>
        <v>0.92594749168275936</v>
      </c>
      <c r="J57" s="22">
        <f t="shared" si="7"/>
        <v>1.033568003264973</v>
      </c>
      <c r="K57" s="22">
        <f t="shared" si="8"/>
        <v>0.96752221125370186</v>
      </c>
      <c r="L57" s="22">
        <f>IF('DESIGN INPUTS AND CALCULATIONS'!$C$90="Integrated Leakage",'Integrated Leakage'!I57,'tables and calculations'!$S103)</f>
        <v>0.91090217717778299</v>
      </c>
      <c r="M57" s="22">
        <f>IF('DESIGN INPUTS AND CALCULATIONS'!$C$90="Integrated Leakage",'Integrated Leakage'!K57,'tables and calculations'!$AO103)</f>
        <v>0.94249628680740205</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0.27</v>
      </c>
      <c r="C58" s="22">
        <f t="shared" si="1"/>
        <v>10.37</v>
      </c>
      <c r="D58" s="22">
        <f t="shared" si="9"/>
        <v>1.7000000000000008</v>
      </c>
      <c r="E58" s="22">
        <f t="shared" si="2"/>
        <v>2.8900000000000028</v>
      </c>
      <c r="F58" s="22">
        <f t="shared" si="3"/>
        <v>1.0775733049173264</v>
      </c>
      <c r="G58" s="22">
        <f t="shared" si="4"/>
        <v>0.11124186851211097</v>
      </c>
      <c r="H58" s="22">
        <f t="shared" si="5"/>
        <v>1.0903280118521386</v>
      </c>
      <c r="I58" s="22">
        <f t="shared" si="6"/>
        <v>0.91715519470264872</v>
      </c>
      <c r="J58" s="22">
        <f t="shared" si="7"/>
        <v>1.0380622837370244</v>
      </c>
      <c r="K58" s="22">
        <f t="shared" si="8"/>
        <v>0.96333333333333315</v>
      </c>
      <c r="L58" s="22">
        <f>IF('DESIGN INPUTS AND CALCULATIONS'!$C$90="Integrated Leakage",'Integrated Leakage'!I58,'tables and calculations'!$S104)</f>
        <v>0.90527876347925007</v>
      </c>
      <c r="M58" s="22">
        <f>IF('DESIGN INPUTS AND CALCULATIONS'!$C$90="Integrated Leakage",'Integrated Leakage'!K58,'tables and calculations'!$AO104)</f>
        <v>0.9406761482828816</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0.27</v>
      </c>
      <c r="C59" s="22">
        <f t="shared" si="1"/>
        <v>10.37</v>
      </c>
      <c r="D59" s="22">
        <f t="shared" si="9"/>
        <v>1.7500000000000009</v>
      </c>
      <c r="E59" s="22">
        <f t="shared" si="2"/>
        <v>3.0625000000000031</v>
      </c>
      <c r="F59" s="22">
        <f t="shared" si="3"/>
        <v>1.0861326299227176</v>
      </c>
      <c r="G59" s="22">
        <f t="shared" si="4"/>
        <v>0.12501275510204107</v>
      </c>
      <c r="H59" s="22">
        <f t="shared" si="5"/>
        <v>1.1005205064081081</v>
      </c>
      <c r="I59" s="22">
        <f t="shared" si="6"/>
        <v>0.90866094196082903</v>
      </c>
      <c r="J59" s="22">
        <f t="shared" si="7"/>
        <v>1.0421768707482995</v>
      </c>
      <c r="K59" s="22">
        <f t="shared" si="8"/>
        <v>0.95953002610966043</v>
      </c>
      <c r="L59" s="22">
        <f>IF('DESIGN INPUTS AND CALCULATIONS'!$C$90="Integrated Leakage",'Integrated Leakage'!I59,'tables and calculations'!$S105)</f>
        <v>0.89970920596582582</v>
      </c>
      <c r="M59" s="22">
        <f>IF('DESIGN INPUTS AND CALCULATIONS'!$C$90="Integrated Leakage",'Integrated Leakage'!K59,'tables and calculations'!$AO105)</f>
        <v>0.93901592745999363</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0.27</v>
      </c>
      <c r="C60" s="22">
        <f t="shared" si="1"/>
        <v>10.37</v>
      </c>
      <c r="D60" s="22">
        <f t="shared" si="9"/>
        <v>1.8000000000000009</v>
      </c>
      <c r="E60" s="22">
        <f t="shared" si="2"/>
        <v>3.2400000000000033</v>
      </c>
      <c r="F60" s="22">
        <f t="shared" si="3"/>
        <v>1.0940184329022415</v>
      </c>
      <c r="G60" s="22">
        <f t="shared" si="4"/>
        <v>0.13937777777777807</v>
      </c>
      <c r="H60" s="22">
        <f t="shared" si="5"/>
        <v>1.1105837252004098</v>
      </c>
      <c r="I60" s="22">
        <f t="shared" si="6"/>
        <v>0.90042738544502399</v>
      </c>
      <c r="J60" s="22">
        <f t="shared" si="7"/>
        <v>1.0459533607681757</v>
      </c>
      <c r="K60" s="22">
        <f t="shared" si="8"/>
        <v>0.95606557377049173</v>
      </c>
      <c r="L60" s="22">
        <f>IF('DESIGN INPUTS AND CALCULATIONS'!$C$90="Integrated Leakage",'Integrated Leakage'!I60,'tables and calculations'!$S106)</f>
        <v>0.89418441449992425</v>
      </c>
      <c r="M60" s="22">
        <f>IF('DESIGN INPUTS AND CALCULATIONS'!$C$90="Integrated Leakage",'Integrated Leakage'!K60,'tables and calculations'!$AO106)</f>
        <v>0.93749726928009525</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0.27</v>
      </c>
      <c r="C61" s="22">
        <f t="shared" si="1"/>
        <v>10.37</v>
      </c>
      <c r="D61" s="22">
        <f t="shared" si="9"/>
        <v>1.850000000000001</v>
      </c>
      <c r="E61" s="22">
        <f t="shared" si="2"/>
        <v>3.4225000000000034</v>
      </c>
      <c r="F61" s="22">
        <f t="shared" si="3"/>
        <v>1.1012987203933446</v>
      </c>
      <c r="G61" s="22">
        <f t="shared" si="4"/>
        <v>0.15432156683710763</v>
      </c>
      <c r="H61" s="22">
        <f t="shared" si="5"/>
        <v>1.120544638660349</v>
      </c>
      <c r="I61" s="22">
        <f t="shared" si="6"/>
        <v>0.89242317128529169</v>
      </c>
      <c r="J61" s="22">
        <f t="shared" si="7"/>
        <v>1.049427806184563</v>
      </c>
      <c r="K61" s="22">
        <f t="shared" si="8"/>
        <v>0.95290023201856144</v>
      </c>
      <c r="L61" s="22">
        <f>IF('DESIGN INPUTS AND CALCULATIONS'!$C$90="Integrated Leakage",'Integrated Leakage'!I61,'tables and calculations'!$S107)</f>
        <v>0.88869700415796615</v>
      </c>
      <c r="M61" s="22">
        <f>IF('DESIGN INPUTS AND CALCULATIONS'!$C$90="Integrated Leakage",'Integrated Leakage'!K61,'tables and calculations'!$AO107)</f>
        <v>0.93610439822450997</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0.27</v>
      </c>
      <c r="C62" s="22">
        <f t="shared" si="1"/>
        <v>10.37</v>
      </c>
      <c r="D62" s="22">
        <f t="shared" si="9"/>
        <v>1.900000000000001</v>
      </c>
      <c r="E62" s="22">
        <f t="shared" si="2"/>
        <v>3.6100000000000039</v>
      </c>
      <c r="F62" s="22">
        <f t="shared" si="3"/>
        <v>1.1080332409972302</v>
      </c>
      <c r="G62" s="22">
        <f t="shared" si="4"/>
        <v>0.16983074792243802</v>
      </c>
      <c r="H62" s="22">
        <f t="shared" si="5"/>
        <v>1.1304264632958962</v>
      </c>
      <c r="I62" s="22">
        <f t="shared" si="6"/>
        <v>0.88462189489476217</v>
      </c>
      <c r="J62" s="22">
        <f t="shared" si="7"/>
        <v>1.0526315789473686</v>
      </c>
      <c r="K62" s="22">
        <f t="shared" si="8"/>
        <v>0.94999999999999984</v>
      </c>
      <c r="L62" s="22">
        <f>IF('DESIGN INPUTS AND CALCULATIONS'!$C$90="Integrated Leakage",'Integrated Leakage'!I62,'tables and calculations'!$S108)</f>
        <v>0.88324101001275712</v>
      </c>
      <c r="M62" s="22">
        <f>IF('DESIGN INPUTS AND CALCULATIONS'!$C$90="Integrated Leakage",'Integrated Leakage'!K62,'tables and calculations'!$AO108)</f>
        <v>0.93482369226555395</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0.27</v>
      </c>
      <c r="C63" s="22">
        <f t="shared" si="1"/>
        <v>10.37</v>
      </c>
      <c r="D63" s="22">
        <f t="shared" si="9"/>
        <v>1.9500000000000011</v>
      </c>
      <c r="E63" s="22">
        <f t="shared" si="2"/>
        <v>3.8025000000000042</v>
      </c>
      <c r="F63" s="22">
        <f t="shared" si="3"/>
        <v>1.1142746419620424</v>
      </c>
      <c r="G63" s="22">
        <f t="shared" si="4"/>
        <v>0.18589363905325479</v>
      </c>
      <c r="H63" s="22">
        <f t="shared" si="5"/>
        <v>1.1402492188181044</v>
      </c>
      <c r="I63" s="22">
        <f t="shared" si="6"/>
        <v>0.87700125858145639</v>
      </c>
      <c r="J63" s="22">
        <f t="shared" si="7"/>
        <v>1.055592081233107</v>
      </c>
      <c r="K63" s="22">
        <f t="shared" si="8"/>
        <v>0.94733564013840821</v>
      </c>
      <c r="L63" s="22">
        <f>IF('DESIGN INPUTS AND CALCULATIONS'!$C$90="Integrated Leakage",'Integrated Leakage'!I63,'tables and calculations'!$S109)</f>
        <v>0.8778116526999088</v>
      </c>
      <c r="M63" s="22">
        <f>IF('DESIGN INPUTS AND CALCULATIONS'!$C$90="Integrated Leakage",'Integrated Leakage'!K63,'tables and calculations'!$AO109)</f>
        <v>0.93364333720981163</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0.27</v>
      </c>
      <c r="C64" s="22">
        <f t="shared" si="1"/>
        <v>10.37</v>
      </c>
      <c r="D64" s="22">
        <f t="shared" si="9"/>
        <v>2.0000000000000009</v>
      </c>
      <c r="E64" s="22">
        <f t="shared" si="2"/>
        <v>4.0000000000000036</v>
      </c>
      <c r="F64" s="22">
        <f t="shared" si="3"/>
        <v>1.1200694444444446</v>
      </c>
      <c r="G64" s="22">
        <f t="shared" si="4"/>
        <v>0.20250000000000026</v>
      </c>
      <c r="H64" s="22">
        <f t="shared" si="5"/>
        <v>1.150030192840364</v>
      </c>
      <c r="I64" s="22">
        <f t="shared" si="6"/>
        <v>0.86954238786564642</v>
      </c>
      <c r="J64" s="22">
        <f t="shared" si="7"/>
        <v>1.0583333333333333</v>
      </c>
      <c r="K64" s="22">
        <f t="shared" si="8"/>
        <v>0.94488188976377951</v>
      </c>
      <c r="L64" s="22">
        <f>IF('DESIGN INPUTS AND CALCULATIONS'!$C$90="Integrated Leakage",'Integrated Leakage'!I64,'tables and calculations'!$S110)</f>
        <v>0.87240514469194996</v>
      </c>
      <c r="M64" s="22">
        <f>IF('DESIGN INPUTS AND CALCULATIONS'!$C$90="Integrated Leakage",'Integrated Leakage'!K64,'tables and calculations'!$AO110)</f>
        <v>0.93255304445865916</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0.27</v>
      </c>
      <c r="C65" s="22">
        <f t="shared" si="1"/>
        <v>10.37</v>
      </c>
      <c r="D65" s="22">
        <f t="shared" si="9"/>
        <v>2.0500000000000007</v>
      </c>
      <c r="E65" s="22">
        <f t="shared" si="2"/>
        <v>4.2025000000000032</v>
      </c>
      <c r="F65" s="22">
        <f t="shared" si="3"/>
        <v>1.1254588685234801</v>
      </c>
      <c r="G65" s="22">
        <f t="shared" si="4"/>
        <v>0.21964082391433692</v>
      </c>
      <c r="H65" s="22">
        <f t="shared" si="5"/>
        <v>1.1597843301397968</v>
      </c>
      <c r="I65" s="22">
        <f t="shared" si="6"/>
        <v>0.86222927316103948</v>
      </c>
      <c r="J65" s="22">
        <f t="shared" si="7"/>
        <v>1.0608764624231608</v>
      </c>
      <c r="K65" s="22">
        <f t="shared" si="8"/>
        <v>0.94261682242990652</v>
      </c>
      <c r="L65" s="22">
        <f>IF('DESIGN INPUTS AND CALCULATIONS'!$C$90="Integrated Leakage",'Integrated Leakage'!I65,'tables and calculations'!$S111)</f>
        <v>0.86701852941348545</v>
      </c>
      <c r="M65" s="22">
        <f>IF('DESIGN INPUTS AND CALCULATIONS'!$C$90="Integrated Leakage",'Integrated Leakage'!K65,'tables and calculations'!$AO111)</f>
        <v>0.93154381915907702</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0.27</v>
      </c>
      <c r="C66" s="22">
        <f t="shared" si="1"/>
        <v>10.37</v>
      </c>
      <c r="D66" s="22">
        <f t="shared" si="9"/>
        <v>2.1000000000000005</v>
      </c>
      <c r="E66" s="22">
        <f t="shared" si="2"/>
        <v>4.4100000000000019</v>
      </c>
      <c r="F66" s="22">
        <f t="shared" si="3"/>
        <v>1.1304795333397957</v>
      </c>
      <c r="G66" s="22">
        <f t="shared" si="4"/>
        <v>0.23730816326530629</v>
      </c>
      <c r="H66" s="22">
        <f t="shared" si="5"/>
        <v>1.1695245600692197</v>
      </c>
      <c r="I66" s="22">
        <f t="shared" si="6"/>
        <v>0.85504831120503688</v>
      </c>
      <c r="J66" s="22">
        <f t="shared" si="7"/>
        <v>1.0632401108591585</v>
      </c>
      <c r="K66" s="22">
        <f t="shared" si="8"/>
        <v>0.94052132701421798</v>
      </c>
      <c r="L66" s="22">
        <f>IF('DESIGN INPUTS AND CALCULATIONS'!$C$90="Integrated Leakage",'Integrated Leakage'!I66,'tables and calculations'!$S112)</f>
        <v>0.86164954701414365</v>
      </c>
      <c r="M66" s="22">
        <f>IF('DESIGN INPUTS AND CALCULATIONS'!$C$90="Integrated Leakage",'Integrated Leakage'!K66,'tables and calculations'!$AO112)</f>
        <v>0.93060776866696071</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0.27</v>
      </c>
      <c r="C67" s="22">
        <f t="shared" si="1"/>
        <v>10.37</v>
      </c>
      <c r="D67" s="22">
        <f t="shared" si="9"/>
        <v>2.1500000000000004</v>
      </c>
      <c r="E67" s="22">
        <f t="shared" si="2"/>
        <v>4.6225000000000014</v>
      </c>
      <c r="F67" s="22">
        <f t="shared" si="3"/>
        <v>1.1351640531285681</v>
      </c>
      <c r="G67" s="22">
        <f t="shared" si="4"/>
        <v>0.25549498377501362</v>
      </c>
      <c r="H67" s="22">
        <f t="shared" si="5"/>
        <v>1.1792620730370249</v>
      </c>
      <c r="I67" s="22">
        <f t="shared" si="6"/>
        <v>0.84798792640268639</v>
      </c>
      <c r="J67" s="22">
        <f t="shared" si="7"/>
        <v>1.0654407787993512</v>
      </c>
      <c r="K67" s="22">
        <f t="shared" si="8"/>
        <v>0.93857868020304558</v>
      </c>
      <c r="L67" s="22">
        <f>IF('DESIGN INPUTS AND CALCULATIONS'!$C$90="Integrated Leakage",'Integrated Leakage'!I67,'tables and calculations'!$S113)</f>
        <v>0.85629652190740435</v>
      </c>
      <c r="M67" s="22">
        <f>IF('DESIGN INPUTS AND CALCULATIONS'!$C$90="Integrated Leakage",'Integrated Leakage'!K67,'tables and calculations'!$AO113)</f>
        <v>0.92973794346753724</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0.27</v>
      </c>
      <c r="C68" s="22">
        <f t="shared" si="1"/>
        <v>10.37</v>
      </c>
      <c r="D68" s="22">
        <f t="shared" si="9"/>
        <v>2.2000000000000002</v>
      </c>
      <c r="E68" s="22">
        <f t="shared" si="2"/>
        <v>4.8400000000000007</v>
      </c>
      <c r="F68" s="22">
        <f t="shared" si="3"/>
        <v>1.1395415461906826</v>
      </c>
      <c r="G68" s="22">
        <f t="shared" si="4"/>
        <v>0.27419504132231409</v>
      </c>
      <c r="H68" s="22">
        <f t="shared" si="5"/>
        <v>1.1890065548654458</v>
      </c>
      <c r="I68" s="22">
        <f t="shared" si="6"/>
        <v>0.8410382566084047</v>
      </c>
      <c r="J68" s="22">
        <f t="shared" si="7"/>
        <v>1.0674931129476586</v>
      </c>
      <c r="K68" s="22">
        <f t="shared" si="8"/>
        <v>0.93677419354838698</v>
      </c>
      <c r="L68" s="22">
        <f>IF('DESIGN INPUTS AND CALCULATIONS'!$C$90="Integrated Leakage",'Integrated Leakage'!I68,'tables and calculations'!$S114)</f>
        <v>0.8509582681808866</v>
      </c>
      <c r="M68" s="22">
        <f>IF('DESIGN INPUTS AND CALCULATIONS'!$C$90="Integrated Leakage",'Integrated Leakage'!K68,'tables and calculations'!$AO114)</f>
        <v>0.92892820438615997</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0.27</v>
      </c>
      <c r="C69" s="22">
        <f t="shared" si="1"/>
        <v>10.37</v>
      </c>
      <c r="D69" s="22">
        <f t="shared" si="9"/>
        <v>2.25</v>
      </c>
      <c r="E69" s="22">
        <f t="shared" si="2"/>
        <v>5.0625</v>
      </c>
      <c r="F69" s="22">
        <f t="shared" si="3"/>
        <v>1.1436380708300642</v>
      </c>
      <c r="G69" s="22">
        <f t="shared" si="4"/>
        <v>0.29340277777777773</v>
      </c>
      <c r="H69" s="22">
        <f t="shared" si="5"/>
        <v>1.1987663861686488</v>
      </c>
      <c r="I69" s="22">
        <f t="shared" si="6"/>
        <v>0.83419089118446021</v>
      </c>
      <c r="J69" s="22">
        <f t="shared" si="7"/>
        <v>1.0694101508916325</v>
      </c>
      <c r="K69" s="22">
        <f t="shared" si="8"/>
        <v>0.93509492047203679</v>
      </c>
      <c r="L69" s="22">
        <f>IF('DESIGN INPUTS AND CALCULATIONS'!$C$90="Integrated Leakage",'Integrated Leakage'!I69,'tables and calculations'!$S115)</f>
        <v>0.84563400975902059</v>
      </c>
      <c r="M69" s="22">
        <f>IF('DESIGN INPUTS AND CALCULATIONS'!$C$90="Integrated Leakage",'Integrated Leakage'!K69,'tables and calculations'!$AO115)</f>
        <v>0.92817311121588819</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0.27</v>
      </c>
      <c r="C70" s="22">
        <f t="shared" si="1"/>
        <v>10.37</v>
      </c>
      <c r="D70" s="22">
        <f t="shared" si="9"/>
        <v>2.2999999999999998</v>
      </c>
      <c r="E70" s="22">
        <f t="shared" si="2"/>
        <v>5.2899999999999991</v>
      </c>
      <c r="F70" s="22">
        <f t="shared" si="3"/>
        <v>1.1474769998360179</v>
      </c>
      <c r="G70" s="22">
        <f t="shared" si="4"/>
        <v>0.31311323251417761</v>
      </c>
      <c r="H70" s="22">
        <f t="shared" si="5"/>
        <v>1.2085488125641413</v>
      </c>
      <c r="I70" s="22">
        <f t="shared" si="6"/>
        <v>0.82743865171513464</v>
      </c>
      <c r="J70" s="22">
        <f t="shared" si="7"/>
        <v>1.0712035286704473</v>
      </c>
      <c r="K70" s="22">
        <f t="shared" si="8"/>
        <v>0.93352941176470594</v>
      </c>
      <c r="L70" s="22">
        <f>IF('DESIGN INPUTS AND CALCULATIONS'!$C$90="Integrated Leakage",'Integrated Leakage'!I70,'tables and calculations'!$S116)</f>
        <v>0.84032331280552919</v>
      </c>
      <c r="M70" s="22">
        <f>IF('DESIGN INPUTS AND CALCULATIONS'!$C$90="Integrated Leakage",'Integrated Leakage'!K70,'tables and calculations'!$AO116)</f>
        <v>0.92746782888581869</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0.27</v>
      </c>
      <c r="C71" s="22">
        <f t="shared" si="1"/>
        <v>10.37</v>
      </c>
      <c r="D71" s="22">
        <f t="shared" si="9"/>
        <v>2.3499999999999996</v>
      </c>
      <c r="E71" s="22">
        <f t="shared" si="2"/>
        <v>5.5224999999999982</v>
      </c>
      <c r="F71" s="22">
        <f t="shared" si="3"/>
        <v>1.1510793430964033</v>
      </c>
      <c r="G71" s="22">
        <f t="shared" si="4"/>
        <v>0.3333219669533723</v>
      </c>
      <c r="H71" s="22">
        <f t="shared" si="5"/>
        <v>1.2183600904698806</v>
      </c>
      <c r="I71" s="22">
        <f t="shared" si="6"/>
        <v>0.82077540771573831</v>
      </c>
      <c r="J71" s="22">
        <f t="shared" si="7"/>
        <v>1.072883657763694</v>
      </c>
      <c r="K71" s="22">
        <f t="shared" si="8"/>
        <v>0.93206751054852321</v>
      </c>
      <c r="L71" s="22">
        <f>IF('DESIGN INPUTS AND CALCULATIONS'!$C$90="Integrated Leakage",'Integrated Leakage'!I71,'tables and calculations'!$S117)</f>
        <v>0.83502602833035278</v>
      </c>
      <c r="M71" s="22">
        <f>IF('DESIGN INPUTS AND CALCULATIONS'!$C$90="Integrated Leakage",'Integrated Leakage'!K71,'tables and calculations'!$AO117)</f>
        <v>0.92680804806899297</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0.27</v>
      </c>
      <c r="C72" s="22">
        <f t="shared" si="1"/>
        <v>10.37</v>
      </c>
      <c r="D72" s="22">
        <f t="shared" si="9"/>
        <v>2.3999999999999995</v>
      </c>
      <c r="E72" s="22">
        <f t="shared" si="2"/>
        <v>5.7599999999999971</v>
      </c>
      <c r="F72" s="22">
        <f t="shared" si="3"/>
        <v>1.1544640263012498</v>
      </c>
      <c r="G72" s="22">
        <f t="shared" si="4"/>
        <v>0.3540249999999997</v>
      </c>
      <c r="H72" s="22">
        <f t="shared" si="5"/>
        <v>1.2282056123879461</v>
      </c>
      <c r="I72" s="22">
        <f t="shared" si="6"/>
        <v>0.81419592119901163</v>
      </c>
      <c r="J72" s="22">
        <f t="shared" si="7"/>
        <v>1.0744598765432098</v>
      </c>
      <c r="K72" s="22">
        <f t="shared" si="8"/>
        <v>0.93070017953321371</v>
      </c>
      <c r="L72" s="22">
        <f>IF('DESIGN INPUTS AND CALCULATIONS'!$C$90="Integrated Leakage",'Integrated Leakage'!I72,'tables and calculations'!$S118)</f>
        <v>0.82974224334336533</v>
      </c>
      <c r="M72" s="22">
        <f>IF('DESIGN INPUTS AND CALCULATIONS'!$C$90="Integrated Leakage",'Integrated Leakage'!K72,'tables and calculations'!$AO118)</f>
        <v>0.92618991773458059</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0.27</v>
      </c>
      <c r="C73" s="22">
        <f t="shared" si="1"/>
        <v>10.37</v>
      </c>
      <c r="D73" s="22">
        <f t="shared" si="9"/>
        <v>2.4499999999999993</v>
      </c>
      <c r="E73" s="22">
        <f t="shared" si="2"/>
        <v>6.0024999999999968</v>
      </c>
      <c r="F73" s="22">
        <f t="shared" si="3"/>
        <v>1.1576481323659069</v>
      </c>
      <c r="G73" s="22">
        <f t="shared" si="4"/>
        <v>0.37521875260308174</v>
      </c>
      <c r="H73" s="22">
        <f t="shared" si="5"/>
        <v>1.2380900148894622</v>
      </c>
      <c r="I73" s="22">
        <f t="shared" si="6"/>
        <v>0.80769571515305438</v>
      </c>
      <c r="J73" s="22">
        <f t="shared" si="7"/>
        <v>1.0759405803137583</v>
      </c>
      <c r="K73" s="22">
        <f t="shared" si="8"/>
        <v>0.92941935483870952</v>
      </c>
      <c r="L73" s="22">
        <f>IF('DESIGN INPUTS AND CALCULATIONS'!$C$90="Integrated Leakage",'Integrated Leakage'!I73,'tables and calculations'!$S119)</f>
        <v>0.82447223919765</v>
      </c>
      <c r="M73" s="22">
        <f>IF('DESIGN INPUTS AND CALCULATIONS'!$C$90="Integrated Leakage",'Integrated Leakage'!K73,'tables and calculations'!$AO119)</f>
        <v>0.92560998762570978</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0.27</v>
      </c>
      <c r="C74" s="22">
        <f t="shared" si="1"/>
        <v>10.37</v>
      </c>
      <c r="D74" s="22">
        <f t="shared" si="9"/>
        <v>2.4999999999999991</v>
      </c>
      <c r="E74" s="22">
        <f t="shared" si="2"/>
        <v>6.2499999999999956</v>
      </c>
      <c r="F74" s="22">
        <f t="shared" si="3"/>
        <v>1.1606471111111114</v>
      </c>
      <c r="G74" s="22">
        <f t="shared" si="4"/>
        <v>0.39689999999999942</v>
      </c>
      <c r="H74" s="22">
        <f t="shared" si="5"/>
        <v>1.2480172719602525</v>
      </c>
      <c r="I74" s="22">
        <f t="shared" si="6"/>
        <v>0.80127096192291203</v>
      </c>
      <c r="J74" s="22">
        <f t="shared" si="7"/>
        <v>1.0773333333333335</v>
      </c>
      <c r="K74" s="22">
        <f t="shared" si="8"/>
        <v>0.92821782178217804</v>
      </c>
      <c r="L74" s="22">
        <f>IF('DESIGN INPUTS AND CALCULATIONS'!$C$90="Integrated Leakage",'Integrated Leakage'!I74,'tables and calculations'!$S120)</f>
        <v>0.81921645600562631</v>
      </c>
      <c r="M74" s="22">
        <f>IF('DESIGN INPUTS AND CALCULATIONS'!$C$90="Integrated Leakage",'Integrated Leakage'!K74,'tables and calculations'!$AO120)</f>
        <v>0.9250651590216058</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0.27</v>
      </c>
      <c r="C75" s="22">
        <f t="shared" si="1"/>
        <v>10.37</v>
      </c>
      <c r="D75" s="22">
        <f t="shared" si="9"/>
        <v>2.5499999999999989</v>
      </c>
      <c r="E75" s="22">
        <f t="shared" si="2"/>
        <v>6.5024999999999942</v>
      </c>
      <c r="F75" s="22">
        <f t="shared" si="3"/>
        <v>1.1634749618390705</v>
      </c>
      <c r="G75" s="22">
        <f t="shared" si="4"/>
        <v>0.41906583044982637</v>
      </c>
      <c r="H75" s="22">
        <f t="shared" si="5"/>
        <v>1.257990775915665</v>
      </c>
      <c r="I75" s="22">
        <f t="shared" si="6"/>
        <v>0.79491838823072536</v>
      </c>
      <c r="J75" s="22">
        <f t="shared" si="7"/>
        <v>1.0786449656115169</v>
      </c>
      <c r="K75" s="22">
        <f t="shared" si="8"/>
        <v>0.92708910891089114</v>
      </c>
      <c r="L75" s="22">
        <f>IF('DESIGN INPUTS AND CALCULATIONS'!$C$90="Integrated Leakage",'Integrated Leakage'!I75,'tables and calculations'!$S121)</f>
        <v>0.81397546220454042</v>
      </c>
      <c r="M75" s="22">
        <f>IF('DESIGN INPUTS AND CALCULATIONS'!$C$90="Integrated Leakage",'Integrated Leakage'!K75,'tables and calculations'!$AO121)</f>
        <v>0.9245526424428725</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0.27</v>
      </c>
      <c r="C76" s="22">
        <f t="shared" si="1"/>
        <v>10.37</v>
      </c>
      <c r="D76" s="22">
        <f t="shared" si="9"/>
        <v>2.5999999999999988</v>
      </c>
      <c r="E76" s="22">
        <f t="shared" si="2"/>
        <v>6.7599999999999936</v>
      </c>
      <c r="F76" s="22">
        <f t="shared" si="3"/>
        <v>1.1661443927033368</v>
      </c>
      <c r="G76" s="22">
        <f t="shared" si="4"/>
        <v>0.44171360946745486</v>
      </c>
      <c r="H76" s="22">
        <f t="shared" si="5"/>
        <v>1.2680134077251675</v>
      </c>
      <c r="I76" s="22">
        <f t="shared" si="6"/>
        <v>0.78863519416093009</v>
      </c>
      <c r="J76" s="22">
        <f t="shared" si="7"/>
        <v>1.0798816568047338</v>
      </c>
      <c r="K76" s="22">
        <f t="shared" si="8"/>
        <v>0.92602739726027394</v>
      </c>
      <c r="L76" s="22">
        <f>IF('DESIGN INPUTS AND CALCULATIONS'!$C$90="Integrated Leakage",'Integrated Leakage'!I76,'tables and calculations'!$S122)</f>
        <v>0.80874992850412764</v>
      </c>
      <c r="M76" s="22">
        <f>IF('DESIGN INPUTS AND CALCULATIONS'!$C$90="Integrated Leakage",'Integrated Leakage'!K76,'tables and calculations'!$AO122)</f>
        <v>0.92406992119910913</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0.27</v>
      </c>
      <c r="C77" s="22">
        <f t="shared" si="1"/>
        <v>10.37</v>
      </c>
      <c r="D77" s="22">
        <f t="shared" si="9"/>
        <v>2.6499999999999986</v>
      </c>
      <c r="E77" s="22">
        <f t="shared" si="2"/>
        <v>7.0224999999999929</v>
      </c>
      <c r="F77" s="22">
        <f t="shared" si="3"/>
        <v>1.1686669601567312</v>
      </c>
      <c r="G77" s="22">
        <f t="shared" si="4"/>
        <v>0.46484094873620424</v>
      </c>
      <c r="H77" s="22">
        <f t="shared" si="5"/>
        <v>1.2780875982861799</v>
      </c>
      <c r="I77" s="22">
        <f t="shared" si="6"/>
        <v>0.78241898391074716</v>
      </c>
      <c r="J77" s="22">
        <f t="shared" si="7"/>
        <v>1.0810490091372968</v>
      </c>
      <c r="K77" s="22">
        <f t="shared" si="8"/>
        <v>0.92502744237102086</v>
      </c>
      <c r="L77" s="22">
        <f>IF('DESIGN INPUTS AND CALCULATIONS'!$C$90="Integrated Leakage",'Integrated Leakage'!I77,'tables and calculations'!$S123)</f>
        <v>0.80354060557608231</v>
      </c>
      <c r="M77" s="22">
        <f>IF('DESIGN INPUTS AND CALCULATIONS'!$C$90="Integrated Leakage",'Integrated Leakage'!K77,'tables and calculations'!$AO123)</f>
        <v>0.92361471987112242</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0.27</v>
      </c>
      <c r="C78" s="22">
        <f t="shared" si="1"/>
        <v>10.37</v>
      </c>
      <c r="D78" s="22">
        <f t="shared" si="9"/>
        <v>2.6999999999999984</v>
      </c>
      <c r="E78" s="22">
        <f t="shared" si="2"/>
        <v>7.2899999999999912</v>
      </c>
      <c r="F78" s="22">
        <f t="shared" si="3"/>
        <v>1.1710531912523605</v>
      </c>
      <c r="G78" s="22">
        <f t="shared" si="4"/>
        <v>0.48844567901234492</v>
      </c>
      <c r="H78" s="22">
        <f t="shared" si="5"/>
        <v>1.2882153819391793</v>
      </c>
      <c r="I78" s="22">
        <f t="shared" si="6"/>
        <v>0.77626770648761989</v>
      </c>
      <c r="J78" s="22">
        <f t="shared" si="7"/>
        <v>1.0821521109586953</v>
      </c>
      <c r="K78" s="22">
        <f t="shared" si="8"/>
        <v>0.92408450704225353</v>
      </c>
      <c r="L78" s="22">
        <f>IF('DESIGN INPUTS AND CALCULATIONS'!$C$90="Integrated Leakage",'Integrated Leakage'!I78,'tables and calculations'!$S124)</f>
        <v>0.79834830494852682</v>
      </c>
      <c r="M78" s="22">
        <f>IF('DESIGN INPUTS AND CALCULATIONS'!$C$90="Integrated Leakage",'Integrated Leakage'!K78,'tables and calculations'!$AO124)</f>
        <v>0.92318497697625523</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0.27</v>
      </c>
      <c r="C79" s="22">
        <f t="shared" si="1"/>
        <v>10.37</v>
      </c>
      <c r="D79" s="22">
        <f t="shared" si="9"/>
        <v>2.7499999999999982</v>
      </c>
      <c r="E79" s="22">
        <f t="shared" si="2"/>
        <v>7.5624999999999902</v>
      </c>
      <c r="F79" s="22">
        <f t="shared" si="3"/>
        <v>1.1733126911489045</v>
      </c>
      <c r="G79" s="22">
        <f t="shared" si="4"/>
        <v>0.51252582644628009</v>
      </c>
      <c r="H79" s="22">
        <f t="shared" si="5"/>
        <v>1.2983984433120614</v>
      </c>
      <c r="I79" s="22">
        <f t="shared" si="6"/>
        <v>0.77017960484388581</v>
      </c>
      <c r="J79" s="22">
        <f t="shared" si="7"/>
        <v>1.0831955922865013</v>
      </c>
      <c r="K79" s="22">
        <f t="shared" si="8"/>
        <v>0.92319430315361151</v>
      </c>
      <c r="L79" s="22">
        <f>IF('DESIGN INPUTS AND CALCULATIONS'!$C$90="Integrated Leakage",'Integrated Leakage'!I79,'tables and calculations'!$S125)</f>
        <v>0.79317388265351008</v>
      </c>
      <c r="M79" s="22">
        <f>IF('DESIGN INPUTS AND CALCULATIONS'!$C$90="Integrated Leakage",'Integrated Leakage'!K79,'tables and calculations'!$AO125)</f>
        <v>0.9227788211920247</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0.27</v>
      </c>
      <c r="C80" s="22">
        <f t="shared" si="1"/>
        <v>10.37</v>
      </c>
      <c r="D80" s="22">
        <f t="shared" si="9"/>
        <v>2.799999999999998</v>
      </c>
      <c r="E80" s="22">
        <f t="shared" si="2"/>
        <v>7.8399999999999892</v>
      </c>
      <c r="F80" s="22">
        <f t="shared" si="3"/>
        <v>1.1754542378175759</v>
      </c>
      <c r="G80" s="22">
        <f t="shared" si="4"/>
        <v>0.53707959183673371</v>
      </c>
      <c r="H80" s="22">
        <f t="shared" si="5"/>
        <v>1.3086381584129012</v>
      </c>
      <c r="I80" s="22">
        <f t="shared" si="6"/>
        <v>0.76415317218992496</v>
      </c>
      <c r="J80" s="22">
        <f t="shared" si="7"/>
        <v>1.0841836734693877</v>
      </c>
      <c r="K80" s="22">
        <f t="shared" si="8"/>
        <v>0.9223529411764706</v>
      </c>
      <c r="L80" s="22">
        <f>IF('DESIGN INPUTS AND CALCULATIONS'!$C$90="Integrated Leakage",'Integrated Leakage'!I80,'tables and calculations'!$S126)</f>
        <v>0.78801822524542697</v>
      </c>
      <c r="M80" s="22">
        <f>IF('DESIGN INPUTS AND CALCULATIONS'!$C$90="Integrated Leakage",'Integrated Leakage'!K80,'tables and calculations'!$AO126)</f>
        <v>0.92239455061669251</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0.27</v>
      </c>
      <c r="C81" s="22">
        <f t="shared" si="1"/>
        <v>10.37</v>
      </c>
      <c r="D81" s="22">
        <f t="shared" si="9"/>
        <v>2.8499999999999979</v>
      </c>
      <c r="E81" s="22">
        <f t="shared" si="2"/>
        <v>8.1224999999999881</v>
      </c>
      <c r="F81" s="22">
        <f t="shared" si="3"/>
        <v>1.1774858656520251</v>
      </c>
      <c r="G81" s="22">
        <f t="shared" si="4"/>
        <v>0.56210533240997129</v>
      </c>
      <c r="H81" s="22">
        <f t="shared" si="5"/>
        <v>1.3189356307500364</v>
      </c>
      <c r="I81" s="22">
        <f t="shared" si="6"/>
        <v>0.75818711443206066</v>
      </c>
      <c r="J81" s="22">
        <f t="shared" si="7"/>
        <v>1.0851202079272255</v>
      </c>
      <c r="K81" s="22">
        <f t="shared" si="8"/>
        <v>0.92155688622754484</v>
      </c>
      <c r="L81" s="22">
        <f>IF('DESIGN INPUTS AND CALCULATIONS'!$C$90="Integrated Leakage",'Integrated Leakage'!I81,'tables and calculations'!$S127)</f>
        <v>0.78288223786609368</v>
      </c>
      <c r="M81" s="22">
        <f>IF('DESIGN INPUTS AND CALCULATIONS'!$C$90="Integrated Leakage",'Integrated Leakage'!K81,'tables and calculations'!$AO127)</f>
        <v>0.92203061463002001</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0.27</v>
      </c>
      <c r="C82" s="22">
        <f t="shared" si="1"/>
        <v>10.37</v>
      </c>
      <c r="D82" s="22">
        <f t="shared" si="9"/>
        <v>2.8999999999999977</v>
      </c>
      <c r="E82" s="22">
        <f t="shared" si="2"/>
        <v>8.4099999999999859</v>
      </c>
      <c r="F82" s="22">
        <f t="shared" si="3"/>
        <v>1.1794149394339422</v>
      </c>
      <c r="G82" s="22">
        <f t="shared" si="4"/>
        <v>0.5876015457788335</v>
      </c>
      <c r="H82" s="22">
        <f t="shared" si="5"/>
        <v>1.3292917231416044</v>
      </c>
      <c r="I82" s="22">
        <f t="shared" si="6"/>
        <v>0.75228031784974392</v>
      </c>
      <c r="J82" s="22">
        <f t="shared" si="7"/>
        <v>1.0860087197780421</v>
      </c>
      <c r="K82" s="22">
        <f t="shared" si="8"/>
        <v>0.92080291970802908</v>
      </c>
      <c r="L82" s="22">
        <f>IF('DESIGN INPUTS AND CALCULATIONS'!$C$90="Integrated Leakage",'Integrated Leakage'!I82,'tables and calculations'!$S128)</f>
        <v>0.77776683408015335</v>
      </c>
      <c r="M82" s="22">
        <f>IF('DESIGN INPUTS AND CALCULATIONS'!$C$90="Integrated Leakage",'Integrated Leakage'!K82,'tables and calculations'!$AO128)</f>
        <v>0.9216855979870805</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0.27</v>
      </c>
      <c r="C83" s="22">
        <f t="shared" si="1"/>
        <v>10.37</v>
      </c>
      <c r="D83" s="22">
        <f t="shared" si="9"/>
        <v>2.9499999999999975</v>
      </c>
      <c r="E83" s="22">
        <f t="shared" si="2"/>
        <v>8.7024999999999846</v>
      </c>
      <c r="F83" s="22">
        <f t="shared" si="3"/>
        <v>1.1812482198979721</v>
      </c>
      <c r="G83" s="22">
        <f t="shared" si="4"/>
        <v>0.61356685578856507</v>
      </c>
      <c r="H83" s="22">
        <f t="shared" si="5"/>
        <v>1.3397070857790285</v>
      </c>
      <c r="I83" s="22">
        <f t="shared" si="6"/>
        <v>0.74643182126524943</v>
      </c>
      <c r="J83" s="22">
        <f t="shared" si="7"/>
        <v>1.086852437039165</v>
      </c>
      <c r="K83" s="22">
        <f t="shared" si="8"/>
        <v>0.92008810572687227</v>
      </c>
      <c r="L83" s="22">
        <f>IF('DESIGN INPUTS AND CALCULATIONS'!$C$90="Integrated Leakage",'Integrated Leakage'!I83,'tables and calculations'!$S129)</f>
        <v>0.77267292724460324</v>
      </c>
      <c r="M83" s="22">
        <f>IF('DESIGN INPUTS AND CALCULATIONS'!$C$90="Integrated Leakage",'Integrated Leakage'!K83,'tables and calculations'!$AO129)</f>
        <v>0.92135820683547764</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0.27</v>
      </c>
      <c r="C84" s="22">
        <f t="shared" si="1"/>
        <v>10.37</v>
      </c>
      <c r="D84" s="22">
        <f t="shared" si="9"/>
        <v>2.9999999999999973</v>
      </c>
      <c r="E84" s="22">
        <f t="shared" si="2"/>
        <v>8.999999999999984</v>
      </c>
      <c r="F84" s="22">
        <f t="shared" si="3"/>
        <v>1.1829919219631155</v>
      </c>
      <c r="G84" s="22">
        <f t="shared" si="4"/>
        <v>0.63999999999999868</v>
      </c>
      <c r="H84" s="22">
        <f t="shared" si="5"/>
        <v>1.3501821810271066</v>
      </c>
      <c r="I84" s="22">
        <f t="shared" si="6"/>
        <v>0.74064079207391331</v>
      </c>
      <c r="J84" s="22">
        <f t="shared" si="7"/>
        <v>1.0876543209876544</v>
      </c>
      <c r="K84" s="22">
        <f t="shared" si="8"/>
        <v>0.91940976163450616</v>
      </c>
      <c r="L84" s="22">
        <f>IF('DESIGN INPUTS AND CALCULATIONS'!$C$90="Integrated Leakage",'Integrated Leakage'!I84,'tables and calculations'!$S130)</f>
        <v>0.76760142320973079</v>
      </c>
      <c r="M84" s="22">
        <f>IF('DESIGN INPUTS AND CALCULATIONS'!$C$90="Integrated Leakage",'Integrated Leakage'!K84,'tables and calculations'!$AO130)</f>
        <v>0.92104725639391716</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0.27</v>
      </c>
      <c r="C85" s="22">
        <f t="shared" si="1"/>
        <v>10.37</v>
      </c>
      <c r="D85" s="22">
        <f t="shared" si="9"/>
        <v>3.0499999999999972</v>
      </c>
      <c r="E85" s="22">
        <f t="shared" si="2"/>
        <v>9.3024999999999824</v>
      </c>
      <c r="F85" s="22">
        <f t="shared" si="3"/>
        <v>1.184651766548525</v>
      </c>
      <c r="G85" s="22">
        <f t="shared" si="4"/>
        <v>0.66689981859714975</v>
      </c>
      <c r="H85" s="22">
        <f t="shared" si="5"/>
        <v>1.3607173053745127</v>
      </c>
      <c r="I85" s="22">
        <f t="shared" si="6"/>
        <v>0.73490650559836024</v>
      </c>
      <c r="J85" s="22">
        <f t="shared" si="7"/>
        <v>1.0884170921795215</v>
      </c>
      <c r="K85" s="22">
        <f t="shared" si="8"/>
        <v>0.91876543209876549</v>
      </c>
      <c r="L85" s="22">
        <f>IF('DESIGN INPUTS AND CALCULATIONS'!$C$90="Integrated Leakage",'Integrated Leakage'!I85,'tables and calculations'!$S131)</f>
        <v>0.76255321417699506</v>
      </c>
      <c r="M85" s="22">
        <f>IF('DESIGN INPUTS AND CALCULATIONS'!$C$90="Integrated Leakage",'Integrated Leakage'!K85,'tables and calculations'!$AO131)</f>
        <v>0.9207516600697131</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0.27</v>
      </c>
      <c r="C86" s="22">
        <f t="shared" si="1"/>
        <v>10.37</v>
      </c>
      <c r="D86" s="22">
        <f t="shared" si="9"/>
        <v>3.099999999999997</v>
      </c>
      <c r="E86" s="22">
        <f t="shared" si="2"/>
        <v>9.6099999999999817</v>
      </c>
      <c r="F86" s="22">
        <f t="shared" si="3"/>
        <v>1.1862330267650778</v>
      </c>
      <c r="G86" s="22">
        <f t="shared" si="4"/>
        <v>0.69426524453693905</v>
      </c>
      <c r="H86" s="22">
        <f t="shared" si="5"/>
        <v>1.3713126088904808</v>
      </c>
      <c r="I86" s="22">
        <f t="shared" si="6"/>
        <v>0.72922832730976839</v>
      </c>
      <c r="J86" s="22">
        <f t="shared" si="7"/>
        <v>1.0891432535553245</v>
      </c>
      <c r="K86" s="22">
        <f t="shared" si="8"/>
        <v>0.91815286624203807</v>
      </c>
      <c r="L86" s="22">
        <f>IF('DESIGN INPUTS AND CALCULATIONS'!$C$90="Integrated Leakage",'Integrated Leakage'!I86,'tables and calculations'!$S132)</f>
        <v>0.75752917356319749</v>
      </c>
      <c r="M86" s="22">
        <f>IF('DESIGN INPUTS AND CALCULATIONS'!$C$90="Integrated Leakage",'Integrated Leakage'!K86,'tables and calculations'!$AO132)</f>
        <v>0.92047041982576505</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0.27</v>
      </c>
      <c r="C87" s="22">
        <f t="shared" si="1"/>
        <v>10.37</v>
      </c>
      <c r="D87" s="22">
        <f t="shared" si="9"/>
        <v>3.1499999999999968</v>
      </c>
      <c r="E87" s="22">
        <f t="shared" si="2"/>
        <v>9.9224999999999799</v>
      </c>
      <c r="F87" s="22">
        <f t="shared" si="3"/>
        <v>1.1877405691664908</v>
      </c>
      <c r="G87" s="22">
        <f t="shared" si="4"/>
        <v>0.72209529478457868</v>
      </c>
      <c r="H87" s="22">
        <f t="shared" si="5"/>
        <v>1.3819681124943042</v>
      </c>
      <c r="I87" s="22">
        <f t="shared" si="6"/>
        <v>0.72360569752590553</v>
      </c>
      <c r="J87" s="22">
        <f t="shared" si="7"/>
        <v>1.0898351109991322</v>
      </c>
      <c r="K87" s="22">
        <f t="shared" si="8"/>
        <v>0.91756999743128687</v>
      </c>
      <c r="L87" s="22">
        <f>IF('DESIGN INPUTS AND CALCULATIONS'!$C$90="Integrated Leakage",'Integrated Leakage'!I87,'tables and calculations'!$S133)</f>
        <v>0.75253015174051396</v>
      </c>
      <c r="M87" s="22">
        <f>IF('DESIGN INPUTS AND CALCULATIONS'!$C$90="Integrated Leakage",'Integrated Leakage'!K87,'tables and calculations'!$AO133)</f>
        <v>0.92020261763534494</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0.27</v>
      </c>
      <c r="C88" s="22">
        <f t="shared" si="1"/>
        <v>10.37</v>
      </c>
      <c r="D88" s="22">
        <f t="shared" si="9"/>
        <v>3.1999999999999966</v>
      </c>
      <c r="E88" s="22">
        <f t="shared" si="2"/>
        <v>10.239999999999979</v>
      </c>
      <c r="F88" s="22">
        <f t="shared" si="3"/>
        <v>1.189178890652127</v>
      </c>
      <c r="G88" s="22">
        <f t="shared" si="4"/>
        <v>0.75038906249999804</v>
      </c>
      <c r="H88" s="22">
        <f t="shared" si="5"/>
        <v>1.3926837233026474</v>
      </c>
      <c r="I88" s="22">
        <f t="shared" si="6"/>
        <v>0.71803811825169694</v>
      </c>
      <c r="J88" s="22">
        <f t="shared" si="7"/>
        <v>1.0904947916666667</v>
      </c>
      <c r="K88" s="22">
        <f t="shared" si="8"/>
        <v>0.91701492537313423</v>
      </c>
      <c r="L88" s="22">
        <f>IF('DESIGN INPUTS AND CALCULATIONS'!$C$90="Integrated Leakage",'Integrated Leakage'!I88,'tables and calculations'!$S134)</f>
        <v>0.7475569725391259</v>
      </c>
      <c r="M88" s="22">
        <f>IF('DESIGN INPUTS AND CALCULATIONS'!$C$90="Integrated Leakage",'Integrated Leakage'!K88,'tables and calculations'!$AO134)</f>
        <v>0.91994740788613005</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0.27</v>
      </c>
      <c r="C89" s="22">
        <f t="shared" si="1"/>
        <v>10.37</v>
      </c>
      <c r="D89" s="22">
        <f t="shared" si="9"/>
        <v>3.2499999999999964</v>
      </c>
      <c r="E89" s="22">
        <f t="shared" ref="E89:E95" si="10">D89^2</f>
        <v>10.562499999999977</v>
      </c>
      <c r="F89" s="22">
        <f t="shared" ref="F89:F95" si="11">($C$18*(1-(1-($C$17^2))/(E89)))^2</f>
        <v>1.1905521515353101</v>
      </c>
      <c r="G89" s="22">
        <f t="shared" ref="G89:G95" si="12">((B89/$C$17)*(D89-(1/D89)))^2</f>
        <v>0.77914571005916955</v>
      </c>
      <c r="H89" s="22">
        <f t="shared" ref="H89:H95" si="13">SQRT(F89+G89)</f>
        <v>1.4034592482842101</v>
      </c>
      <c r="I89" s="22">
        <f t="shared" ref="I89:I95" si="14">1/(H89)</f>
        <v>0.71252514187536509</v>
      </c>
      <c r="J89" s="22">
        <f t="shared" ref="J89:J95" si="15">SQRT(F89)</f>
        <v>1.0911242603550295</v>
      </c>
      <c r="K89" s="22">
        <f t="shared" ref="K89:K95" si="16">1/J89</f>
        <v>0.91648590021691978</v>
      </c>
      <c r="L89" s="22">
        <f>IF('DESIGN INPUTS AND CALCULATIONS'!$C$90="Integrated Leakage",'Integrated Leakage'!I89,'tables and calculations'!$S135)</f>
        <v>0.7426104304138802</v>
      </c>
      <c r="M89" s="22">
        <f>IF('DESIGN INPUTS AND CALCULATIONS'!$C$90="Integrated Leakage",'Integrated Leakage'!K89,'tables and calculations'!$AO135)</f>
        <v>0.91970401061457219</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0.27</v>
      </c>
      <c r="C90" s="22">
        <f t="shared" si="1"/>
        <v>10.37</v>
      </c>
      <c r="D90" s="22">
        <f t="shared" ref="D90:D95" si="17">D89+0.05</f>
        <v>3.2999999999999963</v>
      </c>
      <c r="E90" s="22">
        <f t="shared" si="10"/>
        <v>10.889999999999976</v>
      </c>
      <c r="F90" s="22">
        <f t="shared" si="11"/>
        <v>1.1918642052240049</v>
      </c>
      <c r="G90" s="22">
        <f t="shared" si="12"/>
        <v>0.80836446280991525</v>
      </c>
      <c r="H90" s="22">
        <f t="shared" si="13"/>
        <v>1.4142944064210676</v>
      </c>
      <c r="I90" s="22">
        <f t="shared" si="14"/>
        <v>0.70706636147316926</v>
      </c>
      <c r="J90" s="22">
        <f t="shared" si="15"/>
        <v>1.0917253341495767</v>
      </c>
      <c r="K90" s="22">
        <f t="shared" si="16"/>
        <v>0.91598130841121483</v>
      </c>
      <c r="L90" s="22">
        <f>IF('DESIGN INPUTS AND CALCULATIONS'!$C$90="Integrated Leakage",'Integrated Leakage'!I90,'tables and calculations'!$S136)</f>
        <v>0.7376912881889911</v>
      </c>
      <c r="M90" s="22">
        <f>IF('DESIGN INPUTS AND CALCULATIONS'!$C$90="Integrated Leakage",'Integrated Leakage'!K90,'tables and calculations'!$AO136)</f>
        <v>0.91947170546822843</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0.27</v>
      </c>
      <c r="C91" s="22">
        <f t="shared" si="1"/>
        <v>10.37</v>
      </c>
      <c r="D91" s="22">
        <f t="shared" si="17"/>
        <v>3.3499999999999961</v>
      </c>
      <c r="E91" s="22">
        <f t="shared" si="10"/>
        <v>11.222499999999973</v>
      </c>
      <c r="F91" s="22">
        <f t="shared" si="11"/>
        <v>1.1931186249031891</v>
      </c>
      <c r="G91" s="22">
        <f t="shared" si="12"/>
        <v>0.83804460347515897</v>
      </c>
      <c r="H91" s="22">
        <f t="shared" si="13"/>
        <v>1.4251888395501657</v>
      </c>
      <c r="I91" s="22">
        <f t="shared" si="14"/>
        <v>0.70166140250974129</v>
      </c>
      <c r="J91" s="22">
        <f t="shared" si="15"/>
        <v>1.0922996955520903</v>
      </c>
      <c r="K91" s="22">
        <f t="shared" si="16"/>
        <v>0.91549966009517336</v>
      </c>
      <c r="L91" s="22">
        <f>IF('DESIGN INPUTS AND CALCULATIONS'!$C$90="Integrated Leakage",'Integrated Leakage'!I91,'tables and calculations'!$S137)</f>
        <v>0.73280027530562908</v>
      </c>
      <c r="M91" s="22">
        <f>IF('DESIGN INPUTS AND CALCULATIONS'!$C$90="Integrated Leakage",'Integrated Leakage'!K91,'tables and calculations'!$AO137)</f>
        <v>0.91924982630767049</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0.27</v>
      </c>
      <c r="C92" s="22">
        <f t="shared" si="1"/>
        <v>10.37</v>
      </c>
      <c r="D92" s="22">
        <f t="shared" si="17"/>
        <v>3.3999999999999959</v>
      </c>
      <c r="E92" s="22">
        <f t="shared" si="10"/>
        <v>11.559999999999972</v>
      </c>
      <c r="F92" s="22">
        <f t="shared" si="11"/>
        <v>1.1943187275588705</v>
      </c>
      <c r="G92" s="22">
        <f t="shared" si="12"/>
        <v>0.86818546712802525</v>
      </c>
      <c r="H92" s="22">
        <f t="shared" si="13"/>
        <v>1.4361421220362891</v>
      </c>
      <c r="I92" s="22">
        <f t="shared" si="14"/>
        <v>0.69630991574992018</v>
      </c>
      <c r="J92" s="22">
        <f t="shared" si="15"/>
        <v>1.0928489042675893</v>
      </c>
      <c r="K92" s="22">
        <f t="shared" si="16"/>
        <v>0.91503957783641166</v>
      </c>
      <c r="L92" s="22">
        <f>IF('DESIGN INPUTS AND CALCULATIONS'!$C$90="Integrated Leakage",'Integrated Leakage'!I92,'tables and calculations'!$S138)</f>
        <v>0.72793808650657155</v>
      </c>
      <c r="M92" s="22">
        <f>IF('DESIGN INPUTS AND CALCULATIONS'!$C$90="Integrated Leakage",'Integrated Leakage'!K92,'tables and calculations'!$AO138)</f>
        <v>0.91903775637153184</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0.27</v>
      </c>
      <c r="C93" s="22">
        <f t="shared" si="1"/>
        <v>10.37</v>
      </c>
      <c r="D93" s="22">
        <f t="shared" si="17"/>
        <v>3.4499999999999957</v>
      </c>
      <c r="E93" s="22">
        <f t="shared" si="10"/>
        <v>11.902499999999971</v>
      </c>
      <c r="F93" s="22">
        <f t="shared" si="11"/>
        <v>1.1954675956410745</v>
      </c>
      <c r="G93" s="22">
        <f t="shared" si="12"/>
        <v>0.89878643667296509</v>
      </c>
      <c r="H93" s="22">
        <f t="shared" si="13"/>
        <v>1.4471537694087797</v>
      </c>
      <c r="I93" s="22">
        <f t="shared" si="14"/>
        <v>0.69101157122269052</v>
      </c>
      <c r="J93" s="22">
        <f t="shared" si="15"/>
        <v>1.0933744078041494</v>
      </c>
      <c r="K93" s="22">
        <f t="shared" si="16"/>
        <v>0.91459978655282825</v>
      </c>
      <c r="L93" s="22">
        <f>IF('DESIGN INPUTS AND CALCULATIONS'!$C$90="Integrated Leakage",'Integrated Leakage'!I93,'tables and calculations'!$S139)</f>
        <v>0.7231053809001815</v>
      </c>
      <c r="M93" s="22">
        <f>IF('DESIGN INPUTS AND CALCULATIONS'!$C$90="Integrated Leakage",'Integrated Leakage'!K93,'tables and calculations'!$AO139)</f>
        <v>0.91883492393838417</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0.27</v>
      </c>
      <c r="C94" s="22">
        <f t="shared" si="1"/>
        <v>10.37</v>
      </c>
      <c r="D94" s="22">
        <f t="shared" si="17"/>
        <v>3.4999999999999956</v>
      </c>
      <c r="E94" s="22">
        <f t="shared" si="10"/>
        <v>12.249999999999968</v>
      </c>
      <c r="F94" s="22">
        <f t="shared" si="11"/>
        <v>1.1965680966264056</v>
      </c>
      <c r="G94" s="22">
        <f t="shared" si="12"/>
        <v>0.9298469387755075</v>
      </c>
      <c r="H94" s="22">
        <f t="shared" si="13"/>
        <v>1.4582232460778812</v>
      </c>
      <c r="I94" s="22">
        <f t="shared" si="14"/>
        <v>0.68576605309897232</v>
      </c>
      <c r="J94" s="22">
        <f t="shared" si="15"/>
        <v>1.0938775510204082</v>
      </c>
      <c r="K94" s="22">
        <f t="shared" si="16"/>
        <v>0.91417910447761197</v>
      </c>
      <c r="L94" s="22">
        <f>IF('DESIGN INPUTS AND CALCULATIONS'!$C$90="Integrated Leakage",'Integrated Leakage'!I94,'tables and calculations'!$S140)</f>
        <v>0.71830278135299686</v>
      </c>
      <c r="M94" s="22">
        <f>IF('DESIGN INPUTS AND CALCULATIONS'!$C$90="Integrated Leakage",'Integrated Leakage'!K94,'tables and calculations'!$AO140)</f>
        <v>0.91864079842781943</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0.27</v>
      </c>
      <c r="C95" s="22">
        <f t="shared" si="1"/>
        <v>10.37</v>
      </c>
      <c r="D95" s="22">
        <f t="shared" si="17"/>
        <v>3.5499999999999954</v>
      </c>
      <c r="E95" s="22">
        <f t="shared" si="10"/>
        <v>12.602499999999967</v>
      </c>
      <c r="F95" s="22">
        <f t="shared" si="11"/>
        <v>1.1976229007089738</v>
      </c>
      <c r="G95" s="22">
        <f t="shared" si="12"/>
        <v>0.96136644019043527</v>
      </c>
      <c r="H95" s="22">
        <f t="shared" si="13"/>
        <v>1.4693499722324186</v>
      </c>
      <c r="I95" s="22">
        <f t="shared" si="14"/>
        <v>0.68057305536316581</v>
      </c>
      <c r="J95" s="22">
        <f t="shared" si="15"/>
        <v>1.0943595847384779</v>
      </c>
      <c r="K95" s="22">
        <f t="shared" si="16"/>
        <v>0.91377643504531714</v>
      </c>
      <c r="L95" s="22">
        <f>IF('DESIGN INPUTS AND CALCULATIONS'!$C$90="Integrated Leakage",'Integrated Leakage'!I95,'tables and calculations'!$S141)</f>
        <v>0.71353087416634287</v>
      </c>
      <c r="M95" s="22">
        <f>IF('DESIGN INPUTS AND CALCULATIONS'!$C$90="Integrated Leakage",'Integrated Leakage'!K95,'tables and calculations'!$AO141)</f>
        <v>0.91845488689054244</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79"/>
  <sheetViews>
    <sheetView zoomScale="85" zoomScaleNormal="85" workbookViewId="0">
      <selection activeCell="P8" sqref="P8"/>
    </sheetView>
  </sheetViews>
  <sheetFormatPr defaultColWidth="9" defaultRowHeight="14.4"/>
  <cols>
    <col min="1" max="1" width="2.44140625" style="189" customWidth="1"/>
    <col min="2" max="2" width="35.33203125" style="189" customWidth="1"/>
    <col min="3" max="5" width="9" style="189"/>
    <col min="6" max="6" width="1" style="189" customWidth="1"/>
    <col min="7" max="7" width="29.6640625" style="189" customWidth="1"/>
    <col min="8" max="8" width="12.44140625" style="189" customWidth="1"/>
    <col min="9" max="9" width="10.109375" style="189" customWidth="1"/>
    <col min="10" max="10" width="6.88671875" style="189" customWidth="1"/>
    <col min="11" max="11" width="1" style="189" customWidth="1"/>
    <col min="12" max="13" width="9" style="189"/>
    <col min="14" max="14" width="16.109375" style="189" customWidth="1"/>
    <col min="15" max="15" width="9" style="189"/>
    <col min="16" max="16" width="8.109375" style="189" customWidth="1"/>
    <col min="17" max="17" width="5.6640625" style="189" customWidth="1"/>
    <col min="18" max="18" width="10.5546875" style="189" customWidth="1"/>
    <col min="19" max="16384" width="9" style="189"/>
  </cols>
  <sheetData>
    <row r="2" spans="2:21" ht="12" customHeight="1"/>
    <row r="3" spans="2:21" ht="22.5" customHeight="1">
      <c r="C3" s="477" t="s">
        <v>636</v>
      </c>
      <c r="D3" s="477"/>
      <c r="E3" s="477"/>
      <c r="F3" s="477"/>
      <c r="G3" s="477"/>
      <c r="H3" s="477"/>
      <c r="I3" s="477"/>
      <c r="J3" s="477"/>
      <c r="K3" s="477"/>
      <c r="L3" s="477"/>
      <c r="M3" s="477"/>
      <c r="N3" s="477"/>
      <c r="O3" s="477"/>
      <c r="P3" s="477"/>
      <c r="Q3" s="477"/>
      <c r="R3" s="477"/>
      <c r="S3" s="477"/>
    </row>
    <row r="4" spans="2:21" ht="15" thickBot="1"/>
    <row r="5" spans="2:21">
      <c r="B5" s="483" t="s">
        <v>637</v>
      </c>
      <c r="C5" s="484"/>
      <c r="D5" s="484"/>
      <c r="E5" s="484"/>
      <c r="F5" s="205"/>
      <c r="G5" s="485" t="s">
        <v>638</v>
      </c>
      <c r="H5" s="486"/>
      <c r="I5" s="486"/>
      <c r="J5" s="487"/>
      <c r="K5" s="237"/>
      <c r="L5" s="483" t="s">
        <v>639</v>
      </c>
      <c r="M5" s="484"/>
      <c r="N5" s="484"/>
      <c r="O5" s="484"/>
      <c r="P5" s="484"/>
      <c r="Q5" s="484"/>
      <c r="R5" s="205"/>
      <c r="S5" s="205"/>
      <c r="T5" s="205"/>
      <c r="U5" s="204"/>
    </row>
    <row r="6" spans="2:21" ht="15.6">
      <c r="B6" s="227" t="s">
        <v>640</v>
      </c>
      <c r="C6" s="225" t="s">
        <v>641</v>
      </c>
      <c r="D6" s="340">
        <v>390</v>
      </c>
      <c r="E6" s="225" t="s">
        <v>642</v>
      </c>
      <c r="F6" s="194"/>
      <c r="G6" s="227" t="s">
        <v>643</v>
      </c>
      <c r="H6" s="225" t="s">
        <v>644</v>
      </c>
      <c r="I6" s="219">
        <f>'DESIGN INPUTS AND CALCULATIONS'!C172</f>
        <v>377</v>
      </c>
      <c r="J6" s="236" t="s">
        <v>645</v>
      </c>
      <c r="K6" s="488"/>
      <c r="L6" s="478" t="s">
        <v>899</v>
      </c>
      <c r="M6" s="479"/>
      <c r="N6" s="479"/>
      <c r="O6" s="225" t="s">
        <v>646</v>
      </c>
      <c r="P6" s="348">
        <v>50</v>
      </c>
      <c r="Q6" s="225" t="s">
        <v>557</v>
      </c>
      <c r="R6" s="194"/>
      <c r="S6" s="194"/>
      <c r="T6" s="194"/>
      <c r="U6" s="193"/>
    </row>
    <row r="7" spans="2:21" ht="15.6">
      <c r="B7" s="227" t="s">
        <v>647</v>
      </c>
      <c r="C7" s="225" t="s">
        <v>648</v>
      </c>
      <c r="D7" s="331">
        <f>Vloss</f>
        <v>0.4</v>
      </c>
      <c r="E7" s="225" t="s">
        <v>642</v>
      </c>
      <c r="F7" s="194"/>
      <c r="G7" s="227" t="s">
        <v>649</v>
      </c>
      <c r="H7" s="225" t="s">
        <v>650</v>
      </c>
      <c r="I7" s="219">
        <f>'DESIGN INPUTS AND CALCULATIONS'!C170/1000</f>
        <v>9.6</v>
      </c>
      <c r="J7" s="236" t="s">
        <v>651</v>
      </c>
      <c r="K7" s="488"/>
      <c r="L7" s="478" t="s">
        <v>652</v>
      </c>
      <c r="M7" s="479"/>
      <c r="N7" s="479"/>
      <c r="O7" s="225" t="s">
        <v>653</v>
      </c>
      <c r="P7" s="342">
        <v>9.09</v>
      </c>
      <c r="Q7" s="225" t="s">
        <v>557</v>
      </c>
      <c r="R7" s="194"/>
      <c r="S7" s="194"/>
      <c r="T7" s="194"/>
      <c r="U7" s="193"/>
    </row>
    <row r="8" spans="2:21">
      <c r="B8" s="227" t="s">
        <v>654</v>
      </c>
      <c r="C8" s="225" t="s">
        <v>655</v>
      </c>
      <c r="D8" s="331">
        <f>Vout</f>
        <v>12</v>
      </c>
      <c r="E8" s="225" t="s">
        <v>642</v>
      </c>
      <c r="F8" s="194"/>
      <c r="G8" s="227" t="s">
        <v>656</v>
      </c>
      <c r="H8" s="225" t="s">
        <v>657</v>
      </c>
      <c r="I8" s="235">
        <f>CdivH2*picoF2*CdivL2*nanoF2*1000000000000/(CdivH2*picoF2+CdivL2*nanoF2)</f>
        <v>362.75433497043196</v>
      </c>
      <c r="J8" s="236" t="s">
        <v>645</v>
      </c>
      <c r="K8" s="488"/>
      <c r="L8" s="478" t="s">
        <v>658</v>
      </c>
      <c r="M8" s="479"/>
      <c r="N8" s="479"/>
      <c r="O8" s="225" t="s">
        <v>659</v>
      </c>
      <c r="P8" s="342">
        <v>0.4</v>
      </c>
      <c r="Q8" s="225"/>
      <c r="R8" s="194"/>
      <c r="S8" s="194"/>
      <c r="T8" s="194"/>
      <c r="U8" s="193"/>
    </row>
    <row r="9" spans="2:21">
      <c r="B9" s="227" t="s">
        <v>660</v>
      </c>
      <c r="C9" s="225" t="s">
        <v>661</v>
      </c>
      <c r="D9" s="340">
        <v>15</v>
      </c>
      <c r="E9" s="225" t="s">
        <v>662</v>
      </c>
      <c r="F9" s="194"/>
      <c r="G9" s="227" t="s">
        <v>663</v>
      </c>
      <c r="H9" s="225" t="s">
        <v>664</v>
      </c>
      <c r="I9" s="235">
        <f>(CdivH2*picoF2+CdivL2*nanoF2)*1000000000</f>
        <v>9.9770000000000003</v>
      </c>
      <c r="J9" s="236" t="s">
        <v>651</v>
      </c>
      <c r="K9" s="488"/>
      <c r="L9" s="478" t="s">
        <v>665</v>
      </c>
      <c r="M9" s="479"/>
      <c r="N9" s="479"/>
      <c r="O9" s="225" t="s">
        <v>666</v>
      </c>
      <c r="P9" s="342">
        <v>8</v>
      </c>
      <c r="Q9" s="225" t="s">
        <v>667</v>
      </c>
      <c r="R9" s="194"/>
      <c r="S9" s="194"/>
      <c r="T9" s="194"/>
      <c r="U9" s="193"/>
    </row>
    <row r="10" spans="2:21" ht="15.6">
      <c r="B10" s="227" t="s">
        <v>668</v>
      </c>
      <c r="C10" s="225" t="s">
        <v>669</v>
      </c>
      <c r="D10" s="340">
        <v>1880</v>
      </c>
      <c r="E10" s="225" t="s">
        <v>670</v>
      </c>
      <c r="F10" s="194"/>
      <c r="G10" s="227" t="s">
        <v>671</v>
      </c>
      <c r="H10" s="225" t="s">
        <v>672</v>
      </c>
      <c r="I10" s="235">
        <f>CdivH2*picoF2/(CdivH2*picoF2+CdivL2*nanoF2)</f>
        <v>3.778690989275333E-2</v>
      </c>
      <c r="J10" s="236"/>
      <c r="K10" s="488"/>
      <c r="L10" s="478" t="s">
        <v>673</v>
      </c>
      <c r="M10" s="479"/>
      <c r="N10" s="479"/>
      <c r="O10" s="225" t="s">
        <v>674</v>
      </c>
      <c r="P10" s="342">
        <v>1210</v>
      </c>
      <c r="Q10" s="232" t="s">
        <v>675</v>
      </c>
      <c r="R10" s="194"/>
      <c r="S10" s="194"/>
      <c r="T10" s="194"/>
      <c r="U10" s="193"/>
    </row>
    <row r="11" spans="2:21" ht="16.2" thickBot="1">
      <c r="B11" s="227" t="s">
        <v>676</v>
      </c>
      <c r="C11" s="225" t="s">
        <v>677</v>
      </c>
      <c r="D11" s="340">
        <v>2</v>
      </c>
      <c r="E11" s="225" t="s">
        <v>564</v>
      </c>
      <c r="F11" s="194"/>
      <c r="G11" s="227" t="s">
        <v>678</v>
      </c>
      <c r="H11" s="225" t="s">
        <v>679</v>
      </c>
      <c r="I11" s="341">
        <v>0.188</v>
      </c>
      <c r="J11" s="236" t="s">
        <v>651</v>
      </c>
      <c r="K11" s="488"/>
      <c r="L11" s="478" t="s">
        <v>680</v>
      </c>
      <c r="M11" s="479"/>
      <c r="N11" s="479"/>
      <c r="O11" s="225" t="s">
        <v>681</v>
      </c>
      <c r="P11" s="235">
        <f>0.9*1000000000/((Rzero2+Rfeedforward2*kiliOhm2)*2*PI()*F_roll2*kilihertz2)</f>
        <v>1.7383428250328374</v>
      </c>
      <c r="Q11" s="232" t="s">
        <v>682</v>
      </c>
      <c r="R11" s="194"/>
      <c r="S11" s="194"/>
      <c r="T11" s="194"/>
      <c r="U11" s="193"/>
    </row>
    <row r="12" spans="2:21">
      <c r="B12" s="227" t="s">
        <v>683</v>
      </c>
      <c r="C12" s="225" t="s">
        <v>684</v>
      </c>
      <c r="D12" s="331">
        <f>Lm</f>
        <v>1400</v>
      </c>
      <c r="E12" s="225" t="s">
        <v>685</v>
      </c>
      <c r="F12" s="194"/>
      <c r="G12" s="480" t="s">
        <v>686</v>
      </c>
      <c r="H12" s="481"/>
      <c r="I12" s="481"/>
      <c r="J12" s="482"/>
      <c r="K12" s="488"/>
      <c r="L12" s="478" t="s">
        <v>687</v>
      </c>
      <c r="M12" s="479"/>
      <c r="N12" s="479"/>
      <c r="O12" s="225" t="s">
        <v>688</v>
      </c>
      <c r="P12" s="343">
        <v>4.7</v>
      </c>
      <c r="Q12" s="225" t="s">
        <v>689</v>
      </c>
      <c r="R12" s="194"/>
      <c r="S12" s="194"/>
      <c r="T12" s="194"/>
      <c r="U12" s="193"/>
    </row>
    <row r="13" spans="2:21" ht="15.6">
      <c r="B13" s="227" t="s">
        <v>690</v>
      </c>
      <c r="C13" s="225" t="s">
        <v>691</v>
      </c>
      <c r="D13" s="331">
        <f>Lr</f>
        <v>135</v>
      </c>
      <c r="E13" s="225" t="s">
        <v>685</v>
      </c>
      <c r="F13" s="194"/>
      <c r="G13" s="224" t="s">
        <v>563</v>
      </c>
      <c r="H13" s="223" t="s">
        <v>692</v>
      </c>
      <c r="I13" s="233">
        <v>15</v>
      </c>
      <c r="J13" s="221" t="s">
        <v>10</v>
      </c>
      <c r="K13" s="488"/>
      <c r="L13" s="478" t="s">
        <v>693</v>
      </c>
      <c r="M13" s="479"/>
      <c r="N13" s="479"/>
      <c r="O13" s="225" t="s">
        <v>694</v>
      </c>
      <c r="P13" s="343">
        <v>33.200000000000003</v>
      </c>
      <c r="Q13" s="225" t="s">
        <v>557</v>
      </c>
      <c r="R13" s="194"/>
      <c r="S13" s="194"/>
      <c r="T13" s="194"/>
      <c r="U13" s="193"/>
    </row>
    <row r="14" spans="2:21">
      <c r="B14" s="227" t="s">
        <v>695</v>
      </c>
      <c r="C14" s="225" t="s">
        <v>696</v>
      </c>
      <c r="D14" s="331">
        <f>Cr*1000</f>
        <v>40</v>
      </c>
      <c r="E14" s="225" t="s">
        <v>697</v>
      </c>
      <c r="F14" s="194"/>
      <c r="G14" s="224" t="s">
        <v>562</v>
      </c>
      <c r="H14" s="223" t="s">
        <v>698</v>
      </c>
      <c r="I14" s="233">
        <v>0.5</v>
      </c>
      <c r="J14" s="231"/>
      <c r="K14" s="488"/>
      <c r="L14" s="478" t="s">
        <v>699</v>
      </c>
      <c r="M14" s="479"/>
      <c r="N14" s="479"/>
      <c r="O14" s="225" t="s">
        <v>700</v>
      </c>
      <c r="P14" s="343">
        <v>10</v>
      </c>
      <c r="Q14" s="225" t="s">
        <v>701</v>
      </c>
      <c r="R14" s="194"/>
      <c r="S14" s="194"/>
      <c r="T14" s="194"/>
      <c r="U14" s="193"/>
    </row>
    <row r="15" spans="2:21">
      <c r="B15" s="227" t="s">
        <v>702</v>
      </c>
      <c r="C15" s="225" t="s">
        <v>703</v>
      </c>
      <c r="D15" s="225">
        <f>Nps</f>
        <v>6.6666699999999999</v>
      </c>
      <c r="E15" s="225"/>
      <c r="F15" s="194"/>
      <c r="G15" s="224" t="s">
        <v>561</v>
      </c>
      <c r="H15" s="234" t="s">
        <v>704</v>
      </c>
      <c r="I15" s="233">
        <v>0.2</v>
      </c>
      <c r="J15" s="221" t="s">
        <v>560</v>
      </c>
      <c r="K15" s="488"/>
      <c r="L15" s="478" t="s">
        <v>705</v>
      </c>
      <c r="M15" s="479"/>
      <c r="N15" s="479"/>
      <c r="O15" s="225" t="s">
        <v>706</v>
      </c>
      <c r="P15" s="343">
        <v>150</v>
      </c>
      <c r="Q15" s="225" t="s">
        <v>707</v>
      </c>
      <c r="R15" s="194"/>
      <c r="S15" s="194"/>
      <c r="T15" s="194"/>
      <c r="U15" s="193"/>
    </row>
    <row r="16" spans="2:21" ht="15.6">
      <c r="B16" s="227" t="s">
        <v>708</v>
      </c>
      <c r="C16" s="225" t="s">
        <v>709</v>
      </c>
      <c r="D16" s="233">
        <v>100</v>
      </c>
      <c r="E16" s="225" t="s">
        <v>710</v>
      </c>
      <c r="F16" s="194"/>
      <c r="G16" s="224" t="s">
        <v>559</v>
      </c>
      <c r="H16" s="223" t="s">
        <v>711</v>
      </c>
      <c r="I16" s="233">
        <v>20</v>
      </c>
      <c r="J16" s="221" t="s">
        <v>558</v>
      </c>
      <c r="K16" s="488"/>
      <c r="L16" s="478" t="s">
        <v>712</v>
      </c>
      <c r="M16" s="479"/>
      <c r="N16" s="479"/>
      <c r="O16" s="225" t="s">
        <v>713</v>
      </c>
      <c r="P16" s="343">
        <v>147</v>
      </c>
      <c r="Q16" s="225" t="s">
        <v>557</v>
      </c>
      <c r="R16" s="194"/>
      <c r="S16" s="194"/>
      <c r="T16" s="194"/>
      <c r="U16" s="193"/>
    </row>
    <row r="17" spans="2:21" ht="15.6">
      <c r="B17" s="227" t="s">
        <v>714</v>
      </c>
      <c r="C17" s="225" t="s">
        <v>715</v>
      </c>
      <c r="D17" s="226">
        <f>(Vo_set2+Vfeed2)/Ioutput2</f>
        <v>0.82666666666666666</v>
      </c>
      <c r="E17" s="232" t="s">
        <v>716</v>
      </c>
      <c r="F17" s="194"/>
      <c r="G17" s="224" t="s">
        <v>556</v>
      </c>
      <c r="H17" s="223" t="s">
        <v>717</v>
      </c>
      <c r="I17" s="229">
        <f>I_step2/(kslewrate2*1/microsecond2)</f>
        <v>7.5000000000000002E-7</v>
      </c>
      <c r="J17" s="231" t="s">
        <v>553</v>
      </c>
      <c r="K17" s="488"/>
      <c r="L17" s="380" t="s">
        <v>718</v>
      </c>
      <c r="M17" s="381"/>
      <c r="N17" s="381"/>
      <c r="O17" s="381"/>
      <c r="P17" s="381"/>
      <c r="Q17" s="382"/>
      <c r="R17" s="194"/>
      <c r="S17" s="194"/>
      <c r="T17" s="194"/>
      <c r="U17" s="193"/>
    </row>
    <row r="18" spans="2:21">
      <c r="B18" s="227" t="s">
        <v>719</v>
      </c>
      <c r="C18" s="225" t="s">
        <v>720</v>
      </c>
      <c r="D18" s="226">
        <f>Vo_set2+Vfeed2</f>
        <v>12.4</v>
      </c>
      <c r="E18" s="225" t="s">
        <v>642</v>
      </c>
      <c r="F18" s="194"/>
      <c r="G18" s="224" t="s">
        <v>555</v>
      </c>
      <c r="H18" s="230" t="s">
        <v>721</v>
      </c>
      <c r="I18" s="229">
        <f>2*transient2+duty_step2/(freq_load2*kilihertz2)</f>
        <v>2.5015000000000003E-3</v>
      </c>
      <c r="J18" s="228" t="s">
        <v>553</v>
      </c>
      <c r="K18" s="488"/>
      <c r="L18" s="489" t="s">
        <v>722</v>
      </c>
      <c r="M18" s="490"/>
      <c r="N18" s="490"/>
      <c r="O18" s="490"/>
      <c r="P18" s="220" t="s">
        <v>723</v>
      </c>
      <c r="Q18" s="343">
        <v>1</v>
      </c>
      <c r="R18" s="194"/>
      <c r="S18" s="194"/>
      <c r="T18" s="194"/>
      <c r="U18" s="193"/>
    </row>
    <row r="19" spans="2:21">
      <c r="B19" s="349" t="s">
        <v>724</v>
      </c>
      <c r="C19" s="350" t="s">
        <v>725</v>
      </c>
      <c r="D19" s="351">
        <f>1*0.001/(2*PI()*(Lseries2*res_cap2*microhenry2*nanoF2)^0.5)</f>
        <v>68.489382673499989</v>
      </c>
      <c r="E19" s="350" t="s">
        <v>726</v>
      </c>
      <c r="F19" s="194"/>
      <c r="G19" s="224" t="s">
        <v>554</v>
      </c>
      <c r="H19" s="223" t="s">
        <v>727</v>
      </c>
      <c r="I19" s="222">
        <f>1/(freq_load2*kilihertz2)</f>
        <v>5.0000000000000001E-3</v>
      </c>
      <c r="J19" s="221" t="s">
        <v>553</v>
      </c>
      <c r="K19" s="488"/>
      <c r="L19" s="478" t="s">
        <v>728</v>
      </c>
      <c r="M19" s="479"/>
      <c r="N19" s="479"/>
      <c r="O19" s="479"/>
      <c r="P19" s="220" t="s">
        <v>729</v>
      </c>
      <c r="Q19" s="343">
        <v>1</v>
      </c>
      <c r="R19" s="194"/>
      <c r="S19" s="194"/>
      <c r="T19" s="194"/>
      <c r="U19" s="193"/>
    </row>
    <row r="20" spans="2:21" ht="15" thickBot="1">
      <c r="B20" s="349" t="s">
        <v>730</v>
      </c>
      <c r="C20" s="350" t="s">
        <v>731</v>
      </c>
      <c r="D20" s="216">
        <v>10</v>
      </c>
      <c r="E20" s="350" t="s">
        <v>732</v>
      </c>
      <c r="F20" s="194"/>
      <c r="G20" s="218" t="s">
        <v>733</v>
      </c>
      <c r="H20" s="217" t="s">
        <v>734</v>
      </c>
      <c r="I20" s="216">
        <v>5</v>
      </c>
      <c r="J20" s="215" t="s">
        <v>735</v>
      </c>
      <c r="K20" s="488"/>
      <c r="L20" s="491" t="s">
        <v>736</v>
      </c>
      <c r="M20" s="492"/>
      <c r="N20" s="492"/>
      <c r="O20" s="492"/>
      <c r="P20" s="214" t="s">
        <v>737</v>
      </c>
      <c r="Q20" s="385">
        <v>1</v>
      </c>
      <c r="R20" s="213"/>
      <c r="S20" s="194"/>
      <c r="T20" s="194"/>
      <c r="U20" s="193"/>
    </row>
    <row r="21" spans="2:21" ht="15" thickBot="1">
      <c r="B21" s="352" t="s">
        <v>738</v>
      </c>
      <c r="C21" s="353" t="s">
        <v>739</v>
      </c>
      <c r="D21" s="384">
        <v>50</v>
      </c>
      <c r="E21" s="353" t="s">
        <v>740</v>
      </c>
      <c r="F21" s="194"/>
      <c r="G21" s="211"/>
      <c r="H21" s="210"/>
      <c r="I21" s="209"/>
      <c r="J21" s="208"/>
      <c r="K21" s="207"/>
      <c r="L21" s="194"/>
      <c r="M21" s="194"/>
      <c r="N21" s="194"/>
      <c r="O21" s="194"/>
      <c r="P21" s="198"/>
      <c r="Q21" s="206"/>
      <c r="R21" s="205"/>
      <c r="S21" s="205"/>
      <c r="T21" s="205"/>
      <c r="U21" s="204"/>
    </row>
    <row r="22" spans="2:21" ht="15" thickBot="1">
      <c r="B22" s="212"/>
      <c r="C22" s="347"/>
      <c r="D22" s="347"/>
      <c r="E22" s="347"/>
      <c r="F22" s="194"/>
      <c r="G22" s="202"/>
      <c r="H22" s="201"/>
      <c r="I22" s="383"/>
      <c r="J22" s="207"/>
      <c r="K22" s="207"/>
      <c r="L22" s="194"/>
      <c r="M22" s="194"/>
      <c r="N22" s="194"/>
      <c r="O22" s="194"/>
      <c r="P22" s="198"/>
      <c r="Q22" s="206"/>
      <c r="R22" s="194"/>
      <c r="S22" s="194"/>
      <c r="T22" s="194"/>
      <c r="U22" s="193"/>
    </row>
    <row r="23" spans="2:21">
      <c r="B23" s="386" t="s">
        <v>588</v>
      </c>
      <c r="C23" s="387"/>
      <c r="D23" s="387">
        <f>Data!X20/1000</f>
        <v>1.2589254117941666</v>
      </c>
      <c r="E23" s="388" t="s">
        <v>11</v>
      </c>
      <c r="F23" s="194"/>
      <c r="G23" s="202"/>
      <c r="H23" s="201"/>
      <c r="I23" s="383"/>
      <c r="J23" s="207"/>
      <c r="K23" s="207"/>
      <c r="L23" s="194"/>
      <c r="M23" s="194"/>
      <c r="N23" s="194"/>
      <c r="O23" s="194"/>
      <c r="P23" s="198"/>
      <c r="Q23" s="206"/>
      <c r="R23" s="194"/>
      <c r="S23" s="194"/>
      <c r="T23" s="194"/>
      <c r="U23" s="193"/>
    </row>
    <row r="24" spans="2:21" ht="15" thickBot="1">
      <c r="B24" s="352" t="s">
        <v>589</v>
      </c>
      <c r="C24" s="353"/>
      <c r="D24" s="353">
        <f>Data!X21</f>
        <v>105.42769263299805</v>
      </c>
      <c r="E24" s="389" t="s">
        <v>590</v>
      </c>
      <c r="F24" s="194"/>
      <c r="G24" s="202"/>
      <c r="H24" s="201"/>
      <c r="I24" s="383"/>
      <c r="J24" s="207"/>
      <c r="K24" s="207"/>
      <c r="L24" s="194"/>
      <c r="M24" s="194"/>
      <c r="N24" s="194"/>
      <c r="O24" s="194"/>
      <c r="P24" s="198"/>
      <c r="Q24" s="206"/>
      <c r="R24" s="194"/>
      <c r="S24" s="194"/>
      <c r="T24" s="194"/>
      <c r="U24" s="193"/>
    </row>
    <row r="25" spans="2:21" ht="15.75" customHeight="1">
      <c r="B25" s="199"/>
      <c r="C25" s="198"/>
      <c r="D25" s="198"/>
      <c r="E25" s="198"/>
      <c r="F25" s="194"/>
      <c r="G25" s="202"/>
      <c r="H25" s="201"/>
      <c r="I25" s="200"/>
      <c r="J25" s="203"/>
      <c r="K25" s="203"/>
      <c r="L25" s="194"/>
      <c r="M25" s="194"/>
      <c r="N25" s="194"/>
      <c r="O25" s="194"/>
      <c r="P25" s="194"/>
      <c r="Q25" s="194"/>
      <c r="R25" s="194"/>
      <c r="S25" s="194"/>
      <c r="T25" s="194"/>
      <c r="U25" s="193"/>
    </row>
    <row r="26" spans="2:21" ht="21.75" customHeight="1">
      <c r="B26" s="474" t="s">
        <v>741</v>
      </c>
      <c r="C26" s="475"/>
      <c r="D26" s="475"/>
      <c r="E26" s="475"/>
      <c r="F26" s="475"/>
      <c r="G26" s="475"/>
      <c r="H26" s="475"/>
      <c r="I26" s="475"/>
      <c r="J26" s="475"/>
      <c r="K26" s="475"/>
      <c r="L26" s="475"/>
      <c r="M26" s="475"/>
      <c r="N26" s="475"/>
      <c r="O26" s="475"/>
      <c r="P26" s="475"/>
      <c r="Q26" s="475"/>
      <c r="R26" s="475"/>
      <c r="S26" s="475"/>
      <c r="T26" s="475"/>
      <c r="U26" s="476"/>
    </row>
    <row r="27" spans="2:21">
      <c r="B27" s="199"/>
      <c r="C27" s="198"/>
      <c r="D27" s="198"/>
      <c r="E27" s="198"/>
      <c r="F27" s="194"/>
      <c r="G27" s="194"/>
      <c r="H27" s="194"/>
      <c r="I27" s="194"/>
      <c r="J27" s="194"/>
      <c r="K27" s="194"/>
      <c r="L27" s="194"/>
      <c r="M27" s="194"/>
      <c r="N27" s="194"/>
      <c r="O27" s="194"/>
      <c r="P27" s="194"/>
      <c r="Q27" s="194"/>
      <c r="R27" s="194"/>
      <c r="S27" s="194"/>
      <c r="T27" s="194"/>
      <c r="U27" s="193"/>
    </row>
    <row r="28" spans="2:21">
      <c r="B28" s="197"/>
      <c r="C28" s="196"/>
      <c r="D28" s="196"/>
      <c r="E28" s="196"/>
      <c r="F28" s="194"/>
      <c r="G28" s="194"/>
      <c r="H28" s="194"/>
      <c r="I28" s="194"/>
      <c r="J28" s="194"/>
      <c r="K28" s="194"/>
      <c r="L28" s="194"/>
      <c r="M28" s="194"/>
      <c r="N28" s="194"/>
      <c r="O28" s="194"/>
      <c r="P28" s="194"/>
      <c r="Q28" s="194"/>
      <c r="R28" s="194"/>
      <c r="S28" s="194"/>
      <c r="T28" s="194"/>
      <c r="U28" s="193"/>
    </row>
    <row r="29" spans="2:21">
      <c r="B29" s="197"/>
      <c r="C29" s="196"/>
      <c r="D29" s="196"/>
      <c r="E29" s="196"/>
      <c r="F29" s="194"/>
      <c r="G29" s="194"/>
      <c r="H29" s="194"/>
      <c r="I29" s="194"/>
      <c r="J29" s="194"/>
      <c r="K29" s="194"/>
      <c r="L29" s="194"/>
      <c r="M29" s="194"/>
      <c r="N29" s="194"/>
      <c r="O29" s="194"/>
      <c r="P29" s="194"/>
      <c r="Q29" s="194"/>
      <c r="R29" s="194"/>
      <c r="S29" s="194"/>
      <c r="T29" s="194"/>
      <c r="U29" s="193"/>
    </row>
    <row r="30" spans="2:21">
      <c r="B30" s="197"/>
      <c r="C30" s="196"/>
      <c r="D30" s="196"/>
      <c r="E30" s="196"/>
      <c r="F30" s="194"/>
      <c r="G30" s="194"/>
      <c r="H30" s="194"/>
      <c r="I30" s="194"/>
      <c r="J30" s="194"/>
      <c r="K30" s="194"/>
      <c r="L30" s="194"/>
      <c r="M30" s="194"/>
      <c r="N30" s="194"/>
      <c r="O30" s="194"/>
      <c r="P30" s="194"/>
      <c r="Q30" s="194"/>
      <c r="R30" s="194"/>
      <c r="S30" s="194"/>
      <c r="T30" s="194"/>
      <c r="U30" s="193"/>
    </row>
    <row r="31" spans="2:21">
      <c r="B31" s="197"/>
      <c r="C31" s="196"/>
      <c r="D31" s="196"/>
      <c r="E31" s="196"/>
      <c r="F31" s="194"/>
      <c r="G31" s="194"/>
      <c r="H31" s="194"/>
      <c r="I31" s="194"/>
      <c r="J31" s="194"/>
      <c r="K31" s="194"/>
      <c r="L31" s="194"/>
      <c r="M31" s="194"/>
      <c r="N31" s="194"/>
      <c r="O31" s="194"/>
      <c r="P31" s="194"/>
      <c r="Q31" s="194"/>
      <c r="R31" s="194"/>
      <c r="S31" s="194"/>
      <c r="T31" s="194"/>
      <c r="U31" s="193"/>
    </row>
    <row r="32" spans="2:21">
      <c r="B32" s="195"/>
      <c r="C32" s="194"/>
      <c r="D32" s="194"/>
      <c r="E32" s="194"/>
      <c r="F32" s="194"/>
      <c r="G32" s="194"/>
      <c r="H32" s="194"/>
      <c r="I32" s="194"/>
      <c r="J32" s="194"/>
      <c r="K32" s="194"/>
      <c r="L32" s="194"/>
      <c r="M32" s="194"/>
      <c r="N32" s="194"/>
      <c r="O32" s="194"/>
      <c r="P32" s="194"/>
      <c r="Q32" s="194"/>
      <c r="R32" s="194"/>
      <c r="S32" s="194"/>
      <c r="T32" s="194"/>
      <c r="U32" s="193"/>
    </row>
    <row r="33" spans="2:21">
      <c r="B33" s="195"/>
      <c r="C33" s="194"/>
      <c r="D33" s="194"/>
      <c r="E33" s="194"/>
      <c r="F33" s="194"/>
      <c r="G33" s="194"/>
      <c r="H33" s="194"/>
      <c r="I33" s="194"/>
      <c r="J33" s="194"/>
      <c r="K33" s="194"/>
      <c r="L33" s="194"/>
      <c r="M33" s="194"/>
      <c r="N33" s="194"/>
      <c r="O33" s="194"/>
      <c r="P33" s="194"/>
      <c r="Q33" s="194"/>
      <c r="R33" s="194"/>
      <c r="S33" s="194"/>
      <c r="T33" s="194"/>
      <c r="U33" s="193"/>
    </row>
    <row r="34" spans="2:21">
      <c r="B34" s="195"/>
      <c r="C34" s="194"/>
      <c r="D34" s="194"/>
      <c r="E34" s="194"/>
      <c r="F34" s="194"/>
      <c r="G34" s="194"/>
      <c r="H34" s="194"/>
      <c r="I34" s="194"/>
      <c r="J34" s="194"/>
      <c r="K34" s="194"/>
      <c r="L34" s="194"/>
      <c r="M34" s="194"/>
      <c r="N34" s="194"/>
      <c r="O34" s="194"/>
      <c r="P34" s="194"/>
      <c r="Q34" s="194"/>
      <c r="R34" s="194"/>
      <c r="S34" s="194"/>
      <c r="T34" s="194"/>
      <c r="U34" s="193"/>
    </row>
    <row r="35" spans="2:21">
      <c r="B35" s="195"/>
      <c r="C35" s="194"/>
      <c r="D35" s="194"/>
      <c r="E35" s="194"/>
      <c r="F35" s="194"/>
      <c r="G35" s="194"/>
      <c r="H35" s="194"/>
      <c r="I35" s="194"/>
      <c r="J35" s="194"/>
      <c r="K35" s="194"/>
      <c r="L35" s="194"/>
      <c r="M35" s="194"/>
      <c r="N35" s="194"/>
      <c r="O35" s="194"/>
      <c r="P35" s="194"/>
      <c r="Q35" s="194"/>
      <c r="R35" s="194"/>
      <c r="S35" s="194"/>
      <c r="T35" s="194"/>
      <c r="U35" s="193"/>
    </row>
    <row r="36" spans="2:21">
      <c r="B36" s="195"/>
      <c r="C36" s="194"/>
      <c r="D36" s="194"/>
      <c r="E36" s="194"/>
      <c r="F36" s="194"/>
      <c r="G36" s="194"/>
      <c r="H36" s="194"/>
      <c r="I36" s="194"/>
      <c r="J36" s="194"/>
      <c r="K36" s="194"/>
      <c r="L36" s="194"/>
      <c r="M36" s="194"/>
      <c r="N36" s="194"/>
      <c r="O36" s="194"/>
      <c r="P36" s="194"/>
      <c r="Q36" s="194"/>
      <c r="R36" s="194"/>
      <c r="S36" s="194"/>
      <c r="T36" s="194"/>
      <c r="U36" s="193"/>
    </row>
    <row r="37" spans="2:21">
      <c r="B37" s="195"/>
      <c r="C37" s="194"/>
      <c r="D37" s="194"/>
      <c r="E37" s="194"/>
      <c r="F37" s="194"/>
      <c r="G37" s="194"/>
      <c r="H37" s="194"/>
      <c r="I37" s="194"/>
      <c r="J37" s="194"/>
      <c r="K37" s="194"/>
      <c r="L37" s="194"/>
      <c r="M37" s="194"/>
      <c r="N37" s="194"/>
      <c r="O37" s="194"/>
      <c r="P37" s="194"/>
      <c r="Q37" s="194"/>
      <c r="R37" s="194"/>
      <c r="S37" s="194"/>
      <c r="T37" s="194"/>
      <c r="U37" s="193"/>
    </row>
    <row r="38" spans="2:21">
      <c r="B38" s="195"/>
      <c r="C38" s="194"/>
      <c r="D38" s="194"/>
      <c r="E38" s="194"/>
      <c r="F38" s="194"/>
      <c r="G38" s="194"/>
      <c r="H38" s="194"/>
      <c r="I38" s="194"/>
      <c r="J38" s="194"/>
      <c r="K38" s="194"/>
      <c r="L38" s="194"/>
      <c r="M38" s="194"/>
      <c r="N38" s="194"/>
      <c r="O38" s="194"/>
      <c r="P38" s="194"/>
      <c r="Q38" s="194"/>
      <c r="R38" s="194"/>
      <c r="S38" s="194"/>
      <c r="T38" s="194"/>
      <c r="U38" s="193"/>
    </row>
    <row r="39" spans="2:21">
      <c r="B39" s="195"/>
      <c r="C39" s="194"/>
      <c r="D39" s="194"/>
      <c r="E39" s="194"/>
      <c r="F39" s="194"/>
      <c r="G39" s="194"/>
      <c r="H39" s="194"/>
      <c r="I39" s="194"/>
      <c r="J39" s="194"/>
      <c r="K39" s="194"/>
      <c r="L39" s="194"/>
      <c r="M39" s="194"/>
      <c r="N39" s="194"/>
      <c r="O39" s="194"/>
      <c r="P39" s="194"/>
      <c r="Q39" s="194"/>
      <c r="R39" s="194"/>
      <c r="S39" s="194"/>
      <c r="T39" s="194"/>
      <c r="U39" s="193"/>
    </row>
    <row r="40" spans="2:21">
      <c r="B40" s="195"/>
      <c r="C40" s="194"/>
      <c r="D40" s="194"/>
      <c r="E40" s="194"/>
      <c r="F40" s="194"/>
      <c r="G40" s="194"/>
      <c r="H40" s="194"/>
      <c r="I40" s="194"/>
      <c r="J40" s="194"/>
      <c r="K40" s="194"/>
      <c r="L40" s="194"/>
      <c r="M40" s="194"/>
      <c r="N40" s="194"/>
      <c r="O40" s="194"/>
      <c r="P40" s="194"/>
      <c r="Q40" s="194"/>
      <c r="R40" s="194"/>
      <c r="S40" s="194"/>
      <c r="T40" s="194"/>
      <c r="U40" s="193"/>
    </row>
    <row r="41" spans="2:21">
      <c r="B41" s="195"/>
      <c r="C41" s="194"/>
      <c r="D41" s="194"/>
      <c r="E41" s="194"/>
      <c r="F41" s="194"/>
      <c r="G41" s="194"/>
      <c r="H41" s="194"/>
      <c r="I41" s="194"/>
      <c r="J41" s="194"/>
      <c r="K41" s="194"/>
      <c r="L41" s="194"/>
      <c r="M41" s="194"/>
      <c r="N41" s="194"/>
      <c r="O41" s="194"/>
      <c r="P41" s="194"/>
      <c r="Q41" s="194"/>
      <c r="R41" s="194"/>
      <c r="S41" s="194"/>
      <c r="T41" s="194"/>
      <c r="U41" s="193"/>
    </row>
    <row r="42" spans="2:21">
      <c r="B42" s="195"/>
      <c r="C42" s="194"/>
      <c r="D42" s="194"/>
      <c r="E42" s="194"/>
      <c r="F42" s="194"/>
      <c r="G42" s="194"/>
      <c r="H42" s="194"/>
      <c r="I42" s="194"/>
      <c r="J42" s="194"/>
      <c r="K42" s="194"/>
      <c r="L42" s="194"/>
      <c r="M42" s="194"/>
      <c r="N42" s="194"/>
      <c r="O42" s="194"/>
      <c r="P42" s="194"/>
      <c r="Q42" s="194"/>
      <c r="R42" s="194"/>
      <c r="S42" s="194"/>
      <c r="T42" s="194"/>
      <c r="U42" s="193"/>
    </row>
    <row r="43" spans="2:21">
      <c r="B43" s="195"/>
      <c r="C43" s="194"/>
      <c r="D43" s="194"/>
      <c r="E43" s="194"/>
      <c r="F43" s="194"/>
      <c r="G43" s="194"/>
      <c r="H43" s="194"/>
      <c r="I43" s="194"/>
      <c r="J43" s="194"/>
      <c r="K43" s="194"/>
      <c r="L43" s="194"/>
      <c r="M43" s="194"/>
      <c r="N43" s="194"/>
      <c r="O43" s="194"/>
      <c r="P43" s="194"/>
      <c r="Q43" s="194"/>
      <c r="R43" s="194"/>
      <c r="S43" s="194"/>
      <c r="T43" s="194"/>
      <c r="U43" s="193"/>
    </row>
    <row r="44" spans="2:21">
      <c r="B44" s="195"/>
      <c r="C44" s="194"/>
      <c r="D44" s="194"/>
      <c r="E44" s="194"/>
      <c r="F44" s="194"/>
      <c r="G44" s="194"/>
      <c r="H44" s="194"/>
      <c r="I44" s="194"/>
      <c r="J44" s="194"/>
      <c r="K44" s="194"/>
      <c r="L44" s="194"/>
      <c r="M44" s="194"/>
      <c r="N44" s="194"/>
      <c r="O44" s="194"/>
      <c r="P44" s="194"/>
      <c r="Q44" s="194"/>
      <c r="R44" s="194"/>
      <c r="S44" s="194"/>
      <c r="T44" s="194"/>
      <c r="U44" s="193"/>
    </row>
    <row r="45" spans="2:21">
      <c r="B45" s="195"/>
      <c r="C45" s="194"/>
      <c r="D45" s="194"/>
      <c r="E45" s="194"/>
      <c r="F45" s="194"/>
      <c r="G45" s="194"/>
      <c r="H45" s="194"/>
      <c r="I45" s="194"/>
      <c r="J45" s="194"/>
      <c r="K45" s="194"/>
      <c r="L45" s="194"/>
      <c r="M45" s="194"/>
      <c r="N45" s="194"/>
      <c r="O45" s="194"/>
      <c r="P45" s="194"/>
      <c r="Q45" s="194"/>
      <c r="R45" s="194"/>
      <c r="S45" s="194"/>
      <c r="T45" s="194"/>
      <c r="U45" s="193"/>
    </row>
    <row r="46" spans="2:21">
      <c r="B46" s="195"/>
      <c r="C46" s="194"/>
      <c r="D46" s="194"/>
      <c r="E46" s="194"/>
      <c r="F46" s="194"/>
      <c r="G46" s="194"/>
      <c r="H46" s="194"/>
      <c r="I46" s="194"/>
      <c r="J46" s="194"/>
      <c r="K46" s="194"/>
      <c r="L46" s="194"/>
      <c r="M46" s="194"/>
      <c r="N46" s="194"/>
      <c r="O46" s="194"/>
      <c r="P46" s="194"/>
      <c r="Q46" s="194"/>
      <c r="R46" s="194"/>
      <c r="S46" s="194"/>
      <c r="T46" s="194"/>
      <c r="U46" s="193"/>
    </row>
    <row r="47" spans="2:21">
      <c r="B47" s="195"/>
      <c r="C47" s="194"/>
      <c r="D47" s="194"/>
      <c r="E47" s="194"/>
      <c r="F47" s="194"/>
      <c r="G47" s="194"/>
      <c r="H47" s="194"/>
      <c r="I47" s="194"/>
      <c r="J47" s="194"/>
      <c r="K47" s="194"/>
      <c r="L47" s="194"/>
      <c r="M47" s="194"/>
      <c r="N47" s="194"/>
      <c r="O47" s="194"/>
      <c r="P47" s="194"/>
      <c r="Q47" s="194"/>
      <c r="R47" s="194"/>
      <c r="S47" s="194"/>
      <c r="T47" s="194"/>
      <c r="U47" s="193"/>
    </row>
    <row r="48" spans="2:21">
      <c r="B48" s="195"/>
      <c r="C48" s="194"/>
      <c r="D48" s="194"/>
      <c r="E48" s="194"/>
      <c r="F48" s="194"/>
      <c r="G48" s="194"/>
      <c r="H48" s="194"/>
      <c r="I48" s="194"/>
      <c r="J48" s="194"/>
      <c r="K48" s="194"/>
      <c r="L48" s="194"/>
      <c r="M48" s="194"/>
      <c r="N48" s="194"/>
      <c r="O48" s="194"/>
      <c r="P48" s="194"/>
      <c r="Q48" s="194"/>
      <c r="R48" s="194"/>
      <c r="S48" s="194"/>
      <c r="T48" s="194"/>
      <c r="U48" s="193"/>
    </row>
    <row r="49" spans="2:21">
      <c r="B49" s="195"/>
      <c r="C49" s="194"/>
      <c r="D49" s="194"/>
      <c r="E49" s="194"/>
      <c r="F49" s="194"/>
      <c r="G49" s="194"/>
      <c r="H49" s="194"/>
      <c r="I49" s="194"/>
      <c r="J49" s="194"/>
      <c r="K49" s="194"/>
      <c r="L49" s="194"/>
      <c r="M49" s="194"/>
      <c r="N49" s="194"/>
      <c r="O49" s="194"/>
      <c r="P49" s="194"/>
      <c r="Q49" s="194"/>
      <c r="R49" s="194"/>
      <c r="S49" s="194"/>
      <c r="T49" s="194"/>
      <c r="U49" s="193"/>
    </row>
    <row r="50" spans="2:21">
      <c r="B50" s="195"/>
      <c r="C50" s="194"/>
      <c r="D50" s="194"/>
      <c r="E50" s="194"/>
      <c r="F50" s="194"/>
      <c r="G50" s="194"/>
      <c r="H50" s="194"/>
      <c r="I50" s="194"/>
      <c r="J50" s="194"/>
      <c r="K50" s="194"/>
      <c r="L50" s="194"/>
      <c r="M50" s="194"/>
      <c r="N50" s="194"/>
      <c r="O50" s="194"/>
      <c r="P50" s="194"/>
      <c r="Q50" s="194"/>
      <c r="R50" s="194"/>
      <c r="S50" s="194"/>
      <c r="T50" s="194"/>
      <c r="U50" s="193"/>
    </row>
    <row r="51" spans="2:21">
      <c r="B51" s="195"/>
      <c r="C51" s="194"/>
      <c r="D51" s="194"/>
      <c r="E51" s="194"/>
      <c r="F51" s="194"/>
      <c r="G51" s="194"/>
      <c r="H51" s="194"/>
      <c r="I51" s="194"/>
      <c r="J51" s="194"/>
      <c r="K51" s="194"/>
      <c r="L51" s="194"/>
      <c r="M51" s="194"/>
      <c r="N51" s="194"/>
      <c r="O51" s="194"/>
      <c r="P51" s="194"/>
      <c r="Q51" s="194"/>
      <c r="R51" s="194"/>
      <c r="S51" s="194"/>
      <c r="T51" s="194"/>
      <c r="U51" s="193"/>
    </row>
    <row r="52" spans="2:21">
      <c r="B52" s="195"/>
      <c r="C52" s="194"/>
      <c r="D52" s="194"/>
      <c r="E52" s="194"/>
      <c r="F52" s="194"/>
      <c r="G52" s="194"/>
      <c r="H52" s="194"/>
      <c r="I52" s="194"/>
      <c r="J52" s="194"/>
      <c r="K52" s="194"/>
      <c r="L52" s="194"/>
      <c r="M52" s="194"/>
      <c r="N52" s="194"/>
      <c r="O52" s="194"/>
      <c r="P52" s="194"/>
      <c r="Q52" s="194"/>
      <c r="R52" s="194"/>
      <c r="S52" s="194"/>
      <c r="T52" s="194"/>
      <c r="U52" s="193"/>
    </row>
    <row r="53" spans="2:21">
      <c r="B53" s="195"/>
      <c r="C53" s="194"/>
      <c r="D53" s="194"/>
      <c r="E53" s="194"/>
      <c r="F53" s="194"/>
      <c r="G53" s="194"/>
      <c r="H53" s="194"/>
      <c r="I53" s="194"/>
      <c r="J53" s="194"/>
      <c r="K53" s="194"/>
      <c r="L53" s="194"/>
      <c r="M53" s="194"/>
      <c r="N53" s="194"/>
      <c r="O53" s="194"/>
      <c r="P53" s="194"/>
      <c r="Q53" s="194"/>
      <c r="R53" s="194"/>
      <c r="S53" s="194"/>
      <c r="T53" s="194"/>
      <c r="U53" s="193"/>
    </row>
    <row r="54" spans="2:21">
      <c r="B54" s="195"/>
      <c r="C54" s="194"/>
      <c r="D54" s="194"/>
      <c r="E54" s="194"/>
      <c r="F54" s="194"/>
      <c r="G54" s="194"/>
      <c r="H54" s="194"/>
      <c r="I54" s="194"/>
      <c r="J54" s="194"/>
      <c r="K54" s="194"/>
      <c r="L54" s="194"/>
      <c r="M54" s="194"/>
      <c r="N54" s="194"/>
      <c r="O54" s="194"/>
      <c r="P54" s="194"/>
      <c r="Q54" s="194"/>
      <c r="R54" s="194"/>
      <c r="S54" s="194"/>
      <c r="T54" s="194"/>
      <c r="U54" s="193"/>
    </row>
    <row r="55" spans="2:21">
      <c r="B55" s="195"/>
      <c r="C55" s="194"/>
      <c r="D55" s="194"/>
      <c r="E55" s="194"/>
      <c r="F55" s="194"/>
      <c r="G55" s="194"/>
      <c r="H55" s="194"/>
      <c r="I55" s="194"/>
      <c r="J55" s="194"/>
      <c r="K55" s="194"/>
      <c r="L55" s="194"/>
      <c r="M55" s="194"/>
      <c r="N55" s="194"/>
      <c r="O55" s="194"/>
      <c r="P55" s="194"/>
      <c r="Q55" s="194"/>
      <c r="R55" s="194"/>
      <c r="S55" s="194"/>
      <c r="T55" s="194"/>
      <c r="U55" s="193"/>
    </row>
    <row r="56" spans="2:21">
      <c r="B56" s="195"/>
      <c r="C56" s="194"/>
      <c r="D56" s="194"/>
      <c r="E56" s="194"/>
      <c r="F56" s="194"/>
      <c r="G56" s="194"/>
      <c r="H56" s="194"/>
      <c r="I56" s="194"/>
      <c r="J56" s="194"/>
      <c r="K56" s="194"/>
      <c r="L56" s="194"/>
      <c r="M56" s="194"/>
      <c r="N56" s="194"/>
      <c r="O56" s="194"/>
      <c r="P56" s="194"/>
      <c r="Q56" s="194"/>
      <c r="R56" s="194"/>
      <c r="S56" s="194"/>
      <c r="T56" s="194"/>
      <c r="U56" s="193"/>
    </row>
    <row r="57" spans="2:21">
      <c r="B57" s="195"/>
      <c r="C57" s="194"/>
      <c r="D57" s="194"/>
      <c r="E57" s="194"/>
      <c r="F57" s="194"/>
      <c r="G57" s="194"/>
      <c r="H57" s="194"/>
      <c r="I57" s="194"/>
      <c r="J57" s="194"/>
      <c r="K57" s="194"/>
      <c r="L57" s="194"/>
      <c r="M57" s="194"/>
      <c r="N57" s="194"/>
      <c r="O57" s="194"/>
      <c r="P57" s="194"/>
      <c r="Q57" s="194"/>
      <c r="R57" s="194"/>
      <c r="S57" s="194"/>
      <c r="T57" s="194"/>
      <c r="U57" s="193"/>
    </row>
    <row r="58" spans="2:21">
      <c r="B58" s="195"/>
      <c r="C58" s="194"/>
      <c r="D58" s="194"/>
      <c r="E58" s="194"/>
      <c r="F58" s="194"/>
      <c r="G58" s="194"/>
      <c r="H58" s="194"/>
      <c r="I58" s="194"/>
      <c r="J58" s="194"/>
      <c r="K58" s="194"/>
      <c r="L58" s="194"/>
      <c r="M58" s="194"/>
      <c r="N58" s="194"/>
      <c r="O58" s="194"/>
      <c r="P58" s="194"/>
      <c r="Q58" s="194"/>
      <c r="R58" s="194"/>
      <c r="S58" s="194"/>
      <c r="T58" s="194"/>
      <c r="U58" s="193"/>
    </row>
    <row r="59" spans="2:21">
      <c r="B59" s="195"/>
      <c r="C59" s="194"/>
      <c r="D59" s="194"/>
      <c r="E59" s="194"/>
      <c r="F59" s="194"/>
      <c r="G59" s="194"/>
      <c r="H59" s="194"/>
      <c r="I59" s="194"/>
      <c r="J59" s="194"/>
      <c r="K59" s="194"/>
      <c r="L59" s="194"/>
      <c r="M59" s="194"/>
      <c r="N59" s="194"/>
      <c r="O59" s="194"/>
      <c r="P59" s="194"/>
      <c r="Q59" s="194"/>
      <c r="R59" s="194"/>
      <c r="S59" s="194"/>
      <c r="T59" s="194"/>
      <c r="U59" s="193"/>
    </row>
    <row r="60" spans="2:21">
      <c r="B60" s="195"/>
      <c r="C60" s="194"/>
      <c r="D60" s="194"/>
      <c r="E60" s="194"/>
      <c r="F60" s="194"/>
      <c r="G60" s="194"/>
      <c r="H60" s="194"/>
      <c r="I60" s="194"/>
      <c r="J60" s="194"/>
      <c r="K60" s="194"/>
      <c r="L60" s="194"/>
      <c r="M60" s="194"/>
      <c r="N60" s="194"/>
      <c r="O60" s="194"/>
      <c r="P60" s="194"/>
      <c r="Q60" s="194"/>
      <c r="R60" s="194"/>
      <c r="S60" s="194"/>
      <c r="T60" s="194"/>
      <c r="U60" s="193"/>
    </row>
    <row r="61" spans="2:21">
      <c r="B61" s="195"/>
      <c r="C61" s="194"/>
      <c r="D61" s="194"/>
      <c r="E61" s="194"/>
      <c r="F61" s="194"/>
      <c r="G61" s="194"/>
      <c r="H61" s="194"/>
      <c r="I61" s="194"/>
      <c r="J61" s="194"/>
      <c r="K61" s="194"/>
      <c r="L61" s="194"/>
      <c r="M61" s="194"/>
      <c r="N61" s="194"/>
      <c r="O61" s="194"/>
      <c r="P61" s="194"/>
      <c r="Q61" s="194"/>
      <c r="R61" s="194"/>
      <c r="S61" s="194"/>
      <c r="T61" s="194"/>
      <c r="U61" s="193"/>
    </row>
    <row r="62" spans="2:21">
      <c r="B62" s="195"/>
      <c r="C62" s="194"/>
      <c r="D62" s="194"/>
      <c r="E62" s="194"/>
      <c r="F62" s="194"/>
      <c r="G62" s="194"/>
      <c r="H62" s="194"/>
      <c r="I62" s="194"/>
      <c r="J62" s="194"/>
      <c r="K62" s="194"/>
      <c r="L62" s="194"/>
      <c r="M62" s="194"/>
      <c r="N62" s="194"/>
      <c r="O62" s="194"/>
      <c r="P62" s="194"/>
      <c r="Q62" s="194"/>
      <c r="R62" s="194"/>
      <c r="S62" s="194"/>
      <c r="T62" s="194"/>
      <c r="U62" s="193"/>
    </row>
    <row r="63" spans="2:21">
      <c r="B63" s="195"/>
      <c r="C63" s="194"/>
      <c r="D63" s="194"/>
      <c r="E63" s="194"/>
      <c r="F63" s="194"/>
      <c r="G63" s="194"/>
      <c r="H63" s="194"/>
      <c r="I63" s="194"/>
      <c r="J63" s="194"/>
      <c r="K63" s="194"/>
      <c r="L63" s="194"/>
      <c r="M63" s="194"/>
      <c r="N63" s="194"/>
      <c r="O63" s="194"/>
      <c r="P63" s="194"/>
      <c r="Q63" s="194"/>
      <c r="R63" s="194"/>
      <c r="S63" s="194"/>
      <c r="T63" s="194"/>
      <c r="U63" s="193"/>
    </row>
    <row r="64" spans="2:21">
      <c r="B64" s="195"/>
      <c r="C64" s="194"/>
      <c r="D64" s="194"/>
      <c r="E64" s="194"/>
      <c r="F64" s="194"/>
      <c r="G64" s="194"/>
      <c r="H64" s="194"/>
      <c r="I64" s="194"/>
      <c r="J64" s="194"/>
      <c r="K64" s="194"/>
      <c r="L64" s="194"/>
      <c r="M64" s="194"/>
      <c r="N64" s="194"/>
      <c r="O64" s="194"/>
      <c r="P64" s="194"/>
      <c r="Q64" s="194"/>
      <c r="R64" s="194"/>
      <c r="S64" s="194"/>
      <c r="T64" s="194"/>
      <c r="U64" s="193"/>
    </row>
    <row r="65" spans="2:21">
      <c r="B65" s="195"/>
      <c r="C65" s="194"/>
      <c r="D65" s="194"/>
      <c r="E65" s="194"/>
      <c r="F65" s="194"/>
      <c r="G65" s="194"/>
      <c r="H65" s="194"/>
      <c r="I65" s="194"/>
      <c r="J65" s="194"/>
      <c r="K65" s="194"/>
      <c r="L65" s="194"/>
      <c r="M65" s="194"/>
      <c r="N65" s="194"/>
      <c r="O65" s="194"/>
      <c r="P65" s="194"/>
      <c r="Q65" s="194"/>
      <c r="R65" s="194"/>
      <c r="S65" s="194"/>
      <c r="T65" s="194"/>
      <c r="U65" s="193"/>
    </row>
    <row r="66" spans="2:21">
      <c r="B66" s="195"/>
      <c r="C66" s="194"/>
      <c r="D66" s="194"/>
      <c r="E66" s="194"/>
      <c r="F66" s="194"/>
      <c r="G66" s="194"/>
      <c r="H66" s="194"/>
      <c r="I66" s="194"/>
      <c r="J66" s="194"/>
      <c r="K66" s="194"/>
      <c r="L66" s="194"/>
      <c r="M66" s="194"/>
      <c r="N66" s="194"/>
      <c r="O66" s="194"/>
      <c r="P66" s="194"/>
      <c r="Q66" s="194"/>
      <c r="R66" s="194"/>
      <c r="S66" s="194"/>
      <c r="T66" s="194"/>
      <c r="U66" s="193"/>
    </row>
    <row r="67" spans="2:21">
      <c r="B67" s="195"/>
      <c r="C67" s="194"/>
      <c r="D67" s="194"/>
      <c r="E67" s="194"/>
      <c r="F67" s="194"/>
      <c r="G67" s="194"/>
      <c r="H67" s="194"/>
      <c r="I67" s="194"/>
      <c r="J67" s="194"/>
      <c r="K67" s="194"/>
      <c r="L67" s="194"/>
      <c r="M67" s="194"/>
      <c r="N67" s="194"/>
      <c r="O67" s="194"/>
      <c r="P67" s="194"/>
      <c r="Q67" s="194"/>
      <c r="R67" s="194"/>
      <c r="S67" s="194"/>
      <c r="T67" s="194"/>
      <c r="U67" s="193"/>
    </row>
    <row r="68" spans="2:21">
      <c r="B68" s="195"/>
      <c r="C68" s="194"/>
      <c r="D68" s="194"/>
      <c r="E68" s="194"/>
      <c r="F68" s="194"/>
      <c r="G68" s="194"/>
      <c r="H68" s="194"/>
      <c r="I68" s="194"/>
      <c r="J68" s="194"/>
      <c r="K68" s="194"/>
      <c r="L68" s="194"/>
      <c r="M68" s="194"/>
      <c r="N68" s="194"/>
      <c r="O68" s="194"/>
      <c r="P68" s="194"/>
      <c r="Q68" s="194"/>
      <c r="R68" s="194"/>
      <c r="S68" s="194"/>
      <c r="T68" s="194"/>
      <c r="U68" s="193"/>
    </row>
    <row r="69" spans="2:21">
      <c r="B69" s="195"/>
      <c r="C69" s="194"/>
      <c r="D69" s="194"/>
      <c r="E69" s="194"/>
      <c r="F69" s="194"/>
      <c r="G69" s="194"/>
      <c r="H69" s="194"/>
      <c r="I69" s="194"/>
      <c r="J69" s="194"/>
      <c r="K69" s="194"/>
      <c r="L69" s="194"/>
      <c r="M69" s="194"/>
      <c r="N69" s="194"/>
      <c r="O69" s="194"/>
      <c r="P69" s="194"/>
      <c r="Q69" s="194"/>
      <c r="R69" s="194"/>
      <c r="S69" s="194"/>
      <c r="T69" s="194"/>
      <c r="U69" s="193"/>
    </row>
    <row r="70" spans="2:21">
      <c r="B70" s="195"/>
      <c r="C70" s="194"/>
      <c r="D70" s="194"/>
      <c r="E70" s="194"/>
      <c r="F70" s="194"/>
      <c r="G70" s="194"/>
      <c r="H70" s="194"/>
      <c r="I70" s="194"/>
      <c r="J70" s="194"/>
      <c r="K70" s="194"/>
      <c r="L70" s="194"/>
      <c r="M70" s="194"/>
      <c r="N70" s="194"/>
      <c r="O70" s="194"/>
      <c r="P70" s="194"/>
      <c r="Q70" s="194"/>
      <c r="R70" s="194"/>
      <c r="S70" s="194"/>
      <c r="T70" s="194"/>
      <c r="U70" s="193"/>
    </row>
    <row r="71" spans="2:21">
      <c r="B71" s="195"/>
      <c r="C71" s="194"/>
      <c r="D71" s="194"/>
      <c r="E71" s="194"/>
      <c r="F71" s="194"/>
      <c r="G71" s="194"/>
      <c r="H71" s="194"/>
      <c r="I71" s="194"/>
      <c r="J71" s="194"/>
      <c r="K71" s="194"/>
      <c r="L71" s="194"/>
      <c r="M71" s="194"/>
      <c r="N71" s="194"/>
      <c r="O71" s="194"/>
      <c r="P71" s="194"/>
      <c r="Q71" s="194"/>
      <c r="R71" s="194"/>
      <c r="S71" s="194"/>
      <c r="T71" s="194"/>
      <c r="U71" s="193"/>
    </row>
    <row r="72" spans="2:21">
      <c r="B72" s="195"/>
      <c r="C72" s="194"/>
      <c r="D72" s="194"/>
      <c r="E72" s="194"/>
      <c r="F72" s="194"/>
      <c r="G72" s="194"/>
      <c r="H72" s="194"/>
      <c r="I72" s="194"/>
      <c r="J72" s="194"/>
      <c r="K72" s="194"/>
      <c r="L72" s="194"/>
      <c r="M72" s="194"/>
      <c r="N72" s="194"/>
      <c r="O72" s="194"/>
      <c r="P72" s="194"/>
      <c r="Q72" s="194"/>
      <c r="R72" s="194"/>
      <c r="S72" s="194"/>
      <c r="T72" s="194"/>
      <c r="U72" s="193"/>
    </row>
    <row r="73" spans="2:21">
      <c r="B73" s="195"/>
      <c r="C73" s="194"/>
      <c r="D73" s="194"/>
      <c r="E73" s="194"/>
      <c r="F73" s="194"/>
      <c r="G73" s="194"/>
      <c r="H73" s="194"/>
      <c r="I73" s="194"/>
      <c r="J73" s="194"/>
      <c r="K73" s="194"/>
      <c r="L73" s="194"/>
      <c r="M73" s="194"/>
      <c r="N73" s="194"/>
      <c r="O73" s="194"/>
      <c r="P73" s="194"/>
      <c r="Q73" s="194"/>
      <c r="R73" s="194"/>
      <c r="S73" s="194"/>
      <c r="T73" s="194"/>
      <c r="U73" s="193"/>
    </row>
    <row r="74" spans="2:21">
      <c r="B74" s="195"/>
      <c r="C74" s="194"/>
      <c r="D74" s="194"/>
      <c r="E74" s="194"/>
      <c r="F74" s="194"/>
      <c r="G74" s="194"/>
      <c r="H74" s="194"/>
      <c r="I74" s="194"/>
      <c r="J74" s="194"/>
      <c r="K74" s="194"/>
      <c r="L74" s="194"/>
      <c r="M74" s="194"/>
      <c r="N74" s="194"/>
      <c r="O74" s="194"/>
      <c r="P74" s="194"/>
      <c r="Q74" s="194"/>
      <c r="R74" s="194"/>
      <c r="S74" s="194"/>
      <c r="T74" s="194"/>
      <c r="U74" s="193"/>
    </row>
    <row r="75" spans="2:21">
      <c r="B75" s="195"/>
      <c r="C75" s="194"/>
      <c r="D75" s="194"/>
      <c r="E75" s="194"/>
      <c r="F75" s="194"/>
      <c r="G75" s="194"/>
      <c r="H75" s="194"/>
      <c r="I75" s="194"/>
      <c r="J75" s="194"/>
      <c r="K75" s="194"/>
      <c r="L75" s="194"/>
      <c r="M75" s="194"/>
      <c r="N75" s="194"/>
      <c r="O75" s="194"/>
      <c r="P75" s="194"/>
      <c r="Q75" s="194"/>
      <c r="R75" s="194"/>
      <c r="S75" s="194"/>
      <c r="T75" s="194"/>
      <c r="U75" s="193"/>
    </row>
    <row r="76" spans="2:21">
      <c r="B76" s="195"/>
      <c r="C76" s="194"/>
      <c r="D76" s="194"/>
      <c r="E76" s="194"/>
      <c r="F76" s="194"/>
      <c r="G76" s="194"/>
      <c r="H76" s="194"/>
      <c r="I76" s="194"/>
      <c r="J76" s="194"/>
      <c r="K76" s="194"/>
      <c r="L76" s="194"/>
      <c r="M76" s="194"/>
      <c r="N76" s="194"/>
      <c r="O76" s="194"/>
      <c r="P76" s="194"/>
      <c r="Q76" s="194"/>
      <c r="R76" s="194"/>
      <c r="S76" s="194"/>
      <c r="T76" s="194"/>
      <c r="U76" s="193"/>
    </row>
    <row r="77" spans="2:21">
      <c r="B77" s="195"/>
      <c r="C77" s="194"/>
      <c r="D77" s="194"/>
      <c r="E77" s="194"/>
      <c r="F77" s="194"/>
      <c r="G77" s="194"/>
      <c r="H77" s="194"/>
      <c r="I77" s="194"/>
      <c r="J77" s="194"/>
      <c r="K77" s="194"/>
      <c r="L77" s="194"/>
      <c r="M77" s="194"/>
      <c r="N77" s="194"/>
      <c r="O77" s="194"/>
      <c r="P77" s="194"/>
      <c r="Q77" s="194"/>
      <c r="R77" s="194"/>
      <c r="S77" s="194"/>
      <c r="T77" s="194"/>
      <c r="U77" s="193"/>
    </row>
    <row r="78" spans="2:21">
      <c r="B78" s="195"/>
      <c r="C78" s="194"/>
      <c r="D78" s="194"/>
      <c r="E78" s="194"/>
      <c r="F78" s="194"/>
      <c r="G78" s="194"/>
      <c r="H78" s="194"/>
      <c r="I78" s="194"/>
      <c r="J78" s="194"/>
      <c r="K78" s="194"/>
      <c r="L78" s="194"/>
      <c r="M78" s="194"/>
      <c r="N78" s="194"/>
      <c r="O78" s="194"/>
      <c r="P78" s="194"/>
      <c r="Q78" s="194"/>
      <c r="R78" s="194"/>
      <c r="S78" s="194"/>
      <c r="T78" s="194"/>
      <c r="U78" s="193"/>
    </row>
    <row r="79" spans="2:21" ht="15" thickBot="1">
      <c r="B79" s="192"/>
      <c r="C79" s="191"/>
      <c r="D79" s="191"/>
      <c r="E79" s="191"/>
      <c r="F79" s="191"/>
      <c r="G79" s="191"/>
      <c r="H79" s="191"/>
      <c r="I79" s="191"/>
      <c r="J79" s="191"/>
      <c r="K79" s="191"/>
      <c r="L79" s="191"/>
      <c r="M79" s="191"/>
      <c r="N79" s="191"/>
      <c r="O79" s="191"/>
      <c r="P79" s="191"/>
      <c r="Q79" s="191"/>
      <c r="R79" s="191"/>
      <c r="S79" s="191"/>
      <c r="T79" s="191"/>
      <c r="U79" s="190"/>
    </row>
  </sheetData>
  <sheetProtection algorithmName="SHA-512" hashValue="9weSxUOmPHHeFw42z00dY6Z1Fl8GiXrGaRWgIttwJOKaqprYFRS47u5rDyG7OAKrjNrqh7lCyNhq9IM6LciZ+Q==" saltValue="4yqz3StFSoBOSXwlvdUiBw==" spinCount="100000" sheet="1" objects="1" scenarios="1"/>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09375" defaultRowHeight="14.4"/>
  <cols>
    <col min="1" max="1" width="15" style="238" customWidth="1"/>
    <col min="2" max="2" width="15.44140625" style="238" customWidth="1"/>
    <col min="3" max="3" width="17" style="238" customWidth="1"/>
    <col min="4" max="4" width="16.6640625" style="238" customWidth="1"/>
    <col min="5" max="5" width="15.33203125" style="238" customWidth="1"/>
    <col min="6" max="6" width="39.33203125" style="238" customWidth="1"/>
    <col min="7" max="7" width="19.33203125" style="238" customWidth="1"/>
    <col min="8" max="8" width="40.6640625" style="238" customWidth="1"/>
    <col min="9" max="9" width="16.44140625" style="238" customWidth="1"/>
    <col min="10" max="10" width="44" style="238" customWidth="1"/>
    <col min="11" max="11" width="54.109375" style="238" customWidth="1"/>
    <col min="12" max="12" width="32.109375" style="238" customWidth="1"/>
    <col min="13" max="13" width="15.33203125" style="238" customWidth="1"/>
    <col min="14" max="14" width="15.88671875" style="238" customWidth="1"/>
    <col min="15" max="15" width="43" style="238" customWidth="1"/>
    <col min="16" max="16" width="42.44140625" style="238" customWidth="1"/>
    <col min="17" max="17" width="41.33203125" style="238" customWidth="1"/>
    <col min="18" max="18" width="28" style="238" customWidth="1"/>
    <col min="19" max="19" width="23.6640625" style="238" customWidth="1"/>
    <col min="20" max="20" width="25.6640625" style="238" customWidth="1"/>
    <col min="21" max="21" width="25.6640625" style="239" customWidth="1"/>
    <col min="22" max="24" width="25.6640625" style="238" customWidth="1"/>
    <col min="25" max="25" width="36.44140625" style="238" customWidth="1"/>
    <col min="26" max="79" width="40.6640625" style="238" customWidth="1"/>
    <col min="80" max="85" width="25.6640625" style="238" customWidth="1"/>
    <col min="86" max="16384" width="9.109375" style="238"/>
  </cols>
  <sheetData>
    <row r="2" spans="2:25">
      <c r="B2" s="288"/>
      <c r="C2" s="288"/>
      <c r="D2" s="288"/>
      <c r="E2" s="288"/>
      <c r="F2" s="288"/>
      <c r="G2" s="288"/>
      <c r="H2" s="288"/>
      <c r="I2" s="288"/>
      <c r="J2" s="288"/>
      <c r="K2" s="288"/>
      <c r="L2" s="288"/>
      <c r="M2" s="288"/>
      <c r="N2" s="288"/>
    </row>
    <row r="3" spans="2:25" ht="22.8">
      <c r="B3" s="330"/>
      <c r="C3" s="330"/>
      <c r="D3" s="508"/>
      <c r="E3" s="509"/>
      <c r="F3" s="509"/>
      <c r="G3" s="509"/>
      <c r="H3" s="509"/>
      <c r="I3" s="509"/>
      <c r="J3" s="509"/>
      <c r="K3" s="509"/>
      <c r="L3" s="509"/>
      <c r="M3" s="509"/>
      <c r="N3" s="509"/>
      <c r="T3" s="320" t="s">
        <v>742</v>
      </c>
      <c r="U3" s="319">
        <f>(Lseries2*microhenry2/(res_cap2*nanoF2))^0.5*1/(rload2*ratio2^2)</f>
        <v>1.5812063373557712</v>
      </c>
    </row>
    <row r="4" spans="2:25" ht="17.399999999999999">
      <c r="B4" s="330"/>
      <c r="C4" s="330"/>
      <c r="D4" s="330"/>
      <c r="E4" s="330"/>
      <c r="F4" s="330"/>
      <c r="G4" s="330"/>
      <c r="H4" s="330"/>
      <c r="I4" s="330"/>
      <c r="J4" s="330"/>
      <c r="K4" s="330"/>
      <c r="L4" s="330"/>
      <c r="M4" s="330"/>
      <c r="N4" s="330"/>
      <c r="O4" s="328" t="s">
        <v>646</v>
      </c>
      <c r="Q4" s="327" t="s">
        <v>17</v>
      </c>
      <c r="R4" s="324">
        <v>1E-3</v>
      </c>
      <c r="T4" s="320" t="s">
        <v>586</v>
      </c>
      <c r="U4" s="319">
        <f>2*PI()*switchingf2*1000</f>
        <v>628318.5307179587</v>
      </c>
    </row>
    <row r="5" spans="2:25">
      <c r="B5" s="510"/>
      <c r="C5" s="510"/>
      <c r="D5" s="510"/>
      <c r="E5" s="510"/>
      <c r="F5" s="330"/>
      <c r="G5" s="510"/>
      <c r="H5" s="510"/>
      <c r="I5" s="510"/>
      <c r="J5" s="510"/>
      <c r="K5" s="330"/>
      <c r="L5" s="330"/>
      <c r="M5" s="330"/>
      <c r="N5" s="330"/>
      <c r="O5" s="328" t="s">
        <v>653</v>
      </c>
      <c r="Q5" s="327" t="s">
        <v>743</v>
      </c>
      <c r="R5" s="324">
        <v>9.9999999999999995E-7</v>
      </c>
      <c r="T5" s="320" t="s">
        <v>585</v>
      </c>
      <c r="U5" s="319">
        <f>2*PI()*foutput2*1000</f>
        <v>430331.48291193525</v>
      </c>
    </row>
    <row r="6" spans="2:25">
      <c r="B6" s="329"/>
      <c r="C6" s="328"/>
      <c r="D6" s="328"/>
      <c r="E6" s="328"/>
      <c r="F6" s="288"/>
      <c r="G6" s="329"/>
      <c r="H6" s="328"/>
      <c r="I6" s="328"/>
      <c r="J6" s="328"/>
      <c r="K6" s="288"/>
      <c r="L6" s="288"/>
      <c r="M6" s="288"/>
      <c r="N6" s="288"/>
      <c r="O6" s="328" t="s">
        <v>659</v>
      </c>
      <c r="Q6" s="327" t="s">
        <v>744</v>
      </c>
      <c r="R6" s="324">
        <v>1000</v>
      </c>
      <c r="T6" s="320" t="s">
        <v>745</v>
      </c>
      <c r="U6" s="319">
        <f>magL2/Lseries2</f>
        <v>10.37037037037037</v>
      </c>
      <c r="Y6" s="238" t="s">
        <v>746</v>
      </c>
    </row>
    <row r="7" spans="2:25" ht="17.399999999999999">
      <c r="B7" s="329"/>
      <c r="C7" s="328"/>
      <c r="D7" s="328"/>
      <c r="E7" s="328"/>
      <c r="F7" s="288"/>
      <c r="G7" s="329"/>
      <c r="H7" s="328"/>
      <c r="I7" s="328"/>
      <c r="J7" s="328"/>
      <c r="K7" s="288"/>
      <c r="L7" s="288"/>
      <c r="M7" s="288"/>
      <c r="N7" s="288"/>
      <c r="O7" s="328" t="s">
        <v>666</v>
      </c>
      <c r="Q7" s="327" t="s">
        <v>584</v>
      </c>
      <c r="R7" s="324">
        <v>1E-3</v>
      </c>
      <c r="T7" s="320" t="s">
        <v>747</v>
      </c>
      <c r="U7" s="319">
        <f>ohm_second/ohm_second0</f>
        <v>1.4600803233505002</v>
      </c>
    </row>
    <row r="8" spans="2:25">
      <c r="B8" s="323"/>
      <c r="C8" s="326"/>
      <c r="D8" s="326"/>
      <c r="E8" s="326"/>
      <c r="G8" s="323"/>
      <c r="H8" s="326"/>
      <c r="I8" s="326"/>
      <c r="J8" s="326"/>
      <c r="O8" s="328" t="s">
        <v>674</v>
      </c>
      <c r="Q8" s="327" t="s">
        <v>154</v>
      </c>
      <c r="R8" s="324">
        <v>1E-3</v>
      </c>
      <c r="T8" s="320" t="s">
        <v>748</v>
      </c>
      <c r="U8" s="319">
        <f>8*ratio2^2*rload2/((PI())^2)</f>
        <v>29.780952498915074</v>
      </c>
    </row>
    <row r="9" spans="2:25">
      <c r="B9" s="323"/>
      <c r="C9" s="326"/>
      <c r="D9" s="326"/>
      <c r="E9" s="326"/>
      <c r="G9" s="323"/>
      <c r="H9" s="326"/>
      <c r="I9" s="326"/>
      <c r="J9" s="326"/>
      <c r="O9" s="328" t="s">
        <v>681</v>
      </c>
      <c r="Q9" s="327" t="s">
        <v>749</v>
      </c>
      <c r="R9" s="324">
        <v>1E-3</v>
      </c>
      <c r="T9" s="320" t="s">
        <v>750</v>
      </c>
      <c r="U9" s="319">
        <f>ohm_second*Lseries2*microhenry2-1/(ohm_second*res_cap2*nanoF2)</f>
        <v>45.034265873950581</v>
      </c>
    </row>
    <row r="10" spans="2:25">
      <c r="B10" s="323"/>
      <c r="C10" s="326"/>
      <c r="D10" s="326"/>
      <c r="E10" s="326"/>
      <c r="G10" s="323"/>
      <c r="H10" s="326"/>
      <c r="I10" s="326"/>
      <c r="J10" s="326"/>
      <c r="O10" s="328" t="s">
        <v>688</v>
      </c>
      <c r="Q10" s="327" t="s">
        <v>583</v>
      </c>
      <c r="R10" s="324">
        <v>9.9999999999999995E-7</v>
      </c>
      <c r="T10" s="320" t="s">
        <v>751</v>
      </c>
      <c r="U10" s="319">
        <f>IF(freq_ratio2&gt;1,Lseries2*microhenry2*(1+1/freq_ratio2^2),Lseries2*microhenry2*(1+1/freq_ratio2^2)+magL2*microhenry2*(1-freq_ratio2))</f>
        <v>1.983257397764611E-4</v>
      </c>
    </row>
    <row r="11" spans="2:25">
      <c r="B11" s="323"/>
      <c r="C11" s="326"/>
      <c r="D11" s="326"/>
      <c r="E11" s="326"/>
      <c r="G11" s="323"/>
      <c r="H11" s="326"/>
      <c r="I11" s="326"/>
      <c r="J11" s="326"/>
      <c r="O11" s="328" t="s">
        <v>694</v>
      </c>
      <c r="Q11" s="327" t="s">
        <v>582</v>
      </c>
      <c r="R11" s="324">
        <v>9.9999999999999995E-7</v>
      </c>
      <c r="T11" s="320" t="s">
        <v>752</v>
      </c>
      <c r="U11" s="319">
        <f>8*ratio2*rload2*(Coutput2*microF2/(effectiveL2))^0.5/(PI()^2)</f>
        <v>13.75368295660116</v>
      </c>
    </row>
    <row r="12" spans="2:25">
      <c r="B12" s="323"/>
      <c r="C12" s="326"/>
      <c r="D12" s="326"/>
      <c r="E12" s="326"/>
      <c r="G12" s="323"/>
      <c r="H12" s="326"/>
      <c r="I12" s="326"/>
      <c r="J12" s="326"/>
      <c r="O12" s="328" t="s">
        <v>700</v>
      </c>
      <c r="Q12" s="327" t="s">
        <v>685</v>
      </c>
      <c r="R12" s="324">
        <v>9.9999999999999995E-7</v>
      </c>
      <c r="T12" s="320" t="s">
        <v>581</v>
      </c>
      <c r="U12" s="319">
        <f>(8*ratio2^2/(effectiveL2*Coutput2*microhenry2*PI()^2))^0.5</f>
        <v>9829.5947384484625</v>
      </c>
    </row>
    <row r="13" spans="2:25">
      <c r="B13" s="323"/>
      <c r="C13" s="326"/>
      <c r="D13" s="326"/>
      <c r="E13" s="326"/>
      <c r="G13" s="323"/>
      <c r="H13" s="326"/>
      <c r="I13" s="326"/>
      <c r="J13" s="326"/>
      <c r="O13" s="328" t="s">
        <v>706</v>
      </c>
      <c r="Q13" s="327" t="s">
        <v>753</v>
      </c>
      <c r="R13" s="324">
        <v>1.0000000000000001E-9</v>
      </c>
      <c r="T13" s="320" t="s">
        <v>580</v>
      </c>
      <c r="U13" s="319">
        <f>(8*ratio2^2/(effectiveL2*Coutput2*microhenry2*PI()^2*(1+Rc_2*miliOhm2*PI()/(rload2*2^1.5))))^0.5</f>
        <v>9816.4141179447397</v>
      </c>
    </row>
    <row r="14" spans="2:25">
      <c r="B14" s="323">
        <v>1</v>
      </c>
      <c r="C14" s="326"/>
      <c r="D14" s="326"/>
      <c r="E14" s="326"/>
      <c r="G14" s="323"/>
      <c r="H14" s="326"/>
      <c r="I14" s="326"/>
      <c r="J14" s="326"/>
      <c r="O14" s="328" t="s">
        <v>754</v>
      </c>
      <c r="Q14" s="327" t="s">
        <v>330</v>
      </c>
      <c r="R14" s="324">
        <v>1E-3</v>
      </c>
      <c r="T14" s="320" t="s">
        <v>755</v>
      </c>
      <c r="U14" s="319">
        <f>(rload2+Rc_2*miliOhm2*PI()/(2)^1.5)^0.5*8*ratio2*PI()*(effectiveL2*Coutput2*microF2*rload2)^0.5/(16*2^0.5*ratio2^2*rload2*Coutput2*microF2*Rc_2*miliOhm2+effectiveL2*PI()^3)</f>
        <v>9.1307506919822181</v>
      </c>
    </row>
    <row r="15" spans="2:25">
      <c r="B15" s="323">
        <v>1</v>
      </c>
      <c r="C15" s="326"/>
      <c r="D15" s="326"/>
      <c r="E15" s="326"/>
      <c r="G15" s="323"/>
      <c r="H15" s="326"/>
      <c r="I15" s="326"/>
      <c r="J15" s="326"/>
      <c r="O15" s="328" t="s">
        <v>756</v>
      </c>
      <c r="Q15" s="327" t="s">
        <v>757</v>
      </c>
      <c r="R15" s="324">
        <v>9.9999999999999998E-13</v>
      </c>
      <c r="T15" s="320" t="s">
        <v>758</v>
      </c>
      <c r="U15" s="319">
        <f>(Vinput2*Lnratio2*freq_ratio2/(2*ratio2*foutput2*kilihertz2))*((1/(freq_ratio2^2)-freq_ratio2^2)*(PI()^2*Qfactor2*Lnratio2/8)^2-(1+Lnratio2-1/(freq_ratio2^2))*2/(freq_ratio2^2))/((Lnratio2+1-1/freq_ratio2^2)^2+((1/freq_ratio2-freq_ratio2)*Lnratio2*Qfactor2*PI()^2/8)^2)^1.5</f>
        <v>-6.4114197445237938E-4</v>
      </c>
    </row>
    <row r="16" spans="2:25">
      <c r="B16" s="323">
        <v>1</v>
      </c>
      <c r="C16" s="326"/>
      <c r="D16" s="326"/>
      <c r="E16" s="326"/>
      <c r="O16" s="328" t="s">
        <v>759</v>
      </c>
      <c r="Q16" s="327" t="s">
        <v>579</v>
      </c>
      <c r="R16" s="324">
        <v>1000000</v>
      </c>
      <c r="T16" s="320" t="s">
        <v>760</v>
      </c>
      <c r="U16" s="319">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3.9857682134638747E-5</v>
      </c>
    </row>
    <row r="17" spans="1:29">
      <c r="B17" s="323">
        <v>1</v>
      </c>
      <c r="C17" s="326"/>
      <c r="D17" s="326"/>
      <c r="E17" s="326"/>
      <c r="O17" s="328" t="s">
        <v>761</v>
      </c>
      <c r="Q17" s="327" t="s">
        <v>578</v>
      </c>
      <c r="R17" s="324">
        <v>9.9999999999999995E-7</v>
      </c>
      <c r="T17" s="320" t="s">
        <v>762</v>
      </c>
      <c r="U17" s="319">
        <f>Lnratio2/((1+Lnratio2-1/freq_ratio2^2)^2+((1/freq_ratio2-freq_ratio2)*PI()^2*Qfactor2*Lnratio2/8)^2)^0.5</f>
        <v>0.54298836745064949</v>
      </c>
    </row>
    <row r="18" spans="1:29" ht="17.399999999999999">
      <c r="B18" s="323">
        <v>1</v>
      </c>
      <c r="C18" s="326"/>
      <c r="D18" s="326"/>
      <c r="E18" s="326"/>
      <c r="Q18" s="327" t="s">
        <v>577</v>
      </c>
      <c r="R18" s="324">
        <v>1000</v>
      </c>
      <c r="T18" s="320" t="s">
        <v>763</v>
      </c>
      <c r="U18" s="319">
        <f>Lnratio2/(SIN(0.5*freq_ratio2*PI())*((1+Lnratio2-1/freq_ratio2^2)^2+((1/freq_ratio2-freq_ratio2)*PI()^2*Qfactor2*Lnratio2/(8*SIN(0.5*PI()*freq_ratio2)))^2)^0.5)</f>
        <v>0.58638022194139505</v>
      </c>
    </row>
    <row r="19" spans="1:29">
      <c r="B19" s="323">
        <v>1</v>
      </c>
      <c r="C19" s="326"/>
      <c r="D19" s="326"/>
      <c r="E19" s="326"/>
      <c r="Q19" s="327" t="s">
        <v>576</v>
      </c>
      <c r="R19" s="324">
        <v>1.0000000000000001E-9</v>
      </c>
      <c r="T19" s="320" t="s">
        <v>764</v>
      </c>
      <c r="U19" s="319">
        <f>-1/rload2</f>
        <v>-1.2096774193548387</v>
      </c>
    </row>
    <row r="20" spans="1:29">
      <c r="B20" s="323">
        <v>1</v>
      </c>
      <c r="C20" s="326"/>
      <c r="D20" s="326"/>
      <c r="E20" s="326"/>
      <c r="Q20" s="327" t="s">
        <v>765</v>
      </c>
      <c r="R20" s="324">
        <v>1.0000000000000001E-9</v>
      </c>
      <c r="T20" s="320" t="s">
        <v>766</v>
      </c>
      <c r="U20" s="319">
        <f>2*Vinput2*res_cap2*nanoF2*switchingf2*kilihertz2/(Voutput2*lmabda2)</f>
        <v>6.6587319243604011</v>
      </c>
      <c r="W20" s="238" t="s">
        <v>900</v>
      </c>
      <c r="X20" s="238">
        <f>INDEX(B35:B95,MATCH(0,V35:V95,-1),1)</f>
        <v>1258.9254117941666</v>
      </c>
      <c r="Y20" s="238">
        <f>MATCH(0,V35:V95,-1)</f>
        <v>22</v>
      </c>
    </row>
    <row r="21" spans="1:29">
      <c r="B21" s="323">
        <v>1</v>
      </c>
      <c r="C21" s="326"/>
      <c r="D21" s="326"/>
      <c r="E21" s="326"/>
      <c r="Q21" s="327" t="s">
        <v>575</v>
      </c>
      <c r="R21" s="324">
        <v>9.9999999999999995E-7</v>
      </c>
      <c r="T21" s="320" t="s">
        <v>767</v>
      </c>
      <c r="U21" s="319">
        <f>Voutput2/(rload2*switchingf2*kilihertz2)+2*junctioncap2*nanoF2*Vinput2^2/Voutput2+0.5*Vinput2*res_cap2*nanoF2*Iramp2/(Voutput2*switchingf2*kilihertz2*CdivH2*picoF2)</f>
        <v>1.8798247608453839E-4</v>
      </c>
      <c r="W21" s="238" t="s">
        <v>901</v>
      </c>
      <c r="X21" s="238">
        <f>INDEX(W35:W95,MATCH(0,V35:V95,-1),1)</f>
        <v>105.42769263299805</v>
      </c>
    </row>
    <row r="22" spans="1:29" ht="17.399999999999999">
      <c r="B22" s="323">
        <v>1</v>
      </c>
      <c r="C22" s="326"/>
      <c r="D22" s="326"/>
      <c r="E22" s="326"/>
      <c r="F22" s="238" t="str">
        <f>IMPRODUCT(Kth_2/(2/rload2-Kfeed2/Gdc_ccm2),IMDIV(COMPLEX(1,Rc_2*Coutput2*microF2*miliOhm2*C35),IMSUM(1,IMPRODUCT(D36,1/omega1_2),IMPRODUCT(D36,D36,1/omega2_2),IMPRODUCT(D36,D36,D36,1/omega3_2))))</f>
        <v>2,44473804614752-0,156458293494798i</v>
      </c>
      <c r="Q22" s="325" t="s">
        <v>574</v>
      </c>
      <c r="R22" s="324">
        <v>1000000</v>
      </c>
      <c r="T22" s="320" t="s">
        <v>768</v>
      </c>
      <c r="U22" s="319">
        <f>Voutput2/(Vinput2*rload2)-2*Vinput2*junctioncap2*nanoF2*switchingf2*kilihertz2/Voutput2</f>
        <v>3.7278957816377176E-2</v>
      </c>
    </row>
    <row r="23" spans="1:29">
      <c r="B23" s="323">
        <v>1</v>
      </c>
      <c r="C23" s="326"/>
      <c r="D23" s="326"/>
      <c r="E23" s="326"/>
      <c r="N23" s="238" t="str">
        <f>IMSUM(feedtype2,IMDIV(COMPLEX(1,Rvolt2*Cvolt2*nanoF2*kiliOhm2*C35),IMPRODUCT(Rupper2*kiliOhm2*(Cvolt2*nanoF2+Cforward2*picoF2),COMPLEX(1,Rvolt2*Cvolt2*Cforward2*picoF2*nanoF2*kiliOhm2*C35/(Cvolt2*nanoF2+Cforward2*picoF2)),D35)))</f>
        <v>1,2192242652549-10,6669315003433i</v>
      </c>
      <c r="Q23" s="325" t="s">
        <v>573</v>
      </c>
      <c r="R23" s="324">
        <v>1E-3</v>
      </c>
      <c r="T23" s="320" t="s">
        <v>769</v>
      </c>
      <c r="U23" s="319">
        <f>IF(freq_ratio2&gt;1,Gdc_ccm2,Gdc_dcm2)</f>
        <v>-6.4114197445237938E-4</v>
      </c>
    </row>
    <row r="24" spans="1:29">
      <c r="B24" s="323">
        <v>1</v>
      </c>
      <c r="C24" s="326"/>
      <c r="D24" s="326"/>
      <c r="E24" s="326"/>
      <c r="N24" s="238" t="str">
        <f>IMPRODUCT(-currentransferratio2*RFB_2/(Rfeedforward2),IMDIV(COMPLEX(1,(Rfeedforward2*kiliOhm2+q_Rz_Cz_2*Rzero2)*q_Rz_Cz_2*Czero2*nanoF2*C35),IMPRODUCT(COMPLEX(1,q_Rz_Cz_2*Rzero2*Czero2*nanoF2*C35),COMPLEX(1,C35/(2*PI()*F_roll2*kilihertz2)))))</f>
        <v>-2,20022607731982-0,0031559108379905i</v>
      </c>
      <c r="Q24" s="325" t="s">
        <v>572</v>
      </c>
      <c r="R24" s="324">
        <v>1.0000000000000001E-9</v>
      </c>
      <c r="T24" s="288"/>
      <c r="U24" s="319"/>
    </row>
    <row r="25" spans="1:29">
      <c r="B25" s="323">
        <v>1</v>
      </c>
      <c r="C25" s="318"/>
      <c r="D25" s="318"/>
      <c r="E25" s="318"/>
      <c r="I25" s="238">
        <f>freq_ratio2</f>
        <v>1.4600803233505002</v>
      </c>
      <c r="Q25" s="322" t="s">
        <v>770</v>
      </c>
      <c r="R25" s="288">
        <f>2*miliampere2</f>
        <v>2E-3</v>
      </c>
      <c r="T25" s="320" t="s">
        <v>771</v>
      </c>
      <c r="U25" s="319">
        <f>(2/rload2-Kfeed2/GainDC2)/(Coutput2*microF2*(1+Rc_2*miliOhm2/rload2)-Kfeed2/(Gdc_dcm2*QpoleL2*omegapole0))</f>
        <v>1480.7093095399782</v>
      </c>
    </row>
    <row r="26" spans="1:29">
      <c r="B26" s="323">
        <v>1</v>
      </c>
      <c r="C26" s="318"/>
      <c r="D26" s="318"/>
      <c r="E26" s="318"/>
      <c r="I26" s="238">
        <f>(Kinput2-Kfeed2*Metccm2/(2*ratio2*Gdc_ccm2))/(2/rload2-Kfeed2/Gdc_ccm2)</f>
        <v>1.8144980145307864E-2</v>
      </c>
      <c r="Q26" s="322" t="s">
        <v>772</v>
      </c>
      <c r="R26" s="321">
        <v>256</v>
      </c>
      <c r="T26" s="320" t="s">
        <v>773</v>
      </c>
      <c r="U26" s="319">
        <f>(Xequiv2^2+Requiv2^2)*(2*Gdc_ccm2/(rload2*Kfeed2)-1)/((Xequiv2^2+Requiv2^2)*(1+Rc_2*miliOhm2/rload2)*(Coutput2*microF2*Gdc_ccm2/Kfeed2)-2*Requiv2*effectiveL2-rload2*Coutput2*Xequiv2^2*microF2-Rc_2*miliOhm2*Coutput2*Requiv2*microF2)</f>
        <v>1231.4243209379817</v>
      </c>
    </row>
    <row r="27" spans="1:29">
      <c r="B27" s="323">
        <v>1</v>
      </c>
      <c r="C27" s="318"/>
      <c r="D27" s="318"/>
      <c r="E27" s="318"/>
      <c r="K27" s="238">
        <f>freq_ratio2</f>
        <v>1.4600803233505002</v>
      </c>
      <c r="Q27" s="322" t="s">
        <v>774</v>
      </c>
      <c r="R27" s="288">
        <f>time_load2/Nt_load2</f>
        <v>1.953125E-5</v>
      </c>
      <c r="T27" s="320" t="s">
        <v>775</v>
      </c>
      <c r="U27" s="319">
        <f>(Xequiv2^2+Requiv2^2)*(1-2*Gdc_ccm2/(Kfeed2*rload2))/(effectiveL2^2+effectiveL2*rload2*Coutput2*Requiv2*microF2+effectiveL2*Rc_2*miliOhm2*Coutput2*Requiv2*microF2)</f>
        <v>2918397822.3121085</v>
      </c>
    </row>
    <row r="28" spans="1:29">
      <c r="B28" s="323">
        <v>1</v>
      </c>
      <c r="C28" s="318"/>
      <c r="D28" s="318"/>
      <c r="E28" s="318"/>
      <c r="Q28" s="322" t="s">
        <v>776</v>
      </c>
      <c r="R28" s="321">
        <v>256</v>
      </c>
      <c r="T28" s="320" t="s">
        <v>777</v>
      </c>
      <c r="U28" s="319">
        <f>(Xequiv2^2+Requiv2^2)*(1-2*Gdc_ccm2/(Kfeed2*rload2))/(effectiveL2^2*rload2*Coutput2*microF2)</f>
        <v>441169974079795.31</v>
      </c>
    </row>
    <row r="29" spans="1:29">
      <c r="B29" s="318"/>
      <c r="C29" s="318"/>
      <c r="D29" s="318"/>
      <c r="E29" s="318"/>
      <c r="Q29" s="322" t="s">
        <v>778</v>
      </c>
      <c r="R29" s="354">
        <v>64</v>
      </c>
      <c r="T29" s="320" t="s">
        <v>779</v>
      </c>
      <c r="U29" s="319">
        <f>((Xequiv2^2+Requiv2^2)*Gdc_ccm2-Kfeed2*rload2*Xequiv2^2)/(-Kfeed2*rload2*effectiveL2*Requiv2)</f>
        <v>2379600.2946282183</v>
      </c>
    </row>
    <row r="30" spans="1:29">
      <c r="B30" s="318"/>
      <c r="C30" s="318"/>
      <c r="D30" s="318"/>
      <c r="E30" s="318"/>
      <c r="F30" s="238">
        <f>Rc_2*Coutput2*microF2*miliOhm2</f>
        <v>3.76E-6</v>
      </c>
      <c r="Q30" s="322" t="s">
        <v>780</v>
      </c>
      <c r="R30" s="321">
        <f>1/(Nt_input*Fline)</f>
        <v>3.1250000000000001E-4</v>
      </c>
      <c r="T30" s="320" t="s">
        <v>571</v>
      </c>
      <c r="U30" s="319">
        <f>((Xequiv2^2+Requiv2^2)*Gdc_ccm2-Kfeed2*rload2*Xequiv2^2)/(-Kfeed2*rload2*effectiveL2^2)</f>
        <v>357325092651.12708</v>
      </c>
    </row>
    <row r="31" spans="1:29" ht="15" thickBot="1">
      <c r="B31" s="318"/>
      <c r="C31" s="318"/>
      <c r="D31" s="318"/>
      <c r="E31" s="318"/>
      <c r="G31" s="317"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2,44473804614752-0,156458293494798i</v>
      </c>
      <c r="Q31" s="316"/>
      <c r="T31" s="315"/>
    </row>
    <row r="32" spans="1:29">
      <c r="A32" s="511" t="s">
        <v>570</v>
      </c>
      <c r="B32" s="512"/>
      <c r="C32" s="512"/>
      <c r="D32" s="513" t="s">
        <v>781</v>
      </c>
      <c r="E32" s="498" t="s">
        <v>782</v>
      </c>
      <c r="F32" s="499"/>
      <c r="G32" s="499"/>
      <c r="H32" s="500"/>
      <c r="I32" s="515" t="s">
        <v>783</v>
      </c>
      <c r="J32" s="516"/>
      <c r="K32" s="516"/>
      <c r="L32" s="517"/>
      <c r="M32" s="518" t="s">
        <v>784</v>
      </c>
      <c r="N32" s="519"/>
      <c r="O32" s="519"/>
      <c r="P32" s="520"/>
      <c r="Q32" s="498" t="s">
        <v>785</v>
      </c>
      <c r="R32" s="499"/>
      <c r="S32" s="499"/>
      <c r="T32" s="500"/>
      <c r="U32" s="501" t="s">
        <v>786</v>
      </c>
      <c r="V32" s="502"/>
      <c r="W32" s="503"/>
      <c r="X32" s="504" t="s">
        <v>787</v>
      </c>
      <c r="Y32" s="505"/>
      <c r="Z32" s="505"/>
      <c r="AA32" s="498" t="s">
        <v>788</v>
      </c>
      <c r="AB32" s="499"/>
      <c r="AC32" s="499"/>
    </row>
    <row r="33" spans="1:29" ht="27" customHeight="1">
      <c r="A33" s="521" t="s">
        <v>569</v>
      </c>
      <c r="B33" s="313" t="s">
        <v>568</v>
      </c>
      <c r="C33" s="314" t="s">
        <v>455</v>
      </c>
      <c r="D33" s="514"/>
      <c r="E33" s="305" t="s">
        <v>789</v>
      </c>
      <c r="F33" s="493" t="s">
        <v>790</v>
      </c>
      <c r="G33" s="494"/>
      <c r="H33" s="495"/>
      <c r="I33" s="311" t="s">
        <v>791</v>
      </c>
      <c r="J33" s="522" t="s">
        <v>792</v>
      </c>
      <c r="K33" s="523"/>
      <c r="L33" s="524"/>
      <c r="M33" s="308" t="s">
        <v>793</v>
      </c>
      <c r="N33" s="525" t="s">
        <v>794</v>
      </c>
      <c r="O33" s="526"/>
      <c r="P33" s="527"/>
      <c r="Q33" s="305" t="s">
        <v>795</v>
      </c>
      <c r="R33" s="493" t="s">
        <v>796</v>
      </c>
      <c r="S33" s="494"/>
      <c r="T33" s="495"/>
      <c r="U33" s="506" t="s">
        <v>797</v>
      </c>
      <c r="V33" s="507"/>
      <c r="W33" s="507"/>
      <c r="X33" s="496" t="s">
        <v>798</v>
      </c>
      <c r="Y33" s="497"/>
      <c r="Z33" s="497"/>
      <c r="AA33" s="493" t="s">
        <v>794</v>
      </c>
      <c r="AB33" s="494"/>
      <c r="AC33" s="494"/>
    </row>
    <row r="34" spans="1:29">
      <c r="A34" s="521"/>
      <c r="B34" s="313" t="s">
        <v>567</v>
      </c>
      <c r="C34" s="312" t="s">
        <v>799</v>
      </c>
      <c r="D34" s="305" t="s">
        <v>800</v>
      </c>
      <c r="E34" s="305" t="s">
        <v>801</v>
      </c>
      <c r="F34" s="304" t="s">
        <v>802</v>
      </c>
      <c r="G34" s="248" t="s">
        <v>803</v>
      </c>
      <c r="H34" s="247" t="s">
        <v>804</v>
      </c>
      <c r="I34" s="311" t="s">
        <v>805</v>
      </c>
      <c r="J34" s="310" t="s">
        <v>802</v>
      </c>
      <c r="K34" s="309" t="s">
        <v>803</v>
      </c>
      <c r="L34" s="292" t="s">
        <v>804</v>
      </c>
      <c r="M34" s="308" t="s">
        <v>805</v>
      </c>
      <c r="N34" s="307" t="s">
        <v>802</v>
      </c>
      <c r="O34" s="306" t="s">
        <v>803</v>
      </c>
      <c r="P34" s="291" t="s">
        <v>804</v>
      </c>
      <c r="Q34" s="305" t="s">
        <v>805</v>
      </c>
      <c r="R34" s="304"/>
      <c r="S34" s="248" t="s">
        <v>803</v>
      </c>
      <c r="T34" s="247" t="s">
        <v>804</v>
      </c>
      <c r="U34" s="290"/>
      <c r="V34" s="245" t="s">
        <v>806</v>
      </c>
      <c r="W34" s="245" t="s">
        <v>807</v>
      </c>
      <c r="X34" s="303"/>
      <c r="Y34" s="289" t="s">
        <v>806</v>
      </c>
      <c r="Z34" s="289" t="s">
        <v>807</v>
      </c>
      <c r="AA34" s="302"/>
      <c r="AB34" s="247" t="s">
        <v>806</v>
      </c>
      <c r="AC34" s="247" t="s">
        <v>807</v>
      </c>
    </row>
    <row r="35" spans="1:29">
      <c r="A35" s="297">
        <v>-3</v>
      </c>
      <c r="B35" s="296">
        <f>10^A35*10000</f>
        <v>10</v>
      </c>
      <c r="C35" s="295">
        <f>2*PI()*B35</f>
        <v>62.831853071795862</v>
      </c>
      <c r="D35" s="294" t="str">
        <f>COMPLEX(0,C35)</f>
        <v>62,8318530717959i</v>
      </c>
      <c r="E35" s="293">
        <f t="shared" ref="E35:E66" si="0">IF(freq_ratio2&gt;1,Kth_2/(2/rload2-Kfeed2/Gdc_ccm2),Kth_2/(2/rload2-Kfeed2/Gdc_dcm2))</f>
        <v>2.4547829126118179</v>
      </c>
      <c r="F35" s="247"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2,44844148461488-0,12434882919909i</v>
      </c>
      <c r="G35" s="247">
        <f>20*LOG(IMABS(F35))</f>
        <v>7.7889819748412172</v>
      </c>
      <c r="H35" s="247">
        <f>(180/PI()*IMARGUMENT(F35))</f>
        <v>-2.9073788491259118</v>
      </c>
      <c r="I35" s="292">
        <f>IF(freq_ratio2&gt;1,(Kinput2-Kfeed2*Metccm2/(2*ratio2*Gdc_ccm2))/(2/rload2-Kfeed2/Gdc_ccm2),(Kinput2-Kfeed2*Metccm2/(2*ratio2*Gdc_dcm2))/(2/rload2-Kfeed2/Gdc_dcm2))</f>
        <v>1.8144980145307864E-2</v>
      </c>
      <c r="J35" s="292"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0,018098134699363-0,000918588329405244i</v>
      </c>
      <c r="K35" s="292">
        <f>20*LOG(IMABS(J35))</f>
        <v>-34.836149905826744</v>
      </c>
      <c r="L35" s="292">
        <f>(180/PI()*IMARGUMENT(J35))</f>
        <v>-2.9056092990623767</v>
      </c>
      <c r="M35" s="291">
        <f t="shared" ref="M35:M66" si="1">IF(freq_ratio2&gt;1,(1-Kfeed2*rload2*Xequiv2^2/(Gdc_ccm2*(Xequiv2^2+Requiv2^2)))/(2/rload2-Kfeed2/Gdc_ccm2),1/(2/rload2-Kfeed2/Gdc_dcm2))</f>
        <v>0.43082383165505</v>
      </c>
      <c r="N35" s="291"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0,4297114581733-0,0218123507453909i</v>
      </c>
      <c r="O35" s="291">
        <f>20*LOG(IMABS(N35))</f>
        <v>-7.3252855707323885</v>
      </c>
      <c r="P35" s="291">
        <f>(180/PI()*IMARGUMENT(N35))</f>
        <v>-2.9058659899927624</v>
      </c>
      <c r="Q35" s="247">
        <f t="shared" ref="Q35:Q66" si="3">-currentransferratio2*RFB_2/(Rfeedforward2*(Cvolt2*nanoF2+Cforward2*picoF2*alpha_Cf2)*Rupper2*kiliOhm2)</f>
        <v>-1474.628881071144</v>
      </c>
      <c r="R35" s="247"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47">
        <f>20*LOG(IMABS(R35))</f>
        <v>27.466515587986137</v>
      </c>
      <c r="T35" s="247">
        <f>(180/PI()*IMARGUMENT(R35))</f>
        <v>96.6027604446748</v>
      </c>
      <c r="U35" s="290" t="str">
        <f t="shared" ref="U35:U95" si="5">IMPRODUCT(F35,R35)</f>
        <v>-3,73259094815693+57,7924306190934i</v>
      </c>
      <c r="V35" s="245">
        <f>20*LOG(IMABS(U35))</f>
        <v>35.255497562827358</v>
      </c>
      <c r="W35" s="245">
        <f>(180/PI()*IMARGUMENT(U35))</f>
        <v>93.695381595548881</v>
      </c>
      <c r="X35" s="289" t="str">
        <f t="shared" ref="X35:X95" si="6">IMDIV(J35,IMSUM(1,IMPRODUCT(F35,R35,-1)))</f>
        <v>0,0000412622144851159+0,000309778587347996i</v>
      </c>
      <c r="Y35" s="289">
        <f>20*LOG(IMABS(X35))</f>
        <v>-70.102595180275287</v>
      </c>
      <c r="Z35" s="289">
        <f>(180/PI()*IMARGUMENT(X35))</f>
        <v>82.412916071065411</v>
      </c>
      <c r="AA35" s="288" t="str">
        <f t="shared" ref="AA35:AA95" si="7">IMDIV(IMPRODUCT(1,N35),IMSUM(1,IMPRODUCT(F35,R35,-1)))</f>
        <v>0,000979738909616137+0,00735519773306883i</v>
      </c>
      <c r="AB35" s="288">
        <f>20*LOG(IMABS(AA35))</f>
        <v>-42.591730845180933</v>
      </c>
      <c r="AC35" s="288">
        <f>(180/PI()*IMARGUMENT(AA35))</f>
        <v>82.412659380135025</v>
      </c>
    </row>
    <row r="36" spans="1:29">
      <c r="A36" s="297">
        <v>-2.9</v>
      </c>
      <c r="B36" s="296">
        <f t="shared" ref="B36:B95" si="8">10^A36*10000</f>
        <v>12.589254117941662</v>
      </c>
      <c r="C36" s="295">
        <f t="shared" ref="C36:C95" si="9">2*PI()*B36</f>
        <v>79.100616502201149</v>
      </c>
      <c r="D36" s="294" t="str">
        <f t="shared" ref="D36:D95" si="10">COMPLEX(0,C36)</f>
        <v>79,1006165022011i</v>
      </c>
      <c r="E36" s="293">
        <f t="shared" si="0"/>
        <v>2.4547829126118179</v>
      </c>
      <c r="F36" s="247"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2,44474765211683-0,156308749792079i</v>
      </c>
      <c r="G36" s="247">
        <f t="shared" ref="G36:G95" si="12">20*LOG(IMABS(F36))</f>
        <v>7.7823980180246588</v>
      </c>
      <c r="H36" s="247">
        <f t="shared" ref="H36:H95" si="13">(180/PI()*IMARGUMENT(F36))</f>
        <v>-3.658315423962383</v>
      </c>
      <c r="I36" s="292">
        <f t="shared" ref="I36:I66" si="14">IF(freq_ratio2&gt;1,(Kinput2-Kfeed2*Metccm2/(2*ratio2*Gdc_ccm2))/(2/rload2-Kfeed2/Gdc_ccm2),(Kinput2-Kfeed2*Metccm2/(2*ratio2*Gdc_dcm2))/(2/rload2-Kfeed2/Gdc_dcm2))</f>
        <v>1.8144980145307864E-2</v>
      </c>
      <c r="J36" s="292"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0,0180708475913649-0,0011546823055804i</v>
      </c>
      <c r="K36" s="292">
        <f t="shared" ref="K36:K95" si="16">20*LOG(IMABS(J36))</f>
        <v>-34.842733860220399</v>
      </c>
      <c r="L36" s="292">
        <f t="shared" ref="L36:L95" si="17">(180/PI()*IMARGUMENT(J36))</f>
        <v>-3.656087692420404</v>
      </c>
      <c r="M36" s="291">
        <f t="shared" si="1"/>
        <v>0.43082383165505</v>
      </c>
      <c r="N36" s="291" t="str">
        <f t="shared" si="2"/>
        <v>0,429063509269821-0,0274185230681203i</v>
      </c>
      <c r="O36" s="291">
        <f t="shared" ref="O36:O95" si="18">20*LOG(IMABS(N36))</f>
        <v>-7.3318695819069601</v>
      </c>
      <c r="P36" s="291">
        <f t="shared" ref="P36:P95" si="19">(180/PI()*IMARGUMENT(N36))</f>
        <v>-3.6564108471431753</v>
      </c>
      <c r="Q36" s="247">
        <f t="shared" si="3"/>
        <v>-1474.628881071144</v>
      </c>
      <c r="R36" s="247" t="str">
        <f t="shared" si="4"/>
        <v>-2,71623727138411+18,6378693278196i</v>
      </c>
      <c r="S36" s="247">
        <f t="shared" ref="S36:S95" si="20">20*LOG(IMABS(R36))</f>
        <v>25.499201001227206</v>
      </c>
      <c r="T36" s="247">
        <f t="shared" ref="T36:T95" si="21">(180/PI()*IMARGUMENT(R36))</f>
        <v>98.291770773481218</v>
      </c>
      <c r="U36" s="290" t="str">
        <f t="shared" si="5"/>
        <v>-3,72725263838891+45,9894589316759i</v>
      </c>
      <c r="V36" s="245">
        <f t="shared" ref="V36:V95" si="22">20*LOG(IMABS(U36))</f>
        <v>33.281599019251857</v>
      </c>
      <c r="W36" s="245">
        <f t="shared" ref="W36:W95" si="23">(180/PI()*IMARGUMENT(U36))</f>
        <v>94.63345534951884</v>
      </c>
      <c r="X36" s="289" t="str">
        <f t="shared" si="6"/>
        <v>0,0000648124594776539+0,000386272487956216i</v>
      </c>
      <c r="Y36" s="289">
        <f t="shared" ref="Y36:Y95" si="24">20*LOG(IMABS(X36))</f>
        <v>-68.141545685882306</v>
      </c>
      <c r="Z36" s="289">
        <f t="shared" ref="Z36:Z95" si="25">(180/PI()*IMARGUMENT(X36))</f>
        <v>80.475095521662595</v>
      </c>
      <c r="AA36" s="288" t="str">
        <f t="shared" si="7"/>
        <v>0,00153892095853666+0,00917141994940483i</v>
      </c>
      <c r="AB36" s="288">
        <f t="shared" ref="AB36:AB95" si="26">20*LOG(IMABS(AA36))</f>
        <v>-40.630681407568858</v>
      </c>
      <c r="AC36" s="288">
        <f t="shared" ref="AC36:AC95" si="27">(180/PI()*IMARGUMENT(AA36))</f>
        <v>80.474772366939817</v>
      </c>
    </row>
    <row r="37" spans="1:29">
      <c r="A37" s="297">
        <v>-2.8</v>
      </c>
      <c r="B37" s="296">
        <f t="shared" si="8"/>
        <v>15.848931924611135</v>
      </c>
      <c r="C37" s="295">
        <f t="shared" si="9"/>
        <v>99.581776203206161</v>
      </c>
      <c r="D37" s="294" t="str">
        <f t="shared" si="10"/>
        <v>99,5817762032062i</v>
      </c>
      <c r="E37" s="293">
        <f t="shared" si="0"/>
        <v>2.4547829126118179</v>
      </c>
      <c r="F37" s="247" t="str">
        <f t="shared" si="11"/>
        <v>2,43891619206239-0,196309726791881i</v>
      </c>
      <c r="G37" s="247">
        <f t="shared" si="12"/>
        <v>7.7719835536302124</v>
      </c>
      <c r="H37" s="247">
        <f t="shared" si="13"/>
        <v>-4.6018483682572917</v>
      </c>
      <c r="I37" s="292">
        <f t="shared" si="14"/>
        <v>1.8144980145307864E-2</v>
      </c>
      <c r="J37" s="292" t="str">
        <f t="shared" si="15"/>
        <v>0,0180277693845503-0,00145017708140167i</v>
      </c>
      <c r="K37" s="292">
        <f t="shared" si="16"/>
        <v>-34.853148320774771</v>
      </c>
      <c r="L37" s="292">
        <f t="shared" si="17"/>
        <v>-4.5990438204092507</v>
      </c>
      <c r="M37" s="291">
        <f t="shared" si="1"/>
        <v>0.43082383165505</v>
      </c>
      <c r="N37" s="291" t="str">
        <f t="shared" si="2"/>
        <v>0,428040591162365-0,0344351976249388i</v>
      </c>
      <c r="O37" s="291">
        <f t="shared" si="18"/>
        <v>-7.3422841324530319</v>
      </c>
      <c r="P37" s="291">
        <f t="shared" si="19"/>
        <v>-4.5994506480768358</v>
      </c>
      <c r="Q37" s="247">
        <f t="shared" si="3"/>
        <v>-1474.628881071144</v>
      </c>
      <c r="R37" s="247" t="str">
        <f t="shared" si="4"/>
        <v>-2,71624418805944+14,8024600809933i</v>
      </c>
      <c r="S37" s="247">
        <f t="shared" si="20"/>
        <v>23.550505790778704</v>
      </c>
      <c r="T37" s="247">
        <f t="shared" si="21"/>
        <v>100.39806921453919</v>
      </c>
      <c r="U37" s="290" t="str">
        <f t="shared" si="5"/>
        <v>-3,71882503750601+36,6351847283497i</v>
      </c>
      <c r="V37" s="245">
        <f t="shared" si="22"/>
        <v>31.322489344408915</v>
      </c>
      <c r="W37" s="245">
        <f t="shared" si="23"/>
        <v>95.796220846281898</v>
      </c>
      <c r="X37" s="289" t="str">
        <f t="shared" si="6"/>
        <v>0,000101287732765938+0,000479042494948892i</v>
      </c>
      <c r="Y37" s="289">
        <f t="shared" si="24"/>
        <v>-66.20257838250771</v>
      </c>
      <c r="Z37" s="289">
        <f t="shared" si="25"/>
        <v>78.061338619092268</v>
      </c>
      <c r="AA37" s="288" t="str">
        <f t="shared" si="7"/>
        <v>0,00240499757908071+0,011374088365074i</v>
      </c>
      <c r="AB37" s="288">
        <f t="shared" si="26"/>
        <v>-38.691714194185941</v>
      </c>
      <c r="AC37" s="288">
        <f t="shared" si="27"/>
        <v>78.060931791424764</v>
      </c>
    </row>
    <row r="38" spans="1:29">
      <c r="A38" s="297">
        <v>-2.7</v>
      </c>
      <c r="B38" s="296">
        <f t="shared" si="8"/>
        <v>19.95262314968878</v>
      </c>
      <c r="C38" s="295">
        <f t="shared" si="9"/>
        <v>125.36602861381581</v>
      </c>
      <c r="D38" s="294" t="str">
        <f t="shared" si="10"/>
        <v>125,366028613816i</v>
      </c>
      <c r="E38" s="293">
        <f t="shared" si="0"/>
        <v>2.4547829126118179</v>
      </c>
      <c r="F38" s="247" t="str">
        <f t="shared" si="11"/>
        <v>2,42973095655765-0,246204676368745i</v>
      </c>
      <c r="G38" s="247">
        <f t="shared" si="12"/>
        <v>7.7555287297201918</v>
      </c>
      <c r="H38" s="247">
        <f t="shared" si="13"/>
        <v>-5.7860329572366167</v>
      </c>
      <c r="I38" s="292">
        <f t="shared" si="14"/>
        <v>1.8144980145307864E-2</v>
      </c>
      <c r="J38" s="292" t="str">
        <f t="shared" si="15"/>
        <v>0,0179599161417929-0,00181876049353943i</v>
      </c>
      <c r="K38" s="292">
        <f t="shared" si="16"/>
        <v>-34.869603138598663</v>
      </c>
      <c r="L38" s="292">
        <f t="shared" si="17"/>
        <v>-5.782502240683761</v>
      </c>
      <c r="M38" s="291">
        <f t="shared" si="1"/>
        <v>0.43082383165505</v>
      </c>
      <c r="N38" s="291" t="str">
        <f t="shared" si="2"/>
        <v>0,426429374823374-0,0431873989049636i</v>
      </c>
      <c r="O38" s="291">
        <f t="shared" si="18"/>
        <v>-7.3587390929041714</v>
      </c>
      <c r="P38" s="291">
        <f t="shared" si="19"/>
        <v>-5.7830144063230851</v>
      </c>
      <c r="Q38" s="247">
        <f t="shared" si="3"/>
        <v>-1474.628881071144</v>
      </c>
      <c r="R38" s="247" t="str">
        <f t="shared" si="4"/>
        <v>-2,71625515020334+11,7553358294407i</v>
      </c>
      <c r="S38" s="247">
        <f t="shared" si="20"/>
        <v>21.630598363448406</v>
      </c>
      <c r="T38" s="247">
        <f t="shared" si="21"/>
        <v>103.01074446258744</v>
      </c>
      <c r="U38" s="290" t="str">
        <f t="shared" si="5"/>
        <v>-3,70555057086484+29,2310580897141i</v>
      </c>
      <c r="V38" s="245">
        <f t="shared" si="22"/>
        <v>29.386127093168597</v>
      </c>
      <c r="W38" s="245">
        <f t="shared" si="23"/>
        <v>97.224711505350811</v>
      </c>
      <c r="X38" s="289" t="str">
        <f t="shared" si="6"/>
        <v>0,000157056883685779+0,000589129445135164i</v>
      </c>
      <c r="Y38" s="289">
        <f t="shared" si="24"/>
        <v>-64.29760275661009</v>
      </c>
      <c r="Z38" s="289">
        <f t="shared" si="25"/>
        <v>75.072605411582501</v>
      </c>
      <c r="AA38" s="288" t="str">
        <f t="shared" si="7"/>
        <v>0,00372919196783807+0,0139879121780449i</v>
      </c>
      <c r="AB38" s="288">
        <f t="shared" si="26"/>
        <v>-36.786738710915571</v>
      </c>
      <c r="AC38" s="288">
        <f t="shared" si="27"/>
        <v>75.072093245943179</v>
      </c>
    </row>
    <row r="39" spans="1:29">
      <c r="A39" s="297">
        <v>-2.6</v>
      </c>
      <c r="B39" s="296">
        <f t="shared" si="8"/>
        <v>25.118864315095777</v>
      </c>
      <c r="C39" s="295">
        <f t="shared" si="9"/>
        <v>157.82647919764742</v>
      </c>
      <c r="D39" s="294" t="str">
        <f t="shared" si="10"/>
        <v>157,826479197647i</v>
      </c>
      <c r="E39" s="293">
        <f t="shared" si="0"/>
        <v>2.4547829126118179</v>
      </c>
      <c r="F39" s="247" t="str">
        <f t="shared" si="11"/>
        <v>2,41531480043644-0,308106618135049i</v>
      </c>
      <c r="G39" s="247">
        <f t="shared" si="12"/>
        <v>7.7295766372730554</v>
      </c>
      <c r="H39" s="247">
        <f t="shared" si="13"/>
        <v>-7.269602707459847</v>
      </c>
      <c r="I39" s="292">
        <f t="shared" si="14"/>
        <v>1.8144980145307864E-2</v>
      </c>
      <c r="J39" s="292" t="str">
        <f t="shared" si="15"/>
        <v>0,0178534210018067-0,00227604180646185i</v>
      </c>
      <c r="K39" s="292">
        <f t="shared" si="16"/>
        <v>-34.895555221399938</v>
      </c>
      <c r="L39" s="292">
        <f t="shared" si="17"/>
        <v>-7.2651577986729858</v>
      </c>
      <c r="M39" s="291">
        <f t="shared" si="1"/>
        <v>0.43082383165505</v>
      </c>
      <c r="N39" s="291" t="str">
        <f t="shared" si="2"/>
        <v>0,423900583233951-0,0540457764810301i</v>
      </c>
      <c r="O39" s="291">
        <f t="shared" si="18"/>
        <v>-7.3846914017544165</v>
      </c>
      <c r="P39" s="291">
        <f t="shared" si="19"/>
        <v>-7.2658025769123853</v>
      </c>
      <c r="Q39" s="247">
        <f t="shared" si="3"/>
        <v>-1474.628881071144</v>
      </c>
      <c r="R39" s="247" t="str">
        <f t="shared" si="4"/>
        <v>-2,71627252391052+9,33422611380069i</v>
      </c>
      <c r="S39" s="247">
        <f t="shared" si="20"/>
        <v>19.754589846941471</v>
      </c>
      <c r="T39" s="247">
        <f t="shared" si="21"/>
        <v>106.22506788640257</v>
      </c>
      <c r="U39" s="290" t="str">
        <f t="shared" si="5"/>
        <v>-3,68471638818893+23,3819960245583i</v>
      </c>
      <c r="V39" s="245">
        <f t="shared" si="22"/>
        <v>27.484166484214509</v>
      </c>
      <c r="W39" s="245">
        <f t="shared" si="23"/>
        <v>98.955465178942745</v>
      </c>
      <c r="X39" s="289" t="str">
        <f t="shared" si="6"/>
        <v>0,000240663275404777+0,00071533592743388i</v>
      </c>
      <c r="Y39" s="289">
        <f t="shared" si="24"/>
        <v>-62.444114911853703</v>
      </c>
      <c r="Z39" s="289">
        <f t="shared" si="25"/>
        <v>71.40531432165514</v>
      </c>
      <c r="AA39" s="288" t="str">
        <f t="shared" si="7"/>
        <v>0,00571435925785736+0,0169844537803171i</v>
      </c>
      <c r="AB39" s="288">
        <f t="shared" si="26"/>
        <v>-34.93325109220816</v>
      </c>
      <c r="AC39" s="288">
        <f t="shared" si="27"/>
        <v>71.404669543415807</v>
      </c>
    </row>
    <row r="40" spans="1:29">
      <c r="A40" s="297">
        <v>-2.5</v>
      </c>
      <c r="B40" s="296">
        <f t="shared" si="8"/>
        <v>31.622776601683764</v>
      </c>
      <c r="C40" s="295">
        <f t="shared" si="9"/>
        <v>198.69176531592183</v>
      </c>
      <c r="D40" s="294" t="str">
        <f t="shared" si="10"/>
        <v>198,691765315922i</v>
      </c>
      <c r="E40" s="293">
        <f t="shared" si="0"/>
        <v>2.4547829126118179</v>
      </c>
      <c r="F40" s="247" t="str">
        <f t="shared" si="11"/>
        <v>2,39281532237404-0,384254805671206i</v>
      </c>
      <c r="G40" s="247">
        <f t="shared" si="12"/>
        <v>7.6887604146589963</v>
      </c>
      <c r="H40" s="247">
        <f t="shared" si="13"/>
        <v>-9.1230616992689821</v>
      </c>
      <c r="I40" s="292">
        <f t="shared" si="14"/>
        <v>1.8144980145307864E-2</v>
      </c>
      <c r="J40" s="292" t="str">
        <f t="shared" si="15"/>
        <v>0,0176872126834743-0,00283856278813172i</v>
      </c>
      <c r="K40" s="292">
        <f t="shared" si="16"/>
        <v>-34.936371428726318</v>
      </c>
      <c r="L40" s="292">
        <f t="shared" si="17"/>
        <v>-9.117465890650589</v>
      </c>
      <c r="M40" s="291">
        <f t="shared" si="1"/>
        <v>0.43082383165505</v>
      </c>
      <c r="N40" s="291" t="str">
        <f t="shared" si="2"/>
        <v>0,419953866062943-0,0674031223047617i</v>
      </c>
      <c r="O40" s="291">
        <f t="shared" si="18"/>
        <v>-7.425507967344263</v>
      </c>
      <c r="P40" s="291">
        <f t="shared" si="19"/>
        <v>-9.1182776181636314</v>
      </c>
      <c r="Q40" s="247">
        <f t="shared" si="3"/>
        <v>-1474.628881071144</v>
      </c>
      <c r="R40" s="247" t="str">
        <f t="shared" si="4"/>
        <v>-2,71630005907927+7,41019804986408i</v>
      </c>
      <c r="S40" s="247">
        <f t="shared" si="20"/>
        <v>17.94413597806572</v>
      </c>
      <c r="T40" s="247">
        <f t="shared" si="21"/>
        <v>110.1310377297491</v>
      </c>
      <c r="U40" s="290" t="str">
        <f t="shared" si="5"/>
        <v>-3,65220018989472+18,7749867868872i</v>
      </c>
      <c r="V40" s="245">
        <f t="shared" si="22"/>
        <v>25.632896392724721</v>
      </c>
      <c r="W40" s="245">
        <f t="shared" si="23"/>
        <v>101.00797603048012</v>
      </c>
      <c r="X40" s="289" t="str">
        <f t="shared" si="6"/>
        <v>0,000362370533340833+0,000852271833854471i</v>
      </c>
      <c r="Y40" s="289">
        <f t="shared" si="24"/>
        <v>-60.666748779091257</v>
      </c>
      <c r="Z40" s="289">
        <f t="shared" si="25"/>
        <v>66.96568233826271</v>
      </c>
      <c r="AA40" s="288" t="str">
        <f t="shared" si="7"/>
        <v>0,00860420043887227+0,0202357214660026i</v>
      </c>
      <c r="AB40" s="288">
        <f t="shared" si="26"/>
        <v>-33.155885317709206</v>
      </c>
      <c r="AC40" s="288">
        <f t="shared" si="27"/>
        <v>66.964870610749614</v>
      </c>
    </row>
    <row r="41" spans="1:29">
      <c r="A41" s="297">
        <v>-2.4</v>
      </c>
      <c r="B41" s="296">
        <f t="shared" si="8"/>
        <v>39.81071705534972</v>
      </c>
      <c r="C41" s="295">
        <f t="shared" si="9"/>
        <v>250.13811247045712</v>
      </c>
      <c r="D41" s="294" t="str">
        <f t="shared" si="10"/>
        <v>250,138112470457i</v>
      </c>
      <c r="E41" s="293">
        <f t="shared" si="0"/>
        <v>2.4547829126118179</v>
      </c>
      <c r="F41" s="247" t="str">
        <f t="shared" si="11"/>
        <v>2,35800571413254-0,476680940968644i</v>
      </c>
      <c r="G41" s="247">
        <f t="shared" si="12"/>
        <v>7.6248467565190969</v>
      </c>
      <c r="H41" s="247">
        <f t="shared" si="13"/>
        <v>-11.428566806280925</v>
      </c>
      <c r="I41" s="292">
        <f t="shared" si="14"/>
        <v>1.8144980145307864E-2</v>
      </c>
      <c r="J41" s="292" t="str">
        <f t="shared" si="15"/>
        <v>0,0174300668763132-0,00352133196336869i</v>
      </c>
      <c r="K41" s="292">
        <f t="shared" si="16"/>
        <v>-35.000285062636898</v>
      </c>
      <c r="L41" s="292">
        <f t="shared" si="17"/>
        <v>-11.421522100624795</v>
      </c>
      <c r="M41" s="291">
        <f t="shared" si="1"/>
        <v>0.43082383165505</v>
      </c>
      <c r="N41" s="291" t="str">
        <f t="shared" si="2"/>
        <v>0,413847783147074-0,0836158199360211i</v>
      </c>
      <c r="O41" s="291">
        <f t="shared" si="18"/>
        <v>-7.4894221690642162</v>
      </c>
      <c r="P41" s="291">
        <f t="shared" si="19"/>
        <v>-11.422544004624251</v>
      </c>
      <c r="Q41" s="247">
        <f t="shared" si="3"/>
        <v>-1474.628881071144</v>
      </c>
      <c r="R41" s="247" t="str">
        <f t="shared" si="4"/>
        <v>-2,71634369862335+5,88079020058624i</v>
      </c>
      <c r="S41" s="247">
        <f t="shared" si="20"/>
        <v>16.228584198526214</v>
      </c>
      <c r="T41" s="247">
        <f t="shared" si="21"/>
        <v>114.79226899575373</v>
      </c>
      <c r="U41" s="290" t="str">
        <f t="shared" si="5"/>
        <v>-3,60189335644715+15,161766166851i</v>
      </c>
      <c r="V41" s="245">
        <f t="shared" si="22"/>
        <v>23.853430955045294</v>
      </c>
      <c r="W41" s="245">
        <f t="shared" si="23"/>
        <v>103.36370218947283</v>
      </c>
      <c r="X41" s="289" t="str">
        <f t="shared" si="6"/>
        <v>0,00053215463637742+0,000988087260131969i</v>
      </c>
      <c r="Y41" s="289">
        <f t="shared" si="24"/>
        <v>-58.998001073172759</v>
      </c>
      <c r="Z41" s="289">
        <f t="shared" si="25"/>
        <v>61.694405269432096</v>
      </c>
      <c r="AA41" s="288" t="str">
        <f t="shared" si="7"/>
        <v>0,0126355856799658+0,0234603384221363i</v>
      </c>
      <c r="AB41" s="288">
        <f t="shared" si="26"/>
        <v>-31.487138179600066</v>
      </c>
      <c r="AC41" s="288">
        <f t="shared" si="27"/>
        <v>61.693383365432574</v>
      </c>
    </row>
    <row r="42" spans="1:29">
      <c r="A42" s="297">
        <v>-2.2999999999999998</v>
      </c>
      <c r="B42" s="296">
        <f t="shared" si="8"/>
        <v>50.118723362727209</v>
      </c>
      <c r="C42" s="295">
        <f t="shared" si="9"/>
        <v>314.90522624728584</v>
      </c>
      <c r="D42" s="294" t="str">
        <f t="shared" si="10"/>
        <v>314,905226247286i</v>
      </c>
      <c r="E42" s="293">
        <f t="shared" si="0"/>
        <v>2.4547829126118179</v>
      </c>
      <c r="F42" s="247" t="str">
        <f t="shared" si="11"/>
        <v>2,30487245466373-0,586525285777413i</v>
      </c>
      <c r="G42" s="247">
        <f t="shared" si="12"/>
        <v>7.5254387140125818</v>
      </c>
      <c r="H42" s="247">
        <f t="shared" si="13"/>
        <v>-14.277138051361655</v>
      </c>
      <c r="I42" s="292">
        <f t="shared" si="14"/>
        <v>1.8144980145307864E-2</v>
      </c>
      <c r="J42" s="292" t="str">
        <f t="shared" si="15"/>
        <v>0,0170375604511834-0,00433277258203196i</v>
      </c>
      <c r="K42" s="292">
        <f t="shared" si="16"/>
        <v>-35.099693066742496</v>
      </c>
      <c r="L42" s="292">
        <f t="shared" si="17"/>
        <v>-14.268269292418678</v>
      </c>
      <c r="M42" s="291">
        <f t="shared" si="1"/>
        <v>0.43082383165505</v>
      </c>
      <c r="N42" s="291" t="str">
        <f t="shared" si="2"/>
        <v>0,404527480377626-0,102883880833493i</v>
      </c>
      <c r="O42" s="291">
        <f t="shared" si="18"/>
        <v>-7.5888310730870838</v>
      </c>
      <c r="P42" s="291">
        <f t="shared" si="19"/>
        <v>-14.269555792545688</v>
      </c>
      <c r="Q42" s="247">
        <f t="shared" si="3"/>
        <v>-1474.628881071144</v>
      </c>
      <c r="R42" s="247" t="str">
        <f t="shared" si="4"/>
        <v>-2,71641286073741+4,66455616735301i</v>
      </c>
      <c r="S42" s="247">
        <f t="shared" si="20"/>
        <v>14.644445815935619</v>
      </c>
      <c r="T42" s="247">
        <f t="shared" si="21"/>
        <v>120.21446114605286</v>
      </c>
      <c r="U42" s="290" t="str">
        <f t="shared" si="5"/>
        <v>-3,52510503912644+12,3444518527972i</v>
      </c>
      <c r="V42" s="245">
        <f t="shared" si="22"/>
        <v>22.169884529948188</v>
      </c>
      <c r="W42" s="245">
        <f t="shared" si="23"/>
        <v>105.93732309469122</v>
      </c>
      <c r="X42" s="289" t="str">
        <f t="shared" si="6"/>
        <v>0,000755414159535333+0,00110326745923162i</v>
      </c>
      <c r="Y42" s="289">
        <f t="shared" si="24"/>
        <v>-57.476690088551116</v>
      </c>
      <c r="Z42" s="289">
        <f t="shared" si="25"/>
        <v>55.600312406542749</v>
      </c>
      <c r="AA42" s="288" t="str">
        <f t="shared" si="7"/>
        <v>0,0179366966056775+0,0261949293527132i</v>
      </c>
      <c r="AB42" s="288">
        <f t="shared" si="26"/>
        <v>-29.965828094895727</v>
      </c>
      <c r="AC42" s="288">
        <f t="shared" si="27"/>
        <v>55.599025906415648</v>
      </c>
    </row>
    <row r="43" spans="1:29">
      <c r="A43" s="297">
        <v>-2.2000000000000002</v>
      </c>
      <c r="B43" s="296">
        <f t="shared" si="8"/>
        <v>63.09573444801925</v>
      </c>
      <c r="C43" s="295">
        <f t="shared" si="9"/>
        <v>396.44219162949946</v>
      </c>
      <c r="D43" s="294" t="str">
        <f t="shared" si="10"/>
        <v>396,442191629499i</v>
      </c>
      <c r="E43" s="293">
        <f t="shared" si="0"/>
        <v>2.4547829126118179</v>
      </c>
      <c r="F43" s="247" t="str">
        <f t="shared" si="11"/>
        <v>2,22541740004659-0,712825180709707i</v>
      </c>
      <c r="G43" s="247">
        <f t="shared" si="12"/>
        <v>7.3724055107021211</v>
      </c>
      <c r="H43" s="247">
        <f t="shared" si="13"/>
        <v>-17.760822487440009</v>
      </c>
      <c r="I43" s="292">
        <f t="shared" si="14"/>
        <v>1.8144980145307864E-2</v>
      </c>
      <c r="J43" s="292" t="str">
        <f t="shared" si="15"/>
        <v>0,0164506094575866-0,00526577315258022i</v>
      </c>
      <c r="K43" s="292">
        <f t="shared" si="16"/>
        <v>-35.25272620919165</v>
      </c>
      <c r="L43" s="292">
        <f t="shared" si="17"/>
        <v>-17.7496573814878</v>
      </c>
      <c r="M43" s="291">
        <f t="shared" si="1"/>
        <v>0.43082383165505</v>
      </c>
      <c r="N43" s="291" t="str">
        <f t="shared" si="2"/>
        <v>0,390589973556085-0,125038433661091i</v>
      </c>
      <c r="O43" s="291">
        <f t="shared" si="18"/>
        <v>-7.7418656418091478</v>
      </c>
      <c r="P43" s="291">
        <f t="shared" si="19"/>
        <v>-17.751276987620937</v>
      </c>
      <c r="Q43" s="247">
        <f t="shared" si="3"/>
        <v>-1474.628881071144</v>
      </c>
      <c r="R43" s="247" t="str">
        <f t="shared" si="4"/>
        <v>-2,71652247052286+3,69672734490938i</v>
      </c>
      <c r="S43" s="247">
        <f t="shared" si="20"/>
        <v>13.231548608708595</v>
      </c>
      <c r="T43" s="247">
        <f t="shared" si="21"/>
        <v>126.31012876003658</v>
      </c>
      <c r="U43" s="290" t="str">
        <f t="shared" si="5"/>
        <v>-3,41027603584958+10,1631669775418i</v>
      </c>
      <c r="V43" s="245">
        <f t="shared" si="22"/>
        <v>20.603954119410712</v>
      </c>
      <c r="W43" s="245">
        <f t="shared" si="23"/>
        <v>108.54930627259657</v>
      </c>
      <c r="X43" s="289" t="str">
        <f t="shared" si="6"/>
        <v>0,00102711544125472+0,00117293623801635i</v>
      </c>
      <c r="Y43" s="289">
        <f t="shared" si="24"/>
        <v>-56.142605009810069</v>
      </c>
      <c r="Z43" s="289">
        <f t="shared" si="25"/>
        <v>48.792053490013359</v>
      </c>
      <c r="AA43" s="288" t="str">
        <f t="shared" si="7"/>
        <v>0,0243880066937078+0,0278488125500762i</v>
      </c>
      <c r="AB43" s="288">
        <f t="shared" si="26"/>
        <v>-28.631744442427582</v>
      </c>
      <c r="AC43" s="288">
        <f t="shared" si="27"/>
        <v>48.790433883879992</v>
      </c>
    </row>
    <row r="44" spans="1:29">
      <c r="A44" s="297">
        <v>-2.1</v>
      </c>
      <c r="B44" s="296">
        <f t="shared" si="8"/>
        <v>79.432823472428126</v>
      </c>
      <c r="C44" s="295">
        <f t="shared" si="9"/>
        <v>499.09114934975014</v>
      </c>
      <c r="D44" s="294" t="str">
        <f t="shared" si="10"/>
        <v>499,09114934975i</v>
      </c>
      <c r="E44" s="293">
        <f t="shared" si="0"/>
        <v>2.4547829126118179</v>
      </c>
      <c r="F44" s="247" t="str">
        <f t="shared" si="11"/>
        <v>2,11017398319596-0,850710140386431i</v>
      </c>
      <c r="G44" s="247">
        <f t="shared" si="12"/>
        <v>7.1403974053650732</v>
      </c>
      <c r="H44" s="247">
        <f t="shared" si="13"/>
        <v>-21.956676128539261</v>
      </c>
      <c r="I44" s="292">
        <f t="shared" si="14"/>
        <v>1.8144980145307864E-2</v>
      </c>
      <c r="J44" s="292" t="str">
        <f t="shared" si="15"/>
        <v>0,0155992823982401-0,00628435422818285i</v>
      </c>
      <c r="K44" s="292">
        <f t="shared" si="16"/>
        <v>-35.484734218070052</v>
      </c>
      <c r="L44" s="292">
        <f t="shared" si="17"/>
        <v>-21.942620093034758</v>
      </c>
      <c r="M44" s="291">
        <f t="shared" si="1"/>
        <v>0.43082383165505</v>
      </c>
      <c r="N44" s="291" t="str">
        <f t="shared" si="2"/>
        <v>0,370374696897675-0,149225118807352i</v>
      </c>
      <c r="O44" s="291">
        <f t="shared" si="18"/>
        <v>-7.9738759111781761</v>
      </c>
      <c r="P44" s="291">
        <f t="shared" si="19"/>
        <v>-21.944659053222228</v>
      </c>
      <c r="Q44" s="247">
        <f t="shared" si="3"/>
        <v>-1474.628881071144</v>
      </c>
      <c r="R44" s="247" t="str">
        <f t="shared" si="4"/>
        <v>-2,71669617832409+2,92576390187852i</v>
      </c>
      <c r="S44" s="247">
        <f t="shared" si="20"/>
        <v>12.02502826036643</v>
      </c>
      <c r="T44" s="247">
        <f t="shared" si="21"/>
        <v>132.8780140744235</v>
      </c>
      <c r="U44" s="290" t="str">
        <f t="shared" si="5"/>
        <v>-3,24372457604276+8,48499185396732i</v>
      </c>
      <c r="V44" s="245">
        <f t="shared" si="22"/>
        <v>19.165425665731505</v>
      </c>
      <c r="W44" s="245">
        <f t="shared" si="23"/>
        <v>110.92133794588426</v>
      </c>
      <c r="X44" s="289" t="str">
        <f t="shared" si="6"/>
        <v>0,00132795624634496+0,00117428537483601i</v>
      </c>
      <c r="Y44" s="289">
        <f t="shared" si="24"/>
        <v>-55.027366081861011</v>
      </c>
      <c r="Z44" s="289">
        <f t="shared" si="25"/>
        <v>41.485691851098153</v>
      </c>
      <c r="AA44" s="288" t="str">
        <f t="shared" si="7"/>
        <v>0,0315311889852876+0,0278804057046149i</v>
      </c>
      <c r="AB44" s="288">
        <f t="shared" si="26"/>
        <v>-27.516507774969128</v>
      </c>
      <c r="AC44" s="288">
        <f t="shared" si="27"/>
        <v>41.483652890910626</v>
      </c>
    </row>
    <row r="45" spans="1:29">
      <c r="A45" s="297">
        <v>-2</v>
      </c>
      <c r="B45" s="296">
        <f t="shared" si="8"/>
        <v>100</v>
      </c>
      <c r="C45" s="295">
        <f t="shared" si="9"/>
        <v>628.31853071795865</v>
      </c>
      <c r="D45" s="294" t="str">
        <f t="shared" si="10"/>
        <v>628,318530717959i</v>
      </c>
      <c r="E45" s="293">
        <f t="shared" si="0"/>
        <v>2.4547829126118179</v>
      </c>
      <c r="F45" s="247" t="str">
        <f t="shared" si="11"/>
        <v>1,9502155382255-0,989405943017039i</v>
      </c>
      <c r="G45" s="247">
        <f t="shared" si="12"/>
        <v>6.7963361675296348</v>
      </c>
      <c r="H45" s="247">
        <f t="shared" si="13"/>
        <v>-26.900119882676947</v>
      </c>
      <c r="I45" s="292">
        <f t="shared" si="14"/>
        <v>1.8144980145307864E-2</v>
      </c>
      <c r="J45" s="292" t="str">
        <f t="shared" si="15"/>
        <v>0,0144176361385258-0,00730892419327934i</v>
      </c>
      <c r="K45" s="292">
        <f t="shared" si="16"/>
        <v>-35.828795303028762</v>
      </c>
      <c r="L45" s="292">
        <f t="shared" si="17"/>
        <v>-26.88242438259871</v>
      </c>
      <c r="M45" s="291">
        <f t="shared" si="1"/>
        <v>0.43082383165505</v>
      </c>
      <c r="N45" s="291" t="str">
        <f t="shared" si="2"/>
        <v>0,342315790664998-0,173553977802272i</v>
      </c>
      <c r="O45" s="291">
        <f t="shared" si="18"/>
        <v>-8.3179405787741594</v>
      </c>
      <c r="P45" s="291">
        <f t="shared" si="19"/>
        <v>-26.884991275146263</v>
      </c>
      <c r="Q45" s="247">
        <f t="shared" si="3"/>
        <v>-1474.628881071144</v>
      </c>
      <c r="R45" s="247" t="str">
        <f t="shared" si="4"/>
        <v>-2,71697145649282+2,31061038587941i</v>
      </c>
      <c r="S45" s="247">
        <f t="shared" si="20"/>
        <v>11.045162767150114</v>
      </c>
      <c r="T45" s="247">
        <f t="shared" si="21"/>
        <v>139.62096322138149</v>
      </c>
      <c r="U45" s="290" t="str">
        <f t="shared" si="5"/>
        <v>-3,01254830358148+7,1943759833889i</v>
      </c>
      <c r="V45" s="245">
        <f t="shared" si="22"/>
        <v>17.841498934679748</v>
      </c>
      <c r="W45" s="245">
        <f t="shared" si="23"/>
        <v>112.72084333870454</v>
      </c>
      <c r="X45" s="289" t="str">
        <f t="shared" si="6"/>
        <v>0,00162739873070751+0,00109635917563753i</v>
      </c>
      <c r="Y45" s="289">
        <f t="shared" si="24"/>
        <v>-54.144907596067895</v>
      </c>
      <c r="Z45" s="289">
        <f t="shared" si="25"/>
        <v>33.967680448688064</v>
      </c>
      <c r="AA45" s="288" t="str">
        <f t="shared" si="7"/>
        <v>0,0386411298277882+0,0260295529672642i</v>
      </c>
      <c r="AB45" s="288">
        <f t="shared" si="26"/>
        <v>-26.634052871813285</v>
      </c>
      <c r="AC45" s="288">
        <f t="shared" si="27"/>
        <v>33.965113556140572</v>
      </c>
    </row>
    <row r="46" spans="1:29">
      <c r="A46" s="297">
        <v>-1.9</v>
      </c>
      <c r="B46" s="296">
        <f t="shared" si="8"/>
        <v>125.89254117941664</v>
      </c>
      <c r="C46" s="295">
        <f t="shared" si="9"/>
        <v>791.0061650220116</v>
      </c>
      <c r="D46" s="294" t="str">
        <f t="shared" si="10"/>
        <v>791,006165022012i</v>
      </c>
      <c r="E46" s="293">
        <f t="shared" si="0"/>
        <v>2.4547829126118179</v>
      </c>
      <c r="F46" s="247" t="str">
        <f t="shared" si="11"/>
        <v>1,74123639965773-1,11141962099338i</v>
      </c>
      <c r="G46" s="247">
        <f t="shared" si="12"/>
        <v>6.3013870071257161</v>
      </c>
      <c r="H46" s="247">
        <f t="shared" si="13"/>
        <v>-32.549819536428892</v>
      </c>
      <c r="I46" s="292">
        <f t="shared" si="14"/>
        <v>1.8144980145307864E-2</v>
      </c>
      <c r="J46" s="292" t="str">
        <f t="shared" si="15"/>
        <v>0,0128738638344524-0,00821025860907763i</v>
      </c>
      <c r="K46" s="292">
        <f t="shared" si="16"/>
        <v>-36.323744221139449</v>
      </c>
      <c r="L46" s="292">
        <f t="shared" si="17"/>
        <v>-32.527542222120402</v>
      </c>
      <c r="M46" s="291">
        <f t="shared" si="1"/>
        <v>0.43082383165505</v>
      </c>
      <c r="N46" s="291" t="str">
        <f t="shared" si="2"/>
        <v>0,305657981938918-0,194956488838979i</v>
      </c>
      <c r="O46" s="291">
        <f t="shared" si="18"/>
        <v>-8.8128951749848525</v>
      </c>
      <c r="P46" s="291">
        <f t="shared" si="19"/>
        <v>-32.530773735914927</v>
      </c>
      <c r="Q46" s="247">
        <f t="shared" si="3"/>
        <v>-1474.628881071144</v>
      </c>
      <c r="R46" s="247" t="str">
        <f t="shared" si="4"/>
        <v>-2,71740766728697+1,81850994747918i</v>
      </c>
      <c r="S46" s="247">
        <f t="shared" si="20"/>
        <v>10.290298198292193</v>
      </c>
      <c r="T46" s="247">
        <f t="shared" si="21"/>
        <v>146.20925996567703</v>
      </c>
      <c r="U46" s="290" t="str">
        <f t="shared" si="5"/>
        <v>-2,71052150638907+6,186635913351i</v>
      </c>
      <c r="V46" s="245">
        <f t="shared" si="22"/>
        <v>16.591685205417903</v>
      </c>
      <c r="W46" s="245">
        <f t="shared" si="23"/>
        <v>113.65944042924814</v>
      </c>
      <c r="X46" s="289" t="str">
        <f t="shared" si="6"/>
        <v>0,00189388970211098+0,000945028193985646i</v>
      </c>
      <c r="Y46" s="289">
        <f t="shared" si="24"/>
        <v>-53.487320203376655</v>
      </c>
      <c r="Z46" s="289">
        <f t="shared" si="25"/>
        <v>26.518644753582564</v>
      </c>
      <c r="AA46" s="288" t="str">
        <f t="shared" si="7"/>
        <v>0,0449685989158475+0,0224356226054848i</v>
      </c>
      <c r="AB46" s="288">
        <f t="shared" si="26"/>
        <v>-25.976471157222068</v>
      </c>
      <c r="AC46" s="288">
        <f t="shared" si="27"/>
        <v>26.515413239788128</v>
      </c>
    </row>
    <row r="47" spans="1:29">
      <c r="A47" s="297">
        <v>-1.8</v>
      </c>
      <c r="B47" s="296">
        <f t="shared" si="8"/>
        <v>158.48931924611125</v>
      </c>
      <c r="C47" s="295">
        <f t="shared" si="9"/>
        <v>995.81776203206107</v>
      </c>
      <c r="D47" s="294" t="str">
        <f t="shared" si="10"/>
        <v>995,817762032061i</v>
      </c>
      <c r="E47" s="293">
        <f t="shared" si="0"/>
        <v>2.4547829126118179</v>
      </c>
      <c r="F47" s="247" t="str">
        <f t="shared" si="11"/>
        <v>1,48879902818972-1,19516074830731i</v>
      </c>
      <c r="G47" s="247">
        <f t="shared" si="12"/>
        <v>5.6168940199339232</v>
      </c>
      <c r="H47" s="247">
        <f t="shared" si="13"/>
        <v>-38.756394265335018</v>
      </c>
      <c r="I47" s="292">
        <f t="shared" si="14"/>
        <v>1.8144980145307864E-2</v>
      </c>
      <c r="J47" s="292" t="str">
        <f t="shared" si="15"/>
        <v>0,011009056541158-0,00882886419485566i</v>
      </c>
      <c r="K47" s="292">
        <f t="shared" si="16"/>
        <v>-37.008236824322395</v>
      </c>
      <c r="L47" s="292">
        <f t="shared" si="17"/>
        <v>-38.728348789072179</v>
      </c>
      <c r="M47" s="291">
        <f t="shared" si="1"/>
        <v>0.43082383165505</v>
      </c>
      <c r="N47" s="291" t="str">
        <f t="shared" si="2"/>
        <v>0,2613770024334-0,209645375731482i</v>
      </c>
      <c r="O47" s="291">
        <f t="shared" si="18"/>
        <v>-9.497396777356224</v>
      </c>
      <c r="P47" s="291">
        <f t="shared" si="19"/>
        <v>-38.73241699903955</v>
      </c>
      <c r="Q47" s="247">
        <f t="shared" si="3"/>
        <v>-1474.628881071144</v>
      </c>
      <c r="R47" s="247" t="str">
        <f t="shared" si="4"/>
        <v>-2,7180988247083+1,42326106787333i</v>
      </c>
      <c r="S47" s="247">
        <f t="shared" si="20"/>
        <v>9.7376188962578798</v>
      </c>
      <c r="T47" s="247">
        <f t="shared" si="21"/>
        <v>152.36237816027662</v>
      </c>
      <c r="U47" s="290" t="str">
        <f t="shared" si="5"/>
        <v>-2,34567712583319+5,36751472002167i</v>
      </c>
      <c r="V47" s="245">
        <f t="shared" si="22"/>
        <v>15.354512916191807</v>
      </c>
      <c r="W47" s="245">
        <f t="shared" si="23"/>
        <v>113.60598389494162</v>
      </c>
      <c r="X47" s="289" t="str">
        <f t="shared" si="6"/>
        <v>0,00210534676620174+0,000738748979809778i</v>
      </c>
      <c r="Y47" s="289">
        <f t="shared" si="24"/>
        <v>-53.029246008291096</v>
      </c>
      <c r="Z47" s="289">
        <f t="shared" si="25"/>
        <v>19.335555248512975</v>
      </c>
      <c r="AA47" s="288" t="str">
        <f t="shared" si="7"/>
        <v>0,0499892313519853+0,0175368265335096i</v>
      </c>
      <c r="AB47" s="288">
        <f t="shared" si="26"/>
        <v>-25.518405961324948</v>
      </c>
      <c r="AC47" s="288">
        <f t="shared" si="27"/>
        <v>19.3314870385456</v>
      </c>
    </row>
    <row r="48" spans="1:29">
      <c r="A48" s="297">
        <v>-1.7</v>
      </c>
      <c r="B48" s="296">
        <f t="shared" si="8"/>
        <v>199.52623149688793</v>
      </c>
      <c r="C48" s="295">
        <f t="shared" si="9"/>
        <v>1253.6602861381591</v>
      </c>
      <c r="D48" s="294" t="str">
        <f t="shared" si="10"/>
        <v>1253,66028613816i</v>
      </c>
      <c r="E48" s="293">
        <f t="shared" si="0"/>
        <v>2.4547829126118179</v>
      </c>
      <c r="F48" s="247" t="str">
        <f t="shared" si="11"/>
        <v>1,21120973998795-1,22216219384669i</v>
      </c>
      <c r="G48" s="247">
        <f t="shared" si="12"/>
        <v>4.7139579168296324</v>
      </c>
      <c r="H48" s="247">
        <f t="shared" si="13"/>
        <v>-45.2578829545768</v>
      </c>
      <c r="I48" s="292">
        <f t="shared" si="14"/>
        <v>1.8144980145307864E-2</v>
      </c>
      <c r="J48" s="292" t="str">
        <f t="shared" si="15"/>
        <v>0,00895844682317623-0,00902832001581859i</v>
      </c>
      <c r="K48" s="292">
        <f t="shared" si="16"/>
        <v>-37.911172318813747</v>
      </c>
      <c r="L48" s="292">
        <f t="shared" si="17"/>
        <v>-45.222575793472991</v>
      </c>
      <c r="M48" s="291">
        <f t="shared" si="1"/>
        <v>0.43082383165505</v>
      </c>
      <c r="N48" s="291" t="str">
        <f t="shared" si="2"/>
        <v>0,212684030821205-0,214381226074112i</v>
      </c>
      <c r="O48" s="291">
        <f t="shared" si="18"/>
        <v>-10.400346534616396</v>
      </c>
      <c r="P48" s="291">
        <f t="shared" si="19"/>
        <v>-45.227697316765251</v>
      </c>
      <c r="Q48" s="247">
        <f t="shared" si="3"/>
        <v>-1474.628881071144</v>
      </c>
      <c r="R48" s="247" t="str">
        <f t="shared" si="4"/>
        <v>-2,71919375812387+1,10382452286556i</v>
      </c>
      <c r="S48" s="247">
        <f t="shared" si="20"/>
        <v>9.3512637431121153</v>
      </c>
      <c r="T48" s="247">
        <f t="shared" si="21"/>
        <v>157.90588917238119</v>
      </c>
      <c r="U48" s="290" t="str">
        <f t="shared" si="5"/>
        <v>-1,94446136426692+4,66025882225521i</v>
      </c>
      <c r="V48" s="245">
        <f t="shared" si="22"/>
        <v>14.065221659941741</v>
      </c>
      <c r="W48" s="245">
        <f t="shared" si="23"/>
        <v>112.64800621780439</v>
      </c>
      <c r="X48" s="289" t="str">
        <f t="shared" si="6"/>
        <v>0,00225261328896745+0,000499052544908199i</v>
      </c>
      <c r="Y48" s="289">
        <f t="shared" si="24"/>
        <v>-52.738174204670187</v>
      </c>
      <c r="Z48" s="289">
        <f t="shared" si="25"/>
        <v>12.491761768328344</v>
      </c>
      <c r="AA48" s="288" t="str">
        <f t="shared" si="7"/>
        <v>0,0534855578313234+0,0118443791098061i</v>
      </c>
      <c r="AB48" s="288">
        <f t="shared" si="26"/>
        <v>-25.227348420472847</v>
      </c>
      <c r="AC48" s="288">
        <f t="shared" si="27"/>
        <v>12.486640245036122</v>
      </c>
    </row>
    <row r="49" spans="1:29">
      <c r="A49" s="297">
        <v>-1.6</v>
      </c>
      <c r="B49" s="296">
        <f t="shared" si="8"/>
        <v>251.1886431509578</v>
      </c>
      <c r="C49" s="295">
        <f t="shared" si="9"/>
        <v>1578.2647919764743</v>
      </c>
      <c r="D49" s="294" t="str">
        <f t="shared" si="10"/>
        <v>1578,26479197647i</v>
      </c>
      <c r="E49" s="293">
        <f t="shared" si="0"/>
        <v>2.4547829126118179</v>
      </c>
      <c r="F49" s="247" t="str">
        <f t="shared" si="11"/>
        <v>0,935795035529526-1,18580557796194i</v>
      </c>
      <c r="G49" s="247">
        <f t="shared" si="12"/>
        <v>3.5828656255033775</v>
      </c>
      <c r="H49" s="247">
        <f t="shared" si="13"/>
        <v>-51.720770356875903</v>
      </c>
      <c r="I49" s="292">
        <f t="shared" si="14"/>
        <v>1.8144980145307864E-2</v>
      </c>
      <c r="J49" s="292" t="str">
        <f t="shared" si="15"/>
        <v>0,00692390122273129-0,0087597342222456i</v>
      </c>
      <c r="K49" s="292">
        <f t="shared" si="16"/>
        <v>-39.042263645553639</v>
      </c>
      <c r="L49" s="292">
        <f t="shared" si="17"/>
        <v>-51.676321277834624</v>
      </c>
      <c r="M49" s="291">
        <f t="shared" si="1"/>
        <v>0.43082383165505</v>
      </c>
      <c r="N49" s="291" t="str">
        <f t="shared" si="2"/>
        <v>0,164372509660493-0,208003054730715i</v>
      </c>
      <c r="O49" s="291">
        <f t="shared" si="18"/>
        <v>-11.531460466362361</v>
      </c>
      <c r="P49" s="291">
        <f t="shared" si="19"/>
        <v>-51.682768794656589</v>
      </c>
      <c r="Q49" s="247">
        <f t="shared" si="3"/>
        <v>-1474.628881071144</v>
      </c>
      <c r="R49" s="247" t="str">
        <f t="shared" si="4"/>
        <v>-2,72092791267242+0,843207528326164i</v>
      </c>
      <c r="S49" s="247">
        <f t="shared" si="20"/>
        <v>9.0925896232751118</v>
      </c>
      <c r="T49" s="247">
        <f t="shared" si="21"/>
        <v>162.78194550677884</v>
      </c>
      <c r="U49" s="290" t="str">
        <f t="shared" si="5"/>
        <v>-1,5463506422439+4,01556091500804i</v>
      </c>
      <c r="V49" s="245">
        <f t="shared" si="22"/>
        <v>12.675455248778489</v>
      </c>
      <c r="W49" s="245">
        <f t="shared" si="23"/>
        <v>111.06117514990292</v>
      </c>
      <c r="X49" s="289" t="str">
        <f t="shared" si="6"/>
        <v>0,00233565343096876+0,000243181121988496i</v>
      </c>
      <c r="Y49" s="289">
        <f t="shared" si="24"/>
        <v>-52.585006313197312</v>
      </c>
      <c r="Z49" s="289">
        <f t="shared" si="25"/>
        <v>5.9440453161751714</v>
      </c>
      <c r="AA49" s="288" t="str">
        <f t="shared" si="7"/>
        <v>0,0554566518975913+0,00576766956710919i</v>
      </c>
      <c r="AB49" s="288">
        <f t="shared" si="26"/>
        <v>-25.074203134006019</v>
      </c>
      <c r="AC49" s="288">
        <f t="shared" si="27"/>
        <v>5.9375977993532079</v>
      </c>
    </row>
    <row r="50" spans="1:29">
      <c r="A50" s="297">
        <v>-1.5</v>
      </c>
      <c r="B50" s="296">
        <f t="shared" si="8"/>
        <v>316.22776601683785</v>
      </c>
      <c r="C50" s="295">
        <f t="shared" si="9"/>
        <v>1986.9176531592195</v>
      </c>
      <c r="D50" s="294" t="str">
        <f t="shared" si="10"/>
        <v>1986,91765315922i</v>
      </c>
      <c r="E50" s="293">
        <f t="shared" si="0"/>
        <v>2.4547829126118179</v>
      </c>
      <c r="F50" s="247" t="str">
        <f t="shared" si="11"/>
        <v>0,689055051078008-1,09492813194813i</v>
      </c>
      <c r="G50" s="247">
        <f t="shared" si="12"/>
        <v>2.2366839860669825</v>
      </c>
      <c r="H50" s="247">
        <f t="shared" si="13"/>
        <v>-57.817163917398943</v>
      </c>
      <c r="I50" s="292">
        <f t="shared" si="14"/>
        <v>1.8144980145307864E-2</v>
      </c>
      <c r="J50" s="292" t="str">
        <f t="shared" si="15"/>
        <v>0,00510118176128722-0,0080883886429873i</v>
      </c>
      <c r="K50" s="292">
        <f t="shared" si="16"/>
        <v>-40.388443756224191</v>
      </c>
      <c r="L50" s="292">
        <f t="shared" si="17"/>
        <v>-57.761205848828865</v>
      </c>
      <c r="M50" s="291">
        <f t="shared" si="1"/>
        <v>0.43082383165505</v>
      </c>
      <c r="N50" s="291" t="str">
        <f t="shared" si="2"/>
        <v>0,121090925594287-0,19206099484i</v>
      </c>
      <c r="O50" s="291">
        <f t="shared" si="18"/>
        <v>-12.877676403655883</v>
      </c>
      <c r="P50" s="291">
        <f t="shared" si="19"/>
        <v>-57.769322594071454</v>
      </c>
      <c r="Q50" s="247">
        <f t="shared" si="3"/>
        <v>-1474.628881071144</v>
      </c>
      <c r="R50" s="247" t="str">
        <f t="shared" si="4"/>
        <v>-2,72367335681385+0,62756788393658i</v>
      </c>
      <c r="S50" s="247">
        <f t="shared" si="20"/>
        <v>8.9277546580641758</v>
      </c>
      <c r="T50" s="247">
        <f t="shared" si="21"/>
        <v>167.02480050623689</v>
      </c>
      <c r="U50" s="290" t="str">
        <f t="shared" si="5"/>
        <v>-1,18961915316986+3,41465540093392i</v>
      </c>
      <c r="V50" s="245">
        <f t="shared" si="22"/>
        <v>11.164438644131165</v>
      </c>
      <c r="W50" s="245">
        <f t="shared" si="23"/>
        <v>109.20763658883799</v>
      </c>
      <c r="X50" s="289" t="str">
        <f t="shared" si="6"/>
        <v>0,00235735928606441-0,0000177286652016743i</v>
      </c>
      <c r="Y50" s="289">
        <f t="shared" si="24"/>
        <v>-52.551238803744162</v>
      </c>
      <c r="Z50" s="289">
        <f t="shared" si="25"/>
        <v>-0.43088830315645532</v>
      </c>
      <c r="AA50" s="288" t="str">
        <f t="shared" si="7"/>
        <v>0,0559710789876705-0,000428863474861585i</v>
      </c>
      <c r="AB50" s="288">
        <f t="shared" si="26"/>
        <v>-25.040471451175833</v>
      </c>
      <c r="AC50" s="288">
        <f t="shared" si="27"/>
        <v>-0.43900504839904236</v>
      </c>
    </row>
    <row r="51" spans="1:29">
      <c r="A51" s="297">
        <v>-1.4</v>
      </c>
      <c r="B51" s="296">
        <f t="shared" si="8"/>
        <v>398.10717055349727</v>
      </c>
      <c r="C51" s="295">
        <f t="shared" si="9"/>
        <v>2501.3811247045714</v>
      </c>
      <c r="D51" s="294" t="str">
        <f t="shared" si="10"/>
        <v>2501,38112470457i</v>
      </c>
      <c r="E51" s="293">
        <f t="shared" si="0"/>
        <v>2.4547829126118179</v>
      </c>
      <c r="F51" s="247" t="str">
        <f t="shared" si="11"/>
        <v>0,487418119206105-0,969060654282195i</v>
      </c>
      <c r="G51" s="247">
        <f t="shared" si="12"/>
        <v>0.70649135238970895</v>
      </c>
      <c r="H51" s="247">
        <f t="shared" si="13"/>
        <v>-63.298518977393627</v>
      </c>
      <c r="I51" s="292">
        <f t="shared" si="14"/>
        <v>1.8144980145307864E-2</v>
      </c>
      <c r="J51" s="292" t="str">
        <f t="shared" si="15"/>
        <v>0,00361164795924359-0,00715856054497439i</v>
      </c>
      <c r="K51" s="292">
        <f t="shared" si="16"/>
        <v>-41.918633966971882</v>
      </c>
      <c r="L51" s="292">
        <f t="shared" si="17"/>
        <v>-63.228071955976702</v>
      </c>
      <c r="M51" s="291">
        <f t="shared" si="1"/>
        <v>0.43082383165505</v>
      </c>
      <c r="N51" s="291" t="str">
        <f t="shared" si="2"/>
        <v>0,0857210322593213-0,169980967959472i</v>
      </c>
      <c r="O51" s="291">
        <f t="shared" si="18"/>
        <v>-14.407923396032359</v>
      </c>
      <c r="P51" s="291">
        <f t="shared" si="19"/>
        <v>-63.238289938700539</v>
      </c>
      <c r="Q51" s="247">
        <f t="shared" si="3"/>
        <v>-1474.628881071144</v>
      </c>
      <c r="R51" s="247" t="str">
        <f t="shared" si="4"/>
        <v>-2,72801705697849+0,445494835164111i</v>
      </c>
      <c r="S51" s="247">
        <f t="shared" si="20"/>
        <v>8.8312420781155883</v>
      </c>
      <c r="T51" s="247">
        <f t="shared" si="21"/>
        <v>170.72526462441843</v>
      </c>
      <c r="U51" s="290" t="str">
        <f t="shared" si="5"/>
        <v>-0,897973426631157+2,86075624880029i</v>
      </c>
      <c r="V51" s="245">
        <f t="shared" si="22"/>
        <v>9.5377334305053001</v>
      </c>
      <c r="W51" s="245">
        <f t="shared" si="23"/>
        <v>107.42674564702479</v>
      </c>
      <c r="X51" s="289" t="str">
        <f t="shared" si="6"/>
        <v>0,0023191223958482-0,000276145414875094i</v>
      </c>
      <c r="Y51" s="289">
        <f t="shared" si="24"/>
        <v>-52.632382879757955</v>
      </c>
      <c r="Z51" s="289">
        <f t="shared" si="25"/>
        <v>-6.7904219615394936</v>
      </c>
      <c r="AA51" s="288" t="str">
        <f t="shared" si="7"/>
        <v>0,0550617447864589-0,00656633929479391i</v>
      </c>
      <c r="AB51" s="288">
        <f t="shared" si="26"/>
        <v>-25.121672308818454</v>
      </c>
      <c r="AC51" s="288">
        <f t="shared" si="27"/>
        <v>-6.8006399442633541</v>
      </c>
    </row>
    <row r="52" spans="1:29">
      <c r="A52" s="297">
        <v>-1.3</v>
      </c>
      <c r="B52" s="296">
        <f t="shared" si="8"/>
        <v>501.18723362727206</v>
      </c>
      <c r="C52" s="295">
        <f t="shared" si="9"/>
        <v>3149.0522624728583</v>
      </c>
      <c r="D52" s="294" t="str">
        <f t="shared" si="10"/>
        <v>3149,05226247286i</v>
      </c>
      <c r="E52" s="293">
        <f t="shared" si="0"/>
        <v>2.4547829126118179</v>
      </c>
      <c r="F52" s="247" t="str">
        <f t="shared" si="11"/>
        <v>0,334658882822516-0,829533680550206i</v>
      </c>
      <c r="G52" s="247">
        <f t="shared" si="12"/>
        <v>-0.96843410903030824</v>
      </c>
      <c r="H52" s="247">
        <f t="shared" si="13"/>
        <v>-68.029366917448201</v>
      </c>
      <c r="I52" s="292">
        <f t="shared" si="14"/>
        <v>1.8144980145307864E-2</v>
      </c>
      <c r="J52" s="292" t="str">
        <f t="shared" si="15"/>
        <v>0,00248318391095935-0,00612782202003037i</v>
      </c>
      <c r="K52" s="292">
        <f t="shared" si="16"/>
        <v>-43.593555588310153</v>
      </c>
      <c r="L52" s="292">
        <f t="shared" si="17"/>
        <v>-67.940679398140759</v>
      </c>
      <c r="M52" s="291">
        <f t="shared" si="1"/>
        <v>0.43082383165505</v>
      </c>
      <c r="N52" s="291" t="str">
        <f t="shared" si="2"/>
        <v>0,0589249517925965-0,145504581674421i</v>
      </c>
      <c r="O52" s="291">
        <f t="shared" si="18"/>
        <v>-16.082935010835424</v>
      </c>
      <c r="P52" s="291">
        <f t="shared" si="19"/>
        <v>-67.953542289857822</v>
      </c>
      <c r="Q52" s="247">
        <f t="shared" si="3"/>
        <v>-1474.628881071144</v>
      </c>
      <c r="R52" s="247" t="str">
        <f t="shared" si="4"/>
        <v>-2,73488248547439+0,287437058741744i</v>
      </c>
      <c r="S52" s="247">
        <f t="shared" si="20"/>
        <v>8.7864828959340997</v>
      </c>
      <c r="T52" s="247">
        <f t="shared" si="21"/>
        <v>174.00022116534029</v>
      </c>
      <c r="U52" s="290" t="str">
        <f t="shared" si="5"/>
        <v>-0,67681399597516+2,36487049900817i</v>
      </c>
      <c r="V52" s="245">
        <f t="shared" si="22"/>
        <v>7.8180487869038</v>
      </c>
      <c r="W52" s="245">
        <f t="shared" si="23"/>
        <v>105.97085424789208</v>
      </c>
      <c r="X52" s="289" t="str">
        <f t="shared" si="6"/>
        <v>0,00221973321600319-0,000523874695669529i</v>
      </c>
      <c r="Y52" s="289">
        <f t="shared" si="24"/>
        <v>-52.838580177064365</v>
      </c>
      <c r="Z52" s="289">
        <f t="shared" si="25"/>
        <v>-13.279268011831229</v>
      </c>
      <c r="AA52" s="288" t="str">
        <f t="shared" si="7"/>
        <v>0,052699778230087-0,0124500575996651i</v>
      </c>
      <c r="AB52" s="288">
        <f t="shared" si="26"/>
        <v>-25.327959599589633</v>
      </c>
      <c r="AC52" s="288">
        <f t="shared" si="27"/>
        <v>-13.292130903548319</v>
      </c>
    </row>
    <row r="53" spans="1:29">
      <c r="A53" s="297">
        <v>-1.2</v>
      </c>
      <c r="B53" s="296">
        <f t="shared" si="8"/>
        <v>630.95734448019311</v>
      </c>
      <c r="C53" s="295">
        <f t="shared" si="9"/>
        <v>3964.421916294998</v>
      </c>
      <c r="D53" s="294" t="str">
        <f t="shared" si="10"/>
        <v>3964,421916295i</v>
      </c>
      <c r="E53" s="293">
        <f t="shared" si="0"/>
        <v>2.4547829126118179</v>
      </c>
      <c r="F53" s="247" t="str">
        <f t="shared" si="11"/>
        <v>0,225439609365522-0,692883645261282i</v>
      </c>
      <c r="G53" s="247">
        <f t="shared" si="12"/>
        <v>-2.7497846996415296</v>
      </c>
      <c r="H53" s="247">
        <f t="shared" si="13"/>
        <v>-71.976961100832796</v>
      </c>
      <c r="I53" s="292">
        <f t="shared" si="14"/>
        <v>1.8144980145307864E-2</v>
      </c>
      <c r="J53" s="292" t="str">
        <f t="shared" si="15"/>
        <v>0,00167635871341352-0,00511832987850743i</v>
      </c>
      <c r="K53" s="292">
        <f t="shared" si="16"/>
        <v>-45.374900092808844</v>
      </c>
      <c r="L53" s="292">
        <f t="shared" si="17"/>
        <v>-71.865310181222782</v>
      </c>
      <c r="M53" s="291">
        <f t="shared" si="1"/>
        <v>0.43082383165505</v>
      </c>
      <c r="N53" s="291" t="str">
        <f t="shared" si="2"/>
        <v>0,0397663694882476-0,121532476661232i</v>
      </c>
      <c r="O53" s="291">
        <f t="shared" si="18"/>
        <v>-17.864422146991494</v>
      </c>
      <c r="P53" s="291">
        <f t="shared" si="19"/>
        <v>-71.881502033379093</v>
      </c>
      <c r="Q53" s="247">
        <f t="shared" si="3"/>
        <v>-1474.628881071144</v>
      </c>
      <c r="R53" s="247" t="str">
        <f t="shared" si="4"/>
        <v>-2,74571627363361+0,145264259512714i</v>
      </c>
      <c r="S53" s="247">
        <f t="shared" si="20"/>
        <v>8.7852521701523401</v>
      </c>
      <c r="T53" s="247">
        <f t="shared" si="21"/>
        <v>176.97154559132161</v>
      </c>
      <c r="U53" s="290" t="str">
        <f t="shared" si="5"/>
        <v>-0,518341974499168+1,9352102184478i</v>
      </c>
      <c r="V53" s="245">
        <f t="shared" si="22"/>
        <v>6.0354674705108238</v>
      </c>
      <c r="W53" s="245">
        <f t="shared" si="23"/>
        <v>104.99458449048882</v>
      </c>
      <c r="X53" s="289" t="str">
        <f t="shared" si="6"/>
        <v>0,00205776942757146-0,000748259268427595i</v>
      </c>
      <c r="Y53" s="289">
        <f t="shared" si="24"/>
        <v>-53.192741642213633</v>
      </c>
      <c r="Z53" s="289">
        <f t="shared" si="25"/>
        <v>-19.982601812054842</v>
      </c>
      <c r="AA53" s="288" t="str">
        <f t="shared" si="7"/>
        <v>0,048851281353475-0,0177792475312574i</v>
      </c>
      <c r="AB53" s="288">
        <f t="shared" si="26"/>
        <v>-25.682263696396276</v>
      </c>
      <c r="AC53" s="288">
        <f t="shared" si="27"/>
        <v>-19.998793664211188</v>
      </c>
    </row>
    <row r="54" spans="1:29">
      <c r="A54" s="297">
        <v>-1.1000000000000001</v>
      </c>
      <c r="B54" s="296">
        <f t="shared" si="8"/>
        <v>794.32823472428095</v>
      </c>
      <c r="C54" s="295">
        <f t="shared" si="9"/>
        <v>4990.9114934974996</v>
      </c>
      <c r="D54" s="294" t="str">
        <f t="shared" si="10"/>
        <v>4990,9114934975i</v>
      </c>
      <c r="E54" s="293">
        <f t="shared" si="0"/>
        <v>2.4547829126118179</v>
      </c>
      <c r="F54" s="247" t="str">
        <f t="shared" si="11"/>
        <v>0,150542479684732-0,568889550423177i</v>
      </c>
      <c r="G54" s="247">
        <f t="shared" si="12"/>
        <v>-4.6054956671991816</v>
      </c>
      <c r="H54" s="247">
        <f t="shared" si="13"/>
        <v>-75.177843124353615</v>
      </c>
      <c r="I54" s="292">
        <f t="shared" si="14"/>
        <v>1.8144980145307864E-2</v>
      </c>
      <c r="J54" s="292" t="str">
        <f t="shared" si="15"/>
        <v>0,00112307847911198-0,00420232204438745i</v>
      </c>
      <c r="K54" s="292">
        <f t="shared" si="16"/>
        <v>-47.230601414545674</v>
      </c>
      <c r="L54" s="292">
        <f t="shared" si="17"/>
        <v>-75.037283048469277</v>
      </c>
      <c r="M54" s="291">
        <f t="shared" si="1"/>
        <v>0.43082383165505</v>
      </c>
      <c r="N54" s="291" t="str">
        <f t="shared" si="2"/>
        <v>0,0266283483582177-0,099779927304927i</v>
      </c>
      <c r="O54" s="291">
        <f t="shared" si="18"/>
        <v>-19.720349528759442</v>
      </c>
      <c r="P54" s="291">
        <f t="shared" si="19"/>
        <v>-75.057664251734721</v>
      </c>
      <c r="Q54" s="247">
        <f t="shared" si="3"/>
        <v>-1474.628881071144</v>
      </c>
      <c r="R54" s="247" t="str">
        <f t="shared" si="4"/>
        <v>-2,76276903123181+0,0119715688108065i</v>
      </c>
      <c r="S54" s="247">
        <f t="shared" si="20"/>
        <v>8.826973128517162</v>
      </c>
      <c r="T54" s="247">
        <f t="shared" si="21"/>
        <v>179.75172876695109</v>
      </c>
      <c r="U54" s="290" t="str">
        <f t="shared" si="5"/>
        <v>-0,409103600359182+1,57351266175504i</v>
      </c>
      <c r="V54" s="245">
        <f t="shared" si="22"/>
        <v>4.2214774613180026</v>
      </c>
      <c r="W54" s="245">
        <f t="shared" si="23"/>
        <v>104.57388564259745</v>
      </c>
      <c r="X54" s="289" t="str">
        <f t="shared" si="6"/>
        <v>0,00183680672959995-0,000931147573415191i</v>
      </c>
      <c r="Y54" s="289">
        <f t="shared" si="24"/>
        <v>-53.725425040980639</v>
      </c>
      <c r="Z54" s="289">
        <f t="shared" si="25"/>
        <v>-26.88219332820362</v>
      </c>
      <c r="AA54" s="288" t="str">
        <f t="shared" si="7"/>
        <v>0,0436011261252697-0,0221225772697555i</v>
      </c>
      <c r="AB54" s="288">
        <f t="shared" si="26"/>
        <v>-26.215173155194407</v>
      </c>
      <c r="AC54" s="288">
        <f t="shared" si="27"/>
        <v>-26.902574531469028</v>
      </c>
    </row>
    <row r="55" spans="1:29" s="298" customFormat="1">
      <c r="A55" s="301">
        <v>-1</v>
      </c>
      <c r="B55" s="300">
        <f t="shared" si="8"/>
        <v>1000</v>
      </c>
      <c r="C55" s="299">
        <f t="shared" si="9"/>
        <v>6283.1853071795858</v>
      </c>
      <c r="D55" s="294" t="str">
        <f t="shared" si="10"/>
        <v>6283,18530717959i</v>
      </c>
      <c r="E55" s="293">
        <f t="shared" si="0"/>
        <v>2.4547829126118179</v>
      </c>
      <c r="F55" s="247" t="str">
        <f t="shared" si="11"/>
        <v>0,100640313606921-0,461699670730928i</v>
      </c>
      <c r="G55" s="247">
        <f t="shared" si="12"/>
        <v>-6.5112088737869129</v>
      </c>
      <c r="H55" s="247">
        <f t="shared" si="13"/>
        <v>-77.703138708859825</v>
      </c>
      <c r="I55" s="292">
        <f t="shared" si="14"/>
        <v>1.8144980145307864E-2</v>
      </c>
      <c r="J55" s="292" t="str">
        <f t="shared" si="15"/>
        <v>0,000754441481727117-0,00341044067505917i</v>
      </c>
      <c r="K55" s="292">
        <f t="shared" si="16"/>
        <v>-49.136299333581555</v>
      </c>
      <c r="L55" s="292">
        <f t="shared" si="17"/>
        <v>-77.526184265077489</v>
      </c>
      <c r="M55" s="291">
        <f t="shared" si="1"/>
        <v>0.43082383165505</v>
      </c>
      <c r="N55" s="291" t="str">
        <f t="shared" si="2"/>
        <v>0,0178747650337062-0,0809744760411911i</v>
      </c>
      <c r="O55" s="291">
        <f t="shared" si="18"/>
        <v>-21.626405739069767</v>
      </c>
      <c r="P55" s="291">
        <f t="shared" si="19"/>
        <v>-77.551836432484009</v>
      </c>
      <c r="Q55" s="247">
        <f t="shared" si="3"/>
        <v>-1474.628881071144</v>
      </c>
      <c r="R55" s="247" t="str">
        <f t="shared" si="4"/>
        <v>-2,7895037842448-0,118428016837543i</v>
      </c>
      <c r="S55" s="247">
        <f t="shared" si="20"/>
        <v>8.9183598449062096</v>
      </c>
      <c r="T55" s="247">
        <f t="shared" si="21"/>
        <v>-177.56897507623933</v>
      </c>
      <c r="U55" s="290" t="str">
        <f t="shared" si="5"/>
        <v>-0,3354147120333+1,27599434593413i</v>
      </c>
      <c r="V55" s="245">
        <f t="shared" si="22"/>
        <v>2.4071509711193237</v>
      </c>
      <c r="W55" s="245">
        <f t="shared" si="23"/>
        <v>104.72788621490081</v>
      </c>
      <c r="X55" s="289" t="str">
        <f t="shared" si="6"/>
        <v>0,00157092324797567-0,00105282013151183i</v>
      </c>
      <c r="Y55" s="289">
        <f t="shared" si="24"/>
        <v>-54.465745482064548</v>
      </c>
      <c r="Z55" s="289">
        <f t="shared" si="25"/>
        <v>-33.829675496943885</v>
      </c>
      <c r="AA55" s="288" t="str">
        <f t="shared" si="7"/>
        <v>0,0372837228791742-0,0250114486166878i</v>
      </c>
      <c r="AB55" s="288">
        <f t="shared" si="26"/>
        <v>-26.955851887552761</v>
      </c>
      <c r="AC55" s="288">
        <f t="shared" si="27"/>
        <v>-33.855327664350575</v>
      </c>
    </row>
    <row r="56" spans="1:29">
      <c r="A56" s="297">
        <v>-0.9</v>
      </c>
      <c r="B56" s="296">
        <f t="shared" si="8"/>
        <v>1258.9254117941666</v>
      </c>
      <c r="C56" s="295">
        <f t="shared" si="9"/>
        <v>7910.0616502201183</v>
      </c>
      <c r="D56" s="294" t="str">
        <f t="shared" si="10"/>
        <v>7910,06165022012i</v>
      </c>
      <c r="E56" s="293">
        <f t="shared" si="0"/>
        <v>2.4547829126118179</v>
      </c>
      <c r="F56" s="247" t="str">
        <f t="shared" si="11"/>
        <v>0,0680269476794948-0,37185791641977i</v>
      </c>
      <c r="G56" s="247">
        <f t="shared" si="12"/>
        <v>-8.4494961080171489</v>
      </c>
      <c r="H56" s="247">
        <f t="shared" si="13"/>
        <v>-79.633057464523091</v>
      </c>
      <c r="I56" s="292">
        <f t="shared" si="14"/>
        <v>1.8144980145307864E-2</v>
      </c>
      <c r="J56" s="292" t="str">
        <f t="shared" si="15"/>
        <v>0,000513520835776059-0,00274670121655832i</v>
      </c>
      <c r="K56" s="292">
        <f t="shared" si="16"/>
        <v>-51.074562338785121</v>
      </c>
      <c r="L56" s="292">
        <f t="shared" si="17"/>
        <v>-79.410285432793941</v>
      </c>
      <c r="M56" s="291">
        <f t="shared" si="1"/>
        <v>0.43082383165505</v>
      </c>
      <c r="N56" s="291" t="str">
        <f t="shared" si="2"/>
        <v>0,0121538400285565-0,0652113786024058i</v>
      </c>
      <c r="O56" s="291">
        <f t="shared" si="18"/>
        <v>-23.565236623474142</v>
      </c>
      <c r="P56" s="291">
        <f t="shared" si="19"/>
        <v>-79.442567131978393</v>
      </c>
      <c r="Q56" s="247">
        <f t="shared" si="3"/>
        <v>-1474.628881071144</v>
      </c>
      <c r="R56" s="247" t="str">
        <f t="shared" si="4"/>
        <v>-2,8311553824763-0,250719102848493i</v>
      </c>
      <c r="S56" s="247">
        <f t="shared" si="20"/>
        <v>9.0732002399995189</v>
      </c>
      <c r="T56" s="247">
        <f t="shared" si="21"/>
        <v>-174.93924990247888</v>
      </c>
      <c r="U56" s="290" t="str">
        <f t="shared" si="5"/>
        <v>-0,28582674226811+1,03573188629653i</v>
      </c>
      <c r="V56" s="245">
        <f t="shared" si="22"/>
        <v>0.62370413198237462</v>
      </c>
      <c r="W56" s="245">
        <f t="shared" si="23"/>
        <v>105.42769263299805</v>
      </c>
      <c r="X56" s="289" t="str">
        <f t="shared" si="6"/>
        <v>0,00128577693038515-0,00110044456580364i</v>
      </c>
      <c r="Y56" s="289">
        <f t="shared" si="24"/>
        <v>-55.429965751212208</v>
      </c>
      <c r="Z56" s="289">
        <f t="shared" si="25"/>
        <v>-40.558883572452011</v>
      </c>
      <c r="AA56" s="288" t="str">
        <f t="shared" si="7"/>
        <v>0,0305086067118979-0,0261408794198217i</v>
      </c>
      <c r="AB56" s="288">
        <f t="shared" si="26"/>
        <v>-27.920640035901204</v>
      </c>
      <c r="AC56" s="288">
        <f t="shared" si="27"/>
        <v>-40.591165271636378</v>
      </c>
    </row>
    <row r="57" spans="1:29">
      <c r="A57" s="297">
        <v>-0.8</v>
      </c>
      <c r="B57" s="296">
        <f t="shared" si="8"/>
        <v>1584.8931924611131</v>
      </c>
      <c r="C57" s="295">
        <f t="shared" si="9"/>
        <v>9958.1776203206136</v>
      </c>
      <c r="D57" s="294" t="str">
        <f t="shared" si="10"/>
        <v>9958,17762032061i</v>
      </c>
      <c r="E57" s="293">
        <f t="shared" si="0"/>
        <v>2.4547829126118179</v>
      </c>
      <c r="F57" s="247" t="str">
        <f t="shared" si="11"/>
        <v>0,0469807515028612-0,298027767003416i</v>
      </c>
      <c r="G57" s="247">
        <f t="shared" si="12"/>
        <v>-10.408262352489819</v>
      </c>
      <c r="H57" s="247">
        <f t="shared" si="13"/>
        <v>-81.041679114586714</v>
      </c>
      <c r="I57" s="292">
        <f t="shared" si="14"/>
        <v>1.8144980145307864E-2</v>
      </c>
      <c r="J57" s="292" t="str">
        <f t="shared" si="15"/>
        <v>0,000358049898687568-0,00220122732316133i</v>
      </c>
      <c r="K57" s="292">
        <f t="shared" si="16"/>
        <v>-53.033290183115305</v>
      </c>
      <c r="L57" s="292">
        <f t="shared" si="17"/>
        <v>-80.761226569392591</v>
      </c>
      <c r="M57" s="291">
        <f t="shared" si="1"/>
        <v>0.43082383165505</v>
      </c>
      <c r="N57" s="291" t="str">
        <f t="shared" si="2"/>
        <v>0,00846190074501088-0,0522559972507586i</v>
      </c>
      <c r="O57" s="291">
        <f t="shared" si="18"/>
        <v>-25.524864560495502</v>
      </c>
      <c r="P57" s="291">
        <f t="shared" si="19"/>
        <v>-80.801841943589196</v>
      </c>
      <c r="Q57" s="247">
        <f t="shared" si="3"/>
        <v>-1474.628881071144</v>
      </c>
      <c r="R57" s="247" t="str">
        <f t="shared" si="4"/>
        <v>-2,89541170356191-0,387813319961766i</v>
      </c>
      <c r="S57" s="247">
        <f t="shared" si="20"/>
        <v>9.3114287285694015</v>
      </c>
      <c r="T57" s="247">
        <f t="shared" si="21"/>
        <v>-172.37117058529336</v>
      </c>
      <c r="U57" s="290" t="str">
        <f t="shared" si="5"/>
        <v>-0,251607755505905+0,844693323353489i</v>
      </c>
      <c r="V57" s="245">
        <f t="shared" si="22"/>
        <v>-1.0968336239204217</v>
      </c>
      <c r="W57" s="245">
        <f t="shared" si="23"/>
        <v>106.58715030011996</v>
      </c>
      <c r="X57" s="289" t="str">
        <f t="shared" si="6"/>
        <v>0,00101204865006244-0,00107570169617596i</v>
      </c>
      <c r="Y57" s="289">
        <f t="shared" si="24"/>
        <v>-56.612693480852947</v>
      </c>
      <c r="Z57" s="289">
        <f t="shared" si="25"/>
        <v>-46.746339772402813</v>
      </c>
      <c r="AA57" s="288" t="str">
        <f t="shared" si="7"/>
        <v>0,0240046410650132-0,0255506863655689i</v>
      </c>
      <c r="AB57" s="288">
        <f t="shared" si="26"/>
        <v>-29.104267858233182</v>
      </c>
      <c r="AC57" s="288">
        <f t="shared" si="27"/>
        <v>-46.786955146599439</v>
      </c>
    </row>
    <row r="58" spans="1:29">
      <c r="A58" s="297">
        <v>-0.7</v>
      </c>
      <c r="B58" s="296">
        <f t="shared" si="8"/>
        <v>1995.2623149688795</v>
      </c>
      <c r="C58" s="295">
        <f t="shared" si="9"/>
        <v>12536.602861381592</v>
      </c>
      <c r="D58" s="294" t="str">
        <f t="shared" si="10"/>
        <v>12536,6028613816i</v>
      </c>
      <c r="E58" s="293">
        <f t="shared" si="0"/>
        <v>2.4547829126118179</v>
      </c>
      <c r="F58" s="247" t="str">
        <f t="shared" si="11"/>
        <v>0,0335102407043864-0,238114419255834i</v>
      </c>
      <c r="G58" s="247">
        <f t="shared" si="12"/>
        <v>-12.379113003743932</v>
      </c>
      <c r="H58" s="247">
        <f t="shared" si="13"/>
        <v>-81.989277812224188</v>
      </c>
      <c r="I58" s="292">
        <f t="shared" si="14"/>
        <v>1.8144980145307864E-2</v>
      </c>
      <c r="J58" s="292" t="str">
        <f t="shared" si="15"/>
        <v>0,000258543110863448-0,00175854022319448i</v>
      </c>
      <c r="K58" s="292">
        <f t="shared" si="16"/>
        <v>-55.004079974940431</v>
      </c>
      <c r="L58" s="292">
        <f t="shared" si="17"/>
        <v>-81.636210625511666</v>
      </c>
      <c r="M58" s="291">
        <f t="shared" si="1"/>
        <v>0.43082383165505</v>
      </c>
      <c r="N58" s="291" t="str">
        <f t="shared" si="2"/>
        <v>0,00609875414189243-0,0417406301823431i</v>
      </c>
      <c r="O58" s="291">
        <f t="shared" si="18"/>
        <v>-27.497081065928946</v>
      </c>
      <c r="P58" s="291">
        <f t="shared" si="19"/>
        <v>-81.687292703422017</v>
      </c>
      <c r="Q58" s="247">
        <f t="shared" si="3"/>
        <v>-1474.628881071144</v>
      </c>
      <c r="R58" s="247" t="str">
        <f t="shared" si="4"/>
        <v>-2,99303400358564-0,529287725331156i</v>
      </c>
      <c r="S58" s="247">
        <f t="shared" si="20"/>
        <v>9.6559667019350464</v>
      </c>
      <c r="T58" s="247">
        <f t="shared" si="21"/>
        <v>-169.97150256663363</v>
      </c>
      <c r="U58" s="290" t="str">
        <f t="shared" si="5"/>
        <v>-0,226328329233038+0,694947994499034i</v>
      </c>
      <c r="V58" s="245">
        <f t="shared" si="22"/>
        <v>-2.7231463018088875</v>
      </c>
      <c r="W58" s="245">
        <f t="shared" si="23"/>
        <v>108.03921962114221</v>
      </c>
      <c r="X58" s="289" t="str">
        <f t="shared" si="6"/>
        <v>0,000774676108190797-0,000994986894075981i</v>
      </c>
      <c r="Y58" s="289">
        <f t="shared" si="24"/>
        <v>-57.985695559226897</v>
      </c>
      <c r="Z58" s="289">
        <f t="shared" si="25"/>
        <v>-52.096416649832143</v>
      </c>
      <c r="AA58" s="288" t="str">
        <f t="shared" si="7"/>
        <v>0,0183642137705346-0,023630259499984i</v>
      </c>
      <c r="AB58" s="288">
        <f t="shared" si="26"/>
        <v>-30.478696650215408</v>
      </c>
      <c r="AC58" s="288">
        <f t="shared" si="27"/>
        <v>-52.14749872774248</v>
      </c>
    </row>
    <row r="59" spans="1:29">
      <c r="A59" s="297">
        <v>-0.6</v>
      </c>
      <c r="B59" s="296">
        <f t="shared" si="8"/>
        <v>2511.8864315095802</v>
      </c>
      <c r="C59" s="295">
        <f t="shared" si="9"/>
        <v>15782.647919764757</v>
      </c>
      <c r="D59" s="294" t="str">
        <f t="shared" si="10"/>
        <v>15782,6479197648i</v>
      </c>
      <c r="E59" s="293">
        <f t="shared" si="0"/>
        <v>2.4547829126118179</v>
      </c>
      <c r="F59" s="247" t="str">
        <f t="shared" si="11"/>
        <v>0,0249343535525061-0,189884424237222i</v>
      </c>
      <c r="G59" s="247">
        <f t="shared" si="12"/>
        <v>-14.355965259558634</v>
      </c>
      <c r="H59" s="247">
        <f t="shared" si="13"/>
        <v>-82.519103373822261</v>
      </c>
      <c r="I59" s="292">
        <f t="shared" si="14"/>
        <v>1.8144980145307864E-2</v>
      </c>
      <c r="J59" s="292" t="str">
        <f t="shared" si="15"/>
        <v>0,000195195491167392-0,00140213588308939i</v>
      </c>
      <c r="K59" s="292">
        <f t="shared" si="16"/>
        <v>-56.980835776807403</v>
      </c>
      <c r="L59" s="292">
        <f t="shared" si="17"/>
        <v>-82.074621410983625</v>
      </c>
      <c r="M59" s="291">
        <f t="shared" si="1"/>
        <v>0.43082383165505</v>
      </c>
      <c r="N59" s="291" t="str">
        <f t="shared" si="2"/>
        <v>0,00459405457392049-0,033273190477128i</v>
      </c>
      <c r="O59" s="291">
        <f t="shared" si="18"/>
        <v>-29.476098465609269</v>
      </c>
      <c r="P59" s="291">
        <f t="shared" si="19"/>
        <v>-82.138830836178997</v>
      </c>
      <c r="Q59" s="247">
        <f t="shared" si="3"/>
        <v>-1474.628881071144</v>
      </c>
      <c r="R59" s="247" t="str">
        <f t="shared" si="4"/>
        <v>-3,13788446620628-0,668773378196153i</v>
      </c>
      <c r="S59" s="247">
        <f t="shared" si="20"/>
        <v>10.125663072110097</v>
      </c>
      <c r="T59" s="247">
        <f t="shared" si="21"/>
        <v>-167.9686371129043</v>
      </c>
      <c r="U59" s="290" t="str">
        <f t="shared" si="5"/>
        <v>-0,205230768551263+0,579159953330055i</v>
      </c>
      <c r="V59" s="245">
        <f t="shared" si="22"/>
        <v>-4.2303021874485394</v>
      </c>
      <c r="W59" s="245">
        <f t="shared" si="23"/>
        <v>109.51225951327345</v>
      </c>
      <c r="X59" s="289" t="str">
        <f t="shared" si="6"/>
        <v>0,000585745076368303-0,000881902304298339i</v>
      </c>
      <c r="Y59" s="289">
        <f t="shared" si="24"/>
        <v>-59.504529033984156</v>
      </c>
      <c r="Z59" s="289">
        <f t="shared" si="25"/>
        <v>-56.408538163173532</v>
      </c>
      <c r="AA59" s="288" t="str">
        <f t="shared" si="7"/>
        <v>0,0138743243332645-0,0209401702166344i</v>
      </c>
      <c r="AB59" s="288">
        <f t="shared" si="26"/>
        <v>-31.999791722786036</v>
      </c>
      <c r="AC59" s="288">
        <f t="shared" si="27"/>
        <v>-56.472747588368996</v>
      </c>
    </row>
    <row r="60" spans="1:29">
      <c r="A60" s="297">
        <v>-0.5</v>
      </c>
      <c r="B60" s="296">
        <f t="shared" si="8"/>
        <v>3162.2776601683795</v>
      </c>
      <c r="C60" s="295">
        <f t="shared" si="9"/>
        <v>19869.176531592202</v>
      </c>
      <c r="D60" s="294" t="str">
        <f t="shared" si="10"/>
        <v>19869,1765315922i</v>
      </c>
      <c r="E60" s="293">
        <f t="shared" si="0"/>
        <v>2.4547829126118179</v>
      </c>
      <c r="F60" s="247" t="str">
        <f t="shared" si="11"/>
        <v>0,0194940087612888-0,151261081552991i</v>
      </c>
      <c r="G60" s="247">
        <f t="shared" si="12"/>
        <v>-16.333915747520852</v>
      </c>
      <c r="H60" s="247">
        <f t="shared" si="13"/>
        <v>-82.656395223150923</v>
      </c>
      <c r="I60" s="292">
        <f t="shared" si="14"/>
        <v>1.8144980145307864E-2</v>
      </c>
      <c r="J60" s="292" t="str">
        <f t="shared" si="15"/>
        <v>0,000155013260221647-0,00111666685742343i</v>
      </c>
      <c r="K60" s="292">
        <f t="shared" si="16"/>
        <v>-58.958633399952319</v>
      </c>
      <c r="L60" s="292">
        <f t="shared" si="17"/>
        <v>-82.096832150402065</v>
      </c>
      <c r="M60" s="291">
        <f t="shared" si="1"/>
        <v>0.43082383165505</v>
      </c>
      <c r="N60" s="291" t="str">
        <f t="shared" si="2"/>
        <v>0,0036391546967522-0,0264890041107391i</v>
      </c>
      <c r="O60" s="291">
        <f t="shared" si="18"/>
        <v>-31.457481507889309</v>
      </c>
      <c r="P60" s="291">
        <f t="shared" si="19"/>
        <v>-82.177469173757871</v>
      </c>
      <c r="Q60" s="247">
        <f t="shared" si="3"/>
        <v>-1474.628881071144</v>
      </c>
      <c r="R60" s="247" t="str">
        <f t="shared" si="4"/>
        <v>-3,34521204869549-0,7900864757695i</v>
      </c>
      <c r="S60" s="247">
        <f t="shared" si="20"/>
        <v>10.724219739415357</v>
      </c>
      <c r="T60" s="247">
        <f t="shared" si="21"/>
        <v>-166.71116306253978</v>
      </c>
      <c r="U60" s="290" t="str">
        <f t="shared" si="5"/>
        <v>-0,184720927830924+0,49059843982895i</v>
      </c>
      <c r="V60" s="245">
        <f t="shared" si="22"/>
        <v>-5.6096960081054963</v>
      </c>
      <c r="W60" s="245">
        <f t="shared" si="23"/>
        <v>110.63244171430927</v>
      </c>
      <c r="X60" s="289" t="str">
        <f t="shared" si="6"/>
        <v>0,000444872888204003-0,000758332946977844i</v>
      </c>
      <c r="Y60" s="289">
        <f t="shared" si="24"/>
        <v>-61.118313241767275</v>
      </c>
      <c r="Z60" s="289">
        <f t="shared" si="25"/>
        <v>-59.602158936222189</v>
      </c>
      <c r="AA60" s="288" t="str">
        <f t="shared" si="7"/>
        <v>0,0105256752271144-0,0180001245569404i</v>
      </c>
      <c r="AB60" s="288">
        <f t="shared" si="26"/>
        <v>-33.617161349704261</v>
      </c>
      <c r="AC60" s="288">
        <f t="shared" si="27"/>
        <v>-59.68279595957808</v>
      </c>
    </row>
    <row r="61" spans="1:29">
      <c r="A61" s="297">
        <v>-0.4</v>
      </c>
      <c r="B61" s="296">
        <f t="shared" si="8"/>
        <v>3981.0717055349719</v>
      </c>
      <c r="C61" s="295">
        <f t="shared" si="9"/>
        <v>25013.811247045713</v>
      </c>
      <c r="D61" s="294" t="str">
        <f t="shared" si="10"/>
        <v>25013,8112470457i</v>
      </c>
      <c r="E61" s="293">
        <f t="shared" si="0"/>
        <v>2.4547829126118179</v>
      </c>
      <c r="F61" s="247" t="str">
        <f t="shared" si="11"/>
        <v>0,0160520154962904-0,120437939987858i</v>
      </c>
      <c r="G61" s="247">
        <f t="shared" si="12"/>
        <v>-18.308264219302522</v>
      </c>
      <c r="H61" s="247">
        <f t="shared" si="13"/>
        <v>-82.40833715022454</v>
      </c>
      <c r="I61" s="292">
        <f t="shared" si="14"/>
        <v>1.8144980145307864E-2</v>
      </c>
      <c r="J61" s="292" t="str">
        <f t="shared" si="15"/>
        <v>0,000129597215643121-0,000888780363210886i</v>
      </c>
      <c r="K61" s="292">
        <f t="shared" si="16"/>
        <v>-60.932739608346793</v>
      </c>
      <c r="L61" s="292">
        <f t="shared" si="17"/>
        <v>-81.703902077325452</v>
      </c>
      <c r="M61" s="291">
        <f t="shared" si="1"/>
        <v>0.43082383165505</v>
      </c>
      <c r="N61" s="291" t="str">
        <f t="shared" si="2"/>
        <v>0,00303444803215999-0,0210706951862499i</v>
      </c>
      <c r="O61" s="291">
        <f t="shared" si="18"/>
        <v>-33.43727280716265</v>
      </c>
      <c r="P61" s="291">
        <f t="shared" si="19"/>
        <v>-81.805022919928717</v>
      </c>
      <c r="Q61" s="247">
        <f t="shared" si="3"/>
        <v>-1474.628881071144</v>
      </c>
      <c r="R61" s="247" t="str">
        <f t="shared" si="4"/>
        <v>-3,62637593523357-0,863048733708743i</v>
      </c>
      <c r="S61" s="247">
        <f t="shared" si="20"/>
        <v>11.428727890002516</v>
      </c>
      <c r="T61" s="247">
        <f t="shared" si="21"/>
        <v>-166.61309608040003</v>
      </c>
      <c r="U61" s="290" t="str">
        <f t="shared" si="5"/>
        <v>-0,162154454304754+0,422899575613527i</v>
      </c>
      <c r="V61" s="245">
        <f t="shared" si="22"/>
        <v>-6.8795363292999987</v>
      </c>
      <c r="W61" s="245">
        <f t="shared" si="23"/>
        <v>110.97856676937539</v>
      </c>
      <c r="X61" s="289" t="str">
        <f t="shared" si="6"/>
        <v>0,000344226907270946-0,000639507896268284i</v>
      </c>
      <c r="Y61" s="289">
        <f t="shared" si="24"/>
        <v>-62.778084003744013</v>
      </c>
      <c r="Z61" s="289">
        <f t="shared" si="25"/>
        <v>-61.707822575130017</v>
      </c>
      <c r="AA61" s="288" t="str">
        <f t="shared" si="7"/>
        <v>0,00813188370165106-0,0151715849425808i</v>
      </c>
      <c r="AB61" s="288">
        <f t="shared" si="26"/>
        <v>-35.282617202559862</v>
      </c>
      <c r="AC61" s="288">
        <f t="shared" si="27"/>
        <v>-61.808943417733346</v>
      </c>
    </row>
    <row r="62" spans="1:29">
      <c r="A62" s="297">
        <v>-0.3</v>
      </c>
      <c r="B62" s="296">
        <f t="shared" si="8"/>
        <v>5011.8723362727224</v>
      </c>
      <c r="C62" s="295">
        <f t="shared" si="9"/>
        <v>31490.522624728597</v>
      </c>
      <c r="D62" s="294" t="str">
        <f t="shared" si="10"/>
        <v>31490,5226247286i</v>
      </c>
      <c r="E62" s="293">
        <f t="shared" si="0"/>
        <v>2.4547829126118179</v>
      </c>
      <c r="F62" s="247" t="str">
        <f t="shared" si="11"/>
        <v>0,0138803177677783-0,0959004061078903i</v>
      </c>
      <c r="G62" s="247">
        <f t="shared" si="12"/>
        <v>-20.27355169588003</v>
      </c>
      <c r="H62" s="247">
        <f t="shared" si="13"/>
        <v>-81.764383115390842</v>
      </c>
      <c r="I62" s="292">
        <f t="shared" si="14"/>
        <v>1.8144980145307864E-2</v>
      </c>
      <c r="J62" s="292" t="str">
        <f t="shared" si="15"/>
        <v>0,000113571387669155-0,000707277400579161i</v>
      </c>
      <c r="K62" s="292">
        <f t="shared" si="16"/>
        <v>-62.897643151011309</v>
      </c>
      <c r="L62" s="292">
        <f t="shared" si="17"/>
        <v>-80.877578034611929</v>
      </c>
      <c r="M62" s="291">
        <f t="shared" si="1"/>
        <v>0.43082383165505</v>
      </c>
      <c r="N62" s="291" t="str">
        <f t="shared" si="2"/>
        <v>0,0026520206980274-0,0167519428577524i</v>
      </c>
      <c r="O62" s="291">
        <f t="shared" si="18"/>
        <v>-35.411193111150276</v>
      </c>
      <c r="P62" s="291">
        <f t="shared" si="19"/>
        <v>-81.004091974195575</v>
      </c>
      <c r="Q62" s="247">
        <f t="shared" si="3"/>
        <v>-1474.628881071144</v>
      </c>
      <c r="R62" s="247" t="str">
        <f t="shared" si="4"/>
        <v>-3,97849833455969-0,84222081838784i</v>
      </c>
      <c r="S62" s="247">
        <f t="shared" si="20"/>
        <v>12.184773390768749</v>
      </c>
      <c r="T62" s="247">
        <f t="shared" si="21"/>
        <v>-168.0473400627715</v>
      </c>
      <c r="U62" s="290" t="str">
        <f t="shared" si="5"/>
        <v>-0,135992139638179+0,369849313393978i</v>
      </c>
      <c r="V62" s="245">
        <f t="shared" si="22"/>
        <v>-8.0887783051112798</v>
      </c>
      <c r="W62" s="245">
        <f t="shared" si="23"/>
        <v>110.1882768218377</v>
      </c>
      <c r="X62" s="289" t="str">
        <f t="shared" si="6"/>
        <v>0,000273671540660082-0,000533507361559378i</v>
      </c>
      <c r="Y62" s="289">
        <f t="shared" si="24"/>
        <v>-64.442694349456517</v>
      </c>
      <c r="Z62" s="289">
        <f t="shared" si="25"/>
        <v>-62.843684311452314</v>
      </c>
      <c r="AA62" s="288" t="str">
        <f t="shared" si="7"/>
        <v>0,00645175110955127-0,0126460092798455i</v>
      </c>
      <c r="AB62" s="288">
        <f t="shared" si="26"/>
        <v>-36.956244309595512</v>
      </c>
      <c r="AC62" s="288">
        <f t="shared" si="27"/>
        <v>-62.970198251035875</v>
      </c>
    </row>
    <row r="63" spans="1:29">
      <c r="A63" s="297">
        <v>-0.2</v>
      </c>
      <c r="B63" s="296">
        <f t="shared" si="8"/>
        <v>6309.5734448019321</v>
      </c>
      <c r="C63" s="295">
        <f t="shared" si="9"/>
        <v>39644.219162949987</v>
      </c>
      <c r="D63" s="294" t="str">
        <f t="shared" si="10"/>
        <v>39644,21916295i</v>
      </c>
      <c r="E63" s="293">
        <f t="shared" si="0"/>
        <v>2.4547829126118179</v>
      </c>
      <c r="F63" s="247" t="str">
        <f t="shared" si="11"/>
        <v>0,0125161314265902-0,0764059764926752i</v>
      </c>
      <c r="G63" s="247">
        <f t="shared" si="12"/>
        <v>-22.222450945900135</v>
      </c>
      <c r="H63" s="247">
        <f t="shared" si="13"/>
        <v>-80.696952519483432</v>
      </c>
      <c r="I63" s="292">
        <f t="shared" si="14"/>
        <v>1.8144980145307864E-2</v>
      </c>
      <c r="J63" s="292" t="str">
        <f t="shared" si="15"/>
        <v>0,000103520821198057-0,000562966025875539i</v>
      </c>
      <c r="K63" s="292">
        <f t="shared" si="16"/>
        <v>-64.845933976302902</v>
      </c>
      <c r="L63" s="292">
        <f t="shared" si="17"/>
        <v>-79.580583203927773</v>
      </c>
      <c r="M63" s="291">
        <f t="shared" si="1"/>
        <v>0.43082383165505</v>
      </c>
      <c r="N63" s="291" t="str">
        <f t="shared" si="2"/>
        <v>0,00241037087873999-0,0133139657530598i</v>
      </c>
      <c r="O63" s="291">
        <f t="shared" si="18"/>
        <v>-37.373790896067291</v>
      </c>
      <c r="P63" s="291">
        <f t="shared" si="19"/>
        <v>-79.738275369406637</v>
      </c>
      <c r="Q63" s="247">
        <f t="shared" si="3"/>
        <v>-1474.628881071144</v>
      </c>
      <c r="R63" s="247" t="str">
        <f t="shared" si="4"/>
        <v>-4,37079509248785-0,674192820718087i</v>
      </c>
      <c r="S63" s="247">
        <f t="shared" si="20"/>
        <v>12.913330063562958</v>
      </c>
      <c r="T63" s="247">
        <f t="shared" si="21"/>
        <v>-171.23126516363669</v>
      </c>
      <c r="U63" s="290" t="str">
        <f t="shared" si="5"/>
        <v>-0,10621780662759+0,325516581139956i</v>
      </c>
      <c r="V63" s="245">
        <f t="shared" si="22"/>
        <v>-9.3091208823371705</v>
      </c>
      <c r="W63" s="245">
        <f t="shared" si="23"/>
        <v>108.07178231687989</v>
      </c>
      <c r="X63" s="289" t="str">
        <f t="shared" si="6"/>
        <v>0,00022394230382936-0,00044301320212375i</v>
      </c>
      <c r="Y63" s="289">
        <f t="shared" si="24"/>
        <v>-66.08340168406653</v>
      </c>
      <c r="Z63" s="289">
        <f t="shared" si="25"/>
        <v>-63.183492017499887</v>
      </c>
      <c r="AA63" s="288" t="str">
        <f t="shared" si="7"/>
        <v>0,00526466344898675-0,0104863892416065i</v>
      </c>
      <c r="AB63" s="288">
        <f t="shared" si="26"/>
        <v>-38.61125860383094</v>
      </c>
      <c r="AC63" s="288">
        <f t="shared" si="27"/>
        <v>-63.341184182978637</v>
      </c>
    </row>
    <row r="64" spans="1:29">
      <c r="A64" s="297">
        <v>-0.1</v>
      </c>
      <c r="B64" s="296">
        <f t="shared" si="8"/>
        <v>7943.2823472428145</v>
      </c>
      <c r="C64" s="295">
        <f t="shared" si="9"/>
        <v>49909.114934975027</v>
      </c>
      <c r="D64" s="294" t="str">
        <f t="shared" si="10"/>
        <v>49909,114934975i</v>
      </c>
      <c r="E64" s="293">
        <f t="shared" si="0"/>
        <v>2.4547829126118179</v>
      </c>
      <c r="F64" s="247" t="str">
        <f t="shared" si="11"/>
        <v>0,0116674233747206-0,0609492845527423i</v>
      </c>
      <c r="G64" s="247">
        <f t="shared" si="12"/>
        <v>-24.144327905122847</v>
      </c>
      <c r="H64" s="247">
        <f t="shared" si="13"/>
        <v>-79.16306447363543</v>
      </c>
      <c r="I64" s="292">
        <f t="shared" si="14"/>
        <v>1.8144980145307864E-2</v>
      </c>
      <c r="J64" s="292" t="str">
        <f t="shared" si="15"/>
        <v>0,0000972941985542061-0,000448402143593353i</v>
      </c>
      <c r="K64" s="292">
        <f t="shared" si="16"/>
        <v>-66.766846821880378</v>
      </c>
      <c r="L64" s="292">
        <f t="shared" si="17"/>
        <v>-77.757742775623669</v>
      </c>
      <c r="M64" s="291">
        <f t="shared" si="1"/>
        <v>0.43082383165505</v>
      </c>
      <c r="N64" s="291" t="str">
        <f t="shared" si="2"/>
        <v>0,00225775581983423-0,0105793183086209i</v>
      </c>
      <c r="O64" s="291">
        <f t="shared" si="18"/>
        <v>-39.317419948775687</v>
      </c>
      <c r="P64" s="291">
        <f t="shared" si="19"/>
        <v>-77.953101733824184</v>
      </c>
      <c r="Q64" s="247">
        <f t="shared" si="3"/>
        <v>-1474.628881071144</v>
      </c>
      <c r="R64" s="247" t="str">
        <f t="shared" si="4"/>
        <v>-4,7358406272134-0,317441302076207i</v>
      </c>
      <c r="S64" s="247">
        <f t="shared" si="20"/>
        <v>13.527410557731939</v>
      </c>
      <c r="T64" s="247">
        <f t="shared" si="21"/>
        <v>-176.16522554715871</v>
      </c>
      <c r="U64" s="290" t="str">
        <f t="shared" si="5"/>
        <v>-0,0746028778819369+0,284942375916521i</v>
      </c>
      <c r="V64" s="245">
        <f t="shared" si="22"/>
        <v>-10.616917347390922</v>
      </c>
      <c r="W64" s="245">
        <f t="shared" si="23"/>
        <v>104.67170997920587</v>
      </c>
      <c r="X64" s="289" t="str">
        <f t="shared" si="6"/>
        <v>0,000187967846472106-0,000367430747628296i</v>
      </c>
      <c r="Y64" s="289">
        <f t="shared" si="24"/>
        <v>-67.68690328676729</v>
      </c>
      <c r="Z64" s="289">
        <f t="shared" si="25"/>
        <v>-62.906916549102981</v>
      </c>
      <c r="AA64" s="288" t="str">
        <f t="shared" si="7"/>
        <v>0,00440198030435387-0,00867763131282537i</v>
      </c>
      <c r="AB64" s="288">
        <f t="shared" si="26"/>
        <v>-40.237476413662606</v>
      </c>
      <c r="AC64" s="288">
        <f t="shared" si="27"/>
        <v>-63.102275507303439</v>
      </c>
    </row>
    <row r="65" spans="1:29">
      <c r="A65" s="297">
        <v>0</v>
      </c>
      <c r="B65" s="296">
        <f t="shared" si="8"/>
        <v>10000</v>
      </c>
      <c r="C65" s="295">
        <f t="shared" si="9"/>
        <v>62831.853071795864</v>
      </c>
      <c r="D65" s="294" t="str">
        <f t="shared" si="10"/>
        <v>62831,8530717959i</v>
      </c>
      <c r="E65" s="293">
        <f t="shared" si="0"/>
        <v>2.4547829126118179</v>
      </c>
      <c r="F65" s="247" t="str">
        <f t="shared" si="11"/>
        <v>0,0111520680274606-0,0487246379863751i</v>
      </c>
      <c r="G65" s="247">
        <f t="shared" si="12"/>
        <v>-26.023277785143467</v>
      </c>
      <c r="H65" s="247">
        <f t="shared" si="13"/>
        <v>-77.108227843801473</v>
      </c>
      <c r="I65" s="292">
        <f t="shared" si="14"/>
        <v>1.8144980145307864E-2</v>
      </c>
      <c r="J65" s="292" t="str">
        <f t="shared" si="15"/>
        <v>0,0000935558294754452-0,000357611251761488i</v>
      </c>
      <c r="K65" s="292">
        <f t="shared" si="16"/>
        <v>-68.644269123027058</v>
      </c>
      <c r="L65" s="292">
        <f t="shared" si="17"/>
        <v>-75.339240086850893</v>
      </c>
      <c r="M65" s="291">
        <f t="shared" si="1"/>
        <v>0.43082383165505</v>
      </c>
      <c r="N65" s="291" t="str">
        <f t="shared" si="2"/>
        <v>0,00216139999763013-0,00840520353059943i</v>
      </c>
      <c r="O65" s="291">
        <f t="shared" si="18"/>
        <v>-41.230948991793248</v>
      </c>
      <c r="P65" s="291">
        <f t="shared" si="19"/>
        <v>-75.578830789539154</v>
      </c>
      <c r="Q65" s="247">
        <f t="shared" si="3"/>
        <v>-1474.628881071144</v>
      </c>
      <c r="R65" s="247" t="str">
        <f t="shared" si="4"/>
        <v>-4,97757967807358+0,230697557354168i</v>
      </c>
      <c r="S65" s="247">
        <f t="shared" si="20"/>
        <v>13.94968338176832</v>
      </c>
      <c r="T65" s="247">
        <f t="shared" si="21"/>
        <v>177.34639222355833</v>
      </c>
      <c r="U65" s="290" t="str">
        <f t="shared" si="5"/>
        <v>-0,0442696522155592+0,245103522715855i</v>
      </c>
      <c r="V65" s="245">
        <f t="shared" si="22"/>
        <v>-12.073594403375163</v>
      </c>
      <c r="W65" s="245">
        <f t="shared" si="23"/>
        <v>100.23816437975688</v>
      </c>
      <c r="X65" s="289" t="str">
        <f t="shared" si="6"/>
        <v>0,000161092772142617-0,00030464051612562i</v>
      </c>
      <c r="Y65" s="289">
        <f t="shared" si="24"/>
        <v>-69.253417865132846</v>
      </c>
      <c r="Z65" s="289">
        <f t="shared" si="25"/>
        <v>-62.130280480100588</v>
      </c>
      <c r="AA65" s="288" t="str">
        <f t="shared" si="7"/>
        <v>0,00375223693020441-0,00716818402704729i</v>
      </c>
      <c r="AB65" s="288">
        <f t="shared" si="26"/>
        <v>-41.840097733899022</v>
      </c>
      <c r="AC65" s="288">
        <f t="shared" si="27"/>
        <v>-62.36987118278892</v>
      </c>
    </row>
    <row r="66" spans="1:29">
      <c r="A66" s="297">
        <v>0.1</v>
      </c>
      <c r="B66" s="296">
        <f t="shared" si="8"/>
        <v>12589.254117941673</v>
      </c>
      <c r="C66" s="295">
        <f t="shared" si="9"/>
        <v>79100.616502201228</v>
      </c>
      <c r="D66" s="294" t="str">
        <f t="shared" si="10"/>
        <v>79100,6165022012i</v>
      </c>
      <c r="E66" s="293">
        <f t="shared" si="0"/>
        <v>2.4547829126118179</v>
      </c>
      <c r="F66" s="247" t="str">
        <f t="shared" si="11"/>
        <v>0,0108595054077595-0,0390917451005907i</v>
      </c>
      <c r="G66" s="247">
        <f t="shared" si="12"/>
        <v>-27.835455283046187</v>
      </c>
      <c r="H66" s="247">
        <f t="shared" si="13"/>
        <v>-74.474953776619856</v>
      </c>
      <c r="I66" s="292">
        <f t="shared" si="14"/>
        <v>1.8144980145307864E-2</v>
      </c>
      <c r="J66" s="292" t="str">
        <f t="shared" si="15"/>
        <v>0,000091504921286464-0,000285832836500489i</v>
      </c>
      <c r="K66" s="292">
        <f t="shared" si="16"/>
        <v>-70.454026671649061</v>
      </c>
      <c r="L66" s="292">
        <f t="shared" si="17"/>
        <v>-72.248343808616085</v>
      </c>
      <c r="M66" s="291">
        <f t="shared" si="1"/>
        <v>0.43082383165505</v>
      </c>
      <c r="N66" s="291" t="str">
        <f t="shared" si="2"/>
        <v>0,00210057126895286-0,00667726311894863i</v>
      </c>
      <c r="O66" s="291">
        <f t="shared" si="18"/>
        <v>-43.098194979895858</v>
      </c>
      <c r="P66" s="291">
        <f t="shared" si="19"/>
        <v>-72.537171872878261</v>
      </c>
      <c r="Q66" s="247">
        <f t="shared" si="3"/>
        <v>-1474.628881071144</v>
      </c>
      <c r="R66" s="247" t="str">
        <f t="shared" si="4"/>
        <v>-4,99958001451871+0,915951403373983i</v>
      </c>
      <c r="S66" s="247">
        <f t="shared" si="20"/>
        <v>14.122045540183819</v>
      </c>
      <c r="T66" s="247">
        <f t="shared" si="21"/>
        <v>169.61821909092615</v>
      </c>
      <c r="U66" s="290" t="str">
        <f t="shared" si="5"/>
        <v>-0,0184868274189682+0,205389086755758i</v>
      </c>
      <c r="V66" s="245">
        <f t="shared" si="22"/>
        <v>-13.713409742862355</v>
      </c>
      <c r="W66" s="245">
        <f t="shared" si="23"/>
        <v>95.143265314306291</v>
      </c>
      <c r="X66" s="289" t="str">
        <f t="shared" si="6"/>
        <v>0,000140716525167521-0,000252267570859015i</v>
      </c>
      <c r="Y66" s="289">
        <f t="shared" si="24"/>
        <v>-70.786253518874474</v>
      </c>
      <c r="Z66" s="289">
        <f t="shared" si="25"/>
        <v>-60.846931869787987</v>
      </c>
      <c r="AA66" s="288" t="str">
        <f t="shared" si="7"/>
        <v>0,00325228423705132-0,00590020338786228i</v>
      </c>
      <c r="AB66" s="288">
        <f t="shared" si="26"/>
        <v>-43.430421827121258</v>
      </c>
      <c r="AC66" s="288">
        <f t="shared" si="27"/>
        <v>-61.135759934050057</v>
      </c>
    </row>
    <row r="67" spans="1:29">
      <c r="A67" s="297">
        <v>0.2</v>
      </c>
      <c r="B67" s="296">
        <f t="shared" si="8"/>
        <v>15848.931924611135</v>
      </c>
      <c r="C67" s="295">
        <f t="shared" si="9"/>
        <v>99581.776203206173</v>
      </c>
      <c r="D67" s="294" t="str">
        <f t="shared" si="10"/>
        <v>99581,7762032062i</v>
      </c>
      <c r="E67" s="293">
        <f t="shared" ref="E67:E95" si="28">IF(freq_ratio2&gt;1,Kth_2/(2/rload2-Kfeed2/Gdc_ccm2),Kth_2/(2/rload2-Kfeed2/Gdc_dcm2))</f>
        <v>2.4547829126118179</v>
      </c>
      <c r="F67" s="247"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0,0107275022880779-0,0315470626228058i</v>
      </c>
      <c r="G67" s="247">
        <f t="shared" si="12"/>
        <v>-29.545610427216662</v>
      </c>
      <c r="H67" s="247">
        <f t="shared" si="13"/>
        <v>-71.219523186482363</v>
      </c>
      <c r="I67" s="292">
        <f t="shared" ref="I67:I95" si="30">IF(freq_ratio2&gt;1,(Kinput2-Kfeed2*Metccm2/(2*ratio2*Gdc_ccm2))/(2/rload2-Kfeed2/Gdc_ccm2),(Kinput2-Kfeed2*Metccm2/(2*ratio2*Gdc_dcm2))/(2/rload2-Kfeed2/Gdc_dcm2))</f>
        <v>1.8144980145307864E-2</v>
      </c>
      <c r="J67" s="292"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0,0000907084326880932-0,000229304580355026i</v>
      </c>
      <c r="K67" s="292">
        <f t="shared" si="16"/>
        <v>-72.160349214650182</v>
      </c>
      <c r="L67" s="292">
        <f t="shared" si="17"/>
        <v>-68.417211987748075</v>
      </c>
      <c r="M67" s="291">
        <f t="shared" ref="M67:M95" si="32">IF(freq_ratio2&gt;1,(1-Kfeed2*rload2*Xequiv2^2/(Gdc_ccm2*(Xequiv2^2+Requiv2^2)))/(2/rload2-Kfeed2/Gdc_ccm2),1/(2/rload2-Kfeed2/Gdc_dcm2))</f>
        <v>0.43082383165505</v>
      </c>
      <c r="N67" s="291"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0,00206216597723164-0,00530418923945199i</v>
      </c>
      <c r="O67" s="291">
        <f t="shared" si="18"/>
        <v>-44.896299223031619</v>
      </c>
      <c r="P67" s="291">
        <f t="shared" si="19"/>
        <v>-68.754883159381393</v>
      </c>
      <c r="Q67" s="247">
        <f t="shared" ref="Q67:Q95" si="34">-currentransferratio2*RFB_2/(Rfeedforward2*(Cvolt2*nanoF2+Cforward2*picoF2*alpha_Cf2)*Rupper2*kiliOhm2)</f>
        <v>-1474.628881071144</v>
      </c>
      <c r="R67" s="247"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47">
        <f t="shared" si="20"/>
        <v>14.005078478340556</v>
      </c>
      <c r="T67" s="247">
        <f t="shared" si="21"/>
        <v>161.01271547434311</v>
      </c>
      <c r="U67" s="290" t="str">
        <f t="shared" si="5"/>
        <v>0,000603137813532412+0,167097738997893i</v>
      </c>
      <c r="V67" s="245">
        <f t="shared" si="22"/>
        <v>-15.540531948876081</v>
      </c>
      <c r="W67" s="245">
        <f t="shared" si="23"/>
        <v>89.793192287860776</v>
      </c>
      <c r="X67" s="289" t="str">
        <f t="shared" si="6"/>
        <v>0,000125614125292528-0,000208440462357164i</v>
      </c>
      <c r="Y67" s="289">
        <f t="shared" si="24"/>
        <v>-72.274851425305513</v>
      </c>
      <c r="Z67" s="289">
        <f t="shared" si="25"/>
        <v>-58.925239481743546</v>
      </c>
      <c r="AA67" s="288" t="str">
        <f t="shared" si="7"/>
        <v>0,00287055132594959-0,00482743821373761i</v>
      </c>
      <c r="AB67" s="288">
        <f t="shared" si="26"/>
        <v>-45.010801433686922</v>
      </c>
      <c r="AC67" s="288">
        <f t="shared" si="27"/>
        <v>-59.262910653376764</v>
      </c>
    </row>
    <row r="68" spans="1:29">
      <c r="A68" s="297">
        <v>0.3</v>
      </c>
      <c r="B68" s="296">
        <f t="shared" si="8"/>
        <v>19952.623149688796</v>
      </c>
      <c r="C68" s="295">
        <f t="shared" si="9"/>
        <v>125366.02861381591</v>
      </c>
      <c r="D68" s="294" t="str">
        <f t="shared" si="10"/>
        <v>125366,028613816i</v>
      </c>
      <c r="E68" s="293">
        <f t="shared" si="28"/>
        <v>2.4547829126118179</v>
      </c>
      <c r="F68" s="247" t="str">
        <f t="shared" si="29"/>
        <v>0,0107295850322332-0,0257021517116258i</v>
      </c>
      <c r="G68" s="247">
        <f t="shared" si="12"/>
        <v>-31.102924372265164</v>
      </c>
      <c r="H68" s="247">
        <f t="shared" si="13"/>
        <v>-67.34148223627777</v>
      </c>
      <c r="I68" s="292">
        <f t="shared" si="30"/>
        <v>1.8144980145307864E-2</v>
      </c>
      <c r="J68" s="292" t="str">
        <f t="shared" si="31"/>
        <v>0,0000910169064439689-0,000185094917019567i</v>
      </c>
      <c r="K68" s="292">
        <f t="shared" si="16"/>
        <v>-73.711595815831757</v>
      </c>
      <c r="L68" s="292">
        <f t="shared" si="17"/>
        <v>-63.815224644299896</v>
      </c>
      <c r="M68" s="291">
        <f t="shared" si="32"/>
        <v>0.43082383165505</v>
      </c>
      <c r="N68" s="291" t="str">
        <f t="shared" si="33"/>
        <v>0,00203790436349044-0,00421321378707112i</v>
      </c>
      <c r="O68" s="291">
        <f t="shared" si="18"/>
        <v>-46.594721158447854</v>
      </c>
      <c r="P68" s="291">
        <f t="shared" si="19"/>
        <v>-64.187245066391412</v>
      </c>
      <c r="Q68" s="247">
        <f t="shared" si="34"/>
        <v>-1474.628881071144</v>
      </c>
      <c r="R68" s="247" t="str">
        <f t="shared" si="35"/>
        <v>-4,21006734389943+2,24632212649915i</v>
      </c>
      <c r="S68" s="247">
        <f t="shared" si="20"/>
        <v>13.573750490988502</v>
      </c>
      <c r="T68" s="247">
        <f t="shared" si="21"/>
        <v>151.91741788506371</v>
      </c>
      <c r="U68" s="290" t="str">
        <f t="shared" si="5"/>
        <v>0,0125630365306659+0,132309893855124i</v>
      </c>
      <c r="V68" s="245">
        <f t="shared" si="22"/>
        <v>-17.529173881276673</v>
      </c>
      <c r="W68" s="245">
        <f t="shared" si="23"/>
        <v>84.575935648785958</v>
      </c>
      <c r="X68" s="289" t="str">
        <f t="shared" si="6"/>
        <v>0,00011522318053906-0,000172010727283321i</v>
      </c>
      <c r="Y68" s="289">
        <f t="shared" si="24"/>
        <v>-73.679065779459961</v>
      </c>
      <c r="Z68" s="289">
        <f t="shared" si="25"/>
        <v>-56.183434157716107</v>
      </c>
      <c r="AA68" s="288" t="str">
        <f t="shared" si="7"/>
        <v>0,0025890724921789-0,0039198997238753i</v>
      </c>
      <c r="AB68" s="288">
        <f t="shared" si="26"/>
        <v>-46.562191122076058</v>
      </c>
      <c r="AC68" s="288">
        <f t="shared" si="27"/>
        <v>-56.555454579807694</v>
      </c>
    </row>
    <row r="69" spans="1:29">
      <c r="A69" s="297">
        <v>0.4</v>
      </c>
      <c r="B69" s="296">
        <f t="shared" si="8"/>
        <v>25118.864315095805</v>
      </c>
      <c r="C69" s="295">
        <f t="shared" si="9"/>
        <v>157826.4791976476</v>
      </c>
      <c r="D69" s="294" t="str">
        <f t="shared" si="10"/>
        <v>157826,479197648i</v>
      </c>
      <c r="E69" s="293">
        <f t="shared" si="28"/>
        <v>2.4547829126118179</v>
      </c>
      <c r="F69" s="247" t="str">
        <f t="shared" si="29"/>
        <v>0,0108712889671426-0,0212712930401479i</v>
      </c>
      <c r="G69" s="247">
        <f t="shared" si="12"/>
        <v>-32.436280235545503</v>
      </c>
      <c r="H69" s="247">
        <f t="shared" si="13"/>
        <v>-62.92942596631795</v>
      </c>
      <c r="I69" s="292">
        <f t="shared" si="30"/>
        <v>1.8144980145307864E-2</v>
      </c>
      <c r="J69" s="292" t="str">
        <f t="shared" si="31"/>
        <v>0,0000925548231614932-0,000150996711918077i</v>
      </c>
      <c r="K69" s="292">
        <f t="shared" si="16"/>
        <v>-75.035352916507463</v>
      </c>
      <c r="L69" s="292">
        <f t="shared" si="17"/>
        <v>-58.493402175686235</v>
      </c>
      <c r="M69" s="291">
        <f t="shared" si="32"/>
        <v>0.43082383165505</v>
      </c>
      <c r="N69" s="291" t="str">
        <f t="shared" si="33"/>
        <v>0,00202255249478719-0,00334640746241962i</v>
      </c>
      <c r="O69" s="291">
        <f t="shared" si="18"/>
        <v>-48.156163318845977</v>
      </c>
      <c r="P69" s="291">
        <f t="shared" si="19"/>
        <v>-58.851437398497652</v>
      </c>
      <c r="Q69" s="247">
        <f t="shared" si="34"/>
        <v>-1474.628881071144</v>
      </c>
      <c r="R69" s="247" t="str">
        <f t="shared" si="35"/>
        <v>-3,48198503912871+2,64726247425169i</v>
      </c>
      <c r="S69" s="247">
        <f t="shared" si="20"/>
        <v>12.817653302904763</v>
      </c>
      <c r="T69" s="247">
        <f t="shared" si="21"/>
        <v>142.75521840025817</v>
      </c>
      <c r="U69" s="290" t="str">
        <f t="shared" si="5"/>
        <v>0,0184570303043591+0,102845479458181i</v>
      </c>
      <c r="V69" s="245">
        <f t="shared" si="22"/>
        <v>-19.618626932640709</v>
      </c>
      <c r="W69" s="245">
        <f t="shared" si="23"/>
        <v>79.825792433940293</v>
      </c>
      <c r="X69" s="289" t="str">
        <f t="shared" si="6"/>
        <v>0,000109215041947755-0,000142392582780409i</v>
      </c>
      <c r="Y69" s="289">
        <f t="shared" si="24"/>
        <v>-74.920959402252095</v>
      </c>
      <c r="Z69" s="289">
        <f t="shared" si="25"/>
        <v>-52.51181136126386</v>
      </c>
      <c r="AA69" s="288" t="str">
        <f t="shared" si="7"/>
        <v>0,00239155645632357-0,00315874779580878i</v>
      </c>
      <c r="AB69" s="288">
        <f t="shared" si="26"/>
        <v>-48.041769804590629</v>
      </c>
      <c r="AC69" s="288">
        <f t="shared" si="27"/>
        <v>-52.869846584075233</v>
      </c>
    </row>
    <row r="70" spans="1:29">
      <c r="A70" s="297">
        <v>0.5</v>
      </c>
      <c r="B70" s="296">
        <f t="shared" si="8"/>
        <v>31622.776601683796</v>
      </c>
      <c r="C70" s="295">
        <f t="shared" si="9"/>
        <v>198691.76531592204</v>
      </c>
      <c r="D70" s="294" t="str">
        <f t="shared" si="10"/>
        <v>198691,765315922i</v>
      </c>
      <c r="E70" s="293">
        <f t="shared" si="28"/>
        <v>2.4547829126118179</v>
      </c>
      <c r="F70" s="247" t="str">
        <f t="shared" si="29"/>
        <v>0,0111964639835681-0,0180749872597669i</v>
      </c>
      <c r="G70" s="247">
        <f t="shared" si="12"/>
        <v>-33.447981837885102</v>
      </c>
      <c r="H70" s="247">
        <f t="shared" si="13"/>
        <v>-58.224054497432064</v>
      </c>
      <c r="I70" s="292">
        <f t="shared" si="30"/>
        <v>1.8144980145307864E-2</v>
      </c>
      <c r="J70" s="292" t="str">
        <f t="shared" si="31"/>
        <v>0,0000958092574406991-0,000125521748381888i</v>
      </c>
      <c r="K70" s="292">
        <f t="shared" si="16"/>
        <v>-76.031884829194937</v>
      </c>
      <c r="L70" s="292">
        <f t="shared" si="17"/>
        <v>-52.645936613338179</v>
      </c>
      <c r="M70" s="291">
        <f t="shared" si="32"/>
        <v>0.43082383165505</v>
      </c>
      <c r="N70" s="291" t="str">
        <f t="shared" si="33"/>
        <v>0,00201279518851499-0,00265767627090876i</v>
      </c>
      <c r="O70" s="291">
        <f t="shared" si="18"/>
        <v>-49.541066456532192</v>
      </c>
      <c r="P70" s="291">
        <f t="shared" si="19"/>
        <v>-52.861476807354855</v>
      </c>
      <c r="Q70" s="247">
        <f t="shared" si="34"/>
        <v>-1474.628881071144</v>
      </c>
      <c r="R70" s="247" t="str">
        <f t="shared" si="35"/>
        <v>-2,68480869406935+2,78290230094058i</v>
      </c>
      <c r="S70" s="247">
        <f t="shared" si="20"/>
        <v>11.747208672144216</v>
      </c>
      <c r="T70" s="247">
        <f t="shared" si="21"/>
        <v>133.97219388527913</v>
      </c>
      <c r="U70" s="290" t="str">
        <f t="shared" si="5"/>
        <v>0,020240559788759+0,0796865483224849i</v>
      </c>
      <c r="V70" s="245">
        <f t="shared" si="22"/>
        <v>-21.700773165740888</v>
      </c>
      <c r="W70" s="245">
        <f t="shared" si="23"/>
        <v>75.748139387847061</v>
      </c>
      <c r="X70" s="289" t="str">
        <f t="shared" si="6"/>
        <v>0,000107497391889055-0,000119371804412891i</v>
      </c>
      <c r="Y70" s="289">
        <f t="shared" si="24"/>
        <v>-75.882908023740811</v>
      </c>
      <c r="Z70" s="289">
        <f t="shared" si="25"/>
        <v>-47.996147000335093</v>
      </c>
      <c r="AA70" s="288" t="str">
        <f t="shared" si="7"/>
        <v>0,00226004834080422-0,00252876442716789i</v>
      </c>
      <c r="AB70" s="288">
        <f t="shared" si="26"/>
        <v>-49.392089651078066</v>
      </c>
      <c r="AC70" s="288">
        <f t="shared" si="27"/>
        <v>-48.21168719435164</v>
      </c>
    </row>
    <row r="71" spans="1:29">
      <c r="A71" s="297">
        <v>0.6</v>
      </c>
      <c r="B71" s="296">
        <f t="shared" si="8"/>
        <v>39810.717055349727</v>
      </c>
      <c r="C71" s="295">
        <f t="shared" si="9"/>
        <v>250138.11247045716</v>
      </c>
      <c r="D71" s="294" t="str">
        <f t="shared" si="10"/>
        <v>250138,112470457i</v>
      </c>
      <c r="E71" s="293">
        <f t="shared" si="28"/>
        <v>2.4547829126118179</v>
      </c>
      <c r="F71" s="247" t="str">
        <f t="shared" si="29"/>
        <v>0,0118104770333617-0,0160819109533543i</v>
      </c>
      <c r="G71" s="247">
        <f t="shared" si="12"/>
        <v>-33.999912105963837</v>
      </c>
      <c r="H71" s="247">
        <f t="shared" si="13"/>
        <v>-53.706621123742131</v>
      </c>
      <c r="I71" s="292">
        <f t="shared" si="30"/>
        <v>1.8144980145307864E-2</v>
      </c>
      <c r="J71" s="292" t="str">
        <f t="shared" si="31"/>
        <v>0,000101915072727186-0,000108138667702759i</v>
      </c>
      <c r="K71" s="292">
        <f t="shared" si="16"/>
        <v>-76.559880773240835</v>
      </c>
      <c r="L71" s="292">
        <f t="shared" si="17"/>
        <v>-46.697096354529904</v>
      </c>
      <c r="M71" s="291">
        <f t="shared" si="32"/>
        <v>0.43082383165505</v>
      </c>
      <c r="N71" s="291" t="str">
        <f t="shared" si="33"/>
        <v>0,00200651928167649-0,0021103306439116i</v>
      </c>
      <c r="O71" s="291">
        <f t="shared" si="18"/>
        <v>-50.716238627853571</v>
      </c>
      <c r="P71" s="291">
        <f t="shared" si="19"/>
        <v>-46.444476438680198</v>
      </c>
      <c r="Q71" s="247">
        <f t="shared" si="34"/>
        <v>-1474.628881071144</v>
      </c>
      <c r="R71" s="247" t="str">
        <f t="shared" si="35"/>
        <v>-1,94456407633462+2,67942386605301i</v>
      </c>
      <c r="S71" s="247">
        <f t="shared" si="20"/>
        <v>10.398359810663738</v>
      </c>
      <c r="T71" s="247">
        <f t="shared" si="21"/>
        <v>125.96987924254644</v>
      </c>
      <c r="U71" s="290" t="str">
        <f t="shared" si="5"/>
        <v>0,0201240266567066+0,0629175803513653i</v>
      </c>
      <c r="V71" s="245">
        <f t="shared" si="22"/>
        <v>-23.601552295300102</v>
      </c>
      <c r="W71" s="245">
        <f t="shared" si="23"/>
        <v>72.263258118804302</v>
      </c>
      <c r="X71" s="289" t="str">
        <f t="shared" si="6"/>
        <v>0,000110638143891091-0,000103255499825505i</v>
      </c>
      <c r="Y71" s="289">
        <f t="shared" si="24"/>
        <v>-76.401171626498737</v>
      </c>
      <c r="Z71" s="289">
        <f t="shared" si="25"/>
        <v>-43.023192809870928</v>
      </c>
      <c r="AA71" s="288" t="str">
        <f t="shared" si="7"/>
        <v>0,00217703878211639-0,00201388408849005i</v>
      </c>
      <c r="AB71" s="288">
        <f t="shared" si="26"/>
        <v>-50.557529481111473</v>
      </c>
      <c r="AC71" s="288">
        <f t="shared" si="27"/>
        <v>-42.770572894021598</v>
      </c>
    </row>
    <row r="72" spans="1:29">
      <c r="A72" s="297">
        <v>0.7</v>
      </c>
      <c r="B72" s="296">
        <f t="shared" si="8"/>
        <v>50118.723362727229</v>
      </c>
      <c r="C72" s="295">
        <f t="shared" si="9"/>
        <v>314905.22624728602</v>
      </c>
      <c r="D72" s="294" t="str">
        <f t="shared" si="10"/>
        <v>314905,226247286i</v>
      </c>
      <c r="E72" s="293">
        <f t="shared" si="28"/>
        <v>2.4547829126118179</v>
      </c>
      <c r="F72" s="247" t="str">
        <f t="shared" si="29"/>
        <v>0,0129378582179824-0,0155804887845407i</v>
      </c>
      <c r="G72" s="247">
        <f t="shared" si="12"/>
        <v>-33.870680783060656</v>
      </c>
      <c r="H72" s="247">
        <f t="shared" si="13"/>
        <v>-50.294150611366504</v>
      </c>
      <c r="I72" s="292">
        <f t="shared" si="30"/>
        <v>1.8144980145307864E-2</v>
      </c>
      <c r="J72" s="292" t="str">
        <f t="shared" si="31"/>
        <v>0,000113459006012078-0,000100363180192219i</v>
      </c>
      <c r="K72" s="292">
        <f t="shared" si="16"/>
        <v>-76.392984241628596</v>
      </c>
      <c r="L72" s="292">
        <f t="shared" si="17"/>
        <v>-41.495221240038092</v>
      </c>
      <c r="M72" s="291">
        <f t="shared" si="32"/>
        <v>0.43082383165505</v>
      </c>
      <c r="N72" s="291" t="str">
        <f t="shared" si="33"/>
        <v>0,00200235442360042-0,00167508524443639i</v>
      </c>
      <c r="O72" s="291">
        <f t="shared" si="18"/>
        <v>-51.665128676416998</v>
      </c>
      <c r="P72" s="291">
        <f t="shared" si="19"/>
        <v>-39.91443068971234</v>
      </c>
      <c r="Q72" s="247">
        <f t="shared" si="34"/>
        <v>-1474.628881071144</v>
      </c>
      <c r="R72" s="247" t="str">
        <f t="shared" si="35"/>
        <v>-1,34014699914353+2,41613946285612i</v>
      </c>
      <c r="S72" s="247">
        <f t="shared" si="20"/>
        <v>8.8273644718567841</v>
      </c>
      <c r="T72" s="247">
        <f t="shared" si="21"/>
        <v>119.01558043693916</v>
      </c>
      <c r="U72" s="290" t="str">
        <f t="shared" si="5"/>
        <v>0,0203060019367424+0,0521398150950963i</v>
      </c>
      <c r="V72" s="245">
        <f t="shared" si="22"/>
        <v>-25.043316311203867</v>
      </c>
      <c r="W72" s="245">
        <f t="shared" si="23"/>
        <v>68.72142982557267</v>
      </c>
      <c r="X72" s="289" t="str">
        <f t="shared" si="6"/>
        <v>0,000120920250047839-0,0000960079585048132i</v>
      </c>
      <c r="Y72" s="289">
        <f t="shared" si="24"/>
        <v>-76.227076857838682</v>
      </c>
      <c r="Z72" s="289">
        <f t="shared" si="25"/>
        <v>-38.44878467855164</v>
      </c>
      <c r="AA72" s="288" t="str">
        <f t="shared" si="7"/>
        <v>0,00212882392923324-0,00159650744159725i</v>
      </c>
      <c r="AB72" s="288">
        <f t="shared" si="26"/>
        <v>-51.499221292627062</v>
      </c>
      <c r="AC72" s="288">
        <f t="shared" si="27"/>
        <v>-36.867994128225789</v>
      </c>
    </row>
    <row r="73" spans="1:29">
      <c r="A73" s="297">
        <v>0.8</v>
      </c>
      <c r="B73" s="296">
        <f t="shared" si="8"/>
        <v>63095.734448019342</v>
      </c>
      <c r="C73" s="295">
        <f t="shared" si="9"/>
        <v>396442.19162950001</v>
      </c>
      <c r="D73" s="294" t="str">
        <f t="shared" si="10"/>
        <v>396442,1916295i</v>
      </c>
      <c r="E73" s="293">
        <f t="shared" si="28"/>
        <v>2.4547829126118179</v>
      </c>
      <c r="F73" s="247" t="str">
        <f t="shared" si="29"/>
        <v>0,0149933682682654-0,0179697513128478i</v>
      </c>
      <c r="G73" s="247">
        <f t="shared" si="12"/>
        <v>-32.614469079093567</v>
      </c>
      <c r="H73" s="247">
        <f t="shared" si="13"/>
        <v>-50.159492911231048</v>
      </c>
      <c r="I73" s="292">
        <f t="shared" si="30"/>
        <v>1.8144980145307864E-2</v>
      </c>
      <c r="J73" s="292" t="str">
        <f t="shared" si="31"/>
        <v>0,000136709904271584-0,000111230254155506i</v>
      </c>
      <c r="K73" s="292">
        <f t="shared" si="16"/>
        <v>-75.077738372351789</v>
      </c>
      <c r="L73" s="292">
        <f t="shared" si="17"/>
        <v>-39.132577662350414</v>
      </c>
      <c r="M73" s="291">
        <f t="shared" si="32"/>
        <v>0.43082383165505</v>
      </c>
      <c r="N73" s="291" t="str">
        <f t="shared" si="33"/>
        <v>0,00199941503483055-0,00132821457027137i</v>
      </c>
      <c r="O73" s="291">
        <f t="shared" si="18"/>
        <v>-52.394407333830195</v>
      </c>
      <c r="P73" s="291">
        <f t="shared" si="19"/>
        <v>-33.596150905017495</v>
      </c>
      <c r="Q73" s="247">
        <f t="shared" si="34"/>
        <v>-1474.628881071144</v>
      </c>
      <c r="R73" s="247" t="str">
        <f t="shared" si="35"/>
        <v>-0,891742269862364+2,08070998706435i</v>
      </c>
      <c r="S73" s="247">
        <f t="shared" si="20"/>
        <v>7.0965644050027574</v>
      </c>
      <c r="T73" s="247">
        <f t="shared" si="21"/>
        <v>113.19880961713328</v>
      </c>
      <c r="U73" s="290" t="str">
        <f t="shared" si="5"/>
        <v>0,0240196207692798+0,0472212379200946i</v>
      </c>
      <c r="V73" s="245">
        <f t="shared" si="22"/>
        <v>-25.517904674090815</v>
      </c>
      <c r="W73" s="245">
        <f t="shared" si="23"/>
        <v>63.039316705902216</v>
      </c>
      <c r="X73" s="289" t="str">
        <f t="shared" si="6"/>
        <v>0,000145248563483996-0,000106940097775268i</v>
      </c>
      <c r="Y73" s="289">
        <f t="shared" si="24"/>
        <v>-74.876714854703778</v>
      </c>
      <c r="Z73" s="289">
        <f t="shared" si="25"/>
        <v>-36.362573833642927</v>
      </c>
      <c r="AA73" s="288" t="str">
        <f t="shared" si="7"/>
        <v>0,00210952895152365-0,00125883678391213i</v>
      </c>
      <c r="AB73" s="288">
        <f t="shared" si="26"/>
        <v>-52.193383816182177</v>
      </c>
      <c r="AC73" s="288">
        <f t="shared" si="27"/>
        <v>-30.826147076309798</v>
      </c>
    </row>
    <row r="74" spans="1:29">
      <c r="A74" s="297">
        <v>0.9</v>
      </c>
      <c r="B74" s="296">
        <f t="shared" si="8"/>
        <v>79432.823472428179</v>
      </c>
      <c r="C74" s="295">
        <f t="shared" si="9"/>
        <v>499091.14934975049</v>
      </c>
      <c r="D74" s="294" t="str">
        <f t="shared" si="10"/>
        <v>499091,14934975i</v>
      </c>
      <c r="E74" s="293">
        <f t="shared" si="28"/>
        <v>2.4547829126118179</v>
      </c>
      <c r="F74" s="247" t="str">
        <f t="shared" si="29"/>
        <v>0,0161774126444809-0,0309260454268141i</v>
      </c>
      <c r="G74" s="247">
        <f t="shared" si="12"/>
        <v>-29.143067296930496</v>
      </c>
      <c r="H74" s="247">
        <f t="shared" si="13"/>
        <v>-62.385936526316662</v>
      </c>
      <c r="I74" s="292">
        <f t="shared" si="30"/>
        <v>1.8144980145307864E-2</v>
      </c>
      <c r="J74" s="292" t="str">
        <f t="shared" si="31"/>
        <v>0,000175658327498719-0,00019926011660444i</v>
      </c>
      <c r="K74" s="292">
        <f t="shared" si="16"/>
        <v>-71.514387068423375</v>
      </c>
      <c r="L74" s="292">
        <f t="shared" si="17"/>
        <v>-48.602118881965218</v>
      </c>
      <c r="M74" s="291">
        <f t="shared" si="32"/>
        <v>0.43082383165505</v>
      </c>
      <c r="N74" s="291" t="str">
        <f t="shared" si="33"/>
        <v>0,00199836689238237-0,00104853618091644i</v>
      </c>
      <c r="O74" s="291">
        <f t="shared" si="18"/>
        <v>-52.93034991102958</v>
      </c>
      <c r="P74" s="291">
        <f t="shared" si="19"/>
        <v>-27.685840646316638</v>
      </c>
      <c r="Q74" s="247">
        <f t="shared" si="34"/>
        <v>-1474.628881071144</v>
      </c>
      <c r="R74" s="247" t="str">
        <f t="shared" si="35"/>
        <v>-0,580226503734826+1,73810988718705i</v>
      </c>
      <c r="S74" s="247">
        <f t="shared" si="20"/>
        <v>5.2604043887918603</v>
      </c>
      <c r="T74" s="247">
        <f t="shared" si="21"/>
        <v>108.46035691239138</v>
      </c>
      <c r="U74" s="290" t="str">
        <f t="shared" si="5"/>
        <v>0,0443663017497587+0,0460622320788218i</v>
      </c>
      <c r="V74" s="245">
        <f t="shared" si="22"/>
        <v>-23.882662908138638</v>
      </c>
      <c r="W74" s="245">
        <f t="shared" si="23"/>
        <v>46.074420386074728</v>
      </c>
      <c r="X74" s="289" t="str">
        <f t="shared" si="6"/>
        <v>0,000193414468055949-0,000199188260981144i</v>
      </c>
      <c r="Y74" s="289">
        <f t="shared" si="24"/>
        <v>-71.130294485014403</v>
      </c>
      <c r="Z74" s="289">
        <f t="shared" si="25"/>
        <v>-45.842556853469269</v>
      </c>
      <c r="AA74" s="288" t="str">
        <f t="shared" si="7"/>
        <v>0,00213906006406962-0,000994111343660422i</v>
      </c>
      <c r="AB74" s="288">
        <f t="shared" si="26"/>
        <v>-52.546257327620609</v>
      </c>
      <c r="AC74" s="288">
        <f t="shared" si="27"/>
        <v>-24.926278617820717</v>
      </c>
    </row>
    <row r="75" spans="1:29">
      <c r="A75" s="297">
        <v>1</v>
      </c>
      <c r="B75" s="296">
        <f t="shared" si="8"/>
        <v>100000</v>
      </c>
      <c r="C75" s="295">
        <f t="shared" si="9"/>
        <v>628318.53071795858</v>
      </c>
      <c r="D75" s="294" t="str">
        <f t="shared" si="10"/>
        <v>628318,530717959i</v>
      </c>
      <c r="E75" s="293">
        <f t="shared" si="28"/>
        <v>2.4547829126118179</v>
      </c>
      <c r="F75" s="247" t="str">
        <f t="shared" si="29"/>
        <v>-0,0304447793028289-0,0313960871175618i</v>
      </c>
      <c r="G75" s="247">
        <f t="shared" si="12"/>
        <v>-27.183761044472252</v>
      </c>
      <c r="H75" s="247">
        <f t="shared" si="13"/>
        <v>-134.11867948960239</v>
      </c>
      <c r="I75" s="292">
        <f t="shared" si="30"/>
        <v>1.8144980145307864E-2</v>
      </c>
      <c r="J75" s="292" t="str">
        <f t="shared" si="31"/>
        <v>-0,000153364605909159-0,000301571826926871i</v>
      </c>
      <c r="K75" s="292">
        <f t="shared" si="16"/>
        <v>-69.413224721347788</v>
      </c>
      <c r="L75" s="292">
        <f t="shared" si="17"/>
        <v>-116.95565075885003</v>
      </c>
      <c r="M75" s="291">
        <f t="shared" si="32"/>
        <v>0.43082383165505</v>
      </c>
      <c r="N75" s="291" t="str">
        <f t="shared" si="33"/>
        <v>0,00201505178028999-0,000833193995468891i</v>
      </c>
      <c r="O75" s="291">
        <f t="shared" si="18"/>
        <v>-53.22881820362565</v>
      </c>
      <c r="P75" s="291">
        <f t="shared" si="19"/>
        <v>-22.464368006353801</v>
      </c>
      <c r="Q75" s="247">
        <f t="shared" si="34"/>
        <v>-1474.628881071144</v>
      </c>
      <c r="R75" s="247" t="str">
        <f t="shared" si="35"/>
        <v>-0,372558025144574+1,42419999538656i</v>
      </c>
      <c r="S75" s="247">
        <f t="shared" si="20"/>
        <v>3.3588799203515105</v>
      </c>
      <c r="T75" s="247">
        <f t="shared" si="21"/>
        <v>104.65957326215971</v>
      </c>
      <c r="U75" s="290" t="str">
        <f t="shared" si="5"/>
        <v>0,0560567539810119-0,0316625903288479i</v>
      </c>
      <c r="V75" s="245">
        <f t="shared" si="22"/>
        <v>-23.824881124120743</v>
      </c>
      <c r="W75" s="245">
        <f t="shared" si="23"/>
        <v>-29.45910622744265</v>
      </c>
      <c r="X75" s="289" t="str">
        <f t="shared" si="6"/>
        <v>-0,000172993948527543-0,000313678170434536i</v>
      </c>
      <c r="Y75" s="289">
        <f t="shared" si="24"/>
        <v>-68.917026002288978</v>
      </c>
      <c r="Z75" s="289">
        <f t="shared" si="25"/>
        <v>-118.87679684994893</v>
      </c>
      <c r="AA75" s="288" t="str">
        <f t="shared" si="7"/>
        <v>0,00210274380310316-0,000953205942060388i</v>
      </c>
      <c r="AB75" s="288">
        <f t="shared" si="26"/>
        <v>-52.732619484566825</v>
      </c>
      <c r="AC75" s="288">
        <f t="shared" si="27"/>
        <v>-24.385514097452585</v>
      </c>
    </row>
    <row r="76" spans="1:29">
      <c r="A76" s="297">
        <v>1.1000000000000001</v>
      </c>
      <c r="B76" s="296">
        <f t="shared" si="8"/>
        <v>125892.5411794168</v>
      </c>
      <c r="C76" s="295">
        <f t="shared" si="9"/>
        <v>791006.16502201266</v>
      </c>
      <c r="D76" s="294" t="str">
        <f t="shared" si="10"/>
        <v>791006,165022013i</v>
      </c>
      <c r="E76" s="293">
        <f t="shared" si="28"/>
        <v>2.4547829126118179</v>
      </c>
      <c r="F76" s="247" t="str">
        <f t="shared" si="29"/>
        <v>-0,0146108765953443-0,00138292859221333i</v>
      </c>
      <c r="G76" s="247">
        <f t="shared" si="12"/>
        <v>-36.66774047620008</v>
      </c>
      <c r="H76" s="247">
        <f t="shared" si="13"/>
        <v>-174.59302685848132</v>
      </c>
      <c r="I76" s="292">
        <f t="shared" si="30"/>
        <v>1.8144980145307864E-2</v>
      </c>
      <c r="J76" s="292" t="str">
        <f t="shared" si="31"/>
        <v>-0,000104024478056582-0,0000522135275616763i</v>
      </c>
      <c r="K76" s="292">
        <f t="shared" si="16"/>
        <v>-78.681458253819486</v>
      </c>
      <c r="L76" s="292">
        <f t="shared" si="17"/>
        <v>-153.34632310886221</v>
      </c>
      <c r="M76" s="291">
        <f t="shared" si="32"/>
        <v>0.43082383165505</v>
      </c>
      <c r="N76" s="291" t="str">
        <f t="shared" si="33"/>
        <v>0,00200654648608556-0,000670106271877222i</v>
      </c>
      <c r="O76" s="291">
        <f t="shared" si="18"/>
        <v>-53.491806398496642</v>
      </c>
      <c r="P76" s="291">
        <f t="shared" si="19"/>
        <v>-18.467257754790907</v>
      </c>
      <c r="Q76" s="247">
        <f t="shared" si="34"/>
        <v>-1474.628881071144</v>
      </c>
      <c r="R76" s="247" t="str">
        <f t="shared" si="35"/>
        <v>-0,237423007299929+1,15316216280938i</v>
      </c>
      <c r="S76" s="247">
        <f t="shared" si="20"/>
        <v>1.4181106211765115</v>
      </c>
      <c r="T76" s="247">
        <f t="shared" si="21"/>
        <v>101.63398042560982</v>
      </c>
      <c r="U76" s="290" t="str">
        <f t="shared" si="5"/>
        <v>0,00506369918696245-0,0165203709899838i</v>
      </c>
      <c r="V76" s="245">
        <f t="shared" si="22"/>
        <v>-35.249629855023585</v>
      </c>
      <c r="W76" s="245">
        <f t="shared" si="23"/>
        <v>-72.959046432871432</v>
      </c>
      <c r="X76" s="289" t="str">
        <f t="shared" si="6"/>
        <v>-0,000105396238439767-0,0000507292201123406i</v>
      </c>
      <c r="Y76" s="289">
        <f t="shared" si="24"/>
        <v>-78.638561005191775</v>
      </c>
      <c r="Z76" s="289">
        <f t="shared" si="25"/>
        <v>-154.29760065010188</v>
      </c>
      <c r="AA76" s="288" t="str">
        <f t="shared" si="7"/>
        <v>0,00200502256939911-0,000706809057014327i</v>
      </c>
      <c r="AB76" s="288">
        <f t="shared" si="26"/>
        <v>-53.448909149868967</v>
      </c>
      <c r="AC76" s="288">
        <f t="shared" si="27"/>
        <v>-19.418535296030498</v>
      </c>
    </row>
    <row r="77" spans="1:29">
      <c r="A77" s="297">
        <v>1.2</v>
      </c>
      <c r="B77" s="296">
        <f t="shared" si="8"/>
        <v>158489.31924611135</v>
      </c>
      <c r="C77" s="295">
        <f t="shared" si="9"/>
        <v>995817.7620320617</v>
      </c>
      <c r="D77" s="294" t="str">
        <f t="shared" si="10"/>
        <v>995817,762032062i</v>
      </c>
      <c r="E77" s="293">
        <f t="shared" si="28"/>
        <v>2.4547829126118179</v>
      </c>
      <c r="F77" s="247" t="str">
        <f t="shared" si="29"/>
        <v>-0,0064722816165818+0,000183264787315119i</v>
      </c>
      <c r="G77" s="247">
        <f t="shared" si="12"/>
        <v>-43.775371291256164</v>
      </c>
      <c r="H77" s="247">
        <f t="shared" si="13"/>
        <v>178.37808448626257</v>
      </c>
      <c r="I77" s="292">
        <f t="shared" si="30"/>
        <v>1.8144980145307864E-2</v>
      </c>
      <c r="J77" s="292" t="str">
        <f t="shared" si="31"/>
        <v>-0,0000485041369640821-0,0000220628917552236i</v>
      </c>
      <c r="K77" s="292">
        <f t="shared" si="16"/>
        <v>-85.467699813041534</v>
      </c>
      <c r="L77" s="292">
        <f t="shared" si="17"/>
        <v>-155.54081720235058</v>
      </c>
      <c r="M77" s="291">
        <f t="shared" si="32"/>
        <v>0.43082383165505</v>
      </c>
      <c r="N77" s="291" t="str">
        <f t="shared" si="33"/>
        <v>0,00200302209824288-0,000532454345327255i</v>
      </c>
      <c r="O77" s="291">
        <f t="shared" si="18"/>
        <v>-53.669756450206698</v>
      </c>
      <c r="P77" s="291">
        <f t="shared" si="19"/>
        <v>-14.886412004985326</v>
      </c>
      <c r="Q77" s="247">
        <f t="shared" si="34"/>
        <v>-1474.628881071144</v>
      </c>
      <c r="R77" s="247" t="str">
        <f t="shared" si="35"/>
        <v>-0,150669490337394+0,926909762558312i</v>
      </c>
      <c r="S77" s="247">
        <f t="shared" si="20"/>
        <v>-0.54598876949974684</v>
      </c>
      <c r="T77" s="247">
        <f t="shared" si="21"/>
        <v>99.23269588311814</v>
      </c>
      <c r="U77" s="290" t="str">
        <f t="shared" si="5"/>
        <v>0,000805305451994908-0,00602683342853792i</v>
      </c>
      <c r="V77" s="245">
        <f t="shared" si="22"/>
        <v>-44.321360060755914</v>
      </c>
      <c r="W77" s="245">
        <f t="shared" si="23"/>
        <v>-82.389219630619294</v>
      </c>
      <c r="X77" s="289" t="str">
        <f t="shared" si="6"/>
        <v>-0,0000486746420391396-0,000021787083052225i</v>
      </c>
      <c r="Y77" s="289">
        <f t="shared" si="24"/>
        <v>-85.460860199851453</v>
      </c>
      <c r="Z77" s="289">
        <f t="shared" si="25"/>
        <v>-155.88640343657025</v>
      </c>
      <c r="AA77" s="288" t="str">
        <f t="shared" si="7"/>
        <v>0,00200134944284779-0,000544955000284417i</v>
      </c>
      <c r="AB77" s="288">
        <f t="shared" si="26"/>
        <v>-53.66291683701661</v>
      </c>
      <c r="AC77" s="288">
        <f t="shared" si="27"/>
        <v>-15.231998239204991</v>
      </c>
    </row>
    <row r="78" spans="1:29">
      <c r="A78" s="297">
        <v>1.3</v>
      </c>
      <c r="B78" s="296">
        <f t="shared" si="8"/>
        <v>199526.23149688804</v>
      </c>
      <c r="C78" s="295">
        <f t="shared" si="9"/>
        <v>1253660.2861381597</v>
      </c>
      <c r="D78" s="294" t="str">
        <f t="shared" si="10"/>
        <v>1253660,28613816i</v>
      </c>
      <c r="E78" s="293">
        <f t="shared" si="28"/>
        <v>2.4547829126118179</v>
      </c>
      <c r="F78" s="247" t="str">
        <f t="shared" si="29"/>
        <v>-0,00338457087848012+0,000184290695588066i</v>
      </c>
      <c r="G78" s="247">
        <f t="shared" si="12"/>
        <v>-49.39707069564961</v>
      </c>
      <c r="H78" s="247">
        <f t="shared" si="13"/>
        <v>176.88330879245621</v>
      </c>
      <c r="I78" s="292">
        <f t="shared" si="30"/>
        <v>1.8144980145307864E-2</v>
      </c>
      <c r="J78" s="292" t="str">
        <f t="shared" si="31"/>
        <v>-0,0000258571141206018-0,0000140543329735055i</v>
      </c>
      <c r="K78" s="292">
        <f t="shared" si="16"/>
        <v>-90.624246274577729</v>
      </c>
      <c r="L78" s="292">
        <f t="shared" si="17"/>
        <v>-151.47422393618169</v>
      </c>
      <c r="M78" s="291">
        <f t="shared" si="32"/>
        <v>0.43082383165505</v>
      </c>
      <c r="N78" s="291" t="str">
        <f t="shared" si="33"/>
        <v>0,00200163640753801-0,000422861021359951i</v>
      </c>
      <c r="O78" s="291">
        <f t="shared" si="18"/>
        <v>-53.78267206411757</v>
      </c>
      <c r="P78" s="291">
        <f t="shared" si="19"/>
        <v>-11.928776618804905</v>
      </c>
      <c r="Q78" s="247">
        <f t="shared" si="34"/>
        <v>-1474.628881071144</v>
      </c>
      <c r="R78" s="247" t="str">
        <f t="shared" si="35"/>
        <v>-0,0953893506423918+0,741714791550166i</v>
      </c>
      <c r="S78" s="247">
        <f t="shared" si="20"/>
        <v>-2.5240180385192952</v>
      </c>
      <c r="T78" s="247">
        <f t="shared" si="21"/>
        <v>97.328383974012439</v>
      </c>
      <c r="U78" s="290" t="str">
        <f t="shared" si="5"/>
        <v>0,000186160883438631-0,00252796565340022i</v>
      </c>
      <c r="V78" s="245">
        <f t="shared" si="22"/>
        <v>-51.921088734168919</v>
      </c>
      <c r="W78" s="245">
        <f t="shared" si="23"/>
        <v>-85.788307233531356</v>
      </c>
      <c r="X78" s="289" t="str">
        <f t="shared" si="6"/>
        <v>-0,0000258973051417603-0,0000139914701400334i</v>
      </c>
      <c r="Y78" s="289">
        <f t="shared" si="24"/>
        <v>-90.622656915477663</v>
      </c>
      <c r="Z78" s="289">
        <f t="shared" si="25"/>
        <v>-151.61909235905301</v>
      </c>
      <c r="AA78" s="288" t="str">
        <f t="shared" si="7"/>
        <v>0,00200092693516155-0,000427998972593852i</v>
      </c>
      <c r="AB78" s="288">
        <f t="shared" si="26"/>
        <v>-53.781082705017525</v>
      </c>
      <c r="AC78" s="288">
        <f t="shared" si="27"/>
        <v>-12.073645041676205</v>
      </c>
    </row>
    <row r="79" spans="1:29">
      <c r="A79" s="297">
        <v>1.4</v>
      </c>
      <c r="B79" s="296">
        <f t="shared" si="8"/>
        <v>251188.643150958</v>
      </c>
      <c r="C79" s="295">
        <f t="shared" si="9"/>
        <v>1578264.7919764756</v>
      </c>
      <c r="D79" s="294" t="str">
        <f t="shared" si="10"/>
        <v>1578264,79197648i</v>
      </c>
      <c r="E79" s="293">
        <f t="shared" si="28"/>
        <v>2.4547829126118179</v>
      </c>
      <c r="F79" s="247" t="str">
        <f t="shared" si="29"/>
        <v>-0,00192131193054425+0,000107060922283264i</v>
      </c>
      <c r="G79" s="247">
        <f t="shared" si="12"/>
        <v>-54.314578315021379</v>
      </c>
      <c r="H79" s="247">
        <f t="shared" si="13"/>
        <v>176.81061580835268</v>
      </c>
      <c r="I79" s="292">
        <f t="shared" si="30"/>
        <v>1.8144980145307864E-2</v>
      </c>
      <c r="J79" s="292" t="str">
        <f t="shared" si="31"/>
        <v>-0,0000148156550944232-0,0000102261000947352i</v>
      </c>
      <c r="K79" s="292">
        <f t="shared" si="16"/>
        <v>-94.893521130262556</v>
      </c>
      <c r="L79" s="292">
        <f t="shared" si="17"/>
        <v>-145.3856846833302</v>
      </c>
      <c r="M79" s="291">
        <f t="shared" si="32"/>
        <v>0.43082383165505</v>
      </c>
      <c r="N79" s="291" t="str">
        <f t="shared" si="33"/>
        <v>0,00200095101889163-0,00033583866547814i</v>
      </c>
      <c r="O79" s="291">
        <f t="shared" si="18"/>
        <v>-53.854621121142316</v>
      </c>
      <c r="P79" s="291">
        <f t="shared" si="19"/>
        <v>-9.5276932814780704</v>
      </c>
      <c r="Q79" s="247">
        <f t="shared" si="34"/>
        <v>-1474.628881071144</v>
      </c>
      <c r="R79" s="247" t="str">
        <f t="shared" si="35"/>
        <v>-0,0603093912865929+0,591881030042218i</v>
      </c>
      <c r="S79" s="247">
        <f t="shared" si="20"/>
        <v>-4.5104535174104186</v>
      </c>
      <c r="T79" s="247">
        <f t="shared" si="21"/>
        <v>95.818042083490909</v>
      </c>
      <c r="U79" s="290" t="str">
        <f t="shared" si="5"/>
        <v>0,0000525058240445042-0,00114364486353642i</v>
      </c>
      <c r="V79" s="245">
        <f t="shared" si="22"/>
        <v>-58.82503183243179</v>
      </c>
      <c r="W79" s="245">
        <f t="shared" si="23"/>
        <v>-87.371342108156412</v>
      </c>
      <c r="X79" s="289" t="str">
        <f t="shared" si="6"/>
        <v>-0,0000148281099024364-0,0000102096780705696i</v>
      </c>
      <c r="Y79" s="289">
        <f t="shared" si="24"/>
        <v>-94.893070739328977</v>
      </c>
      <c r="Z79" s="289">
        <f t="shared" si="25"/>
        <v>-145.45121411937913</v>
      </c>
      <c r="AA79" s="288" t="str">
        <f t="shared" si="7"/>
        <v>0,00200066934849215-0,000338144475256497i</v>
      </c>
      <c r="AB79" s="288">
        <f t="shared" si="26"/>
        <v>-53.854170730208736</v>
      </c>
      <c r="AC79" s="288">
        <f t="shared" si="27"/>
        <v>-9.5932227175269116</v>
      </c>
    </row>
    <row r="80" spans="1:29">
      <c r="A80" s="297">
        <v>1.5</v>
      </c>
      <c r="B80" s="296">
        <f t="shared" si="8"/>
        <v>316227.76601683802</v>
      </c>
      <c r="C80" s="295">
        <f t="shared" si="9"/>
        <v>1986917.6531592207</v>
      </c>
      <c r="D80" s="294" t="str">
        <f t="shared" si="10"/>
        <v>1986917,65315922i</v>
      </c>
      <c r="E80" s="293">
        <f t="shared" si="28"/>
        <v>2.4547829126118179</v>
      </c>
      <c r="F80" s="247" t="str">
        <f t="shared" si="29"/>
        <v>-0,0011391239339909+0,0000565970711566423i</v>
      </c>
      <c r="G80" s="247">
        <f t="shared" si="12"/>
        <v>-58.857872797655148</v>
      </c>
      <c r="H80" s="247">
        <f t="shared" si="13"/>
        <v>177.15561334650448</v>
      </c>
      <c r="I80" s="292">
        <f t="shared" si="30"/>
        <v>1.8144980145307864E-2</v>
      </c>
      <c r="J80" s="292" t="str">
        <f t="shared" si="31"/>
        <v>-8,82862487229806E-06-7,80511270250268E-06i</v>
      </c>
      <c r="K80" s="292">
        <f t="shared" si="16"/>
        <v>-98.574090734994982</v>
      </c>
      <c r="L80" s="292">
        <f t="shared" si="17"/>
        <v>-138.52110181310616</v>
      </c>
      <c r="M80" s="291">
        <f t="shared" si="32"/>
        <v>0.43082383165505</v>
      </c>
      <c r="N80" s="291" t="str">
        <f t="shared" si="33"/>
        <v>0,00200057245938866-0,000266739631807746i</v>
      </c>
      <c r="O80" s="291">
        <f t="shared" si="18"/>
        <v>-53.900386553312892</v>
      </c>
      <c r="P80" s="291">
        <f t="shared" si="19"/>
        <v>-7.594548741912301</v>
      </c>
      <c r="Q80" s="247">
        <f t="shared" si="34"/>
        <v>-1474.628881071144</v>
      </c>
      <c r="R80" s="247" t="str">
        <f t="shared" si="35"/>
        <v>-0,0380999407449605+0,471504358823824i</v>
      </c>
      <c r="S80" s="247">
        <f t="shared" si="20"/>
        <v>-6.5020208599200346</v>
      </c>
      <c r="T80" s="247">
        <f t="shared" si="21"/>
        <v>94.6197518557221</v>
      </c>
      <c r="U80" s="290" t="str">
        <f t="shared" si="5"/>
        <v>0,0000167147886392006-0,000539258245174658i</v>
      </c>
      <c r="V80" s="245">
        <f t="shared" si="22"/>
        <v>-65.359893657575171</v>
      </c>
      <c r="W80" s="245">
        <f t="shared" si="23"/>
        <v>-88.224634797773405</v>
      </c>
      <c r="X80" s="289" t="str">
        <f t="shared" si="6"/>
        <v>-8,83297898673905E-06-7,80047982912625E-06i</v>
      </c>
      <c r="Y80" s="289">
        <f t="shared" si="24"/>
        <v>-98.573946813940196</v>
      </c>
      <c r="Z80" s="289">
        <f t="shared" si="25"/>
        <v>-138.55199954807637</v>
      </c>
      <c r="AA80" s="288" t="str">
        <f t="shared" si="7"/>
        <v>0,00200046147098641-0,000267822873752857i</v>
      </c>
      <c r="AB80" s="288">
        <f t="shared" si="26"/>
        <v>-53.900242632258113</v>
      </c>
      <c r="AC80" s="288">
        <f t="shared" si="27"/>
        <v>-7.6254464768824848</v>
      </c>
    </row>
    <row r="81" spans="1:29">
      <c r="A81" s="297">
        <v>1.6</v>
      </c>
      <c r="B81" s="296">
        <f t="shared" si="8"/>
        <v>398107.17055349756</v>
      </c>
      <c r="C81" s="295">
        <f t="shared" si="9"/>
        <v>2501381.1247045733</v>
      </c>
      <c r="D81" s="294" t="str">
        <f t="shared" si="10"/>
        <v>2501381,12470457i</v>
      </c>
      <c r="E81" s="293">
        <f t="shared" si="28"/>
        <v>2.4547829126118179</v>
      </c>
      <c r="F81" s="247" t="str">
        <f t="shared" si="29"/>
        <v>-0,000692187478907898+0,0000290467492989426i</v>
      </c>
      <c r="G81" s="247">
        <f t="shared" si="12"/>
        <v>-63.187884226915649</v>
      </c>
      <c r="H81" s="247">
        <f t="shared" si="13"/>
        <v>177.5970667874729</v>
      </c>
      <c r="I81" s="292">
        <f t="shared" si="30"/>
        <v>1.8144980145307864E-2</v>
      </c>
      <c r="J81" s="292" t="str">
        <f t="shared" si="31"/>
        <v>-5,38041743579466E-06-0,0000060761171614943i</v>
      </c>
      <c r="K81" s="292">
        <f t="shared" si="16"/>
        <v>-101.81324919586979</v>
      </c>
      <c r="L81" s="292">
        <f t="shared" si="17"/>
        <v>-131.52497272135864</v>
      </c>
      <c r="M81" s="291">
        <f t="shared" si="32"/>
        <v>0.43082383165505</v>
      </c>
      <c r="N81" s="291" t="str">
        <f t="shared" si="33"/>
        <v>0,00200035122709353-0,000211865639484986i</v>
      </c>
      <c r="O81" s="291">
        <f t="shared" si="18"/>
        <v>-53.92942770957869</v>
      </c>
      <c r="P81" s="291">
        <f t="shared" si="19"/>
        <v>-6.0458977484287804</v>
      </c>
      <c r="Q81" s="247">
        <f t="shared" si="34"/>
        <v>-1474.628881071144</v>
      </c>
      <c r="R81" s="247" t="str">
        <f t="shared" si="35"/>
        <v>-0,0240578462776156+0,375207469589132i</v>
      </c>
      <c r="S81" s="247">
        <f t="shared" si="20"/>
        <v>-8.4967522942994425</v>
      </c>
      <c r="T81" s="247">
        <f t="shared" si="21"/>
        <v>93.668713519218016</v>
      </c>
      <c r="U81" s="290" t="str">
        <f t="shared" si="5"/>
        <v>5,75398265861035E-06-0,000260412714671811i</v>
      </c>
      <c r="V81" s="245">
        <f t="shared" si="22"/>
        <v>-71.684636521215111</v>
      </c>
      <c r="W81" s="245">
        <f t="shared" si="23"/>
        <v>-88.734219693309086</v>
      </c>
      <c r="X81" s="289" t="str">
        <f t="shared" si="6"/>
        <v>-5,38203034618988E-06-6,07475056637082E-06i</v>
      </c>
      <c r="Y81" s="289">
        <f t="shared" si="24"/>
        <v>-101.81319951178688</v>
      </c>
      <c r="Z81" s="289">
        <f t="shared" si="25"/>
        <v>-131.53989335635666</v>
      </c>
      <c r="AA81" s="288" t="str">
        <f t="shared" si="7"/>
        <v>0,00200030742835281-0,00021238776704811i</v>
      </c>
      <c r="AB81" s="288">
        <f t="shared" si="26"/>
        <v>-53.929378025495758</v>
      </c>
      <c r="AC81" s="288">
        <f t="shared" si="27"/>
        <v>-6.0608183834267946</v>
      </c>
    </row>
    <row r="82" spans="1:29">
      <c r="A82" s="297">
        <v>1.7</v>
      </c>
      <c r="B82" s="296">
        <f t="shared" si="8"/>
        <v>501187.23362727236</v>
      </c>
      <c r="C82" s="295">
        <f t="shared" si="9"/>
        <v>3149052.2624728605</v>
      </c>
      <c r="D82" s="294" t="str">
        <f t="shared" si="10"/>
        <v>3149052,26247286i</v>
      </c>
      <c r="E82" s="293">
        <f t="shared" si="28"/>
        <v>2.4547829126118179</v>
      </c>
      <c r="F82" s="247" t="str">
        <f t="shared" si="29"/>
        <v>-0,000426751146130288+0,0000147323416339801i</v>
      </c>
      <c r="G82" s="247">
        <f t="shared" si="12"/>
        <v>-67.391333346333511</v>
      </c>
      <c r="H82" s="247">
        <f t="shared" si="13"/>
        <v>178.02281512511186</v>
      </c>
      <c r="I82" s="292">
        <f t="shared" si="30"/>
        <v>1.8144980145307864E-2</v>
      </c>
      <c r="J82" s="292" t="str">
        <f t="shared" si="31"/>
        <v>-3,32297006133124E-06-4,77378387078983E-06i</v>
      </c>
      <c r="K82" s="292">
        <f t="shared" si="16"/>
        <v>-104.70683335893185</v>
      </c>
      <c r="L82" s="292">
        <f t="shared" si="17"/>
        <v>-124.84128415561949</v>
      </c>
      <c r="M82" s="291">
        <f t="shared" si="32"/>
        <v>0.43082383165505</v>
      </c>
      <c r="N82" s="291" t="str">
        <f t="shared" si="33"/>
        <v>0,00200021786817753-0,000168284320385517i</v>
      </c>
      <c r="O82" s="291">
        <f t="shared" si="18"/>
        <v>-53.94782130503765</v>
      </c>
      <c r="P82" s="291">
        <f t="shared" si="19"/>
        <v>-4.8091399414664897</v>
      </c>
      <c r="Q82" s="247">
        <f t="shared" si="34"/>
        <v>-1474.628881071144</v>
      </c>
      <c r="R82" s="247" t="str">
        <f t="shared" si="35"/>
        <v>-0,0151866961249261+0,298377264518938i</v>
      </c>
      <c r="S82" s="247">
        <f t="shared" si="20"/>
        <v>-10.493449288225642</v>
      </c>
      <c r="T82" s="247">
        <f t="shared" si="21"/>
        <v>92.913705169549687</v>
      </c>
      <c r="U82" s="290" t="str">
        <f t="shared" si="5"/>
        <v>2,08514418053917E-06-0,000127556575208281i</v>
      </c>
      <c r="V82" s="245">
        <f t="shared" si="22"/>
        <v>-77.88478263455913</v>
      </c>
      <c r="W82" s="245">
        <f t="shared" si="23"/>
        <v>-89.063479705338437</v>
      </c>
      <c r="X82" s="289" t="str">
        <f t="shared" si="6"/>
        <v>-0,0000033235858662009-4,77336987872375E-06i</v>
      </c>
      <c r="Y82" s="289">
        <f t="shared" si="24"/>
        <v>-104.70681531824368</v>
      </c>
      <c r="Z82" s="289">
        <f t="shared" si="25"/>
        <v>-124.84859262422765</v>
      </c>
      <c r="AA82" s="288" t="str">
        <f t="shared" si="7"/>
        <v>0,00200020054052303-0,000168539810546001i</v>
      </c>
      <c r="AB82" s="288">
        <f t="shared" si="26"/>
        <v>-53.947803264349488</v>
      </c>
      <c r="AC82" s="288">
        <f t="shared" si="27"/>
        <v>-4.8164484100746332</v>
      </c>
    </row>
    <row r="83" spans="1:29">
      <c r="A83" s="297">
        <v>1.8</v>
      </c>
      <c r="B83" s="296">
        <f t="shared" si="8"/>
        <v>630957.34448019369</v>
      </c>
      <c r="C83" s="295">
        <f t="shared" si="9"/>
        <v>3964421.9162950017</v>
      </c>
      <c r="D83" s="294" t="str">
        <f t="shared" si="10"/>
        <v>3964421,916295i</v>
      </c>
      <c r="E83" s="293">
        <f t="shared" si="28"/>
        <v>2.4547829126118179</v>
      </c>
      <c r="F83" s="247" t="str">
        <f t="shared" si="29"/>
        <v>-0,000265421500998752+0,0000074316030574587i</v>
      </c>
      <c r="G83" s="247">
        <f t="shared" si="12"/>
        <v>-71.51787463053877</v>
      </c>
      <c r="H83" s="247">
        <f t="shared" si="13"/>
        <v>178.39618014639217</v>
      </c>
      <c r="I83" s="292">
        <f t="shared" si="30"/>
        <v>1.8144980145307864E-2</v>
      </c>
      <c r="J83" s="292" t="str">
        <f t="shared" si="31"/>
        <v>-2,06895686080042E-06-3,76820376953119E-06i</v>
      </c>
      <c r="K83" s="292">
        <f t="shared" si="16"/>
        <v>-107.33299392860172</v>
      </c>
      <c r="L83" s="292">
        <f t="shared" si="17"/>
        <v>-118.7692745352177</v>
      </c>
      <c r="M83" s="291">
        <f t="shared" si="32"/>
        <v>0.43082383165505</v>
      </c>
      <c r="N83" s="291" t="str">
        <f t="shared" si="33"/>
        <v>0,00200013602968-0,000133669736432469i</v>
      </c>
      <c r="O83" s="291">
        <f t="shared" si="18"/>
        <v>-53.959455665014524</v>
      </c>
      <c r="P83" s="291">
        <f t="shared" si="19"/>
        <v>-3.8234100461103675</v>
      </c>
      <c r="Q83" s="247">
        <f t="shared" si="34"/>
        <v>-1474.628881071144</v>
      </c>
      <c r="R83" s="247" t="str">
        <f t="shared" si="35"/>
        <v>-0,00958500490980266+0,237179397085381i</v>
      </c>
      <c r="S83" s="247">
        <f t="shared" si="20"/>
        <v>-12.491373813865252</v>
      </c>
      <c r="T83" s="247">
        <f t="shared" si="21"/>
        <v>92.314204604047816</v>
      </c>
      <c r="U83" s="290" t="str">
        <f t="shared" si="5"/>
        <v>7,81443257694301E-07-0,0000630237435321743i</v>
      </c>
      <c r="V83" s="245">
        <f t="shared" si="22"/>
        <v>-84.009248444404022</v>
      </c>
      <c r="W83" s="245">
        <f t="shared" si="23"/>
        <v>-89.289615249560015</v>
      </c>
      <c r="X83" s="289" t="str">
        <f t="shared" si="6"/>
        <v>-2,06919595603434E-06-3,76807630559376E-06i</v>
      </c>
      <c r="Y83" s="289">
        <f t="shared" si="24"/>
        <v>-107.33298715831934</v>
      </c>
      <c r="Z83" s="289">
        <f t="shared" si="25"/>
        <v>-118.77288553254823</v>
      </c>
      <c r="AA83" s="288" t="str">
        <f t="shared" si="7"/>
        <v>0,00200012916034917-0,000133795896613603i</v>
      </c>
      <c r="AB83" s="288">
        <f t="shared" si="26"/>
        <v>-53.959448894732162</v>
      </c>
      <c r="AC83" s="288">
        <f t="shared" si="27"/>
        <v>-3.8270210434408782</v>
      </c>
    </row>
    <row r="84" spans="1:29">
      <c r="A84" s="297">
        <v>1.9</v>
      </c>
      <c r="B84" s="296">
        <f t="shared" si="8"/>
        <v>794328.23472428194</v>
      </c>
      <c r="C84" s="295">
        <f t="shared" si="9"/>
        <v>4990911.4934975058</v>
      </c>
      <c r="D84" s="294" t="str">
        <f t="shared" si="10"/>
        <v>4990911,49349751i</v>
      </c>
      <c r="E84" s="293">
        <f t="shared" si="28"/>
        <v>2.4547829126118179</v>
      </c>
      <c r="F84" s="247" t="str">
        <f t="shared" si="29"/>
        <v>-0,000165973779328963+3,73844571272872E-06i</v>
      </c>
      <c r="G84" s="247">
        <f t="shared" si="12"/>
        <v>-75.597007523035899</v>
      </c>
      <c r="H84" s="247">
        <f t="shared" si="13"/>
        <v>178.70966998986177</v>
      </c>
      <c r="I84" s="292">
        <f t="shared" si="30"/>
        <v>1.8144980145307864E-2</v>
      </c>
      <c r="J84" s="292" t="str">
        <f t="shared" si="31"/>
        <v>-1,29461718350365E-06-2,98206591440639E-06i</v>
      </c>
      <c r="K84" s="292">
        <f t="shared" si="16"/>
        <v>-109.75976343429943</v>
      </c>
      <c r="L84" s="292">
        <f t="shared" si="17"/>
        <v>-113.46731975822031</v>
      </c>
      <c r="M84" s="291">
        <f t="shared" si="32"/>
        <v>0.43082383165505</v>
      </c>
      <c r="N84" s="291" t="str">
        <f t="shared" si="33"/>
        <v>0,00200008527019212-0,000106176025835539i</v>
      </c>
      <c r="O84" s="291">
        <f t="shared" si="18"/>
        <v>-53.96680814471744</v>
      </c>
      <c r="P84" s="291">
        <f t="shared" si="19"/>
        <v>-3.0387370613572857</v>
      </c>
      <c r="Q84" s="247">
        <f t="shared" si="34"/>
        <v>-1474.628881071144</v>
      </c>
      <c r="R84" s="247" t="str">
        <f t="shared" si="35"/>
        <v>-0,00604885588005747+0,188483390796859i</v>
      </c>
      <c r="S84" s="247">
        <f t="shared" si="20"/>
        <v>-14.490067727057287</v>
      </c>
      <c r="T84" s="247">
        <f t="shared" si="21"/>
        <v>91.83811955289039</v>
      </c>
      <c r="U84" s="290" t="str">
        <f t="shared" si="5"/>
        <v>2,99316546784269E-07-0,0000313059140306243i</v>
      </c>
      <c r="V84" s="245">
        <f t="shared" si="22"/>
        <v>-90.087075250093193</v>
      </c>
      <c r="W84" s="245">
        <f t="shared" si="23"/>
        <v>-89.452210457247858</v>
      </c>
      <c r="X84" s="289" t="str">
        <f t="shared" si="6"/>
        <v>-1,29471092609025E-06-2,98202627486725E-06i</v>
      </c>
      <c r="Y84" s="289">
        <f t="shared" si="24"/>
        <v>-109.7597608387249</v>
      </c>
      <c r="Z84" s="289">
        <f t="shared" si="25"/>
        <v>-113.46911345550434</v>
      </c>
      <c r="AA84" s="288" t="str">
        <f t="shared" si="7"/>
        <v>0,00200008254295119-0,000106238672046675i</v>
      </c>
      <c r="AB84" s="288">
        <f t="shared" si="26"/>
        <v>-53.966805549142897</v>
      </c>
      <c r="AC84" s="288">
        <f t="shared" si="27"/>
        <v>-3.0405307586413248</v>
      </c>
    </row>
    <row r="85" spans="1:29">
      <c r="A85" s="297">
        <v>2</v>
      </c>
      <c r="B85" s="296">
        <f t="shared" si="8"/>
        <v>1000000</v>
      </c>
      <c r="C85" s="295">
        <f t="shared" si="9"/>
        <v>6283185.307179586</v>
      </c>
      <c r="D85" s="294" t="str">
        <f t="shared" si="10"/>
        <v>6283185,30717959i</v>
      </c>
      <c r="E85" s="293">
        <f t="shared" si="28"/>
        <v>2.4547829126118179</v>
      </c>
      <c r="F85" s="247" t="str">
        <f t="shared" si="29"/>
        <v>-0,000104134935833788+1,87777693047484E-06i</v>
      </c>
      <c r="G85" s="247">
        <f t="shared" si="12"/>
        <v>-79.646659008958665</v>
      </c>
      <c r="H85" s="247">
        <f t="shared" si="13"/>
        <v>178.96694578749262</v>
      </c>
      <c r="I85" s="292">
        <f t="shared" si="30"/>
        <v>1.8144980145307864E-2</v>
      </c>
      <c r="J85" s="292" t="str">
        <f t="shared" si="31"/>
        <v>-8,12600010791856E-07-2,36339866807359E-06i</v>
      </c>
      <c r="K85" s="292">
        <f t="shared" si="16"/>
        <v>-112.04399964089666</v>
      </c>
      <c r="L85" s="292">
        <f t="shared" si="17"/>
        <v>-108.97434756453879</v>
      </c>
      <c r="M85" s="291">
        <f t="shared" si="32"/>
        <v>0.43082383165505</v>
      </c>
      <c r="N85" s="291" t="str">
        <f t="shared" si="33"/>
        <v>0,00200005358257067-0,0000843378063653751i</v>
      </c>
      <c r="O85" s="291">
        <f t="shared" si="18"/>
        <v>-53.971451959241172</v>
      </c>
      <c r="P85" s="291">
        <f t="shared" si="19"/>
        <v>-2.4146049749751479</v>
      </c>
      <c r="Q85" s="247">
        <f t="shared" si="34"/>
        <v>-1474.628881071144</v>
      </c>
      <c r="R85" s="247" t="str">
        <f t="shared" si="35"/>
        <v>-0,00381701680642485+0,1497603108958i</v>
      </c>
      <c r="S85" s="247">
        <f t="shared" si="20"/>
        <v>-16.489245023310733</v>
      </c>
      <c r="T85" s="247">
        <f t="shared" si="21"/>
        <v>91.460010425475033</v>
      </c>
      <c r="U85" s="290" t="str">
        <f t="shared" si="5"/>
        <v>1,16268343312669E-07-0,0000156024478716846i</v>
      </c>
      <c r="V85" s="245">
        <f t="shared" si="22"/>
        <v>-96.135904032269394</v>
      </c>
      <c r="W85" s="245">
        <f t="shared" si="23"/>
        <v>-89.573043787032347</v>
      </c>
      <c r="X85" s="289" t="str">
        <f t="shared" si="6"/>
        <v>-8,12636979886792E-07-2,36338626373448E-06i</v>
      </c>
      <c r="Y85" s="289">
        <f t="shared" si="24"/>
        <v>-112.04399863205981</v>
      </c>
      <c r="Z85" s="289">
        <f t="shared" si="25"/>
        <v>-108.97524151905576</v>
      </c>
      <c r="AA85" s="288" t="str">
        <f t="shared" si="7"/>
        <v>0,00200005249875019-0,0000843690218896738i</v>
      </c>
      <c r="AB85" s="288">
        <f t="shared" si="26"/>
        <v>-53.97145095040436</v>
      </c>
      <c r="AC85" s="288">
        <f t="shared" si="27"/>
        <v>-2.4154989294921378</v>
      </c>
    </row>
    <row r="86" spans="1:29">
      <c r="A86" s="297">
        <v>2.1</v>
      </c>
      <c r="B86" s="296">
        <f t="shared" si="8"/>
        <v>1258925.4117941677</v>
      </c>
      <c r="C86" s="295">
        <f t="shared" si="9"/>
        <v>7910061.650220125</v>
      </c>
      <c r="D86" s="294" t="str">
        <f t="shared" si="10"/>
        <v>7910061,65022012i</v>
      </c>
      <c r="E86" s="293">
        <f t="shared" si="28"/>
        <v>2.4547829126118179</v>
      </c>
      <c r="F86" s="247" t="str">
        <f t="shared" si="29"/>
        <v>-0,0000654728354751284+9,42369922292547E-07i</v>
      </c>
      <c r="G86" s="247">
        <f t="shared" si="12"/>
        <v>-83.67787738630571</v>
      </c>
      <c r="H86" s="247">
        <f t="shared" si="13"/>
        <v>179.1753818086506</v>
      </c>
      <c r="I86" s="292">
        <f t="shared" si="30"/>
        <v>1.8144980145307864E-2</v>
      </c>
      <c r="J86" s="292" t="str">
        <f t="shared" si="31"/>
        <v>-5,11038041513349E-07-1,87471000213014E-06i</v>
      </c>
      <c r="K86" s="292">
        <f t="shared" si="16"/>
        <v>-114.2300281085746</v>
      </c>
      <c r="L86" s="292">
        <f t="shared" si="17"/>
        <v>-105.24810625045656</v>
      </c>
      <c r="M86" s="291">
        <f t="shared" si="32"/>
        <v>0.43082383165505</v>
      </c>
      <c r="N86" s="291" t="str">
        <f t="shared" si="33"/>
        <v>0,00200003372179711-0,0000669914964919093i</v>
      </c>
      <c r="O86" s="291">
        <f t="shared" si="18"/>
        <v>-53.974383898858072</v>
      </c>
      <c r="P86" s="291">
        <f t="shared" si="19"/>
        <v>-1.9184154214546143</v>
      </c>
      <c r="Q86" s="247">
        <f t="shared" si="34"/>
        <v>-1474.628881071144</v>
      </c>
      <c r="R86" s="247" t="str">
        <f t="shared" si="35"/>
        <v>-0,00240855220416514+0,118980203930797i</v>
      </c>
      <c r="S86" s="247">
        <f t="shared" si="20"/>
        <v>-18.488726484335473</v>
      </c>
      <c r="T86" s="247">
        <f t="shared" si="21"/>
        <v>91.15969737593916</v>
      </c>
      <c r="U86" s="290" t="str">
        <f t="shared" si="5"/>
        <v>4,55713766639455E-08-7,79224106391177E-06i</v>
      </c>
      <c r="V86" s="245">
        <f t="shared" si="22"/>
        <v>-102.16660387064121</v>
      </c>
      <c r="W86" s="245">
        <f t="shared" si="23"/>
        <v>-89.664920815410241</v>
      </c>
      <c r="X86" s="289" t="str">
        <f t="shared" si="6"/>
        <v>-5,1105267296462E-07-1,87470610531745E-06i</v>
      </c>
      <c r="Y86" s="289">
        <f t="shared" si="24"/>
        <v>-114.23002771301036</v>
      </c>
      <c r="Z86" s="289">
        <f t="shared" si="25"/>
        <v>-105.24855271300285</v>
      </c>
      <c r="AA86" s="288" t="str">
        <f t="shared" si="7"/>
        <v>0,00200003329080603-0,0000670070842870522i</v>
      </c>
      <c r="AB86" s="288">
        <f t="shared" si="26"/>
        <v>-53.974383503293808</v>
      </c>
      <c r="AC86" s="288">
        <f t="shared" si="27"/>
        <v>-1.9188618840008591</v>
      </c>
    </row>
    <row r="87" spans="1:29">
      <c r="A87" s="297">
        <v>2.2000000000000002</v>
      </c>
      <c r="B87" s="296">
        <f t="shared" si="8"/>
        <v>1584893.1924611153</v>
      </c>
      <c r="C87" s="295">
        <f t="shared" si="9"/>
        <v>9958177.6203206275</v>
      </c>
      <c r="D87" s="294" t="str">
        <f t="shared" si="10"/>
        <v>9958177,62032063i</v>
      </c>
      <c r="E87" s="293">
        <f t="shared" si="28"/>
        <v>2.4547829126118179</v>
      </c>
      <c r="F87" s="247" t="str">
        <f t="shared" si="29"/>
        <v>-0,0000412187550164792+4,72690049156146E-07i</v>
      </c>
      <c r="G87" s="247">
        <f t="shared" si="12"/>
        <v>-87.697531489455855</v>
      </c>
      <c r="H87" s="247">
        <f t="shared" si="13"/>
        <v>179.34297002249343</v>
      </c>
      <c r="I87" s="292">
        <f t="shared" si="30"/>
        <v>1.8144980145307864E-2</v>
      </c>
      <c r="J87" s="292" t="str">
        <f t="shared" si="31"/>
        <v>-3,21778540699483E-07-1,48785231258828E-06i</v>
      </c>
      <c r="K87" s="292">
        <f t="shared" si="16"/>
        <v>-116.35027871337491</v>
      </c>
      <c r="L87" s="292">
        <f t="shared" si="17"/>
        <v>-102.20343917664715</v>
      </c>
      <c r="M87" s="291">
        <f t="shared" si="32"/>
        <v>0.43082383165505</v>
      </c>
      <c r="N87" s="291" t="str">
        <f t="shared" si="33"/>
        <v>0,00200002124276515-0,0000532130348136137i</v>
      </c>
      <c r="O87" s="291">
        <f t="shared" si="18"/>
        <v>-53.976234583963304</v>
      </c>
      <c r="P87" s="291">
        <f t="shared" si="19"/>
        <v>-1.5240654068792572</v>
      </c>
      <c r="Q87" s="247">
        <f t="shared" si="34"/>
        <v>-1474.628881071144</v>
      </c>
      <c r="R87" s="247" t="str">
        <f t="shared" si="35"/>
        <v>-0,00151976422173813+0,0945200390884537i</v>
      </c>
      <c r="S87" s="247">
        <f t="shared" si="20"/>
        <v>-20.488399528639142</v>
      </c>
      <c r="T87" s="247">
        <f t="shared" si="21"/>
        <v>90.921165225352098</v>
      </c>
      <c r="U87" s="290" t="str">
        <f t="shared" si="5"/>
        <v>1,79641072156721E-08-3,89671671275969E-06i</v>
      </c>
      <c r="V87" s="245">
        <f t="shared" si="22"/>
        <v>-108.18593101809499</v>
      </c>
      <c r="W87" s="245">
        <f t="shared" si="23"/>
        <v>-89.73586475215447</v>
      </c>
      <c r="X87" s="289" t="str">
        <f t="shared" si="6"/>
        <v>-3,21784344214242E-07-1,48785108541376E-06i</v>
      </c>
      <c r="Y87" s="289">
        <f t="shared" si="24"/>
        <v>-116.35027855740661</v>
      </c>
      <c r="Z87" s="289">
        <f t="shared" si="25"/>
        <v>-102.20366244207281</v>
      </c>
      <c r="AA87" s="288" t="str">
        <f t="shared" si="7"/>
        <v>0,00200002107130725-0,0000532208292852128i</v>
      </c>
      <c r="AB87" s="288">
        <f t="shared" si="26"/>
        <v>-53.976234427994982</v>
      </c>
      <c r="AC87" s="288">
        <f t="shared" si="27"/>
        <v>-1.5242886723048641</v>
      </c>
    </row>
    <row r="88" spans="1:29">
      <c r="A88" s="297">
        <v>2.2999999999999998</v>
      </c>
      <c r="B88" s="296">
        <f t="shared" si="8"/>
        <v>1995262.3149688803</v>
      </c>
      <c r="C88" s="295">
        <f t="shared" si="9"/>
        <v>12536602.861381596</v>
      </c>
      <c r="D88" s="294" t="str">
        <f t="shared" si="10"/>
        <v>12536602,8613816i</v>
      </c>
      <c r="E88" s="293">
        <f t="shared" si="28"/>
        <v>2.4547829126118179</v>
      </c>
      <c r="F88" s="247" t="str">
        <f t="shared" si="29"/>
        <v>-0,0000259708493872411+2,37026461343709E-07i</v>
      </c>
      <c r="G88" s="247">
        <f t="shared" si="12"/>
        <v>-91.709915194654528</v>
      </c>
      <c r="H88" s="247">
        <f t="shared" si="13"/>
        <v>179.47709685515619</v>
      </c>
      <c r="I88" s="292">
        <f t="shared" si="30"/>
        <v>1.8144980145307864E-2</v>
      </c>
      <c r="J88" s="292" t="str">
        <f t="shared" si="31"/>
        <v>-2,02764755013855E-07-1,18120721616595E-06i</v>
      </c>
      <c r="K88" s="292">
        <f t="shared" si="16"/>
        <v>-118.42735478157628</v>
      </c>
      <c r="L88" s="292">
        <f t="shared" si="17"/>
        <v>-99.740399273184352</v>
      </c>
      <c r="M88" s="291">
        <f t="shared" si="32"/>
        <v>0.43082383165505</v>
      </c>
      <c r="N88" s="291" t="str">
        <f t="shared" si="33"/>
        <v>0,00200001338969167-0,0000422685147026578i</v>
      </c>
      <c r="O88" s="291">
        <f t="shared" si="18"/>
        <v>-53.977402589287145</v>
      </c>
      <c r="P88" s="291">
        <f t="shared" si="19"/>
        <v>-1.2107154083894354</v>
      </c>
      <c r="Q88" s="247">
        <f t="shared" si="34"/>
        <v>-1474.628881071144</v>
      </c>
      <c r="R88" s="247" t="str">
        <f t="shared" si="35"/>
        <v>-0,00095893444358693+0,0750852997666929i</v>
      </c>
      <c r="S88" s="247">
        <f t="shared" si="20"/>
        <v>-22.488193321367852</v>
      </c>
      <c r="T88" s="247">
        <f t="shared" si="21"/>
        <v>90.731699943285562</v>
      </c>
      <c r="U88" s="290" t="str">
        <f t="shared" si="5"/>
        <v>7,10713910400317E-09-1,95025630427445E-06i</v>
      </c>
      <c r="V88" s="245">
        <f t="shared" si="22"/>
        <v>-114.19810851602242</v>
      </c>
      <c r="W88" s="245">
        <f t="shared" si="23"/>
        <v>-89.791203201558247</v>
      </c>
      <c r="X88" s="289" t="str">
        <f t="shared" si="6"/>
        <v>-2,02767060111014E-07-1,18120682911321E-06i</v>
      </c>
      <c r="Y88" s="289">
        <f t="shared" si="24"/>
        <v>-118.42735471986101</v>
      </c>
      <c r="Z88" s="289">
        <f t="shared" si="25"/>
        <v>-99.74051101464039</v>
      </c>
      <c r="AA88" s="288" t="str">
        <f t="shared" si="7"/>
        <v>0,002000013321464-0,0000422724155416826i</v>
      </c>
      <c r="AB88" s="288">
        <f t="shared" si="26"/>
        <v>-53.97740252757184</v>
      </c>
      <c r="AC88" s="288">
        <f t="shared" si="27"/>
        <v>-1.210827149845433</v>
      </c>
    </row>
    <row r="89" spans="1:29">
      <c r="A89" s="297">
        <v>2.4</v>
      </c>
      <c r="B89" s="296">
        <f t="shared" si="8"/>
        <v>2511886.4315095805</v>
      </c>
      <c r="C89" s="295">
        <f t="shared" si="9"/>
        <v>15782647.919764757</v>
      </c>
      <c r="D89" s="294" t="str">
        <f t="shared" si="10"/>
        <v>15782647,9197648i</v>
      </c>
      <c r="E89" s="293">
        <f t="shared" si="28"/>
        <v>2.4547829126118179</v>
      </c>
      <c r="F89" s="247" t="str">
        <f t="shared" si="29"/>
        <v>-0,0000163720273973105+1,18832282903757E-07i</v>
      </c>
      <c r="G89" s="247">
        <f t="shared" si="12"/>
        <v>-95.717721955475739</v>
      </c>
      <c r="H89" s="247">
        <f t="shared" si="13"/>
        <v>179.58414015839176</v>
      </c>
      <c r="I89" s="292">
        <f t="shared" si="30"/>
        <v>1.8144980145307864E-2</v>
      </c>
      <c r="J89" s="292" t="str">
        <f t="shared" si="31"/>
        <v>-1,27831106821348E-07-9,37949751601232E-07i</v>
      </c>
      <c r="K89" s="292">
        <f t="shared" si="16"/>
        <v>-120.47648113107368</v>
      </c>
      <c r="L89" s="292">
        <f t="shared" si="17"/>
        <v>-97.760900113873063</v>
      </c>
      <c r="M89" s="291">
        <f t="shared" si="32"/>
        <v>0.43082383165505</v>
      </c>
      <c r="N89" s="291" t="str">
        <f t="shared" si="33"/>
        <v>0,00200000844292729-0,0000335750239281747i</v>
      </c>
      <c r="O89" s="291">
        <f t="shared" si="18"/>
        <v>-53.978139671261083</v>
      </c>
      <c r="P89" s="291">
        <f t="shared" si="19"/>
        <v>-0.96175918336974175</v>
      </c>
      <c r="Q89" s="247">
        <f t="shared" si="34"/>
        <v>-1474.628881071144</v>
      </c>
      <c r="R89" s="247" t="str">
        <f t="shared" si="35"/>
        <v>-0,000605057888305754+0,0596450617803996i</v>
      </c>
      <c r="S89" s="247">
        <f t="shared" si="20"/>
        <v>-24.488063248373134</v>
      </c>
      <c r="T89" s="247">
        <f t="shared" si="21"/>
        <v>90.581206108800401</v>
      </c>
      <c r="U89" s="290" t="str">
        <f t="shared" si="5"/>
        <v>2,81826546900013E-09-9,76582485993136E-07i</v>
      </c>
      <c r="V89" s="245">
        <f t="shared" si="22"/>
        <v>-120.20578520384886</v>
      </c>
      <c r="W89" s="245">
        <f t="shared" si="23"/>
        <v>-89.834653732807851</v>
      </c>
      <c r="X89" s="289" t="str">
        <f t="shared" si="6"/>
        <v>-1,27832023166793E-07-9,37949629406109E-07i</v>
      </c>
      <c r="Y89" s="289">
        <f t="shared" si="24"/>
        <v>-120.47648110659867</v>
      </c>
      <c r="Z89" s="289">
        <f t="shared" si="25"/>
        <v>-97.760956067927992</v>
      </c>
      <c r="AA89" s="288" t="str">
        <f t="shared" si="7"/>
        <v>0,00200000841577316-0,0000335769771959942i</v>
      </c>
      <c r="AB89" s="288">
        <f t="shared" si="26"/>
        <v>-53.978139646786062</v>
      </c>
      <c r="AC89" s="288">
        <f t="shared" si="27"/>
        <v>-0.96181513742469116</v>
      </c>
    </row>
    <row r="90" spans="1:29">
      <c r="A90" s="297">
        <v>2.5000000000000102</v>
      </c>
      <c r="B90" s="296">
        <f t="shared" si="8"/>
        <v>3162277.660168455</v>
      </c>
      <c r="C90" s="295">
        <f t="shared" si="9"/>
        <v>19869176.531592678</v>
      </c>
      <c r="D90" s="294" t="str">
        <f t="shared" si="10"/>
        <v>19869176,5315927i</v>
      </c>
      <c r="E90" s="293">
        <f t="shared" si="28"/>
        <v>2.4547829126118179</v>
      </c>
      <c r="F90" s="247" t="str">
        <f t="shared" si="29"/>
        <v>-0,0000103242977852971+5,95690529540007E-08i</v>
      </c>
      <c r="G90" s="247">
        <f t="shared" si="12"/>
        <v>-99.722644974102082</v>
      </c>
      <c r="H90" s="247">
        <f t="shared" si="13"/>
        <v>179.66941892596668</v>
      </c>
      <c r="I90" s="292">
        <f t="shared" si="30"/>
        <v>1.8144980145307864E-2</v>
      </c>
      <c r="J90" s="292" t="str">
        <f t="shared" si="31"/>
        <v>-8,06143042779386E-08-7,44882043636534E-07i</v>
      </c>
      <c r="K90" s="292">
        <f t="shared" si="16"/>
        <v>-122.50767878377837</v>
      </c>
      <c r="L90" s="292">
        <f t="shared" si="17"/>
        <v>-96.176752865592348</v>
      </c>
      <c r="M90" s="291">
        <f t="shared" si="32"/>
        <v>0.43082383165505</v>
      </c>
      <c r="N90" s="291" t="str">
        <f t="shared" si="33"/>
        <v>0,00200000532498143-0,0000266695640678771i</v>
      </c>
      <c r="O90" s="291">
        <f t="shared" si="18"/>
        <v>-53.978604786548281</v>
      </c>
      <c r="P90" s="291">
        <f t="shared" si="19"/>
        <v>-0.76397941675811742</v>
      </c>
      <c r="Q90" s="247">
        <f t="shared" si="34"/>
        <v>-1474.628881071144</v>
      </c>
      <c r="R90" s="247" t="str">
        <f t="shared" si="35"/>
        <v>-0,000381770158865447+0,0473791038465095i</v>
      </c>
      <c r="S90" s="247">
        <f t="shared" si="20"/>
        <v>-26.487981191803229</v>
      </c>
      <c r="T90" s="247">
        <f t="shared" si="21"/>
        <v>90.461666508730758</v>
      </c>
      <c r="U90" s="290" t="str">
        <f t="shared" si="5"/>
        <v>1,11918045972123E-09-4,89178718598689E-07i</v>
      </c>
      <c r="V90" s="245">
        <f t="shared" si="22"/>
        <v>-126.2106261659053</v>
      </c>
      <c r="W90" s="245">
        <f t="shared" si="23"/>
        <v>-89.868914565302575</v>
      </c>
      <c r="X90" s="289" t="str">
        <f t="shared" si="6"/>
        <v>-8,06146687485857E-08-7,44882005035211E-07i</v>
      </c>
      <c r="Y90" s="289">
        <f t="shared" si="24"/>
        <v>-122.50767877405835</v>
      </c>
      <c r="Z90" s="289">
        <f t="shared" si="25"/>
        <v>-96.176780893468376</v>
      </c>
      <c r="AA90" s="288" t="str">
        <f t="shared" si="7"/>
        <v>0,00200000531417313-0,000026670542457763i</v>
      </c>
      <c r="AB90" s="288">
        <f t="shared" si="26"/>
        <v>-53.978604776828263</v>
      </c>
      <c r="AC90" s="288">
        <f t="shared" si="27"/>
        <v>-0.76400744463415327</v>
      </c>
    </row>
    <row r="91" spans="1:29">
      <c r="A91" s="297">
        <v>2.6</v>
      </c>
      <c r="B91" s="296">
        <f t="shared" si="8"/>
        <v>3981071.705534976</v>
      </c>
      <c r="C91" s="295">
        <f t="shared" si="9"/>
        <v>25013811.247045737</v>
      </c>
      <c r="D91" s="294" t="str">
        <f t="shared" si="10"/>
        <v>25013811,2470457i</v>
      </c>
      <c r="E91" s="293">
        <f t="shared" si="28"/>
        <v>2.4547829126118179</v>
      </c>
      <c r="F91" s="247" t="str">
        <f t="shared" si="29"/>
        <v>-0,0000065119030947587+2,98589748504396E-08i</v>
      </c>
      <c r="G91" s="247">
        <f t="shared" si="12"/>
        <v>-103.72575010927002</v>
      </c>
      <c r="H91" s="247">
        <f t="shared" si="13"/>
        <v>179.73728398211367</v>
      </c>
      <c r="I91" s="292">
        <f t="shared" si="30"/>
        <v>1.8144980145307864E-2</v>
      </c>
      <c r="J91" s="292" t="str">
        <f t="shared" si="31"/>
        <v>-5,08476107101434E-08-5,91601906929489E-07i</v>
      </c>
      <c r="K91" s="292">
        <f t="shared" si="16"/>
        <v>-124.52744425744817</v>
      </c>
      <c r="L91" s="292">
        <f t="shared" si="17"/>
        <v>-94.912444012895705</v>
      </c>
      <c r="M91" s="291">
        <f t="shared" si="32"/>
        <v>0.43082383165505</v>
      </c>
      <c r="N91" s="291" t="str">
        <f t="shared" si="33"/>
        <v>0,00200000335898274-0,0000211843750101225i</v>
      </c>
      <c r="O91" s="291">
        <f t="shared" si="18"/>
        <v>-53.978898273578821</v>
      </c>
      <c r="P91" s="291">
        <f t="shared" si="19"/>
        <v>-0.60686392576025883</v>
      </c>
      <c r="Q91" s="247">
        <f t="shared" si="34"/>
        <v>-1474.628881071144</v>
      </c>
      <c r="R91" s="247" t="str">
        <f t="shared" si="35"/>
        <v>-0,000240882452949659+0,0376352351077566i</v>
      </c>
      <c r="S91" s="247">
        <f t="shared" si="20"/>
        <v>-28.487929423159599</v>
      </c>
      <c r="T91" s="247">
        <f t="shared" si="21"/>
        <v>90.366713783353191</v>
      </c>
      <c r="U91" s="290" t="str">
        <f t="shared" si="5"/>
        <v>4,44853652263066E-10-2,45084196473276E-07i</v>
      </c>
      <c r="V91" s="245">
        <f t="shared" si="22"/>
        <v>-132.21367953242964</v>
      </c>
      <c r="W91" s="245">
        <f t="shared" si="23"/>
        <v>-89.896002234533128</v>
      </c>
      <c r="X91" s="289" t="str">
        <f t="shared" si="6"/>
        <v>-5,08477557250382E-08-5,91601894730684E-07i</v>
      </c>
      <c r="Y91" s="289">
        <f t="shared" si="24"/>
        <v>-124.52744425358448</v>
      </c>
      <c r="Z91" s="289">
        <f t="shared" si="25"/>
        <v>-94.912458055185795</v>
      </c>
      <c r="AA91" s="288" t="str">
        <f t="shared" si="7"/>
        <v>0,00200000335468037-0,0000211848651887618i</v>
      </c>
      <c r="AB91" s="288">
        <f t="shared" si="26"/>
        <v>-53.978898269715145</v>
      </c>
      <c r="AC91" s="288">
        <f t="shared" si="27"/>
        <v>-0.60687796805034955</v>
      </c>
    </row>
    <row r="92" spans="1:29">
      <c r="A92" s="297">
        <v>2.7</v>
      </c>
      <c r="B92" s="296">
        <f t="shared" si="8"/>
        <v>5011872.3362727268</v>
      </c>
      <c r="C92" s="295">
        <f t="shared" si="9"/>
        <v>31490522.624728624</v>
      </c>
      <c r="D92" s="294" t="str">
        <f t="shared" si="10"/>
        <v>31490522,6247286i</v>
      </c>
      <c r="E92" s="293">
        <f t="shared" si="28"/>
        <v>2.4547829126118179</v>
      </c>
      <c r="F92" s="247" t="str">
        <f t="shared" si="29"/>
        <v>-4,10782253701773E-06+1,49661122931418E-08i</v>
      </c>
      <c r="G92" s="247">
        <f t="shared" si="12"/>
        <v>-107.72770888758124</v>
      </c>
      <c r="H92" s="247">
        <f t="shared" si="13"/>
        <v>179.79125406018602</v>
      </c>
      <c r="I92" s="292">
        <f t="shared" si="30"/>
        <v>1.8144980145307864E-2</v>
      </c>
      <c r="J92" s="292" t="str">
        <f t="shared" si="31"/>
        <v>-3,20760774206096E-08-4,69886607888138E-07i</v>
      </c>
      <c r="K92" s="292">
        <f t="shared" si="16"/>
        <v>-126.53994797895965</v>
      </c>
      <c r="L92" s="292">
        <f t="shared" si="17"/>
        <v>-93.905148802888007</v>
      </c>
      <c r="M92" s="291">
        <f t="shared" si="32"/>
        <v>0.43082383165505</v>
      </c>
      <c r="N92" s="291" t="str">
        <f t="shared" si="33"/>
        <v>0,00200000211903528-0,0000168273408230626i</v>
      </c>
      <c r="O92" s="291">
        <f t="shared" si="18"/>
        <v>-53.979083458993159</v>
      </c>
      <c r="P92" s="291">
        <f t="shared" si="19"/>
        <v>-0.48205591938615361</v>
      </c>
      <c r="Q92" s="247">
        <f t="shared" si="34"/>
        <v>-1474.628881071144</v>
      </c>
      <c r="R92" s="247" t="str">
        <f t="shared" si="35"/>
        <v>-0,000151987256311701+0,0298950682553927i</v>
      </c>
      <c r="S92" s="247">
        <f t="shared" si="20"/>
        <v>-30.48789676156467</v>
      </c>
      <c r="T92" s="247">
        <f t="shared" si="21"/>
        <v>90.291290631121115</v>
      </c>
      <c r="U92" s="290" t="str">
        <f t="shared" si="5"/>
        <v>1,7692372829535E-10-1,22805909783531E-07i</v>
      </c>
      <c r="V92" s="245">
        <f t="shared" si="22"/>
        <v>-138.21560564914589</v>
      </c>
      <c r="W92" s="245">
        <f t="shared" si="23"/>
        <v>-89.91745530869288</v>
      </c>
      <c r="X92" s="289" t="str">
        <f t="shared" si="6"/>
        <v>-3,20761351311365E-08-4,69886604032133E-07i</v>
      </c>
      <c r="Y92" s="289">
        <f t="shared" si="24"/>
        <v>-126.53994797742298</v>
      </c>
      <c r="Z92" s="289">
        <f t="shared" si="25"/>
        <v>-93.905155839148335</v>
      </c>
      <c r="AA92" s="288" t="str">
        <f t="shared" si="7"/>
        <v>0,0020000021173226-0,0000168275864381194i</v>
      </c>
      <c r="AB92" s="288">
        <f t="shared" si="26"/>
        <v>-53.979083457456483</v>
      </c>
      <c r="AC92" s="288">
        <f t="shared" si="27"/>
        <v>-0.48206295564648544</v>
      </c>
    </row>
    <row r="93" spans="1:29">
      <c r="A93" s="297">
        <v>2.80000000000001</v>
      </c>
      <c r="B93" s="296">
        <f t="shared" si="8"/>
        <v>6309573.4448020831</v>
      </c>
      <c r="C93" s="295">
        <f t="shared" si="9"/>
        <v>39644219.162950933</v>
      </c>
      <c r="D93" s="294" t="str">
        <f t="shared" si="10"/>
        <v>39644219,1629509i</v>
      </c>
      <c r="E93" s="293">
        <f t="shared" si="28"/>
        <v>2.4547829126118179</v>
      </c>
      <c r="F93" s="247" t="str">
        <f t="shared" si="29"/>
        <v>-2,59149842696177E-06+7,50119548488301E-09i</v>
      </c>
      <c r="G93" s="247">
        <f t="shared" si="12"/>
        <v>-111.72894462221102</v>
      </c>
      <c r="H93" s="247">
        <f t="shared" si="13"/>
        <v>179.83415554575765</v>
      </c>
      <c r="I93" s="292">
        <f t="shared" si="30"/>
        <v>1.8144980145307864E-2</v>
      </c>
      <c r="J93" s="292" t="str">
        <f t="shared" si="31"/>
        <v>-2,02360115353696E-08-3,73224429469357E-07i</v>
      </c>
      <c r="K93" s="292">
        <f t="shared" si="16"/>
        <v>-128.54785032108609</v>
      </c>
      <c r="L93" s="292">
        <f t="shared" si="17"/>
        <v>-93.103505056530096</v>
      </c>
      <c r="M93" s="291">
        <f t="shared" si="32"/>
        <v>0.43082383165505</v>
      </c>
      <c r="N93" s="291" t="str">
        <f t="shared" si="33"/>
        <v>0,00200000133688572-0,0000133664287326082i</v>
      </c>
      <c r="O93" s="291">
        <f t="shared" si="18"/>
        <v>-53.979200306123765</v>
      </c>
      <c r="P93" s="291">
        <f t="shared" si="19"/>
        <v>-0.3829140198892097</v>
      </c>
      <c r="Q93" s="247">
        <f t="shared" si="34"/>
        <v>-1474.628881071144</v>
      </c>
      <c r="R93" s="247" t="str">
        <f t="shared" si="35"/>
        <v>-0,0000958977556642265+0,0237466663885048i</v>
      </c>
      <c r="S93" s="247">
        <f t="shared" si="20"/>
        <v>-32.48787615437201</v>
      </c>
      <c r="T93" s="247">
        <f t="shared" si="21"/>
        <v>90.231380131665105</v>
      </c>
      <c r="U93" s="290" t="str">
        <f t="shared" si="5"/>
        <v>7,03904962585318E-11-6,15401679392079E-08i</v>
      </c>
      <c r="V93" s="245">
        <f t="shared" si="22"/>
        <v>-144.21682077658303</v>
      </c>
      <c r="W93" s="245">
        <f t="shared" si="23"/>
        <v>-89.934464322577227</v>
      </c>
      <c r="X93" s="289" t="str">
        <f t="shared" si="6"/>
        <v>-2,0236034505088E-08-3,73224428250299E-07i</v>
      </c>
      <c r="Y93" s="289">
        <f t="shared" si="24"/>
        <v>-128.54785032047471</v>
      </c>
      <c r="Z93" s="289">
        <f t="shared" si="25"/>
        <v>-93.103508582521997</v>
      </c>
      <c r="AA93" s="288" t="str">
        <f t="shared" si="7"/>
        <v>0,00200000133620392-0,0000133665518139672i</v>
      </c>
      <c r="AB93" s="288">
        <f t="shared" si="26"/>
        <v>-53.979200305512379</v>
      </c>
      <c r="AC93" s="288">
        <f t="shared" si="27"/>
        <v>-0.38291754588110394</v>
      </c>
    </row>
    <row r="94" spans="1:29">
      <c r="A94" s="297">
        <v>2.9000000000000101</v>
      </c>
      <c r="B94" s="296">
        <f t="shared" si="8"/>
        <v>7943282.3472430035</v>
      </c>
      <c r="C94" s="295">
        <f t="shared" si="9"/>
        <v>49909114.934976213</v>
      </c>
      <c r="D94" s="294" t="str">
        <f t="shared" si="10"/>
        <v>49909114,9349762i</v>
      </c>
      <c r="E94" s="293">
        <f t="shared" si="28"/>
        <v>2.4547829126118179</v>
      </c>
      <c r="F94" s="247" t="str">
        <f t="shared" si="29"/>
        <v>-1,63498073339846E-06+3,75962063738195E-09i</v>
      </c>
      <c r="G94" s="247">
        <f t="shared" si="12"/>
        <v>-115.72972425001845</v>
      </c>
      <c r="H94" s="247">
        <f t="shared" si="13"/>
        <v>179.86824920256151</v>
      </c>
      <c r="I94" s="292">
        <f t="shared" si="30"/>
        <v>1.8144980145307864E-2</v>
      </c>
      <c r="J94" s="292" t="str">
        <f t="shared" si="31"/>
        <v>-1,27670152384012E-08-2,96452800498771E-07i</v>
      </c>
      <c r="K94" s="292">
        <f t="shared" si="16"/>
        <v>-130.55284156543922</v>
      </c>
      <c r="L94" s="292">
        <f t="shared" si="17"/>
        <v>-92.465972196931915</v>
      </c>
      <c r="M94" s="291">
        <f t="shared" si="32"/>
        <v>0.43082383165505</v>
      </c>
      <c r="N94" s="291" t="str">
        <f t="shared" si="33"/>
        <v>0,00200000084346409-0,0000106173301368089i</v>
      </c>
      <c r="O94" s="291">
        <f t="shared" si="18"/>
        <v>-53.979274032886636</v>
      </c>
      <c r="P94" s="291">
        <f t="shared" si="19"/>
        <v>-0.30416111773437438</v>
      </c>
      <c r="Q94" s="247">
        <f t="shared" si="34"/>
        <v>-1474.628881071144</v>
      </c>
      <c r="R94" s="247" t="str">
        <f t="shared" si="35"/>
        <v>-0,000060507504729181+0,0188627325908278i</v>
      </c>
      <c r="S94" s="247">
        <f t="shared" si="20"/>
        <v>-34.48786315246285</v>
      </c>
      <c r="T94" s="247">
        <f t="shared" si="21"/>
        <v>90.18379165066294</v>
      </c>
      <c r="U94" s="290" t="str">
        <f t="shared" si="5"/>
        <v>2,80118857323339E-11-3,08404318505142E-08i</v>
      </c>
      <c r="V94" s="245">
        <f t="shared" si="22"/>
        <v>-150.21758740248129</v>
      </c>
      <c r="W94" s="245">
        <f t="shared" si="23"/>
        <v>-89.947959146775545</v>
      </c>
      <c r="X94" s="289" t="str">
        <f t="shared" si="6"/>
        <v>-1,27670243814912E-08-2,96452800113335E-07i</v>
      </c>
      <c r="Y94" s="289">
        <f t="shared" si="24"/>
        <v>-130.55284156519588</v>
      </c>
      <c r="Z94" s="289">
        <f t="shared" si="25"/>
        <v>-92.46597396395849</v>
      </c>
      <c r="AA94" s="288" t="str">
        <f t="shared" si="7"/>
        <v>0,00200000084319267-0,000010617391817996i</v>
      </c>
      <c r="AB94" s="288">
        <f t="shared" si="26"/>
        <v>-53.979274032643332</v>
      </c>
      <c r="AC94" s="288">
        <f t="shared" si="27"/>
        <v>-0.30416288476095715</v>
      </c>
    </row>
    <row r="95" spans="1:29">
      <c r="A95" s="297">
        <v>3.0000000000000102</v>
      </c>
      <c r="B95" s="296">
        <f t="shared" si="8"/>
        <v>10000000.000000238</v>
      </c>
      <c r="C95" s="295">
        <f t="shared" si="9"/>
        <v>62831853.071797363</v>
      </c>
      <c r="D95" s="294" t="str">
        <f t="shared" si="10"/>
        <v>62831853,0717974i</v>
      </c>
      <c r="E95" s="293">
        <f t="shared" si="28"/>
        <v>2.4547829126118179</v>
      </c>
      <c r="F95" s="247" t="str">
        <f t="shared" si="29"/>
        <v>-1,03154568964865E-06+1,88431091247874E-09i</v>
      </c>
      <c r="G95" s="247">
        <f t="shared" si="12"/>
        <v>-119.7302161348295</v>
      </c>
      <c r="H95" s="247">
        <f t="shared" si="13"/>
        <v>179.89533867130081</v>
      </c>
      <c r="I95" s="292">
        <f t="shared" si="30"/>
        <v>1.8144980145307864E-2</v>
      </c>
      <c r="J95" s="292" t="str">
        <f t="shared" si="31"/>
        <v>-8,05502611621682E-09-2,35475869266403E-07i</v>
      </c>
      <c r="K95" s="292">
        <f t="shared" si="16"/>
        <v>-132.55599290366288</v>
      </c>
      <c r="L95" s="292">
        <f t="shared" si="17"/>
        <v>-91.959177867122293</v>
      </c>
      <c r="M95" s="291">
        <f t="shared" si="32"/>
        <v>0.43082383165505</v>
      </c>
      <c r="N95" s="291" t="str">
        <f t="shared" si="33"/>
        <v>0,00200000053216843-8,43364430172038E-06i</v>
      </c>
      <c r="O95" s="291">
        <f t="shared" si="18"/>
        <v>-53.97932055181019</v>
      </c>
      <c r="P95" s="291">
        <f t="shared" si="19"/>
        <v>-0.24160461588356624</v>
      </c>
      <c r="Q95" s="247">
        <f t="shared" si="34"/>
        <v>-1474.628881071144</v>
      </c>
      <c r="R95" s="247" t="str">
        <f t="shared" si="35"/>
        <v>-0,0000381776988817355+0,0149832436805992i</v>
      </c>
      <c r="S95" s="247">
        <f t="shared" si="20"/>
        <v>-36.487854948952304</v>
      </c>
      <c r="T95" s="247">
        <f t="shared" si="21"/>
        <v>90.145990836843765</v>
      </c>
      <c r="U95" s="290" t="str">
        <f t="shared" si="5"/>
        <v>1,11489511504771E-11-1,54559723743321E-08i</v>
      </c>
      <c r="V95" s="245">
        <f t="shared" si="22"/>
        <v>-156.21807108378181</v>
      </c>
      <c r="W95" s="245">
        <f t="shared" si="23"/>
        <v>-89.958670491855429</v>
      </c>
      <c r="X95" s="289" t="str">
        <f t="shared" si="6"/>
        <v>-8,05502975581515E-09-2,3547586914453E-07i</v>
      </c>
      <c r="Y95" s="289">
        <f t="shared" si="24"/>
        <v>-132.55599290356602</v>
      </c>
      <c r="Z95" s="289">
        <f t="shared" si="25"/>
        <v>-91.959178752684267</v>
      </c>
      <c r="AA95" s="288" t="str">
        <f t="shared" si="7"/>
        <v>0,00200000053206038-8,43367521376738E-06i</v>
      </c>
      <c r="AB95" s="288">
        <f t="shared" si="26"/>
        <v>-53.979320551713329</v>
      </c>
      <c r="AC95" s="288">
        <f t="shared" si="27"/>
        <v>-0.24160550144555126</v>
      </c>
    </row>
    <row r="99" spans="1:146">
      <c r="A99" s="287" t="s">
        <v>808</v>
      </c>
      <c r="B99" s="286" t="s">
        <v>809</v>
      </c>
      <c r="C99" s="284" t="s">
        <v>810</v>
      </c>
      <c r="D99" s="285" t="s">
        <v>811</v>
      </c>
      <c r="E99" s="284" t="s">
        <v>812</v>
      </c>
      <c r="F99" s="265" t="s">
        <v>813</v>
      </c>
      <c r="G99" s="265" t="s">
        <v>814</v>
      </c>
      <c r="H99" s="265" t="s">
        <v>815</v>
      </c>
      <c r="I99" s="265" t="s">
        <v>816</v>
      </c>
      <c r="J99" s="265" t="s">
        <v>817</v>
      </c>
      <c r="K99" s="265" t="s">
        <v>566</v>
      </c>
      <c r="N99" s="283" t="s">
        <v>818</v>
      </c>
      <c r="O99" s="282" t="s">
        <v>819</v>
      </c>
      <c r="P99" s="280" t="s">
        <v>820</v>
      </c>
      <c r="Q99" s="280" t="s">
        <v>821</v>
      </c>
      <c r="R99" s="281" t="s">
        <v>822</v>
      </c>
      <c r="S99" s="280" t="s">
        <v>823</v>
      </c>
      <c r="T99" s="281" t="s">
        <v>824</v>
      </c>
      <c r="U99" s="280" t="s">
        <v>825</v>
      </c>
      <c r="V99" s="280" t="s">
        <v>826</v>
      </c>
      <c r="W99" s="281" t="s">
        <v>827</v>
      </c>
      <c r="X99" s="281" t="s">
        <v>828</v>
      </c>
      <c r="Y99" s="281" t="s">
        <v>829</v>
      </c>
      <c r="Z99" s="280" t="s">
        <v>830</v>
      </c>
      <c r="AA99" s="280" t="s">
        <v>831</v>
      </c>
      <c r="AB99" s="281" t="s">
        <v>832</v>
      </c>
      <c r="AC99" s="280" t="s">
        <v>833</v>
      </c>
      <c r="AD99" s="281" t="s">
        <v>834</v>
      </c>
      <c r="AE99" s="280" t="s">
        <v>835</v>
      </c>
      <c r="AF99" s="280" t="s">
        <v>836</v>
      </c>
      <c r="AG99" s="281" t="s">
        <v>837</v>
      </c>
      <c r="AH99" s="281" t="s">
        <v>838</v>
      </c>
      <c r="AI99" s="281" t="s">
        <v>839</v>
      </c>
      <c r="AJ99" s="280" t="s">
        <v>840</v>
      </c>
      <c r="AK99" s="280" t="s">
        <v>841</v>
      </c>
      <c r="AL99" s="281" t="s">
        <v>842</v>
      </c>
      <c r="AM99" s="280" t="s">
        <v>843</v>
      </c>
      <c r="AN99" s="281" t="s">
        <v>844</v>
      </c>
      <c r="AO99" s="280" t="s">
        <v>845</v>
      </c>
      <c r="AP99" s="280" t="s">
        <v>846</v>
      </c>
      <c r="AQ99" s="281" t="s">
        <v>847</v>
      </c>
      <c r="AR99" s="281" t="s">
        <v>848</v>
      </c>
      <c r="AS99" s="281" t="s">
        <v>849</v>
      </c>
      <c r="AT99" s="280" t="s">
        <v>850</v>
      </c>
      <c r="AU99" s="280" t="s">
        <v>851</v>
      </c>
      <c r="AV99" s="281" t="s">
        <v>852</v>
      </c>
      <c r="AW99" s="280" t="s">
        <v>853</v>
      </c>
      <c r="AX99" s="281" t="s">
        <v>854</v>
      </c>
      <c r="AY99" s="280" t="s">
        <v>855</v>
      </c>
      <c r="AZ99" s="280" t="s">
        <v>856</v>
      </c>
      <c r="BA99" s="281" t="s">
        <v>857</v>
      </c>
      <c r="BB99" s="281" t="s">
        <v>858</v>
      </c>
      <c r="BC99" s="281" t="s">
        <v>859</v>
      </c>
      <c r="BD99" s="280" t="s">
        <v>860</v>
      </c>
      <c r="BE99" s="280" t="s">
        <v>861</v>
      </c>
      <c r="BF99" s="281" t="s">
        <v>862</v>
      </c>
      <c r="BG99" s="280" t="s">
        <v>863</v>
      </c>
      <c r="BH99" s="281" t="s">
        <v>864</v>
      </c>
      <c r="BI99" s="280" t="s">
        <v>865</v>
      </c>
      <c r="BJ99" s="280" t="s">
        <v>866</v>
      </c>
      <c r="BK99" s="281" t="s">
        <v>867</v>
      </c>
      <c r="BL99" s="281" t="s">
        <v>868</v>
      </c>
      <c r="BM99" s="281" t="s">
        <v>869</v>
      </c>
      <c r="BN99" s="280" t="s">
        <v>870</v>
      </c>
      <c r="BO99" s="280" t="s">
        <v>871</v>
      </c>
      <c r="BP99" s="281" t="s">
        <v>872</v>
      </c>
      <c r="BQ99" s="280" t="s">
        <v>873</v>
      </c>
      <c r="BR99" s="281" t="s">
        <v>874</v>
      </c>
      <c r="BS99" s="280" t="s">
        <v>875</v>
      </c>
      <c r="BT99" s="280" t="s">
        <v>876</v>
      </c>
      <c r="BU99" s="281" t="s">
        <v>877</v>
      </c>
      <c r="BV99" s="281" t="s">
        <v>878</v>
      </c>
      <c r="BW99" s="281" t="s">
        <v>879</v>
      </c>
      <c r="BX99" s="280" t="s">
        <v>880</v>
      </c>
      <c r="BY99" s="280" t="s">
        <v>881</v>
      </c>
      <c r="BZ99" s="281" t="s">
        <v>882</v>
      </c>
      <c r="CA99" s="280" t="s">
        <v>883</v>
      </c>
      <c r="CB99" s="280">
        <v>65</v>
      </c>
      <c r="CC99" s="279">
        <v>66</v>
      </c>
      <c r="CD99" s="279">
        <v>67</v>
      </c>
      <c r="CE99" s="279">
        <v>68</v>
      </c>
      <c r="CF99" s="279">
        <v>69</v>
      </c>
      <c r="CG99" s="279">
        <v>70</v>
      </c>
      <c r="CH99" s="279">
        <v>71</v>
      </c>
      <c r="CI99" s="279">
        <v>72</v>
      </c>
      <c r="CJ99" s="279">
        <v>73</v>
      </c>
      <c r="CK99" s="279">
        <v>74</v>
      </c>
      <c r="CL99" s="279">
        <v>75</v>
      </c>
      <c r="CM99" s="279">
        <v>76</v>
      </c>
      <c r="CN99" s="279">
        <v>77</v>
      </c>
      <c r="CO99" s="279">
        <v>78</v>
      </c>
      <c r="CP99" s="279">
        <v>79</v>
      </c>
      <c r="CQ99" s="279">
        <v>80</v>
      </c>
      <c r="CR99" s="279">
        <v>81</v>
      </c>
      <c r="CS99" s="279">
        <v>82</v>
      </c>
      <c r="CT99" s="279">
        <v>83</v>
      </c>
      <c r="CU99" s="279">
        <v>84</v>
      </c>
      <c r="CV99" s="279">
        <v>85</v>
      </c>
      <c r="CW99" s="279">
        <v>86</v>
      </c>
      <c r="CX99" s="279">
        <v>87</v>
      </c>
      <c r="CY99" s="279">
        <v>88</v>
      </c>
      <c r="CZ99" s="279">
        <v>89</v>
      </c>
      <c r="DA99" s="279">
        <v>90</v>
      </c>
      <c r="DB99" s="279">
        <v>91</v>
      </c>
      <c r="DC99" s="279">
        <v>92</v>
      </c>
      <c r="DD99" s="279">
        <v>93</v>
      </c>
      <c r="DE99" s="279">
        <v>94</v>
      </c>
      <c r="DF99" s="279">
        <v>95</v>
      </c>
      <c r="DG99" s="279">
        <v>96</v>
      </c>
      <c r="DH99" s="279">
        <v>97</v>
      </c>
      <c r="DI99" s="279">
        <v>98</v>
      </c>
      <c r="DJ99" s="279">
        <v>99</v>
      </c>
      <c r="DK99" s="279">
        <v>100</v>
      </c>
      <c r="DL99" s="279">
        <v>101</v>
      </c>
      <c r="DM99" s="279">
        <v>102</v>
      </c>
      <c r="DN99" s="279">
        <v>103</v>
      </c>
      <c r="DO99" s="279">
        <v>104</v>
      </c>
      <c r="DP99" s="279">
        <v>105</v>
      </c>
      <c r="DQ99" s="279">
        <v>106</v>
      </c>
      <c r="DR99" s="279">
        <v>107</v>
      </c>
      <c r="DS99" s="279">
        <v>108</v>
      </c>
      <c r="DT99" s="279">
        <v>109</v>
      </c>
      <c r="DU99" s="279">
        <v>110</v>
      </c>
      <c r="DV99" s="279">
        <v>111</v>
      </c>
      <c r="DW99" s="279">
        <v>112</v>
      </c>
      <c r="DX99" s="279">
        <v>113</v>
      </c>
      <c r="DY99" s="279">
        <v>114</v>
      </c>
      <c r="DZ99" s="279">
        <v>115</v>
      </c>
      <c r="EA99" s="279">
        <v>116</v>
      </c>
      <c r="EB99" s="279">
        <v>117</v>
      </c>
      <c r="EC99" s="279">
        <v>118</v>
      </c>
      <c r="ED99" s="279">
        <v>119</v>
      </c>
      <c r="EE99" s="279">
        <v>120</v>
      </c>
      <c r="EF99" s="279">
        <v>121</v>
      </c>
      <c r="EG99" s="279">
        <v>122</v>
      </c>
      <c r="EH99" s="279">
        <v>123</v>
      </c>
      <c r="EI99" s="279">
        <v>124</v>
      </c>
      <c r="EJ99" s="279">
        <v>125</v>
      </c>
      <c r="EK99" s="279">
        <v>126</v>
      </c>
      <c r="EL99" s="279">
        <v>127</v>
      </c>
      <c r="EM99" s="279">
        <v>128</v>
      </c>
      <c r="EN99" s="240"/>
      <c r="EO99" s="240"/>
      <c r="EP99" s="240"/>
    </row>
    <row r="100" spans="1:146" ht="15" thickBot="1">
      <c r="A100" s="267">
        <v>0</v>
      </c>
      <c r="B100" s="267">
        <v>0</v>
      </c>
      <c r="C100" s="266">
        <v>0</v>
      </c>
      <c r="D100" s="261"/>
      <c r="E100" s="261"/>
      <c r="F100" s="261"/>
      <c r="G100" s="261"/>
      <c r="H100" s="261"/>
      <c r="I100" s="261"/>
      <c r="J100" s="261"/>
      <c r="K100" s="261"/>
      <c r="N100" s="265"/>
      <c r="O100" s="240"/>
      <c r="P100" s="240" t="str">
        <f ca="1">IMSUM(P101:P357)</f>
        <v>-1210,22066900192-1,13275732122243i</v>
      </c>
      <c r="Q100" s="240" t="str">
        <f ca="1">IMSUM(Q101:Q357)</f>
        <v>5,19549196789798+0,134838322718822i</v>
      </c>
      <c r="R100" s="240" t="str">
        <f t="shared" ref="R100:CC100" ca="1" si="36">IMSUM(R101:R357)</f>
        <v>410,261926284872+1,13305306732018i</v>
      </c>
      <c r="S100" s="240" t="str">
        <f t="shared" ca="1" si="36"/>
        <v>9,76014807168738-0,132712722713919i</v>
      </c>
      <c r="T100" s="240" t="str">
        <f t="shared" ca="1" si="36"/>
        <v>-232,29061755775-1,13334415712059i</v>
      </c>
      <c r="U100" s="240" t="str">
        <f t="shared" ca="1" si="36"/>
        <v>5,1948255203225+0,130586418798491i</v>
      </c>
      <c r="V100" s="240" t="str">
        <f t="shared" ca="1" si="36"/>
        <v>177,357676098565+1,13363058880948i</v>
      </c>
      <c r="W100" s="240" t="str">
        <f t="shared" ca="1" si="36"/>
        <v>9,76080384627459-0,128459422225667i</v>
      </c>
      <c r="X100" s="240" t="str">
        <f t="shared" ca="1" si="36"/>
        <v>-123,556284885659-1,13391236058397i</v>
      </c>
      <c r="Y100" s="240" t="str">
        <f t="shared" ca="1" si="36"/>
        <v>5,19418042242619+0,126331744248657i</v>
      </c>
      <c r="Z100" s="240" t="str">
        <f t="shared" ca="1" si="36"/>
        <v>113,775212623343+1,13418947066809i</v>
      </c>
      <c r="AA100" s="240" t="str">
        <f t="shared" ca="1" si="36"/>
        <v>9,76143826382963-0,124203396146453i</v>
      </c>
      <c r="AB100" s="240" t="str">
        <f t="shared" ca="1" si="36"/>
        <v>-81,680752713144-1,13446191733647i</v>
      </c>
      <c r="AC100" s="240" t="str">
        <f t="shared" ca="1" si="36"/>
        <v>5,193556688805+0,122074389168027i</v>
      </c>
      <c r="AD100" s="240" t="str">
        <f t="shared" ca="1" si="36"/>
        <v>84,0549506728822+1,13472969888219i</v>
      </c>
      <c r="AE100" s="240" t="str">
        <f t="shared" ca="1" si="36"/>
        <v>9,76205130999126-0,119944734591159i</v>
      </c>
      <c r="AF100" s="240" t="str">
        <f t="shared" ca="1" si="36"/>
        <v>-59,467608649629-1,13499281363218i</v>
      </c>
      <c r="AG100" s="240" t="str">
        <f t="shared" ca="1" si="36"/>
        <v>5,19295433359194+0,117814443712824i</v>
      </c>
      <c r="AH100" s="240" t="str">
        <f t="shared" ca="1" si="36"/>
        <v>66,8084199921961+1,13525125991828i</v>
      </c>
      <c r="AI100" s="240" t="str">
        <f t="shared" ca="1" si="36"/>
        <v>9,76264297088588-0,115683527752164i</v>
      </c>
      <c r="AJ100" s="240" t="str">
        <f t="shared" ca="1" si="36"/>
        <v>-45,6795035273213-1,13550503610918i</v>
      </c>
      <c r="AK100" s="240" t="str">
        <f t="shared" ca="1" si="36"/>
        <v>5,19237337035683+0,113551998062448i</v>
      </c>
      <c r="AL100" s="240" t="str">
        <f t="shared" ca="1" si="36"/>
        <v>55,5259832654224+1,13575414060292i</v>
      </c>
      <c r="AM100" s="240" t="str">
        <f t="shared" ca="1" si="36"/>
        <v>9,7632132331476-0,111419865971394i</v>
      </c>
      <c r="AN100" s="240" t="str">
        <f t="shared" ca="1" si="36"/>
        <v>-36,270892954286-1,13599857197194i</v>
      </c>
      <c r="AO100" s="240" t="str">
        <f t="shared" ca="1" si="36"/>
        <v>5,19181381228896+0,109287142581646i</v>
      </c>
      <c r="AP100" s="240" t="str">
        <f t="shared" ca="1" si="36"/>
        <v>47,5554707234855+1,13623832853138i</v>
      </c>
      <c r="AQ100" s="240" t="str">
        <f t="shared" ca="1" si="36"/>
        <v>9,76376208385765-0,107153839364797i</v>
      </c>
      <c r="AR100" s="240" t="str">
        <f t="shared" ca="1" si="36"/>
        <v>9,76376208385765-0,107153839364797i</v>
      </c>
      <c r="AS100" s="240" t="str">
        <f t="shared" ca="1" si="36"/>
        <v>5,19127567199858+0,105019967620488i</v>
      </c>
      <c r="AT100" s="240" t="str">
        <f t="shared" ca="1" si="36"/>
        <v>41,6134840211079+1,13670381136349i</v>
      </c>
      <c r="AU100" s="240" t="str">
        <f t="shared" ca="1" si="36"/>
        <v>9,76428951059129-0,10288553853197i</v>
      </c>
      <c r="AV100" s="240" t="str">
        <f t="shared" ca="1" si="36"/>
        <v>-24,216944142807-1,13692953471889i</v>
      </c>
      <c r="AW100" s="240" t="str">
        <f t="shared" ca="1" si="36"/>
        <v>5,19075896180616+0,10075056355605i</v>
      </c>
      <c r="AX100" s="240" t="str">
        <f t="shared" ca="1" si="36"/>
        <v>37,0032338881228+1,1371505775065i</v>
      </c>
      <c r="AY100" s="240" t="str">
        <f t="shared" ca="1" si="36"/>
        <v>9,76479550142419-0,0986150539031545i</v>
      </c>
      <c r="AZ100" s="240" t="str">
        <f t="shared" ca="1" si="36"/>
        <v>-20,1068254226302-1,13736693828735i</v>
      </c>
      <c r="BA100" s="240" t="str">
        <f t="shared" ca="1" si="36"/>
        <v>5,19026369327698+0,0964790209420681i</v>
      </c>
      <c r="BB100" s="240" t="str">
        <f t="shared" ca="1" si="36"/>
        <v>33,313707737548+1,13757861574689i</v>
      </c>
      <c r="BC100" s="240" t="str">
        <f t="shared" ca="1" si="36"/>
        <v>9,76528004484715-0,0943424759830043i</v>
      </c>
      <c r="BD100" s="240" t="str">
        <f t="shared" ca="1" si="36"/>
        <v>-16,7743045004511-1,13778560850147i</v>
      </c>
      <c r="BE100" s="240" t="str">
        <f t="shared" ca="1" si="36"/>
        <v>5,1897898776163+0,0922054303068558i</v>
      </c>
      <c r="BF100" s="240" t="str">
        <f t="shared" ca="1" si="36"/>
        <v>30,2867429861441+1,13798791530979i</v>
      </c>
      <c r="BG100" s="240" t="str">
        <f t="shared" ca="1" si="36"/>
        <v>9,76574312997962-0,090067895347504i</v>
      </c>
      <c r="BH100" s="240" t="str">
        <f t="shared" ca="1" si="36"/>
        <v>-14,0108162401794-1,13818553488709i</v>
      </c>
      <c r="BI100" s="240" t="str">
        <f t="shared" ca="1" si="36"/>
        <v>5,18933752559263+0,0879298823868933i</v>
      </c>
      <c r="BJ100" s="240" t="str">
        <f t="shared" ca="1" si="36"/>
        <v>27,7519770626129+1,13837846598289i</v>
      </c>
      <c r="BK100" s="240" t="str">
        <f t="shared" ca="1" si="36"/>
        <v>9,76618474628717-0,0857914026367341i</v>
      </c>
      <c r="BL100" s="240" t="str">
        <f t="shared" ca="1" si="36"/>
        <v>-11,6758128857699-1,13856670740554i</v>
      </c>
      <c r="BM100" s="240" t="str">
        <f t="shared" ca="1" si="36"/>
        <v>5,18890664749836+0,083652467615245i</v>
      </c>
      <c r="BN100" s="240" t="str">
        <f t="shared" ca="1" si="36"/>
        <v>25,5924083740675+1,13875025794456i</v>
      </c>
      <c r="BO100" s="240" t="str">
        <f t="shared" ca="1" si="36"/>
        <v>9,76660488381295-0,0815130886098485i</v>
      </c>
      <c r="BP100" s="240" t="str">
        <f t="shared" ca="1" si="36"/>
        <v>-9,67108933262945-1,13892911647275i</v>
      </c>
      <c r="BQ100" s="240" t="str">
        <f t="shared" ca="1" si="36"/>
        <v>5,18849725299352+0,0793732769187843i</v>
      </c>
      <c r="BR100" s="240" t="str">
        <f t="shared" ca="1" si="36"/>
        <v>23,7249843667153+1,13910328186014i</v>
      </c>
      <c r="BS100" s="240" t="str">
        <f t="shared" ca="1" si="36"/>
        <v>9,76700353301234-0,0772330439186391i</v>
      </c>
      <c r="BT100" s="240" t="str">
        <f t="shared" ca="1" si="36"/>
        <v>-7,92591793719086-1,13927275300393i</v>
      </c>
      <c r="BU100" s="240" t="str">
        <f t="shared" ca="1" si="36"/>
        <v>5,1881093513887+0,0750924009903624i</v>
      </c>
      <c r="BV100" s="240" t="str">
        <f t="shared" ca="1" si="36"/>
        <v>22,0890850661237+1,13943752889149i</v>
      </c>
      <c r="BW100" s="240" t="str">
        <f t="shared" ca="1" si="36"/>
        <v>9,76738068483921-0,0729513594546081i</v>
      </c>
      <c r="BX100" s="240" t="str">
        <f t="shared" ca="1" si="36"/>
        <v>-6,38803099213773-1,13959760839987i</v>
      </c>
      <c r="BY100" s="240" t="str">
        <f t="shared" ca="1" si="36"/>
        <v>5,18774295142014+0,0708099306459271i</v>
      </c>
      <c r="BZ100" s="240" t="str">
        <f t="shared" ca="1" si="36"/>
        <v>20,639392872416+1,13975299063128i</v>
      </c>
      <c r="CA100" s="240" t="str">
        <f t="shared" ca="1" si="36"/>
        <v>9,76773633082766-0,0686681259868704i</v>
      </c>
      <c r="CB100" s="240" t="str">
        <f t="shared" ca="1" si="36"/>
        <v>-5,01793174449763-1,13990367454104i</v>
      </c>
      <c r="CC100" s="240" t="str">
        <f t="shared" ca="1" si="36"/>
        <v>5,18739806144521+0,0665259568183592i</v>
      </c>
      <c r="CD100" s="240" t="str">
        <f t="shared" ref="CD100:EM100" ca="1" si="37">IMSUM(CD101:CD357)</f>
        <v>19,3413154136803+1,14004965919029i</v>
      </c>
      <c r="CE100" s="240" t="str">
        <f t="shared" ca="1" si="37"/>
        <v>9,76807046283091-0,0643834344591676i</v>
      </c>
      <c r="CF100" s="240" t="str">
        <f t="shared" ca="1" si="37"/>
        <v>-3,78518310163443-1,14019094365314i</v>
      </c>
      <c r="CG100" s="240" t="str">
        <f t="shared" ca="1" si="37"/>
        <v>5,18707468925074+0,0622405703074218i</v>
      </c>
      <c r="CH100" s="240" t="str">
        <f t="shared" ca="1" si="37"/>
        <v>18,1679544685841+1,14032752705726i</v>
      </c>
      <c r="CI100" s="240" t="str">
        <f t="shared" ca="1" si="37"/>
        <v>9,76838307341699-0,060097375741595i</v>
      </c>
      <c r="CJ100" s="240" t="str">
        <f t="shared" ca="1" si="37"/>
        <v>-2,66591530262754-1,14045940856479i</v>
      </c>
      <c r="CK100" s="240" t="str">
        <f t="shared" ca="1" si="37"/>
        <v>5,18677284214689+0,0579538621388505i</v>
      </c>
      <c r="CL100" s="240" t="str">
        <f t="shared" ca="1" si="37"/>
        <v>17,0980435928818+1,14058658739068i</v>
      </c>
      <c r="CM100" s="240" t="str">
        <f t="shared" ca="1" si="37"/>
        <v>9,76867415534571-0,0558100408500835i</v>
      </c>
      <c r="CN100" s="240" t="str">
        <f t="shared" ca="1" si="37"/>
        <v>-1,64110911938282-1,14070906259317i</v>
      </c>
      <c r="CO100" s="240" t="str">
        <f t="shared" ca="1" si="37"/>
        <v>5,18649252698294+0,0536659233104384i</v>
      </c>
      <c r="CP100" s="240" t="str">
        <f t="shared" ca="1" si="37"/>
        <v>16,1145109252097+1,14082683354731i</v>
      </c>
      <c r="CQ100" s="240" t="str">
        <f t="shared" ca="1" si="37"/>
        <v>9,76894370214765-0,0515215208091133i</v>
      </c>
      <c r="CR100" s="240" t="str">
        <f t="shared" ca="1" si="37"/>
        <v>-0,695386304012669-1,14093989943459i</v>
      </c>
      <c r="CS100" s="240" t="str">
        <f t="shared" ca="1" si="37"/>
        <v>5,18623375010304+0,0493768447937404i</v>
      </c>
      <c r="CT100" s="240" t="str">
        <f t="shared" ca="1" si="37"/>
        <v>15,20345605792+1,14104825959206i</v>
      </c>
      <c r="CU100" s="240" t="str">
        <f t="shared" ca="1" si="37"/>
        <v>9,76919170768234-0,0472319065999578i</v>
      </c>
      <c r="CV100" s="240" t="str">
        <f t="shared" ca="1" si="37"/>
        <v>0,183860032084279-1,14115191327755i</v>
      </c>
      <c r="CW100" s="240" t="str">
        <f t="shared" ca="1" si="37"/>
        <v>5,18599651734986+0,0450867177014036i</v>
      </c>
      <c r="CX100" s="240" t="str">
        <f t="shared" ca="1" si="37"/>
        <v>14,3534074726952+1,14125085990571i</v>
      </c>
      <c r="CY100" s="240" t="str">
        <f t="shared" ca="1" si="37"/>
        <v>9,76941816625488-0,0429412893625907i</v>
      </c>
      <c r="CZ100" s="240" t="str">
        <f t="shared" ca="1" si="37"/>
        <v>1,00710230857433-1,14134509883418i</v>
      </c>
      <c r="DA100" s="240" t="str">
        <f t="shared" ca="1" si="37"/>
        <v>5,18578083418573+0,0407956330471846i</v>
      </c>
      <c r="DB100" s="240" t="str">
        <f t="shared" ca="1" si="37"/>
        <v>13,5547739405065+1,14143462947078i</v>
      </c>
      <c r="DC100" s="240" t="str">
        <f t="shared" ca="1" si="37"/>
        <v>9,76962307286718-0,0386497601214737i</v>
      </c>
      <c r="DD100" s="240" t="str">
        <f t="shared" ca="1" si="37"/>
        <v>1,78315299643153-1,14151945123937i</v>
      </c>
      <c r="DE100" s="240" t="str">
        <f t="shared" ca="1" si="37"/>
        <v>5,18558670531042+0,0365036819727163i</v>
      </c>
      <c r="DF100" s="240" t="str">
        <f t="shared" ca="1" si="37"/>
        <v>12,7994324049363+1,14159956360216i</v>
      </c>
      <c r="DG100" s="240" t="str">
        <f t="shared" ca="1" si="37"/>
        <v>9,76980642285158-0,0343574100157671i</v>
      </c>
      <c r="DH100" s="240" t="str">
        <f t="shared" ca="1" si="37"/>
        <v>2,51952397314534-1,1416749661127i</v>
      </c>
      <c r="DI100" s="240" t="str">
        <f t="shared" ca="1" si="37"/>
        <v>5,18541413527196+0,0322109556385408i</v>
      </c>
      <c r="DJ100" s="240" t="str">
        <f t="shared" ca="1" si="37"/>
        <v>12,0804133869651+1,14174565824513i</v>
      </c>
      <c r="DK100" s="240" t="str">
        <f t="shared" ca="1" si="37"/>
        <v>9,76996821195913-0,0300643302259305i</v>
      </c>
      <c r="DL100" s="240" t="str">
        <f t="shared" ca="1" si="37"/>
        <v>3,22270302927979-1,14181163950563i</v>
      </c>
      <c r="DM100" s="240" t="str">
        <f t="shared" ca="1" si="37"/>
        <v>5,18526312795953+0,027917545155753i</v>
      </c>
      <c r="DN100" s="240" t="str">
        <f t="shared" ca="1" si="37"/>
        <v>11,3916569797+1,14187290968703i</v>
      </c>
      <c r="DO100" s="240" t="str">
        <f t="shared" ca="1" si="37"/>
        <v>9,7701084366213-0,0257706118973804i</v>
      </c>
      <c r="DP100" s="240" t="str">
        <f t="shared" ca="1" si="37"/>
        <v>3,8983700728682-1,14192946816004i</v>
      </c>
      <c r="DQ100" s="240" t="str">
        <f t="shared" ca="1" si="37"/>
        <v>5,18513368674162+0,0236235417795063i</v>
      </c>
      <c r="DR100" s="240" t="str">
        <f t="shared" ca="1" si="37"/>
        <v>10,7278204715778+1,14198131467878i</v>
      </c>
      <c r="DS100" s="240" t="str">
        <f t="shared" ca="1" si="37"/>
        <v>9,77022709364703-0,0214763462212981i</v>
      </c>
      <c r="DT100" s="240" t="str">
        <f t="shared" ca="1" si="37"/>
        <v>4,55156905372744-1,1420284489727i</v>
      </c>
      <c r="DU100" s="240" t="str">
        <f t="shared" ca="1" si="37"/>
        <v>5,1850258145887+0,0193290366056664i</v>
      </c>
      <c r="DV100" s="240" t="str">
        <f t="shared" ca="1" si="37"/>
        <v>10,0841239954352+1,14207087061031i</v>
      </c>
      <c r="DW100" s="240" t="str">
        <f t="shared" ca="1" si="37"/>
        <v>9,77032418032285-0,0171816243822938i</v>
      </c>
      <c r="DX100" s="240" t="str">
        <f t="shared" ca="1" si="37"/>
        <v>5,18684720812128-1,1421085794165i</v>
      </c>
      <c r="DY100" s="240" t="str">
        <f t="shared" ca="1" si="37"/>
        <v>5,18493951392944+0,0150341209234397i</v>
      </c>
      <c r="DZ100" s="240" t="str">
        <f t="shared" ca="1" si="37"/>
        <v>9,45622426280075+1,14214157515581i</v>
      </c>
      <c r="EA100" s="240" t="str">
        <f t="shared" ca="1" si="37"/>
        <v>9,77039969445774-0,0128865376088529i</v>
      </c>
      <c r="EB100" s="240" t="str">
        <f t="shared" ca="1" si="37"/>
        <v>5,80837019041859-1,14216985759913i</v>
      </c>
      <c r="EC100" s="240" t="str">
        <f t="shared" ca="1" si="37"/>
        <v>5,18487478673798+0,0107388858855966i</v>
      </c>
      <c r="ED100" s="240" t="str">
        <f t="shared" ca="1" si="37"/>
        <v>8,84010895838122+1,14219342658925i</v>
      </c>
      <c r="EE100" s="240" t="str">
        <f t="shared" ca="1" si="37"/>
        <v>9,77045363437843-0,00859117712591773i</v>
      </c>
      <c r="EF100" s="240" t="str">
        <f t="shared" ca="1" si="37"/>
        <v>6,42001956411609-1,14221228190742i</v>
      </c>
      <c r="EG100" s="240" t="str">
        <f t="shared" ca="1" si="37"/>
        <v>5,18483163446583+0,00644342276446186i</v>
      </c>
      <c r="EH100" s="240" t="str">
        <f t="shared" ca="1" si="37"/>
        <v>8,23200611370162+1,14222642355069i</v>
      </c>
      <c r="EI100" s="240" t="str">
        <f t="shared" ca="1" si="37"/>
        <v>9,77048599877066-0,00429563419426893i</v>
      </c>
      <c r="EJ100" s="240" t="str">
        <f t="shared" ca="1" si="37"/>
        <v>7,02547767877483-1,14223585134664i</v>
      </c>
      <c r="EK100" s="240" t="str">
        <f t="shared" ca="1" si="37"/>
        <v>5,18481005809068+0,0021478227815922i</v>
      </c>
      <c r="EL100" s="240" t="str">
        <f t="shared" ca="1" si="37"/>
        <v>7,62830397466436+1,14224056523036i</v>
      </c>
      <c r="EM100" s="240" t="str">
        <f t="shared" ca="1" si="37"/>
        <v>9,77049678699155-6,28206542675114E-12i</v>
      </c>
      <c r="EN100" s="240"/>
      <c r="EO100" s="240"/>
      <c r="EP100" s="240"/>
    </row>
    <row r="101" spans="1:146" ht="15" thickBot="1">
      <c r="A101" s="277">
        <f>A100+Div_Nt_load2</f>
        <v>1.953125E-5</v>
      </c>
      <c r="B101" s="276">
        <v>1</v>
      </c>
      <c r="C101" s="248">
        <f>C100+1/time_load2</f>
        <v>200</v>
      </c>
      <c r="D101" s="247">
        <f>2*PI()*C101</f>
        <v>1256.6370614359173</v>
      </c>
      <c r="E101" s="247" t="str">
        <f>COMPLEX(0,D101)</f>
        <v>1256,63706143592i</v>
      </c>
      <c r="F101" s="247"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1,20831179614964-1,22210842499571i</v>
      </c>
      <c r="G101" s="247"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47"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0,212175691686239-0,214371787657528i</v>
      </c>
      <c r="I101" s="247" t="str">
        <f>IMDIV(IMPRODUCT(-1,H101),IMSUM(1,IMPRODUCT(F101,G101,-1)))</f>
        <v>-0,053513527672093-0,0117831775355715i</v>
      </c>
      <c r="J101" s="275" t="str">
        <f ca="1">IMPRODUCT(1/N_FFT2,P100)</f>
        <v>-4,72742448828875-0,00442483328602512i</v>
      </c>
      <c r="K101" s="274" t="str">
        <f ca="1">IMPRODUCT(I101,J101)</f>
        <v>0,252929022575596+0,0559408704700107i</v>
      </c>
      <c r="M101" s="278"/>
      <c r="N101" s="265">
        <f ca="1">Ioutput2+O101</f>
        <v>7.5223401803847558</v>
      </c>
      <c r="O101" s="240">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240" t="str">
        <f t="shared" ref="P101:P164" ca="1" si="40">IMPRODUCT(O101,IMEXP(COMPLEX(0,-2*PI()*1*B101/Nt_load2)))</f>
        <v>-7,47540768828143+0,183510958449777i</v>
      </c>
      <c r="Q101" s="240" t="str">
        <f t="shared" ref="Q101:Q164" ca="1" si="41">IMPRODUCT(O101,IMEXP(COMPLEX(0,-2*PI()*2*B101/Nt_load2)))</f>
        <v>-7,46865265087969+0,3669113767601i</v>
      </c>
      <c r="R101" s="240" t="str">
        <f t="shared" ref="R101:R164" ca="1" si="42">IMPRODUCT(O101,IMEXP(COMPLEX(0,-2*PI()*3*B101/Nt_load2)))</f>
        <v>-7,45739877639198+0,550090781376764i</v>
      </c>
      <c r="S101" s="240" t="str">
        <f t="shared" ref="S101:S164" ca="1" si="43">IMPRODUCT(O101,IMEXP(COMPLEX(0,-2*PI()*4*B101/Nt_load2)))</f>
        <v>-7,44165284373147+0,732938831875944i</v>
      </c>
      <c r="T101" s="240" t="str">
        <f t="shared" ref="T101:T164" ca="1" si="44">IMPRODUCT(O101,IMEXP(COMPLEX(0,-2*PI()*5*B101/Nt_load2)))</f>
        <v>-7,42142433765921+0,91534538742915i</v>
      </c>
      <c r="U101" s="241" t="str">
        <f t="shared" ref="U101:U164" ca="1" si="45">IMPRODUCT(O101,IMEXP(COMPLEX(0,-2*PI()*6*B101/Nt_load2)))</f>
        <v>-7,39672544307088+1,09720057314794i</v>
      </c>
      <c r="V101" s="240" t="str">
        <f t="shared" ref="V101:V164" ca="1" si="46">IMPRODUCT(O101,IMEXP(COMPLEX(0,-2*PI()*7*B101/Nt_load2)))</f>
        <v>-7,36757103765702+1,27839484626843i</v>
      </c>
      <c r="W101" s="240" t="str">
        <f t="shared" ref="W101:W164" ca="1" si="47">IMPRODUCT(O101,IMEXP(COMPLEX(0,-2*PI()*8*B101/Nt_load2)))</f>
        <v>-7,3339786829413+1,4588190621358i</v>
      </c>
      <c r="X101" s="240" t="str">
        <f t="shared" ref="X101:X164" ca="1" si="48">IMPRODUCT(O101,IMEXP(COMPLEX(0,-2*PI()*9*B101/Nt_load2)))</f>
        <v>-7,29596861370212+1,63836453994889i</v>
      </c>
      <c r="Y101" s="240" t="str">
        <f t="shared" ref="Y101:Y164" ca="1" si="49">IMPRODUCT(O101,IMEXP(COMPLEX(0,-2*PI()*10*B101/Nt_load2)))</f>
        <v>-7,25356372578386+1,81692312822552i</v>
      </c>
      <c r="Z101" s="240" t="str">
        <f t="shared" ref="Z101:Z164" ca="1" si="50">IMPRODUCT(O101,IMEXP(COMPLEX(0,-2*PI()*11*B101/Nt_load2)))</f>
        <v>-7,20678956230542+1,99438726994884i</v>
      </c>
      <c r="AA101" s="240" t="str">
        <f t="shared" ref="AA101:AA164" ca="1" si="51">IMPRODUCT(O101,IMEXP(COMPLEX(0,-2*PI()*12*B101/Nt_load2)))</f>
        <v>-7,15567429827386+2,17065006735567i</v>
      </c>
      <c r="AB101" s="240" t="str">
        <f t="shared" ref="AB101:AB164" ca="1" si="52">IMPRODUCT(O101,IMEXP(COMPLEX(0,-2*PI()*13*B101/Nt_load2)))</f>
        <v>-7,10024872361292+2,34560534632777i</v>
      </c>
      <c r="AC101" s="240" t="str">
        <f t="shared" ref="AC101:AC164" ca="1" si="53">IMPRODUCT(O101,IMEXP(COMPLEX(0,-2*PI()*14*B101/Nt_load2)))</f>
        <v>-7,04054622461627+2,51914772034707i</v>
      </c>
      <c r="AD101" s="240" t="str">
        <f t="shared" ref="AD101:AD164" ca="1" si="54">IMPRODUCT(O101,IMEXP(COMPLEX(0,-2*PI()*15*B101/Nt_load2)))</f>
        <v>-6,9766027638369+2,69117265397664i</v>
      </c>
      <c r="AE101" s="240" t="str">
        <f t="shared" ref="AE101:AE164" ca="1" si="55">IMPRODUCT(O101,IMEXP(COMPLEX(0,-2*PI()*16*B101/Nt_load2)))</f>
        <v>-6,90845685842457+2,86157652582888i</v>
      </c>
      <c r="AF101" s="240" t="str">
        <f t="shared" ref="AF101:AF164" ca="1" si="56">IMPRODUCT(O101,IMEXP(COMPLEX(0,-2*PI()*17*B101/Nt_load2)))</f>
        <v>-6,83614955692456+3,03025669098319i</v>
      </c>
      <c r="AG101" s="240" t="str">
        <f t="shared" ref="AG101:AG164" ca="1" si="57">IMPRODUCT(O101,IMEXP(COMPLEX(0,-2*PI()*18*B101/Nt_load2)))</f>
        <v>-6,75972441455156+3,19711154281546i</v>
      </c>
      <c r="AH101" s="240" t="str">
        <f t="shared" ref="AH101:AH164" ca="1" si="58">IMPRODUCT(O101,IMEXP(COMPLEX(0,-2*PI()*19*B101/Nt_load2)))</f>
        <v>-6,67922746695361+3,36204057420204i</v>
      </c>
      <c r="AI101" s="240" t="str">
        <f t="shared" ref="AI101:AI164" ca="1" si="59">IMPRODUCT(O101,IMEXP(COMPLEX(0,-2*PI()*20*B101/Nt_load2)))</f>
        <v>-6,59470720248197+3,5249444380615i</v>
      </c>
      <c r="AJ101" s="240" t="str">
        <f t="shared" ref="AJ101:AJ164" ca="1" si="60">IMPRODUCT(O101,IMEXP(COMPLEX(0,-2*PI()*21*B101/Nt_load2)))</f>
        <v>-6,50621453298354+3,68572500719765i</v>
      </c>
      <c r="AK101" s="240" t="str">
        <f t="shared" ref="AK101:AK164" ca="1" si="61">IMPRODUCT(O101,IMEXP(COMPLEX(0,-2*PI()*22*B101/Nt_load2)))</f>
        <v>-6,41380276313347+3,84428543340759i</v>
      </c>
      <c r="AL101" s="240" t="str">
        <f t="shared" ref="AL101:AL164" ca="1" si="62">IMPRODUCT(O101,IMEXP(COMPLEX(0,-2*PI()*23*B101/Nt_load2)))</f>
        <v>-6,31752755832642+4,00053020581954i</v>
      </c>
      <c r="AM101" s="240" t="str">
        <f t="shared" ref="AM101:AM164" ca="1" si="63">IMPRODUCT(O101,IMEXP(COMPLEX(0,-2*PI()*24*B101/Nt_load2)))</f>
        <v>-6,21744691114581+4,15436520842496i</v>
      </c>
      <c r="AN101" s="240" t="str">
        <f t="shared" ref="AN101:AN164" ca="1" si="64">IMPRODUCT(O101,IMEXP(COMPLEX(0,-2*PI()*25*B101/Nt_load2)))</f>
        <v>-6,11362110643124+4,30569777677054i</v>
      </c>
      <c r="AO101" s="240" t="str">
        <f t="shared" ref="AO101:AO164" ca="1" si="65">IMPRODUCT(O101,IMEXP(COMPLEX(0,-2*PI()*26*B101/Nt_load2)))</f>
        <v>-6,00611268496517+4,45443675377582i</v>
      </c>
      <c r="AP101" s="240" t="str">
        <f t="shared" ref="AP101:AP164" ca="1" si="66">IMPRODUCT(O101,IMEXP(COMPLEX(0,-2*PI()*27*B101/Nt_load2)))</f>
        <v>-5,89498640580069+4,60049254464273i</v>
      </c>
      <c r="AQ101" s="240" t="str">
        <f t="shared" ref="AQ101:AQ164" ca="1" si="67">IMPRODUCT(O101,IMEXP(COMPLEX(0,-2*PI()*28*B101/Nt_load2)))</f>
        <v>-5,7803092072531+4,74377717082424i</v>
      </c>
      <c r="AR101" s="240" t="str">
        <f t="shared" ref="AR101:AR164" ca="1" si="68">IMPRODUCT(O101,IMEXP(COMPLEX(0,-2*PI()*28*B101/Nt_load2)))</f>
        <v>-5,7803092072531+4,74377717082424i</v>
      </c>
      <c r="AS101" s="240" t="str">
        <f t="shared" ref="AS101:AS164" ca="1" si="69">IMPRODUCT(O101,IMEXP(COMPLEX(0,-2*PI()*30*B101/Nt_load2)))</f>
        <v>-5,54058045836547+5,02168941316236i</v>
      </c>
      <c r="AT101" s="240" t="str">
        <f t="shared" ref="AT101:AT164" ca="1" si="70">IMPRODUCT(O101,IMEXP(COMPLEX(0,-2*PI()*31*B101/Nt_load2)))</f>
        <v>-5,41567331165973+5,15614962537597i</v>
      </c>
      <c r="AU101" s="240" t="str">
        <f t="shared" ref="AU101:AU164" ca="1" si="71">IMPRODUCT(O101,IMEXP(COMPLEX(0,-2*PI()*32*B101/Nt_load2)))</f>
        <v>-5,28750396585612+5,28750396585611i</v>
      </c>
      <c r="AV101" s="240" t="str">
        <f t="shared" ref="AV101:AV164" ca="1" si="72">IMPRODUCT(O101,IMEXP(COMPLEX(0,-2*PI()*33*B101/Nt_load2)))</f>
        <v>-5,15614962537597+5,41567331165973i</v>
      </c>
      <c r="AW101" s="240" t="str">
        <f t="shared" ref="AW101:AW164" ca="1" si="73">IMPRODUCT(O101,IMEXP(COMPLEX(0,-2*PI()*34*B101/Nt_load2)))</f>
        <v>-5,02168941316235+5,54058045836547i</v>
      </c>
      <c r="AX101" s="240" t="str">
        <f t="shared" ref="AX101:AX164" ca="1" si="74">IMPRODUCT(O101,IMEXP(COMPLEX(0,-2*PI()*35*B101/Nt_load2)))</f>
        <v>-4,88420432301932+5,66215016657874i</v>
      </c>
      <c r="AY101" s="240" t="str">
        <f t="shared" ref="AY101:AY164" ca="1" si="75">IMPRODUCT(O101,IMEXP(COMPLEX(0,-2*PI()*36*B101/Nt_load2)))</f>
        <v>-4,74377717082425+5,7803092072531i</v>
      </c>
      <c r="AZ101" s="240" t="str">
        <f t="shared" ref="AZ101:AZ164" ca="1" si="76">IMPRODUCT(O101,IMEXP(COMPLEX(0,-2*PI()*37*B101/Nt_load2)))</f>
        <v>-4,60049254464272+5,8949864058007i</v>
      </c>
      <c r="BA101" s="240" t="str">
        <f t="shared" ref="BA101:BA164" ca="1" si="77">IMPRODUCT(O101,IMEXP(COMPLEX(0,-2*PI()*38*B101/Nt_load2)))</f>
        <v>-4,45443675377581+6,00611268496517i</v>
      </c>
      <c r="BB101" s="240" t="str">
        <f t="shared" ref="BB101:BB164" ca="1" si="78">IMPRODUCT(O101,IMEXP(COMPLEX(0,-2*PI()*39*B101/Nt_load2)))</f>
        <v>-4,30569777677054+6,11362110643124i</v>
      </c>
      <c r="BC101" s="240" t="str">
        <f t="shared" ref="BC101:BC164" ca="1" si="79">IMPRODUCT(O101,IMEXP(COMPLEX(0,-2*PI()*40*B101/Nt_load2)))</f>
        <v>-4,15436520842496+6,21744691114581i</v>
      </c>
      <c r="BD101" s="240" t="str">
        <f t="shared" ref="BD101:BD164" ca="1" si="80">IMPRODUCT(O101,IMEXP(COMPLEX(0,-2*PI()*41*B101/Nt_load2)))</f>
        <v>-4,00053020581954+6,31752755832642i</v>
      </c>
      <c r="BE101" s="240" t="str">
        <f t="shared" ref="BE101:BE164" ca="1" si="81">IMPRODUCT(O101,IMEXP(COMPLEX(0,-2*PI()*42*B101/Nt_load2)))</f>
        <v>-3,84428543340759+6,41380276313347i</v>
      </c>
      <c r="BF101" s="240" t="str">
        <f t="shared" ref="BF101:BF164" ca="1" si="82">IMPRODUCT(O101,IMEXP(COMPLEX(0,-2*PI()*43*B101/Nt_load2)))</f>
        <v>-3,68572500719765+6,50621453298353i</v>
      </c>
      <c r="BG101" s="240" t="str">
        <f t="shared" ref="BG101:BG164" ca="1" si="83">IMPRODUCT(O101,IMEXP(COMPLEX(0,-2*PI()*44*B101/Nt_load2)))</f>
        <v>-3,52494443806151+6,59470720248196i</v>
      </c>
      <c r="BH101" s="240" t="str">
        <f t="shared" ref="BH101:BH164" ca="1" si="84">IMPRODUCT(O101,IMEXP(COMPLEX(0,-2*PI()*45*B101/Nt_load2)))</f>
        <v>-3,36204057420205+6,67922746695361i</v>
      </c>
      <c r="BI101" s="240" t="str">
        <f t="shared" ref="BI101:BI164" ca="1" si="85">IMPRODUCT(O101,IMEXP(COMPLEX(0,-2*PI()*46*B101/Nt_load2)))</f>
        <v>-3,19711154281548+6,75972441455156i</v>
      </c>
      <c r="BJ101" s="240" t="str">
        <f t="shared" ref="BJ101:BJ164" ca="1" si="86">IMPRODUCT(O101,IMEXP(COMPLEX(0,-2*PI()*47*B101/Nt_load2)))</f>
        <v>-3,03025669098321+6,83614955692456i</v>
      </c>
      <c r="BK101" s="240" t="str">
        <f t="shared" ref="BK101:BK164" ca="1" si="87">IMPRODUCT(O101,IMEXP(COMPLEX(0,-2*PI()*48*B101/Nt_load2)))</f>
        <v>-2,8615765258289+6,90845685842456i</v>
      </c>
      <c r="BL101" s="240" t="str">
        <f t="shared" ref="BL101:BL164" ca="1" si="88">IMPRODUCT(O101,IMEXP(COMPLEX(0,-2*PI()*49*B101/Nt_load2)))</f>
        <v>-2,69117265397666+6,97660276383689i</v>
      </c>
      <c r="BM101" s="240" t="str">
        <f t="shared" ref="BM101:BM164" ca="1" si="89">IMPRODUCT(O101,IMEXP(COMPLEX(0,-2*PI()*50*B101/Nt_load2)))</f>
        <v>-2,5191477203471+7,04054622461627i</v>
      </c>
      <c r="BN101" s="240" t="str">
        <f t="shared" ref="BN101:BN164" ca="1" si="90">IMPRODUCT(O101,IMEXP(COMPLEX(0,-2*PI()*51*B101/Nt_load2)))</f>
        <v>-2,3456053463278+7,10024872361291i</v>
      </c>
      <c r="BO101" s="240" t="str">
        <f t="shared" ref="BO101:BO164" ca="1" si="91">IMPRODUCT(O101,IMEXP(COMPLEX(0,-2*PI()*52*B101/Nt_load2)))</f>
        <v>-2,1706500673557+7,15567429827385i</v>
      </c>
      <c r="BP101" s="240" t="str">
        <f t="shared" ref="BP101:BP164" ca="1" si="92">IMPRODUCT(O101,IMEXP(COMPLEX(0,-2*PI()*53*B101/Nt_load2)))</f>
        <v>-1,99438726994886+7,20678956230541i</v>
      </c>
      <c r="BQ101" s="240" t="str">
        <f t="shared" ref="BQ101:BQ164" ca="1" si="93">IMPRODUCT(O101,IMEXP(COMPLEX(0,-2*PI()*54*B101/Nt_load2)))</f>
        <v>-1,81692312822555+7,25356372578386i</v>
      </c>
      <c r="BR101" s="240" t="str">
        <f t="shared" ref="BR101:BR164" ca="1" si="94">IMPRODUCT(O101,IMEXP(COMPLEX(0,-2*PI()*55*B101/Nt_load2)))</f>
        <v>-1,63836453994893+7,29596861370211i</v>
      </c>
      <c r="BS101" s="240" t="str">
        <f t="shared" ref="BS101:BS164" ca="1" si="95">IMPRODUCT(O101,IMEXP(COMPLEX(0,-2*PI()*56*B101/Nt_load2)))</f>
        <v>-1,45881906213584+7,3339786829413i</v>
      </c>
      <c r="BT101" s="240" t="str">
        <f t="shared" ref="BT101:BT164" ca="1" si="96">IMPRODUCT(O101,IMEXP(COMPLEX(0,-2*PI()*57*B101/Nt_load2)))</f>
        <v>-1,27839484626847+7,36757103765701i</v>
      </c>
      <c r="BU101" s="240" t="str">
        <f t="shared" ref="BU101:BU164" ca="1" si="97">IMPRODUCT(O101,IMEXP(COMPLEX(0,-2*PI()*58*B101/Nt_load2)))</f>
        <v>-1,0972005731479+7,39672544307089i</v>
      </c>
      <c r="BV101" s="240" t="str">
        <f t="shared" ref="BV101:BV164" ca="1" si="98">IMPRODUCT(O101,IMEXP(COMPLEX(0,-2*PI()*59*B101/Nt_load2)))</f>
        <v>-0,91534538742912+7,42142433765922i</v>
      </c>
      <c r="BW101" s="240" t="str">
        <f t="shared" ref="BW101:BW164" ca="1" si="99">IMPRODUCT(O101,IMEXP(COMPLEX(0,-2*PI()*60*B101/Nt_load2)))</f>
        <v>-0,73293883187591+7,44165284373147i</v>
      </c>
      <c r="BX101" s="240" t="str">
        <f t="shared" ref="BX101:BX164" ca="1" si="100">IMPRODUCT(O101,IMEXP(COMPLEX(0,-2*PI()*61*B101/Nt_load2)))</f>
        <v>-0,550090781376732+7,45739877639198i</v>
      </c>
      <c r="BY101" s="240" t="str">
        <f t="shared" ref="BY101:BY164" ca="1" si="101">IMPRODUCT(O101,IMEXP(COMPLEX(0,-2*PI()*62*B101/Nt_load2)))</f>
        <v>-0,366911376760071+7,4686526508797i</v>
      </c>
      <c r="BZ101" s="240" t="str">
        <f t="shared" ref="BZ101:BZ164" ca="1" si="102">IMPRODUCT(O101,IMEXP(COMPLEX(0,-2*PI()*63*B101/Nt_load2)))</f>
        <v>-0,18351095844975+7,47540768828143i</v>
      </c>
      <c r="CA101" s="240" t="str">
        <f t="shared" ref="CA101:CA164" ca="1" si="103">IMPRODUCT(O101,IMEXP(COMPLEX(0,-2*PI()*64*B101/Nt_load2)))</f>
        <v>2,61079221578473E-14+7,47765981961524i</v>
      </c>
      <c r="CB101" s="240" t="str">
        <f t="shared" ref="CB101:CB164" ca="1" si="104">IMPRODUCT(O101,IMEXP(COMPLEX(0,-2*PI()*65*B101/Nt_load2)))</f>
        <v>0,183510958449801+7,47540768828143i</v>
      </c>
      <c r="CC101" s="240" t="str">
        <f t="shared" ref="CC101:CC164" ca="1" si="105">IMPRODUCT(O101,IMEXP(COMPLEX(0,-2*PI()*66*B101/Nt_load2)))</f>
        <v>0,366911376760122+7,46865265087969i</v>
      </c>
      <c r="CD101" s="240" t="str">
        <f t="shared" ref="CD101:CD164" ca="1" si="106">IMPRODUCT(O101,IMEXP(COMPLEX(0,-2*PI()*67*B101/Nt_load2)))</f>
        <v>0,550090781376782+7,45739877639198i</v>
      </c>
      <c r="CE101" s="240" t="str">
        <f t="shared" ref="CE101:CE164" ca="1" si="107">IMPRODUCT(O101,IMEXP(COMPLEX(0,-2*PI()*68*B101/Nt_load2)))</f>
        <v>0,732938831875961+7,44165284373147i</v>
      </c>
      <c r="CF101" s="240" t="str">
        <f t="shared" ref="CF101:CF164" ca="1" si="108">IMPRODUCT(O101,IMEXP(COMPLEX(0,-2*PI()*69*B101/Nt_load2)))</f>
        <v>0,915345387429165+7,42142433765921i</v>
      </c>
      <c r="CG101" s="240" t="str">
        <f t="shared" ref="CG101:CG164" ca="1" si="109">IMPRODUCT(O101,IMEXP(COMPLEX(0,-2*PI()*70*B101/Nt_load2)))</f>
        <v>1,09720057314796+7,39672544307088i</v>
      </c>
      <c r="CH101" s="240" t="str">
        <f t="shared" ref="CH101:CH164" ca="1" si="110">IMPRODUCT(O101,IMEXP(COMPLEX(0,-2*PI()*71*B101/Nt_load2)))</f>
        <v>1,27839484626845+7,36757103765702i</v>
      </c>
      <c r="CI101" s="240" t="str">
        <f t="shared" ref="CI101:CI164" ca="1" si="111">IMPRODUCT(O101,IMEXP(COMPLEX(0,-2*PI()*72*B101/Nt_load2)))</f>
        <v>1,45881906213581+7,3339786829413i</v>
      </c>
      <c r="CJ101" s="240" t="str">
        <f t="shared" ref="CJ101:CJ164" ca="1" si="112">IMPRODUCT(O101,IMEXP(COMPLEX(0,-2*PI()*73*B101/Nt_load2)))</f>
        <v>1,6383645399489+7,29596861370211i</v>
      </c>
      <c r="CK101" s="240" t="str">
        <f t="shared" ref="CK101:CK164" ca="1" si="113">IMPRODUCT(O101,IMEXP(COMPLEX(0,-2*PI()*74*B101/Nt_load2)))</f>
        <v>1,81692312822553+7,25356372578386i</v>
      </c>
      <c r="CL101" s="240" t="str">
        <f t="shared" ref="CL101:CL164" ca="1" si="114">IMPRODUCT(O101,IMEXP(COMPLEX(0,-2*PI()*75*B101/Nt_load2)))</f>
        <v>1,99438726994884+7,20678956230542i</v>
      </c>
      <c r="CM101" s="240" t="str">
        <f t="shared" ref="CM101:CM164" ca="1" si="115">IMPRODUCT(O101,IMEXP(COMPLEX(0,-2*PI()*76*B101/Nt_load2)))</f>
        <v>2,17065006735568+7,15567429827386i</v>
      </c>
      <c r="CN101" s="240" t="str">
        <f t="shared" ref="CN101:CN164" ca="1" si="116">IMPRODUCT(O101,IMEXP(COMPLEX(0,-2*PI()*77*B101/Nt_load2)))</f>
        <v>2,34560534632777+7,10024872361292i</v>
      </c>
      <c r="CO101" s="240" t="str">
        <f t="shared" ref="CO101:CO164" ca="1" si="117">IMPRODUCT(O101,IMEXP(COMPLEX(0,-2*PI()*78*B101/Nt_load2)))</f>
        <v>2,51914772034707+7,04054622461627i</v>
      </c>
      <c r="CP101" s="240" t="str">
        <f t="shared" ref="CP101:CP164" ca="1" si="118">IMPRODUCT(O101,IMEXP(COMPLEX(0,-2*PI()*79*B101/Nt_load2)))</f>
        <v>2,69117265397664+6,9766027638369i</v>
      </c>
      <c r="CQ101" s="240" t="str">
        <f t="shared" ref="CQ101:CQ164" ca="1" si="119">IMPRODUCT(O101,IMEXP(COMPLEX(0,-2*PI()*80*B101/Nt_load2)))</f>
        <v>2,86157652582887+6,90845685842457i</v>
      </c>
      <c r="CR101" s="240" t="str">
        <f t="shared" ref="CR101:CR164" ca="1" si="120">IMPRODUCT(O101,IMEXP(COMPLEX(0,-2*PI()*81*B101/Nt_load2)))</f>
        <v>3,03025669098319+6,83614955692456i</v>
      </c>
      <c r="CS101" s="240" t="str">
        <f t="shared" ref="CS101:CS164" ca="1" si="121">IMPRODUCT(O101,IMEXP(COMPLEX(0,-2*PI()*82*B101/Nt_load2)))</f>
        <v>3,19711154281545+6,75972441455156i</v>
      </c>
      <c r="CT101" s="240" t="str">
        <f t="shared" ref="CT101:CT164" ca="1" si="122">IMPRODUCT(O101,IMEXP(COMPLEX(0,-2*PI()*83*B101/Nt_load2)))</f>
        <v>3,36204057420202+6,67922746695361i</v>
      </c>
      <c r="CU101" s="240" t="str">
        <f t="shared" ref="CU101:CU164" ca="1" si="123">IMPRODUCT(O101,IMEXP(COMPLEX(0,-2*PI()*84*B101/Nt_load2)))</f>
        <v>3,52494443806149+6,59470720248198i</v>
      </c>
      <c r="CV101" s="240" t="str">
        <f t="shared" ref="CV101:CV164" ca="1" si="124">IMPRODUCT(O101,IMEXP(COMPLEX(0,-2*PI()*85*B101/Nt_load2)))</f>
        <v>3,68572500719763+6,50621453298355i</v>
      </c>
      <c r="CW101" s="240" t="str">
        <f t="shared" ref="CW101:CW164" ca="1" si="125">IMPRODUCT(O101,IMEXP(COMPLEX(0,-2*PI()*86*B101/Nt_load2)))</f>
        <v>3,84428543340758+6,41380276313348i</v>
      </c>
      <c r="CX101" s="240" t="str">
        <f t="shared" ref="CX101:CX164" ca="1" si="126">IMPRODUCT(O101,IMEXP(COMPLEX(0,-2*PI()*87*B101/Nt_load2)))</f>
        <v>4,00053020581952+6,31752755832643i</v>
      </c>
      <c r="CY101" s="240" t="str">
        <f t="shared" ref="CY101:CY164" ca="1" si="127">IMPRODUCT(O101,IMEXP(COMPLEX(0,-2*PI()*88*B101/Nt_load2)))</f>
        <v>4,15436520842494+6,21744691114582i</v>
      </c>
      <c r="CZ101" s="240" t="str">
        <f t="shared" ref="CZ101:CZ164" ca="1" si="128">IMPRODUCT(O101,IMEXP(COMPLEX(0,-2*PI()*89*B101/Nt_load2)))</f>
        <v>4,30569777677053+6,11362110643124i</v>
      </c>
      <c r="DA101" s="240" t="str">
        <f t="shared" ref="DA101:DA164" ca="1" si="129">IMPRODUCT(O101,IMEXP(COMPLEX(0,-2*PI()*90*B101/Nt_load2)))</f>
        <v>4,45443675377579+6,00611268496518i</v>
      </c>
      <c r="DB101" s="240" t="str">
        <f t="shared" ref="DB101:DB164" ca="1" si="130">IMPRODUCT(O101,IMEXP(COMPLEX(0,-2*PI()*91*B101/Nt_load2)))</f>
        <v>4,60049254464271+5,89498640580071i</v>
      </c>
      <c r="DC101" s="240" t="str">
        <f t="shared" ref="DC101:DC164" ca="1" si="131">IMPRODUCT(O101,IMEXP(COMPLEX(0,-2*PI()*92*B101/Nt_load2)))</f>
        <v>4,74377717082423+5,78030920725312i</v>
      </c>
      <c r="DD101" s="240" t="str">
        <f t="shared" ref="DD101:DD164" ca="1" si="132">IMPRODUCT(O101,IMEXP(COMPLEX(0,-2*PI()*93*B101/Nt_load2)))</f>
        <v>4,88420432301929+5,66215016657876i</v>
      </c>
      <c r="DE101" s="240" t="str">
        <f t="shared" ref="DE101:DE164" ca="1" si="133">IMPRODUCT(O101,IMEXP(COMPLEX(0,-2*PI()*94*B101/Nt_load2)))</f>
        <v>5,02168941316233+5,5405804583655i</v>
      </c>
      <c r="DF101" s="240" t="str">
        <f t="shared" ref="DF101:DF164" ca="1" si="134">IMPRODUCT(O101,IMEXP(COMPLEX(0,-2*PI()*95*B101/Nt_load2)))</f>
        <v>5,15614962537595+5,41567331165976i</v>
      </c>
      <c r="DG101" s="240" t="str">
        <f t="shared" ref="DG101:DG164" ca="1" si="135">IMPRODUCT(O101,IMEXP(COMPLEX(0,-2*PI()*96*B101/Nt_load2)))</f>
        <v>5,28750396585609+5,28750396585614i</v>
      </c>
      <c r="DH101" s="240" t="str">
        <f t="shared" ref="DH101:DH164" ca="1" si="136">IMPRODUCT(O101,IMEXP(COMPLEX(0,-2*PI()*97*B101/Nt_load2)))</f>
        <v>5,41567331165976+5,15614962537594i</v>
      </c>
      <c r="DI101" s="240" t="str">
        <f t="shared" ref="DI101:DI164" ca="1" si="137">IMPRODUCT(O101,IMEXP(COMPLEX(0,-2*PI()*98*B101/Nt_load2)))</f>
        <v>5,5405804583655+5,02168941316233i</v>
      </c>
      <c r="DJ101" s="240" t="str">
        <f t="shared" ref="DJ101:DJ164" ca="1" si="138">IMPRODUCT(O101,IMEXP(COMPLEX(0,-2*PI()*99*B101/Nt_load2)))</f>
        <v>5,66215016657876+4,88420432301929i</v>
      </c>
      <c r="DK101" s="240" t="str">
        <f t="shared" ref="DK101:DK164" ca="1" si="139">IMPRODUCT(O101,IMEXP(COMPLEX(0,-2*PI()*100*B101/Nt_load2)))</f>
        <v>5,78030920725312+4,74377717082422i</v>
      </c>
      <c r="DL101" s="240" t="str">
        <f t="shared" ref="DL101:DL164" ca="1" si="140">IMPRODUCT(O101,IMEXP(COMPLEX(0,-2*PI()*101*B101/Nt_load2)))</f>
        <v>5,89498640580071+4,60049254464271i</v>
      </c>
      <c r="DM101" s="240" t="str">
        <f t="shared" ref="DM101:DM164" ca="1" si="141">IMPRODUCT(O101,IMEXP(COMPLEX(0,-2*PI()*102*B101/Nt_load2)))</f>
        <v>6,00611268496518+4,4544367537758i</v>
      </c>
      <c r="DN101" s="240" t="str">
        <f t="shared" ref="DN101:DN164" ca="1" si="142">IMPRODUCT(O101,IMEXP(COMPLEX(0,-2*PI()*103*B101/Nt_load2)))</f>
        <v>6,11362110643125+4,30569777677053i</v>
      </c>
      <c r="DO101" s="240" t="str">
        <f t="shared" ref="DO101:DO164" ca="1" si="143">IMPRODUCT(O101,IMEXP(COMPLEX(0,-2*PI()*104*B101/Nt_load2)))</f>
        <v>6,21744691114582+4,15436520842494i</v>
      </c>
      <c r="DP101" s="240" t="str">
        <f t="shared" ref="DP101:DP164" ca="1" si="144">IMPRODUCT(O101,IMEXP(COMPLEX(0,-2*PI()*105*B101/Nt_load2)))</f>
        <v>6,31752755832643+4,00053020581952i</v>
      </c>
      <c r="DQ101" s="240" t="str">
        <f t="shared" ref="DQ101:DQ164" ca="1" si="145">IMPRODUCT(O101,IMEXP(COMPLEX(0,-2*PI()*106*B101/Nt_load2)))</f>
        <v>6,41380276313348+3,84428543340757i</v>
      </c>
      <c r="DR101" s="240" t="str">
        <f t="shared" ref="DR101:DR164" ca="1" si="146">IMPRODUCT(O101,IMEXP(COMPLEX(0,-2*PI()*107*B101/Nt_load2)))</f>
        <v>6,50621453298354+3,68572500719763i</v>
      </c>
      <c r="DS101" s="240" t="str">
        <f t="shared" ref="DS101:DS164" ca="1" si="147">IMPRODUCT(O101,IMEXP(COMPLEX(0,-2*PI()*108*B101/Nt_load2)))</f>
        <v>6,59470720248198+3,52494443806149i</v>
      </c>
      <c r="DT101" s="240" t="str">
        <f t="shared" ref="DT101:DT164" ca="1" si="148">IMPRODUCT(O101,IMEXP(COMPLEX(0,-2*PI()*109*B101/Nt_load2)))</f>
        <v>6,67922746695361+3,36204057420202i</v>
      </c>
      <c r="DU101" s="240" t="str">
        <f t="shared" ref="DU101:DU164" ca="1" si="149">IMPRODUCT(O101,IMEXP(COMPLEX(0,-2*PI()*110*B101/Nt_load2)))</f>
        <v>6,75972441455156+3,19711154281545i</v>
      </c>
      <c r="DV101" s="240" t="str">
        <f t="shared" ref="DV101:DV164" ca="1" si="150">IMPRODUCT(O101,IMEXP(COMPLEX(0,-2*PI()*111*B101/Nt_load2)))</f>
        <v>6,83614955692456+3,03025669098319i</v>
      </c>
      <c r="DW101" s="240" t="str">
        <f t="shared" ref="DW101:DW164" ca="1" si="151">IMPRODUCT(O101,IMEXP(COMPLEX(0,-2*PI()*112*B101/Nt_load2)))</f>
        <v>6,90845685842457+2,86157652582887i</v>
      </c>
      <c r="DX101" s="240" t="str">
        <f t="shared" ref="DX101:DX164" ca="1" si="152">IMPRODUCT(O101,IMEXP(COMPLEX(0,-2*PI()*113*B101/Nt_load2)))</f>
        <v>6,9766027638369+2,69117265397664i</v>
      </c>
      <c r="DY101" s="240" t="str">
        <f t="shared" ref="DY101:DY164" ca="1" si="153">IMPRODUCT(O101,IMEXP(COMPLEX(0,-2*PI()*114*B101/Nt_load2)))</f>
        <v>7,04054622461627+2,51914772034707i</v>
      </c>
      <c r="DZ101" s="240" t="str">
        <f t="shared" ref="DZ101:DZ164" ca="1" si="154">IMPRODUCT(O101,IMEXP(COMPLEX(0,-2*PI()*115*B101/Nt_load2)))</f>
        <v>7,10024872361292+2,34560534632777i</v>
      </c>
      <c r="EA101" s="240" t="str">
        <f t="shared" ref="EA101:EA164" ca="1" si="155">IMPRODUCT(O101,IMEXP(COMPLEX(0,-2*PI()*116*B101/Nt_load2)))</f>
        <v>7,15567429827386+2,17065006735567i</v>
      </c>
      <c r="EB101" s="240" t="str">
        <f t="shared" ref="EB101:EB164" ca="1" si="156">IMPRODUCT(O101,IMEXP(COMPLEX(0,-2*PI()*117*B101/Nt_load2)))</f>
        <v>7,20678956230542+1,99438726994884i</v>
      </c>
      <c r="EC101" s="240" t="str">
        <f t="shared" ref="EC101:EC164" ca="1" si="157">IMPRODUCT(O101,IMEXP(COMPLEX(0,-2*PI()*118*B101/Nt_load2)))</f>
        <v>7,25356372578386+1,81692312822552i</v>
      </c>
      <c r="ED101" s="240" t="str">
        <f t="shared" ref="ED101:ED164" ca="1" si="158">IMPRODUCT(O101,IMEXP(COMPLEX(0,-2*PI()*119*B101/Nt_load2)))</f>
        <v>7,29596861370211+1,6383645399489i</v>
      </c>
      <c r="EE101" s="240" t="str">
        <f t="shared" ref="EE101:EE164" ca="1" si="159">IMPRODUCT(O101,IMEXP(COMPLEX(0,-2*PI()*120*B101/Nt_load2)))</f>
        <v>7,3339786829413+1,45881906213581i</v>
      </c>
      <c r="EF101" s="240" t="str">
        <f t="shared" ref="EF101:EF164" ca="1" si="160">IMPRODUCT(O101,IMEXP(COMPLEX(0,-2*PI()*121*B101/Nt_load2)))</f>
        <v>7,36757103765702+1,27839484626845i</v>
      </c>
      <c r="EG101" s="240" t="str">
        <f t="shared" ref="EG101:EG164" ca="1" si="161">IMPRODUCT(O101,IMEXP(COMPLEX(0,-2*PI()*122*B101/Nt_load2)))</f>
        <v>7,39672544307088+1,09720057314796i</v>
      </c>
      <c r="EH101" s="240" t="str">
        <f t="shared" ref="EH101:EH164" ca="1" si="162">IMPRODUCT(O101,IMEXP(COMPLEX(0,-2*PI()*123*B101/Nt_load2)))</f>
        <v>7,42142433765921+0,915345387429165i</v>
      </c>
      <c r="EI101" s="240" t="str">
        <f t="shared" ref="EI101:EI164" ca="1" si="163">IMPRODUCT(O101,IMEXP(COMPLEX(0,-2*PI()*124*B101/Nt_load2)))</f>
        <v>7,44165284373147+0,732938831875959i</v>
      </c>
      <c r="EJ101" s="240" t="str">
        <f t="shared" ref="EJ101:EJ164" ca="1" si="164">IMPRODUCT(O101,IMEXP(COMPLEX(0,-2*PI()*125*B101/Nt_load2)))</f>
        <v>7,45739877639198+0,550090781376782i</v>
      </c>
      <c r="EK101" s="240" t="str">
        <f t="shared" ref="EK101:EK164" ca="1" si="165">IMPRODUCT(O101,IMEXP(COMPLEX(0,-2*PI()*126*B101/Nt_load2)))</f>
        <v>7,46865265087969+0,366911376760119i</v>
      </c>
      <c r="EL101" s="240" t="str">
        <f t="shared" ref="EL101:EL164" ca="1" si="166">IMPRODUCT(O101,IMEXP(COMPLEX(0,-2*PI()*127*B101/Nt_load2)))</f>
        <v>7,47540768828143+0,1835109584498i</v>
      </c>
      <c r="EM101" s="240" t="str">
        <f t="shared" ref="EM101:EM164" ca="1" si="167">IMPRODUCT(O101,IMEXP(COMPLEX(0,-2*PI()*128*B101/Nt_load2)))</f>
        <v>7,47765981961524+2,41613606231769E-14i</v>
      </c>
      <c r="EN101" s="240"/>
      <c r="EO101" s="240"/>
      <c r="EP101" s="240"/>
    </row>
    <row r="102" spans="1:146" ht="15" thickBot="1">
      <c r="A102" s="277">
        <f t="shared" ref="A102:A164" si="168">A101+Div_Nt_load2</f>
        <v>3.9062500000000001E-5</v>
      </c>
      <c r="B102" s="276">
        <v>2</v>
      </c>
      <c r="C102" s="248">
        <f t="shared" ref="C102:C164" si="169">C101+1/time_load2</f>
        <v>400</v>
      </c>
      <c r="D102" s="247">
        <f t="shared" ref="D102:D165" si="170">2*PI()*C102</f>
        <v>2513.2741228718346</v>
      </c>
      <c r="E102" s="247" t="str">
        <f t="shared" ref="E102:E165" si="171">COMPLEX(0,D102)</f>
        <v>2513,27412287183i</v>
      </c>
      <c r="F102" s="247"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0,48378475749136-0,966256438790165i</v>
      </c>
      <c r="G102" s="247"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47" t="str">
        <f t="shared" si="38"/>
        <v>0,0850836905294127-0,169489043632503i</v>
      </c>
      <c r="I102" s="247" t="str">
        <f t="shared" ref="I102:I165" si="174">IMDIV(IMPRODUCT(-1,H102),IMSUM(1,IMPRODUCT(F102,G102,-1)))</f>
        <v>-0,0550279166055226+0,0066909072831638i</v>
      </c>
      <c r="J102" s="275" t="str">
        <f ca="1">IMPRODUCT(1/N_FFT2,Q100)</f>
        <v>0,0202948904996015+0,000526712198120398i</v>
      </c>
      <c r="K102" s="274" t="str">
        <f t="shared" ref="K102:K165" ca="1" si="175">IMPRODUCT(I102,J102)</f>
        <v>-0,00112030972441282+0,000106807355741515i</v>
      </c>
      <c r="M102" s="278"/>
      <c r="N102" s="265">
        <f t="shared" ref="N102:N164" ca="1" si="176">Ioutput2+O102</f>
        <v>7.5223432404590778</v>
      </c>
      <c r="O102" s="240">
        <f t="shared" ca="1" si="39"/>
        <v>-7.4776567595409222</v>
      </c>
      <c r="P102" s="240" t="str">
        <f t="shared" ca="1" si="40"/>
        <v>-7,46864959449136+0,36691122660937i</v>
      </c>
      <c r="Q102" s="240" t="str">
        <f t="shared" ca="1" si="41"/>
        <v>-7,44164979839224+0,73293853193621i</v>
      </c>
      <c r="R102" s="240" t="str">
        <f t="shared" ca="1" si="42"/>
        <v>-7,39672241611724+1,09720012414178i</v>
      </c>
      <c r="S102" s="240" t="str">
        <f t="shared" ca="1" si="43"/>
        <v>-7,33397568166545+1,45881846514491i</v>
      </c>
      <c r="T102" s="240" t="str">
        <f t="shared" ca="1" si="44"/>
        <v>-7,25356075741613+1,81692238468811i</v>
      </c>
      <c r="U102" s="241" t="str">
        <f t="shared" ca="1" si="45"/>
        <v>-7,15567136996531+2,17064917906298i</v>
      </c>
      <c r="V102" s="240" t="str">
        <f t="shared" ca="1" si="46"/>
        <v>-7,04054334342146+2,51914668943908i</v>
      </c>
      <c r="W102" s="240" t="str">
        <f t="shared" ca="1" si="47"/>
        <v>-6,90845403128453+2,86157535478914i</v>
      </c>
      <c r="X102" s="240" t="str">
        <f t="shared" ca="1" si="48"/>
        <v>-6,75972164827713+3,1971102344651i</v>
      </c>
      <c r="Y102" s="240" t="str">
        <f t="shared" ca="1" si="49"/>
        <v>-6,59470450373735+3,52494299555245i</v>
      </c>
      <c r="Z102" s="240" t="str">
        <f t="shared" ca="1" si="50"/>
        <v>-6,41380013842017+3,84428386021498i</v>
      </c>
      <c r="AA102" s="240" t="str">
        <f t="shared" ca="1" si="51"/>
        <v>-6,217444366787+4,15436350833875i</v>
      </c>
      <c r="AB102" s="240" t="str">
        <f t="shared" ca="1" si="52"/>
        <v>-6,00611022709042+4,45443493089168i</v>
      </c>
      <c r="AC102" s="240" t="str">
        <f t="shared" ca="1" si="53"/>
        <v>-5,78030684178366+4,74377522953365i</v>
      </c>
      <c r="AD102" s="240" t="str">
        <f t="shared" ca="1" si="54"/>
        <v>-5,54057819099996+5,02168735814205i</v>
      </c>
      <c r="AE102" s="240" t="str">
        <f t="shared" ca="1" si="55"/>
        <v>-5,28750180205681+5,28750180205681i</v>
      </c>
      <c r="AF102" s="240" t="str">
        <f t="shared" ca="1" si="56"/>
        <v>-5,02168735814204+5,54057819099996i</v>
      </c>
      <c r="AG102" s="240" t="str">
        <f t="shared" ca="1" si="57"/>
        <v>-4,74377522953365+5,78030684178366i</v>
      </c>
      <c r="AH102" s="240" t="str">
        <f t="shared" ca="1" si="58"/>
        <v>-4,45443493089167+6,00611022709042i</v>
      </c>
      <c r="AI102" s="240" t="str">
        <f t="shared" ca="1" si="59"/>
        <v>-4,15436350833876+6,217444366787i</v>
      </c>
      <c r="AJ102" s="240" t="str">
        <f t="shared" ca="1" si="60"/>
        <v>-3,84428386021498+6,41380013842017i</v>
      </c>
      <c r="AK102" s="240" t="str">
        <f t="shared" ca="1" si="61"/>
        <v>-3,52494299555246+6,59470450373735i</v>
      </c>
      <c r="AL102" s="240" t="str">
        <f t="shared" ca="1" si="62"/>
        <v>-3,19711023446511+6,75972164827713i</v>
      </c>
      <c r="AM102" s="240" t="str">
        <f t="shared" ca="1" si="63"/>
        <v>-2,86157535478915+6,90845403128453i</v>
      </c>
      <c r="AN102" s="240" t="str">
        <f t="shared" ca="1" si="64"/>
        <v>-2,51914668943911+7,04054334342145i</v>
      </c>
      <c r="AO102" s="240" t="str">
        <f t="shared" ca="1" si="65"/>
        <v>-2,17064917906301+7,15567136996531i</v>
      </c>
      <c r="AP102" s="240" t="str">
        <f t="shared" ca="1" si="66"/>
        <v>-1,81692238468814+7,25356075741613i</v>
      </c>
      <c r="AQ102" s="240" t="str">
        <f t="shared" ca="1" si="67"/>
        <v>-1,45881846514495+7,33397568166545i</v>
      </c>
      <c r="AR102" s="240" t="str">
        <f t="shared" ca="1" si="68"/>
        <v>-1,45881846514495+7,33397568166545i</v>
      </c>
      <c r="AS102" s="240" t="str">
        <f t="shared" ca="1" si="69"/>
        <v>-0,732938531936176+7,44164979839224i</v>
      </c>
      <c r="AT102" s="240" t="str">
        <f t="shared" ca="1" si="70"/>
        <v>-0,366911226609341+7,46864959449137i</v>
      </c>
      <c r="AU102" s="240" t="str">
        <f t="shared" ca="1" si="71"/>
        <v>2,61079114737316E-14+7,47765675954092i</v>
      </c>
      <c r="AV102" s="240" t="str">
        <f t="shared" ca="1" si="72"/>
        <v>0,366911226609391+7,46864959449136i</v>
      </c>
      <c r="AW102" s="240" t="str">
        <f t="shared" ca="1" si="73"/>
        <v>0,732938531936227+7,44164979839224i</v>
      </c>
      <c r="AX102" s="240" t="str">
        <f t="shared" ca="1" si="74"/>
        <v>1,0972001241418+7,39672241611724i</v>
      </c>
      <c r="AY102" s="240" t="str">
        <f t="shared" ca="1" si="75"/>
        <v>1,45881846514492+7,33397568166545i</v>
      </c>
      <c r="AZ102" s="240" t="str">
        <f t="shared" ca="1" si="76"/>
        <v>1,81692238468812+7,25356075741613i</v>
      </c>
      <c r="BA102" s="240" t="str">
        <f t="shared" ca="1" si="77"/>
        <v>2,17064917906299+7,15567136996531i</v>
      </c>
      <c r="BB102" s="240" t="str">
        <f t="shared" ca="1" si="78"/>
        <v>2,51914668943908+7,04054334342146i</v>
      </c>
      <c r="BC102" s="240" t="str">
        <f t="shared" ca="1" si="79"/>
        <v>2,86157535478913+6,90845403128453i</v>
      </c>
      <c r="BD102" s="240" t="str">
        <f t="shared" ca="1" si="80"/>
        <v>3,19711023446509+6,75972164827714i</v>
      </c>
      <c r="BE102" s="240" t="str">
        <f t="shared" ca="1" si="81"/>
        <v>3,52494299555244+6,59470450373736i</v>
      </c>
      <c r="BF102" s="240" t="str">
        <f t="shared" ca="1" si="82"/>
        <v>3,84428386021497+6,41380013842018i</v>
      </c>
      <c r="BG102" s="240" t="str">
        <f t="shared" ca="1" si="83"/>
        <v>4,15436350833874+6,21744436678701i</v>
      </c>
      <c r="BH102" s="240" t="str">
        <f t="shared" ca="1" si="84"/>
        <v>4,45443493089165+6,00611022709044i</v>
      </c>
      <c r="BI102" s="240" t="str">
        <f t="shared" ca="1" si="85"/>
        <v>4,74377522953363+5,78030684178368i</v>
      </c>
      <c r="BJ102" s="240" t="str">
        <f t="shared" ca="1" si="86"/>
        <v>5,02168735814202+5,54057819099998i</v>
      </c>
      <c r="BK102" s="240" t="str">
        <f t="shared" ca="1" si="87"/>
        <v>5,28750180205678+5,28750180205684i</v>
      </c>
      <c r="BL102" s="240" t="str">
        <f t="shared" ca="1" si="88"/>
        <v>5,54057819099998+5,02168735814202i</v>
      </c>
      <c r="BM102" s="240" t="str">
        <f t="shared" ca="1" si="89"/>
        <v>5,78030684178369+4,74377522953362i</v>
      </c>
      <c r="BN102" s="240" t="str">
        <f t="shared" ca="1" si="90"/>
        <v>6,00611022709044+4,45443493089165i</v>
      </c>
      <c r="BO102" s="240" t="str">
        <f t="shared" ca="1" si="91"/>
        <v>6,21744436678701+4,15436350833874i</v>
      </c>
      <c r="BP102" s="240" t="str">
        <f t="shared" ca="1" si="92"/>
        <v>6,41380013842018+3,84428386021496i</v>
      </c>
      <c r="BQ102" s="240" t="str">
        <f t="shared" ca="1" si="93"/>
        <v>6,59470450373736+3,52494299555244i</v>
      </c>
      <c r="BR102" s="240" t="str">
        <f t="shared" ca="1" si="94"/>
        <v>6,75972164827714+3,19711023446509i</v>
      </c>
      <c r="BS102" s="240" t="str">
        <f t="shared" ca="1" si="95"/>
        <v>6,90845403128453+2,86157535478913i</v>
      </c>
      <c r="BT102" s="240" t="str">
        <f t="shared" ca="1" si="96"/>
        <v>7,04054334342146+2,51914668943908i</v>
      </c>
      <c r="BU102" s="240" t="str">
        <f t="shared" ca="1" si="97"/>
        <v>7,15567136996531+2,17064917906298i</v>
      </c>
      <c r="BV102" s="240" t="str">
        <f t="shared" ca="1" si="98"/>
        <v>7,25356075741613+1,81692238468811i</v>
      </c>
      <c r="BW102" s="240" t="str">
        <f t="shared" ca="1" si="99"/>
        <v>7,33397568166545+1,45881846514492i</v>
      </c>
      <c r="BX102" s="240" t="str">
        <f t="shared" ca="1" si="100"/>
        <v>7,39672241611724+1,0972001241418i</v>
      </c>
      <c r="BY102" s="240" t="str">
        <f t="shared" ca="1" si="101"/>
        <v>7,44164979839224+0,732938531936225i</v>
      </c>
      <c r="BZ102" s="240" t="str">
        <f t="shared" ca="1" si="102"/>
        <v>7,46864959449136+0,366911226609389i</v>
      </c>
      <c r="CA102" s="240" t="str">
        <f t="shared" ca="1" si="103"/>
        <v>7,47765675954092+2,41613507356504E-14i</v>
      </c>
      <c r="CB102" s="240" t="str">
        <f t="shared" ca="1" si="104"/>
        <v>7,46864959449137-0,366911226609341i</v>
      </c>
      <c r="CC102" s="240" t="str">
        <f t="shared" ca="1" si="105"/>
        <v>7,44164979839224-0,732938531936177i</v>
      </c>
      <c r="CD102" s="240" t="str">
        <f t="shared" ca="1" si="106"/>
        <v>7,39672241611725-1,09720012414175i</v>
      </c>
      <c r="CE102" s="240" t="str">
        <f t="shared" ca="1" si="107"/>
        <v>7,33397568166545-1,45881846514495i</v>
      </c>
      <c r="CF102" s="240" t="str">
        <f t="shared" ca="1" si="108"/>
        <v>7,25356075741613-1,81692238468814i</v>
      </c>
      <c r="CG102" s="240" t="str">
        <f t="shared" ca="1" si="109"/>
        <v>7,15567136996531-2,17064917906301i</v>
      </c>
      <c r="CH102" s="240" t="str">
        <f t="shared" ca="1" si="110"/>
        <v>7,04054334342145-2,51914668943911i</v>
      </c>
      <c r="CI102" s="240" t="str">
        <f t="shared" ca="1" si="111"/>
        <v>6,90845403128453-2,86157535478915i</v>
      </c>
      <c r="CJ102" s="240" t="str">
        <f t="shared" ca="1" si="112"/>
        <v>6,75972164827713-3,19711023446511i</v>
      </c>
      <c r="CK102" s="240" t="str">
        <f t="shared" ca="1" si="113"/>
        <v>6,59470450373735-3,52494299555246i</v>
      </c>
      <c r="CL102" s="240" t="str">
        <f t="shared" ca="1" si="114"/>
        <v>6,41380013842017-3,84428386021499i</v>
      </c>
      <c r="CM102" s="240" t="str">
        <f t="shared" ca="1" si="115"/>
        <v>6,217444366787-4,15436350833876i</v>
      </c>
      <c r="CN102" s="240" t="str">
        <f t="shared" ca="1" si="116"/>
        <v>6,00611022709042-4,45443493089167i</v>
      </c>
      <c r="CO102" s="240" t="str">
        <f t="shared" ca="1" si="117"/>
        <v>5,78030684178366-4,74377522953365i</v>
      </c>
      <c r="CP102" s="240" t="str">
        <f t="shared" ca="1" si="118"/>
        <v>5,54057819099997-5,02168735814204i</v>
      </c>
      <c r="CQ102" s="240" t="str">
        <f t="shared" ca="1" si="119"/>
        <v>5,28750180205682-5,2875018020568i</v>
      </c>
      <c r="CR102" s="240" t="str">
        <f t="shared" ca="1" si="120"/>
        <v>5,02168735814206-5,54057819099995i</v>
      </c>
      <c r="CS102" s="240" t="str">
        <f t="shared" ca="1" si="121"/>
        <v>4,74377522953366-5,78030684178366i</v>
      </c>
      <c r="CT102" s="240" t="str">
        <f t="shared" ca="1" si="122"/>
        <v>4,45443493089169-6,00611022709041i</v>
      </c>
      <c r="CU102" s="240" t="str">
        <f t="shared" ca="1" si="123"/>
        <v>4,15436350833877-6,21744436678698i</v>
      </c>
      <c r="CV102" s="240" t="str">
        <f t="shared" ca="1" si="124"/>
        <v>3,84428386021501-6,41380013842016i</v>
      </c>
      <c r="CW102" s="240" t="str">
        <f t="shared" ca="1" si="125"/>
        <v>3,52494299555249-6,59470450373734i</v>
      </c>
      <c r="CX102" s="240" t="str">
        <f t="shared" ca="1" si="126"/>
        <v>3,19711023446514-6,75972164827712i</v>
      </c>
      <c r="CY102" s="240" t="str">
        <f t="shared" ca="1" si="127"/>
        <v>2,8615753547891-6,90845403128455i</v>
      </c>
      <c r="CZ102" s="240" t="str">
        <f t="shared" ca="1" si="128"/>
        <v>2,51914668943906-7,04054334342146i</v>
      </c>
      <c r="DA102" s="240" t="str">
        <f t="shared" ca="1" si="129"/>
        <v>2,17064917906296-7,15567136996532i</v>
      </c>
      <c r="DB102" s="240" t="str">
        <f t="shared" ca="1" si="130"/>
        <v>1,8169223846881-7,25356075741614i</v>
      </c>
      <c r="DC102" s="240" t="str">
        <f t="shared" ca="1" si="131"/>
        <v>1,4588184651449-7,33397568166546i</v>
      </c>
      <c r="DD102" s="240" t="str">
        <f t="shared" ca="1" si="132"/>
        <v>1,09720012414177-7,39672241611724i</v>
      </c>
      <c r="DE102" s="240" t="str">
        <f t="shared" ca="1" si="133"/>
        <v>0,732938531936203-7,44164979839224i</v>
      </c>
      <c r="DF102" s="240" t="str">
        <f t="shared" ca="1" si="134"/>
        <v>0,366911226609363-7,46864959449136i</v>
      </c>
      <c r="DG102" s="240" t="str">
        <f t="shared" ca="1" si="135"/>
        <v>1,37418594379328E-15-7,47765675954092i</v>
      </c>
      <c r="DH102" s="240" t="str">
        <f t="shared" ca="1" si="136"/>
        <v>-0,366911226609368-7,46864959449136i</v>
      </c>
      <c r="DI102" s="240" t="str">
        <f t="shared" ca="1" si="137"/>
        <v>-0,732938531936206-7,44164979839224i</v>
      </c>
      <c r="DJ102" s="240" t="str">
        <f t="shared" ca="1" si="138"/>
        <v>-1,09720012414177-7,39672241611724i</v>
      </c>
      <c r="DK102" s="240" t="str">
        <f t="shared" ca="1" si="139"/>
        <v>-1,45881846514491-7,33397568166546i</v>
      </c>
      <c r="DL102" s="240" t="str">
        <f t="shared" ca="1" si="140"/>
        <v>-1,81692238468809-7,25356075741614i</v>
      </c>
      <c r="DM102" s="240" t="str">
        <f t="shared" ca="1" si="141"/>
        <v>-2,17064917906296-7,15567136996532i</v>
      </c>
      <c r="DN102" s="240" t="str">
        <f t="shared" ca="1" si="142"/>
        <v>-2,51914668943906-7,04054334342146i</v>
      </c>
      <c r="DO102" s="240" t="str">
        <f t="shared" ca="1" si="143"/>
        <v>-2,86157535478911-6,90845403128454i</v>
      </c>
      <c r="DP102" s="240" t="str">
        <f t="shared" ca="1" si="144"/>
        <v>-3,19711023446507-6,75972164827715i</v>
      </c>
      <c r="DQ102" s="240" t="str">
        <f t="shared" ca="1" si="145"/>
        <v>-3,52494299555242-6,59470450373738i</v>
      </c>
      <c r="DR102" s="240" t="str">
        <f t="shared" ca="1" si="146"/>
        <v>-3,84428386021501-6,41380013842016i</v>
      </c>
      <c r="DS102" s="240" t="str">
        <f t="shared" ca="1" si="147"/>
        <v>-4,15436350833878-6,21744436678698i</v>
      </c>
      <c r="DT102" s="240" t="str">
        <f t="shared" ca="1" si="148"/>
        <v>-4,45443493089169-6,00611022709041i</v>
      </c>
      <c r="DU102" s="240" t="str">
        <f t="shared" ca="1" si="149"/>
        <v>-4,74377522953367-5,78030684178365i</v>
      </c>
      <c r="DV102" s="240" t="str">
        <f t="shared" ca="1" si="150"/>
        <v>-5,02168735814206-5,54057819099995i</v>
      </c>
      <c r="DW102" s="240" t="str">
        <f t="shared" ca="1" si="151"/>
        <v>-5,28750180205682-5,2875018020568i</v>
      </c>
      <c r="DX102" s="240" t="str">
        <f t="shared" ca="1" si="152"/>
        <v>-5,54057819099997-5,02168735814203i</v>
      </c>
      <c r="DY102" s="240" t="str">
        <f t="shared" ca="1" si="153"/>
        <v>-5,78030684178367-4,74377522953365i</v>
      </c>
      <c r="DZ102" s="240" t="str">
        <f t="shared" ca="1" si="154"/>
        <v>-6,00611022709042-4,45443493089167i</v>
      </c>
      <c r="EA102" s="240" t="str">
        <f t="shared" ca="1" si="155"/>
        <v>-6,217444366787-4,15436350833875i</v>
      </c>
      <c r="EB102" s="240" t="str">
        <f t="shared" ca="1" si="156"/>
        <v>-6,41380013842017-3,84428386021499i</v>
      </c>
      <c r="EC102" s="240" t="str">
        <f t="shared" ca="1" si="157"/>
        <v>-6,59470450373735-3,52494299555246i</v>
      </c>
      <c r="ED102" s="240" t="str">
        <f t="shared" ca="1" si="158"/>
        <v>-6,75972164827713-3,19711023446511i</v>
      </c>
      <c r="EE102" s="240" t="str">
        <f t="shared" ca="1" si="159"/>
        <v>-6,90845403128453-2,86157535478915i</v>
      </c>
      <c r="EF102" s="240" t="str">
        <f t="shared" ca="1" si="160"/>
        <v>-7,04054334342145-2,5191466894391i</v>
      </c>
      <c r="EG102" s="240" t="str">
        <f t="shared" ca="1" si="161"/>
        <v>-7,15567136996531-2,17064917906301i</v>
      </c>
      <c r="EH102" s="240" t="str">
        <f t="shared" ca="1" si="162"/>
        <v>-7,25356075741613-1,81692238468814i</v>
      </c>
      <c r="EI102" s="240" t="str">
        <f t="shared" ca="1" si="163"/>
        <v>-7,33397568166545-1,45881846514494i</v>
      </c>
      <c r="EJ102" s="240" t="str">
        <f t="shared" ca="1" si="164"/>
        <v>-7,39672241611724-1,09720012414182i</v>
      </c>
      <c r="EK102" s="240" t="str">
        <f t="shared" ca="1" si="165"/>
        <v>-7,44164979839224-0,732938531936176i</v>
      </c>
      <c r="EL102" s="240" t="str">
        <f t="shared" ca="1" si="166"/>
        <v>-7,46864959449137-0,366911226609338i</v>
      </c>
      <c r="EM102" s="240" t="str">
        <f t="shared" ca="1" si="167"/>
        <v>-7,47765675954092+2,47337255299384E-14i</v>
      </c>
      <c r="EN102" s="240"/>
      <c r="EO102" s="240"/>
      <c r="EP102" s="240"/>
    </row>
    <row r="103" spans="1:146" ht="15" thickBot="1">
      <c r="A103" s="277">
        <f t="shared" si="168"/>
        <v>5.8593749999999998E-5</v>
      </c>
      <c r="B103" s="276">
        <v>3</v>
      </c>
      <c r="C103" s="248">
        <f t="shared" si="169"/>
        <v>600</v>
      </c>
      <c r="D103" s="247">
        <f t="shared" si="170"/>
        <v>3769.9111843077517</v>
      </c>
      <c r="E103" s="247" t="str">
        <f t="shared" si="171"/>
        <v>3769,91118430775i</v>
      </c>
      <c r="F103" s="247" t="str">
        <f t="shared" si="172"/>
        <v>0,246032255721216-0,721898350675974i</v>
      </c>
      <c r="G103" s="247" t="str">
        <f t="shared" si="173"/>
        <v>-2,74291178646029+0,175341925627024i</v>
      </c>
      <c r="H103" s="247" t="str">
        <f t="shared" si="38"/>
        <v>0,0433786082323677-0,126622486824034i</v>
      </c>
      <c r="I103" s="247" t="str">
        <f t="shared" si="174"/>
        <v>-0,049817845789371+0,0166824502033236i</v>
      </c>
      <c r="J103" s="275" t="str">
        <f ca="1">IMPRODUCT(1/N_FFT2,R100)</f>
        <v>1,60258564955028+0,00442598854421945i</v>
      </c>
      <c r="K103" s="274" t="str">
        <f t="shared" ca="1" si="175"/>
        <v>-0,0799112010870442+0,0265145620804221i</v>
      </c>
      <c r="M103" s="278"/>
      <c r="N103" s="265">
        <f t="shared" ca="1" si="176"/>
        <v>7.5223571392317448</v>
      </c>
      <c r="O103" s="240">
        <f t="shared" ca="1" si="39"/>
        <v>-7.4776428607682552</v>
      </c>
      <c r="P103" s="240" t="str">
        <f t="shared" ca="1" si="40"/>
        <v>-7,45738186349572+0,550089533806586i</v>
      </c>
      <c r="Q103" s="240" t="str">
        <f t="shared" ca="1" si="41"/>
        <v>-7,3967086677778+1,09719808476828i</v>
      </c>
      <c r="R103" s="240" t="str">
        <f t="shared" ca="1" si="42"/>
        <v>-7,29595206691899+1,63836082424448i</v>
      </c>
      <c r="S103" s="240" t="str">
        <f t="shared" ca="1" si="43"/>
        <v>-7,15565806966913+2,17064514446224i</v>
      </c>
      <c r="T103" s="240" t="str">
        <f t="shared" ca="1" si="44"/>
        <v>-6,97658694135478+2,69116655057178i</v>
      </c>
      <c r="U103" s="241" t="str">
        <f t="shared" ca="1" si="45"/>
        <v>-6,75970908393545+3,19710429197405i</v>
      </c>
      <c r="V103" s="240" t="str">
        <f t="shared" ca="1" si="46"/>
        <v>-6,50619977731139+3,68571664821262i</v>
      </c>
      <c r="W103" s="240" t="str">
        <f t="shared" ca="1" si="47"/>
        <v>-6,21743281037987+4,15435578659438i</v>
      </c>
      <c r="X103" s="240" t="str">
        <f t="shared" ca="1" si="48"/>
        <v>-5,89497303635425+4,60048211102432i</v>
      </c>
      <c r="Y103" s="240" t="str">
        <f t="shared" ca="1" si="49"/>
        <v>-5,54056789268871+5,0216780242968i</v>
      </c>
      <c r="Z103" s="240" t="str">
        <f t="shared" ca="1" si="50"/>
        <v>-5,15613793156338+5,41566102926427i</v>
      </c>
      <c r="AA103" s="240" t="str">
        <f t="shared" ca="1" si="51"/>
        <v>-4,74376641224561+5,7802960978871i</v>
      </c>
      <c r="AB103" s="240" t="str">
        <f t="shared" ca="1" si="52"/>
        <v>-4,30568801172753+6,11360724113549i</v>
      </c>
      <c r="AC103" s="240" t="str">
        <f t="shared" ca="1" si="53"/>
        <v>-3,84427671481781+6,41378821704521i</v>
      </c>
      <c r="AD103" s="240" t="str">
        <f t="shared" ca="1" si="54"/>
        <v>-3,3620329493123+6,67921231889936i</v>
      </c>
      <c r="AE103" s="240" t="str">
        <f t="shared" ca="1" si="55"/>
        <v>-2,86157003595912+6,90844119049293i</v>
      </c>
      <c r="AF103" s="240" t="str">
        <f t="shared" ca="1" si="56"/>
        <v>-2,34560002664716+7,10023262070979i</v>
      </c>
      <c r="AG103" s="240" t="str">
        <f t="shared" ca="1" si="57"/>
        <v>-1,81691900756186+7,25354727517226i</v>
      </c>
      <c r="AH103" s="240" t="str">
        <f t="shared" ca="1" si="58"/>
        <v>-1,27839194695196+7,36755432848424i</v>
      </c>
      <c r="AI103" s="240" t="str">
        <f t="shared" ca="1" si="59"/>
        <v>-0,732937169618225+7,44163596654596i</v>
      </c>
      <c r="AJ103" s="240" t="str">
        <f t="shared" ca="1" si="60"/>
        <v>-0,183510542258811+7,47539073454213i</v>
      </c>
      <c r="AK103" s="240" t="str">
        <f t="shared" ca="1" si="61"/>
        <v>0,366910544628941+7,46863571246038i</v>
      </c>
      <c r="AL103" s="240" t="str">
        <f t="shared" ca="1" si="62"/>
        <v>0,915343311485254+7,42140750635064i</v>
      </c>
      <c r="AM103" s="240" t="str">
        <f t="shared" ca="1" si="63"/>
        <v>1,45881575362889+7,3339620499538i</v>
      </c>
      <c r="AN103" s="240" t="str">
        <f t="shared" ca="1" si="64"/>
        <v>1,99438274680799+7,20677321777459i</v>
      </c>
      <c r="AO103" s="240" t="str">
        <f t="shared" ca="1" si="65"/>
        <v>2,5191420070836+7,04053025711454i</v>
      </c>
      <c r="AP103" s="240" t="str">
        <f t="shared" ca="1" si="66"/>
        <v>3,03024981855775+6,8361340529812i</v>
      </c>
      <c r="AQ103" s="240" t="str">
        <f t="shared" ca="1" si="67"/>
        <v>3,52493644371636+6,5946922461142i</v>
      </c>
      <c r="AR103" s="240" t="str">
        <f t="shared" ca="1" si="68"/>
        <v>3,52493644371636+6,5946922461142i</v>
      </c>
      <c r="AS103" s="240" t="str">
        <f t="shared" ca="1" si="69"/>
        <v>4,45442665140243+6,00609906349155i</v>
      </c>
      <c r="AT103" s="240" t="str">
        <f t="shared" ca="1" si="70"/>
        <v>4,88419324596099+5,6621373251898i</v>
      </c>
      <c r="AU103" s="240" t="str">
        <f t="shared" ca="1" si="71"/>
        <v>5,28749197414038+5,28749197414043i</v>
      </c>
      <c r="AV103" s="240" t="str">
        <f t="shared" ca="1" si="72"/>
        <v>5,6621373251898+4,88419324596099i</v>
      </c>
      <c r="AW103" s="240" t="str">
        <f t="shared" ca="1" si="73"/>
        <v>6,00609906349155+4,45442665140244i</v>
      </c>
      <c r="AX103" s="240" t="str">
        <f t="shared" ca="1" si="74"/>
        <v>6,31751323058409+4,00052113287675i</v>
      </c>
      <c r="AY103" s="240" t="str">
        <f t="shared" ca="1" si="75"/>
        <v>6,5946922461142+3,52493644371636i</v>
      </c>
      <c r="AZ103" s="240" t="str">
        <f t="shared" ca="1" si="76"/>
        <v>6,8361340529812+3,03024981855775i</v>
      </c>
      <c r="BA103" s="240" t="str">
        <f t="shared" ca="1" si="77"/>
        <v>7,04053025711454+2,51914200708359i</v>
      </c>
      <c r="BB103" s="240" t="str">
        <f t="shared" ca="1" si="78"/>
        <v>7,20677321777459+1,99438274680799i</v>
      </c>
      <c r="BC103" s="240" t="str">
        <f t="shared" ca="1" si="79"/>
        <v>7,3339620499538+1,45881575362889i</v>
      </c>
      <c r="BD103" s="240" t="str">
        <f t="shared" ca="1" si="80"/>
        <v>7,42140750635064+0,915343311485254i</v>
      </c>
      <c r="BE103" s="240" t="str">
        <f t="shared" ca="1" si="81"/>
        <v>7,46863571246038+0,366910544628938i</v>
      </c>
      <c r="BF103" s="240" t="str">
        <f t="shared" ca="1" si="82"/>
        <v>7,47539073454213-0,183510542258813i</v>
      </c>
      <c r="BG103" s="240" t="str">
        <f t="shared" ca="1" si="83"/>
        <v>7,44163596654596-0,732937169618226i</v>
      </c>
      <c r="BH103" s="240" t="str">
        <f t="shared" ca="1" si="84"/>
        <v>7,36755432848424-1,27839194695196i</v>
      </c>
      <c r="BI103" s="240" t="str">
        <f t="shared" ca="1" si="85"/>
        <v>7,25354727517226-1,81691900756186i</v>
      </c>
      <c r="BJ103" s="240" t="str">
        <f t="shared" ca="1" si="86"/>
        <v>7,10023262070979-2,34560002664716i</v>
      </c>
      <c r="BK103" s="240" t="str">
        <f t="shared" ca="1" si="87"/>
        <v>6,90844119049293-2,86157003595912i</v>
      </c>
      <c r="BL103" s="240" t="str">
        <f t="shared" ca="1" si="88"/>
        <v>6,67921231889936-3,3620329493123i</v>
      </c>
      <c r="BM103" s="240" t="str">
        <f t="shared" ca="1" si="89"/>
        <v>6,41378821704521-3,84427671481782i</v>
      </c>
      <c r="BN103" s="240" t="str">
        <f t="shared" ca="1" si="90"/>
        <v>6,11360724113548-4,30568801172754i</v>
      </c>
      <c r="BO103" s="240" t="str">
        <f t="shared" ca="1" si="91"/>
        <v>5,7802960978871-4,74376641224561i</v>
      </c>
      <c r="BP103" s="240" t="str">
        <f t="shared" ca="1" si="92"/>
        <v>5,41566102926428-5,15613793156338i</v>
      </c>
      <c r="BQ103" s="240" t="str">
        <f t="shared" ca="1" si="93"/>
        <v>5,02167802429681-5,54056789268871i</v>
      </c>
      <c r="BR103" s="240" t="str">
        <f t="shared" ca="1" si="94"/>
        <v>4,60048211102434-5,89497303635423i</v>
      </c>
      <c r="BS103" s="240" t="str">
        <f t="shared" ca="1" si="95"/>
        <v>4,1543557865944-6,21743281037986i</v>
      </c>
      <c r="BT103" s="240" t="str">
        <f t="shared" ca="1" si="96"/>
        <v>3,68571664821265-6,50619977731137i</v>
      </c>
      <c r="BU103" s="240" t="str">
        <f t="shared" ca="1" si="97"/>
        <v>3,19710429197409-6,75970908393544i</v>
      </c>
      <c r="BV103" s="240" t="str">
        <f t="shared" ca="1" si="98"/>
        <v>2,69116655057176-6,97658694135479i</v>
      </c>
      <c r="BW103" s="240" t="str">
        <f t="shared" ca="1" si="99"/>
        <v>2,17064514446222-7,15565806966914i</v>
      </c>
      <c r="BX103" s="240" t="str">
        <f t="shared" ca="1" si="100"/>
        <v>1,63836082424447-7,29595206691899i</v>
      </c>
      <c r="BY103" s="240" t="str">
        <f t="shared" ca="1" si="101"/>
        <v>1,09719808476826-7,3967086677778i</v>
      </c>
      <c r="BZ103" s="240" t="str">
        <f t="shared" ca="1" si="102"/>
        <v>0,550089533806578-7,45738186349572i</v>
      </c>
      <c r="CA103" s="240" t="str">
        <f t="shared" ca="1" si="103"/>
        <v>1,37418338958431E-15-7,47764286076826i</v>
      </c>
      <c r="CB103" s="240" t="str">
        <f t="shared" ca="1" si="104"/>
        <v>-0,550089533806582-7,45738186349572i</v>
      </c>
      <c r="CC103" s="240" t="str">
        <f t="shared" ca="1" si="105"/>
        <v>-1,09719808476826-7,3967086677778i</v>
      </c>
      <c r="CD103" s="240" t="str">
        <f t="shared" ca="1" si="106"/>
        <v>-1,63836082424447-7,29595206691899i</v>
      </c>
      <c r="CE103" s="240" t="str">
        <f t="shared" ca="1" si="107"/>
        <v>-2,17064514446222-7,15565806966914i</v>
      </c>
      <c r="CF103" s="240" t="str">
        <f t="shared" ca="1" si="108"/>
        <v>-2,69116655057175-6,97658694135479i</v>
      </c>
      <c r="CG103" s="240" t="str">
        <f t="shared" ca="1" si="109"/>
        <v>-3,19710429197402-6,75970908393547i</v>
      </c>
      <c r="CH103" s="240" t="str">
        <f t="shared" ca="1" si="110"/>
        <v>-3,68571664821265-6,50619977731137i</v>
      </c>
      <c r="CI103" s="240" t="str">
        <f t="shared" ca="1" si="111"/>
        <v>-4,15435578659441-6,21743281037986i</v>
      </c>
      <c r="CJ103" s="240" t="str">
        <f t="shared" ca="1" si="112"/>
        <v>-4,60048211102434-5,89497303635423i</v>
      </c>
      <c r="CK103" s="240" t="str">
        <f t="shared" ca="1" si="113"/>
        <v>-5,02167802429681-5,5405678926887i</v>
      </c>
      <c r="CL103" s="240" t="str">
        <f t="shared" ca="1" si="114"/>
        <v>-5,41566102926428-5,15613793156338i</v>
      </c>
      <c r="CM103" s="240" t="str">
        <f t="shared" ca="1" si="115"/>
        <v>-5,78029609788711-4,74376641224561i</v>
      </c>
      <c r="CN103" s="240" t="str">
        <f t="shared" ca="1" si="116"/>
        <v>-6,11360724113549-4,30568801172753i</v>
      </c>
      <c r="CO103" s="240" t="str">
        <f t="shared" ca="1" si="117"/>
        <v>-6,41378821704521-3,84427671481782i</v>
      </c>
      <c r="CP103" s="240" t="str">
        <f t="shared" ca="1" si="118"/>
        <v>-6,67921231889936-3,3620329493123i</v>
      </c>
      <c r="CQ103" s="240" t="str">
        <f t="shared" ca="1" si="119"/>
        <v>-6,90844119049293-2,86157003595912i</v>
      </c>
      <c r="CR103" s="240" t="str">
        <f t="shared" ca="1" si="120"/>
        <v>-7,10023262070979-2,34560002664715i</v>
      </c>
      <c r="CS103" s="240" t="str">
        <f t="shared" ca="1" si="121"/>
        <v>-7,25354727517226-1,81691900756186i</v>
      </c>
      <c r="CT103" s="240" t="str">
        <f t="shared" ca="1" si="122"/>
        <v>-7,36755432848425-1,27839194695188i</v>
      </c>
      <c r="CU103" s="240" t="str">
        <f t="shared" ca="1" si="123"/>
        <v>-7,44163596654596-0,732937169618225i</v>
      </c>
      <c r="CV103" s="240" t="str">
        <f t="shared" ca="1" si="124"/>
        <v>-7,47539073454213-0,183510542258812i</v>
      </c>
      <c r="CW103" s="240" t="str">
        <f t="shared" ca="1" si="125"/>
        <v>-7,46863571246038+0,366910544628943i</v>
      </c>
      <c r="CX103" s="240" t="str">
        <f t="shared" ca="1" si="126"/>
        <v>-7,42140750635064+0,915343311485254i</v>
      </c>
      <c r="CY103" s="240" t="str">
        <f t="shared" ca="1" si="127"/>
        <v>-7,3339620499538+1,45881575362889i</v>
      </c>
      <c r="CZ103" s="240" t="str">
        <f t="shared" ca="1" si="128"/>
        <v>-7,20677321777459+1,99438274680799i</v>
      </c>
      <c r="DA103" s="240" t="str">
        <f t="shared" ca="1" si="129"/>
        <v>-7,04053025711454+2,5191420070836i</v>
      </c>
      <c r="DB103" s="240" t="str">
        <f t="shared" ca="1" si="130"/>
        <v>-6,8361340529812+3,03024981855775i</v>
      </c>
      <c r="DC103" s="240" t="str">
        <f t="shared" ca="1" si="131"/>
        <v>-6,5946922461142+3,52493644371636i</v>
      </c>
      <c r="DD103" s="240" t="str">
        <f t="shared" ca="1" si="132"/>
        <v>-6,31751323058409+4,00052113287675i</v>
      </c>
      <c r="DE103" s="240" t="str">
        <f t="shared" ca="1" si="133"/>
        <v>-6,00609906349155+4,45442665140244i</v>
      </c>
      <c r="DF103" s="240" t="str">
        <f t="shared" ca="1" si="134"/>
        <v>-5,6621373251898+4,88419324596099i</v>
      </c>
      <c r="DG103" s="240" t="str">
        <f t="shared" ca="1" si="135"/>
        <v>-5,28749197414043+5,28749197414038i</v>
      </c>
      <c r="DH103" s="240" t="str">
        <f t="shared" ca="1" si="136"/>
        <v>-4,88419324596099+5,66213732518981i</v>
      </c>
      <c r="DI103" s="240" t="str">
        <f t="shared" ca="1" si="137"/>
        <v>-4,45442665140243+6,00609906349155i</v>
      </c>
      <c r="DJ103" s="240" t="str">
        <f t="shared" ca="1" si="138"/>
        <v>-4,00052113287675+6,31751323058409i</v>
      </c>
      <c r="DK103" s="240" t="str">
        <f t="shared" ca="1" si="139"/>
        <v>-3,52493644371636+6,5946922461142i</v>
      </c>
      <c r="DL103" s="240" t="str">
        <f t="shared" ca="1" si="140"/>
        <v>-3,03024981855775+6,8361340529812i</v>
      </c>
      <c r="DM103" s="240" t="str">
        <f t="shared" ca="1" si="141"/>
        <v>-2,51914200708359+7,04053025711454i</v>
      </c>
      <c r="DN103" s="240" t="str">
        <f t="shared" ca="1" si="142"/>
        <v>-1,99438274680799+7,20677321777459i</v>
      </c>
      <c r="DO103" s="240" t="str">
        <f t="shared" ca="1" si="143"/>
        <v>-1,45881575362889+7,3339620499538i</v>
      </c>
      <c r="DP103" s="240" t="str">
        <f t="shared" ca="1" si="144"/>
        <v>-0,915343311485254+7,42140750635064i</v>
      </c>
      <c r="DQ103" s="240" t="str">
        <f t="shared" ca="1" si="145"/>
        <v>-0,36691054462894+7,46863571246038i</v>
      </c>
      <c r="DR103" s="240" t="str">
        <f t="shared" ca="1" si="146"/>
        <v>0,183510542258814+7,47539073454213i</v>
      </c>
      <c r="DS103" s="240" t="str">
        <f t="shared" ca="1" si="147"/>
        <v>0,732937169618228+7,44163596654596i</v>
      </c>
      <c r="DT103" s="240" t="str">
        <f t="shared" ca="1" si="148"/>
        <v>1,27839194695188+7,36755432848425i</v>
      </c>
      <c r="DU103" s="240" t="str">
        <f t="shared" ca="1" si="149"/>
        <v>1,81691900756186+7,25354727517226i</v>
      </c>
      <c r="DV103" s="240" t="str">
        <f t="shared" ca="1" si="150"/>
        <v>2,34560002664715+7,10023262070979i</v>
      </c>
      <c r="DW103" s="240" t="str">
        <f t="shared" ca="1" si="151"/>
        <v>2,86157003595912+6,90844119049293i</v>
      </c>
      <c r="DX103" s="240" t="str">
        <f t="shared" ca="1" si="152"/>
        <v>3,36203294931231+6,67921231889935i</v>
      </c>
      <c r="DY103" s="240" t="str">
        <f t="shared" ca="1" si="153"/>
        <v>3,84427671481782+6,41378821704521i</v>
      </c>
      <c r="DZ103" s="240" t="str">
        <f t="shared" ca="1" si="154"/>
        <v>4,30568801172754+6,11360724113549i</v>
      </c>
      <c r="EA103" s="240" t="str">
        <f t="shared" ca="1" si="155"/>
        <v>4,74376641224561+5,78029609788711i</v>
      </c>
      <c r="EB103" s="240" t="str">
        <f t="shared" ca="1" si="156"/>
        <v>5,15613793156337+5,41566102926428i</v>
      </c>
      <c r="EC103" s="240" t="str">
        <f t="shared" ca="1" si="157"/>
        <v>5,54056789268871+5,0216780242968i</v>
      </c>
      <c r="ED103" s="240" t="str">
        <f t="shared" ca="1" si="158"/>
        <v>5,89497303635424+4,60048211102434i</v>
      </c>
      <c r="EE103" s="240" t="str">
        <f t="shared" ca="1" si="159"/>
        <v>6,21743281037986+4,1543557865944i</v>
      </c>
      <c r="EF103" s="240" t="str">
        <f t="shared" ca="1" si="160"/>
        <v>6,50619977731137+3,68571664821265i</v>
      </c>
      <c r="EG103" s="240" t="str">
        <f t="shared" ca="1" si="161"/>
        <v>6,75970908393545+3,19710429197408i</v>
      </c>
      <c r="EH103" s="240" t="str">
        <f t="shared" ca="1" si="162"/>
        <v>6,97658694135479+2,69116655057176i</v>
      </c>
      <c r="EI103" s="240" t="str">
        <f t="shared" ca="1" si="163"/>
        <v>7,15565806966914+2,17064514446222i</v>
      </c>
      <c r="EJ103" s="240" t="str">
        <f t="shared" ca="1" si="164"/>
        <v>7,29595206691899+1,63836082424447i</v>
      </c>
      <c r="EK103" s="240" t="str">
        <f t="shared" ca="1" si="165"/>
        <v>7,3967086677778+1,09719808476826i</v>
      </c>
      <c r="EL103" s="240" t="str">
        <f t="shared" ca="1" si="166"/>
        <v>7,45738186349572+0,550089533806579i</v>
      </c>
      <c r="EM103" s="240" t="str">
        <f t="shared" ca="1" si="167"/>
        <v>7,47764286076826+2,74836677916861E-15i</v>
      </c>
      <c r="EN103" s="240"/>
      <c r="EO103" s="240"/>
      <c r="EP103" s="240"/>
    </row>
    <row r="104" spans="1:146" ht="15" thickBot="1">
      <c r="A104" s="277">
        <f t="shared" si="168"/>
        <v>7.8125000000000002E-5</v>
      </c>
      <c r="B104" s="276">
        <v>4</v>
      </c>
      <c r="C104" s="248">
        <f t="shared" si="169"/>
        <v>800</v>
      </c>
      <c r="D104" s="247">
        <f t="shared" si="170"/>
        <v>5026.5482457436692</v>
      </c>
      <c r="E104" s="247" t="str">
        <f t="shared" si="171"/>
        <v>5026,54824574367i</v>
      </c>
      <c r="F104" s="247" t="str">
        <f t="shared" si="172"/>
        <v>0,148670903862015-0,565315933809611i</v>
      </c>
      <c r="G104" s="247" t="str">
        <f t="shared" si="173"/>
        <v>-2,76342837699534+0,00792697160431133i</v>
      </c>
      <c r="H104" s="247" t="str">
        <f t="shared" si="38"/>
        <v>0,0263000468426514-0,0991529866244411i</v>
      </c>
      <c r="I104" s="247" t="str">
        <f t="shared" si="174"/>
        <v>-0,0434193946110384+0,0222358404368624i</v>
      </c>
      <c r="J104" s="275" t="str">
        <f ca="1">IMPRODUCT(1/N_FFT2,S100)</f>
        <v>0,0381255784050288-0,000518409073101246i</v>
      </c>
      <c r="K104" s="274" t="str">
        <f t="shared" ca="1" si="175"/>
        <v>-0,00164386227211153+0,000870263286092233i</v>
      </c>
      <c r="M104" s="278"/>
      <c r="N104" s="265">
        <f t="shared" ca="1" si="176"/>
        <v>7.5223819426191678</v>
      </c>
      <c r="O104" s="240">
        <f t="shared" ca="1" si="39"/>
        <v>-7.4776180573808322</v>
      </c>
      <c r="P104" s="240" t="str">
        <f t="shared" ca="1" si="40"/>
        <v>-7,44161128259363+0,732934738461153i</v>
      </c>
      <c r="Q104" s="240" t="str">
        <f t="shared" ca="1" si="41"/>
        <v>-7,33393772315652+1,45881091472804i</v>
      </c>
      <c r="R104" s="240" t="str">
        <f t="shared" ca="1" si="42"/>
        <v>-7,15563433430724+2,17063794441893i</v>
      </c>
      <c r="S104" s="240" t="str">
        <f t="shared" ca="1" si="43"/>
        <v>-6,90841827515096+2,86156054411367i</v>
      </c>
      <c r="T104" s="240" t="str">
        <f t="shared" ca="1" si="44"/>
        <v>-6,59467037147939+3,52492475148047i</v>
      </c>
      <c r="U104" s="241" t="str">
        <f t="shared" ca="1" si="45"/>
        <v>-6,21741218711695+4,15434200657065i</v>
      </c>
      <c r="V104" s="240" t="str">
        <f t="shared" ca="1" si="46"/>
        <v>-5,78027692460935+4,7437506771432i</v>
      </c>
      <c r="W104" s="240" t="str">
        <f t="shared" ca="1" si="47"/>
        <v>-5,28747443549697+5,28747443549696i</v>
      </c>
      <c r="X104" s="240" t="str">
        <f t="shared" ca="1" si="48"/>
        <v>-4,74375067714321+5,78027692460935i</v>
      </c>
      <c r="Y104" s="240" t="str">
        <f t="shared" ca="1" si="49"/>
        <v>-4,15434200657066+6,21741218711695i</v>
      </c>
      <c r="Z104" s="240" t="str">
        <f t="shared" ca="1" si="50"/>
        <v>-3,52492475148049+6,59467037147939i</v>
      </c>
      <c r="AA104" s="240" t="str">
        <f t="shared" ca="1" si="51"/>
        <v>-2,86156054411369+6,90841827515095i</v>
      </c>
      <c r="AB104" s="240" t="str">
        <f t="shared" ca="1" si="52"/>
        <v>-2,17063794441896+7,15563433430724i</v>
      </c>
      <c r="AC104" s="240" t="str">
        <f t="shared" ca="1" si="53"/>
        <v>-1,45881091472808+7,33393772315652i</v>
      </c>
      <c r="AD104" s="240" t="str">
        <f t="shared" ca="1" si="54"/>
        <v>-0,73293473846112+7,44161128259363i</v>
      </c>
      <c r="AE104" s="240" t="str">
        <f t="shared" ca="1" si="55"/>
        <v>2,61077763468327E-14+7,47761805738083i</v>
      </c>
      <c r="AF104" s="240" t="str">
        <f t="shared" ca="1" si="56"/>
        <v>0,732934738461171+7,44161128259363i</v>
      </c>
      <c r="AG104" s="240" t="str">
        <f t="shared" ca="1" si="57"/>
        <v>1,45881091472805+7,33393772315652i</v>
      </c>
      <c r="AH104" s="240" t="str">
        <f t="shared" ca="1" si="58"/>
        <v>2,17063794441894+7,15563433430724i</v>
      </c>
      <c r="AI104" s="240" t="str">
        <f t="shared" ca="1" si="59"/>
        <v>2,86156054411367+6,90841827515096i</v>
      </c>
      <c r="AJ104" s="240" t="str">
        <f t="shared" ca="1" si="60"/>
        <v>3,52492475148047+6,5946703714794i</v>
      </c>
      <c r="AK104" s="240" t="str">
        <f t="shared" ca="1" si="61"/>
        <v>4,15434200657064+6,21741218711696i</v>
      </c>
      <c r="AL104" s="240" t="str">
        <f t="shared" ca="1" si="62"/>
        <v>4,74375067714319+5,78027692460936i</v>
      </c>
      <c r="AM104" s="240" t="str">
        <f t="shared" ca="1" si="63"/>
        <v>5,28747443549694+5,28747443549699i</v>
      </c>
      <c r="AN104" s="240" t="str">
        <f t="shared" ca="1" si="64"/>
        <v>5,78027692460937+4,74375067714318i</v>
      </c>
      <c r="AO104" s="240" t="str">
        <f t="shared" ca="1" si="65"/>
        <v>6,21741218711696+4,15434200657064i</v>
      </c>
      <c r="AP104" s="240" t="str">
        <f t="shared" ca="1" si="66"/>
        <v>6,5946703714794+3,52492475148047i</v>
      </c>
      <c r="AQ104" s="240" t="str">
        <f t="shared" ca="1" si="67"/>
        <v>6,90841827515096+2,86156054411367i</v>
      </c>
      <c r="AR104" s="240" t="str">
        <f t="shared" ca="1" si="68"/>
        <v>6,90841827515096+2,86156054411367i</v>
      </c>
      <c r="AS104" s="240" t="str">
        <f t="shared" ca="1" si="69"/>
        <v>7,33393772315652+1,45881091472805i</v>
      </c>
      <c r="AT104" s="240" t="str">
        <f t="shared" ca="1" si="70"/>
        <v>7,44161128259363+0,732934738461168i</v>
      </c>
      <c r="AU104" s="240" t="str">
        <f t="shared" ca="1" si="71"/>
        <v>7,47761805738083+2,41612256835794E-14i</v>
      </c>
      <c r="AV104" s="240" t="str">
        <f t="shared" ca="1" si="72"/>
        <v>7,44161128259363-0,73293473846112i</v>
      </c>
      <c r="AW104" s="240" t="str">
        <f t="shared" ca="1" si="73"/>
        <v>7,33393772315652-1,45881091472808i</v>
      </c>
      <c r="AX104" s="240" t="str">
        <f t="shared" ca="1" si="74"/>
        <v>7,15563433430724-2,17063794441896i</v>
      </c>
      <c r="AY104" s="240" t="str">
        <f t="shared" ca="1" si="75"/>
        <v>6,90841827515095-2,86156054411369i</v>
      </c>
      <c r="AZ104" s="240" t="str">
        <f t="shared" ca="1" si="76"/>
        <v>6,59467037147939-3,52492475148049i</v>
      </c>
      <c r="BA104" s="240" t="str">
        <f t="shared" ca="1" si="77"/>
        <v>6,21741218711695-4,15434200657066i</v>
      </c>
      <c r="BB104" s="240" t="str">
        <f t="shared" ca="1" si="78"/>
        <v>5,78027692460935-4,7437506771432i</v>
      </c>
      <c r="BC104" s="240" t="str">
        <f t="shared" ca="1" si="79"/>
        <v>5,28747443549698-5,28747443549695i</v>
      </c>
      <c r="BD104" s="240" t="str">
        <f t="shared" ca="1" si="80"/>
        <v>4,74375067714322-5,78027692460934i</v>
      </c>
      <c r="BE104" s="240" t="str">
        <f t="shared" ca="1" si="81"/>
        <v>4,15434200657067-6,21741218711694i</v>
      </c>
      <c r="BF104" s="240" t="str">
        <f t="shared" ca="1" si="82"/>
        <v>3,52492475148051-6,59467037147938i</v>
      </c>
      <c r="BG104" s="240" t="str">
        <f t="shared" ca="1" si="83"/>
        <v>2,86156054411364-6,90841827515098i</v>
      </c>
      <c r="BH104" s="240" t="str">
        <f t="shared" ca="1" si="84"/>
        <v>2,17063794441891-7,15563433430725i</v>
      </c>
      <c r="BI104" s="240" t="str">
        <f t="shared" ca="1" si="85"/>
        <v>1,45881091472803-7,33393772315652i</v>
      </c>
      <c r="BJ104" s="240" t="str">
        <f t="shared" ca="1" si="86"/>
        <v>0,732934738461146-7,44161128259363i</v>
      </c>
      <c r="BK104" s="240" t="str">
        <f t="shared" ca="1" si="87"/>
        <v>1,37417883140954E-15-7,47761805738083i</v>
      </c>
      <c r="BL104" s="240" t="str">
        <f t="shared" ca="1" si="88"/>
        <v>-0,73293473846115-7,44161128259363i</v>
      </c>
      <c r="BM104" s="240" t="str">
        <f t="shared" ca="1" si="89"/>
        <v>-1,45881091472803-7,33393772315652i</v>
      </c>
      <c r="BN104" s="240" t="str">
        <f t="shared" ca="1" si="90"/>
        <v>-2,17063794441891-7,15563433430725i</v>
      </c>
      <c r="BO104" s="240" t="str">
        <f t="shared" ca="1" si="91"/>
        <v>-2,86156054411364-6,90841827515097i</v>
      </c>
      <c r="BP104" s="240" t="str">
        <f t="shared" ca="1" si="92"/>
        <v>-3,52492475148044-6,59467037147942i</v>
      </c>
      <c r="BQ104" s="240" t="str">
        <f t="shared" ca="1" si="93"/>
        <v>-4,15434200657068-6,21741218711694i</v>
      </c>
      <c r="BR104" s="240" t="str">
        <f t="shared" ca="1" si="94"/>
        <v>-4,74375067714322-5,78027692460933i</v>
      </c>
      <c r="BS104" s="240" t="str">
        <f t="shared" ca="1" si="95"/>
        <v>-5,28747443549698-5,28747443549695i</v>
      </c>
      <c r="BT104" s="240" t="str">
        <f t="shared" ca="1" si="96"/>
        <v>-5,78027692460935-4,7437506771432i</v>
      </c>
      <c r="BU104" s="240" t="str">
        <f t="shared" ca="1" si="97"/>
        <v>-6,21741218711695-4,15434200657065i</v>
      </c>
      <c r="BV104" s="240" t="str">
        <f t="shared" ca="1" si="98"/>
        <v>-6,59467037147939-3,52492475148049i</v>
      </c>
      <c r="BW104" s="240" t="str">
        <f t="shared" ca="1" si="99"/>
        <v>-6,90841827515095-2,86156054411369i</v>
      </c>
      <c r="BX104" s="240" t="str">
        <f t="shared" ca="1" si="100"/>
        <v>-7,15563433430724-2,17063794441896i</v>
      </c>
      <c r="BY104" s="240" t="str">
        <f t="shared" ca="1" si="101"/>
        <v>-7,33393772315652-1,45881091472807i</v>
      </c>
      <c r="BZ104" s="240" t="str">
        <f t="shared" ca="1" si="102"/>
        <v>-7,44161128259363-0,73293473846112i</v>
      </c>
      <c r="CA104" s="240" t="str">
        <f t="shared" ca="1" si="103"/>
        <v>-7,47761805738083+2,47335975154232E-14i</v>
      </c>
      <c r="CB104" s="240" t="str">
        <f t="shared" ca="1" si="104"/>
        <v>-7,44161128259363+0,732934738461169i</v>
      </c>
      <c r="CC104" s="240" t="str">
        <f t="shared" ca="1" si="105"/>
        <v>-7,33393772315652+1,45881091472806i</v>
      </c>
      <c r="CD104" s="240" t="str">
        <f t="shared" ca="1" si="106"/>
        <v>-7,15563433430724+2,17063794441894i</v>
      </c>
      <c r="CE104" s="240" t="str">
        <f t="shared" ca="1" si="107"/>
        <v>-6,90841827515096+2,86156054411367i</v>
      </c>
      <c r="CF104" s="240" t="str">
        <f t="shared" ca="1" si="108"/>
        <v>-6,5946703714794+3,52492475148047i</v>
      </c>
      <c r="CG104" s="240" t="str">
        <f t="shared" ca="1" si="109"/>
        <v>-6,21741218711696+4,15434200657064i</v>
      </c>
      <c r="CH104" s="240" t="str">
        <f t="shared" ca="1" si="110"/>
        <v>-5,78027692460936+4,74375067714319i</v>
      </c>
      <c r="CI104" s="240" t="str">
        <f t="shared" ca="1" si="111"/>
        <v>-5,28747443549699+5,28747443549694i</v>
      </c>
      <c r="CJ104" s="240" t="str">
        <f t="shared" ca="1" si="112"/>
        <v>-4,74375067714318+5,78027692460936i</v>
      </c>
      <c r="CK104" s="240" t="str">
        <f t="shared" ca="1" si="113"/>
        <v>-4,15434200657063+6,21741218711696i</v>
      </c>
      <c r="CL104" s="240" t="str">
        <f t="shared" ca="1" si="114"/>
        <v>-3,52492475148047+6,5946703714794i</v>
      </c>
      <c r="CM104" s="240" t="str">
        <f t="shared" ca="1" si="115"/>
        <v>-2,86156054411367+6,90841827515096i</v>
      </c>
      <c r="CN104" s="240" t="str">
        <f t="shared" ca="1" si="116"/>
        <v>-2,17063794441894+7,15563433430724i</v>
      </c>
      <c r="CO104" s="240" t="str">
        <f t="shared" ca="1" si="117"/>
        <v>-1,45881091472806+7,33393772315652i</v>
      </c>
      <c r="CP104" s="240" t="str">
        <f t="shared" ca="1" si="118"/>
        <v>-0,732934738461166+7,44161128259363i</v>
      </c>
      <c r="CQ104" s="240" t="str">
        <f t="shared" ca="1" si="119"/>
        <v>-2,22146750203261E-14+7,47761805738083i</v>
      </c>
      <c r="CR104" s="240" t="str">
        <f t="shared" ca="1" si="120"/>
        <v>0,732934738461122+7,44161128259363i</v>
      </c>
      <c r="CS104" s="240" t="str">
        <f t="shared" ca="1" si="121"/>
        <v>1,45881091472801+7,33393772315652i</v>
      </c>
      <c r="CT104" s="240" t="str">
        <f t="shared" ca="1" si="122"/>
        <v>2,17063794441896+7,15563433430724i</v>
      </c>
      <c r="CU104" s="240" t="str">
        <f t="shared" ca="1" si="123"/>
        <v>2,86156054411369+6,90841827515095i</v>
      </c>
      <c r="CV104" s="240" t="str">
        <f t="shared" ca="1" si="124"/>
        <v>3,52492475148049+6,59467037147939i</v>
      </c>
      <c r="CW104" s="240" t="str">
        <f t="shared" ca="1" si="125"/>
        <v>4,15434200657066+6,21741218711695i</v>
      </c>
      <c r="CX104" s="240" t="str">
        <f t="shared" ca="1" si="126"/>
        <v>4,7437506771432+5,78027692460935i</v>
      </c>
      <c r="CY104" s="240" t="str">
        <f t="shared" ca="1" si="127"/>
        <v>5,28747443549696+5,28747443549697i</v>
      </c>
      <c r="CZ104" s="240" t="str">
        <f t="shared" ca="1" si="128"/>
        <v>5,78027692460934+4,74375067714322i</v>
      </c>
      <c r="DA104" s="240" t="str">
        <f t="shared" ca="1" si="129"/>
        <v>6,21741218711694+4,15434200657067i</v>
      </c>
      <c r="DB104" s="240" t="str">
        <f t="shared" ca="1" si="130"/>
        <v>6,59467037147938+3,5249247514805i</v>
      </c>
      <c r="DC104" s="240" t="str">
        <f t="shared" ca="1" si="131"/>
        <v>6,90841827515094+2,86156054411371i</v>
      </c>
      <c r="DD104" s="240" t="str">
        <f t="shared" ca="1" si="132"/>
        <v>7,15563433430725+2,1706379444189i</v>
      </c>
      <c r="DE104" s="240" t="str">
        <f t="shared" ca="1" si="133"/>
        <v>7,33393772315652+1,45881091472803i</v>
      </c>
      <c r="DF104" s="240" t="str">
        <f t="shared" ca="1" si="134"/>
        <v>7,44161128259363+0,732934738461141i</v>
      </c>
      <c r="DG104" s="240" t="str">
        <f t="shared" ca="1" si="135"/>
        <v>7,47761805738083+2,74835766281908E-15i</v>
      </c>
      <c r="DH104" s="240" t="str">
        <f t="shared" ca="1" si="136"/>
        <v>7,44161128259363-0,732934738461148i</v>
      </c>
      <c r="DI104" s="240" t="str">
        <f t="shared" ca="1" si="137"/>
        <v>7,33393772315652-1,45881091472803i</v>
      </c>
      <c r="DJ104" s="240" t="str">
        <f t="shared" ca="1" si="138"/>
        <v>7,15563433430725-2,17063794441891i</v>
      </c>
      <c r="DK104" s="240" t="str">
        <f t="shared" ca="1" si="139"/>
        <v>6,90841827515097-2,86156054411365i</v>
      </c>
      <c r="DL104" s="240" t="str">
        <f t="shared" ca="1" si="140"/>
        <v>6,59467037147942-3,52492475148044i</v>
      </c>
      <c r="DM104" s="240" t="str">
        <f t="shared" ca="1" si="141"/>
        <v>6,21741218711681-4,15434200657087i</v>
      </c>
      <c r="DN104" s="240" t="str">
        <f t="shared" ca="1" si="142"/>
        <v>5,78027692460957-4,74375067714293i</v>
      </c>
      <c r="DO104" s="240" t="str">
        <f t="shared" ca="1" si="143"/>
        <v>5,28747443549711-5,28747443549682i</v>
      </c>
      <c r="DP104" s="240" t="str">
        <f t="shared" ca="1" si="144"/>
        <v>4,74375067714325-5,7802769246093i</v>
      </c>
      <c r="DQ104" s="240" t="str">
        <f t="shared" ca="1" si="145"/>
        <v>4,15434200657059-6,217412187117i</v>
      </c>
      <c r="DR104" s="240" t="str">
        <f t="shared" ca="1" si="146"/>
        <v>3,52492475148028-6,5946703714795i</v>
      </c>
      <c r="DS104" s="240" t="str">
        <f t="shared" ca="1" si="147"/>
        <v>2,86156054411334-6,9084182751511i</v>
      </c>
      <c r="DT104" s="240" t="str">
        <f t="shared" ca="1" si="148"/>
        <v>2,17063794441917-7,15563433430717i</v>
      </c>
      <c r="DU104" s="240" t="str">
        <f t="shared" ca="1" si="149"/>
        <v>1,45881091472814-7,3339377231565i</v>
      </c>
      <c r="DV104" s="240" t="str">
        <f t="shared" ca="1" si="150"/>
        <v>0,732934738461114-7,44161128259363i</v>
      </c>
      <c r="DW104" s="240" t="str">
        <f t="shared" ca="1" si="151"/>
        <v>-1,82754434427829E-13-7,47761805738083i</v>
      </c>
      <c r="DX104" s="240" t="str">
        <f t="shared" ca="1" si="152"/>
        <v>-0,732934738461465-7,4416112825936i</v>
      </c>
      <c r="DY104" s="240" t="str">
        <f t="shared" ca="1" si="153"/>
        <v>-1,45881091472776-7,33393772315658i</v>
      </c>
      <c r="DZ104" s="240" t="str">
        <f t="shared" ca="1" si="154"/>
        <v>-2,1706379444188-7,15563433430728i</v>
      </c>
      <c r="EA104" s="240" t="str">
        <f t="shared" ca="1" si="155"/>
        <v>-2,86156054411367-6,90841827515096i</v>
      </c>
      <c r="EB104" s="240" t="str">
        <f t="shared" ca="1" si="156"/>
        <v>-3,52492475148061-6,59467037147933i</v>
      </c>
      <c r="EC104" s="240" t="str">
        <f t="shared" ca="1" si="157"/>
        <v>-4,15434200657088-6,2174121871168i</v>
      </c>
      <c r="ED104" s="240" t="str">
        <f t="shared" ca="1" si="158"/>
        <v>-4,74375067714295-5,78027692460955i</v>
      </c>
      <c r="EE104" s="240" t="str">
        <f t="shared" ca="1" si="159"/>
        <v>-5,28747443549683-5,2874744354971i</v>
      </c>
      <c r="EF104" s="240" t="str">
        <f t="shared" ca="1" si="160"/>
        <v>-5,78027692460932-4,74375067714324i</v>
      </c>
      <c r="EG104" s="240" t="str">
        <f t="shared" ca="1" si="161"/>
        <v>-6,21741218711701-4,15434200657057i</v>
      </c>
      <c r="EH104" s="240" t="str">
        <f t="shared" ca="1" si="162"/>
        <v>-6,59467037147951-3,52492475148027i</v>
      </c>
      <c r="EI104" s="240" t="str">
        <f t="shared" ca="1" si="163"/>
        <v>-6,90841827515082-2,86156054411401i</v>
      </c>
      <c r="EJ104" s="240" t="str">
        <f t="shared" ca="1" si="164"/>
        <v>-7,15563433430717-2,17063794441915i</v>
      </c>
      <c r="EK104" s="240" t="str">
        <f t="shared" ca="1" si="165"/>
        <v>-7,3339377231565-1,45881091472812i</v>
      </c>
      <c r="EL104" s="240" t="str">
        <f t="shared" ca="1" si="166"/>
        <v>-7,44161128259364-0,732934738461088i</v>
      </c>
      <c r="EM104" s="240" t="str">
        <f t="shared" ca="1" si="167"/>
        <v>-7,47761805738083+2,08862210774662E-13i</v>
      </c>
      <c r="EN104" s="240"/>
      <c r="EO104" s="240"/>
      <c r="EP104" s="240"/>
    </row>
    <row r="105" spans="1:146" ht="15" thickBot="1">
      <c r="A105" s="277">
        <f t="shared" si="168"/>
        <v>9.7656250000000005E-5</v>
      </c>
      <c r="B105" s="276">
        <v>5</v>
      </c>
      <c r="C105" s="248">
        <f t="shared" si="169"/>
        <v>1000</v>
      </c>
      <c r="D105" s="247">
        <f t="shared" si="170"/>
        <v>6283.1853071795858</v>
      </c>
      <c r="E105" s="247" t="str">
        <f t="shared" si="171"/>
        <v>6283,18530717959i</v>
      </c>
      <c r="F105" s="247" t="str">
        <f t="shared" si="172"/>
        <v>0,100640313606921-0,461699670730928i</v>
      </c>
      <c r="G105" s="247" t="str">
        <f t="shared" si="173"/>
        <v>-2,7895037842448-0,118428016837543i</v>
      </c>
      <c r="H105" s="247" t="str">
        <f t="shared" si="38"/>
        <v>0,0178747650337062-0,0809744760411911i</v>
      </c>
      <c r="I105" s="247" t="str">
        <f t="shared" si="174"/>
        <v>-0,0372837228791742+0,0250114486166878i</v>
      </c>
      <c r="J105" s="275" t="str">
        <f ca="1">IMPRODUCT(1/N_FFT2,T100)</f>
        <v>-0,907385224834961-0,0044271256137523i</v>
      </c>
      <c r="K105" s="274" t="str">
        <f t="shared" ca="1" si="175"/>
        <v>0,0339414280922118-0,0225299592019669i</v>
      </c>
      <c r="M105" s="278"/>
      <c r="N105" s="265">
        <f t="shared" ca="1" si="176"/>
        <v>7.5224177499646112</v>
      </c>
      <c r="O105" s="240">
        <f t="shared" ca="1" si="39"/>
        <v>-7.4775822500353888</v>
      </c>
      <c r="P105" s="240" t="str">
        <f t="shared" ca="1" si="40"/>
        <v>-7,4213473514387+0,915335892084505i</v>
      </c>
      <c r="Q105" s="240" t="str">
        <f t="shared" ca="1" si="41"/>
        <v>-7,25348848086711+1,81690428035505i</v>
      </c>
      <c r="R105" s="240" t="str">
        <f t="shared" ca="1" si="42"/>
        <v>-6,97653039197748+2,69114473706986i</v>
      </c>
      <c r="S105" s="240" t="str">
        <f t="shared" ca="1" si="43"/>
        <v>-6,59463879222003+3,52490787201468i</v>
      </c>
      <c r="T105" s="240" t="str">
        <f t="shared" ca="1" si="44"/>
        <v>-6,11355768672078+4,30565311157106i</v>
      </c>
      <c r="U105" s="241" t="str">
        <f t="shared" ca="1" si="45"/>
        <v>-5,54052298309799+5,02163732061639i</v>
      </c>
      <c r="V105" s="240" t="str">
        <f t="shared" ca="1" si="46"/>
        <v>-4,88415365667632+5,66209143020666i</v>
      </c>
      <c r="W105" s="240" t="str">
        <f t="shared" ca="1" si="47"/>
        <v>-4,15432211307541+6,21738241439732i</v>
      </c>
      <c r="X105" s="240" t="str">
        <f t="shared" ca="1" si="48"/>
        <v>-3,36200569804011+6,67915817991985i</v>
      </c>
      <c r="Y105" s="240" t="str">
        <f t="shared" ca="1" si="49"/>
        <v>-2,51912158794271+7,04047318943871i</v>
      </c>
      <c r="Z105" s="240" t="str">
        <f t="shared" ca="1" si="50"/>
        <v>-1,63834754435778+7,29589292889782i</v>
      </c>
      <c r="AA105" s="240" t="str">
        <f t="shared" ca="1" si="51"/>
        <v>-0,732931228727516+7,44157564767034i</v>
      </c>
      <c r="AB105" s="240" t="str">
        <f t="shared" ca="1" si="52"/>
        <v>0,183509054797015+7,47533014206408i</v>
      </c>
      <c r="AC105" s="240" t="str">
        <f t="shared" ca="1" si="53"/>
        <v>1,0971891913267+7,3966487130646i</v>
      </c>
      <c r="AD105" s="240" t="str">
        <f t="shared" ca="1" si="54"/>
        <v>1,9943665811523+7,20671480260092i</v>
      </c>
      <c r="AE105" s="240" t="str">
        <f t="shared" ca="1" si="55"/>
        <v>2,86154684123581+6,90838519347739i</v>
      </c>
      <c r="AF105" s="240" t="str">
        <f t="shared" ca="1" si="56"/>
        <v>3,68568677329195+6,50614704070121i</v>
      </c>
      <c r="AG105" s="240" t="str">
        <f t="shared" ca="1" si="57"/>
        <v>4,45439054563102+6,00605038049443i</v>
      </c>
      <c r="AH105" s="240" t="str">
        <f t="shared" ca="1" si="58"/>
        <v>5,1560961380056+5,41561713211782i</v>
      </c>
      <c r="AI105" s="240" t="str">
        <f t="shared" ca="1" si="59"/>
        <v>5,78024924515703+4,74372796120371i</v>
      </c>
      <c r="AJ105" s="240" t="str">
        <f t="shared" ca="1" si="60"/>
        <v>6,31746202339034+4,00048870627892i</v>
      </c>
      <c r="AK105" s="240" t="str">
        <f t="shared" ca="1" si="61"/>
        <v>6,7596542924819+3,19707837754649i</v>
      </c>
      <c r="AL105" s="240" t="str">
        <f t="shared" ca="1" si="62"/>
        <v>7,10017506911089+2,34558101416696i</v>
      </c>
      <c r="AM105" s="240" t="str">
        <f t="shared" ca="1" si="63"/>
        <v>7,33390260383917+1,45880392906149i</v>
      </c>
      <c r="AN105" s="240" t="str">
        <f t="shared" ca="1" si="64"/>
        <v>7,45732141699026+0,550085075004492i</v>
      </c>
      <c r="AO105" s="240" t="str">
        <f t="shared" ca="1" si="65"/>
        <v>7,4685751747358-0,36690757060119i</v>
      </c>
      <c r="AP105" s="240" t="str">
        <f t="shared" ca="1" si="66"/>
        <v>7,36749461008427-1,27838158482651i</v>
      </c>
      <c r="AQ105" s="240" t="str">
        <f t="shared" ca="1" si="67"/>
        <v>7,15560006881406-2,17062755009525i</v>
      </c>
      <c r="AR105" s="240" t="str">
        <f t="shared" ca="1" si="68"/>
        <v>7,15560006881406-2,17062755009525i</v>
      </c>
      <c r="AS105" s="240" t="str">
        <f t="shared" ca="1" si="69"/>
        <v>6,41373622948555-3,84424555467373i</v>
      </c>
      <c r="AT105" s="240" t="str">
        <f t="shared" ca="1" si="70"/>
        <v>5,89492525409952-4,60044482138674i</v>
      </c>
      <c r="AU105" s="240" t="str">
        <f t="shared" ca="1" si="71"/>
        <v>5,2874491158802-5,28744911588017i</v>
      </c>
      <c r="AV105" s="240" t="str">
        <f t="shared" ca="1" si="72"/>
        <v>4,60044482138675-5,8949252540995i</v>
      </c>
      <c r="AW105" s="240" t="str">
        <f t="shared" ca="1" si="73"/>
        <v>3,84424555467375-6,41373622948555i</v>
      </c>
      <c r="AX105" s="240" t="str">
        <f t="shared" ca="1" si="74"/>
        <v>3,03022525658477-6,83607864205789i</v>
      </c>
      <c r="AY105" s="240" t="str">
        <f t="shared" ca="1" si="75"/>
        <v>2,17062755009519-7,15560006881408i</v>
      </c>
      <c r="AZ105" s="240" t="str">
        <f t="shared" ca="1" si="76"/>
        <v>1,27838158482654-7,36749461008427i</v>
      </c>
      <c r="BA105" s="240" t="str">
        <f t="shared" ca="1" si="77"/>
        <v>0,366907570601211-7,46857517473579i</v>
      </c>
      <c r="BB105" s="240" t="str">
        <f t="shared" ca="1" si="78"/>
        <v>-0,550085075004469-7,45732141699026i</v>
      </c>
      <c r="BC105" s="240" t="str">
        <f t="shared" ca="1" si="79"/>
        <v>-1,45880392906148-7,33390260383918i</v>
      </c>
      <c r="BD105" s="240" t="str">
        <f t="shared" ca="1" si="80"/>
        <v>-2,34558101416694-7,1001750691109i</v>
      </c>
      <c r="BE105" s="240" t="str">
        <f t="shared" ca="1" si="81"/>
        <v>-3,19707837754647-6,75965429248191i</v>
      </c>
      <c r="BF105" s="240" t="str">
        <f t="shared" ca="1" si="82"/>
        <v>-4,00048870627897-6,31746202339031i</v>
      </c>
      <c r="BG105" s="240" t="str">
        <f t="shared" ca="1" si="83"/>
        <v>-4,74372796120375-5,780249245157i</v>
      </c>
      <c r="BH105" s="240" t="str">
        <f t="shared" ca="1" si="84"/>
        <v>-5,4156171321178-5,15609613800562i</v>
      </c>
      <c r="BI105" s="240" t="str">
        <f t="shared" ca="1" si="85"/>
        <v>-6,00605038049441-4,45439054563104i</v>
      </c>
      <c r="BJ105" s="240" t="str">
        <f t="shared" ca="1" si="86"/>
        <v>-6,5061470407012-3,68568677329197i</v>
      </c>
      <c r="BK105" s="240" t="str">
        <f t="shared" ca="1" si="87"/>
        <v>-6,90838519347739-2,86154684123583i</v>
      </c>
      <c r="BL105" s="240" t="str">
        <f t="shared" ca="1" si="88"/>
        <v>-7,20671480260091-1,99436658115232i</v>
      </c>
      <c r="BM105" s="240" t="str">
        <f t="shared" ca="1" si="89"/>
        <v>-7,39664871306461-1,09718919132665i</v>
      </c>
      <c r="BN105" s="240" t="str">
        <f t="shared" ca="1" si="90"/>
        <v>-7,47533014206408-0,183509054796966i</v>
      </c>
      <c r="BO105" s="240" t="str">
        <f t="shared" ca="1" si="91"/>
        <v>-7,44157564767034+0,732931228727566i</v>
      </c>
      <c r="BP105" s="240" t="str">
        <f t="shared" ca="1" si="92"/>
        <v>-7,29589292889782+1,63834754435776i</v>
      </c>
      <c r="BQ105" s="240" t="str">
        <f t="shared" ca="1" si="93"/>
        <v>-7,04047318943872+2,51912158794269i</v>
      </c>
      <c r="BR105" s="240" t="str">
        <f t="shared" ca="1" si="94"/>
        <v>-6,67915817991985+3,36200569804008i</v>
      </c>
      <c r="BS105" s="240" t="str">
        <f t="shared" ca="1" si="95"/>
        <v>-6,21738241439732+4,15432211307539i</v>
      </c>
      <c r="BT105" s="240" t="str">
        <f t="shared" ca="1" si="96"/>
        <v>-5,66209143020668+4,88415365667629i</v>
      </c>
      <c r="BU105" s="240" t="str">
        <f t="shared" ca="1" si="97"/>
        <v>-5,02163732061636+5,54052298309801i</v>
      </c>
      <c r="BV105" s="240" t="str">
        <f t="shared" ca="1" si="98"/>
        <v>-4,30565311157103+6,1135576867208i</v>
      </c>
      <c r="BW105" s="240" t="str">
        <f t="shared" ca="1" si="99"/>
        <v>-3,52490787201467+6,59463879222004i</v>
      </c>
      <c r="BX105" s="240" t="str">
        <f t="shared" ca="1" si="100"/>
        <v>-2,69114473706986+6,97653039197748i</v>
      </c>
      <c r="BY105" s="240" t="str">
        <f t="shared" ca="1" si="101"/>
        <v>-1,81690428035505+7,25348848086711i</v>
      </c>
      <c r="BZ105" s="240" t="str">
        <f t="shared" ca="1" si="102"/>
        <v>-0,91533589208452+7,4213473514387i</v>
      </c>
      <c r="CA105" s="240" t="str">
        <f t="shared" ca="1" si="103"/>
        <v>-2,22145686430632E-14+7,47758225003539i</v>
      </c>
      <c r="CB105" s="240" t="str">
        <f t="shared" ca="1" si="104"/>
        <v>0,915335892084475+7,4213473514387i</v>
      </c>
      <c r="CC105" s="240" t="str">
        <f t="shared" ca="1" si="105"/>
        <v>1,81690428035508+7,2534884808671i</v>
      </c>
      <c r="CD105" s="240" t="str">
        <f t="shared" ca="1" si="106"/>
        <v>2,69114473706989+6,97653039197747i</v>
      </c>
      <c r="CE105" s="240" t="str">
        <f t="shared" ca="1" si="107"/>
        <v>3,52490787201469+6,59463879222002i</v>
      </c>
      <c r="CF105" s="240" t="str">
        <f t="shared" ca="1" si="108"/>
        <v>4,30565311157106+6,11355768672078i</v>
      </c>
      <c r="CG105" s="240" t="str">
        <f t="shared" ca="1" si="109"/>
        <v>5,02163732061638+5,540522983098i</v>
      </c>
      <c r="CH105" s="240" t="str">
        <f t="shared" ca="1" si="110"/>
        <v>5,66209143020665+4,88415365667633i</v>
      </c>
      <c r="CI105" s="240" t="str">
        <f t="shared" ca="1" si="111"/>
        <v>6,2173824143973+4,15432211307542i</v>
      </c>
      <c r="CJ105" s="240" t="str">
        <f t="shared" ca="1" si="112"/>
        <v>6,67915817991983+3,36200569804013i</v>
      </c>
      <c r="CK105" s="240" t="str">
        <f t="shared" ca="1" si="113"/>
        <v>7,04047318943873+2,51912158794266i</v>
      </c>
      <c r="CL105" s="240" t="str">
        <f t="shared" ca="1" si="114"/>
        <v>7,29589292889783+1,63834754435773i</v>
      </c>
      <c r="CM105" s="240" t="str">
        <f t="shared" ca="1" si="115"/>
        <v>7,44157564767034+0,732931228727537i</v>
      </c>
      <c r="CN105" s="240" t="str">
        <f t="shared" ca="1" si="116"/>
        <v>7,47533014206408-0,183509054796994i</v>
      </c>
      <c r="CO105" s="240" t="str">
        <f t="shared" ca="1" si="117"/>
        <v>7,3966487130646-1,09718919132668i</v>
      </c>
      <c r="CP105" s="240" t="str">
        <f t="shared" ca="1" si="118"/>
        <v>7,20671480260092-1,99436658115228i</v>
      </c>
      <c r="CQ105" s="240" t="str">
        <f t="shared" ca="1" si="119"/>
        <v>6,9083851934774-2,86154684123579i</v>
      </c>
      <c r="CR105" s="240" t="str">
        <f t="shared" ca="1" si="120"/>
        <v>6,50614704070122-3,68568677329193i</v>
      </c>
      <c r="CS105" s="240" t="str">
        <f t="shared" ca="1" si="121"/>
        <v>6,00605038049443-4,45439054563101i</v>
      </c>
      <c r="CT105" s="240" t="str">
        <f t="shared" ca="1" si="122"/>
        <v>5,41561713211758-5,15609613800586i</v>
      </c>
      <c r="CU105" s="240" t="str">
        <f t="shared" ca="1" si="123"/>
        <v>4,74372796120378-5,78024924515697i</v>
      </c>
      <c r="CV105" s="240" t="str">
        <f t="shared" ca="1" si="124"/>
        <v>4,00048870627869-6,31746202339048i</v>
      </c>
      <c r="CW105" s="240" t="str">
        <f t="shared" ca="1" si="125"/>
        <v>3,19707837754657-6,75965429248186i</v>
      </c>
      <c r="CX105" s="240" t="str">
        <f t="shared" ca="1" si="126"/>
        <v>2,34558101416669-7,10017506911097i</v>
      </c>
      <c r="CY105" s="240" t="str">
        <f t="shared" ca="1" si="127"/>
        <v>1,45880392906159-7,33390260383916i</v>
      </c>
      <c r="CZ105" s="240" t="str">
        <f t="shared" ca="1" si="128"/>
        <v>0,550085075004216-7,45732141699028i</v>
      </c>
      <c r="DA105" s="240" t="str">
        <f t="shared" ca="1" si="129"/>
        <v>-0,366907570601095-7,4685751747358i</v>
      </c>
      <c r="DB105" s="240" t="str">
        <f t="shared" ca="1" si="130"/>
        <v>-1,27838158482679-7,36749461008422i</v>
      </c>
      <c r="DC105" s="240" t="str">
        <f t="shared" ca="1" si="131"/>
        <v>-2,17062755009508-7,15560006881411i</v>
      </c>
      <c r="DD105" s="240" t="str">
        <f t="shared" ca="1" si="132"/>
        <v>-3,03022525658493-6,83607864205782i</v>
      </c>
      <c r="DE105" s="240" t="str">
        <f t="shared" ca="1" si="133"/>
        <v>-3,84424555467358-6,41373622948564i</v>
      </c>
      <c r="DF105" s="240" t="str">
        <f t="shared" ca="1" si="134"/>
        <v>-4,60044482138689-5,8949252540994i</v>
      </c>
      <c r="DG105" s="240" t="str">
        <f t="shared" ca="1" si="135"/>
        <v>-5,28744911588005-5,28744911588032i</v>
      </c>
      <c r="DH105" s="240" t="str">
        <f t="shared" ca="1" si="136"/>
        <v>-5,89492525409963-4,60044482138659i</v>
      </c>
      <c r="DI105" s="240" t="str">
        <f t="shared" ca="1" si="137"/>
        <v>-6,41373622948546-3,84424555467389i</v>
      </c>
      <c r="DJ105" s="240" t="str">
        <f t="shared" ca="1" si="138"/>
        <v>-6,83607864205797-3,03022525658458i</v>
      </c>
      <c r="DK105" s="240" t="str">
        <f t="shared" ca="1" si="139"/>
        <v>-7,155600068814-2,17062755009543i</v>
      </c>
      <c r="DL105" s="240" t="str">
        <f t="shared" ca="1" si="140"/>
        <v>-7,36749461008428-1,27838158482642i</v>
      </c>
      <c r="DM105" s="240" t="str">
        <f t="shared" ca="1" si="141"/>
        <v>-7,46857517473578-0,36690757060146i</v>
      </c>
      <c r="DN105" s="240" t="str">
        <f t="shared" ca="1" si="142"/>
        <v>-7,45732141699025+0,550085075004593i</v>
      </c>
      <c r="DO105" s="240" t="str">
        <f t="shared" ca="1" si="143"/>
        <v>-7,33390260383923+1,45880392906123i</v>
      </c>
      <c r="DP105" s="240" t="str">
        <f t="shared" ca="1" si="144"/>
        <v>-7,10017506911085+2,34558101416705i</v>
      </c>
      <c r="DQ105" s="240" t="str">
        <f t="shared" ca="1" si="145"/>
        <v>-6,75965429248201+3,19707837754624i</v>
      </c>
      <c r="DR105" s="240" t="str">
        <f t="shared" ca="1" si="146"/>
        <v>-6,31746202339028+4,000488706279i</v>
      </c>
      <c r="DS105" s="240" t="str">
        <f t="shared" ca="1" si="147"/>
        <v>-5,7802492451572+4,7437279612035i</v>
      </c>
      <c r="DT105" s="240" t="str">
        <f t="shared" ca="1" si="148"/>
        <v>-5,15609613800558+5,41561713211784i</v>
      </c>
      <c r="DU105" s="240" t="str">
        <f t="shared" ca="1" si="149"/>
        <v>-4,4543905456313+6,00605038049422i</v>
      </c>
      <c r="DV105" s="240" t="str">
        <f t="shared" ca="1" si="150"/>
        <v>-3,68568677329193+6,50614704070122i</v>
      </c>
      <c r="DW105" s="240" t="str">
        <f t="shared" ca="1" si="151"/>
        <v>-2,86154684123613+6,90838519347726i</v>
      </c>
      <c r="DX105" s="240" t="str">
        <f t="shared" ca="1" si="152"/>
        <v>-1,99436658115227+7,20671480260093i</v>
      </c>
      <c r="DY105" s="240" t="str">
        <f t="shared" ca="1" si="153"/>
        <v>-1,09718919132704+7,39664871306455i</v>
      </c>
      <c r="DZ105" s="240" t="str">
        <f t="shared" ca="1" si="154"/>
        <v>-0,183509054796988+7,47533014206408i</v>
      </c>
      <c r="EA105" s="240" t="str">
        <f t="shared" ca="1" si="155"/>
        <v>0,732931228727914+7,4415756476703i</v>
      </c>
      <c r="EB105" s="240" t="str">
        <f t="shared" ca="1" si="156"/>
        <v>1,63834754435774+7,29589292889783i</v>
      </c>
      <c r="EC105" s="240" t="str">
        <f t="shared" ca="1" si="157"/>
        <v>2,51912158794302+7,0404731894386i</v>
      </c>
      <c r="ED105" s="240" t="str">
        <f t="shared" ca="1" si="158"/>
        <v>3,36200569804006+6,67915817991986i</v>
      </c>
      <c r="EE105" s="240" t="str">
        <f t="shared" ca="1" si="159"/>
        <v>4,15432211307567+6,21738241439714i</v>
      </c>
      <c r="EF105" s="240" t="str">
        <f t="shared" ca="1" si="160"/>
        <v>4,88415365667627+5,66209143020669i</v>
      </c>
      <c r="EG105" s="240" t="str">
        <f t="shared" ca="1" si="161"/>
        <v>5,5405229830982+5,02163732061616i</v>
      </c>
      <c r="EH105" s="240" t="str">
        <f t="shared" ca="1" si="162"/>
        <v>6,11355768672074+4,30565311157112i</v>
      </c>
      <c r="EI105" s="240" t="str">
        <f t="shared" ca="1" si="163"/>
        <v>6,59463879222016+3,52490787201443i</v>
      </c>
      <c r="EJ105" s="240" t="str">
        <f t="shared" ca="1" si="164"/>
        <v>6,97653039197744+2,69114473706995i</v>
      </c>
      <c r="EK105" s="240" t="str">
        <f t="shared" ca="1" si="165"/>
        <v>7,25348848086717+1,81690428035479i</v>
      </c>
      <c r="EL105" s="240" t="str">
        <f t="shared" ca="1" si="166"/>
        <v>7,42134735143868+0,915335892084617i</v>
      </c>
      <c r="EM105" s="240" t="str">
        <f t="shared" ca="1" si="167"/>
        <v>7,47758225003539-2,47793658898495E-13i</v>
      </c>
      <c r="EN105" s="240"/>
      <c r="EO105" s="240"/>
      <c r="EP105" s="240"/>
    </row>
    <row r="106" spans="1:146" ht="15" thickBot="1">
      <c r="A106" s="277">
        <f t="shared" si="168"/>
        <v>1.1718750000000001E-4</v>
      </c>
      <c r="B106" s="276">
        <v>6</v>
      </c>
      <c r="C106" s="248">
        <f t="shared" si="169"/>
        <v>1200</v>
      </c>
      <c r="D106" s="247">
        <f t="shared" si="170"/>
        <v>7539.8223686155034</v>
      </c>
      <c r="E106" s="247" t="str">
        <f t="shared" si="171"/>
        <v>7539,8223686155i</v>
      </c>
      <c r="F106" s="247" t="str">
        <f t="shared" si="172"/>
        <v>0,0737016498738323-0,389180908946571i</v>
      </c>
      <c r="G106" s="247" t="str">
        <f t="shared" si="173"/>
        <v>-2,82091845532597-0,222841550873823i</v>
      </c>
      <c r="H106" s="247" t="str">
        <f t="shared" si="38"/>
        <v>0,0131492837343072-0,0682508933267019i</v>
      </c>
      <c r="I106" s="247" t="str">
        <f t="shared" si="174"/>
        <v>-0,0319205917773463+0,0260546661234852i</v>
      </c>
      <c r="J106" s="275" t="str">
        <f ca="1">IMPRODUCT(1/N_FFT2,U100)</f>
        <v>0,0202922871887598+0,000510103198431605i</v>
      </c>
      <c r="K106" s="274" t="str">
        <f t="shared" ca="1" si="175"/>
        <v>-0,000661032384104733+0,000512425971623559i</v>
      </c>
      <c r="M106" s="278"/>
      <c r="N106" s="265">
        <f t="shared" ca="1" si="176"/>
        <v>7.5224646948200968</v>
      </c>
      <c r="O106" s="240">
        <f t="shared" ca="1" si="39"/>
        <v>-7.4775353051799032</v>
      </c>
      <c r="P106" s="240" t="str">
        <f t="shared" ca="1" si="40"/>
        <v>-7,39660227631629+1,09718230308577i</v>
      </c>
      <c r="Q106" s="240" t="str">
        <f t="shared" ca="1" si="41"/>
        <v>-7,1555551453883+2,17061392272299i</v>
      </c>
      <c r="R106" s="240" t="str">
        <f t="shared" ca="1" si="42"/>
        <v>-6,75961185483517+3,19705830603443i</v>
      </c>
      <c r="S106" s="240" t="str">
        <f t="shared" ca="1" si="43"/>
        <v>-6,21734338117653+4,1542960319111i</v>
      </c>
      <c r="T106" s="240" t="str">
        <f t="shared" ca="1" si="44"/>
        <v>-5,54048819925449+5,0216057943783i</v>
      </c>
      <c r="U106" s="241" t="str">
        <f t="shared" ca="1" si="45"/>
        <v>-4,74369817970269+5,78021295629299i</v>
      </c>
      <c r="V106" s="240" t="str">
        <f t="shared" ca="1" si="46"/>
        <v>-3,84422142019469+6,41369596353992i</v>
      </c>
      <c r="W106" s="240" t="str">
        <f t="shared" ca="1" si="47"/>
        <v>-2,8615288762174+6,90834182208625i</v>
      </c>
      <c r="X106" s="240" t="str">
        <f t="shared" ca="1" si="48"/>
        <v>-1,81689287368565+7,2534429428901i</v>
      </c>
      <c r="Y106" s="240" t="str">
        <f t="shared" ca="1" si="49"/>
        <v>-0,732926627327029+7,44152892886717i</v>
      </c>
      <c r="Z106" s="240" t="str">
        <f t="shared" ca="1" si="50"/>
        <v>0,366905267126359+7,46852828642744i</v>
      </c>
      <c r="AA106" s="240" t="str">
        <f t="shared" ca="1" si="51"/>
        <v>1,45879477057452+7,33385656101592i</v>
      </c>
      <c r="AB106" s="240" t="str">
        <f t="shared" ca="1" si="52"/>
        <v>2,51910577269721+7,04042898878865i</v>
      </c>
      <c r="AC106" s="240" t="str">
        <f t="shared" ca="1" si="53"/>
        <v>3,52488574236298+6,59459739055373i</v>
      </c>
      <c r="AD106" s="240" t="str">
        <f t="shared" ca="1" si="54"/>
        <v>4,45436258061326+6,00601267403294i</v>
      </c>
      <c r="AE106" s="240" t="str">
        <f t="shared" ca="1" si="55"/>
        <v>5,2874159208545+5,28741592085456i</v>
      </c>
      <c r="AF106" s="240" t="str">
        <f t="shared" ca="1" si="56"/>
        <v>6,00601267403294+4,45436258061327i</v>
      </c>
      <c r="AG106" s="240" t="str">
        <f t="shared" ca="1" si="57"/>
        <v>6,59459739055373+3,52488574236298i</v>
      </c>
      <c r="AH106" s="240" t="str">
        <f t="shared" ca="1" si="58"/>
        <v>7,04042898878865+2,5191057726972i</v>
      </c>
      <c r="AI106" s="240" t="str">
        <f t="shared" ca="1" si="59"/>
        <v>7,33385656101592+1,45879477057452i</v>
      </c>
      <c r="AJ106" s="240" t="str">
        <f t="shared" ca="1" si="60"/>
        <v>7,46852828642744+0,366905267126357i</v>
      </c>
      <c r="AK106" s="240" t="str">
        <f t="shared" ca="1" si="61"/>
        <v>7,44152892886717-0,732926627327029i</v>
      </c>
      <c r="AL106" s="240" t="str">
        <f t="shared" ca="1" si="62"/>
        <v>7,2534429428901-1,81689287368565i</v>
      </c>
      <c r="AM106" s="240" t="str">
        <f t="shared" ca="1" si="63"/>
        <v>6,90834182208625-2,8615288762174i</v>
      </c>
      <c r="AN106" s="240" t="str">
        <f t="shared" ca="1" si="64"/>
        <v>6,41369596353991-3,8442214201947i</v>
      </c>
      <c r="AO106" s="240" t="str">
        <f t="shared" ca="1" si="65"/>
        <v>5,78021295629299-4,74369817970268i</v>
      </c>
      <c r="AP106" s="240" t="str">
        <f t="shared" ca="1" si="66"/>
        <v>5,02160579437831-5,54048819925448i</v>
      </c>
      <c r="AQ106" s="240" t="str">
        <f t="shared" ca="1" si="67"/>
        <v>4,15429603191112-6,21734338117651i</v>
      </c>
      <c r="AR106" s="240" t="str">
        <f t="shared" ca="1" si="68"/>
        <v>4,15429603191112-6,21734338117651i</v>
      </c>
      <c r="AS106" s="240" t="str">
        <f t="shared" ca="1" si="69"/>
        <v>2,17061392272297-7,15555514538831i</v>
      </c>
      <c r="AT106" s="240" t="str">
        <f t="shared" ca="1" si="70"/>
        <v>1,09718230308575-7,39660227631629i</v>
      </c>
      <c r="AU106" s="240" t="str">
        <f t="shared" ca="1" si="71"/>
        <v>1,37416362384987E-15-7,4775353051799i</v>
      </c>
      <c r="AV106" s="240" t="str">
        <f t="shared" ca="1" si="72"/>
        <v>-1,09718230308575-7,39660227631629i</v>
      </c>
      <c r="AW106" s="240" t="str">
        <f t="shared" ca="1" si="73"/>
        <v>-2,17061392272297-7,15555514538831i</v>
      </c>
      <c r="AX106" s="240" t="str">
        <f t="shared" ca="1" si="74"/>
        <v>-3,1970583060344-6,75961185483518i</v>
      </c>
      <c r="AY106" s="240" t="str">
        <f t="shared" ca="1" si="75"/>
        <v>-4,15429603191113-6,21734338117651i</v>
      </c>
      <c r="AZ106" s="240" t="str">
        <f t="shared" ca="1" si="76"/>
        <v>-5,02160579437831-5,54048819925447i</v>
      </c>
      <c r="BA106" s="240" t="str">
        <f t="shared" ca="1" si="77"/>
        <v>-5,780212956293-4,74369817970268i</v>
      </c>
      <c r="BB106" s="240" t="str">
        <f t="shared" ca="1" si="78"/>
        <v>-6,41369596353992-3,8442214201947i</v>
      </c>
      <c r="BC106" s="240" t="str">
        <f t="shared" ca="1" si="79"/>
        <v>-6,90834182208625-2,8615288762174i</v>
      </c>
      <c r="BD106" s="240" t="str">
        <f t="shared" ca="1" si="80"/>
        <v>-7,2534429428901-1,81689287368565i</v>
      </c>
      <c r="BE106" s="240" t="str">
        <f t="shared" ca="1" si="81"/>
        <v>-7,44152892886717-0,732926627327029i</v>
      </c>
      <c r="BF106" s="240" t="str">
        <f t="shared" ca="1" si="82"/>
        <v>-7,46852828642744+0,366905267126362i</v>
      </c>
      <c r="BG106" s="240" t="str">
        <f t="shared" ca="1" si="83"/>
        <v>-7,33385656101592+1,45879477057453i</v>
      </c>
      <c r="BH106" s="240" t="str">
        <f t="shared" ca="1" si="84"/>
        <v>-7,04042898878865+2,51910577269721i</v>
      </c>
      <c r="BI106" s="240" t="str">
        <f t="shared" ca="1" si="85"/>
        <v>-6,59459739055373+3,52488574236298i</v>
      </c>
      <c r="BJ106" s="240" t="str">
        <f t="shared" ca="1" si="86"/>
        <v>-6,00601267403294+4,45436258061327i</v>
      </c>
      <c r="BK106" s="240" t="str">
        <f t="shared" ca="1" si="87"/>
        <v>-5,28741592085456+5,2874159208545i</v>
      </c>
      <c r="BL106" s="240" t="str">
        <f t="shared" ca="1" si="88"/>
        <v>-4,45436258061326+6,00601267403294i</v>
      </c>
      <c r="BM106" s="240" t="str">
        <f t="shared" ca="1" si="89"/>
        <v>-3,52488574236298+6,59459739055373i</v>
      </c>
      <c r="BN106" s="240" t="str">
        <f t="shared" ca="1" si="90"/>
        <v>-2,5191057726972+7,04042898878865i</v>
      </c>
      <c r="BO106" s="240" t="str">
        <f t="shared" ca="1" si="91"/>
        <v>-1,45879477057453+7,33385656101592i</v>
      </c>
      <c r="BP106" s="240" t="str">
        <f t="shared" ca="1" si="92"/>
        <v>-0,366905267126359+7,46852828642744i</v>
      </c>
      <c r="BQ106" s="240" t="str">
        <f t="shared" ca="1" si="93"/>
        <v>0,732926627327031+7,44152892886717i</v>
      </c>
      <c r="BR106" s="240" t="str">
        <f t="shared" ca="1" si="94"/>
        <v>1,81689287368565+7,2534429428901i</v>
      </c>
      <c r="BS106" s="240" t="str">
        <f t="shared" ca="1" si="95"/>
        <v>2,8615288762174+6,90834182208625i</v>
      </c>
      <c r="BT106" s="240" t="str">
        <f t="shared" ca="1" si="96"/>
        <v>3,8442214201947+6,41369596353991i</v>
      </c>
      <c r="BU106" s="240" t="str">
        <f t="shared" ca="1" si="97"/>
        <v>4,74369817970268+5,780212956293i</v>
      </c>
      <c r="BV106" s="240" t="str">
        <f t="shared" ca="1" si="98"/>
        <v>5,54048819925448+5,0216057943783i</v>
      </c>
      <c r="BW106" s="240" t="str">
        <f t="shared" ca="1" si="99"/>
        <v>6,21734338117651+4,15429603191112i</v>
      </c>
      <c r="BX106" s="240" t="str">
        <f t="shared" ca="1" si="100"/>
        <v>6,75961185483516+3,19705830603446i</v>
      </c>
      <c r="BY106" s="240" t="str">
        <f t="shared" ca="1" si="101"/>
        <v>7,15555514538831+2,17061392272296i</v>
      </c>
      <c r="BZ106" s="240" t="str">
        <f t="shared" ca="1" si="102"/>
        <v>7,39660227631629+1,09718230308575i</v>
      </c>
      <c r="CA106" s="240" t="str">
        <f t="shared" ca="1" si="103"/>
        <v>7,4775353051799+2,74832724769974E-15i</v>
      </c>
      <c r="CB106" s="240" t="str">
        <f t="shared" ca="1" si="104"/>
        <v>7,39660227631629-1,09718230308576i</v>
      </c>
      <c r="CC106" s="240" t="str">
        <f t="shared" ca="1" si="105"/>
        <v>7,15555514538831-2,17061392272297i</v>
      </c>
      <c r="CD106" s="240" t="str">
        <f t="shared" ca="1" si="106"/>
        <v>6,75961185483518-3,1970583060344i</v>
      </c>
      <c r="CE106" s="240" t="str">
        <f t="shared" ca="1" si="107"/>
        <v>6,21734338117638-4,15429603191132i</v>
      </c>
      <c r="CF106" s="240" t="str">
        <f t="shared" ca="1" si="108"/>
        <v>5,54048819925442-5,02160579437837i</v>
      </c>
      <c r="CG106" s="240" t="str">
        <f t="shared" ca="1" si="109"/>
        <v>4,74369817970273-5,78021295629294i</v>
      </c>
      <c r="CH106" s="240" t="str">
        <f t="shared" ca="1" si="110"/>
        <v>3,84422142019488-6,4136959635398i</v>
      </c>
      <c r="CI106" s="240" t="str">
        <f t="shared" ca="1" si="111"/>
        <v>2,86152887621706-6,90834182208639i</v>
      </c>
      <c r="CJ106" s="240" t="str">
        <f t="shared" ca="1" si="112"/>
        <v>1,81689287368543-7,25344294289016i</v>
      </c>
      <c r="CK106" s="240" t="str">
        <f t="shared" ca="1" si="113"/>
        <v>0,732926627327023-7,44152892886717i</v>
      </c>
      <c r="CL106" s="240" t="str">
        <f t="shared" ca="1" si="114"/>
        <v>-0,366905267126214-7,46852828642745i</v>
      </c>
      <c r="CM106" s="240" t="str">
        <f t="shared" ca="1" si="115"/>
        <v>-1,45879477057424-7,33385656101598i</v>
      </c>
      <c r="CN106" s="240" t="str">
        <f t="shared" ca="1" si="116"/>
        <v>-2,51910577269748-7,04042898878855i</v>
      </c>
      <c r="CO106" s="240" t="str">
        <f t="shared" ca="1" si="117"/>
        <v>-3,52488574236313-6,59459739055366i</v>
      </c>
      <c r="CP106" s="240" t="str">
        <f t="shared" ca="1" si="118"/>
        <v>-4,45436258061327-6,00601267403293i</v>
      </c>
      <c r="CQ106" s="240" t="str">
        <f t="shared" ca="1" si="119"/>
        <v>-5,2874159208544-5,28741592085466i</v>
      </c>
      <c r="CR106" s="240" t="str">
        <f t="shared" ca="1" si="120"/>
        <v>-6,00601267403271-4,45436258061356i</v>
      </c>
      <c r="CS106" s="240" t="str">
        <f t="shared" ca="1" si="121"/>
        <v>-6,59459739055383-3,52488574236279i</v>
      </c>
      <c r="CT106" s="240" t="str">
        <f t="shared" ca="1" si="122"/>
        <v>-7,04042898878868-2,51910577269712i</v>
      </c>
      <c r="CU106" s="240" t="str">
        <f t="shared" ca="1" si="123"/>
        <v>-7,33385656101591-1,4587947705746i</v>
      </c>
      <c r="CV106" s="240" t="str">
        <f t="shared" ca="1" si="124"/>
        <v>-7,46852828642743-0,366905267126579i</v>
      </c>
      <c r="CW106" s="240" t="str">
        <f t="shared" ca="1" si="125"/>
        <v>-7,44152892886713+0,7329266273274i</v>
      </c>
      <c r="CX106" s="240" t="str">
        <f t="shared" ca="1" si="126"/>
        <v>-7,25344294289006+1,8168928736858i</v>
      </c>
      <c r="CY106" s="240" t="str">
        <f t="shared" ca="1" si="127"/>
        <v>-6,90834182208624+2,86152887621741i</v>
      </c>
      <c r="CZ106" s="240" t="str">
        <f t="shared" ca="1" si="128"/>
        <v>-6,41369596353999+3,84422142019457i</v>
      </c>
      <c r="DA106" s="240" t="str">
        <f t="shared" ca="1" si="129"/>
        <v>-5,78021295629318+4,74369817970246i</v>
      </c>
      <c r="DB106" s="240" t="str">
        <f t="shared" ca="1" si="130"/>
        <v>-5,02160579437809+5,54048819925467i</v>
      </c>
      <c r="DC106" s="240" t="str">
        <f t="shared" ca="1" si="131"/>
        <v>-4,15429603191099+6,2173433811766i</v>
      </c>
      <c r="DD106" s="240" t="str">
        <f t="shared" ca="1" si="132"/>
        <v>-3,19705830603446+6,75961185483515i</v>
      </c>
      <c r="DE106" s="240" t="str">
        <f t="shared" ca="1" si="133"/>
        <v>-2,17061392272318+7,15555514538824i</v>
      </c>
      <c r="DF106" s="240" t="str">
        <f t="shared" ca="1" si="134"/>
        <v>-1,09718230308612+7,39660227631624i</v>
      </c>
      <c r="DG106" s="240" t="str">
        <f t="shared" ca="1" si="135"/>
        <v>2,21684615809074E-13+7,4775353051799i</v>
      </c>
      <c r="DH106" s="240" t="str">
        <f t="shared" ca="1" si="136"/>
        <v>1,09718230308583+7,39660227631628i</v>
      </c>
      <c r="DI106" s="240" t="str">
        <f t="shared" ca="1" si="137"/>
        <v>2,17061392272291+7,15555514538833i</v>
      </c>
      <c r="DJ106" s="240" t="str">
        <f t="shared" ca="1" si="138"/>
        <v>3,19705830603419+6,75961185483528i</v>
      </c>
      <c r="DK106" s="240" t="str">
        <f t="shared" ca="1" si="139"/>
        <v>4,15429603191137+6,21734338117635i</v>
      </c>
      <c r="DL106" s="240" t="str">
        <f t="shared" ca="1" si="140"/>
        <v>5,02160579437842+5,54048819925437i</v>
      </c>
      <c r="DM106" s="240" t="str">
        <f t="shared" ca="1" si="141"/>
        <v>5,780212956293+4,74369817970268i</v>
      </c>
      <c r="DN106" s="240" t="str">
        <f t="shared" ca="1" si="142"/>
        <v>6,41369596353984+3,84422142019482i</v>
      </c>
      <c r="DO106" s="240" t="str">
        <f t="shared" ca="1" si="143"/>
        <v>6,90834182208613+2,86152887621767i</v>
      </c>
      <c r="DP106" s="240" t="str">
        <f t="shared" ca="1" si="144"/>
        <v>7,25344294289018+1,81689287368536i</v>
      </c>
      <c r="DQ106" s="240" t="str">
        <f t="shared" ca="1" si="145"/>
        <v>7,44152892886717+0,732926627326946i</v>
      </c>
      <c r="DR106" s="240" t="str">
        <f t="shared" ca="1" si="146"/>
        <v>7,46852828642745-0,366905267126292i</v>
      </c>
      <c r="DS106" s="240" t="str">
        <f t="shared" ca="1" si="147"/>
        <v>7,33385656101597-1,45879477057431i</v>
      </c>
      <c r="DT106" s="240" t="str">
        <f t="shared" ca="1" si="148"/>
        <v>7,04042898878877-2,51910577269686i</v>
      </c>
      <c r="DU106" s="240" t="str">
        <f t="shared" ca="1" si="149"/>
        <v>6,59459739055362-3,52488574236319i</v>
      </c>
      <c r="DV106" s="240" t="str">
        <f t="shared" ca="1" si="150"/>
        <v>6,00601267403289-4,45436258061332i</v>
      </c>
      <c r="DW106" s="240" t="str">
        <f t="shared" ca="1" si="151"/>
        <v>5,2874159208546-5,28741592085446i</v>
      </c>
      <c r="DX106" s="240" t="str">
        <f t="shared" ca="1" si="152"/>
        <v>4,45436258061351-6,00601267403276i</v>
      </c>
      <c r="DY106" s="240" t="str">
        <f t="shared" ca="1" si="153"/>
        <v>3,52488574236272-6,59459739055387i</v>
      </c>
      <c r="DZ106" s="240" t="str">
        <f t="shared" ca="1" si="154"/>
        <v>2,51910577269706-7,0404289887887i</v>
      </c>
      <c r="EA106" s="240" t="str">
        <f t="shared" ca="1" si="155"/>
        <v>1,45879477057453-7,33385656101592i</v>
      </c>
      <c r="EB106" s="240" t="str">
        <f t="shared" ca="1" si="156"/>
        <v>0,366905267126501-7,46852828642743i</v>
      </c>
      <c r="EC106" s="240" t="str">
        <f t="shared" ca="1" si="157"/>
        <v>-0,732926627326724-7,4415289288672i</v>
      </c>
      <c r="ED106" s="240" t="str">
        <f t="shared" ca="1" si="158"/>
        <v>-1,81689287368587-7,25344294289005i</v>
      </c>
      <c r="EE106" s="240" t="str">
        <f t="shared" ca="1" si="159"/>
        <v>-2,86152887621748-6,90834182208621i</v>
      </c>
      <c r="EF106" s="240" t="str">
        <f t="shared" ca="1" si="160"/>
        <v>-3,84422142019462-6,41369596353996i</v>
      </c>
      <c r="EG106" s="240" t="str">
        <f t="shared" ca="1" si="161"/>
        <v>-4,74369817970252-5,78021295629313i</v>
      </c>
      <c r="EH106" s="240" t="str">
        <f t="shared" ca="1" si="162"/>
        <v>-5,54048819925474-5,02160579437802i</v>
      </c>
      <c r="EI106" s="240" t="str">
        <f t="shared" ca="1" si="163"/>
        <v>-6,21734338117664-4,15429603191094i</v>
      </c>
      <c r="EJ106" s="240" t="str">
        <f t="shared" ca="1" si="164"/>
        <v>-6,75961185483519-3,19705830603439i</v>
      </c>
      <c r="EK106" s="240" t="str">
        <f t="shared" ca="1" si="165"/>
        <v>-7,15555514538827-2,17061392272312i</v>
      </c>
      <c r="EL106" s="240" t="str">
        <f t="shared" ca="1" si="166"/>
        <v>-7,39660227631625-1,09718230308604i</v>
      </c>
      <c r="EM106" s="240" t="str">
        <f t="shared" ca="1" si="167"/>
        <v>-7,4775353051799+3,13289849053716E-13i</v>
      </c>
      <c r="EN106" s="240"/>
      <c r="EO106" s="240"/>
      <c r="EP106" s="240"/>
    </row>
    <row r="107" spans="1:146" ht="15" thickBot="1">
      <c r="A107" s="277">
        <f t="shared" si="168"/>
        <v>1.3671875000000001E-4</v>
      </c>
      <c r="B107" s="276">
        <v>7</v>
      </c>
      <c r="C107" s="248">
        <f t="shared" si="169"/>
        <v>1400</v>
      </c>
      <c r="D107" s="247">
        <f t="shared" si="170"/>
        <v>8796.45943005142</v>
      </c>
      <c r="E107" s="247" t="str">
        <f t="shared" si="171"/>
        <v>8796,45943005142i</v>
      </c>
      <c r="F107" s="247" t="str">
        <f t="shared" si="172"/>
        <v>0,0571586905198066-0,335930295904368i</v>
      </c>
      <c r="G107" s="247" t="str">
        <f t="shared" si="173"/>
        <v>-2,85741232929671-0,313285590743273i</v>
      </c>
      <c r="H107" s="247" t="str">
        <f t="shared" si="38"/>
        <v>0,0102473388413749-0,0589072076675976i</v>
      </c>
      <c r="I107" s="247" t="str">
        <f t="shared" si="174"/>
        <v>-0,0274329606572929+0,0260654419672132i</v>
      </c>
      <c r="J107" s="275" t="str">
        <f ca="1">IMPRODUCT(1/N_FFT2,V100)</f>
        <v>0,69280342226002+0,00442824448753703i</v>
      </c>
      <c r="K107" s="274" t="str">
        <f t="shared" ca="1" si="175"/>
        <v>-0,0191210731758035+0,0179367475407978i</v>
      </c>
      <c r="M107" s="278"/>
      <c r="N107" s="265">
        <f t="shared" ca="1" si="176"/>
        <v>7.5225229459905565</v>
      </c>
      <c r="O107" s="240">
        <f t="shared" ca="1" si="39"/>
        <v>-7.4774770540094435</v>
      </c>
      <c r="P107" s="240" t="str">
        <f t="shared" ca="1" si="40"/>
        <v>-7,36739096279183+1,27836360031527i</v>
      </c>
      <c r="Q107" s="240" t="str">
        <f t="shared" ca="1" si="41"/>
        <v>-7,04037414274481+2,51908614846893i</v>
      </c>
      <c r="R107" s="240" t="str">
        <f t="shared" ca="1" si="42"/>
        <v>-6,50605551100751+3,68563492236095i</v>
      </c>
      <c r="S107" s="240" t="str">
        <f t="shared" ca="1" si="43"/>
        <v>-5,7801679275293+4,74366122555135i</v>
      </c>
      <c r="T107" s="240" t="str">
        <f t="shared" ca="1" si="44"/>
        <v>-4,88408494548898+5,66201177484519i</v>
      </c>
      <c r="U107" s="241" t="str">
        <f t="shared" ca="1" si="45"/>
        <v>-3,8441914731081+6,41364599984445i</v>
      </c>
      <c r="V107" s="240" t="str">
        <f t="shared" ca="1" si="46"/>
        <v>-2,69110687754229+6,9764322448428i</v>
      </c>
      <c r="W107" s="240" t="str">
        <f t="shared" ca="1" si="47"/>
        <v>-1,45878340633495+7,33379942912537i</v>
      </c>
      <c r="X107" s="240" t="str">
        <f t="shared" ca="1" si="48"/>
        <v>-0,183506473157252+7,47522497772121i</v>
      </c>
      <c r="Y107" s="240" t="str">
        <f t="shared" ca="1" si="49"/>
        <v>1,0971737558639+7,39654465562679i</v>
      </c>
      <c r="Z107" s="240" t="str">
        <f t="shared" ca="1" si="50"/>
        <v>2,34554801609445+7,10007518251977i</v>
      </c>
      <c r="AA107" s="240" t="str">
        <f t="shared" ca="1" si="51"/>
        <v>3,52485828295131+6,59454601760783i</v>
      </c>
      <c r="AB107" s="240" t="str">
        <f t="shared" ca="1" si="52"/>
        <v>4,60038010146835+5,89484232318829i</v>
      </c>
      <c r="AC107" s="240" t="str">
        <f t="shared" ca="1" si="53"/>
        <v>5,5404450379842+5,02156667528312i</v>
      </c>
      <c r="AD107" s="240" t="str">
        <f t="shared" ca="1" si="54"/>
        <v>6,31737314815277+4,00043242665542i</v>
      </c>
      <c r="AE107" s="240" t="str">
        <f t="shared" ca="1" si="55"/>
        <v>6,90828800502212+2,86150658445953i</v>
      </c>
      <c r="AF107" s="240" t="str">
        <f t="shared" ca="1" si="56"/>
        <v>7,29579028891123+1,63832449577801i</v>
      </c>
      <c r="AG107" s="240" t="str">
        <f t="shared" ca="1" si="57"/>
        <v>7,46847010542307+0,366902408876896i</v>
      </c>
      <c r="AH107" s="240" t="str">
        <f t="shared" ca="1" si="58"/>
        <v>7,42124294653583-0,915323014967911i</v>
      </c>
      <c r="AI107" s="240" t="str">
        <f t="shared" ca="1" si="59"/>
        <v>7,15549940249368-2,17059701330081i</v>
      </c>
      <c r="AJ107" s="240" t="str">
        <f t="shared" ca="1" si="60"/>
        <v>6,67906421627308-3,36195840071501i</v>
      </c>
      <c r="AK107" s="240" t="str">
        <f t="shared" ca="1" si="61"/>
        <v>6,00596588625409-4,45432788043155i</v>
      </c>
      <c r="AL107" s="240" t="str">
        <f t="shared" ca="1" si="62"/>
        <v>5,1560236010806-5,41554094420286i</v>
      </c>
      <c r="AM107" s="240" t="str">
        <f t="shared" ca="1" si="63"/>
        <v>4,15426366929478-6,21729494709839i</v>
      </c>
      <c r="AN107" s="240" t="str">
        <f t="shared" ca="1" si="64"/>
        <v>3,03018262680891-6,83598247082475i</v>
      </c>
      <c r="AO107" s="240" t="str">
        <f t="shared" ca="1" si="65"/>
        <v>1,81687871980573-7,25338643743423i</v>
      </c>
      <c r="AP107" s="240" t="str">
        <f t="shared" ca="1" si="66"/>
        <v>0,550077336304725-7,4572165059975i</v>
      </c>
      <c r="AQ107" s="240" t="str">
        <f t="shared" ca="1" si="67"/>
        <v>-0,732920917713909-7,44147095819201i</v>
      </c>
      <c r="AR107" s="240" t="str">
        <f t="shared" ca="1" si="68"/>
        <v>-0,732920917713909-7,44147095819201i</v>
      </c>
      <c r="AS107" s="240" t="str">
        <f t="shared" ca="1" si="69"/>
        <v>-3,19703340044977-6,75955919640078i</v>
      </c>
      <c r="AT107" s="240" t="str">
        <f t="shared" ca="1" si="70"/>
        <v>-4,30559253883764-6,11347168004755i</v>
      </c>
      <c r="AU107" s="240" t="str">
        <f t="shared" ca="1" si="71"/>
        <v>-5,2873747310569-5,28737473105687i</v>
      </c>
      <c r="AV107" s="240" t="str">
        <f t="shared" ca="1" si="72"/>
        <v>-6,11347168004757-4,30559253883761i</v>
      </c>
      <c r="AW107" s="240" t="str">
        <f t="shared" ca="1" si="73"/>
        <v>-6,75955919640076-3,1970334004498i</v>
      </c>
      <c r="AX107" s="240" t="str">
        <f t="shared" ca="1" si="74"/>
        <v>-7,20661341718889-1,99433852403017i</v>
      </c>
      <c r="AY107" s="240" t="str">
        <f t="shared" ca="1" si="75"/>
        <v>-7,44147095819201-0,732920917713879i</v>
      </c>
      <c r="AZ107" s="240" t="str">
        <f t="shared" ca="1" si="76"/>
        <v>-7,4572165059975+0,550077336304754i</v>
      </c>
      <c r="BA107" s="240" t="str">
        <f t="shared" ca="1" si="77"/>
        <v>-7,25338643743423+1,81687871980575i</v>
      </c>
      <c r="BB107" s="240" t="str">
        <f t="shared" ca="1" si="78"/>
        <v>-6,83598247082473+3,03018262680894i</v>
      </c>
      <c r="BC107" s="240" t="str">
        <f t="shared" ca="1" si="79"/>
        <v>-6,21729494709842+4,15426366929474i</v>
      </c>
      <c r="BD107" s="240" t="str">
        <f t="shared" ca="1" si="80"/>
        <v>-5,41554094420289+5,15602360108057i</v>
      </c>
      <c r="BE107" s="240" t="str">
        <f t="shared" ca="1" si="81"/>
        <v>-4,45432788043153+6,00596588625411i</v>
      </c>
      <c r="BF107" s="240" t="str">
        <f t="shared" ca="1" si="82"/>
        <v>-3,36195840071498+6,67906421627309i</v>
      </c>
      <c r="BG107" s="240" t="str">
        <f t="shared" ca="1" si="83"/>
        <v>-2,17059701330078+7,15549940249369i</v>
      </c>
      <c r="BH107" s="240" t="str">
        <f t="shared" ca="1" si="84"/>
        <v>-0,915323014967955+7,42124294653583i</v>
      </c>
      <c r="BI107" s="240" t="str">
        <f t="shared" ca="1" si="85"/>
        <v>0,366902408876846+7,46847010542307i</v>
      </c>
      <c r="BJ107" s="240" t="str">
        <f t="shared" ca="1" si="86"/>
        <v>1,63832449577805+7,29579028891122i</v>
      </c>
      <c r="BK107" s="240" t="str">
        <f t="shared" ca="1" si="87"/>
        <v>2,86150658445955+6,90828800502211i</v>
      </c>
      <c r="BL107" s="240" t="str">
        <f t="shared" ca="1" si="88"/>
        <v>4,00043242665544+6,31737314815275i</v>
      </c>
      <c r="BM107" s="240" t="str">
        <f t="shared" ca="1" si="89"/>
        <v>5,02156667528314+5,54044503798419i</v>
      </c>
      <c r="BN107" s="240" t="str">
        <f t="shared" ca="1" si="90"/>
        <v>5,89484232318826+4,60038010146839i</v>
      </c>
      <c r="BO107" s="240" t="str">
        <f t="shared" ca="1" si="91"/>
        <v>6,59454601760784+3,52485828295129i</v>
      </c>
      <c r="BP107" s="240" t="str">
        <f t="shared" ca="1" si="92"/>
        <v>7,10007518251978+2,34554801609443i</v>
      </c>
      <c r="BQ107" s="240" t="str">
        <f t="shared" ca="1" si="93"/>
        <v>7,39654465562679+1,09717375586387i</v>
      </c>
      <c r="BR107" s="240" t="str">
        <f t="shared" ca="1" si="94"/>
        <v>7,47522497772121-0,183506473157282i</v>
      </c>
      <c r="BS107" s="240" t="str">
        <f t="shared" ca="1" si="95"/>
        <v>7,33379942912538-1,4587834063349i</v>
      </c>
      <c r="BT107" s="240" t="str">
        <f t="shared" ca="1" si="96"/>
        <v>6,97643224484282-2,69110687754223i</v>
      </c>
      <c r="BU107" s="240" t="str">
        <f t="shared" ca="1" si="97"/>
        <v>6,41364599984447-3,84419147310807i</v>
      </c>
      <c r="BV107" s="240" t="str">
        <f t="shared" ca="1" si="98"/>
        <v>5,66201177484528-4,88408494548888i</v>
      </c>
      <c r="BW107" s="240" t="str">
        <f t="shared" ca="1" si="99"/>
        <v>4,7436612255514-5,78016792752926i</v>
      </c>
      <c r="BX107" s="240" t="str">
        <f t="shared" ca="1" si="100"/>
        <v>3,68563492236095-6,50605551100751i</v>
      </c>
      <c r="BY107" s="240" t="str">
        <f t="shared" ca="1" si="101"/>
        <v>2,51908614846888-7,04037414274483i</v>
      </c>
      <c r="BZ107" s="240" t="str">
        <f t="shared" ca="1" si="102"/>
        <v>1,27836360031515-7,36739096279185i</v>
      </c>
      <c r="CA107" s="240" t="str">
        <f t="shared" ca="1" si="103"/>
        <v>-1,82750988278107E-13-7,47747705400944i</v>
      </c>
      <c r="CB107" s="240" t="str">
        <f t="shared" ca="1" si="104"/>
        <v>-1,2783636003155-7,36739096279179i</v>
      </c>
      <c r="CC107" s="240" t="str">
        <f t="shared" ca="1" si="105"/>
        <v>-2,51908614846921-7,04037414274471i</v>
      </c>
      <c r="CD107" s="240" t="str">
        <f t="shared" ca="1" si="106"/>
        <v>-3,68563492236126-6,50605551100733i</v>
      </c>
      <c r="CE107" s="240" t="str">
        <f t="shared" ca="1" si="107"/>
        <v>-4,7436612255511-5,78016792752951i</v>
      </c>
      <c r="CF107" s="240" t="str">
        <f t="shared" ca="1" si="108"/>
        <v>-5,66201177484502-4,88408494548918i</v>
      </c>
      <c r="CG107" s="240" t="str">
        <f t="shared" ca="1" si="109"/>
        <v>-6,41364599984434-3,84419147310828i</v>
      </c>
      <c r="CH107" s="240" t="str">
        <f t="shared" ca="1" si="110"/>
        <v>-6,97643224484276-2,6911068775424i</v>
      </c>
      <c r="CI107" s="240" t="str">
        <f t="shared" ca="1" si="111"/>
        <v>-7,33379942912536-1,45878340633499i</v>
      </c>
      <c r="CJ107" s="240" t="str">
        <f t="shared" ca="1" si="112"/>
        <v>-7,47522497772121-0,183506473157302i</v>
      </c>
      <c r="CK107" s="240" t="str">
        <f t="shared" ca="1" si="113"/>
        <v>-7,39654465562679+1,09717375586393i</v>
      </c>
      <c r="CL107" s="240" t="str">
        <f t="shared" ca="1" si="114"/>
        <v>-7,10007518251973+2,34554801609455i</v>
      </c>
      <c r="CM107" s="240" t="str">
        <f t="shared" ca="1" si="115"/>
        <v>-6,59454601760774+3,52485828295148i</v>
      </c>
      <c r="CN107" s="240" t="str">
        <f t="shared" ca="1" si="116"/>
        <v>-5,89484232318813+4,60038010146855i</v>
      </c>
      <c r="CO107" s="240" t="str">
        <f t="shared" ca="1" si="117"/>
        <v>-5,02156667528294+5,54044503798437i</v>
      </c>
      <c r="CP107" s="240" t="str">
        <f t="shared" ca="1" si="118"/>
        <v>-4,00043242665514+6,31737314815294i</v>
      </c>
      <c r="CQ107" s="240" t="str">
        <f t="shared" ca="1" si="119"/>
        <v>-2,86150658445985+6,90828800502199i</v>
      </c>
      <c r="CR107" s="240" t="str">
        <f t="shared" ca="1" si="120"/>
        <v>-1,63832449577828+7,29579028891117i</v>
      </c>
      <c r="CS107" s="240" t="str">
        <f t="shared" ca="1" si="121"/>
        <v>-0,366902408877092+7,46847010542306i</v>
      </c>
      <c r="CT107" s="240" t="str">
        <f t="shared" ca="1" si="122"/>
        <v>0,915323014967784+7,42124294653585i</v>
      </c>
      <c r="CU107" s="240" t="str">
        <f t="shared" ca="1" si="123"/>
        <v>2,17059701330069+7,15549940249371i</v>
      </c>
      <c r="CV107" s="240" t="str">
        <f t="shared" ca="1" si="124"/>
        <v>3,36195840071496+6,6790642162731i</v>
      </c>
      <c r="CW107" s="240" t="str">
        <f t="shared" ca="1" si="125"/>
        <v>4,45432788043158+6,00596588625407i</v>
      </c>
      <c r="CX107" s="240" t="str">
        <f t="shared" ca="1" si="126"/>
        <v>5,41554094420293+5,15602360108052i</v>
      </c>
      <c r="CY107" s="240" t="str">
        <f t="shared" ca="1" si="127"/>
        <v>6,21729494709849+4,15426366929463i</v>
      </c>
      <c r="CZ107" s="240" t="str">
        <f t="shared" ca="1" si="128"/>
        <v>6,83598247082481+3,03018262680875i</v>
      </c>
      <c r="DA107" s="240" t="str">
        <f t="shared" ca="1" si="129"/>
        <v>7,25338643743429+1,81687871980548i</v>
      </c>
      <c r="DB107" s="240" t="str">
        <f t="shared" ca="1" si="130"/>
        <v>7,45721650599753+0,550077336304396i</v>
      </c>
      <c r="DC107" s="240" t="str">
        <f t="shared" ca="1" si="131"/>
        <v>7,44147095819204-0,732920917713562i</v>
      </c>
      <c r="DD107" s="240" t="str">
        <f t="shared" ca="1" si="132"/>
        <v>7,20661341718897-1,99433852402985i</v>
      </c>
      <c r="DE107" s="240" t="str">
        <f t="shared" ca="1" si="133"/>
        <v>6,75955919640087-3,19703340044958i</v>
      </c>
      <c r="DF107" s="240" t="str">
        <f t="shared" ca="1" si="134"/>
        <v>6,11347168004766-4,30559253883749i</v>
      </c>
      <c r="DG107" s="240" t="str">
        <f t="shared" ca="1" si="135"/>
        <v>5,28737473105696-5,28737473105681i</v>
      </c>
      <c r="DH107" s="240" t="str">
        <f t="shared" ca="1" si="136"/>
        <v>4,30559253883766-6,11347168004754i</v>
      </c>
      <c r="DI107" s="240" t="str">
        <f t="shared" ca="1" si="137"/>
        <v>3,19703340044979-6,75955919640077i</v>
      </c>
      <c r="DJ107" s="240" t="str">
        <f t="shared" ca="1" si="138"/>
        <v>1,99433852403005-7,20661341718892i</v>
      </c>
      <c r="DK107" s="240" t="str">
        <f t="shared" ca="1" si="139"/>
        <v>0,73292091771377-7,44147095819203i</v>
      </c>
      <c r="DL107" s="240" t="str">
        <f t="shared" ca="1" si="140"/>
        <v>-0,55007733630493-7,45721650599749i</v>
      </c>
      <c r="DM107" s="240" t="str">
        <f t="shared" ca="1" si="141"/>
        <v>-1,81687871980599-7,25338643743417i</v>
      </c>
      <c r="DN107" s="240" t="str">
        <f t="shared" ca="1" si="142"/>
        <v>-3,03018262680923-6,83598247082461i</v>
      </c>
      <c r="DO107" s="240" t="str">
        <f t="shared" ca="1" si="143"/>
        <v>-4,15426366929508-6,21729494709819i</v>
      </c>
      <c r="DP107" s="240" t="str">
        <f t="shared" ca="1" si="144"/>
        <v>-5,15602360108037-5,41554094420307i</v>
      </c>
      <c r="DQ107" s="240" t="str">
        <f t="shared" ca="1" si="145"/>
        <v>-6,00596588625395-4,45432788043175i</v>
      </c>
      <c r="DR107" s="240" t="str">
        <f t="shared" ca="1" si="146"/>
        <v>-6,679064216273-3,36195840071516i</v>
      </c>
      <c r="DS107" s="240" t="str">
        <f t="shared" ca="1" si="147"/>
        <v>-7,15549940249365-2,1705970133009i</v>
      </c>
      <c r="DT107" s="240" t="str">
        <f t="shared" ca="1" si="148"/>
        <v>-7,42124294653582-0,915323014967993i</v>
      </c>
      <c r="DU107" s="240" t="str">
        <f t="shared" ca="1" si="149"/>
        <v>-7,46847010542307+0,366902408876883i</v>
      </c>
      <c r="DV107" s="240" t="str">
        <f t="shared" ca="1" si="150"/>
        <v>-7,29579028891122+1,63832449577807i</v>
      </c>
      <c r="DW107" s="240" t="str">
        <f t="shared" ca="1" si="151"/>
        <v>-6,90828800502207+2,86150658445964i</v>
      </c>
      <c r="DX107" s="240" t="str">
        <f t="shared" ca="1" si="152"/>
        <v>-6,31737314815266+4,00043242665558i</v>
      </c>
      <c r="DY107" s="240" t="str">
        <f t="shared" ca="1" si="153"/>
        <v>-5,54044503798401+5,02156667528334i</v>
      </c>
      <c r="DZ107" s="240" t="str">
        <f t="shared" ca="1" si="154"/>
        <v>-4,60038010146812+5,89484232318846i</v>
      </c>
      <c r="EA107" s="240" t="str">
        <f t="shared" ca="1" si="155"/>
        <v>-3,52485828295166+6,59454601760764i</v>
      </c>
      <c r="EB107" s="240" t="str">
        <f t="shared" ca="1" si="156"/>
        <v>-2,34554801609477+7,10007518251966i</v>
      </c>
      <c r="EC107" s="240" t="str">
        <f t="shared" ca="1" si="157"/>
        <v>-1,09717375586415+7,39654465562676i</v>
      </c>
      <c r="ED107" s="240" t="str">
        <f t="shared" ca="1" si="158"/>
        <v>0,183506473157093+7,47522497772122i</v>
      </c>
      <c r="EE107" s="240" t="str">
        <f t="shared" ca="1" si="159"/>
        <v>1,45878340633478+7,3337994291254i</v>
      </c>
      <c r="EF107" s="240" t="str">
        <f t="shared" ca="1" si="160"/>
        <v>2,6911068775422+6,97643224484284i</v>
      </c>
      <c r="EG107" s="240" t="str">
        <f t="shared" ca="1" si="161"/>
        <v>3,84419147310808+6,41364599984446i</v>
      </c>
      <c r="EH107" s="240" t="str">
        <f t="shared" ca="1" si="162"/>
        <v>4,884084945489+5,66201177484517i</v>
      </c>
      <c r="EI107" s="240" t="str">
        <f t="shared" ca="1" si="163"/>
        <v>5,78016792752938+4,74366122555126i</v>
      </c>
      <c r="EJ107" s="240" t="str">
        <f t="shared" ca="1" si="164"/>
        <v>6,5060555110076+3,6856349223608i</v>
      </c>
      <c r="EK107" s="240" t="str">
        <f t="shared" ca="1" si="165"/>
        <v>7,04037414274489+2,51908614846871i</v>
      </c>
      <c r="EL107" s="240" t="str">
        <f t="shared" ca="1" si="166"/>
        <v>7,36739096279188+1,27836360031499i</v>
      </c>
      <c r="EM107" s="240" t="str">
        <f t="shared" ca="1" si="167"/>
        <v>7,47747705400944-3,65501976556213E-13i</v>
      </c>
      <c r="EN107" s="240"/>
      <c r="EO107" s="240"/>
      <c r="EP107" s="240"/>
    </row>
    <row r="108" spans="1:146" ht="15" thickBot="1">
      <c r="A108" s="277">
        <f t="shared" si="168"/>
        <v>1.5625E-4</v>
      </c>
      <c r="B108" s="276">
        <v>8</v>
      </c>
      <c r="C108" s="248">
        <f t="shared" si="169"/>
        <v>1600</v>
      </c>
      <c r="D108" s="247">
        <f t="shared" si="170"/>
        <v>10053.096491487338</v>
      </c>
      <c r="E108" s="247" t="str">
        <f t="shared" si="171"/>
        <v>10053,0964914873i</v>
      </c>
      <c r="F108" s="247" t="str">
        <f t="shared" si="172"/>
        <v>0,0462983338744016-0,295299892856125i</v>
      </c>
      <c r="G108" s="247" t="str">
        <f t="shared" si="173"/>
        <v>-2,89868937003806-0,393574722031177i</v>
      </c>
      <c r="H108" s="247" t="str">
        <f t="shared" si="38"/>
        <v>0,00834218766192588-0,0517772793131125i</v>
      </c>
      <c r="I108" s="247" t="str">
        <f t="shared" si="174"/>
        <v>-0,0237521016543154+0,0254942494899826i</v>
      </c>
      <c r="J108" s="275" t="str">
        <f ca="1">IMPRODUCT(1/N_FFT2,W100)</f>
        <v>0,0381281400245101-0,000501794618069012i</v>
      </c>
      <c r="K108" s="274" t="str">
        <f t="shared" ca="1" si="175"/>
        <v>-0,000892830580566354+0,000983966991151815i</v>
      </c>
      <c r="M108" s="278"/>
      <c r="N108" s="265">
        <f t="shared" ca="1" si="176"/>
        <v>7.5225927088574114</v>
      </c>
      <c r="O108" s="240">
        <f t="shared" ca="1" si="39"/>
        <v>-7.4774072911425886</v>
      </c>
      <c r="P108" s="240" t="str">
        <f t="shared" ca="1" si="40"/>
        <v>-7,33373100673244+1,45876979627475i</v>
      </c>
      <c r="Q108" s="240" t="str">
        <f t="shared" ca="1" si="41"/>
        <v>-6,9082235525373+2,8614798873662i</v>
      </c>
      <c r="R108" s="240" t="str">
        <f t="shared" ca="1" si="42"/>
        <v>-6,21723694139455+4,15422491112256i</v>
      </c>
      <c r="S108" s="240" t="str">
        <f t="shared" ca="1" si="43"/>
        <v>-5,28732540126066+5,28732540126065i</v>
      </c>
      <c r="T108" s="240" t="str">
        <f t="shared" ca="1" si="44"/>
        <v>-4,15422491112257+6,21723694139455i</v>
      </c>
      <c r="U108" s="241" t="str">
        <f t="shared" ca="1" si="45"/>
        <v>-2,86147988736621+6,9082235525373i</v>
      </c>
      <c r="V108" s="240" t="str">
        <f t="shared" ca="1" si="46"/>
        <v>-1,45876979627479+7,33373100673244i</v>
      </c>
      <c r="W108" s="240" t="str">
        <f t="shared" ca="1" si="47"/>
        <v>2,61070404657316E-14+7,47740729114259i</v>
      </c>
      <c r="X108" s="240" t="str">
        <f t="shared" ca="1" si="48"/>
        <v>1,45876979627476+7,33373100673244i</v>
      </c>
      <c r="Y108" s="240" t="str">
        <f t="shared" ca="1" si="49"/>
        <v>2,86147988736619+6,9082235525373i</v>
      </c>
      <c r="Z108" s="240" t="str">
        <f t="shared" ca="1" si="50"/>
        <v>4,15422491112254+6,21723694139457i</v>
      </c>
      <c r="AA108" s="240" t="str">
        <f t="shared" ca="1" si="51"/>
        <v>5,28732540126063+5,28732540126068i</v>
      </c>
      <c r="AB108" s="240" t="str">
        <f t="shared" ca="1" si="52"/>
        <v>6,21723694139457+4,15422491112254i</v>
      </c>
      <c r="AC108" s="240" t="str">
        <f t="shared" ca="1" si="53"/>
        <v>6,9082235525373+2,86147988736619i</v>
      </c>
      <c r="AD108" s="240" t="str">
        <f t="shared" ca="1" si="54"/>
        <v>7,33373100673244+1,45876979627476i</v>
      </c>
      <c r="AE108" s="240" t="str">
        <f t="shared" ca="1" si="55"/>
        <v>7,47740729114259+2,41605446685008E-14i</v>
      </c>
      <c r="AF108" s="240" t="str">
        <f t="shared" ca="1" si="56"/>
        <v>7,33373100673244-1,45876979627479i</v>
      </c>
      <c r="AG108" s="240" t="str">
        <f t="shared" ca="1" si="57"/>
        <v>6,9082235525373-2,86147988736621i</v>
      </c>
      <c r="AH108" s="240" t="str">
        <f t="shared" ca="1" si="58"/>
        <v>6,21723694139455-4,15422491112257i</v>
      </c>
      <c r="AI108" s="240" t="str">
        <f t="shared" ca="1" si="59"/>
        <v>5,28732540126067-5,28732540126065i</v>
      </c>
      <c r="AJ108" s="240" t="str">
        <f t="shared" ca="1" si="60"/>
        <v>4,15422491112258-6,21723694139454i</v>
      </c>
      <c r="AK108" s="240" t="str">
        <f t="shared" ca="1" si="61"/>
        <v>2,86147988736616-6,90822355253732i</v>
      </c>
      <c r="AL108" s="240" t="str">
        <f t="shared" ca="1" si="62"/>
        <v>1,45876979627474-7,33373100673245i</v>
      </c>
      <c r="AM108" s="240" t="str">
        <f t="shared" ca="1" si="63"/>
        <v>1,37414009841987E-15-7,47740729114259i</v>
      </c>
      <c r="AN108" s="240" t="str">
        <f t="shared" ca="1" si="64"/>
        <v>-1,45876979627474-7,33373100673245i</v>
      </c>
      <c r="AO108" s="240" t="str">
        <f t="shared" ca="1" si="65"/>
        <v>-2,86147988736617-6,90822355253731i</v>
      </c>
      <c r="AP108" s="240" t="str">
        <f t="shared" ca="1" si="66"/>
        <v>-4,15422491112259-6,21723694139454i</v>
      </c>
      <c r="AQ108" s="240" t="str">
        <f t="shared" ca="1" si="67"/>
        <v>-5,28732540126067-5,28732540126065i</v>
      </c>
      <c r="AR108" s="240" t="str">
        <f t="shared" ca="1" si="68"/>
        <v>-5,28732540126067-5,28732540126065i</v>
      </c>
      <c r="AS108" s="240" t="str">
        <f t="shared" ca="1" si="69"/>
        <v>-6,9082235525373-2,86147988736621i</v>
      </c>
      <c r="AT108" s="240" t="str">
        <f t="shared" ca="1" si="70"/>
        <v>-7,33373100673244-1,45876979627478i</v>
      </c>
      <c r="AU108" s="240" t="str">
        <f t="shared" ca="1" si="71"/>
        <v>-7,47740729114259+2,47329003673117E-14i</v>
      </c>
      <c r="AV108" s="240" t="str">
        <f t="shared" ca="1" si="72"/>
        <v>-7,33373100673244+1,45876979627477i</v>
      </c>
      <c r="AW108" s="240" t="str">
        <f t="shared" ca="1" si="73"/>
        <v>-6,9082235525373+2,86147988736619i</v>
      </c>
      <c r="AX108" s="240" t="str">
        <f t="shared" ca="1" si="74"/>
        <v>-6,21723694139456+4,15422491112254i</v>
      </c>
      <c r="AY108" s="240" t="str">
        <f t="shared" ca="1" si="75"/>
        <v>-5,28732540126068+5,28732540126063i</v>
      </c>
      <c r="AZ108" s="240" t="str">
        <f t="shared" ca="1" si="76"/>
        <v>-4,15422491112254+6,21723694139457i</v>
      </c>
      <c r="BA108" s="240" t="str">
        <f t="shared" ca="1" si="77"/>
        <v>-2,86147988736619+6,9082235525373i</v>
      </c>
      <c r="BB108" s="240" t="str">
        <f t="shared" ca="1" si="78"/>
        <v>-1,45876979627477+7,33373100673244i</v>
      </c>
      <c r="BC108" s="240" t="str">
        <f t="shared" ca="1" si="79"/>
        <v>-2,22140488712701E-14+7,47740729114259i</v>
      </c>
      <c r="BD108" s="240" t="str">
        <f t="shared" ca="1" si="80"/>
        <v>1,45876979627472+7,33373100673245i</v>
      </c>
      <c r="BE108" s="240" t="str">
        <f t="shared" ca="1" si="81"/>
        <v>2,86147988736621+6,9082235525373i</v>
      </c>
      <c r="BF108" s="240" t="str">
        <f t="shared" ca="1" si="82"/>
        <v>4,15422491112257+6,21723694139455i</v>
      </c>
      <c r="BG108" s="240" t="str">
        <f t="shared" ca="1" si="83"/>
        <v>5,28732540126065+5,28732540126066i</v>
      </c>
      <c r="BH108" s="240" t="str">
        <f t="shared" ca="1" si="84"/>
        <v>6,21723694139454+4,15422491112258i</v>
      </c>
      <c r="BI108" s="240" t="str">
        <f t="shared" ca="1" si="85"/>
        <v>6,90822355253728+2,86147988736623i</v>
      </c>
      <c r="BJ108" s="240" t="str">
        <f t="shared" ca="1" si="86"/>
        <v>7,33373100673245+1,45876979627474i</v>
      </c>
      <c r="BK108" s="240" t="str">
        <f t="shared" ca="1" si="87"/>
        <v>7,47740729114259+2,74828019683974E-15i</v>
      </c>
      <c r="BL108" s="240" t="str">
        <f t="shared" ca="1" si="88"/>
        <v>7,33373100673245-1,45876979627474i</v>
      </c>
      <c r="BM108" s="240" t="str">
        <f t="shared" ca="1" si="89"/>
        <v>6,90822355253731-2,86147988736617i</v>
      </c>
      <c r="BN108" s="240" t="str">
        <f t="shared" ca="1" si="90"/>
        <v>6,21723694139441-4,15422491112278i</v>
      </c>
      <c r="BO108" s="240" t="str">
        <f t="shared" ca="1" si="91"/>
        <v>5,2873254012608-5,28732540126051i</v>
      </c>
      <c r="BP108" s="240" t="str">
        <f t="shared" ca="1" si="92"/>
        <v>4,1542249111225-6,2172369413946i</v>
      </c>
      <c r="BQ108" s="240" t="str">
        <f t="shared" ca="1" si="93"/>
        <v>2,86147988736587-6,90822355253744i</v>
      </c>
      <c r="BR108" s="240" t="str">
        <f t="shared" ca="1" si="94"/>
        <v>1,45876979627486-7,33373100673243i</v>
      </c>
      <c r="BS108" s="240" t="str">
        <f t="shared" ca="1" si="95"/>
        <v>-1,82749283260121E-13-7,47740729114259i</v>
      </c>
      <c r="BT108" s="240" t="str">
        <f t="shared" ca="1" si="96"/>
        <v>-1,45876979627447-7,3337310067325i</v>
      </c>
      <c r="BU108" s="240" t="str">
        <f t="shared" ca="1" si="97"/>
        <v>-2,8614798873662-6,9082235525373i</v>
      </c>
      <c r="BV108" s="240" t="str">
        <f t="shared" ca="1" si="98"/>
        <v>-4,15422491112279-6,2172369413944i</v>
      </c>
      <c r="BW108" s="240" t="str">
        <f t="shared" ca="1" si="99"/>
        <v>-5,28732540126053-5,28732540126079i</v>
      </c>
      <c r="BX108" s="240" t="str">
        <f t="shared" ca="1" si="100"/>
        <v>-6,21723694139461-4,15422491112248i</v>
      </c>
      <c r="BY108" s="240" t="str">
        <f t="shared" ca="1" si="101"/>
        <v>-6,90822355253716-2,86147988736653i</v>
      </c>
      <c r="BZ108" s="240" t="str">
        <f t="shared" ca="1" si="102"/>
        <v>-7,33373100673243-1,45876979627483i</v>
      </c>
      <c r="CA108" s="240" t="str">
        <f t="shared" ca="1" si="103"/>
        <v>-7,47740729114259+2,08856323725853E-13i</v>
      </c>
      <c r="CB108" s="240" t="str">
        <f t="shared" ca="1" si="104"/>
        <v>-7,33373100673249+1,4587697962745i</v>
      </c>
      <c r="CC108" s="240" t="str">
        <f t="shared" ca="1" si="105"/>
        <v>-6,90822355253729+2,86147988736622i</v>
      </c>
      <c r="CD108" s="240" t="str">
        <f t="shared" ca="1" si="106"/>
        <v>-6,21723694139439+4,15422491112281i</v>
      </c>
      <c r="CE108" s="240" t="str">
        <f t="shared" ca="1" si="107"/>
        <v>-5,28732540126077+5,28732540126055i</v>
      </c>
      <c r="CF108" s="240" t="str">
        <f t="shared" ca="1" si="108"/>
        <v>-4,15422491112245+6,21723694139463i</v>
      </c>
      <c r="CG108" s="240" t="str">
        <f t="shared" ca="1" si="109"/>
        <v>-2,86147988736651+6,90822355253717i</v>
      </c>
      <c r="CH108" s="240" t="str">
        <f t="shared" ca="1" si="110"/>
        <v>-1,4587697962748+7,33373100673243i</v>
      </c>
      <c r="CI108" s="240" t="str">
        <f t="shared" ca="1" si="111"/>
        <v>2,21680820608982E-13+7,47740729114259i</v>
      </c>
      <c r="CJ108" s="240" t="str">
        <f t="shared" ca="1" si="112"/>
        <v>1,45876979627452+7,33373100673249i</v>
      </c>
      <c r="CK108" s="240" t="str">
        <f t="shared" ca="1" si="113"/>
        <v>2,86147988736624+6,90822355253728i</v>
      </c>
      <c r="CL108" s="240" t="str">
        <f t="shared" ca="1" si="114"/>
        <v>4,15422491112283+6,21723694139437i</v>
      </c>
      <c r="CM108" s="240" t="str">
        <f t="shared" ca="1" si="115"/>
        <v>5,28732540126056+5,28732540126075i</v>
      </c>
      <c r="CN108" s="240" t="str">
        <f t="shared" ca="1" si="116"/>
        <v>6,21723694139463+4,15422491112244i</v>
      </c>
      <c r="CO108" s="240" t="str">
        <f t="shared" ca="1" si="117"/>
        <v>6,90822355253718+2,86147988736648i</v>
      </c>
      <c r="CP108" s="240" t="str">
        <f t="shared" ca="1" si="118"/>
        <v>7,33373100673244+1,45876979627478i</v>
      </c>
      <c r="CQ108" s="240" t="str">
        <f t="shared" ca="1" si="119"/>
        <v>7,47740729114259-2,47787861074713E-13i</v>
      </c>
      <c r="CR108" s="240" t="str">
        <f t="shared" ca="1" si="120"/>
        <v>7,33373100673249-1,45876979627455i</v>
      </c>
      <c r="CS108" s="240" t="str">
        <f t="shared" ca="1" si="121"/>
        <v>6,90822355253727-2,86147988736626i</v>
      </c>
      <c r="CT108" s="240" t="str">
        <f t="shared" ca="1" si="122"/>
        <v>6,21723694139436-4,15422491112285i</v>
      </c>
      <c r="CU108" s="240" t="str">
        <f t="shared" ca="1" si="123"/>
        <v>5,28732540126073-5,28732540126059i</v>
      </c>
      <c r="CV108" s="240" t="str">
        <f t="shared" ca="1" si="124"/>
        <v>4,15422491112241-6,21723694139466i</v>
      </c>
      <c r="CW108" s="240" t="str">
        <f t="shared" ca="1" si="125"/>
        <v>2,86147988736647-6,90822355253718i</v>
      </c>
      <c r="CX108" s="240" t="str">
        <f t="shared" ca="1" si="126"/>
        <v>1,45876979627477-7,33373100673244i</v>
      </c>
      <c r="CY108" s="240" t="str">
        <f t="shared" ca="1" si="127"/>
        <v>-2,73894901540445E-13-7,47740729114259i</v>
      </c>
      <c r="CZ108" s="240" t="str">
        <f t="shared" ca="1" si="128"/>
        <v>-1,45876979627457-7,33373100673248i</v>
      </c>
      <c r="DA108" s="240" t="str">
        <f t="shared" ca="1" si="129"/>
        <v>-2,86147988736629-6,90822355253726i</v>
      </c>
      <c r="DB108" s="240" t="str">
        <f t="shared" ca="1" si="130"/>
        <v>-4,15422491112224-6,21723694139476i</v>
      </c>
      <c r="DC108" s="240" t="str">
        <f t="shared" ca="1" si="131"/>
        <v>-5,28732540126059-5,28732540126072i</v>
      </c>
      <c r="DD108" s="240" t="str">
        <f t="shared" ca="1" si="132"/>
        <v>-6,21723694139466-4,1542249111224i</v>
      </c>
      <c r="DE108" s="240" t="str">
        <f t="shared" ca="1" si="133"/>
        <v>-6,9082235525372-2,86147988736643i</v>
      </c>
      <c r="DF108" s="240" t="str">
        <f t="shared" ca="1" si="134"/>
        <v>-7,33373100673245-1,45876979627473i</v>
      </c>
      <c r="DG108" s="240" t="str">
        <f t="shared" ca="1" si="135"/>
        <v>-7,47740729114259+3,13284485588779E-13i</v>
      </c>
      <c r="DH108" s="240" t="str">
        <f t="shared" ca="1" si="136"/>
        <v>-7,33373100673248+1,45876979627459i</v>
      </c>
      <c r="DI108" s="240" t="str">
        <f t="shared" ca="1" si="137"/>
        <v>-6,90822355253726+2,8614798873663i</v>
      </c>
      <c r="DJ108" s="240" t="str">
        <f t="shared" ca="1" si="138"/>
        <v>-6,21723694139474+4,15422491112227i</v>
      </c>
      <c r="DK108" s="240" t="str">
        <f t="shared" ca="1" si="139"/>
        <v>-5,28732540126069+5,28732540126062i</v>
      </c>
      <c r="DL108" s="240" t="str">
        <f t="shared" ca="1" si="140"/>
        <v>-4,15422491112236+6,21723694139469i</v>
      </c>
      <c r="DM108" s="240" t="str">
        <f t="shared" ca="1" si="141"/>
        <v>-2,86147988736642+6,90822355253721i</v>
      </c>
      <c r="DN108" s="240" t="str">
        <f t="shared" ca="1" si="142"/>
        <v>-1,45876979627471+7,33373100673245i</v>
      </c>
      <c r="DO108" s="240" t="str">
        <f t="shared" ca="1" si="143"/>
        <v>3,26108982471909E-13+7,47740729114259i</v>
      </c>
      <c r="DP108" s="240" t="str">
        <f t="shared" ca="1" si="144"/>
        <v>1,45876979627462+7,33373100673247i</v>
      </c>
      <c r="DQ108" s="240" t="str">
        <f t="shared" ca="1" si="145"/>
        <v>2,86147988736634+6,90822355253724i</v>
      </c>
      <c r="DR108" s="240" t="str">
        <f t="shared" ca="1" si="146"/>
        <v>4,15422491112229+6,21723694139474i</v>
      </c>
      <c r="DS108" s="240" t="str">
        <f t="shared" ca="1" si="147"/>
        <v>5,28732540126063+5,28732540126068i</v>
      </c>
      <c r="DT108" s="240" t="str">
        <f t="shared" ca="1" si="148"/>
        <v>6,21723694139469+4,15422491112236i</v>
      </c>
      <c r="DU108" s="240" t="str">
        <f t="shared" ca="1" si="149"/>
        <v>6,90822355253722+2,86147988736639i</v>
      </c>
      <c r="DV108" s="240" t="str">
        <f t="shared" ca="1" si="150"/>
        <v>7,33373100673246+1,45876979627468i</v>
      </c>
      <c r="DW108" s="240" t="str">
        <f t="shared" ca="1" si="151"/>
        <v>7,47740729114259-3,65498566520242E-13i</v>
      </c>
      <c r="DX108" s="240" t="str">
        <f t="shared" ca="1" si="152"/>
        <v>7,33373100673247-1,45876979627464i</v>
      </c>
      <c r="DY108" s="240" t="str">
        <f t="shared" ca="1" si="153"/>
        <v>6,90822355253724-2,86147988736635i</v>
      </c>
      <c r="DZ108" s="240" t="str">
        <f t="shared" ca="1" si="154"/>
        <v>6,21723694139472-4,15422491112232i</v>
      </c>
      <c r="EA108" s="240" t="str">
        <f t="shared" ca="1" si="155"/>
        <v>5,28732540126066-5,28732540126066i</v>
      </c>
      <c r="EB108" s="240" t="str">
        <f t="shared" ca="1" si="156"/>
        <v>4,15422491112232-6,21723694139472i</v>
      </c>
      <c r="EC108" s="240" t="str">
        <f t="shared" ca="1" si="157"/>
        <v>2,86147988736638-6,90822355253723i</v>
      </c>
      <c r="ED108" s="240" t="str">
        <f t="shared" ca="1" si="158"/>
        <v>1,45876979627466-7,33373100673246i</v>
      </c>
      <c r="EE108" s="240" t="str">
        <f t="shared" ca="1" si="159"/>
        <v>3,65499377222365E-13-7,47740729114259i</v>
      </c>
      <c r="EF108" s="240" t="str">
        <f t="shared" ca="1" si="160"/>
        <v>-1,45876979627468-7,33373100673246i</v>
      </c>
      <c r="EG108" s="240" t="str">
        <f t="shared" ca="1" si="161"/>
        <v>-2,86147988736639-6,90822355253722i</v>
      </c>
      <c r="EH108" s="240" t="str">
        <f t="shared" ca="1" si="162"/>
        <v>-4,15422491112233-6,21723694139471i</v>
      </c>
      <c r="EI108" s="240" t="str">
        <f t="shared" ca="1" si="163"/>
        <v>-5,28732540126067-5,28732540126065i</v>
      </c>
      <c r="EJ108" s="240" t="str">
        <f t="shared" ca="1" si="164"/>
        <v>-6,21723694139472-4,15422491112231i</v>
      </c>
      <c r="EK108" s="240" t="str">
        <f t="shared" ca="1" si="165"/>
        <v>-6,90822355253724-2,86147988736634i</v>
      </c>
      <c r="EL108" s="240" t="str">
        <f t="shared" ca="1" si="166"/>
        <v>-7,33373100673247-1,45876979627462i</v>
      </c>
      <c r="EM108" s="240" t="str">
        <f t="shared" ca="1" si="167"/>
        <v>-7,47740729114259-3,52674880339236E-13i</v>
      </c>
      <c r="EN108" s="240"/>
      <c r="EO108" s="240"/>
      <c r="EP108" s="240"/>
    </row>
    <row r="109" spans="1:146" ht="15" thickBot="1">
      <c r="A109" s="277">
        <f t="shared" si="168"/>
        <v>1.7578124999999999E-4</v>
      </c>
      <c r="B109" s="276">
        <v>9</v>
      </c>
      <c r="C109" s="248">
        <f t="shared" si="169"/>
        <v>1800</v>
      </c>
      <c r="D109" s="247">
        <f t="shared" si="170"/>
        <v>11309.733552923255</v>
      </c>
      <c r="E109" s="247" t="str">
        <f t="shared" si="171"/>
        <v>11309,7335529233i</v>
      </c>
      <c r="F109" s="247" t="str">
        <f t="shared" si="172"/>
        <v>0,038795720206215-0,263336230465946i</v>
      </c>
      <c r="G109" s="247" t="str">
        <f t="shared" si="173"/>
        <v>-2,94442255879685-0,465697911239635i</v>
      </c>
      <c r="H109" s="247" t="str">
        <f t="shared" si="38"/>
        <v>0,00702601790180706-0,0461676154115242i</v>
      </c>
      <c r="I109" s="247" t="str">
        <f t="shared" si="174"/>
        <v>-0,0207541552670102+0,024618968362485i</v>
      </c>
      <c r="J109" s="275" t="str">
        <f ca="1">IMPRODUCT(1/N_FFT2,X100)</f>
        <v>-0,482641737834605-0,00442934515853113i</v>
      </c>
      <c r="K109" s="274" t="str">
        <f t="shared" ca="1" si="175"/>
        <v>0,0101258674736834-0,0117902143570136i</v>
      </c>
      <c r="M109" s="278"/>
      <c r="N109" s="265">
        <f t="shared" ca="1" si="176"/>
        <v>7.5226742269999747</v>
      </c>
      <c r="O109" s="240">
        <f t="shared" ca="1" si="39"/>
        <v>-7.4773257730000253</v>
      </c>
      <c r="P109" s="240" t="str">
        <f t="shared" ca="1" si="40"/>
        <v>-7,29564268370811+1,63829134992122i</v>
      </c>
      <c r="Q109" s="240" t="str">
        <f t="shared" ca="1" si="41"/>
        <v>-6,759422439988+3,19696871948368i</v>
      </c>
      <c r="R109" s="240" t="str">
        <f t="shared" ca="1" si="42"/>
        <v>-5,89472306134492+4,60028702861232i</v>
      </c>
      <c r="S109" s="240" t="str">
        <f t="shared" ca="1" si="43"/>
        <v>-4,74356525389496+5,78005098572763i</v>
      </c>
      <c r="T109" s="240" t="str">
        <f t="shared" ca="1" si="44"/>
        <v>-3,36189038305921+6,67892908839916i</v>
      </c>
      <c r="U109" s="241" t="str">
        <f t="shared" ca="1" si="45"/>
        <v>-1,81684196151889+7,25323969012707i</v>
      </c>
      <c r="V109" s="240" t="str">
        <f t="shared" ca="1" si="46"/>
        <v>-0,183502760535429+7,47507374227481i</v>
      </c>
      <c r="W109" s="240" t="str">
        <f t="shared" ca="1" si="47"/>
        <v>1,45875389287408+7,33365105493813i</v>
      </c>
      <c r="X109" s="240" t="str">
        <f t="shared" ca="1" si="48"/>
        <v>3,0301213214939+6,83584416825007i</v>
      </c>
      <c r="Y109" s="240" t="str">
        <f t="shared" ca="1" si="49"/>
        <v>4,45423776243944+6,00584437620797i</v>
      </c>
      <c r="Z109" s="240" t="str">
        <f t="shared" ca="1" si="50"/>
        <v>5,66189722352658+4,88398613284195i</v>
      </c>
      <c r="AA109" s="240" t="str">
        <f t="shared" ca="1" si="51"/>
        <v>6,59441259966873+3,52478696957713i</v>
      </c>
      <c r="AB109" s="240" t="str">
        <f t="shared" ca="1" si="52"/>
        <v>7,20646761617281+1,99429817545497i</v>
      </c>
      <c r="AC109" s="240" t="str">
        <f t="shared" ca="1" si="53"/>
        <v>7,46831900663825+0,366894985869594i</v>
      </c>
      <c r="AD109" s="240" t="str">
        <f t="shared" ca="1" si="54"/>
        <v>7,36724190899554-1,27833773702812i</v>
      </c>
      <c r="AE109" s="240" t="str">
        <f t="shared" ca="1" si="55"/>
        <v>6,90814823959385-2,86144869172361i</v>
      </c>
      <c r="AF109" s="240" t="str">
        <f t="shared" ca="1" si="56"/>
        <v>6,11334799499174-4,30550542999319i</v>
      </c>
      <c r="AG109" s="240" t="str">
        <f t="shared" ca="1" si="57"/>
        <v>5,02146508116658-5,54033294615i</v>
      </c>
      <c r="AH109" s="240" t="str">
        <f t="shared" ca="1" si="58"/>
        <v>3,68556035622491-6,50592388336919i</v>
      </c>
      <c r="AI109" s="240" t="str">
        <f t="shared" ca="1" si="59"/>
        <v>2,17055309874176-7,15535463559375i</v>
      </c>
      <c r="AJ109" s="240" t="str">
        <f t="shared" ca="1" si="60"/>
        <v>0,550066207383286-7,45706563489053i</v>
      </c>
      <c r="AK109" s="240" t="str">
        <f t="shared" ca="1" si="61"/>
        <v>-1,09715155832959-7,39639501200587i</v>
      </c>
      <c r="AL109" s="240" t="str">
        <f t="shared" ca="1" si="62"/>
        <v>-2,69105243225782-6,97629110075043i</v>
      </c>
      <c r="AM109" s="240" t="str">
        <f t="shared" ca="1" si="63"/>
        <v>-4,15417962206913-6,21716916153614i</v>
      </c>
      <c r="AN109" s="240" t="str">
        <f t="shared" ca="1" si="64"/>
        <v>-5,4154313793731-5,15591928669094i</v>
      </c>
      <c r="AO109" s="240" t="str">
        <f t="shared" ca="1" si="65"/>
        <v>-6,41351624179452-3,84411369912603i</v>
      </c>
      <c r="AP109" s="240" t="str">
        <f t="shared" ca="1" si="66"/>
        <v>-7,09993153693813-2,34550056200415i</v>
      </c>
      <c r="AQ109" s="240" t="str">
        <f t="shared" ca="1" si="67"/>
        <v>-7,441320405642-0,73290608958195i</v>
      </c>
      <c r="AR109" s="240" t="str">
        <f t="shared" ca="1" si="68"/>
        <v>-7,441320405642-0,73290608958195i</v>
      </c>
      <c r="AS109" s="240" t="str">
        <f t="shared" ca="1" si="69"/>
        <v>-7,04023170500822+2,51903518343185i</v>
      </c>
      <c r="AT109" s="240" t="str">
        <f t="shared" ca="1" si="70"/>
        <v>-6,3172453378526+4,00035149167545i</v>
      </c>
      <c r="AU109" s="240" t="str">
        <f t="shared" ca="1" si="71"/>
        <v>-5,28726775922929+5,28726775922923i</v>
      </c>
      <c r="AV109" s="240" t="str">
        <f t="shared" ca="1" si="72"/>
        <v>-4,00035149167545+6,3172453378526i</v>
      </c>
      <c r="AW109" s="240" t="str">
        <f t="shared" ca="1" si="73"/>
        <v>-2,51903518343184+7,04023170500822i</v>
      </c>
      <c r="AX109" s="240" t="str">
        <f t="shared" ca="1" si="74"/>
        <v>-0,915304496557448+7,42109280323i</v>
      </c>
      <c r="AY109" s="240" t="str">
        <f t="shared" ca="1" si="75"/>
        <v>0,732906089581952+7,441320405642i</v>
      </c>
      <c r="AZ109" s="240" t="str">
        <f t="shared" ca="1" si="76"/>
        <v>2,34550056200415+7,09993153693813i</v>
      </c>
      <c r="BA109" s="240" t="str">
        <f t="shared" ca="1" si="77"/>
        <v>3,84411369912603+6,41351624179451i</v>
      </c>
      <c r="BB109" s="240" t="str">
        <f t="shared" ca="1" si="78"/>
        <v>5,15591928669093+5,4154313793731i</v>
      </c>
      <c r="BC109" s="240" t="str">
        <f t="shared" ca="1" si="79"/>
        <v>6,21716916153614+4,15417962206912i</v>
      </c>
      <c r="BD109" s="240" t="str">
        <f t="shared" ca="1" si="80"/>
        <v>6,97629110075041+2,69105243225789i</v>
      </c>
      <c r="BE109" s="240" t="str">
        <f t="shared" ca="1" si="81"/>
        <v>7,39639501200587+1,09715155832959i</v>
      </c>
      <c r="BF109" s="240" t="str">
        <f t="shared" ca="1" si="82"/>
        <v>7,45706563489053-0,550066207383295i</v>
      </c>
      <c r="BG109" s="240" t="str">
        <f t="shared" ca="1" si="83"/>
        <v>7,15535463559375-2,17055309874176i</v>
      </c>
      <c r="BH109" s="240" t="str">
        <f t="shared" ca="1" si="84"/>
        <v>6,50592388336919-3,68556035622491i</v>
      </c>
      <c r="BI109" s="240" t="str">
        <f t="shared" ca="1" si="85"/>
        <v>5,54033294614994-5,02146508116664i</v>
      </c>
      <c r="BJ109" s="240" t="str">
        <f t="shared" ca="1" si="86"/>
        <v>4,30550542999331-6,11334799499166i</v>
      </c>
      <c r="BK109" s="240" t="str">
        <f t="shared" ca="1" si="87"/>
        <v>2,86144869172327-6,908148239594i</v>
      </c>
      <c r="BL109" s="240" t="str">
        <f t="shared" ca="1" si="88"/>
        <v>1,27833773702805-7,36724190899555i</v>
      </c>
      <c r="BM109" s="240" t="str">
        <f t="shared" ca="1" si="89"/>
        <v>-0,366894985869451-7,46831900663826i</v>
      </c>
      <c r="BN109" s="240" t="str">
        <f t="shared" ca="1" si="90"/>
        <v>-1,99429817545462-7,20646761617291i</v>
      </c>
      <c r="BO109" s="240" t="str">
        <f t="shared" ca="1" si="91"/>
        <v>-3,52478696957727-6,59441259966866i</v>
      </c>
      <c r="BP109" s="240" t="str">
        <f t="shared" ca="1" si="92"/>
        <v>-4,88398613284189-5,66189722352663i</v>
      </c>
      <c r="BQ109" s="240" t="str">
        <f t="shared" ca="1" si="93"/>
        <v>-6,00584437620775-4,45423776243974i</v>
      </c>
      <c r="BR109" s="240" t="str">
        <f t="shared" ca="1" si="94"/>
        <v>-6,83584416825013-3,03012132149376i</v>
      </c>
      <c r="BS109" s="240" t="str">
        <f t="shared" ca="1" si="95"/>
        <v>-7,33365105493811-1,45875389287415i</v>
      </c>
      <c r="BT109" s="240" t="str">
        <f t="shared" ca="1" si="96"/>
        <v>-7,47507374227481+0,183502760535126i</v>
      </c>
      <c r="BU109" s="240" t="str">
        <f t="shared" ca="1" si="97"/>
        <v>-7,25323969012703+1,81684196151904i</v>
      </c>
      <c r="BV109" s="240" t="str">
        <f t="shared" ca="1" si="98"/>
        <v>-6,67892908839919+3,36189038305914i</v>
      </c>
      <c r="BW109" s="240" t="str">
        <f t="shared" ca="1" si="99"/>
        <v>-5,78005098572781+4,74356525389473i</v>
      </c>
      <c r="BX109" s="240" t="str">
        <f t="shared" ca="1" si="100"/>
        <v>-4,60028702861216+5,89472306134505i</v>
      </c>
      <c r="BY109" s="240" t="str">
        <f t="shared" ca="1" si="101"/>
        <v>-3,19696871948371+6,75942243998798i</v>
      </c>
      <c r="BZ109" s="240" t="str">
        <f t="shared" ca="1" si="102"/>
        <v>-1,63829134992151+7,29564268370805i</v>
      </c>
      <c r="CA109" s="240" t="str">
        <f t="shared" ca="1" si="103"/>
        <v>2,21678403861033E-13+7,47732577300003i</v>
      </c>
      <c r="CB109" s="240" t="str">
        <f t="shared" ca="1" si="104"/>
        <v>1,63829134992122+7,29564268370811i</v>
      </c>
      <c r="CC109" s="240" t="str">
        <f t="shared" ca="1" si="105"/>
        <v>3,19696871948345+6,75942243998811i</v>
      </c>
      <c r="CD109" s="240" t="str">
        <f t="shared" ca="1" si="106"/>
        <v>4,60028702861252+5,89472306134477i</v>
      </c>
      <c r="CE109" s="240" t="str">
        <f t="shared" ca="1" si="107"/>
        <v>5,78005098572763+4,74356525389494i</v>
      </c>
      <c r="CF109" s="240" t="str">
        <f t="shared" ca="1" si="108"/>
        <v>6,67892908839906+3,36189038305941i</v>
      </c>
      <c r="CG109" s="240" t="str">
        <f t="shared" ca="1" si="109"/>
        <v>7,25323969012714+1,8168419615186i</v>
      </c>
      <c r="CH109" s="240" t="str">
        <f t="shared" ca="1" si="110"/>
        <v>7,47507374227481+0,183502760535426i</v>
      </c>
      <c r="CI109" s="240" t="str">
        <f t="shared" ca="1" si="111"/>
        <v>7,33365105493817-1,45875389287387i</v>
      </c>
      <c r="CJ109" s="240" t="str">
        <f t="shared" ca="1" si="112"/>
        <v>6,83584416824995-3,03012132149418i</v>
      </c>
      <c r="CK109" s="240" t="str">
        <f t="shared" ca="1" si="113"/>
        <v>6,00584437620793-4,4542377624395i</v>
      </c>
      <c r="CL109" s="240" t="str">
        <f t="shared" ca="1" si="114"/>
        <v>4,88398613284211-5,66189722352644i</v>
      </c>
      <c r="CM109" s="240" t="str">
        <f t="shared" ca="1" si="115"/>
        <v>3,52478696957687-6,59441259966887i</v>
      </c>
      <c r="CN109" s="240" t="str">
        <f t="shared" ca="1" si="116"/>
        <v>1,99429817545488-7,20646761617283i</v>
      </c>
      <c r="CO109" s="240" t="str">
        <f t="shared" ca="1" si="117"/>
        <v>0,366894985869737-7,46831900663824i</v>
      </c>
      <c r="CP109" s="240" t="str">
        <f t="shared" ca="1" si="118"/>
        <v>-1,27833773702849-7,36724190899548i</v>
      </c>
      <c r="CQ109" s="240" t="str">
        <f t="shared" ca="1" si="119"/>
        <v>-2,8614486917237-6,90814823959382i</v>
      </c>
      <c r="CR109" s="240" t="str">
        <f t="shared" ca="1" si="120"/>
        <v>-4,30550542999307-6,11334799499183i</v>
      </c>
      <c r="CS109" s="240" t="str">
        <f t="shared" ca="1" si="121"/>
        <v>-5,54033294614974-5,02146508116687i</v>
      </c>
      <c r="CT109" s="240" t="str">
        <f t="shared" ca="1" si="122"/>
        <v>-6,50592388336927-3,68556035622478i</v>
      </c>
      <c r="CU109" s="240" t="str">
        <f t="shared" ca="1" si="123"/>
        <v>-7,15535463559371-2,17055309874191i</v>
      </c>
      <c r="CV109" s="240" t="str">
        <f t="shared" ca="1" si="124"/>
        <v>-7,45706563489051-0,550066207383647i</v>
      </c>
      <c r="CW109" s="240" t="str">
        <f t="shared" ca="1" si="125"/>
        <v>-7,39639501200585+1,09715155832973i</v>
      </c>
      <c r="CX109" s="240" t="str">
        <f t="shared" ca="1" si="126"/>
        <v>-6,97629110075045+2,69105243225777i</v>
      </c>
      <c r="CY109" s="240" t="str">
        <f t="shared" ca="1" si="127"/>
        <v>-6,21716916153635+4,15417962206882i</v>
      </c>
      <c r="CZ109" s="240" t="str">
        <f t="shared" ca="1" si="128"/>
        <v>-5,15591928669084+5,4154313793732i</v>
      </c>
      <c r="DA109" s="240" t="str">
        <f t="shared" ca="1" si="129"/>
        <v>-3,84411369912608+6,41351624179448i</v>
      </c>
      <c r="DB109" s="240" t="str">
        <f t="shared" ca="1" si="130"/>
        <v>-2,34550056200444+7,09993153693803i</v>
      </c>
      <c r="DC109" s="240" t="str">
        <f t="shared" ca="1" si="131"/>
        <v>-0,732906089581788+7,44132040564202i</v>
      </c>
      <c r="DD109" s="240" t="str">
        <f t="shared" ca="1" si="132"/>
        <v>0,91530449655738+7,42109280323001i</v>
      </c>
      <c r="DE109" s="240" t="str">
        <f t="shared" ca="1" si="133"/>
        <v>2,51903518343156+7,04023170500832i</v>
      </c>
      <c r="DF109" s="240" t="str">
        <f t="shared" ca="1" si="134"/>
        <v>4,00035149167564+6,31724533785248i</v>
      </c>
      <c r="DG109" s="240" t="str">
        <f t="shared" ca="1" si="135"/>
        <v>5,28726775922923+5,28726775922929i</v>
      </c>
      <c r="DH109" s="240" t="str">
        <f t="shared" ca="1" si="136"/>
        <v>6,31724533785245+4,00035149167569i</v>
      </c>
      <c r="DI109" s="240" t="str">
        <f t="shared" ca="1" si="137"/>
        <v>7,04023170500829+2,51903518343163i</v>
      </c>
      <c r="DJ109" s="240" t="str">
        <f t="shared" ca="1" si="138"/>
        <v>7,42109280323+0,915304496557455i</v>
      </c>
      <c r="DK109" s="240" t="str">
        <f t="shared" ca="1" si="139"/>
        <v>7,44132040564203-0,732906089581737i</v>
      </c>
      <c r="DL109" s="240" t="str">
        <f t="shared" ca="1" si="140"/>
        <v>7,09993153693806-2,34550056200436i</v>
      </c>
      <c r="DM109" s="240" t="str">
        <f t="shared" ca="1" si="141"/>
        <v>6,41351624179451-3,84411369912603i</v>
      </c>
      <c r="DN109" s="240" t="str">
        <f t="shared" ca="1" si="142"/>
        <v>5,41543137937325-5,15591928669078i</v>
      </c>
      <c r="DO109" s="240" t="str">
        <f t="shared" ca="1" si="143"/>
        <v>4,15417962206886-6,21716916153632i</v>
      </c>
      <c r="DP109" s="240" t="str">
        <f t="shared" ca="1" si="144"/>
        <v>2,69105243225782-6,97629110075044i</v>
      </c>
      <c r="DQ109" s="240" t="str">
        <f t="shared" ca="1" si="145"/>
        <v>1,09715155832981-7,39639501200584i</v>
      </c>
      <c r="DR109" s="240" t="str">
        <f t="shared" ca="1" si="146"/>
        <v>-0,550066207383595-7,45706563489051i</v>
      </c>
      <c r="DS109" s="240" t="str">
        <f t="shared" ca="1" si="147"/>
        <v>-2,17055309874184-7,15535463559373i</v>
      </c>
      <c r="DT109" s="240" t="str">
        <f t="shared" ca="1" si="148"/>
        <v>-3,68556035622474-6,5059238833693i</v>
      </c>
      <c r="DU109" s="240" t="str">
        <f t="shared" ca="1" si="149"/>
        <v>-5,02146508116681-5,54033294614979i</v>
      </c>
      <c r="DV109" s="240" t="str">
        <f t="shared" ca="1" si="150"/>
        <v>-6,11334799499179-4,30550542999313i</v>
      </c>
      <c r="DW109" s="240" t="str">
        <f t="shared" ca="1" si="151"/>
        <v>-6,9081482395938-2,86144869172374i</v>
      </c>
      <c r="DX109" s="240" t="str">
        <f t="shared" ca="1" si="152"/>
        <v>-7,36724190899559-1,27833773702783i</v>
      </c>
      <c r="DY109" s="240" t="str">
        <f t="shared" ca="1" si="153"/>
        <v>-7,46831900663825+0,366894985869685i</v>
      </c>
      <c r="DZ109" s="240" t="str">
        <f t="shared" ca="1" si="154"/>
        <v>-7,20646761617285+1,99429817545483i</v>
      </c>
      <c r="EA109" s="240" t="str">
        <f t="shared" ca="1" si="155"/>
        <v>-6,59441259966854+3,52478696957747i</v>
      </c>
      <c r="EB109" s="240" t="str">
        <f t="shared" ca="1" si="156"/>
        <v>-5,66189722352647+4,88398613284207i</v>
      </c>
      <c r="EC109" s="240" t="str">
        <f t="shared" ca="1" si="157"/>
        <v>-4,45423776243956+6,00584437620788i</v>
      </c>
      <c r="ED109" s="240" t="str">
        <f t="shared" ca="1" si="158"/>
        <v>-3,03012132149423+6,83584416824993i</v>
      </c>
      <c r="EE109" s="240" t="str">
        <f t="shared" ca="1" si="159"/>
        <v>-1,45875389287393+7,33365105493816i</v>
      </c>
      <c r="EF109" s="240" t="str">
        <f t="shared" ca="1" si="160"/>
        <v>0,183502760535347+7,47507374227481i</v>
      </c>
      <c r="EG109" s="240" t="str">
        <f t="shared" ca="1" si="161"/>
        <v>1,81684196151854+7,25323969012716i</v>
      </c>
      <c r="EH109" s="240" t="str">
        <f t="shared" ca="1" si="162"/>
        <v>3,36189038305935+6,67892908839909i</v>
      </c>
      <c r="EI109" s="240" t="str">
        <f t="shared" ca="1" si="163"/>
        <v>4,74356525389491+5,78005098572767i</v>
      </c>
      <c r="EJ109" s="240" t="str">
        <f t="shared" ca="1" si="164"/>
        <v>5,89472306134473+4,60028702861257i</v>
      </c>
      <c r="EK109" s="240" t="str">
        <f t="shared" ca="1" si="165"/>
        <v>6,75942243998808+3,1969687194835i</v>
      </c>
      <c r="EL109" s="240" t="str">
        <f t="shared" ca="1" si="166"/>
        <v>7,2956426837081+1,63829134992128i</v>
      </c>
      <c r="EM109" s="240" t="str">
        <f t="shared" ca="1" si="167"/>
        <v>7,47732577300003+3,00457523806308E-13i</v>
      </c>
      <c r="EN109" s="240"/>
      <c r="EO109" s="240"/>
      <c r="EP109" s="240"/>
    </row>
    <row r="110" spans="1:146" ht="15" thickBot="1">
      <c r="A110" s="277">
        <f t="shared" si="168"/>
        <v>1.9531249999999998E-4</v>
      </c>
      <c r="B110" s="276">
        <v>10</v>
      </c>
      <c r="C110" s="248">
        <f t="shared" si="169"/>
        <v>2000</v>
      </c>
      <c r="D110" s="247">
        <f t="shared" si="170"/>
        <v>12566.370614359172</v>
      </c>
      <c r="E110" s="247" t="str">
        <f t="shared" si="171"/>
        <v>12566,3706143592i</v>
      </c>
      <c r="F110" s="247" t="str">
        <f t="shared" si="172"/>
        <v>0,0334006492465842-0,237561863232518i</v>
      </c>
      <c r="G110" s="247" t="str">
        <f t="shared" si="173"/>
        <v>-2,99425919819284-0,530752442601886i</v>
      </c>
      <c r="H110" s="247" t="str">
        <f t="shared" si="38"/>
        <v>0,00607952727891487-0,0416436379405174i</v>
      </c>
      <c r="I110" s="247" t="str">
        <f t="shared" si="174"/>
        <v>-0,0183118979054421+0,0236054861320878i</v>
      </c>
      <c r="J110" s="275" t="str">
        <f ca="1">IMPRODUCT(1/N_FFT2,Y100)</f>
        <v>0,0202897672751023+0,000493483375971316i</v>
      </c>
      <c r="K110" s="274" t="str">
        <f t="shared" ca="1" si="175"/>
        <v>-0,00038319306185476+0,000469913202836897i</v>
      </c>
      <c r="N110" s="265">
        <f t="shared" ca="1" si="176"/>
        <v>7.5227677841380221</v>
      </c>
      <c r="O110" s="240">
        <f t="shared" ca="1" si="39"/>
        <v>-7.4772322158619779</v>
      </c>
      <c r="P110" s="240" t="str">
        <f t="shared" ca="1" si="40"/>
        <v>-7,25314893677921+1,81681922898862i</v>
      </c>
      <c r="Q110" s="240" t="str">
        <f t="shared" ca="1" si="41"/>
        <v>-6,59433008963925+3,52474286704755i</v>
      </c>
      <c r="R110" s="240" t="str">
        <f t="shared" ca="1" si="42"/>
        <v>-5,54026362488329+5,02140225203273i</v>
      </c>
      <c r="S110" s="240" t="str">
        <f t="shared" ca="1" si="43"/>
        <v>-4,15412764450812+6,21709137161886i</v>
      </c>
      <c r="T110" s="240" t="str">
        <f t="shared" ca="1" si="44"/>
        <v>-2,51900366498135+7,04014361684013i</v>
      </c>
      <c r="U110" s="241" t="str">
        <f t="shared" ca="1" si="45"/>
        <v>-0,732896919378821+7,44122729900715i</v>
      </c>
      <c r="V110" s="240" t="str">
        <f t="shared" ca="1" si="46"/>
        <v>1,09713783064636+7,39630246748258i</v>
      </c>
      <c r="W110" s="240" t="str">
        <f t="shared" ca="1" si="47"/>
        <v>2,86141288895688+6,9080618040689i</v>
      </c>
      <c r="X110" s="240" t="str">
        <f t="shared" ca="1" si="48"/>
        <v>4,45418203051737+6,00576923041007i</v>
      </c>
      <c r="Y110" s="240" t="str">
        <f t="shared" ca="1" si="49"/>
        <v>5,77997866508195+4,74350590187487i</v>
      </c>
      <c r="Z110" s="240" t="str">
        <f t="shared" ca="1" si="50"/>
        <v>6,75933786533691+3,19692871865277i</v>
      </c>
      <c r="AA110" s="240" t="str">
        <f t="shared" ca="1" si="51"/>
        <v>7,33355929547426+1,45873564078189i</v>
      </c>
      <c r="AB110" s="240" t="str">
        <f t="shared" ca="1" si="52"/>
        <v>7,46822556219388-0,366890395238365i</v>
      </c>
      <c r="AC110" s="240" t="str">
        <f t="shared" ca="1" si="53"/>
        <v>7,15526510699464-2,17052594053819i</v>
      </c>
      <c r="AD110" s="240" t="str">
        <f t="shared" ca="1" si="54"/>
        <v>6,41343599516054-3,84406560114462i</v>
      </c>
      <c r="AE110" s="240" t="str">
        <f t="shared" ca="1" si="55"/>
        <v>5,28720160434253-5,28720160434251i</v>
      </c>
      <c r="AF110" s="240" t="str">
        <f t="shared" ca="1" si="56"/>
        <v>3,84406560114464-6,41343599516053i</v>
      </c>
      <c r="AG110" s="240" t="str">
        <f t="shared" ca="1" si="57"/>
        <v>2,17052594053814-7,15526510699466i</v>
      </c>
      <c r="AH110" s="240" t="str">
        <f t="shared" ca="1" si="58"/>
        <v>0,366890395238387-7,46822556219387i</v>
      </c>
      <c r="AI110" s="240" t="str">
        <f t="shared" ca="1" si="59"/>
        <v>-1,45873564078187-7,33355929547426i</v>
      </c>
      <c r="AJ110" s="240" t="str">
        <f t="shared" ca="1" si="60"/>
        <v>-3,19692871865275-6,75933786533692i</v>
      </c>
      <c r="AK110" s="240" t="str">
        <f t="shared" ca="1" si="61"/>
        <v>-4,74350590187491-5,77997866508191i</v>
      </c>
      <c r="AL110" s="240" t="str">
        <f t="shared" ca="1" si="62"/>
        <v>-6,00576923041005-4,45418203051739i</v>
      </c>
      <c r="AM110" s="240" t="str">
        <f t="shared" ca="1" si="63"/>
        <v>-6,90806180406889-2,8614128889569i</v>
      </c>
      <c r="AN110" s="240" t="str">
        <f t="shared" ca="1" si="64"/>
        <v>-7,39630246748258-1,09713783064631i</v>
      </c>
      <c r="AO110" s="240" t="str">
        <f t="shared" ca="1" si="65"/>
        <v>-7,44122729900715+0,732896919378871i</v>
      </c>
      <c r="AP110" s="240" t="str">
        <f t="shared" ca="1" si="66"/>
        <v>-7,04014361684014+2,51900366498133i</v>
      </c>
      <c r="AQ110" s="240" t="str">
        <f t="shared" ca="1" si="67"/>
        <v>-6,21709137161887+4,1541276445081i</v>
      </c>
      <c r="AR110" s="240" t="str">
        <f t="shared" ca="1" si="68"/>
        <v>-6,21709137161887+4,1541276445081i</v>
      </c>
      <c r="AS110" s="240" t="str">
        <f t="shared" ca="1" si="69"/>
        <v>-3,52474286704755+6,59433008963926i</v>
      </c>
      <c r="AT110" s="240" t="str">
        <f t="shared" ca="1" si="70"/>
        <v>-1,81681922898862+7,25314893677921i</v>
      </c>
      <c r="AU110" s="240" t="str">
        <f t="shared" ca="1" si="71"/>
        <v>-2,22135287537095E-14+7,47723221586198i</v>
      </c>
      <c r="AV110" s="240" t="str">
        <f t="shared" ca="1" si="72"/>
        <v>1,81681922898865+7,2531489367792i</v>
      </c>
      <c r="AW110" s="240" t="str">
        <f t="shared" ca="1" si="73"/>
        <v>3,52474286704757+6,59433008963924i</v>
      </c>
      <c r="AX110" s="240" t="str">
        <f t="shared" ca="1" si="74"/>
        <v>5,02140225203272+5,54026362488329i</v>
      </c>
      <c r="AY110" s="240" t="str">
        <f t="shared" ca="1" si="75"/>
        <v>6,21709137161884+4,15412764450814i</v>
      </c>
      <c r="AZ110" s="240" t="str">
        <f t="shared" ca="1" si="76"/>
        <v>7,04014361684014+2,5190036649813i</v>
      </c>
      <c r="BA110" s="240" t="str">
        <f t="shared" ca="1" si="77"/>
        <v>7,44122729900715+0,732896919378842i</v>
      </c>
      <c r="BB110" s="240" t="str">
        <f t="shared" ca="1" si="78"/>
        <v>7,39630246748258-1,09713783064634i</v>
      </c>
      <c r="BC110" s="240" t="str">
        <f t="shared" ca="1" si="79"/>
        <v>6,90806180406891-2,86141288895687i</v>
      </c>
      <c r="BD110" s="240" t="str">
        <f t="shared" ca="1" si="80"/>
        <v>6,00576923041008-4,45418203051736i</v>
      </c>
      <c r="BE110" s="240" t="str">
        <f t="shared" ca="1" si="81"/>
        <v>4,74350590187494-5,77997866508189i</v>
      </c>
      <c r="BF110" s="240" t="str">
        <f t="shared" ca="1" si="82"/>
        <v>3,19692871865286-6,75933786533687i</v>
      </c>
      <c r="BG110" s="240" t="str">
        <f t="shared" ca="1" si="83"/>
        <v>1,45873564078198-7,33355929547424i</v>
      </c>
      <c r="BH110" s="240" t="str">
        <f t="shared" ca="1" si="84"/>
        <v>-0,36689039523827-7,46822556219388i</v>
      </c>
      <c r="BI110" s="240" t="str">
        <f t="shared" ca="1" si="85"/>
        <v>-2,17052594053803-7,15526510699469i</v>
      </c>
      <c r="BJ110" s="240" t="str">
        <f t="shared" ca="1" si="86"/>
        <v>-3,84406560114447-6,41343599516063i</v>
      </c>
      <c r="BK110" s="240" t="str">
        <f t="shared" ca="1" si="87"/>
        <v>-5,28720160434239-5,28720160434265i</v>
      </c>
      <c r="BL110" s="240" t="str">
        <f t="shared" ca="1" si="88"/>
        <v>-6,41343599516044-3,84406560114478i</v>
      </c>
      <c r="BM110" s="240" t="str">
        <f t="shared" ca="1" si="89"/>
        <v>-7,15526510699458-2,17052594053838i</v>
      </c>
      <c r="BN110" s="240" t="str">
        <f t="shared" ca="1" si="90"/>
        <v>-7,46822556219387-0,366890395238635i</v>
      </c>
      <c r="BO110" s="240" t="str">
        <f t="shared" ca="1" si="91"/>
        <v>-7,33355929547431+1,45873564078163i</v>
      </c>
      <c r="BP110" s="240" t="str">
        <f t="shared" ca="1" si="92"/>
        <v>-6,75933786533702+3,19692871865253i</v>
      </c>
      <c r="BQ110" s="240" t="str">
        <f t="shared" ca="1" si="93"/>
        <v>-5,77997866508212+4,74350590187466i</v>
      </c>
      <c r="BR110" s="240" t="str">
        <f t="shared" ca="1" si="94"/>
        <v>-4,45418203051766+6,00576923040986i</v>
      </c>
      <c r="BS110" s="240" t="str">
        <f t="shared" ca="1" si="95"/>
        <v>-2,8614128889572+6,90806180406876i</v>
      </c>
      <c r="BT110" s="240" t="str">
        <f t="shared" ca="1" si="96"/>
        <v>-1,0971378306467+7,39630246748253i</v>
      </c>
      <c r="BU110" s="240" t="str">
        <f t="shared" ca="1" si="97"/>
        <v>0,732896919379218+7,44122729900711i</v>
      </c>
      <c r="BV110" s="240" t="str">
        <f t="shared" ca="1" si="98"/>
        <v>2,51900366498166+7,04014361684002i</v>
      </c>
      <c r="BW110" s="240" t="str">
        <f t="shared" ca="1" si="99"/>
        <v>4,15412764450838+6,21709137161868i</v>
      </c>
      <c r="BX110" s="240" t="str">
        <f t="shared" ca="1" si="100"/>
        <v>5,5402636248835+5,0214022520325i</v>
      </c>
      <c r="BY110" s="240" t="str">
        <f t="shared" ca="1" si="101"/>
        <v>6,59433008963938+3,52474286704731i</v>
      </c>
      <c r="BZ110" s="240" t="str">
        <f t="shared" ca="1" si="102"/>
        <v>7,25314893677928+1,81681922898836i</v>
      </c>
      <c r="CA110" s="240" t="str">
        <f t="shared" ca="1" si="103"/>
        <v>7,47723221586198-2,47782059394047E-13i</v>
      </c>
      <c r="CB110" s="240" t="str">
        <f t="shared" ca="1" si="104"/>
        <v>7,25314893677916-1,81681922898884i</v>
      </c>
      <c r="CC110" s="240" t="str">
        <f t="shared" ca="1" si="105"/>
        <v>6,59433008963914-3,52474286704776i</v>
      </c>
      <c r="CD110" s="240" t="str">
        <f t="shared" ca="1" si="106"/>
        <v>5,54026362488315-5,02140225203287i</v>
      </c>
      <c r="CE110" s="240" t="str">
        <f t="shared" ca="1" si="107"/>
        <v>4,15412764450796-6,21709137161896i</v>
      </c>
      <c r="CF110" s="240" t="str">
        <f t="shared" ca="1" si="108"/>
        <v>2,51900366498118-7,04014361684019i</v>
      </c>
      <c r="CG110" s="240" t="str">
        <f t="shared" ca="1" si="109"/>
        <v>0,732896919378712-7,44122729900716i</v>
      </c>
      <c r="CH110" s="240" t="str">
        <f t="shared" ca="1" si="110"/>
        <v>-1,09713783064647-7,39630246748256i</v>
      </c>
      <c r="CI110" s="240" t="str">
        <f t="shared" ca="1" si="111"/>
        <v>-2,86141288895699-6,90806180406885i</v>
      </c>
      <c r="CJ110" s="240" t="str">
        <f t="shared" ca="1" si="112"/>
        <v>-4,45418203051746-6,00576923041i</v>
      </c>
      <c r="CK110" s="240" t="str">
        <f t="shared" ca="1" si="113"/>
        <v>-5,77997866508198-4,74350590187484i</v>
      </c>
      <c r="CL110" s="240" t="str">
        <f t="shared" ca="1" si="114"/>
        <v>-6,75933786533693-3,19692871865275i</v>
      </c>
      <c r="CM110" s="240" t="str">
        <f t="shared" ca="1" si="115"/>
        <v>-7,33355929547426-1,45873564078186i</v>
      </c>
      <c r="CN110" s="240" t="str">
        <f t="shared" ca="1" si="116"/>
        <v>-7,46822556219387+0,3668903952384i</v>
      </c>
      <c r="CO110" s="240" t="str">
        <f t="shared" ca="1" si="117"/>
        <v>-7,15526510699465+2,17052594053815i</v>
      </c>
      <c r="CP110" s="240" t="str">
        <f t="shared" ca="1" si="118"/>
        <v>-6,41343599516056+3,84406560114458i</v>
      </c>
      <c r="CQ110" s="240" t="str">
        <f t="shared" ca="1" si="119"/>
        <v>-5,28720160434255+5,28720160434249i</v>
      </c>
      <c r="CR110" s="240" t="str">
        <f t="shared" ca="1" si="120"/>
        <v>-3,84406560114467+6,41343599516051i</v>
      </c>
      <c r="CS110" s="240" t="str">
        <f t="shared" ca="1" si="121"/>
        <v>-2,17052594053825+7,15526510699462i</v>
      </c>
      <c r="CT110" s="240" t="str">
        <f t="shared" ca="1" si="122"/>
        <v>-0,366890395238504+7,46822556219387i</v>
      </c>
      <c r="CU110" s="240" t="str">
        <f t="shared" ca="1" si="123"/>
        <v>1,45873564078175+7,33355929547428i</v>
      </c>
      <c r="CV110" s="240" t="str">
        <f t="shared" ca="1" si="124"/>
        <v>3,19692871865265+6,75933786533697i</v>
      </c>
      <c r="CW110" s="240" t="str">
        <f t="shared" ca="1" si="125"/>
        <v>4,74350590187476+5,77997866508203i</v>
      </c>
      <c r="CX110" s="240" t="str">
        <f t="shared" ca="1" si="126"/>
        <v>6,00576923040994+4,45418203051755i</v>
      </c>
      <c r="CY110" s="240" t="str">
        <f t="shared" ca="1" si="127"/>
        <v>6,90806180406882+2,86141288895708i</v>
      </c>
      <c r="CZ110" s="240" t="str">
        <f t="shared" ca="1" si="128"/>
        <v>7,39630246748254+1,09713783064657i</v>
      </c>
      <c r="DA110" s="240" t="str">
        <f t="shared" ca="1" si="129"/>
        <v>7,44122729900717-0,732896919378608i</v>
      </c>
      <c r="DB110" s="240" t="str">
        <f t="shared" ca="1" si="130"/>
        <v>7,04014361684022-2,51900366498107i</v>
      </c>
      <c r="DC110" s="240" t="str">
        <f t="shared" ca="1" si="131"/>
        <v>6,21709137161902-4,15412764450787i</v>
      </c>
      <c r="DD110" s="240" t="str">
        <f t="shared" ca="1" si="132"/>
        <v>5,02140225203295-5,54026362488308i</v>
      </c>
      <c r="DE110" s="240" t="str">
        <f t="shared" ca="1" si="133"/>
        <v>3,52474286704785-6,5943300896391i</v>
      </c>
      <c r="DF110" s="240" t="str">
        <f t="shared" ca="1" si="134"/>
        <v>1,81681922898896-7,25314893677913i</v>
      </c>
      <c r="DG110" s="240" t="str">
        <f t="shared" ca="1" si="135"/>
        <v>3,6549081945581E-13-7,47723221586198i</v>
      </c>
      <c r="DH110" s="240" t="str">
        <f t="shared" ca="1" si="136"/>
        <v>-1,81681922898897-7,25314893677912i</v>
      </c>
      <c r="DI110" s="240" t="str">
        <f t="shared" ca="1" si="137"/>
        <v>-3,52474286704786-6,59433008963909i</v>
      </c>
      <c r="DJ110" s="240" t="str">
        <f t="shared" ca="1" si="138"/>
        <v>-5,02140225203296-5,54026362488307i</v>
      </c>
      <c r="DK110" s="240" t="str">
        <f t="shared" ca="1" si="139"/>
        <v>-6,21709137161903-4,15412764450787i</v>
      </c>
      <c r="DL110" s="240" t="str">
        <f t="shared" ca="1" si="140"/>
        <v>-7,04014361684022-2,51900366498106i</v>
      </c>
      <c r="DM110" s="240" t="str">
        <f t="shared" ca="1" si="141"/>
        <v>-7,44122729900717-0,732896919378595i</v>
      </c>
      <c r="DN110" s="240" t="str">
        <f t="shared" ca="1" si="142"/>
        <v>-7,39630246748254+1,09713783064659i</v>
      </c>
      <c r="DO110" s="240" t="str">
        <f t="shared" ca="1" si="143"/>
        <v>-6,90806180406881+2,86141288895709i</v>
      </c>
      <c r="DP110" s="240" t="str">
        <f t="shared" ca="1" si="144"/>
        <v>-6,00576923040993+4,45418203051756i</v>
      </c>
      <c r="DQ110" s="240" t="str">
        <f t="shared" ca="1" si="145"/>
        <v>-4,74350590187475+5,77997866508204i</v>
      </c>
      <c r="DR110" s="240" t="str">
        <f t="shared" ca="1" si="146"/>
        <v>-3,19692871865263+6,75933786533698i</v>
      </c>
      <c r="DS110" s="240" t="str">
        <f t="shared" ca="1" si="147"/>
        <v>-1,45873564078174+7,33355929547428i</v>
      </c>
      <c r="DT110" s="240" t="str">
        <f t="shared" ca="1" si="148"/>
        <v>0,366890395238518+7,46822556219387i</v>
      </c>
      <c r="DU110" s="240" t="str">
        <f t="shared" ca="1" si="149"/>
        <v>2,17052594053826+7,15526510699462i</v>
      </c>
      <c r="DV110" s="240" t="str">
        <f t="shared" ca="1" si="150"/>
        <v>3,84406560114468+6,4134359951605i</v>
      </c>
      <c r="DW110" s="240" t="str">
        <f t="shared" ca="1" si="151"/>
        <v>5,28720160434257+5,28720160434247i</v>
      </c>
      <c r="DX110" s="240" t="str">
        <f t="shared" ca="1" si="152"/>
        <v>6,41343599516057+3,84406560114457i</v>
      </c>
      <c r="DY110" s="240" t="str">
        <f t="shared" ca="1" si="153"/>
        <v>7,15526510699466+2,17052594053814i</v>
      </c>
      <c r="DZ110" s="240" t="str">
        <f t="shared" ca="1" si="154"/>
        <v>7,46822556219387+0,366890395238388i</v>
      </c>
      <c r="EA110" s="240" t="str">
        <f t="shared" ca="1" si="155"/>
        <v>7,33355929547426-1,45873564078187i</v>
      </c>
      <c r="EB110" s="240" t="str">
        <f t="shared" ca="1" si="156"/>
        <v>6,75933786533692-3,19692871865275i</v>
      </c>
      <c r="EC110" s="240" t="str">
        <f t="shared" ca="1" si="157"/>
        <v>5,77997866508196-4,74350590187485i</v>
      </c>
      <c r="ED110" s="240" t="str">
        <f t="shared" ca="1" si="158"/>
        <v>4,45418203051745-6,00576923041001i</v>
      </c>
      <c r="EE110" s="240" t="str">
        <f t="shared" ca="1" si="159"/>
        <v>2,86141288895697-6,90806180406886i</v>
      </c>
      <c r="EF110" s="240" t="str">
        <f t="shared" ca="1" si="160"/>
        <v>1,09713783064645-7,39630246748256i</v>
      </c>
      <c r="EG110" s="240" t="str">
        <f t="shared" ca="1" si="161"/>
        <v>-0,732896919378725-7,44122729900716i</v>
      </c>
      <c r="EH110" s="240" t="str">
        <f t="shared" ca="1" si="162"/>
        <v>-2,51900366498118-7,04014361684019i</v>
      </c>
      <c r="EI110" s="240" t="str">
        <f t="shared" ca="1" si="163"/>
        <v>-4,15412764450797-6,21709137161896i</v>
      </c>
      <c r="EJ110" s="240" t="str">
        <f t="shared" ca="1" si="164"/>
        <v>-5,54026362488316-5,02140225203286i</v>
      </c>
      <c r="EK110" s="240" t="str">
        <f t="shared" ca="1" si="165"/>
        <v>-6,59433008963915-3,52474286704774i</v>
      </c>
      <c r="EL110" s="240" t="str">
        <f t="shared" ca="1" si="166"/>
        <v>-7,25314893677916-1,81681922898885i</v>
      </c>
      <c r="EM110" s="240" t="str">
        <f t="shared" ca="1" si="167"/>
        <v>-7,47723221586198-2,48240906052002E-13i</v>
      </c>
      <c r="EN110" s="240"/>
      <c r="EO110" s="240"/>
      <c r="EP110" s="240"/>
    </row>
    <row r="111" spans="1:146" ht="15" thickBot="1">
      <c r="A111" s="277">
        <f t="shared" si="168"/>
        <v>2.1484374999999997E-4</v>
      </c>
      <c r="B111" s="276">
        <v>11</v>
      </c>
      <c r="C111" s="248">
        <f t="shared" si="169"/>
        <v>2200</v>
      </c>
      <c r="D111" s="247">
        <f t="shared" si="170"/>
        <v>13823.00767579509</v>
      </c>
      <c r="E111" s="247" t="str">
        <f t="shared" si="171"/>
        <v>13823,0076757951i</v>
      </c>
      <c r="F111" s="247" t="str">
        <f t="shared" si="172"/>
        <v>0,0293936202071826-0,216352933305594i</v>
      </c>
      <c r="G111" s="247" t="str">
        <f t="shared" si="173"/>
        <v>-3,04782637897075-0,589369016615823i</v>
      </c>
      <c r="H111" s="247" t="str">
        <f t="shared" si="38"/>
        <v>0,00537650547994235-0,0379204998616672i</v>
      </c>
      <c r="I111" s="247" t="str">
        <f t="shared" si="174"/>
        <v>-0,016313821171342+0,0225500926830959i</v>
      </c>
      <c r="J111" s="275" t="str">
        <f ca="1">IMPRODUCT(1/N_FFT2,Z100)</f>
        <v>0,444434424309934+0,00443042761979723i</v>
      </c>
      <c r="K111" s="274" t="str">
        <f t="shared" ca="1" si="175"/>
        <v>-0,00735033027403277+0,00994976025584544i</v>
      </c>
      <c r="N111" s="265">
        <f t="shared" ca="1" si="176"/>
        <v>7.5228737064254414</v>
      </c>
      <c r="O111" s="240">
        <f t="shared" ca="1" si="39"/>
        <v>-7.4771262935745586</v>
      </c>
      <c r="P111" s="240" t="str">
        <f t="shared" ca="1" si="40"/>
        <v>-7,20627536267693+1,99424497174734i</v>
      </c>
      <c r="Q111" s="240" t="str">
        <f t="shared" ca="1" si="41"/>
        <v>-6,41334514258419+3,84401114620598i</v>
      </c>
      <c r="R111" s="240" t="str">
        <f t="shared" ca="1" si="42"/>
        <v>-5,15578173753925+5,41528690698109i</v>
      </c>
      <c r="S111" s="240" t="str">
        <f t="shared" ca="1" si="43"/>
        <v>-3,52469293562692+6,5942366745216i</v>
      </c>
      <c r="T111" s="240" t="str">
        <f t="shared" ca="1" si="44"/>
        <v>-1,63824764373176+7,29544805120778i</v>
      </c>
      <c r="U111" s="241" t="str">
        <f t="shared" ca="1" si="45"/>
        <v>0,366885197878112+7,46811976749449i</v>
      </c>
      <c r="V111" s="240" t="str">
        <f t="shared" ca="1" si="46"/>
        <v>2,34543798895078+7,09974212560221i</v>
      </c>
      <c r="W111" s="240" t="str">
        <f t="shared" ca="1" si="47"/>
        <v>4,1540687972382+6,21700330045562i</v>
      </c>
      <c r="X111" s="240" t="str">
        <f t="shared" ca="1" si="48"/>
        <v>5,66174617594092+4,88385583829851i</v>
      </c>
      <c r="Y111" s="240" t="str">
        <f t="shared" ca="1" si="49"/>
        <v>6,75924211272318+3,19688343103928i</v>
      </c>
      <c r="Z111" s="240" t="str">
        <f t="shared" ca="1" si="50"/>
        <v>7,3670453663775+1,27830363364883i</v>
      </c>
      <c r="AA111" s="240" t="str">
        <f t="shared" ca="1" si="51"/>
        <v>7,44112188676449-0,732886537179112i</v>
      </c>
      <c r="AB111" s="240" t="str">
        <f t="shared" ca="1" si="52"/>
        <v>6,97610498788294-2,69098064060276i</v>
      </c>
      <c r="AC111" s="240" t="str">
        <f t="shared" ca="1" si="53"/>
        <v>6,00568415283105-4,45411893268445i</v>
      </c>
      <c r="AD111" s="240" t="str">
        <f t="shared" ca="1" si="54"/>
        <v>4,60016430256812-5,89456580245245i</v>
      </c>
      <c r="AE111" s="240" t="str">
        <f t="shared" ca="1" si="55"/>
        <v>2,86137235425234-6,90796394463553i</v>
      </c>
      <c r="AF111" s="240" t="str">
        <f t="shared" ca="1" si="56"/>
        <v>0,915280078146266-7,42089482398266i</v>
      </c>
      <c r="AG111" s="240" t="str">
        <f t="shared" ca="1" si="57"/>
        <v>-1,09712228861884-7,39619769164398i</v>
      </c>
      <c r="AH111" s="240" t="str">
        <f t="shared" ca="1" si="58"/>
        <v>-3,03004048418938-6,83566180221325i</v>
      </c>
      <c r="AI111" s="240" t="str">
        <f t="shared" ca="1" si="59"/>
        <v>-4,74343870548713-5,7798967860465i</v>
      </c>
      <c r="AJ111" s="240" t="str">
        <f t="shared" ca="1" si="60"/>
        <v>-6,11318490364295-4,30539056810598i</v>
      </c>
      <c r="AK111" s="240" t="str">
        <f t="shared" ca="1" si="61"/>
        <v>-7,04004388633904-2,51896798083746i</v>
      </c>
      <c r="AL111" s="240" t="str">
        <f t="shared" ca="1" si="62"/>
        <v>-7,45686669596321-0,550051532766451i</v>
      </c>
      <c r="AM111" s="240" t="str">
        <f t="shared" ca="1" si="63"/>
        <v>-7,33345540845389+1,45871497636873i</v>
      </c>
      <c r="AN111" s="240" t="str">
        <f t="shared" ca="1" si="64"/>
        <v>-6,67875090852875+3,36180069484947i</v>
      </c>
      <c r="AO111" s="240" t="str">
        <f t="shared" ca="1" si="65"/>
        <v>-5,54018514164519+5,02133111897213i</v>
      </c>
      <c r="AP111" s="240" t="str">
        <f t="shared" ca="1" si="66"/>
        <v>-4,00024477065761+6,3170768069488i</v>
      </c>
      <c r="AQ111" s="240" t="str">
        <f t="shared" ca="1" si="67"/>
        <v>-2,17049519292115+7,15516374568537i</v>
      </c>
      <c r="AR111" s="240" t="str">
        <f t="shared" ca="1" si="68"/>
        <v>-2,17049519292115+7,15516374568537i</v>
      </c>
      <c r="AS111" s="240" t="str">
        <f t="shared" ca="1" si="69"/>
        <v>1,81679349197213+7,25304618885002i</v>
      </c>
      <c r="AT111" s="240" t="str">
        <f t="shared" ca="1" si="70"/>
        <v>3,68546203317669+6,50575031891612i</v>
      </c>
      <c r="AU111" s="240" t="str">
        <f t="shared" ca="1" si="71"/>
        <v>5,2871267059748+5,28712670597481i</v>
      </c>
      <c r="AV111" s="240" t="str">
        <f t="shared" ca="1" si="72"/>
        <v>6,5057503189161+3,68546203317671i</v>
      </c>
      <c r="AW111" s="240" t="str">
        <f t="shared" ca="1" si="73"/>
        <v>7,25304618885001+1,81679349197216i</v>
      </c>
      <c r="AX111" s="240" t="str">
        <f t="shared" ca="1" si="74"/>
        <v>7,47487432292881-0,183497865065292i</v>
      </c>
      <c r="AY111" s="240" t="str">
        <f t="shared" ca="1" si="75"/>
        <v>7,15516374568537-2,17049519292112i</v>
      </c>
      <c r="AZ111" s="240" t="str">
        <f t="shared" ca="1" si="76"/>
        <v>6,31707680694878-4,00024477065764i</v>
      </c>
      <c r="BA111" s="240" t="str">
        <f t="shared" ca="1" si="77"/>
        <v>5,02133111897191-5,54018514164539i</v>
      </c>
      <c r="BB111" s="240" t="str">
        <f t="shared" ca="1" si="78"/>
        <v>3,36180069484975-6,67875090852861i</v>
      </c>
      <c r="BC111" s="240" t="str">
        <f t="shared" ca="1" si="79"/>
        <v>1,45871497636882-7,33345540845387i</v>
      </c>
      <c r="BD111" s="240" t="str">
        <f t="shared" ca="1" si="80"/>
        <v>-0,550051532766505-7,45686669596321i</v>
      </c>
      <c r="BE111" s="240" t="str">
        <f t="shared" ca="1" si="81"/>
        <v>-2,51896798083772-7,04004388633895i</v>
      </c>
      <c r="BF111" s="240" t="str">
        <f t="shared" ca="1" si="82"/>
        <v>-4,30539056810578-6,11318490364309i</v>
      </c>
      <c r="BG111" s="240" t="str">
        <f t="shared" ca="1" si="83"/>
        <v>-5,77989678604649-4,74343870548714i</v>
      </c>
      <c r="BH111" s="240" t="str">
        <f t="shared" ca="1" si="84"/>
        <v>-6,83566180221331-3,03004048418927i</v>
      </c>
      <c r="BI111" s="240" t="str">
        <f t="shared" ca="1" si="85"/>
        <v>-7,39619769164392-1,09712228861924i</v>
      </c>
      <c r="BJ111" s="240" t="str">
        <f t="shared" ca="1" si="86"/>
        <v>-7,42089482398268+0,915280078146086i</v>
      </c>
      <c r="BK111" s="240" t="str">
        <f t="shared" ca="1" si="87"/>
        <v>-6,9079639446355+2,8613723542524i</v>
      </c>
      <c r="BL111" s="240" t="str">
        <f t="shared" ca="1" si="88"/>
        <v>-5,89456580245233+4,60016430256828i</v>
      </c>
      <c r="BM111" s="240" t="str">
        <f t="shared" ca="1" si="89"/>
        <v>-4,45411893268471+6,00568415283085i</v>
      </c>
      <c r="BN111" s="240" t="str">
        <f t="shared" ca="1" si="90"/>
        <v>-2,69098064060285+6,9761049878829i</v>
      </c>
      <c r="BO111" s="240" t="str">
        <f t="shared" ca="1" si="91"/>
        <v>-0,732886537179054+7,4411218867645i</v>
      </c>
      <c r="BP111" s="240" t="str">
        <f t="shared" ca="1" si="92"/>
        <v>1,2783036336491+7,36704536637746i</v>
      </c>
      <c r="BQ111" s="240" t="str">
        <f t="shared" ca="1" si="93"/>
        <v>3,19688343103906+6,75924211272329i</v>
      </c>
      <c r="BR111" s="240" t="str">
        <f t="shared" ca="1" si="94"/>
        <v>4,88385583829849+5,66174617594093i</v>
      </c>
      <c r="BS111" s="240" t="str">
        <f t="shared" ca="1" si="95"/>
        <v>6,21700330045569+4,15406879723809i</v>
      </c>
      <c r="BT111" s="240" t="str">
        <f t="shared" ca="1" si="96"/>
        <v>7,09974212560232+2,34543798895044i</v>
      </c>
      <c r="BU111" s="240" t="str">
        <f t="shared" ca="1" si="97"/>
        <v>7,46811976749448+0,36688519787828i</v>
      </c>
      <c r="BV111" s="240" t="str">
        <f t="shared" ca="1" si="98"/>
        <v>7,29544805120778-1,63824764373173i</v>
      </c>
      <c r="BW111" s="240" t="str">
        <f t="shared" ca="1" si="99"/>
        <v>6,5942366745215-3,52469293562711i</v>
      </c>
      <c r="BX111" s="240" t="str">
        <f t="shared" ca="1" si="100"/>
        <v>5,41528690698132-5,155781737539i</v>
      </c>
      <c r="BY111" s="240" t="str">
        <f t="shared" ca="1" si="101"/>
        <v>3,84401114620608-6,41334514258413i</v>
      </c>
      <c r="BZ111" s="240" t="str">
        <f t="shared" ca="1" si="102"/>
        <v>1,99424497174725-7,20627536267695i</v>
      </c>
      <c r="CA111" s="240" t="str">
        <f t="shared" ca="1" si="103"/>
        <v>-2,73884608694511E-13-7,47712629357456i</v>
      </c>
      <c r="CB111" s="240" t="str">
        <f t="shared" ca="1" si="104"/>
        <v>-1,99424497174709-7,206275362677i</v>
      </c>
      <c r="CC111" s="240" t="str">
        <f t="shared" ca="1" si="105"/>
        <v>-3,84401114620591-6,41334514258423i</v>
      </c>
      <c r="CD111" s="240" t="str">
        <f t="shared" ca="1" si="106"/>
        <v>-5,41528690698119-5,15578173753914i</v>
      </c>
      <c r="CE111" s="240" t="str">
        <f t="shared" ca="1" si="107"/>
        <v>-6,59423667452177-3,5246929356266i</v>
      </c>
      <c r="CF111" s="240" t="str">
        <f t="shared" ca="1" si="108"/>
        <v>-7,29544805120774-1,63824764373193i</v>
      </c>
      <c r="CG111" s="240" t="str">
        <f t="shared" ca="1" si="109"/>
        <v>-7,46811976749449+0,366885197878097i</v>
      </c>
      <c r="CH111" s="240" t="str">
        <f t="shared" ca="1" si="110"/>
        <v>-7,09974212560215+2,34543798895096i</v>
      </c>
      <c r="CI111" s="240" t="str">
        <f t="shared" ca="1" si="111"/>
        <v>-6,21700330045579+4,15406879723793i</v>
      </c>
      <c r="CJ111" s="240" t="str">
        <f t="shared" ca="1" si="112"/>
        <v>-4,88385583829863+5,66174617594081i</v>
      </c>
      <c r="CK111" s="240" t="str">
        <f t="shared" ca="1" si="113"/>
        <v>-3,19688343103924+6,7592421127232i</v>
      </c>
      <c r="CL111" s="240" t="str">
        <f t="shared" ca="1" si="114"/>
        <v>-1,27830363364855+7,36704536637755i</v>
      </c>
      <c r="CM111" s="240" t="str">
        <f t="shared" ca="1" si="115"/>
        <v>0,732886537178859+7,44112188676452i</v>
      </c>
      <c r="CN111" s="240" t="str">
        <f t="shared" ca="1" si="116"/>
        <v>2,69098064060267+6,97610498788298i</v>
      </c>
      <c r="CO111" s="240" t="str">
        <f t="shared" ca="1" si="117"/>
        <v>4,45411893268456+6,00568415283096i</v>
      </c>
      <c r="CP111" s="240" t="str">
        <f t="shared" ca="1" si="118"/>
        <v>5,89456580245267+4,60016430256785i</v>
      </c>
      <c r="CQ111" s="240" t="str">
        <f t="shared" ca="1" si="119"/>
        <v>6,90796394463543+2,86137235425257i</v>
      </c>
      <c r="CR111" s="240" t="str">
        <f t="shared" ca="1" si="120"/>
        <v>7,42089482398266+0,915280078146296i</v>
      </c>
      <c r="CS111" s="240" t="str">
        <f t="shared" ca="1" si="121"/>
        <v>7,39619769164395-1,09712228861904i</v>
      </c>
      <c r="CT111" s="240" t="str">
        <f t="shared" ca="1" si="122"/>
        <v>6,83566180221338-3,0300404841891i</v>
      </c>
      <c r="CU111" s="240" t="str">
        <f t="shared" ca="1" si="123"/>
        <v>5,77989678604661-4,74343870548699i</v>
      </c>
      <c r="CV111" s="240" t="str">
        <f t="shared" ca="1" si="124"/>
        <v>4,30539056810594-6,11318490364298i</v>
      </c>
      <c r="CW111" s="240" t="str">
        <f t="shared" ca="1" si="125"/>
        <v>2,51896798083719-7,04004388633913i</v>
      </c>
      <c r="CX111" s="240" t="str">
        <f t="shared" ca="1" si="126"/>
        <v>0,550051532766701-7,45686669596319i</v>
      </c>
      <c r="CY111" s="240" t="str">
        <f t="shared" ca="1" si="127"/>
        <v>-1,45871497636864-7,33345540845391i</v>
      </c>
      <c r="CZ111" s="240" t="str">
        <f t="shared" ca="1" si="128"/>
        <v>-3,36180069484957-6,6787509085287i</v>
      </c>
      <c r="DA111" s="240" t="str">
        <f t="shared" ca="1" si="129"/>
        <v>-5,02133111897233-5,54018514164501i</v>
      </c>
      <c r="DB111" s="240" t="str">
        <f t="shared" ca="1" si="130"/>
        <v>-6,31707680694868-4,0002447706578i</v>
      </c>
      <c r="DC111" s="240" t="str">
        <f t="shared" ca="1" si="131"/>
        <v>-7,15516374568536-2,17049519292117i</v>
      </c>
      <c r="DD111" s="240" t="str">
        <f t="shared" ca="1" si="132"/>
        <v>-7,47487432292882-0,183497865065103i</v>
      </c>
      <c r="DE111" s="240" t="str">
        <f t="shared" ca="1" si="133"/>
        <v>-7,25304618885009+1,81679349197181i</v>
      </c>
      <c r="DF111" s="240" t="str">
        <f t="shared" ca="1" si="134"/>
        <v>-6,5057503189162+3,68546203317654i</v>
      </c>
      <c r="DG111" s="240" t="str">
        <f t="shared" ca="1" si="135"/>
        <v>-5,28712670597477+5,28712670597484i</v>
      </c>
      <c r="DH111" s="240" t="str">
        <f t="shared" ca="1" si="136"/>
        <v>-3,68546203317648+6,50575031891624i</v>
      </c>
      <c r="DI111" s="240" t="str">
        <f t="shared" ca="1" si="137"/>
        <v>-1,81679349197246+7,25304618884993i</v>
      </c>
      <c r="DJ111" s="240" t="str">
        <f t="shared" ca="1" si="138"/>
        <v>0,183497865065181+7,47487432292882i</v>
      </c>
      <c r="DK111" s="240" t="str">
        <f t="shared" ca="1" si="139"/>
        <v>2,17049519292125+7,15516374568534i</v>
      </c>
      <c r="DL111" s="240" t="str">
        <f t="shared" ca="1" si="140"/>
        <v>4,00024477065789+6,31707680694862i</v>
      </c>
      <c r="DM111" s="240" t="str">
        <f t="shared" ca="1" si="141"/>
        <v>5,54018514164506+5,02133111897227i</v>
      </c>
      <c r="DN111" s="240" t="str">
        <f t="shared" ca="1" si="142"/>
        <v>6,67875090852874+3,3618006948495i</v>
      </c>
      <c r="DO111" s="240" t="str">
        <f t="shared" ca="1" si="143"/>
        <v>7,33345540845392+1,45871497636854i</v>
      </c>
      <c r="DP111" s="240" t="str">
        <f t="shared" ca="1" si="144"/>
        <v>7,45686669596324-0,550051532766037i</v>
      </c>
      <c r="DQ111" s="240" t="str">
        <f t="shared" ca="1" si="145"/>
        <v>7,0400438863391-2,5189679808373i</v>
      </c>
      <c r="DR111" s="240" t="str">
        <f t="shared" ca="1" si="146"/>
        <v>6,11318490364294-4,305390568106i</v>
      </c>
      <c r="DS111" s="240" t="str">
        <f t="shared" ca="1" si="147"/>
        <v>4,74343870548693-5,77989678604666i</v>
      </c>
      <c r="DT111" s="240" t="str">
        <f t="shared" ca="1" si="148"/>
        <v>3,03004048418968-6,83566180221313i</v>
      </c>
      <c r="DU111" s="240" t="str">
        <f t="shared" ca="1" si="149"/>
        <v>1,09712228861896-7,39619769164397i</v>
      </c>
      <c r="DV111" s="240" t="str">
        <f t="shared" ca="1" si="150"/>
        <v>-0,915280078146378-7,42089482398264i</v>
      </c>
      <c r="DW111" s="240" t="str">
        <f t="shared" ca="1" si="151"/>
        <v>-2,86137235425264-6,9079639446354i</v>
      </c>
      <c r="DX111" s="240" t="str">
        <f t="shared" ca="1" si="152"/>
        <v>-4,60016430256791-5,89456580245262i</v>
      </c>
      <c r="DY111" s="240" t="str">
        <f t="shared" ca="1" si="153"/>
        <v>-6,00568415283102-4,45411893268448i</v>
      </c>
      <c r="DZ111" s="240" t="str">
        <f t="shared" ca="1" si="154"/>
        <v>-6,976104987883-2,69098064060259i</v>
      </c>
      <c r="EA111" s="240" t="str">
        <f t="shared" ca="1" si="155"/>
        <v>-7,44112188676453-0,732886537178781i</v>
      </c>
      <c r="EB111" s="240" t="str">
        <f t="shared" ca="1" si="156"/>
        <v>-7,36704536637754+1,27830363364863i</v>
      </c>
      <c r="EC111" s="240" t="str">
        <f t="shared" ca="1" si="157"/>
        <v>-6,75924211272317+3,1968834310393i</v>
      </c>
      <c r="ED111" s="240" t="str">
        <f t="shared" ca="1" si="158"/>
        <v>-5,66174617594074+4,8838558382987i</v>
      </c>
      <c r="EE111" s="240" t="str">
        <f t="shared" ca="1" si="159"/>
        <v>-4,15406879723847+6,21700330045544i</v>
      </c>
      <c r="EF111" s="240" t="str">
        <f t="shared" ca="1" si="160"/>
        <v>-2,34543798895091+7,09974212560216i</v>
      </c>
      <c r="EG111" s="240" t="str">
        <f t="shared" ca="1" si="161"/>
        <v>-0,366885197878019+7,46811976749449i</v>
      </c>
      <c r="EH111" s="240" t="str">
        <f t="shared" ca="1" si="162"/>
        <v>1,638247643732+7,29544805120772i</v>
      </c>
      <c r="EI111" s="240" t="str">
        <f t="shared" ca="1" si="163"/>
        <v>3,52469293562669+6,59423667452172i</v>
      </c>
      <c r="EJ111" s="240" t="str">
        <f t="shared" ca="1" si="164"/>
        <v>5,15578173753922+5,41528690698111i</v>
      </c>
      <c r="EK111" s="240" t="str">
        <f t="shared" ca="1" si="165"/>
        <v>6,41334514258428+3,84401114620582i</v>
      </c>
      <c r="EL111" s="240" t="str">
        <f t="shared" ca="1" si="166"/>
        <v>7,20627536267702+1,99424497174701i</v>
      </c>
      <c r="EM111" s="240" t="str">
        <f t="shared" ca="1" si="167"/>
        <v>7,47712629357456+1,96025270727411E-13i</v>
      </c>
      <c r="EN111" s="240"/>
      <c r="EO111" s="240"/>
      <c r="EP111" s="240"/>
    </row>
    <row r="112" spans="1:146" ht="15" thickBot="1">
      <c r="A112" s="277">
        <f t="shared" si="168"/>
        <v>2.3437499999999996E-4</v>
      </c>
      <c r="B112" s="276">
        <v>12</v>
      </c>
      <c r="C112" s="248">
        <f t="shared" si="169"/>
        <v>2400</v>
      </c>
      <c r="D112" s="247">
        <f t="shared" si="170"/>
        <v>15079.644737231007</v>
      </c>
      <c r="E112" s="247" t="str">
        <f t="shared" si="171"/>
        <v>15079,644737231i</v>
      </c>
      <c r="F112" s="247" t="str">
        <f t="shared" si="172"/>
        <v>0,0263373072257592-0,198603814288557i</v>
      </c>
      <c r="G112" s="247" t="str">
        <f t="shared" si="173"/>
        <v>-3,10473646643528-0,641924356006045i</v>
      </c>
      <c r="H112" s="247" t="str">
        <f t="shared" si="38"/>
        <v>0,00484023954416694-0,0348042590427994i</v>
      </c>
      <c r="I112" s="247" t="str">
        <f t="shared" si="174"/>
        <v>-0,0146685456997495+0,0215069265245495i</v>
      </c>
      <c r="J112" s="275" t="str">
        <f ca="1">IMPRODUCT(1/N_FFT2,AA100)</f>
        <v>0,0381306182180845-0,000485169516197082i</v>
      </c>
      <c r="K112" s="274" t="str">
        <f t="shared" ca="1" si="175"/>
        <v>-0,000548886210754871+0,000827189135572454i</v>
      </c>
      <c r="N112" s="265">
        <f t="shared" ca="1" si="176"/>
        <v>7.5229923651291193</v>
      </c>
      <c r="O112" s="240">
        <f t="shared" ca="1" si="39"/>
        <v>-7.4770076348708807</v>
      </c>
      <c r="P112" s="240" t="str">
        <f t="shared" ca="1" si="40"/>
        <v>-7,15505019638563+2,17046074811764i</v>
      </c>
      <c r="Q112" s="240" t="str">
        <f t="shared" ca="1" si="41"/>
        <v>-6,21690463934926+4,15400287399456i</v>
      </c>
      <c r="R112" s="240" t="str">
        <f t="shared" ca="1" si="42"/>
        <v>-4,74336342920239+5,77980506162819i</v>
      </c>
      <c r="S112" s="240" t="str">
        <f t="shared" ca="1" si="43"/>
        <v>-2,86132694553239+6,90785431828782i</v>
      </c>
      <c r="T112" s="240" t="str">
        <f t="shared" ca="1" si="44"/>
        <v>-0,732874906592301+7,44100379943491i</v>
      </c>
      <c r="U112" s="241" t="str">
        <f t="shared" ca="1" si="45"/>
        <v>1,45869182720402+7,33333902974393i</v>
      </c>
      <c r="V112" s="240" t="str">
        <f t="shared" ca="1" si="46"/>
        <v>3,52463700030119+6,59413202688764i</v>
      </c>
      <c r="W112" s="240" t="str">
        <f t="shared" ca="1" si="47"/>
        <v>5,28704280160076+5,28704280160082i</v>
      </c>
      <c r="X112" s="240" t="str">
        <f t="shared" ca="1" si="48"/>
        <v>6,59413202688764+3,52463700030119i</v>
      </c>
      <c r="Y112" s="240" t="str">
        <f t="shared" ca="1" si="49"/>
        <v>7,33333902974393+1,45869182720402i</v>
      </c>
      <c r="Z112" s="240" t="str">
        <f t="shared" ca="1" si="50"/>
        <v>7,44100379943491-0,732874906592302i</v>
      </c>
      <c r="AA112" s="240" t="str">
        <f t="shared" ca="1" si="51"/>
        <v>6,90785431828782-2,86132694553239i</v>
      </c>
      <c r="AB112" s="240" t="str">
        <f t="shared" ca="1" si="52"/>
        <v>5,77980506162819-4,74336342920239i</v>
      </c>
      <c r="AC112" s="240" t="str">
        <f t="shared" ca="1" si="53"/>
        <v>4,15400287399458-6,21690463934925i</v>
      </c>
      <c r="AD112" s="240" t="str">
        <f t="shared" ca="1" si="54"/>
        <v>2,17046074811762-7,15505019638564i</v>
      </c>
      <c r="AE112" s="240" t="str">
        <f t="shared" ca="1" si="55"/>
        <v>1,3740666526803E-15-7,47700763487088i</v>
      </c>
      <c r="AF112" s="240" t="str">
        <f t="shared" ca="1" si="56"/>
        <v>-2,17046074811762-7,15505019638564i</v>
      </c>
      <c r="AG112" s="240" t="str">
        <f t="shared" ca="1" si="57"/>
        <v>-4,15400287399459-6,21690463934925i</v>
      </c>
      <c r="AH112" s="240" t="str">
        <f t="shared" ca="1" si="58"/>
        <v>-5,77980506162819-4,74336342920239i</v>
      </c>
      <c r="AI112" s="240" t="str">
        <f t="shared" ca="1" si="59"/>
        <v>-6,90785431828782-2,86132694553239i</v>
      </c>
      <c r="AJ112" s="240" t="str">
        <f t="shared" ca="1" si="60"/>
        <v>-7,44100379943491-0,732874906592301i</v>
      </c>
      <c r="AK112" s="240" t="str">
        <f t="shared" ca="1" si="61"/>
        <v>-7,33333902974393+1,45869182720402i</v>
      </c>
      <c r="AL112" s="240" t="str">
        <f t="shared" ca="1" si="62"/>
        <v>-6,59413202688764+3,52463700030119i</v>
      </c>
      <c r="AM112" s="240" t="str">
        <f t="shared" ca="1" si="63"/>
        <v>-5,28704280160082+5,28704280160076i</v>
      </c>
      <c r="AN112" s="240" t="str">
        <f t="shared" ca="1" si="64"/>
        <v>-3,52463700030119+6,59413202688764i</v>
      </c>
      <c r="AO112" s="240" t="str">
        <f t="shared" ca="1" si="65"/>
        <v>-1,45869182720402+7,33333902974393i</v>
      </c>
      <c r="AP112" s="240" t="str">
        <f t="shared" ca="1" si="66"/>
        <v>0,732874906592304+7,44100379943491i</v>
      </c>
      <c r="AQ112" s="240" t="str">
        <f t="shared" ca="1" si="67"/>
        <v>2,86132694553239+6,90785431828782i</v>
      </c>
      <c r="AR112" s="240" t="str">
        <f t="shared" ca="1" si="68"/>
        <v>2,86132694553239+6,90785431828782i</v>
      </c>
      <c r="AS112" s="240" t="str">
        <f t="shared" ca="1" si="69"/>
        <v>6,21690463934925+4,15400287399458i</v>
      </c>
      <c r="AT112" s="240" t="str">
        <f t="shared" ca="1" si="70"/>
        <v>7,15505019638564+2,17046074811761i</v>
      </c>
      <c r="AU112" s="240" t="str">
        <f t="shared" ca="1" si="71"/>
        <v>7,47700763487088+2,7481333053606E-15i</v>
      </c>
      <c r="AV112" s="240" t="str">
        <f t="shared" ca="1" si="72"/>
        <v>7,15505019638564-2,17046074811762i</v>
      </c>
      <c r="AW112" s="240" t="str">
        <f t="shared" ca="1" si="73"/>
        <v>6,21690463934912-4,15400287399478i</v>
      </c>
      <c r="AX112" s="240" t="str">
        <f t="shared" ca="1" si="74"/>
        <v>4,74336342920244-5,77980506162814i</v>
      </c>
      <c r="AY112" s="240" t="str">
        <f t="shared" ca="1" si="75"/>
        <v>2,86132694553204-6,90785431828797i</v>
      </c>
      <c r="AZ112" s="240" t="str">
        <f t="shared" ca="1" si="76"/>
        <v>0,732874906592296-7,44100379943491i</v>
      </c>
      <c r="BA112" s="240" t="str">
        <f t="shared" ca="1" si="77"/>
        <v>-1,45869182720373-7,33333902974399i</v>
      </c>
      <c r="BB112" s="240" t="str">
        <f t="shared" ca="1" si="78"/>
        <v>-3,52463700030133-6,59413202688756i</v>
      </c>
      <c r="BC112" s="240" t="str">
        <f t="shared" ca="1" si="79"/>
        <v>-5,28704280160066-5,28704280160092i</v>
      </c>
      <c r="BD112" s="240" t="str">
        <f t="shared" ca="1" si="80"/>
        <v>-6,59413202688774-3,524637000301i</v>
      </c>
      <c r="BE112" s="240" t="str">
        <f t="shared" ca="1" si="81"/>
        <v>-7,33333902974391-1,45869182720409i</v>
      </c>
      <c r="BF112" s="240" t="str">
        <f t="shared" ca="1" si="82"/>
        <v>-7,44100379943487+0,732874906592672i</v>
      </c>
      <c r="BG112" s="240" t="str">
        <f t="shared" ca="1" si="83"/>
        <v>-6,90785431828782+2,86132694553239i</v>
      </c>
      <c r="BH112" s="240" t="str">
        <f t="shared" ca="1" si="84"/>
        <v>-5,77980506162837+4,74336342920216i</v>
      </c>
      <c r="BI112" s="240" t="str">
        <f t="shared" ca="1" si="85"/>
        <v>-4,15400287399445+6,21690463934933i</v>
      </c>
      <c r="BJ112" s="240" t="str">
        <f t="shared" ca="1" si="86"/>
        <v>-2,17046074811783+7,15505019638557i</v>
      </c>
      <c r="BK112" s="240" t="str">
        <f t="shared" ca="1" si="87"/>
        <v>2,21668972099622E-13+7,47700763487088i</v>
      </c>
      <c r="BL112" s="240" t="str">
        <f t="shared" ca="1" si="88"/>
        <v>2,17046074811756+7,15505019638565i</v>
      </c>
      <c r="BM112" s="240" t="str">
        <f t="shared" ca="1" si="89"/>
        <v>4,15400287399483+6,21690463934908i</v>
      </c>
      <c r="BN112" s="240" t="str">
        <f t="shared" ca="1" si="90"/>
        <v>5,77980506162819+4,74336342920238i</v>
      </c>
      <c r="BO112" s="240" t="str">
        <f t="shared" ca="1" si="91"/>
        <v>6,90785431828771+2,86132694553266i</v>
      </c>
      <c r="BP112" s="240" t="str">
        <f t="shared" ca="1" si="92"/>
        <v>7,44100379943491+0,732874906592219i</v>
      </c>
      <c r="BQ112" s="240" t="str">
        <f t="shared" ca="1" si="93"/>
        <v>7,33333902974397-1,45869182720381i</v>
      </c>
      <c r="BR112" s="240" t="str">
        <f t="shared" ca="1" si="94"/>
        <v>6,59413202688753-3,5246370003014i</v>
      </c>
      <c r="BS112" s="240" t="str">
        <f t="shared" ca="1" si="95"/>
        <v>5,28704280160086-5,28704280160072i</v>
      </c>
      <c r="BT112" s="240" t="str">
        <f t="shared" ca="1" si="96"/>
        <v>3,52463700030093-6,59413202688778i</v>
      </c>
      <c r="BU112" s="240" t="str">
        <f t="shared" ca="1" si="97"/>
        <v>1,45869182720402-7,33333902974393i</v>
      </c>
      <c r="BV112" s="240" t="str">
        <f t="shared" ca="1" si="98"/>
        <v>-0,732874906591997-7,44100379943494i</v>
      </c>
      <c r="BW112" s="240" t="str">
        <f t="shared" ca="1" si="99"/>
        <v>-2,86132694553247-6,90785431828779i</v>
      </c>
      <c r="BX112" s="240" t="str">
        <f t="shared" ca="1" si="100"/>
        <v>-4,74336342920222-5,77980506162833i</v>
      </c>
      <c r="BY112" s="240" t="str">
        <f t="shared" ca="1" si="101"/>
        <v>-6,21690463934937-4,1540028739944i</v>
      </c>
      <c r="BZ112" s="240" t="str">
        <f t="shared" ca="1" si="102"/>
        <v>-7,15505019638559-2,17046074811777i</v>
      </c>
      <c r="CA112" s="240" t="str">
        <f t="shared" ca="1" si="103"/>
        <v>-7,47700763487088+3,13267741000097E-13i</v>
      </c>
      <c r="CB112" s="240" t="str">
        <f t="shared" ca="1" si="104"/>
        <v>-7,15505019638563+2,17046074811763i</v>
      </c>
      <c r="CC112" s="240" t="str">
        <f t="shared" ca="1" si="105"/>
        <v>-6,21690463934945+4,15400287399427i</v>
      </c>
      <c r="CD112" s="240" t="str">
        <f t="shared" ca="1" si="106"/>
        <v>-4,74336342920233+5,77980506162824i</v>
      </c>
      <c r="CE112" s="240" t="str">
        <f t="shared" ca="1" si="107"/>
        <v>-2,8613269455326+6,90785431828774i</v>
      </c>
      <c r="CF112" s="240" t="str">
        <f t="shared" ca="1" si="108"/>
        <v>-0,73287490659214+7,44100379943492i</v>
      </c>
      <c r="CG112" s="240" t="str">
        <f t="shared" ca="1" si="109"/>
        <v>1,45869182720388+7,33333902974396i</v>
      </c>
      <c r="CH112" s="240" t="str">
        <f t="shared" ca="1" si="110"/>
        <v>3,52463700030146+6,5941320268875i</v>
      </c>
      <c r="CI112" s="240" t="str">
        <f t="shared" ca="1" si="111"/>
        <v>5,28704280160076+5,28704280160082i</v>
      </c>
      <c r="CJ112" s="240" t="str">
        <f t="shared" ca="1" si="112"/>
        <v>6,59413202688746+3,52463700030153i</v>
      </c>
      <c r="CK112" s="240" t="str">
        <f t="shared" ca="1" si="113"/>
        <v>7,33333902974395+1,45869182720393i</v>
      </c>
      <c r="CL112" s="240" t="str">
        <f t="shared" ca="1" si="114"/>
        <v>7,44100379943493-0,732874906592088i</v>
      </c>
      <c r="CM112" s="240" t="str">
        <f t="shared" ca="1" si="115"/>
        <v>6,90785431828777-2,86132694553253i</v>
      </c>
      <c r="CN112" s="240" t="str">
        <f t="shared" ca="1" si="116"/>
        <v>5,77980506162828-4,74336342920227i</v>
      </c>
      <c r="CO112" s="240" t="str">
        <f t="shared" ca="1" si="117"/>
        <v>4,15400287399432-6,21690463934942i</v>
      </c>
      <c r="CP112" s="240" t="str">
        <f t="shared" ca="1" si="118"/>
        <v>2,17046074811768-7,15505019638562i</v>
      </c>
      <c r="CQ112" s="240" t="str">
        <f t="shared" ca="1" si="119"/>
        <v>3,65479841825572E-13-7,47700763487088i</v>
      </c>
      <c r="CR112" s="240" t="str">
        <f t="shared" ca="1" si="120"/>
        <v>-2,17046074811769-7,15505019638562i</v>
      </c>
      <c r="CS112" s="240" t="str">
        <f t="shared" ca="1" si="121"/>
        <v>-4,15400287399433-6,21690463934942i</v>
      </c>
      <c r="CT112" s="240" t="str">
        <f t="shared" ca="1" si="122"/>
        <v>-5,77980506162829-4,74336342920226i</v>
      </c>
      <c r="CU112" s="240" t="str">
        <f t="shared" ca="1" si="123"/>
        <v>-6,90785431828777-2,86132694553251i</v>
      </c>
      <c r="CV112" s="240" t="str">
        <f t="shared" ca="1" si="124"/>
        <v>-7,44100379943493-0,732874906592076i</v>
      </c>
      <c r="CW112" s="240" t="str">
        <f t="shared" ca="1" si="125"/>
        <v>-7,33333902974394+1,45869182720395i</v>
      </c>
      <c r="CX112" s="240" t="str">
        <f t="shared" ca="1" si="126"/>
        <v>-6,59413202688782+3,52463700030086i</v>
      </c>
      <c r="CY112" s="240" t="str">
        <f t="shared" ca="1" si="127"/>
        <v>-5,28704280160076+5,28704280160082i</v>
      </c>
      <c r="CZ112" s="240" t="str">
        <f t="shared" ca="1" si="128"/>
        <v>-3,52463700030145+6,5941320268875i</v>
      </c>
      <c r="DA112" s="240" t="str">
        <f t="shared" ca="1" si="129"/>
        <v>-1,45869182720387+7,33333902974396i</v>
      </c>
      <c r="DB112" s="240" t="str">
        <f t="shared" ca="1" si="130"/>
        <v>0,732874906592153+7,44100379943492i</v>
      </c>
      <c r="DC112" s="240" t="str">
        <f t="shared" ca="1" si="131"/>
        <v>2,86132694553261+6,90785431828773i</v>
      </c>
      <c r="DD112" s="240" t="str">
        <f t="shared" ca="1" si="132"/>
        <v>4,74336342920234+5,77980506162823i</v>
      </c>
      <c r="DE112" s="240" t="str">
        <f t="shared" ca="1" si="133"/>
        <v>6,21690463934945+4,15400287399427i</v>
      </c>
      <c r="DF112" s="240" t="str">
        <f t="shared" ca="1" si="134"/>
        <v>7,15505019638564+2,17046074811762i</v>
      </c>
      <c r="DG112" s="240" t="str">
        <f t="shared" ca="1" si="135"/>
        <v>7,47700763487088+3,00444740225999E-13i</v>
      </c>
      <c r="DH112" s="240" t="str">
        <f t="shared" ca="1" si="136"/>
        <v>7,15505019638559-2,17046074811778i</v>
      </c>
      <c r="DI112" s="240" t="str">
        <f t="shared" ca="1" si="137"/>
        <v>6,21690463934936-4,15400287399441i</v>
      </c>
      <c r="DJ112" s="240" t="str">
        <f t="shared" ca="1" si="138"/>
        <v>4,74336342920221-5,77980506162833i</v>
      </c>
      <c r="DK112" s="240" t="str">
        <f t="shared" ca="1" si="139"/>
        <v>2,86132694553245-6,9078543182878i</v>
      </c>
      <c r="DL112" s="240" t="str">
        <f t="shared" ca="1" si="140"/>
        <v>0,732874906592011-7,44100379943494i</v>
      </c>
      <c r="DM112" s="240" t="str">
        <f t="shared" ca="1" si="141"/>
        <v>-1,45869182720404-7,33333902974393i</v>
      </c>
      <c r="DN112" s="240" t="str">
        <f t="shared" ca="1" si="142"/>
        <v>-3,52463700030094-6,59413202688777i</v>
      </c>
      <c r="DO112" s="240" t="str">
        <f t="shared" ca="1" si="143"/>
        <v>-5,28704280160088-5,2870428016007i</v>
      </c>
      <c r="DP112" s="240" t="str">
        <f t="shared" ca="1" si="144"/>
        <v>-6,59413202688753-3,52463700030139i</v>
      </c>
      <c r="DQ112" s="240" t="str">
        <f t="shared" ca="1" si="145"/>
        <v>-7,33333902974398-1,45869182720378i</v>
      </c>
      <c r="DR112" s="240" t="str">
        <f t="shared" ca="1" si="146"/>
        <v>-7,44100379943491+0,732874906592244i</v>
      </c>
      <c r="DS112" s="240" t="str">
        <f t="shared" ca="1" si="147"/>
        <v>-6,90785431828771+2,86132694553267i</v>
      </c>
      <c r="DT112" s="240" t="str">
        <f t="shared" ca="1" si="148"/>
        <v>-5,77980506162819+4,74336342920239i</v>
      </c>
      <c r="DU112" s="240" t="str">
        <f t="shared" ca="1" si="149"/>
        <v>-4,15400287399481+6,2169046393491i</v>
      </c>
      <c r="DV112" s="240" t="str">
        <f t="shared" ca="1" si="150"/>
        <v>-2,17046074811756+7,15505019638565i</v>
      </c>
      <c r="DW112" s="240" t="str">
        <f t="shared" ca="1" si="151"/>
        <v>-2,08845971325524E-13+7,47700763487088i</v>
      </c>
      <c r="DX112" s="240" t="str">
        <f t="shared" ca="1" si="152"/>
        <v>2,17046074811782+7,15505019638558i</v>
      </c>
      <c r="DY112" s="240" t="str">
        <f t="shared" ca="1" si="153"/>
        <v>4,15400287399446+6,21690463934933i</v>
      </c>
      <c r="DZ112" s="240" t="str">
        <f t="shared" ca="1" si="154"/>
        <v>5,77980506162839+4,74336342920214i</v>
      </c>
      <c r="EA112" s="240" t="str">
        <f t="shared" ca="1" si="155"/>
        <v>6,90785431828782+2,86132694553239i</v>
      </c>
      <c r="EB112" s="240" t="str">
        <f t="shared" ca="1" si="156"/>
        <v>7,44100379943488+0,73287490659266i</v>
      </c>
      <c r="EC112" s="240" t="str">
        <f t="shared" ca="1" si="157"/>
        <v>7,33333902974391-1,45869182720413i</v>
      </c>
      <c r="ED112" s="240" t="str">
        <f t="shared" ca="1" si="158"/>
        <v>6,59413202688774-3,524637000301i</v>
      </c>
      <c r="EE112" s="240" t="str">
        <f t="shared" ca="1" si="159"/>
        <v>5,28704280160064-5,28704280160093i</v>
      </c>
      <c r="EF112" s="240" t="str">
        <f t="shared" ca="1" si="160"/>
        <v>3,52463700030133-6,59413202688756i</v>
      </c>
      <c r="EG112" s="240" t="str">
        <f t="shared" ca="1" si="161"/>
        <v>1,45869182720372-7,33333902974399i</v>
      </c>
      <c r="EH112" s="240" t="str">
        <f t="shared" ca="1" si="162"/>
        <v>-0,732874906592335-7,44100379943491i</v>
      </c>
      <c r="EI112" s="240" t="str">
        <f t="shared" ca="1" si="163"/>
        <v>-2,86132694553204-6,90785431828797i</v>
      </c>
      <c r="EJ112" s="240" t="str">
        <f t="shared" ca="1" si="164"/>
        <v>-4,74336342920246-5,77980506162813i</v>
      </c>
      <c r="EK112" s="240" t="str">
        <f t="shared" ca="1" si="165"/>
        <v>-6,21690463934912-4,15400287399478i</v>
      </c>
      <c r="EL112" s="240" t="str">
        <f t="shared" ca="1" si="166"/>
        <v>-7,15505019638568-2,17046074811747i</v>
      </c>
      <c r="EM112" s="240" t="str">
        <f t="shared" ca="1" si="167"/>
        <v>-7,47700763487088-1,17247202425048E-13i</v>
      </c>
      <c r="EN112" s="240"/>
      <c r="EO112" s="240"/>
      <c r="EP112" s="240"/>
    </row>
    <row r="113" spans="1:146" ht="15" thickBot="1">
      <c r="A113" s="277">
        <f t="shared" si="168"/>
        <v>2.5390624999999995E-4</v>
      </c>
      <c r="B113" s="276">
        <v>13</v>
      </c>
      <c r="C113" s="248">
        <f t="shared" si="169"/>
        <v>2600</v>
      </c>
      <c r="D113" s="247">
        <f t="shared" si="170"/>
        <v>16336.281798666923</v>
      </c>
      <c r="E113" s="247" t="str">
        <f t="shared" si="171"/>
        <v>16336,2817986669i</v>
      </c>
      <c r="F113" s="247" t="str">
        <f t="shared" si="172"/>
        <v>0,0239536969658281-0,183537057559872i</v>
      </c>
      <c r="G113" s="247" t="str">
        <f t="shared" si="173"/>
        <v>-3,1645924744984-0,688655332078934i</v>
      </c>
      <c r="H113" s="247" t="str">
        <f t="shared" si="38"/>
        <v>0,0044219621129426-0,0321585402355045i</v>
      </c>
      <c r="I113" s="247" t="str">
        <f t="shared" si="174"/>
        <v>-0,0133034948814011+0,0205049981919283i</v>
      </c>
      <c r="J113" s="275" t="str">
        <f ca="1">IMPRODUCT(1/N_FFT2,AB100)</f>
        <v>-0,319065440285719-0,00443149186459559i</v>
      </c>
      <c r="K113" s="274" t="str">
        <f t="shared" ca="1" si="175"/>
        <v>0,00433555318434413-0,00648348194682786i</v>
      </c>
      <c r="N113" s="265">
        <f t="shared" ca="1" si="176"/>
        <v>7.5231241797356994</v>
      </c>
      <c r="O113" s="240">
        <f t="shared" ca="1" si="39"/>
        <v>-7.4768758202643006</v>
      </c>
      <c r="P113" s="240" t="str">
        <f t="shared" ca="1" si="40"/>
        <v>-7,09950429413563+2,34535942004689i</v>
      </c>
      <c r="Q113" s="240" t="str">
        <f t="shared" ca="1" si="41"/>
        <v>-6,00548297078181+4,45396972590774i</v>
      </c>
      <c r="R113" s="240" t="str">
        <f t="shared" ca="1" si="42"/>
        <v>-4,3052463435222+6,11298012046838i</v>
      </c>
      <c r="S113" s="240" t="str">
        <f t="shared" ca="1" si="43"/>
        <v>-2,17042248435714+7,15492405767175i</v>
      </c>
      <c r="T113" s="240" t="str">
        <f t="shared" ca="1" si="44"/>
        <v>0,183491718142567+7,47462392505643i</v>
      </c>
      <c r="U113" s="241" t="str">
        <f t="shared" ca="1" si="45"/>
        <v>2,51888359892068+7,03980805468028i</v>
      </c>
      <c r="V113" s="240" t="str">
        <f t="shared" ca="1" si="46"/>
        <v>4,60001020347501+5,89436834271313i</v>
      </c>
      <c r="W113" s="240" t="str">
        <f t="shared" ca="1" si="47"/>
        <v>6,21679503950945+4,15392964172285i</v>
      </c>
      <c r="X113" s="240" t="str">
        <f t="shared" ca="1" si="48"/>
        <v>7,20603396249538+1,99417816732009i</v>
      </c>
      <c r="Y113" s="240" t="str">
        <f t="shared" ca="1" si="49"/>
        <v>7,46786959589031-0,366872907735247i</v>
      </c>
      <c r="Z113" s="240" t="str">
        <f t="shared" ca="1" si="50"/>
        <v>6,97587129808817-2,69089049650161i</v>
      </c>
      <c r="AA113" s="240" t="str">
        <f t="shared" ca="1" si="51"/>
        <v>5,77970316755939-4,74327980690122i</v>
      </c>
      <c r="AB113" s="240" t="str">
        <f t="shared" ca="1" si="52"/>
        <v>4,00011076803281-6,31686519367961i</v>
      </c>
      <c r="AC113" s="240" t="str">
        <f t="shared" ca="1" si="53"/>
        <v>1,81673263192217-7,25280322191097i</v>
      </c>
      <c r="AD113" s="240" t="str">
        <f t="shared" ca="1" si="54"/>
        <v>-0,550033106806646-7,45661690132124i</v>
      </c>
      <c r="AE113" s="240" t="str">
        <f t="shared" ca="1" si="55"/>
        <v>-2,86127650226626-6,90773253747073i</v>
      </c>
      <c r="AF113" s="240" t="str">
        <f t="shared" ca="1" si="56"/>
        <v>-4,8836922359344-5,66155651533454i</v>
      </c>
      <c r="AG113" s="240" t="str">
        <f t="shared" ca="1" si="57"/>
        <v>-6,41313030445994-3,84388237718983i</v>
      </c>
      <c r="AH113" s="240" t="str">
        <f t="shared" ca="1" si="58"/>
        <v>-7,29520366386544-1,63819276471885i</v>
      </c>
      <c r="AI113" s="240" t="str">
        <f t="shared" ca="1" si="59"/>
        <v>-7,44087261955169+0,73286198650156i</v>
      </c>
      <c r="AJ113" s="240" t="str">
        <f t="shared" ca="1" si="60"/>
        <v>-6,83543281706946+3,02993898205603i</v>
      </c>
      <c r="AK113" s="240" t="str">
        <f t="shared" ca="1" si="61"/>
        <v>-5,53999955316414+5,02116291137761i</v>
      </c>
      <c r="AL113" s="240" t="str">
        <f t="shared" ca="1" si="62"/>
        <v>-3,68533857533484+6,50553238534726i</v>
      </c>
      <c r="AM113" s="240" t="str">
        <f t="shared" ca="1" si="63"/>
        <v>-1,45866611144998+7,33320974791805i</v>
      </c>
      <c r="AN113" s="240" t="str">
        <f t="shared" ca="1" si="64"/>
        <v>0,915249417539215+7,42064623434827i</v>
      </c>
      <c r="AO113" s="240" t="str">
        <f t="shared" ca="1" si="65"/>
        <v>3,19677633989973+6,75901568753249i</v>
      </c>
      <c r="AP113" s="240" t="str">
        <f t="shared" ca="1" si="66"/>
        <v>5,15560902603644+5,41510550241678i</v>
      </c>
      <c r="AQ113" s="240" t="str">
        <f t="shared" ca="1" si="67"/>
        <v>6,59401577678312+3,52457486332582i</v>
      </c>
      <c r="AR113" s="240" t="str">
        <f t="shared" ca="1" si="68"/>
        <v>6,59401577678312+3,52457486332582i</v>
      </c>
      <c r="AS113" s="240" t="str">
        <f t="shared" ca="1" si="69"/>
        <v>7,3959499293291-1,0970855365512i</v>
      </c>
      <c r="AT113" s="240" t="str">
        <f t="shared" ca="1" si="70"/>
        <v>6,67852717968124-3,36168807921138i</v>
      </c>
      <c r="AU113" s="240" t="str">
        <f t="shared" ca="1" si="71"/>
        <v>5,28694959459876-5,28694959459847i</v>
      </c>
      <c r="AV113" s="240" t="str">
        <f t="shared" ca="1" si="72"/>
        <v>3,36168807921168-6,67852717968109i</v>
      </c>
      <c r="AW113" s="240" t="str">
        <f t="shared" ca="1" si="73"/>
        <v>1,09708553655088-7,39594992932915i</v>
      </c>
      <c r="AX113" s="240" t="str">
        <f t="shared" ca="1" si="74"/>
        <v>-1,27826081225885-7,36679858062485i</v>
      </c>
      <c r="AY113" s="240" t="str">
        <f t="shared" ca="1" si="75"/>
        <v>-3,52457486332593-6,59401577678307i</v>
      </c>
      <c r="AZ113" s="240" t="str">
        <f t="shared" ca="1" si="76"/>
        <v>-5,4151055024168-5,15560902603642i</v>
      </c>
      <c r="BA113" s="240" t="str">
        <f t="shared" ca="1" si="77"/>
        <v>-6,75901568753247-3,19677633989977i</v>
      </c>
      <c r="BB113" s="240" t="str">
        <f t="shared" ca="1" si="78"/>
        <v>-7,42064623434824-0,915249417539409i</v>
      </c>
      <c r="BC113" s="240" t="str">
        <f t="shared" ca="1" si="79"/>
        <v>-7,3332097479181+1,45866611144971i</v>
      </c>
      <c r="BD113" s="240" t="str">
        <f t="shared" ca="1" si="80"/>
        <v>-6,50553238534742+3,68533857533455i</v>
      </c>
      <c r="BE113" s="240" t="str">
        <f t="shared" ca="1" si="81"/>
        <v>-5,02116291137743+5,5399995531643i</v>
      </c>
      <c r="BF113" s="240" t="str">
        <f t="shared" ca="1" si="82"/>
        <v>-3,02993898205587+6,83543281706954i</v>
      </c>
      <c r="BG113" s="240" t="str">
        <f t="shared" ca="1" si="83"/>
        <v>-0,732861986501453+7,44087261955169i</v>
      </c>
      <c r="BH113" s="240" t="str">
        <f t="shared" ca="1" si="84"/>
        <v>1,63819276471881+7,29520366386545i</v>
      </c>
      <c r="BI113" s="240" t="str">
        <f t="shared" ca="1" si="85"/>
        <v>3,84388237718973+6,41313030446i</v>
      </c>
      <c r="BJ113" s="240" t="str">
        <f t="shared" ca="1" si="86"/>
        <v>5,66155651533441+4,88369223593455i</v>
      </c>
      <c r="BK113" s="240" t="str">
        <f t="shared" ca="1" si="87"/>
        <v>6,90773253747061+2,86127650226657i</v>
      </c>
      <c r="BL113" s="240" t="str">
        <f t="shared" ca="1" si="88"/>
        <v>7,45661690132127+0,550033106806314i</v>
      </c>
      <c r="BM113" s="240" t="str">
        <f t="shared" ca="1" si="89"/>
        <v>7,25280322191091-1,8167326319224i</v>
      </c>
      <c r="BN113" s="240" t="str">
        <f t="shared" ca="1" si="90"/>
        <v>6,31686519367956-4,00011076803289i</v>
      </c>
      <c r="BO113" s="240" t="str">
        <f t="shared" ca="1" si="91"/>
        <v>4,7432798069012-5,77970316755941i</v>
      </c>
      <c r="BP113" s="240" t="str">
        <f t="shared" ca="1" si="92"/>
        <v>2,69089049650166-6,97587129808815i</v>
      </c>
      <c r="BQ113" s="240" t="str">
        <f t="shared" ca="1" si="93"/>
        <v>0,366872907735438-7,46786959589029i</v>
      </c>
      <c r="BR113" s="240" t="str">
        <f t="shared" ca="1" si="94"/>
        <v>-1,99417816731983-7,20603396249545i</v>
      </c>
      <c r="BS113" s="240" t="str">
        <f t="shared" ca="1" si="95"/>
        <v>-4,15392964172255-6,21679503950964i</v>
      </c>
      <c r="BT113" s="240" t="str">
        <f t="shared" ca="1" si="96"/>
        <v>-5,89436834271328-4,60001020347482i</v>
      </c>
      <c r="BU113" s="240" t="str">
        <f t="shared" ca="1" si="97"/>
        <v>-7,03980805468034-2,51888359892051i</v>
      </c>
      <c r="BV113" s="240" t="str">
        <f t="shared" ca="1" si="98"/>
        <v>-7,47462392505643-0,183491718142462i</v>
      </c>
      <c r="BW113" s="240" t="str">
        <f t="shared" ca="1" si="99"/>
        <v>-7,15492405767176+2,17042248435711i</v>
      </c>
      <c r="BX113" s="240" t="str">
        <f t="shared" ca="1" si="100"/>
        <v>-6,11298012046844+4,30524634352212i</v>
      </c>
      <c r="BY113" s="240" t="str">
        <f t="shared" ca="1" si="101"/>
        <v>-4,45396972590792+6,00548297078168i</v>
      </c>
      <c r="BZ113" s="240" t="str">
        <f t="shared" ca="1" si="102"/>
        <v>-2,34535942004721+7,09950429413553i</v>
      </c>
      <c r="CA113" s="240" t="str">
        <f t="shared" ca="1" si="103"/>
        <v>3,2608580365864E-13+7,4768758202643i</v>
      </c>
      <c r="CB113" s="240" t="str">
        <f t="shared" ca="1" si="104"/>
        <v>2,34535942004712+7,09950429413556i</v>
      </c>
      <c r="CC113" s="240" t="str">
        <f t="shared" ca="1" si="105"/>
        <v>4,45396972590785+6,00548297078173i</v>
      </c>
      <c r="CD113" s="240" t="str">
        <f t="shared" ca="1" si="106"/>
        <v>6,11298012046839+4,3052463435222i</v>
      </c>
      <c r="CE113" s="240" t="str">
        <f t="shared" ca="1" si="107"/>
        <v>7,15492405767173+2,17042248435719i</v>
      </c>
      <c r="CF113" s="240" t="str">
        <f t="shared" ca="1" si="108"/>
        <v>7,47462392505644-0,183491718142371i</v>
      </c>
      <c r="CG113" s="240" t="str">
        <f t="shared" ca="1" si="109"/>
        <v>7,03980805468037-2,51888359892042i</v>
      </c>
      <c r="CH113" s="240" t="str">
        <f t="shared" ca="1" si="110"/>
        <v>5,89436834271288-4,60001020347534i</v>
      </c>
      <c r="CI113" s="240" t="str">
        <f t="shared" ca="1" si="111"/>
        <v>4,15392964172263-6,2167950395096i</v>
      </c>
      <c r="CJ113" s="240" t="str">
        <f t="shared" ca="1" si="112"/>
        <v>1,99417816731992-7,20603396249543i</v>
      </c>
      <c r="CK113" s="240" t="str">
        <f t="shared" ca="1" si="113"/>
        <v>-0,366872907735347-7,4678695958903i</v>
      </c>
      <c r="CL113" s="240" t="str">
        <f t="shared" ca="1" si="114"/>
        <v>-2,69089049650157-6,97587129808818i</v>
      </c>
      <c r="CM113" s="240" t="str">
        <f t="shared" ca="1" si="115"/>
        <v>-4,74327980690113-5,77970316755947i</v>
      </c>
      <c r="CN113" s="240" t="str">
        <f t="shared" ca="1" si="116"/>
        <v>-6,31686519367951-4,00011076803297i</v>
      </c>
      <c r="CO113" s="240" t="str">
        <f t="shared" ca="1" si="117"/>
        <v>-7,25280322191088-1,81673263192251i</v>
      </c>
      <c r="CP113" s="240" t="str">
        <f t="shared" ca="1" si="118"/>
        <v>-7,45661690132122+0,550033106806964i</v>
      </c>
      <c r="CQ113" s="240" t="str">
        <f t="shared" ca="1" si="119"/>
        <v>-6,90773253747064+2,86127650226649i</v>
      </c>
      <c r="CR113" s="240" t="str">
        <f t="shared" ca="1" si="120"/>
        <v>-5,66155651533447+4,88369223593448i</v>
      </c>
      <c r="CS113" s="240" t="str">
        <f t="shared" ca="1" si="121"/>
        <v>-3,84388237718979+6,41313030445996i</v>
      </c>
      <c r="CT113" s="240" t="str">
        <f t="shared" ca="1" si="122"/>
        <v>-1,63819276471891+7,29520366386543i</v>
      </c>
      <c r="CU113" s="240" t="str">
        <f t="shared" ca="1" si="123"/>
        <v>0,732861986501362+7,4408726195517i</v>
      </c>
      <c r="CV113" s="240" t="str">
        <f t="shared" ca="1" si="124"/>
        <v>3,02993898205579+6,83543281706958i</v>
      </c>
      <c r="CW113" s="240" t="str">
        <f t="shared" ca="1" si="125"/>
        <v>5,02116291137791+5,53999955316387i</v>
      </c>
      <c r="CX113" s="240" t="str">
        <f t="shared" ca="1" si="126"/>
        <v>6,50553238534738+3,68533857533462i</v>
      </c>
      <c r="CY113" s="240" t="str">
        <f t="shared" ca="1" si="127"/>
        <v>7,33320974791809+1,45866611144978i</v>
      </c>
      <c r="CZ113" s="240" t="str">
        <f t="shared" ca="1" si="128"/>
        <v>7,42064623434825-0,915249417539305i</v>
      </c>
      <c r="DA113" s="240" t="str">
        <f t="shared" ca="1" si="129"/>
        <v>6,7590156875325-3,19677633989969i</v>
      </c>
      <c r="DB113" s="240" t="str">
        <f t="shared" ca="1" si="130"/>
        <v>5,41510550241687-5,15560902603636i</v>
      </c>
      <c r="DC113" s="240" t="str">
        <f t="shared" ca="1" si="131"/>
        <v>3,52457486332599-6,59401577678303i</v>
      </c>
      <c r="DD113" s="240" t="str">
        <f t="shared" ca="1" si="132"/>
        <v>1,27826081225892-7,36679858062484i</v>
      </c>
      <c r="DE113" s="240" t="str">
        <f t="shared" ca="1" si="133"/>
        <v>-1,0970855365515-7,39594992932906i</v>
      </c>
      <c r="DF113" s="240" t="str">
        <f t="shared" ca="1" si="134"/>
        <v>-3,3616880792116-6,67852717968113i</v>
      </c>
      <c r="DG113" s="240" t="str">
        <f t="shared" ca="1" si="135"/>
        <v>-5,2869495945987-5,28694959459853i</v>
      </c>
      <c r="DH113" s="240" t="str">
        <f t="shared" ca="1" si="136"/>
        <v>-6,67852717968124-3,36168807921139i</v>
      </c>
      <c r="DI113" s="240" t="str">
        <f t="shared" ca="1" si="137"/>
        <v>-7,39594992932909-1,09708553655127i</v>
      </c>
      <c r="DJ113" s="240" t="str">
        <f t="shared" ca="1" si="138"/>
        <v>-7,36679858062493+1,27826081225842i</v>
      </c>
      <c r="DK113" s="240" t="str">
        <f t="shared" ca="1" si="139"/>
        <v>-6,59401577678327+3,52457486332554i</v>
      </c>
      <c r="DL113" s="240" t="str">
        <f t="shared" ca="1" si="140"/>
        <v>-5,15560902603673+5,41510550241652i</v>
      </c>
      <c r="DM113" s="240" t="str">
        <f t="shared" ca="1" si="141"/>
        <v>-3,1967763398995+6,75901568753259i</v>
      </c>
      <c r="DN113" s="240" t="str">
        <f t="shared" ca="1" si="142"/>
        <v>-0,915249417539073+7,42064623434828i</v>
      </c>
      <c r="DO113" s="240" t="str">
        <f t="shared" ca="1" si="143"/>
        <v>1,45866611145002+7,33320974791804i</v>
      </c>
      <c r="DP113" s="240" t="str">
        <f t="shared" ca="1" si="144"/>
        <v>3,68533857533484+6,50553238534725i</v>
      </c>
      <c r="DQ113" s="240" t="str">
        <f t="shared" ca="1" si="145"/>
        <v>5,53999955316403+5,02116291137774i</v>
      </c>
      <c r="DR113" s="240" t="str">
        <f t="shared" ca="1" si="146"/>
        <v>6,83543281706936+3,02993898205627i</v>
      </c>
      <c r="DS113" s="240" t="str">
        <f t="shared" ca="1" si="147"/>
        <v>7,44087261955166+0,732861986501869i</v>
      </c>
      <c r="DT113" s="240" t="str">
        <f t="shared" ca="1" si="148"/>
        <v>7,29520366386538-1,63819276471911i</v>
      </c>
      <c r="DU113" s="240" t="str">
        <f t="shared" ca="1" si="149"/>
        <v>6,41313030445982-3,84388237719002i</v>
      </c>
      <c r="DV113" s="240" t="str">
        <f t="shared" ca="1" si="150"/>
        <v>4,8836922359343-5,66155651533463i</v>
      </c>
      <c r="DW113" s="240" t="str">
        <f t="shared" ca="1" si="151"/>
        <v>2,86127650226625-6,90773253747074i</v>
      </c>
      <c r="DX113" s="240" t="str">
        <f t="shared" ca="1" si="152"/>
        <v>0,55003310680673-7,45661690132123i</v>
      </c>
      <c r="DY113" s="240" t="str">
        <f t="shared" ca="1" si="153"/>
        <v>-1,81673263192199-7,25280322191102i</v>
      </c>
      <c r="DZ113" s="240" t="str">
        <f t="shared" ca="1" si="154"/>
        <v>-4,00011076803256-6,31686519367976i</v>
      </c>
      <c r="EA113" s="240" t="str">
        <f t="shared" ca="1" si="155"/>
        <v>-5,77970316755915-4,74327980690152i</v>
      </c>
      <c r="EB113" s="240" t="str">
        <f t="shared" ca="1" si="156"/>
        <v>-6,97587129808828-2,69089049650133i</v>
      </c>
      <c r="EC113" s="240" t="str">
        <f t="shared" ca="1" si="157"/>
        <v>-7,46786959589032-0,366872907735112i</v>
      </c>
      <c r="ED113" s="240" t="str">
        <f t="shared" ca="1" si="158"/>
        <v>-7,20603396249537+1,99417816732013i</v>
      </c>
      <c r="EE113" s="240" t="str">
        <f t="shared" ca="1" si="159"/>
        <v>-6,21679503950945+4,15392964172284i</v>
      </c>
      <c r="EF113" s="240" t="str">
        <f t="shared" ca="1" si="160"/>
        <v>-4,60001020347515+5,89436834271302i</v>
      </c>
      <c r="EG113" s="240" t="str">
        <f t="shared" ca="1" si="161"/>
        <v>-2,51888359892088+7,03980805468021i</v>
      </c>
      <c r="EH113" s="240" t="str">
        <f t="shared" ca="1" si="162"/>
        <v>-0,183491718142879+7,47462392505643i</v>
      </c>
      <c r="EI113" s="240" t="str">
        <f t="shared" ca="1" si="163"/>
        <v>2,17042248435739+7,15492405767167i</v>
      </c>
      <c r="EJ113" s="240" t="str">
        <f t="shared" ca="1" si="164"/>
        <v>4,30524634352238+6,11298012046826i</v>
      </c>
      <c r="EK113" s="240" t="str">
        <f t="shared" ca="1" si="165"/>
        <v>6,00548297078187+4,45396972590766i</v>
      </c>
      <c r="EL113" s="240" t="str">
        <f t="shared" ca="1" si="166"/>
        <v>7,09950429413564+2,34535942004687i</v>
      </c>
      <c r="EM113" s="240" t="str">
        <f t="shared" ca="1" si="167"/>
        <v>7,4768758202643+9,15979647203996E-14i</v>
      </c>
      <c r="EN113" s="240"/>
      <c r="EO113" s="240"/>
      <c r="EP113" s="240"/>
    </row>
    <row r="114" spans="1:146" ht="15" thickBot="1">
      <c r="A114" s="277">
        <f t="shared" si="168"/>
        <v>2.7343749999999997E-4</v>
      </c>
      <c r="B114" s="276">
        <v>14</v>
      </c>
      <c r="C114" s="248">
        <f t="shared" si="169"/>
        <v>2800</v>
      </c>
      <c r="D114" s="247">
        <f t="shared" si="170"/>
        <v>17592.91886010284</v>
      </c>
      <c r="E114" s="247" t="str">
        <f t="shared" si="171"/>
        <v>17592,9188601028i</v>
      </c>
      <c r="F114" s="247" t="str">
        <f t="shared" si="172"/>
        <v>0,022059300889445-0,170590723110938i</v>
      </c>
      <c r="G114" s="247" t="str">
        <f t="shared" si="173"/>
        <v>-3,22699321051102-0,729723517738646i</v>
      </c>
      <c r="H114" s="247" t="str">
        <f t="shared" si="38"/>
        <v>0,00408948677355111-0,0298847713584314i</v>
      </c>
      <c r="I114" s="247" t="str">
        <f t="shared" si="174"/>
        <v>-0,0121618227517307+0,0195585176407524i</v>
      </c>
      <c r="J114" s="275" t="str">
        <f ca="1">IMPRODUCT(1/N_FFT2,AC100)</f>
        <v>0,0202873308156445+0,000476853082687605i</v>
      </c>
      <c r="K114" s="274" t="str">
        <f t="shared" ca="1" si="175"/>
        <v>-0,000256057460915385+0,0003909907149713i</v>
      </c>
      <c r="N114" s="265">
        <f t="shared" ca="1" si="176"/>
        <v>7.523269621534479</v>
      </c>
      <c r="O114" s="240">
        <f t="shared" ca="1" si="39"/>
        <v>-7.476730378465521</v>
      </c>
      <c r="P114" s="240" t="str">
        <f t="shared" ca="1" si="40"/>
        <v>-7,03967111481781+2,51883460105441i</v>
      </c>
      <c r="Q114" s="240" t="str">
        <f t="shared" ca="1" si="41"/>
        <v>-5,77959073952858+4,74318753960083i</v>
      </c>
      <c r="R114" s="240" t="str">
        <f t="shared" ca="1" si="42"/>
        <v>-3,84380760516195+6,41300555486804i</v>
      </c>
      <c r="S114" s="240" t="str">
        <f t="shared" ca="1" si="43"/>
        <v>-1,45863773716264+7,33306710074265i</v>
      </c>
      <c r="T114" s="240" t="str">
        <f t="shared" ca="1" si="44"/>
        <v>1,09706419580708+7,39580606171818i</v>
      </c>
      <c r="U114" s="241" t="str">
        <f t="shared" ca="1" si="45"/>
        <v>3,52450630253644+6,59388750856808i</v>
      </c>
      <c r="V114" s="240" t="str">
        <f t="shared" ca="1" si="46"/>
        <v>5,53989178789966+5,02106523863523i</v>
      </c>
      <c r="W114" s="240" t="str">
        <f t="shared" ca="1" si="47"/>
        <v>6,90759816676966+2,86122084409952i</v>
      </c>
      <c r="X114" s="240" t="str">
        <f t="shared" ca="1" si="48"/>
        <v>7,46772432928254+0,366865771244478i</v>
      </c>
      <c r="Y114" s="240" t="str">
        <f t="shared" ca="1" si="49"/>
        <v>7,15478487854799-2,17038026483153i</v>
      </c>
      <c r="Z114" s="240" t="str">
        <f t="shared" ca="1" si="50"/>
        <v>6,00536615083364-4,45388308632936i</v>
      </c>
      <c r="AA114" s="240" t="str">
        <f t="shared" ca="1" si="51"/>
        <v>4,15384883858885-6,21667410907337i</v>
      </c>
      <c r="AB114" s="240" t="str">
        <f t="shared" ca="1" si="52"/>
        <v>1,81669729244774-7,25266213882063i</v>
      </c>
      <c r="AC114" s="240" t="str">
        <f t="shared" ca="1" si="53"/>
        <v>-0,73284773071234-7,44072787809492i</v>
      </c>
      <c r="AD114" s="240" t="str">
        <f t="shared" ca="1" si="54"/>
        <v>-3,19671415551782-6,75888420970363i</v>
      </c>
      <c r="AE114" s="240" t="str">
        <f t="shared" ca="1" si="55"/>
        <v>-5,28684675171644-5,28684675171642i</v>
      </c>
      <c r="AF114" s="240" t="str">
        <f t="shared" ca="1" si="56"/>
        <v>-6,75888420970362-3,19671415551786i</v>
      </c>
      <c r="AG114" s="240" t="str">
        <f t="shared" ca="1" si="57"/>
        <v>-7,44072787809492-0,73284773071231i</v>
      </c>
      <c r="AH114" s="240" t="str">
        <f t="shared" ca="1" si="58"/>
        <v>-7,25266213882063+1,81669729244776i</v>
      </c>
      <c r="AI114" s="240" t="str">
        <f t="shared" ca="1" si="59"/>
        <v>-6,2166741090734+4,15384883858881i</v>
      </c>
      <c r="AJ114" s="240" t="str">
        <f t="shared" ca="1" si="60"/>
        <v>-4,45388308632933+6,00536615083366i</v>
      </c>
      <c r="AK114" s="240" t="str">
        <f t="shared" ca="1" si="61"/>
        <v>-2,1703802648315+7,154784878548i</v>
      </c>
      <c r="AL114" s="240" t="str">
        <f t="shared" ca="1" si="62"/>
        <v>0,366865771244429+7,46772432928255i</v>
      </c>
      <c r="AM114" s="240" t="str">
        <f t="shared" ca="1" si="63"/>
        <v>2,86122084409954+6,90759816676966i</v>
      </c>
      <c r="AN114" s="240" t="str">
        <f t="shared" ca="1" si="64"/>
        <v>5,02106523863525+5,53989178789964i</v>
      </c>
      <c r="AO114" s="240" t="str">
        <f t="shared" ca="1" si="65"/>
        <v>6,59388750856808+3,52450630253642i</v>
      </c>
      <c r="AP114" s="240" t="str">
        <f t="shared" ca="1" si="66"/>
        <v>7,39580606171818+1,09706419580705i</v>
      </c>
      <c r="AQ114" s="240" t="str">
        <f t="shared" ca="1" si="67"/>
        <v>7,33306710074266-1,4586377371626i</v>
      </c>
      <c r="AR114" s="240" t="str">
        <f t="shared" ca="1" si="68"/>
        <v>7,33306710074266-1,4586377371626i</v>
      </c>
      <c r="AS114" s="240" t="str">
        <f t="shared" ca="1" si="69"/>
        <v>4,74318753960089-5,77959073952854i</v>
      </c>
      <c r="AT114" s="240" t="str">
        <f t="shared" ca="1" si="70"/>
        <v>2,51883460105435-7,03967111481783i</v>
      </c>
      <c r="AU114" s="240" t="str">
        <f t="shared" ca="1" si="71"/>
        <v>-1,82732739383113E-13-7,47673037846552i</v>
      </c>
      <c r="AV114" s="240" t="str">
        <f t="shared" ca="1" si="72"/>
        <v>-2,51883460105468-7,03967111481772i</v>
      </c>
      <c r="AW114" s="240" t="str">
        <f t="shared" ca="1" si="73"/>
        <v>-4,74318753960059-5,77959073952879i</v>
      </c>
      <c r="AX114" s="240" t="str">
        <f t="shared" ca="1" si="74"/>
        <v>-6,41300555486793-3,84380760516212i</v>
      </c>
      <c r="AY114" s="240" t="str">
        <f t="shared" ca="1" si="75"/>
        <v>-7,33306710074264-1,45863773716269i</v>
      </c>
      <c r="AZ114" s="240" t="str">
        <f t="shared" ca="1" si="76"/>
        <v>-7,39580606171817+1,09706419580711i</v>
      </c>
      <c r="BA114" s="240" t="str">
        <f t="shared" ca="1" si="77"/>
        <v>-6,59388750856798+3,52450630253661i</v>
      </c>
      <c r="BB114" s="240" t="str">
        <f t="shared" ca="1" si="78"/>
        <v>-5,02106523863505+5,53989178789982i</v>
      </c>
      <c r="BC114" s="240" t="str">
        <f t="shared" ca="1" si="79"/>
        <v>-2,86122084409984+6,90759816676953i</v>
      </c>
      <c r="BD114" s="240" t="str">
        <f t="shared" ca="1" si="80"/>
        <v>-0,366865771244674+7,46772432928253i</v>
      </c>
      <c r="BE114" s="240" t="str">
        <f t="shared" ca="1" si="81"/>
        <v>2,17038026483141+7,15478487854802i</v>
      </c>
      <c r="BF114" s="240" t="str">
        <f t="shared" ca="1" si="82"/>
        <v>4,45388308632939+6,00536615083362i</v>
      </c>
      <c r="BG114" s="240" t="str">
        <f t="shared" ca="1" si="83"/>
        <v>6,21667410907347+4,15384883858871i</v>
      </c>
      <c r="BH114" s="240" t="str">
        <f t="shared" ca="1" si="84"/>
        <v>7,25266213882069+1,81669729244749i</v>
      </c>
      <c r="BI114" s="240" t="str">
        <f t="shared" ca="1" si="85"/>
        <v>7,44072787809495-0,732847730711993i</v>
      </c>
      <c r="BJ114" s="240" t="str">
        <f t="shared" ca="1" si="86"/>
        <v>6,75888420970372-3,19671415551764i</v>
      </c>
      <c r="BK114" s="240" t="str">
        <f t="shared" ca="1" si="87"/>
        <v>5,2868467517165-5,28684675171636i</v>
      </c>
      <c r="BL114" s="240" t="str">
        <f t="shared" ca="1" si="88"/>
        <v>3,19671415551785-6,75888420970363i</v>
      </c>
      <c r="BM114" s="240" t="str">
        <f t="shared" ca="1" si="89"/>
        <v>0,732847730712201-7,44072787809494i</v>
      </c>
      <c r="BN114" s="240" t="str">
        <f t="shared" ca="1" si="90"/>
        <v>-1,816697292448-7,25266213882057i</v>
      </c>
      <c r="BO114" s="240" t="str">
        <f t="shared" ca="1" si="91"/>
        <v>-4,15384883858916-6,21667410907317i</v>
      </c>
      <c r="BP114" s="240" t="str">
        <f t="shared" ca="1" si="92"/>
        <v>-6,0053661508335-4,45388308632955i</v>
      </c>
      <c r="BQ114" s="240" t="str">
        <f t="shared" ca="1" si="93"/>
        <v>-7,15478487854796-2,17038026483162i</v>
      </c>
      <c r="BR114" s="240" t="str">
        <f t="shared" ca="1" si="94"/>
        <v>-7,46772432928254+0,366865771244466i</v>
      </c>
      <c r="BS114" s="240" t="str">
        <f t="shared" ca="1" si="95"/>
        <v>-6,90759816676962+2,86122084409963i</v>
      </c>
      <c r="BT114" s="240" t="str">
        <f t="shared" ca="1" si="96"/>
        <v>-5,53989178789946+5,02106523863545i</v>
      </c>
      <c r="BU114" s="240" t="str">
        <f t="shared" ca="1" si="97"/>
        <v>-3,52450630253678+6,59388750856789i</v>
      </c>
      <c r="BV114" s="240" t="str">
        <f t="shared" ca="1" si="98"/>
        <v>-1,09706419580733+7,39580606171814i</v>
      </c>
      <c r="BW114" s="240" t="str">
        <f t="shared" ca="1" si="99"/>
        <v>1,45863773716248+7,33306710074268i</v>
      </c>
      <c r="BX114" s="240" t="str">
        <f t="shared" ca="1" si="100"/>
        <v>3,84380760516193+6,41300555486805i</v>
      </c>
      <c r="BY114" s="240" t="str">
        <f t="shared" ca="1" si="101"/>
        <v>5,77959073952865+4,74318753960075i</v>
      </c>
      <c r="BZ114" s="240" t="str">
        <f t="shared" ca="1" si="102"/>
        <v>7,03967111481789+2,51883460105419i</v>
      </c>
      <c r="CA114" s="240" t="str">
        <f t="shared" ca="1" si="103"/>
        <v>7,47673037846552-3,65465478766226E-13i</v>
      </c>
      <c r="CB114" s="240" t="str">
        <f t="shared" ca="1" si="104"/>
        <v>7,0396711148179-2,51883460105415i</v>
      </c>
      <c r="CC114" s="240" t="str">
        <f t="shared" ca="1" si="105"/>
        <v>5,77959073952868-4,74318753960071i</v>
      </c>
      <c r="CD114" s="240" t="str">
        <f t="shared" ca="1" si="106"/>
        <v>3,84380760516197-6,41300555486803i</v>
      </c>
      <c r="CE114" s="240" t="str">
        <f t="shared" ca="1" si="107"/>
        <v>1,45863773716252-7,33306710074268i</v>
      </c>
      <c r="CF114" s="240" t="str">
        <f t="shared" ca="1" si="108"/>
        <v>-1,09706419580729-7,39580606171814i</v>
      </c>
      <c r="CG114" s="240" t="str">
        <f t="shared" ca="1" si="109"/>
        <v>-3,52450630253675-6,59388750856791i</v>
      </c>
      <c r="CH114" s="240" t="str">
        <f t="shared" ca="1" si="110"/>
        <v>-5,53989178789944-5,02106523863548i</v>
      </c>
      <c r="CI114" s="240" t="str">
        <f t="shared" ca="1" si="111"/>
        <v>-6,9075981667696-2,86122084409967i</v>
      </c>
      <c r="CJ114" s="240" t="str">
        <f t="shared" ca="1" si="112"/>
        <v>-7,46772432928254-0,366865771244505i</v>
      </c>
      <c r="CK114" s="240" t="str">
        <f t="shared" ca="1" si="113"/>
        <v>-7,15478487854797+2,17038026483158i</v>
      </c>
      <c r="CL114" s="240" t="str">
        <f t="shared" ca="1" si="114"/>
        <v>-6,00536615083352+4,45388308632952i</v>
      </c>
      <c r="CM114" s="240" t="str">
        <f t="shared" ca="1" si="115"/>
        <v>-4,15384883858854+6,21667410907357i</v>
      </c>
      <c r="CN114" s="240" t="str">
        <f t="shared" ca="1" si="116"/>
        <v>-1,81669729244804+7,25266213882055i</v>
      </c>
      <c r="CO114" s="240" t="str">
        <f t="shared" ca="1" si="117"/>
        <v>0,732847730712161+7,44072787809494i</v>
      </c>
      <c r="CP114" s="240" t="str">
        <f t="shared" ca="1" si="118"/>
        <v>3,19671415551782+6,75888420970364i</v>
      </c>
      <c r="CQ114" s="240" t="str">
        <f t="shared" ca="1" si="119"/>
        <v>5,28684675171648+5,28684675171638i</v>
      </c>
      <c r="CR114" s="240" t="str">
        <f t="shared" ca="1" si="120"/>
        <v>6,75888420970371+3,19671415551767i</v>
      </c>
      <c r="CS114" s="240" t="str">
        <f t="shared" ca="1" si="121"/>
        <v>7,44072787809495+0,732847730712032i</v>
      </c>
      <c r="CT114" s="240" t="str">
        <f t="shared" ca="1" si="122"/>
        <v>7,2526621388207-1,81669729244744i</v>
      </c>
      <c r="CU114" s="240" t="str">
        <f t="shared" ca="1" si="123"/>
        <v>6,21667410907349-4,15384883858868i</v>
      </c>
      <c r="CV114" s="240" t="str">
        <f t="shared" ca="1" si="124"/>
        <v>4,45388308632942-6,00536615083359i</v>
      </c>
      <c r="CW114" s="240" t="str">
        <f t="shared" ca="1" si="125"/>
        <v>2,17038026483144-7,15478487854802i</v>
      </c>
      <c r="CX114" s="240" t="str">
        <f t="shared" ca="1" si="126"/>
        <v>-0,366865771244635-7,46772432928253i</v>
      </c>
      <c r="CY114" s="240" t="str">
        <f t="shared" ca="1" si="127"/>
        <v>-2,86122084409979-6,90759816676955i</v>
      </c>
      <c r="CZ114" s="240" t="str">
        <f t="shared" ca="1" si="128"/>
        <v>-5,02106523863502-5,53989178789985i</v>
      </c>
      <c r="DA114" s="240" t="str">
        <f t="shared" ca="1" si="129"/>
        <v>-6,59388750856797-3,52450630253663i</v>
      </c>
      <c r="DB114" s="240" t="str">
        <f t="shared" ca="1" si="130"/>
        <v>-7,39580606171817-1,09706419580713i</v>
      </c>
      <c r="DC114" s="240" t="str">
        <f t="shared" ca="1" si="131"/>
        <v>-7,33306710074265+1,45863773716264i</v>
      </c>
      <c r="DD114" s="240" t="str">
        <f t="shared" ca="1" si="132"/>
        <v>-6,41300555486795+3,8438076051621i</v>
      </c>
      <c r="DE114" s="240" t="str">
        <f t="shared" ca="1" si="133"/>
        <v>-4,74318753960064+5,77959073952874i</v>
      </c>
      <c r="DF114" s="240" t="str">
        <f t="shared" ca="1" si="134"/>
        <v>-2,51883460105471+7,0396711148177i</v>
      </c>
      <c r="DG114" s="240" t="str">
        <f t="shared" ca="1" si="135"/>
        <v>-2,08838227066575E-13+7,47673037846552i</v>
      </c>
      <c r="DH114" s="240" t="str">
        <f t="shared" ca="1" si="136"/>
        <v>2,51883460105432+7,03967111481784i</v>
      </c>
      <c r="DI114" s="240" t="str">
        <f t="shared" ca="1" si="137"/>
        <v>4,74318753960085+5,77959073952857i</v>
      </c>
      <c r="DJ114" s="240" t="str">
        <f t="shared" ca="1" si="138"/>
        <v>6,41300555486813+3,84380760516179i</v>
      </c>
      <c r="DK114" s="240" t="str">
        <f t="shared" ca="1" si="139"/>
        <v>7,33306710074271+1,45863773716233i</v>
      </c>
      <c r="DL114" s="240" t="str">
        <f t="shared" ca="1" si="140"/>
        <v>7,39580606171823-1,09706419580672i</v>
      </c>
      <c r="DM114" s="240" t="str">
        <f t="shared" ca="1" si="141"/>
        <v>6,59388750856818-3,52450630253625i</v>
      </c>
      <c r="DN114" s="240" t="str">
        <f t="shared" ca="1" si="142"/>
        <v>5,02106523863535-5,53989178789955i</v>
      </c>
      <c r="DO114" s="240" t="str">
        <f t="shared" ca="1" si="143"/>
        <v>2,86122084409949-6,90759816676968i</v>
      </c>
      <c r="DP114" s="240" t="str">
        <f t="shared" ca="1" si="144"/>
        <v>0,366865771244309-7,46772432928255i</v>
      </c>
      <c r="DQ114" s="240" t="str">
        <f t="shared" ca="1" si="145"/>
        <v>-2,17038026483175-7,15478487854793i</v>
      </c>
      <c r="DR114" s="240" t="str">
        <f t="shared" ca="1" si="146"/>
        <v>-4,45388308632906-6,00536615083386i</v>
      </c>
      <c r="DS114" s="240" t="str">
        <f t="shared" ca="1" si="147"/>
        <v>-6,21667410907325-4,15384883858904i</v>
      </c>
      <c r="DT114" s="240" t="str">
        <f t="shared" ca="1" si="148"/>
        <v>-7,2526621388206-1,81669729244785i</v>
      </c>
      <c r="DU114" s="240" t="str">
        <f t="shared" ca="1" si="149"/>
        <v>-7,44072787809492+0,732847730712356i</v>
      </c>
      <c r="DV114" s="240" t="str">
        <f t="shared" ca="1" si="150"/>
        <v>-6,75888420970357+3,19671415551797i</v>
      </c>
      <c r="DW114" s="240" t="str">
        <f t="shared" ca="1" si="151"/>
        <v>-5,28684675171626+5,2868467517166i</v>
      </c>
      <c r="DX114" s="240" t="str">
        <f t="shared" ca="1" si="152"/>
        <v>-3,19671415551821+6,75888420970345i</v>
      </c>
      <c r="DY114" s="240" t="str">
        <f t="shared" ca="1" si="153"/>
        <v>-0,732847730712577+7,4407278780949i</v>
      </c>
      <c r="DZ114" s="240" t="str">
        <f t="shared" ca="1" si="154"/>
        <v>1,81669729244763+7,25266213882066i</v>
      </c>
      <c r="EA114" s="240" t="str">
        <f t="shared" ca="1" si="155"/>
        <v>4,15384883858882+6,2166741090734i</v>
      </c>
      <c r="EB114" s="240" t="str">
        <f t="shared" ca="1" si="156"/>
        <v>6,0053661508337+4,45388308632928i</v>
      </c>
      <c r="EC114" s="240" t="str">
        <f t="shared" ca="1" si="157"/>
        <v>7,15478487854806+2,1703802648313i</v>
      </c>
      <c r="ED114" s="240" t="str">
        <f t="shared" ca="1" si="158"/>
        <v>7,46772432928256-0,366865771244088i</v>
      </c>
      <c r="EE114" s="240" t="str">
        <f t="shared" ca="1" si="159"/>
        <v>6,90759816676976-2,86122084409928i</v>
      </c>
      <c r="EF114" s="240" t="str">
        <f t="shared" ca="1" si="160"/>
        <v>5,53989178789974-5,02106523863514i</v>
      </c>
      <c r="EG114" s="240" t="str">
        <f t="shared" ca="1" si="161"/>
        <v>3,52450630253649-6,59388750856805i</v>
      </c>
      <c r="EH114" s="240" t="str">
        <f t="shared" ca="1" si="162"/>
        <v>1,09706419580699-7,39580606171819i</v>
      </c>
      <c r="EI114" s="240" t="str">
        <f t="shared" ca="1" si="163"/>
        <v>-1,45863773716284-7,33306710074261i</v>
      </c>
      <c r="EJ114" s="240" t="str">
        <f t="shared" ca="1" si="164"/>
        <v>-3,84380760516224-6,41300555486786i</v>
      </c>
      <c r="EK114" s="240" t="str">
        <f t="shared" ca="1" si="165"/>
        <v>-5,7795907395284-4,74318753960106i</v>
      </c>
      <c r="EL114" s="240" t="str">
        <f t="shared" ca="1" si="166"/>
        <v>-7,03967111481775-2,51883460105457i</v>
      </c>
      <c r="EM114" s="240" t="str">
        <f t="shared" ca="1" si="167"/>
        <v>-7,47673037846552-6,59495111158789E-14i</v>
      </c>
      <c r="EN114" s="240"/>
      <c r="EO114" s="240"/>
      <c r="EP114" s="240"/>
    </row>
    <row r="115" spans="1:146" ht="15" thickBot="1">
      <c r="A115" s="277">
        <f t="shared" si="168"/>
        <v>2.9296874999999999E-4</v>
      </c>
      <c r="B115" s="276">
        <v>15</v>
      </c>
      <c r="C115" s="248">
        <f t="shared" si="169"/>
        <v>3000</v>
      </c>
      <c r="D115" s="247">
        <f t="shared" si="170"/>
        <v>18849.555921538758</v>
      </c>
      <c r="E115" s="247" t="str">
        <f t="shared" si="171"/>
        <v>18849,5559215388i</v>
      </c>
      <c r="F115" s="247" t="str">
        <f t="shared" si="172"/>
        <v>0,0205291055918278-0,159348899648845i</v>
      </c>
      <c r="G115" s="247" t="str">
        <f t="shared" si="173"/>
        <v>-3,2915380923237-0,765253038837637i</v>
      </c>
      <c r="H115" s="247" t="str">
        <f t="shared" si="38"/>
        <v>0,00382088445334516-0,027909995770137i</v>
      </c>
      <c r="I115" s="247" t="str">
        <f t="shared" si="174"/>
        <v>-0,0111992101967139+0,0186730928477945i</v>
      </c>
      <c r="J115" s="275" t="str">
        <f ca="1">IMPRODUCT(1/N_FFT2,AD100)</f>
        <v>0,328339651065946+0,00443253788625855i</v>
      </c>
      <c r="K115" s="274" t="str">
        <f t="shared" ca="1" si="175"/>
        <v>-0,0037599139597047+0,00608147586647375i</v>
      </c>
      <c r="N115" s="265">
        <f t="shared" ca="1" si="176"/>
        <v>7.5234292177364992</v>
      </c>
      <c r="O115" s="240">
        <f t="shared" ca="1" si="39"/>
        <v>-7.4765707822635008</v>
      </c>
      <c r="P115" s="240" t="str">
        <f t="shared" ca="1" si="40"/>
        <v>-6,97558669983006+2,69078071483915i</v>
      </c>
      <c r="Q115" s="240" t="str">
        <f t="shared" ca="1" si="41"/>
        <v>-5,53977353491415+5,02095806037664i</v>
      </c>
      <c r="R115" s="240" t="str">
        <f t="shared" ca="1" si="42"/>
        <v>-3,36155093067029+6,67825471232612i</v>
      </c>
      <c r="S115" s="240" t="str">
        <f t="shared" ca="1" si="43"/>
        <v>-0,732832087548981+7,44056905039224i</v>
      </c>
      <c r="T115" s="240" t="str">
        <f t="shared" ca="1" si="44"/>
        <v>1,99409680979376+7,20573997417105i</v>
      </c>
      <c r="U115" s="241" t="str">
        <f t="shared" ca="1" si="45"/>
        <v>4,45378801498279+6,0052379619622i</v>
      </c>
      <c r="V115" s="240" t="str">
        <f t="shared" ca="1" si="46"/>
        <v>6,31660748123712+3,99994757342837i</v>
      </c>
      <c r="W115" s="240" t="str">
        <f t="shared" ca="1" si="47"/>
        <v>7,3329105711369+1,45860660148817i</v>
      </c>
      <c r="X115" s="240" t="str">
        <f t="shared" ca="1" si="48"/>
        <v>7,36649803350263-1,27820866238581i</v>
      </c>
      <c r="Y115" s="240" t="str">
        <f t="shared" ca="1" si="49"/>
        <v>6,41286866463951-3,84372555631654i</v>
      </c>
      <c r="Z115" s="240" t="str">
        <f t="shared" ca="1" si="50"/>
        <v>4,59982253446063-5,89412786709488i</v>
      </c>
      <c r="AA115" s="240" t="str">
        <f t="shared" ca="1" si="51"/>
        <v>2,17033393649948-7,15463215450487i</v>
      </c>
      <c r="AB115" s="240" t="str">
        <f t="shared" ca="1" si="52"/>
        <v>-0,550010666819235-7,45631268983412i</v>
      </c>
      <c r="AC115" s="240" t="str">
        <f t="shared" ca="1" si="53"/>
        <v>-3,19664591934876-6,75873993644578i</v>
      </c>
      <c r="AD115" s="240" t="str">
        <f t="shared" ca="1" si="54"/>
        <v>-5,41488457953452-5,15539868996721i</v>
      </c>
      <c r="AE115" s="240" t="str">
        <f t="shared" ca="1" si="55"/>
        <v>-6,90745071910514-2,86115976927716i</v>
      </c>
      <c r="AF115" s="240" t="str">
        <f t="shared" ca="1" si="56"/>
        <v>-7,47431897892738-0,183484232135232i</v>
      </c>
      <c r="AG115" s="240" t="str">
        <f t="shared" ca="1" si="57"/>
        <v>-7,03952084796098+2,51878083471331i</v>
      </c>
      <c r="AH115" s="240" t="str">
        <f t="shared" ca="1" si="58"/>
        <v>-5,66132553786185+4,88349299339617i</v>
      </c>
      <c r="AI115" s="240" t="str">
        <f t="shared" ca="1" si="59"/>
        <v>-3,5244310694076+6,5937467572838i</v>
      </c>
      <c r="AJ115" s="240" t="str">
        <f t="shared" ca="1" si="60"/>
        <v>-0,915212077631621+7,42034349037519i</v>
      </c>
      <c r="AK115" s="240" t="str">
        <f t="shared" ca="1" si="61"/>
        <v>1,81665851373383+7,25250732551679i</v>
      </c>
      <c r="AL115" s="240" t="str">
        <f t="shared" ca="1" si="62"/>
        <v>4,30507070014266+6,1127307260315i</v>
      </c>
      <c r="AM115" s="240" t="str">
        <f t="shared" ca="1" si="63"/>
        <v>6,21654140968115+4,1537601716897i</v>
      </c>
      <c r="AN115" s="240" t="str">
        <f t="shared" ca="1" si="64"/>
        <v>7,29490603763833+1,63812593051453i</v>
      </c>
      <c r="AO115" s="240" t="str">
        <f t="shared" ca="1" si="65"/>
        <v>7,39564819290406-1,09704077818061i</v>
      </c>
      <c r="AP115" s="240" t="str">
        <f t="shared" ca="1" si="66"/>
        <v>6,50526697575097-3,68518822265567i</v>
      </c>
      <c r="AQ115" s="240" t="str">
        <f t="shared" ca="1" si="67"/>
        <v>4,74308629284215-5,77946736999606i</v>
      </c>
      <c r="AR115" s="240" t="str">
        <f t="shared" ca="1" si="68"/>
        <v>4,74308629284215-5,77946736999606i</v>
      </c>
      <c r="AS115" s="240" t="str">
        <f t="shared" ca="1" si="69"/>
        <v>-0,366857940229871-7,46756492532114i</v>
      </c>
      <c r="AT115" s="240" t="str">
        <f t="shared" ca="1" si="70"/>
        <v>-3,02981536805598-6,83515394835318i</v>
      </c>
      <c r="AU115" s="240" t="str">
        <f t="shared" ca="1" si="71"/>
        <v>-5,2867339001596-5,28673390015986i</v>
      </c>
      <c r="AV115" s="240" t="str">
        <f t="shared" ca="1" si="72"/>
        <v>-6,83515394835333-3,02981536805563i</v>
      </c>
      <c r="AW115" s="240" t="str">
        <f t="shared" ca="1" si="73"/>
        <v>-7,46756492532112-0,366857940230236i</v>
      </c>
      <c r="AX115" s="240" t="str">
        <f t="shared" ca="1" si="74"/>
        <v>-7,09921465195768+2,34526373519601i</v>
      </c>
      <c r="AY115" s="240" t="str">
        <f t="shared" ca="1" si="75"/>
        <v>-5,77946736999629+4,74308629284187i</v>
      </c>
      <c r="AZ115" s="240" t="str">
        <f t="shared" ca="1" si="76"/>
        <v>-3,68518822265566+6,50526697575097i</v>
      </c>
      <c r="BA115" s="240" t="str">
        <f t="shared" ca="1" si="77"/>
        <v>-1,09704077818097+7,39564819290401i</v>
      </c>
      <c r="BB115" s="240" t="str">
        <f t="shared" ca="1" si="78"/>
        <v>1,63812593051454+7,29490603763833i</v>
      </c>
      <c r="BC115" s="240" t="str">
        <f t="shared" ca="1" si="79"/>
        <v>4,15376017168995+6,21654140968099i</v>
      </c>
      <c r="BD115" s="240" t="str">
        <f t="shared" ca="1" si="80"/>
        <v>6,11273072603145+4,30507070014272i</v>
      </c>
      <c r="BE115" s="240" t="str">
        <f t="shared" ca="1" si="81"/>
        <v>7,25250732551684+1,81665851373361i</v>
      </c>
      <c r="BF115" s="240" t="str">
        <f t="shared" ca="1" si="82"/>
        <v>7,42034349037521-0,915212077631471i</v>
      </c>
      <c r="BG115" s="240" t="str">
        <f t="shared" ca="1" si="83"/>
        <v>6,59374675728369-3,52443106940781i</v>
      </c>
      <c r="BH115" s="240" t="str">
        <f t="shared" ca="1" si="84"/>
        <v>4,88349299339633-5,66132553786171i</v>
      </c>
      <c r="BI115" s="240" t="str">
        <f t="shared" ca="1" si="85"/>
        <v>2,51878083471316-7,03952084796103i</v>
      </c>
      <c r="BJ115" s="240" t="str">
        <f t="shared" ca="1" si="86"/>
        <v>-0,18348423213502-7,47431897892738i</v>
      </c>
      <c r="BK115" s="240" t="str">
        <f t="shared" ca="1" si="87"/>
        <v>-2,86115976927724-6,90745071910511i</v>
      </c>
      <c r="BL115" s="240" t="str">
        <f t="shared" ca="1" si="88"/>
        <v>-5,155398689967-5,41488457953471i</v>
      </c>
      <c r="BM115" s="240" t="str">
        <f t="shared" ca="1" si="89"/>
        <v>-6,75873993644579-3,19664591934875i</v>
      </c>
      <c r="BN115" s="240" t="str">
        <f t="shared" ca="1" si="90"/>
        <v>-7,45631268983409-0,550010666819593i</v>
      </c>
      <c r="BO115" s="240" t="str">
        <f t="shared" ca="1" si="91"/>
        <v>-7,15463215450486+2,17033393649949i</v>
      </c>
      <c r="BP115" s="240" t="str">
        <f t="shared" ca="1" si="92"/>
        <v>-5,89412786709469+4,59982253446088i</v>
      </c>
      <c r="BQ115" s="240" t="str">
        <f t="shared" ca="1" si="93"/>
        <v>-3,84372555631659+6,41286866463948i</v>
      </c>
      <c r="BR115" s="240" t="str">
        <f t="shared" ca="1" si="94"/>
        <v>-1,27820866238559+7,36649803350267i</v>
      </c>
      <c r="BS115" s="240" t="str">
        <f t="shared" ca="1" si="95"/>
        <v>1,45860660148803+7,33291057113693i</v>
      </c>
      <c r="BT115" s="240" t="str">
        <f t="shared" ca="1" si="96"/>
        <v>3,99994757342856+6,316607481237i</v>
      </c>
      <c r="BU115" s="240" t="str">
        <f t="shared" ca="1" si="97"/>
        <v>6,00523796196207+4,45378801498297i</v>
      </c>
      <c r="BV115" s="240" t="str">
        <f t="shared" ca="1" si="98"/>
        <v>7,20573997417109+1,99409680979361i</v>
      </c>
      <c r="BW115" s="240" t="str">
        <f t="shared" ca="1" si="99"/>
        <v>7,44056905039226-0,732832087548767i</v>
      </c>
      <c r="BX115" s="240" t="str">
        <f t="shared" ca="1" si="100"/>
        <v>6,67825471232608-3,36155093067036i</v>
      </c>
      <c r="BY115" s="240" t="str">
        <f t="shared" ca="1" si="101"/>
        <v>5,02095806037686-5,53977353491395i</v>
      </c>
      <c r="BZ115" s="240" t="str">
        <f t="shared" ca="1" si="102"/>
        <v>2,69078071483912-6,97558669983007i</v>
      </c>
      <c r="CA115" s="240" t="str">
        <f t="shared" ca="1" si="103"/>
        <v>3,65458488253443E-13-7,4765707822635i</v>
      </c>
      <c r="CB115" s="240" t="str">
        <f t="shared" ca="1" si="104"/>
        <v>-2,69078071483912-6,97558669983006i</v>
      </c>
      <c r="CC115" s="240" t="str">
        <f t="shared" ca="1" si="105"/>
        <v>-5,02095806037687-5,53977353491393i</v>
      </c>
      <c r="CD115" s="240" t="str">
        <f t="shared" ca="1" si="106"/>
        <v>-6,67825471232608-3,36155093067035i</v>
      </c>
      <c r="CE115" s="240" t="str">
        <f t="shared" ca="1" si="107"/>
        <v>-7,44056905039226-0,732832087548755i</v>
      </c>
      <c r="CF115" s="240" t="str">
        <f t="shared" ca="1" si="108"/>
        <v>-7,20573997417109+1,99409680979362i</v>
      </c>
      <c r="CG115" s="240" t="str">
        <f t="shared" ca="1" si="109"/>
        <v>-6,00523796196206+4,45378801498298i</v>
      </c>
      <c r="CH115" s="240" t="str">
        <f t="shared" ca="1" si="110"/>
        <v>-3,99994757342856+6,31660748123701i</v>
      </c>
      <c r="CI115" s="240" t="str">
        <f t="shared" ca="1" si="111"/>
        <v>-1,45860660148802+7,33291057113693i</v>
      </c>
      <c r="CJ115" s="240" t="str">
        <f t="shared" ca="1" si="112"/>
        <v>1,2782086623856+7,36649803350267i</v>
      </c>
      <c r="CK115" s="240" t="str">
        <f t="shared" ca="1" si="113"/>
        <v>3,8437255563166+6,41286866463947i</v>
      </c>
      <c r="CL115" s="240" t="str">
        <f t="shared" ca="1" si="114"/>
        <v>5,8941278670947+4,59982253446086i</v>
      </c>
      <c r="CM115" s="240" t="str">
        <f t="shared" ca="1" si="115"/>
        <v>7,15463215450487+2,17033393649948i</v>
      </c>
      <c r="CN115" s="240" t="str">
        <f t="shared" ca="1" si="116"/>
        <v>7,45631268983415-0,550010666818864i</v>
      </c>
      <c r="CO115" s="240" t="str">
        <f t="shared" ca="1" si="117"/>
        <v>6,75873993644578-3,19664591934876i</v>
      </c>
      <c r="CP115" s="240" t="str">
        <f t="shared" ca="1" si="118"/>
        <v>5,15539868996699-5,41488457953472i</v>
      </c>
      <c r="CQ115" s="240" t="str">
        <f t="shared" ca="1" si="119"/>
        <v>2,86115976927722-6,90745071910511i</v>
      </c>
      <c r="CR115" s="240" t="str">
        <f t="shared" ca="1" si="120"/>
        <v>0,183484232135007-7,47431897892738i</v>
      </c>
      <c r="CS115" s="240" t="str">
        <f t="shared" ca="1" si="121"/>
        <v>-2,51878083471316-7,03952084796103i</v>
      </c>
      <c r="CT115" s="240" t="str">
        <f t="shared" ca="1" si="122"/>
        <v>-4,88349299339634-5,66132553786171i</v>
      </c>
      <c r="CU115" s="240" t="str">
        <f t="shared" ca="1" si="123"/>
        <v>-6,5937467572837-3,52443106940779i</v>
      </c>
      <c r="CV115" s="240" t="str">
        <f t="shared" ca="1" si="124"/>
        <v>-7,42034349037521-0,915212077631471i</v>
      </c>
      <c r="CW115" s="240" t="str">
        <f t="shared" ca="1" si="125"/>
        <v>-7,25250732551684+1,81665851373361i</v>
      </c>
      <c r="CX115" s="240" t="str">
        <f t="shared" ca="1" si="126"/>
        <v>-6,11273072603144+4,30507070014273i</v>
      </c>
      <c r="CY115" s="240" t="str">
        <f t="shared" ca="1" si="127"/>
        <v>-4,15376017168994+6,216541409681i</v>
      </c>
      <c r="CZ115" s="240" t="str">
        <f t="shared" ca="1" si="128"/>
        <v>-1,63812593051451+7,29490603763834i</v>
      </c>
      <c r="DA115" s="240" t="str">
        <f t="shared" ca="1" si="129"/>
        <v>1,097040778181+7,395648192904i</v>
      </c>
      <c r="DB115" s="240" t="str">
        <f t="shared" ca="1" si="130"/>
        <v>3,68518822265569+6,50526697575096i</v>
      </c>
      <c r="DC115" s="240" t="str">
        <f t="shared" ca="1" si="131"/>
        <v>5,77946736999631+4,74308629284185i</v>
      </c>
      <c r="DD115" s="240" t="str">
        <f t="shared" ca="1" si="132"/>
        <v>7,0992146519577+2,34526373519599i</v>
      </c>
      <c r="DE115" s="240" t="str">
        <f t="shared" ca="1" si="133"/>
        <v>7,46756492532112-0,366857940230262i</v>
      </c>
      <c r="DF115" s="240" t="str">
        <f t="shared" ca="1" si="134"/>
        <v>6,83515394835332-3,02981536805566i</v>
      </c>
      <c r="DG115" s="240" t="str">
        <f t="shared" ca="1" si="135"/>
        <v>5,28673390015959-5,28673390015988i</v>
      </c>
      <c r="DH115" s="240" t="str">
        <f t="shared" ca="1" si="136"/>
        <v>3,02981536805595-6,83515394835319i</v>
      </c>
      <c r="DI115" s="240" t="str">
        <f t="shared" ca="1" si="137"/>
        <v>0,366857940229845-7,46756492532114i</v>
      </c>
      <c r="DJ115" s="240" t="str">
        <f t="shared" ca="1" si="138"/>
        <v>-2,34526373519568-7,0992146519578i</v>
      </c>
      <c r="DK115" s="240" t="str">
        <f t="shared" ca="1" si="139"/>
        <v>-4,74308629284217-5,77946736999604i</v>
      </c>
      <c r="DL115" s="240" t="str">
        <f t="shared" ca="1" si="140"/>
        <v>-6,5052669757508-3,68518822265597i</v>
      </c>
      <c r="DM115" s="240" t="str">
        <f t="shared" ca="1" si="141"/>
        <v>-7,39564819290407-1,09704077818058i</v>
      </c>
      <c r="DN115" s="240" t="str">
        <f t="shared" ca="1" si="142"/>
        <v>-7,2949060376384+1,63812593051419i</v>
      </c>
      <c r="DO115" s="240" t="str">
        <f t="shared" ca="1" si="143"/>
        <v>-6,21654140968118+4,15376017168966i</v>
      </c>
      <c r="DP115" s="240" t="str">
        <f t="shared" ca="1" si="144"/>
        <v>-4,3050707001424+6,11273072603168i</v>
      </c>
      <c r="DQ115" s="240" t="str">
        <f t="shared" ca="1" si="145"/>
        <v>-1,81665851373396+7,25250732551675i</v>
      </c>
      <c r="DR115" s="240" t="str">
        <f t="shared" ca="1" si="146"/>
        <v>0,91521207763186+7,42034349037516i</v>
      </c>
      <c r="DS115" s="240" t="str">
        <f t="shared" ca="1" si="147"/>
        <v>3,52443106940749+6,59374675728386i</v>
      </c>
      <c r="DT115" s="240" t="str">
        <f t="shared" ca="1" si="148"/>
        <v>5,66132553786196+4,88349299339605i</v>
      </c>
      <c r="DU115" s="240" t="str">
        <f t="shared" ca="1" si="149"/>
        <v>7,03952084796091+2,5187808347135i</v>
      </c>
      <c r="DV115" s="240" t="str">
        <f t="shared" ca="1" si="150"/>
        <v>7,47431897892738-0,183484232135398i</v>
      </c>
      <c r="DW115" s="240" t="str">
        <f t="shared" ca="1" si="151"/>
        <v>6,90745071910525-2,8611597692769i</v>
      </c>
      <c r="DX115" s="240" t="str">
        <f t="shared" ca="1" si="152"/>
        <v>5,41488457953445-5,15539868996727i</v>
      </c>
      <c r="DY115" s="240" t="str">
        <f t="shared" ca="1" si="153"/>
        <v>3,19664591934908-6,75873993644564i</v>
      </c>
      <c r="DZ115" s="240" t="str">
        <f t="shared" ca="1" si="154"/>
        <v>0,550010666819216-7,45631268983412i</v>
      </c>
      <c r="EA115" s="240" t="str">
        <f t="shared" ca="1" si="155"/>
        <v>-2,17033393649985-7,15463215450475i</v>
      </c>
      <c r="EB115" s="240" t="str">
        <f t="shared" ca="1" si="156"/>
        <v>-4,59982253446059-5,89412786709491i</v>
      </c>
      <c r="EC115" s="240" t="str">
        <f t="shared" ca="1" si="157"/>
        <v>-6,41286866463968-3,84372555631627i</v>
      </c>
      <c r="ED115" s="240" t="str">
        <f t="shared" ca="1" si="158"/>
        <v>-7,36649803350261-1,27820866238595i</v>
      </c>
      <c r="EE115" s="240" t="str">
        <f t="shared" ca="1" si="159"/>
        <v>-7,33291057113686+1,45860660148841i</v>
      </c>
      <c r="EF115" s="240" t="str">
        <f t="shared" ca="1" si="160"/>
        <v>-6,31660748123719+3,99994757342826i</v>
      </c>
      <c r="EG115" s="240" t="str">
        <f t="shared" ca="1" si="161"/>
        <v>-4,45378801498266+6,00523796196229i</v>
      </c>
      <c r="EH115" s="240" t="str">
        <f t="shared" ca="1" si="162"/>
        <v>-1,99409680979396+7,20573997417099i</v>
      </c>
      <c r="EI115" s="240" t="str">
        <f t="shared" ca="1" si="163"/>
        <v>0,732832087549144+7,44056905039222i</v>
      </c>
      <c r="EJ115" s="240" t="str">
        <f t="shared" ca="1" si="164"/>
        <v>3,36155093067003+6,67825471232625i</v>
      </c>
      <c r="EK115" s="240" t="str">
        <f t="shared" ca="1" si="165"/>
        <v>5,5397735349142+5,02095806037658i</v>
      </c>
      <c r="EL115" s="240" t="str">
        <f t="shared" ca="1" si="166"/>
        <v>6,97558669982994+2,69078071483945i</v>
      </c>
      <c r="EM115" s="240" t="str">
        <f t="shared" ca="1" si="167"/>
        <v>7,4765707822635-1,28222515758101E-14i</v>
      </c>
      <c r="EN115" s="240"/>
      <c r="EO115" s="240"/>
      <c r="EP115" s="240"/>
    </row>
    <row r="116" spans="1:146" ht="15" thickBot="1">
      <c r="A116" s="277">
        <f t="shared" si="168"/>
        <v>3.1250000000000001E-4</v>
      </c>
      <c r="B116" s="276">
        <v>16</v>
      </c>
      <c r="C116" s="248">
        <f t="shared" si="169"/>
        <v>3200</v>
      </c>
      <c r="D116" s="247">
        <f t="shared" si="170"/>
        <v>20106.192982974677</v>
      </c>
      <c r="E116" s="247" t="str">
        <f t="shared" si="171"/>
        <v>20106,1929829747i</v>
      </c>
      <c r="F116" s="247" t="str">
        <f t="shared" si="172"/>
        <v>0,0192755818019901-0,149497356901442i</v>
      </c>
      <c r="G116" s="247" t="str">
        <f t="shared" si="173"/>
        <v>-3,35783155908367-0,795353209867086i</v>
      </c>
      <c r="H116" s="247" t="str">
        <f t="shared" si="38"/>
        <v>0,00360080131049322-0,026179093075i</v>
      </c>
      <c r="I116" s="247" t="str">
        <f t="shared" si="174"/>
        <v>-0,0103810841189798+0,0178494316996913i</v>
      </c>
      <c r="J116" s="275" t="str">
        <f ca="1">IMPRODUCT(1/N_FFT2,AE100)</f>
        <v>0,0381330129296534-0,000468534119496715i</v>
      </c>
      <c r="K116" s="274" t="str">
        <f t="shared" ca="1" si="175"/>
        <v>-0,000387498947167945+0,000685516501898401i</v>
      </c>
      <c r="N116" s="265">
        <f t="shared" ca="1" si="176"/>
        <v>7.5236035561981804</v>
      </c>
      <c r="O116" s="240">
        <f t="shared" ca="1" si="39"/>
        <v>-7.4763964438018196</v>
      </c>
      <c r="P116" s="240" t="str">
        <f t="shared" ca="1" si="40"/>
        <v>-6,90728965136867+2,86109305283623i</v>
      </c>
      <c r="Q116" s="240" t="str">
        <f t="shared" ca="1" si="41"/>
        <v>-5,28661062425126+5,28661062425125i</v>
      </c>
      <c r="R116" s="240" t="str">
        <f t="shared" ca="1" si="42"/>
        <v>-2,86109305283625+6,90728965136867i</v>
      </c>
      <c r="S116" s="240" t="str">
        <f t="shared" ca="1" si="43"/>
        <v>2,61035111364597E-14+7,47639644380182i</v>
      </c>
      <c r="T116" s="240" t="str">
        <f t="shared" ca="1" si="44"/>
        <v>2,86109305283623+6,90728965136867i</v>
      </c>
      <c r="U116" s="241" t="str">
        <f t="shared" ca="1" si="45"/>
        <v>5,28661062425123+5,28661062425128i</v>
      </c>
      <c r="V116" s="240" t="str">
        <f t="shared" ca="1" si="46"/>
        <v>6,90728965136867+2,86109305283623i</v>
      </c>
      <c r="W116" s="240" t="str">
        <f t="shared" ca="1" si="47"/>
        <v>7,47639644380182+2,41572784799172E-14i</v>
      </c>
      <c r="X116" s="240" t="str">
        <f t="shared" ca="1" si="48"/>
        <v>6,90728965136867-2,86109305283625i</v>
      </c>
      <c r="Y116" s="240" t="str">
        <f t="shared" ca="1" si="49"/>
        <v>5,28661062425127-5,28661062425124i</v>
      </c>
      <c r="Z116" s="240" t="str">
        <f t="shared" ca="1" si="50"/>
        <v>2,8610930528362-6,90728965136869i</v>
      </c>
      <c r="AA116" s="240" t="str">
        <f t="shared" ca="1" si="51"/>
        <v>1,37395433271122E-15-7,47639644380182i</v>
      </c>
      <c r="AB116" s="240" t="str">
        <f t="shared" ca="1" si="52"/>
        <v>-2,8610930528362-6,90728965136868i</v>
      </c>
      <c r="AC116" s="240" t="str">
        <f t="shared" ca="1" si="53"/>
        <v>-5,28661062425127-5,28661062425124i</v>
      </c>
      <c r="AD116" s="240" t="str">
        <f t="shared" ca="1" si="54"/>
        <v>-6,90728965136867-2,86109305283625i</v>
      </c>
      <c r="AE116" s="240" t="str">
        <f t="shared" ca="1" si="55"/>
        <v>-7,47639644380182+2,47295568037485E-14i</v>
      </c>
      <c r="AF116" s="240" t="str">
        <f t="shared" ca="1" si="56"/>
        <v>-6,90728965136867+2,86109305283623i</v>
      </c>
      <c r="AG116" s="240" t="str">
        <f t="shared" ca="1" si="57"/>
        <v>-5,28661062425128+5,28661062425123i</v>
      </c>
      <c r="AH116" s="240" t="str">
        <f t="shared" ca="1" si="58"/>
        <v>-2,86109305283623+6,90728965136867i</v>
      </c>
      <c r="AI116" s="240" t="str">
        <f t="shared" ca="1" si="59"/>
        <v>-2,22110458233746E-14+7,47639644380182i</v>
      </c>
      <c r="AJ116" s="240" t="str">
        <f t="shared" ca="1" si="60"/>
        <v>2,86109305283625+6,90728965136867i</v>
      </c>
      <c r="AK116" s="240" t="str">
        <f t="shared" ca="1" si="61"/>
        <v>5,28661062425125+5,28661062425126i</v>
      </c>
      <c r="AL116" s="240" t="str">
        <f t="shared" ca="1" si="62"/>
        <v>6,90728965136865+2,86109305283627i</v>
      </c>
      <c r="AM116" s="240" t="str">
        <f t="shared" ca="1" si="63"/>
        <v>7,47639644380182+2,74790866542243E-15i</v>
      </c>
      <c r="AN116" s="240" t="str">
        <f t="shared" ca="1" si="64"/>
        <v>6,90728965136868-2,86109305283621i</v>
      </c>
      <c r="AO116" s="240" t="str">
        <f t="shared" ca="1" si="65"/>
        <v>5,2866106242514-5,28661062425111i</v>
      </c>
      <c r="AP116" s="240" t="str">
        <f t="shared" ca="1" si="66"/>
        <v>2,8610930528359-6,90728965136881i</v>
      </c>
      <c r="AQ116" s="240" t="str">
        <f t="shared" ca="1" si="67"/>
        <v>-1,82724577955218E-13-7,47639644380182i</v>
      </c>
      <c r="AR116" s="240" t="str">
        <f t="shared" ca="1" si="68"/>
        <v>-1,82724577955218E-13-7,47639644380182i</v>
      </c>
      <c r="AS116" s="240" t="str">
        <f t="shared" ca="1" si="69"/>
        <v>-5,28661062425112-5,28661062425139i</v>
      </c>
      <c r="AT116" s="240" t="str">
        <f t="shared" ca="1" si="70"/>
        <v>-6,90728965136853-2,86109305283657i</v>
      </c>
      <c r="AU116" s="240" t="str">
        <f t="shared" ca="1" si="71"/>
        <v>-7,47639644380182+2,08828089091678E-13i</v>
      </c>
      <c r="AV116" s="240" t="str">
        <f t="shared" ca="1" si="72"/>
        <v>-6,90728965136866+2,86109305283626i</v>
      </c>
      <c r="AW116" s="240" t="str">
        <f t="shared" ca="1" si="73"/>
        <v>-5,28661062425136+5,28661062425115i</v>
      </c>
      <c r="AX116" s="240" t="str">
        <f t="shared" ca="1" si="74"/>
        <v>-2,86109305283655+6,90728965136854i</v>
      </c>
      <c r="AY116" s="240" t="str">
        <f t="shared" ca="1" si="75"/>
        <v>2,21650852271123E-13+7,47639644380182i</v>
      </c>
      <c r="AZ116" s="240" t="str">
        <f t="shared" ca="1" si="76"/>
        <v>2,86109305283628+6,90728965136865i</v>
      </c>
      <c r="BA116" s="240" t="str">
        <f t="shared" ca="1" si="77"/>
        <v>5,28661062425116+5,28661062425135i</v>
      </c>
      <c r="BB116" s="240" t="str">
        <f t="shared" ca="1" si="78"/>
        <v>6,90728965136855+2,86109305283652i</v>
      </c>
      <c r="BC116" s="240" t="str">
        <f t="shared" ca="1" si="79"/>
        <v>7,47639644380182-2,47754363407582E-13i</v>
      </c>
      <c r="BD116" s="240" t="str">
        <f t="shared" ca="1" si="80"/>
        <v>6,90728965136864-2,86109305283629i</v>
      </c>
      <c r="BE116" s="240" t="str">
        <f t="shared" ca="1" si="81"/>
        <v>5,28661062425133-5,28661062425118i</v>
      </c>
      <c r="BF116" s="240" t="str">
        <f t="shared" ca="1" si="82"/>
        <v>2,86109305283651-6,90728965136855i</v>
      </c>
      <c r="BG116" s="240" t="str">
        <f t="shared" ca="1" si="83"/>
        <v>-2,73857874544042E-13-7,47639644380182i</v>
      </c>
      <c r="BH116" s="240" t="str">
        <f t="shared" ca="1" si="84"/>
        <v>-2,86109305283633-6,90728965136863i</v>
      </c>
      <c r="BI116" s="240" t="str">
        <f t="shared" ca="1" si="85"/>
        <v>-5,28661062425119-5,28661062425132i</v>
      </c>
      <c r="BJ116" s="240" t="str">
        <f t="shared" ca="1" si="86"/>
        <v>-6,90728965136857-2,86109305283647i</v>
      </c>
      <c r="BK116" s="240" t="str">
        <f t="shared" ca="1" si="87"/>
        <v>-7,47639644380182+3,13242133637517E-13i</v>
      </c>
      <c r="BL116" s="240" t="str">
        <f t="shared" ca="1" si="88"/>
        <v>-6,90728965136863+2,86109305283634i</v>
      </c>
      <c r="BM116" s="240" t="str">
        <f t="shared" ca="1" si="89"/>
        <v>-5,28661062425129+5,28661062425122i</v>
      </c>
      <c r="BN116" s="240" t="str">
        <f t="shared" ca="1" si="90"/>
        <v>-2,86109305283646+6,90728965136858i</v>
      </c>
      <c r="BO116" s="240" t="str">
        <f t="shared" ca="1" si="91"/>
        <v>3,26064896816962E-13+7,47639644380182i</v>
      </c>
      <c r="BP116" s="240" t="str">
        <f t="shared" ca="1" si="92"/>
        <v>2,86109305283638+6,90728965136861i</v>
      </c>
      <c r="BQ116" s="240" t="str">
        <f t="shared" ca="1" si="93"/>
        <v>5,28661062425123+5,28661062425128i</v>
      </c>
      <c r="BR116" s="240" t="str">
        <f t="shared" ca="1" si="94"/>
        <v>6,90728965136859+2,86109305283643i</v>
      </c>
      <c r="BS116" s="240" t="str">
        <f t="shared" ca="1" si="95"/>
        <v>7,47639644380182-3,65449155910436E-13i</v>
      </c>
      <c r="BT116" s="240" t="str">
        <f t="shared" ca="1" si="96"/>
        <v>6,90728965136861-2,86109305283639i</v>
      </c>
      <c r="BU116" s="240" t="str">
        <f t="shared" ca="1" si="97"/>
        <v>5,28661062425126-5,28661062425126i</v>
      </c>
      <c r="BV116" s="240" t="str">
        <f t="shared" ca="1" si="98"/>
        <v>2,86109305283641-6,9072896513686i</v>
      </c>
      <c r="BW116" s="240" t="str">
        <f t="shared" ca="1" si="99"/>
        <v>3,65449966502963E-13-7,47639644380182i</v>
      </c>
      <c r="BX116" s="240" t="str">
        <f t="shared" ca="1" si="100"/>
        <v>-2,86109305283643-6,90728965136859i</v>
      </c>
      <c r="BY116" s="240" t="str">
        <f t="shared" ca="1" si="101"/>
        <v>-5,28661062425127-5,28661062425124i</v>
      </c>
      <c r="BZ116" s="240" t="str">
        <f t="shared" ca="1" si="102"/>
        <v>-6,90728965136861-2,86109305283638i</v>
      </c>
      <c r="CA116" s="240" t="str">
        <f t="shared" ca="1" si="103"/>
        <v>-7,47639644380182-3,52627203323518E-13i</v>
      </c>
      <c r="CB116" s="240" t="str">
        <f t="shared" ca="1" si="104"/>
        <v>-6,90728965136858+2,86109305283643i</v>
      </c>
      <c r="CC116" s="240" t="str">
        <f t="shared" ca="1" si="105"/>
        <v>-5,28661062425122+5,28661062425129i</v>
      </c>
      <c r="CD116" s="240" t="str">
        <f t="shared" ca="1" si="106"/>
        <v>-2,86109305283637+6,90728965136861i</v>
      </c>
      <c r="CE116" s="240" t="str">
        <f t="shared" ca="1" si="107"/>
        <v>-3,13242944230044E-13+7,47639644380182i</v>
      </c>
      <c r="CF116" s="240" t="str">
        <f t="shared" ca="1" si="108"/>
        <v>2,86109305283647+6,90728965136857i</v>
      </c>
      <c r="CG116" s="240" t="str">
        <f t="shared" ca="1" si="109"/>
        <v>5,2866106242513+5,28661062425121i</v>
      </c>
      <c r="CH116" s="240" t="str">
        <f t="shared" ca="1" si="110"/>
        <v>6,90728965136863+2,86109305283633i</v>
      </c>
      <c r="CI116" s="240" t="str">
        <f t="shared" ca="1" si="111"/>
        <v>7,47639644380182+3,00420181050599E-13i</v>
      </c>
      <c r="CJ116" s="240" t="str">
        <f t="shared" ca="1" si="112"/>
        <v>6,90728965136857-2,86109305283649i</v>
      </c>
      <c r="CK116" s="240" t="str">
        <f t="shared" ca="1" si="113"/>
        <v>5,28661062425118-5,28661062425133i</v>
      </c>
      <c r="CL116" s="240" t="str">
        <f t="shared" ca="1" si="114"/>
        <v>2,86109305283632-6,90728965136864i</v>
      </c>
      <c r="CM116" s="240" t="str">
        <f t="shared" ca="1" si="115"/>
        <v>2,61035921957124E-13-7,47639644380182i</v>
      </c>
      <c r="CN116" s="240" t="str">
        <f t="shared" ca="1" si="116"/>
        <v>-2,86109305283649-6,90728965136856i</v>
      </c>
      <c r="CO116" s="240" t="str">
        <f t="shared" ca="1" si="117"/>
        <v>-5,28661062425134-5,28661062425117i</v>
      </c>
      <c r="CP116" s="240" t="str">
        <f t="shared" ca="1" si="118"/>
        <v>-6,90728965136865-2,86109305283628i</v>
      </c>
      <c r="CQ116" s="240" t="str">
        <f t="shared" ca="1" si="119"/>
        <v>-7,47639644380182-2,48213158777679E-13i</v>
      </c>
      <c r="CR116" s="240" t="str">
        <f t="shared" ca="1" si="120"/>
        <v>-6,90728965136855+2,86109305283653i</v>
      </c>
      <c r="CS116" s="240" t="str">
        <f t="shared" ca="1" si="121"/>
        <v>-5,28661062425116+5,28661062425135i</v>
      </c>
      <c r="CT116" s="240" t="str">
        <f t="shared" ca="1" si="122"/>
        <v>-2,86109305283627+6,90728965136866i</v>
      </c>
      <c r="CU116" s="240" t="str">
        <f t="shared" ca="1" si="123"/>
        <v>-2,08828899684205E-13+7,47639644380182i</v>
      </c>
      <c r="CV116" s="240" t="str">
        <f t="shared" ca="1" si="124"/>
        <v>2,86109305283657+6,90728965136853i</v>
      </c>
      <c r="CW116" s="240" t="str">
        <f t="shared" ca="1" si="125"/>
        <v>5,28661062425139+5,28661062425112i</v>
      </c>
      <c r="CX116" s="240" t="str">
        <f t="shared" ca="1" si="126"/>
        <v>6,90728965136866+2,86109305283626i</v>
      </c>
      <c r="CY116" s="240" t="str">
        <f t="shared" ca="1" si="127"/>
        <v>7,47639644380182+1,9600613650476E-13i</v>
      </c>
      <c r="CZ116" s="240" t="str">
        <f t="shared" ca="1" si="128"/>
        <v>6,90728965136852-2,86109305283658i</v>
      </c>
      <c r="DA116" s="240" t="str">
        <f t="shared" ca="1" si="129"/>
        <v>5,28661062425111-5,2866106242514i</v>
      </c>
      <c r="DB116" s="240" t="str">
        <f t="shared" ca="1" si="130"/>
        <v>2,8610930528362-6,90728965136869i</v>
      </c>
      <c r="DC116" s="240" t="str">
        <f t="shared" ca="1" si="131"/>
        <v>1,83183373325315E-13-7,47639644380182i</v>
      </c>
      <c r="DD116" s="240" t="str">
        <f t="shared" ca="1" si="132"/>
        <v>-2,8610930528359-6,90728965136881i</v>
      </c>
      <c r="DE116" s="240" t="str">
        <f t="shared" ca="1" si="133"/>
        <v>-5,28661062425141-5,2866106242511i</v>
      </c>
      <c r="DF116" s="240" t="str">
        <f t="shared" ca="1" si="134"/>
        <v>-6,90728965136869-2,86109305283618i</v>
      </c>
      <c r="DG116" s="240" t="str">
        <f t="shared" ca="1" si="135"/>
        <v>-7,47639644380182-1,1723761831781E-13i</v>
      </c>
      <c r="DH116" s="240" t="str">
        <f t="shared" ca="1" si="136"/>
        <v>-6,9072896513688+2,86109305283592i</v>
      </c>
      <c r="DI116" s="240" t="str">
        <f t="shared" ca="1" si="137"/>
        <v>-5,28661062425109+5,28661062425142i</v>
      </c>
      <c r="DJ116" s="240" t="str">
        <f t="shared" ca="1" si="138"/>
        <v>-2,86109305283617+6,9072896513687i</v>
      </c>
      <c r="DK116" s="240" t="str">
        <f t="shared" ca="1" si="139"/>
        <v>-1,04414855138365E-13+7,47639644380182i</v>
      </c>
      <c r="DL116" s="240" t="str">
        <f t="shared" ca="1" si="140"/>
        <v>2,86109305283598+6,90728965136878i</v>
      </c>
      <c r="DM116" s="240" t="str">
        <f t="shared" ca="1" si="141"/>
        <v>5,28661062425143+5,28661062425108i</v>
      </c>
      <c r="DN116" s="240" t="str">
        <f t="shared" ca="1" si="142"/>
        <v>6,9072896513687+2,86109305283616i</v>
      </c>
      <c r="DO116" s="240" t="str">
        <f t="shared" ca="1" si="143"/>
        <v>7,47639644380182+9,15920919589209E-14i</v>
      </c>
      <c r="DP116" s="240" t="str">
        <f t="shared" ca="1" si="144"/>
        <v>6,90728965136877-2,86109305283599i</v>
      </c>
      <c r="DQ116" s="240" t="str">
        <f t="shared" ca="1" si="145"/>
        <v>5,28661062425103-5,28661062425148i</v>
      </c>
      <c r="DR116" s="240" t="str">
        <f t="shared" ca="1" si="146"/>
        <v>2,86109305283615-6,9072896513687i</v>
      </c>
      <c r="DS116" s="240" t="str">
        <f t="shared" ca="1" si="147"/>
        <v>7,87693287794764E-14-7,47639644380182i</v>
      </c>
      <c r="DT116" s="240" t="str">
        <f t="shared" ca="1" si="148"/>
        <v>-2,861093052836-6,90728965136877i</v>
      </c>
      <c r="DU116" s="240" t="str">
        <f t="shared" ca="1" si="149"/>
        <v>-5,28661062425148-5,28661062425103i</v>
      </c>
      <c r="DV116" s="240" t="str">
        <f t="shared" ca="1" si="150"/>
        <v>-6,90728965136873-2,86109305283608i</v>
      </c>
      <c r="DW116" s="240" t="str">
        <f t="shared" ca="1" si="151"/>
        <v>-7,47639644380182-6,59465656000316E-14i</v>
      </c>
      <c r="DX116" s="240" t="str">
        <f t="shared" ca="1" si="152"/>
        <v>-6,90728965136876+2,86109305283602i</v>
      </c>
      <c r="DY116" s="240" t="str">
        <f t="shared" ca="1" si="153"/>
        <v>-5,28661062425154+5,28661062425097i</v>
      </c>
      <c r="DZ116" s="240" t="str">
        <f t="shared" ca="1" si="154"/>
        <v>-2,86109305283608+6,90728965136873i</v>
      </c>
      <c r="EA116" s="240" t="str">
        <f t="shared" ca="1" si="155"/>
        <v>-8,1059252667328E-19+7,47639644380182i</v>
      </c>
      <c r="EB116" s="240" t="str">
        <f t="shared" ca="1" si="156"/>
        <v>2,86109305283608+6,90728965136873i</v>
      </c>
      <c r="EC116" s="240" t="str">
        <f t="shared" ca="1" si="157"/>
        <v>5,28661062425097+5,28661062425154i</v>
      </c>
      <c r="ED116" s="240" t="str">
        <f t="shared" ca="1" si="158"/>
        <v>6,90728965136874+2,86109305283606i</v>
      </c>
      <c r="EE116" s="240" t="str">
        <f t="shared" ca="1" si="159"/>
        <v>7,47639644380182-1,2821952586918E-14i</v>
      </c>
      <c r="EF116" s="240" t="str">
        <f t="shared" ca="1" si="160"/>
        <v>6,90728965136873-2,86109305283608i</v>
      </c>
      <c r="EG116" s="240" t="str">
        <f t="shared" ca="1" si="161"/>
        <v>5,28661062425148-5,28661062425103i</v>
      </c>
      <c r="EH116" s="240" t="str">
        <f t="shared" ca="1" si="162"/>
        <v>2,86109305283605-6,90728965136875i</v>
      </c>
      <c r="EI116" s="240" t="str">
        <f t="shared" ca="1" si="163"/>
        <v>-2,56447157663627E-14-7,47639644380182i</v>
      </c>
      <c r="EJ116" s="240" t="str">
        <f t="shared" ca="1" si="164"/>
        <v>-2,8610930528361-6,90728965136873i</v>
      </c>
      <c r="EK116" s="240" t="str">
        <f t="shared" ca="1" si="165"/>
        <v>-5,28661062425103-5,28661062425148i</v>
      </c>
      <c r="EL116" s="240" t="str">
        <f t="shared" ca="1" si="166"/>
        <v>-6,90728965136877-2,86109305283599i</v>
      </c>
      <c r="EM116" s="240" t="str">
        <f t="shared" ca="1" si="167"/>
        <v>-7,47639644380182+3,84674789458073E-14i</v>
      </c>
      <c r="EN116" s="240"/>
      <c r="EO116" s="240"/>
      <c r="EP116" s="240"/>
    </row>
    <row r="117" spans="1:146" ht="15" thickBot="1">
      <c r="A117" s="277">
        <f t="shared" si="168"/>
        <v>3.3203125000000002E-4</v>
      </c>
      <c r="B117" s="276">
        <v>17</v>
      </c>
      <c r="C117" s="248">
        <f t="shared" si="169"/>
        <v>3400</v>
      </c>
      <c r="D117" s="247">
        <f t="shared" si="170"/>
        <v>21362.830044410592</v>
      </c>
      <c r="E117" s="247" t="str">
        <f t="shared" si="171"/>
        <v>21362,8300444106i</v>
      </c>
      <c r="F117" s="247" t="str">
        <f t="shared" si="172"/>
        <v>0,0182359771241381-0,140794372301419i</v>
      </c>
      <c r="G117" s="247" t="str">
        <f t="shared" si="173"/>
        <v>-3,42548701793885-0,820132083450854i</v>
      </c>
      <c r="H117" s="247" t="str">
        <f t="shared" si="38"/>
        <v>0,00341822970649489-0,0246496617233846i</v>
      </c>
      <c r="I117" s="247" t="str">
        <f t="shared" si="174"/>
        <v>-0,00968037753865483+0,0170855458953046i</v>
      </c>
      <c r="J117" s="275" t="str">
        <f ca="1">IMPRODUCT(1/N_FFT2,AF100)</f>
        <v>-0,232295346287613-0,0044335656782507i</v>
      </c>
      <c r="K117" s="274" t="str">
        <f t="shared" ca="1" si="175"/>
        <v>0,00232445654241225-0,0039259742106548i</v>
      </c>
      <c r="N117" s="265">
        <f t="shared" ca="1" si="176"/>
        <v>7.5237932908325007</v>
      </c>
      <c r="O117" s="240">
        <f t="shared" ca="1" si="39"/>
        <v>-7.4762067091674993</v>
      </c>
      <c r="P117" s="240" t="str">
        <f t="shared" ca="1" si="40"/>
        <v>-6,83482110917712+3,02966783059595i</v>
      </c>
      <c r="Q117" s="240" t="str">
        <f t="shared" ca="1" si="41"/>
        <v>-5,02071356382879+5,53950377454395i</v>
      </c>
      <c r="R117" s="240" t="str">
        <f t="shared" ca="1" si="42"/>
        <v>-2,34514953211356+7,09886895429326i</v>
      </c>
      <c r="S117" s="240" t="str">
        <f t="shared" ca="1" si="43"/>
        <v>0,73279640214529+7,4402067304077i</v>
      </c>
      <c r="T117" s="240" t="str">
        <f t="shared" ca="1" si="44"/>
        <v>3,68500877168483+6,50495020048632i</v>
      </c>
      <c r="U117" s="241" t="str">
        <f t="shared" ca="1" si="45"/>
        <v>6,00494553570948+4,45357113689273i</v>
      </c>
      <c r="V117" s="240" t="str">
        <f t="shared" ca="1" si="46"/>
        <v>7,29455081074306+1,63804616164771i</v>
      </c>
      <c r="W117" s="240" t="str">
        <f t="shared" ca="1" si="47"/>
        <v>7,33255349360336-1,45853557435066i</v>
      </c>
      <c r="X117" s="240" t="str">
        <f t="shared" ca="1" si="48"/>
        <v>6,11243306539732-4,3048610638717i</v>
      </c>
      <c r="Y117" s="240" t="str">
        <f t="shared" ca="1" si="49"/>
        <v>3,84353838533882-6,41255638872893i</v>
      </c>
      <c r="Z117" s="240" t="str">
        <f t="shared" ca="1" si="50"/>
        <v>0,915167511198095-7,41998215527831i</v>
      </c>
      <c r="AA117" s="240" t="str">
        <f t="shared" ca="1" si="51"/>
        <v>-2,17022825165831-7,15428375827415i</v>
      </c>
      <c r="AB117" s="240" t="str">
        <f t="shared" ca="1" si="52"/>
        <v>-4,88325519073705-5,66104985849275i</v>
      </c>
      <c r="AC117" s="240" t="str">
        <f t="shared" ca="1" si="53"/>
        <v>-6,75841081826507-3,19649025804222i</v>
      </c>
      <c r="AD117" s="240" t="str">
        <f t="shared" ca="1" si="54"/>
        <v>-7,47395501548338-0,183475297334184i</v>
      </c>
      <c r="AE117" s="240" t="str">
        <f t="shared" ca="1" si="55"/>
        <v>-6,90711435942342+2,86102044453513i</v>
      </c>
      <c r="AF117" s="240" t="str">
        <f t="shared" ca="1" si="56"/>
        <v>-5,15514764680624+5,41462090065677i</v>
      </c>
      <c r="AG117" s="240" t="str">
        <f t="shared" ca="1" si="57"/>
        <v>-2,51865818218136+7,03917805709814i</v>
      </c>
      <c r="AH117" s="240" t="str">
        <f t="shared" ca="1" si="58"/>
        <v>0,549983883940782+7,45594960320995i</v>
      </c>
      <c r="AI117" s="240" t="str">
        <f t="shared" ca="1" si="59"/>
        <v>3,5242594465382+6,59342567347865i</v>
      </c>
      <c r="AJ117" s="240" t="str">
        <f t="shared" ca="1" si="60"/>
        <v>5,89384085137026+4,59959854519069i</v>
      </c>
      <c r="AK117" s="240" t="str">
        <f t="shared" ca="1" si="61"/>
        <v>7,25215416323521+1,81657005118749i</v>
      </c>
      <c r="AL117" s="240" t="str">
        <f t="shared" ca="1" si="62"/>
        <v>7,36613932042094-1,27814641976169i</v>
      </c>
      <c r="AM117" s="240" t="str">
        <f t="shared" ca="1" si="63"/>
        <v>6,21623869396504-4,15355790351512i</v>
      </c>
      <c r="AN117" s="240" t="str">
        <f t="shared" ca="1" si="64"/>
        <v>3,99975279518831-6,3162998927841i</v>
      </c>
      <c r="AO117" s="240" t="str">
        <f t="shared" ca="1" si="65"/>
        <v>1,09698735756218-7,39528806034963i</v>
      </c>
      <c r="AP117" s="240" t="str">
        <f t="shared" ca="1" si="66"/>
        <v>-1,99399970685405-7,20538908923502i</v>
      </c>
      <c r="AQ117" s="240" t="str">
        <f t="shared" ca="1" si="67"/>
        <v>-4,7428553273148-5,77918593768731i</v>
      </c>
      <c r="AR117" s="240" t="str">
        <f t="shared" ca="1" si="68"/>
        <v>-4,7428553273148-5,77918593768731i</v>
      </c>
      <c r="AS117" s="240" t="str">
        <f t="shared" ca="1" si="69"/>
        <v>-7,46720129076711-0,36684007601013i</v>
      </c>
      <c r="AT117" s="240" t="str">
        <f t="shared" ca="1" si="70"/>
        <v>-6,97524702225331+2,69064968673877i</v>
      </c>
      <c r="AU117" s="240" t="str">
        <f t="shared" ca="1" si="71"/>
        <v>-5,28647646160481+5,28647646160459i</v>
      </c>
      <c r="AV117" s="240" t="str">
        <f t="shared" ca="1" si="72"/>
        <v>-2,69064968673907+6,97524702225319i</v>
      </c>
      <c r="AW117" s="240" t="str">
        <f t="shared" ca="1" si="73"/>
        <v>0,366840076009817+7,46720129076713i</v>
      </c>
      <c r="AX117" s="240" t="str">
        <f t="shared" ca="1" si="74"/>
        <v>3,36138723928146+6,67792951338938i</v>
      </c>
      <c r="AY117" s="240" t="str">
        <f t="shared" ca="1" si="75"/>
        <v>5,77918593768711+4,74285532731504i</v>
      </c>
      <c r="AZ117" s="240" t="str">
        <f t="shared" ca="1" si="76"/>
        <v>7,20538908923494+1,99399970685435i</v>
      </c>
      <c r="BA117" s="240" t="str">
        <f t="shared" ca="1" si="77"/>
        <v>7,39528806034957-1,0969873575626i</v>
      </c>
      <c r="BB117" s="240" t="str">
        <f t="shared" ca="1" si="78"/>
        <v>6,31629989278387-3,99975279518866i</v>
      </c>
      <c r="BC117" s="240" t="str">
        <f t="shared" ca="1" si="79"/>
        <v>4,15355790351475-6,21623869396529i</v>
      </c>
      <c r="BD117" s="240" t="str">
        <f t="shared" ca="1" si="80"/>
        <v>1,27814641976149-7,36613932042097i</v>
      </c>
      <c r="BE117" s="240" t="str">
        <f t="shared" ca="1" si="81"/>
        <v>-1,81657005118776-7,25215416323515i</v>
      </c>
      <c r="BF117" s="240" t="str">
        <f t="shared" ca="1" si="82"/>
        <v>-4,5995985451909-5,89384085137008i</v>
      </c>
      <c r="BG117" s="240" t="str">
        <f t="shared" ca="1" si="83"/>
        <v>-6,59342567347882-3,52425944653788i</v>
      </c>
      <c r="BH117" s="240" t="str">
        <f t="shared" ca="1" si="84"/>
        <v>-7,45594960320992-0,549983883941167i</v>
      </c>
      <c r="BI117" s="240" t="str">
        <f t="shared" ca="1" si="85"/>
        <v>-7,03917805709825+2,51865818218107i</v>
      </c>
      <c r="BJ117" s="240" t="str">
        <f t="shared" ca="1" si="86"/>
        <v>-5,41462090065694+5,15514764680606i</v>
      </c>
      <c r="BK117" s="240" t="str">
        <f t="shared" ca="1" si="87"/>
        <v>-2,86102044453536+6,90711435942332i</v>
      </c>
      <c r="BL117" s="240" t="str">
        <f t="shared" ca="1" si="88"/>
        <v>0,183475297334024+7,47395501548339i</v>
      </c>
      <c r="BM117" s="240" t="str">
        <f t="shared" ca="1" si="89"/>
        <v>3,19649025804208+6,75841081826514i</v>
      </c>
      <c r="BN117" s="240" t="str">
        <f t="shared" ca="1" si="90"/>
        <v>5,66104985849269+4,88325519073712i</v>
      </c>
      <c r="BO117" s="240" t="str">
        <f t="shared" ca="1" si="91"/>
        <v>7,15428375827412+2,17022825165841i</v>
      </c>
      <c r="BP117" s="240" t="str">
        <f t="shared" ca="1" si="92"/>
        <v>7,41998215527832-0,915167511198065i</v>
      </c>
      <c r="BQ117" s="240" t="str">
        <f t="shared" ca="1" si="93"/>
        <v>6,41255638872894-3,8435383853388i</v>
      </c>
      <c r="BR117" s="240" t="str">
        <f t="shared" ca="1" si="94"/>
        <v>4,30486106387165-6,11243306539736i</v>
      </c>
      <c r="BS117" s="240" t="str">
        <f t="shared" ca="1" si="95"/>
        <v>1,45853557435053-7,33255349360338i</v>
      </c>
      <c r="BT117" s="240" t="str">
        <f t="shared" ca="1" si="96"/>
        <v>-1,63804616164783-7,29455081074304i</v>
      </c>
      <c r="BU117" s="240" t="str">
        <f t="shared" ca="1" si="97"/>
        <v>-4,4535711368929-6,00494553570935i</v>
      </c>
      <c r="BV117" s="240" t="str">
        <f t="shared" ca="1" si="98"/>
        <v>-6,50495020048642-3,68500877168465i</v>
      </c>
      <c r="BW117" s="240" t="str">
        <f t="shared" ca="1" si="99"/>
        <v>-7,44020673040773-0,732796402145014i</v>
      </c>
      <c r="BX117" s="240" t="str">
        <f t="shared" ca="1" si="100"/>
        <v>-7,09886895429317+2,34514953211381i</v>
      </c>
      <c r="BY117" s="240" t="str">
        <f t="shared" ca="1" si="101"/>
        <v>-5,53950377454371+5,02071356382906i</v>
      </c>
      <c r="BZ117" s="240" t="str">
        <f t="shared" ca="1" si="102"/>
        <v>-3,02966783059628+6,83482110917698i</v>
      </c>
      <c r="CA117" s="240" t="str">
        <f t="shared" ca="1" si="103"/>
        <v>-3,13234994807361E-13+7,4762067091675i</v>
      </c>
      <c r="CB117" s="240" t="str">
        <f t="shared" ca="1" si="104"/>
        <v>3,02966783059571+6,83482110917723i</v>
      </c>
      <c r="CC117" s="240" t="str">
        <f t="shared" ca="1" si="105"/>
        <v>5,53950377454379+5,02071356382897i</v>
      </c>
      <c r="CD117" s="240" t="str">
        <f t="shared" ca="1" si="106"/>
        <v>7,0988689542932+2,34514953211373i</v>
      </c>
      <c r="CE117" s="240" t="str">
        <f t="shared" ca="1" si="107"/>
        <v>7,44020673040772-0,73279640214513i</v>
      </c>
      <c r="CF117" s="240" t="str">
        <f t="shared" ca="1" si="108"/>
        <v>6,50495020048637-3,68500877168475i</v>
      </c>
      <c r="CG117" s="240" t="str">
        <f t="shared" ca="1" si="109"/>
        <v>4,4535711368928-6,00494553570942i</v>
      </c>
      <c r="CH117" s="240" t="str">
        <f t="shared" ca="1" si="110"/>
        <v>1,63804616164775-7,29455081074306i</v>
      </c>
      <c r="CI117" s="240" t="str">
        <f t="shared" ca="1" si="111"/>
        <v>-1,45853557435065-7,33255349360336i</v>
      </c>
      <c r="CJ117" s="240" t="str">
        <f t="shared" ca="1" si="112"/>
        <v>-4,30486106387175-6,11243306539729i</v>
      </c>
      <c r="CK117" s="240" t="str">
        <f t="shared" ca="1" si="113"/>
        <v>-6,412556388729-3,84353838533871i</v>
      </c>
      <c r="CL117" s="240" t="str">
        <f t="shared" ca="1" si="114"/>
        <v>-7,41998215527833-0,915167511197968i</v>
      </c>
      <c r="CM117" s="240" t="str">
        <f t="shared" ca="1" si="115"/>
        <v>-7,15428375827408+2,17022825165852i</v>
      </c>
      <c r="CN117" s="240" t="str">
        <f t="shared" ca="1" si="116"/>
        <v>-5,66104985849261+4,88325519073721i</v>
      </c>
      <c r="CO117" s="240" t="str">
        <f t="shared" ca="1" si="117"/>
        <v>-3,19649025804199+6,75841081826517i</v>
      </c>
      <c r="CP117" s="240" t="str">
        <f t="shared" ca="1" si="118"/>
        <v>-0,183475297333907+7,47395501548339i</v>
      </c>
      <c r="CQ117" s="240" t="str">
        <f t="shared" ca="1" si="119"/>
        <v>2,86102044453547+6,90711435942327i</v>
      </c>
      <c r="CR117" s="240" t="str">
        <f t="shared" ca="1" si="120"/>
        <v>5,41462090065649+5,15514764680654i</v>
      </c>
      <c r="CS117" s="240" t="str">
        <f t="shared" ca="1" si="121"/>
        <v>7,03917805709804+2,51865818218166i</v>
      </c>
      <c r="CT117" s="240" t="str">
        <f t="shared" ca="1" si="122"/>
        <v>7,45594960320996-0,549983883940516i</v>
      </c>
      <c r="CU117" s="240" t="str">
        <f t="shared" ca="1" si="123"/>
        <v>6,59342567347877-3,52425944653798i</v>
      </c>
      <c r="CV117" s="240" t="str">
        <f t="shared" ca="1" si="124"/>
        <v>4,59959854519081-5,89384085137016i</v>
      </c>
      <c r="CW117" s="240" t="str">
        <f t="shared" ca="1" si="125"/>
        <v>1,81657005118767-7,25215416323517i</v>
      </c>
      <c r="CX117" s="240" t="str">
        <f t="shared" ca="1" si="126"/>
        <v>-1,27814641976161-7,36613932042096i</v>
      </c>
      <c r="CY117" s="240" t="str">
        <f t="shared" ca="1" si="127"/>
        <v>-4,15355790351487-6,21623869396521i</v>
      </c>
      <c r="CZ117" s="240" t="str">
        <f t="shared" ca="1" si="128"/>
        <v>-6,31629989278393-3,99975279518859i</v>
      </c>
      <c r="DA117" s="240" t="str">
        <f t="shared" ca="1" si="129"/>
        <v>-7,3952880603496-1,09698735756247i</v>
      </c>
      <c r="DB117" s="240" t="str">
        <f t="shared" ca="1" si="130"/>
        <v>-7,20538908923491+1,99399970685444i</v>
      </c>
      <c r="DC117" s="240" t="str">
        <f t="shared" ca="1" si="131"/>
        <v>-5,77918593768704+4,74285532731513i</v>
      </c>
      <c r="DD117" s="240" t="str">
        <f t="shared" ca="1" si="132"/>
        <v>-3,36138723928134+6,67792951338943i</v>
      </c>
      <c r="DE117" s="240" t="str">
        <f t="shared" ca="1" si="133"/>
        <v>-0,366840076009713+7,46720129076714i</v>
      </c>
      <c r="DF117" s="240" t="str">
        <f t="shared" ca="1" si="134"/>
        <v>2,69064968673918+6,97524702225315i</v>
      </c>
      <c r="DG117" s="240" t="str">
        <f t="shared" ca="1" si="135"/>
        <v>5,28647646160488+5,28647646160453i</v>
      </c>
      <c r="DH117" s="240" t="str">
        <f t="shared" ca="1" si="136"/>
        <v>6,97524702225335+2,69064968673868i</v>
      </c>
      <c r="DI117" s="240" t="str">
        <f t="shared" ca="1" si="137"/>
        <v>7,46720129076714-0,366840076009518i</v>
      </c>
      <c r="DJ117" s="240" t="str">
        <f t="shared" ca="1" si="138"/>
        <v>6,67792951338952-3,36138723928116i</v>
      </c>
      <c r="DK117" s="240" t="str">
        <f t="shared" ca="1" si="139"/>
        <v>4,74285532731529-5,77918593768691i</v>
      </c>
      <c r="DL117" s="240" t="str">
        <f t="shared" ca="1" si="140"/>
        <v>1,99399970685468-7,20538908923485i</v>
      </c>
      <c r="DM117" s="240" t="str">
        <f t="shared" ca="1" si="141"/>
        <v>-1,09698735756228-7,39528806034962i</v>
      </c>
      <c r="DN117" s="240" t="str">
        <f t="shared" ca="1" si="142"/>
        <v>-3,99975279518842-6,31629989278403i</v>
      </c>
      <c r="DO117" s="240" t="str">
        <f t="shared" ca="1" si="143"/>
        <v>-6,2162386939651-4,15355790351503i</v>
      </c>
      <c r="DP117" s="240" t="str">
        <f t="shared" ca="1" si="144"/>
        <v>-7,36613932042092-1,27814641976181i</v>
      </c>
      <c r="DQ117" s="240" t="str">
        <f t="shared" ca="1" si="145"/>
        <v>-7,25215416323523+1,81657005118743i</v>
      </c>
      <c r="DR117" s="240" t="str">
        <f t="shared" ca="1" si="146"/>
        <v>-5,89384085137028+4,59959854519065i</v>
      </c>
      <c r="DS117" s="240" t="str">
        <f t="shared" ca="1" si="147"/>
        <v>-3,52425944653815+6,59342567347867i</v>
      </c>
      <c r="DT117" s="240" t="str">
        <f t="shared" ca="1" si="148"/>
        <v>-0,549983883940765+7,45594960320995i</v>
      </c>
      <c r="DU117" s="240" t="str">
        <f t="shared" ca="1" si="149"/>
        <v>2,51865818218148+7,03917805709811i</v>
      </c>
      <c r="DV117" s="240" t="str">
        <f t="shared" ca="1" si="150"/>
        <v>5,1551476468064+5,41462090065663i</v>
      </c>
      <c r="DW117" s="240" t="str">
        <f t="shared" ca="1" si="151"/>
        <v>6,90711435942348+2,86102044453496i</v>
      </c>
      <c r="DX117" s="240" t="str">
        <f t="shared" ca="1" si="152"/>
        <v>7,47395501548338-0,183475297334454i</v>
      </c>
      <c r="DY117" s="240" t="str">
        <f t="shared" ca="1" si="153"/>
        <v>6,75841081826497-3,19649025804244i</v>
      </c>
      <c r="DZ117" s="240" t="str">
        <f t="shared" ca="1" si="154"/>
        <v>4,8832551907368-5,66104985849297i</v>
      </c>
      <c r="EA117" s="240" t="str">
        <f t="shared" ca="1" si="155"/>
        <v>2,17022825165797-7,15428375827425i</v>
      </c>
      <c r="EB117" s="240" t="str">
        <f t="shared" ca="1" si="156"/>
        <v>-0,915167511197751-7,41998215527836i</v>
      </c>
      <c r="EC117" s="240" t="str">
        <f t="shared" ca="1" si="157"/>
        <v>-3,84353838533853-6,4125563887291i</v>
      </c>
      <c r="ED117" s="240" t="str">
        <f t="shared" ca="1" si="158"/>
        <v>-6,11243306539716-4,30486106387193i</v>
      </c>
      <c r="EE117" s="240" t="str">
        <f t="shared" ca="1" si="159"/>
        <v>-7,33255349360332-1,45853557435084i</v>
      </c>
      <c r="EF117" s="240" t="str">
        <f t="shared" ca="1" si="160"/>
        <v>-7,2945508107431+1,63804616164755i</v>
      </c>
      <c r="EG117" s="240" t="str">
        <f t="shared" ca="1" si="161"/>
        <v>-6,00494553570955+4,45357113689262i</v>
      </c>
      <c r="EH117" s="240" t="str">
        <f t="shared" ca="1" si="162"/>
        <v>-3,68500877168492+6,50495020048627i</v>
      </c>
      <c r="EI117" s="240" t="str">
        <f t="shared" ca="1" si="163"/>
        <v>-0,732796402145352+7,4402067304077i</v>
      </c>
      <c r="EJ117" s="240" t="str">
        <f t="shared" ca="1" si="164"/>
        <v>2,34514953211351+7,09886895429327i</v>
      </c>
      <c r="EK117" s="240" t="str">
        <f t="shared" ca="1" si="165"/>
        <v>5,02071356382883+5,53950377454392i</v>
      </c>
      <c r="EL117" s="240" t="str">
        <f t="shared" ca="1" si="166"/>
        <v>6,83482110917714+3,02966783059591i</v>
      </c>
      <c r="EM117" s="240" t="str">
        <f t="shared" ca="1" si="167"/>
        <v>7,4762067091675-1,17233021938864E-13i</v>
      </c>
      <c r="EN117" s="240"/>
      <c r="EO117" s="240"/>
      <c r="EP117" s="240"/>
    </row>
    <row r="118" spans="1:146" ht="15" thickBot="1">
      <c r="A118" s="277">
        <f t="shared" si="168"/>
        <v>3.5156250000000004E-4</v>
      </c>
      <c r="B118" s="276">
        <v>18</v>
      </c>
      <c r="C118" s="248">
        <f t="shared" si="169"/>
        <v>3600</v>
      </c>
      <c r="D118" s="247">
        <f t="shared" si="170"/>
        <v>22619.46710584651</v>
      </c>
      <c r="E118" s="247" t="str">
        <f t="shared" si="171"/>
        <v>22619,4671058465i</v>
      </c>
      <c r="F118" s="247" t="str">
        <f t="shared" si="172"/>
        <v>0,0173643601157231-0,133051023308545i</v>
      </c>
      <c r="G118" s="247" t="str">
        <f t="shared" si="173"/>
        <v>-3,49413028904112-0,839704363848002i</v>
      </c>
      <c r="H118" s="247" t="str">
        <f t="shared" si="38"/>
        <v>0,00326511262832724-0,0232885620145894i</v>
      </c>
      <c r="I118" s="247" t="str">
        <f t="shared" si="174"/>
        <v>-0,00907578784522151+0,0163780576183843i</v>
      </c>
      <c r="J118" s="275" t="str">
        <f ca="1">IMPRODUCT(1/N_FFT2,AG100)</f>
        <v>0,0202849778655935+0,000460212670753219i</v>
      </c>
      <c r="K118" s="274" t="str">
        <f t="shared" ca="1" si="175"/>
        <v>-0,000191639545191448+0,000328051743706902i</v>
      </c>
      <c r="N118" s="265">
        <f t="shared" ca="1" si="176"/>
        <v>7.5239991478045072</v>
      </c>
      <c r="O118" s="240">
        <f t="shared" ca="1" si="39"/>
        <v>-7.4760008521954928</v>
      </c>
      <c r="P118" s="240" t="str">
        <f t="shared" ca="1" si="40"/>
        <v>-6,75822472576646+3,19640224284531i</v>
      </c>
      <c r="Q118" s="240" t="str">
        <f t="shared" ca="1" si="41"/>
        <v>-4,74272473303452+5,77902680809585i</v>
      </c>
      <c r="R118" s="240" t="str">
        <f t="shared" ca="1" si="42"/>
        <v>-1,81652003202345+7,25195447553866i</v>
      </c>
      <c r="S118" s="240" t="str">
        <f t="shared" ca="1" si="43"/>
        <v>1,45849541364767+7,33235159211534i</v>
      </c>
      <c r="T118" s="240" t="str">
        <f t="shared" ca="1" si="44"/>
        <v>4,45344850803767+6,00478018983916i</v>
      </c>
      <c r="U118" s="241" t="str">
        <f t="shared" ca="1" si="45"/>
        <v>6,59324412383764+3,52416240623332i</v>
      </c>
      <c r="V118" s="240" t="str">
        <f t="shared" ca="1" si="46"/>
        <v>7,46699568175885+0,366829975087047i</v>
      </c>
      <c r="W118" s="240" t="str">
        <f t="shared" ca="1" si="47"/>
        <v>6,90692417238035-2,86094166648252i</v>
      </c>
      <c r="X118" s="240" t="str">
        <f t="shared" ca="1" si="48"/>
        <v>5,02057531873584-5,53935124458888i</v>
      </c>
      <c r="Y118" s="240" t="str">
        <f t="shared" ca="1" si="49"/>
        <v>2,17016849453363-7,15408676543424i</v>
      </c>
      <c r="Z118" s="240" t="str">
        <f t="shared" ca="1" si="50"/>
        <v>-1,09695715207132-7,39508443146847i</v>
      </c>
      <c r="AA118" s="240" t="str">
        <f t="shared" ca="1" si="51"/>
        <v>-4,15344353550902-6,21606753014847i</v>
      </c>
      <c r="AB118" s="240" t="str">
        <f t="shared" ca="1" si="52"/>
        <v>-6,41237981931449-3,84343255370458i</v>
      </c>
      <c r="AC118" s="240" t="str">
        <f t="shared" ca="1" si="53"/>
        <v>-7,44000186469328-0,732776224633527i</v>
      </c>
      <c r="AD118" s="240" t="str">
        <f t="shared" ca="1" si="54"/>
        <v>-7,03898423368787+2,51858883105625i</v>
      </c>
      <c r="AE118" s="240" t="str">
        <f t="shared" ca="1" si="55"/>
        <v>-5,28633089874387+5,28633089874381i</v>
      </c>
      <c r="AF118" s="240" t="str">
        <f t="shared" ca="1" si="56"/>
        <v>-2,51858883105624+7,03898423368787i</v>
      </c>
      <c r="AG118" s="240" t="str">
        <f t="shared" ca="1" si="57"/>
        <v>0,732776224633529+7,44000186469328i</v>
      </c>
      <c r="AH118" s="240" t="str">
        <f t="shared" ca="1" si="58"/>
        <v>3,84343255370458+6,41237981931448i</v>
      </c>
      <c r="AI118" s="240" t="str">
        <f t="shared" ca="1" si="59"/>
        <v>6,21606753014847+4,15344353550902i</v>
      </c>
      <c r="AJ118" s="240" t="str">
        <f t="shared" ca="1" si="60"/>
        <v>7,39508443146847+1,09695715207132i</v>
      </c>
      <c r="AK118" s="240" t="str">
        <f t="shared" ca="1" si="61"/>
        <v>7,15408676543424-2,17016849453363i</v>
      </c>
      <c r="AL118" s="240" t="str">
        <f t="shared" ca="1" si="62"/>
        <v>5,53935124458882-5,0205753187359i</v>
      </c>
      <c r="AM118" s="240" t="str">
        <f t="shared" ca="1" si="63"/>
        <v>2,86094166648218-6,90692417238049i</v>
      </c>
      <c r="AN118" s="240" t="str">
        <f t="shared" ca="1" si="64"/>
        <v>-0,366829975086905-7,46699568175886i</v>
      </c>
      <c r="AO118" s="240" t="str">
        <f t="shared" ca="1" si="65"/>
        <v>-3,52416240623346-6,59324412383756i</v>
      </c>
      <c r="AP118" s="240" t="str">
        <f t="shared" ca="1" si="66"/>
        <v>-6,00478018983893-4,45344850803798i</v>
      </c>
      <c r="AQ118" s="240" t="str">
        <f t="shared" ca="1" si="67"/>
        <v>-7,33235159211533-1,45849541364775i</v>
      </c>
      <c r="AR118" s="240" t="str">
        <f t="shared" ca="1" si="68"/>
        <v>-7,33235159211533-1,45849541364775i</v>
      </c>
      <c r="AS118" s="240" t="str">
        <f t="shared" ca="1" si="69"/>
        <v>-5,77902680809603+4,74272473303428i</v>
      </c>
      <c r="AT118" s="240" t="str">
        <f t="shared" ca="1" si="70"/>
        <v>-3,19640224284534+6,75822472576645i</v>
      </c>
      <c r="AU118" s="240" t="str">
        <f t="shared" ca="1" si="71"/>
        <v>2,21639124265879E-13+7,47600085219549i</v>
      </c>
      <c r="AV118" s="240" t="str">
        <f t="shared" ca="1" si="72"/>
        <v>3,19640224284508+6,75822472576657i</v>
      </c>
      <c r="AW118" s="240" t="str">
        <f t="shared" ca="1" si="73"/>
        <v>5,77902680809585+4,7427247330345i</v>
      </c>
      <c r="AX118" s="240" t="str">
        <f t="shared" ca="1" si="74"/>
        <v>7,25195447553874+1,81652003202315i</v>
      </c>
      <c r="AY118" s="240" t="str">
        <f t="shared" ca="1" si="75"/>
        <v>7,33235159211539-1,45849541364746i</v>
      </c>
      <c r="AZ118" s="240" t="str">
        <f t="shared" ca="1" si="76"/>
        <v>6,00478018983911-4,45344850803773i</v>
      </c>
      <c r="BA118" s="240" t="str">
        <f t="shared" ca="1" si="77"/>
        <v>3,52416240623306-6,59324412383778i</v>
      </c>
      <c r="BB118" s="240" t="str">
        <f t="shared" ca="1" si="78"/>
        <v>0,366829975087191-7,46699568175884i</v>
      </c>
      <c r="BC118" s="240" t="str">
        <f t="shared" ca="1" si="79"/>
        <v>-2,86094166648261-6,90692417238031i</v>
      </c>
      <c r="BD118" s="240" t="str">
        <f t="shared" ca="1" si="80"/>
        <v>-5,53935124458861-5,02057531873612i</v>
      </c>
      <c r="BE118" s="240" t="str">
        <f t="shared" ca="1" si="81"/>
        <v>-7,1540867654342-2,17016849453378i</v>
      </c>
      <c r="BF118" s="240" t="str">
        <f t="shared" ca="1" si="82"/>
        <v>-7,39508443146844+1,09695715207147i</v>
      </c>
      <c r="BG118" s="240" t="str">
        <f t="shared" ca="1" si="83"/>
        <v>-6,21606753014867+4,15344353550871i</v>
      </c>
      <c r="BH118" s="240" t="str">
        <f t="shared" ca="1" si="84"/>
        <v>-3,84343255370463+6,41237981931445i</v>
      </c>
      <c r="BI118" s="240" t="str">
        <f t="shared" ca="1" si="85"/>
        <v>-0,732776224633365+7,4400018646933i</v>
      </c>
      <c r="BJ118" s="240" t="str">
        <f t="shared" ca="1" si="86"/>
        <v>2,51858883105596+7,03898423368798i</v>
      </c>
      <c r="BK118" s="240" t="str">
        <f t="shared" ca="1" si="87"/>
        <v>5,28633089874381+5,28633089874387i</v>
      </c>
      <c r="BL118" s="240" t="str">
        <f t="shared" ca="1" si="88"/>
        <v>7,03898423368795+2,51858883105603i</v>
      </c>
      <c r="BM118" s="240" t="str">
        <f t="shared" ca="1" si="89"/>
        <v>7,44000186469331-0,732776224633314i</v>
      </c>
      <c r="BN118" s="240" t="str">
        <f t="shared" ca="1" si="90"/>
        <v>6,41237981931448-3,84343255370458i</v>
      </c>
      <c r="BO118" s="240" t="str">
        <f t="shared" ca="1" si="91"/>
        <v>4,15344353550875-6,21606753014865i</v>
      </c>
      <c r="BP118" s="240" t="str">
        <f t="shared" ca="1" si="92"/>
        <v>1,09695715207154-7,39508443146844i</v>
      </c>
      <c r="BQ118" s="240" t="str">
        <f t="shared" ca="1" si="93"/>
        <v>-2,1701684945337-7,15408676543422i</v>
      </c>
      <c r="BR118" s="240" t="str">
        <f t="shared" ca="1" si="94"/>
        <v>-5,02057531873606-5,53935124458867i</v>
      </c>
      <c r="BS118" s="240" t="str">
        <f t="shared" ca="1" si="95"/>
        <v>-6,90692417238029-2,86094166648265i</v>
      </c>
      <c r="BT118" s="240" t="str">
        <f t="shared" ca="1" si="96"/>
        <v>-7,46699568175885+0,366829975087139i</v>
      </c>
      <c r="BU118" s="240" t="str">
        <f t="shared" ca="1" si="97"/>
        <v>-6,59324412383745+3,52416240623366i</v>
      </c>
      <c r="BV118" s="240" t="str">
        <f t="shared" ca="1" si="98"/>
        <v>-4,4534485080378+6,00478018983906i</v>
      </c>
      <c r="BW118" s="240" t="str">
        <f t="shared" ca="1" si="99"/>
        <v>-1,45849541364752+7,33235159211537i</v>
      </c>
      <c r="BX118" s="240" t="str">
        <f t="shared" ca="1" si="100"/>
        <v>1,81652003202309+7,25195447553875i</v>
      </c>
      <c r="BY118" s="240" t="str">
        <f t="shared" ca="1" si="101"/>
        <v>4,74272473303446+5,77902680809589i</v>
      </c>
      <c r="BZ118" s="240" t="str">
        <f t="shared" ca="1" si="102"/>
        <v>6,75822472576655+3,19640224284513i</v>
      </c>
      <c r="CA118" s="240" t="str">
        <f t="shared" ca="1" si="103"/>
        <v>7,47600085219549+3,00404285197177E-13i</v>
      </c>
      <c r="CB118" s="240" t="str">
        <f t="shared" ca="1" si="104"/>
        <v>6,75822472576648-3,19640224284528i</v>
      </c>
      <c r="CC118" s="240" t="str">
        <f t="shared" ca="1" si="105"/>
        <v>4,74272473303433-5,779026808096i</v>
      </c>
      <c r="CD118" s="240" t="str">
        <f t="shared" ca="1" si="106"/>
        <v>1,81652003202365-7,25195447553861i</v>
      </c>
      <c r="CE118" s="240" t="str">
        <f t="shared" ca="1" si="107"/>
        <v>-1,4584954136477-7,33235159211534i</v>
      </c>
      <c r="CF118" s="240" t="str">
        <f t="shared" ca="1" si="108"/>
        <v>-4,45344850803791-6,00478018983898i</v>
      </c>
      <c r="CG118" s="240" t="str">
        <f t="shared" ca="1" si="109"/>
        <v>-6,59324412383753-3,52416240623351i</v>
      </c>
      <c r="CH118" s="240" t="str">
        <f t="shared" ca="1" si="110"/>
        <v>-7,46699568175886-0,36682997508697i</v>
      </c>
      <c r="CI118" s="240" t="str">
        <f t="shared" ca="1" si="111"/>
        <v>-6,90692417238023+2,86094166648281i</v>
      </c>
      <c r="CJ118" s="240" t="str">
        <f t="shared" ca="1" si="112"/>
        <v>-5,02057531873593+5,53935124458879i</v>
      </c>
      <c r="CK118" s="240" t="str">
        <f t="shared" ca="1" si="113"/>
        <v>-2,17016849453357+7,15408676543426i</v>
      </c>
      <c r="CL118" s="240" t="str">
        <f t="shared" ca="1" si="114"/>
        <v>1,09695715207172+7,39508443146841i</v>
      </c>
      <c r="CM118" s="240" t="str">
        <f t="shared" ca="1" si="115"/>
        <v>4,1534435355089+6,21606753014855i</v>
      </c>
      <c r="CN118" s="240" t="str">
        <f t="shared" ca="1" si="116"/>
        <v>6,41237981931458+3,84343255370441i</v>
      </c>
      <c r="CO118" s="240" t="str">
        <f t="shared" ca="1" si="117"/>
        <v>7,44000186469325+0,732776224633885i</v>
      </c>
      <c r="CP118" s="240" t="str">
        <f t="shared" ca="1" si="118"/>
        <v>7,0389842336879-2,51858883105617i</v>
      </c>
      <c r="CQ118" s="240" t="str">
        <f t="shared" ca="1" si="119"/>
        <v>5,2863308987437-5,28633089874399i</v>
      </c>
      <c r="CR118" s="240" t="str">
        <f t="shared" ca="1" si="120"/>
        <v>2,51858883105653-7,03898423368777i</v>
      </c>
      <c r="CS118" s="240" t="str">
        <f t="shared" ca="1" si="121"/>
        <v>-0,73277622463356-7,44000186469328i</v>
      </c>
      <c r="CT118" s="240" t="str">
        <f t="shared" ca="1" si="122"/>
        <v>-3,84343255370477-6,41237981931436i</v>
      </c>
      <c r="CU118" s="240" t="str">
        <f t="shared" ca="1" si="123"/>
        <v>-6,21606753014834-4,15344353550921i</v>
      </c>
      <c r="CV118" s="240" t="str">
        <f t="shared" ca="1" si="124"/>
        <v>-7,39508443146847-1,0969571520713i</v>
      </c>
      <c r="CW118" s="240" t="str">
        <f t="shared" ca="1" si="125"/>
        <v>-7,15408676543415+2,17016849453391i</v>
      </c>
      <c r="CX118" s="240" t="str">
        <f t="shared" ca="1" si="126"/>
        <v>-5,539351244589+5,02057531873569i</v>
      </c>
      <c r="CY118" s="240" t="str">
        <f t="shared" ca="1" si="127"/>
        <v>-2,86094166648245+6,90692417238038i</v>
      </c>
      <c r="CZ118" s="240" t="str">
        <f t="shared" ca="1" si="128"/>
        <v>0,366829975087334+7,46699568175884i</v>
      </c>
      <c r="DA118" s="240" t="str">
        <f t="shared" ca="1" si="129"/>
        <v>3,52416240623321+6,5932441238377i</v>
      </c>
      <c r="DB118" s="240" t="str">
        <f t="shared" ca="1" si="130"/>
        <v>6,0047801898392+4,45344850803762i</v>
      </c>
      <c r="DC118" s="240" t="str">
        <f t="shared" ca="1" si="131"/>
        <v>7,33235159211528+1,45849541364801i</v>
      </c>
      <c r="DD118" s="240" t="str">
        <f t="shared" ca="1" si="132"/>
        <v>7,2519544755387-1,8165200320233i</v>
      </c>
      <c r="DE118" s="240" t="str">
        <f t="shared" ca="1" si="133"/>
        <v>5,77902680809576-4,74272473303461i</v>
      </c>
      <c r="DF118" s="240" t="str">
        <f t="shared" ca="1" si="134"/>
        <v>3,1964022428456-6,75822472576633i</v>
      </c>
      <c r="DG118" s="240" t="str">
        <f t="shared" ca="1" si="135"/>
        <v>7,87651609312977E-14-7,47600085219549i</v>
      </c>
      <c r="DH118" s="240" t="str">
        <f t="shared" ca="1" si="136"/>
        <v>-3,19640224284551-6,75822472576637i</v>
      </c>
      <c r="DI118" s="240" t="str">
        <f t="shared" ca="1" si="137"/>
        <v>-5,77902680809567-4,74272473303473i</v>
      </c>
      <c r="DJ118" s="240" t="str">
        <f t="shared" ca="1" si="138"/>
        <v>-7,25195447553866-1,81652003202346i</v>
      </c>
      <c r="DK118" s="240" t="str">
        <f t="shared" ca="1" si="139"/>
        <v>-7,3323515921153+1,45849541364791i</v>
      </c>
      <c r="DL118" s="240" t="str">
        <f t="shared" ca="1" si="140"/>
        <v>-6,00478018983929+4,45344850803749i</v>
      </c>
      <c r="DM118" s="240" t="str">
        <f t="shared" ca="1" si="141"/>
        <v>-3,5241624062333+6,59324412383764i</v>
      </c>
      <c r="DN118" s="240" t="str">
        <f t="shared" ca="1" si="142"/>
        <v>-0,366829975086748+7,46699568175887i</v>
      </c>
      <c r="DO118" s="240" t="str">
        <f t="shared" ca="1" si="143"/>
        <v>2,86094166648235+6,90692417238041i</v>
      </c>
      <c r="DP118" s="240" t="str">
        <f t="shared" ca="1" si="144"/>
        <v>5,53935124458893+5,02057531873577i</v>
      </c>
      <c r="DQ118" s="240" t="str">
        <f t="shared" ca="1" si="145"/>
        <v>7,15408676543433+2,17016849453335i</v>
      </c>
      <c r="DR118" s="240" t="str">
        <f t="shared" ca="1" si="146"/>
        <v>7,39508443146849-1,0969571520712i</v>
      </c>
      <c r="DS118" s="240" t="str">
        <f t="shared" ca="1" si="147"/>
        <v>6,21606753014842-4,15344353550908i</v>
      </c>
      <c r="DT118" s="240" t="str">
        <f t="shared" ca="1" si="148"/>
        <v>3,84343255370486-6,41237981931431i</v>
      </c>
      <c r="DU118" s="240" t="str">
        <f t="shared" ca="1" si="149"/>
        <v>0,732776224633664-7,44000186469327i</v>
      </c>
      <c r="DV118" s="240" t="str">
        <f t="shared" ca="1" si="150"/>
        <v>-2,51858883105638-7,03898423368783i</v>
      </c>
      <c r="DW118" s="240" t="str">
        <f t="shared" ca="1" si="151"/>
        <v>-5,28633089874362-5,28633089874406i</v>
      </c>
      <c r="DX118" s="240" t="str">
        <f t="shared" ca="1" si="152"/>
        <v>-7,03898423368784-2,51858883105632i</v>
      </c>
      <c r="DY118" s="240" t="str">
        <f t="shared" ca="1" si="153"/>
        <v>-7,44000186469326+0,732776224633781i</v>
      </c>
      <c r="DZ118" s="240" t="str">
        <f t="shared" ca="1" si="154"/>
        <v>-6,41237981931463+3,84343255370432i</v>
      </c>
      <c r="EA118" s="240" t="str">
        <f t="shared" ca="1" si="155"/>
        <v>-4,15344353550903+6,21606753014846i</v>
      </c>
      <c r="EB118" s="240" t="str">
        <f t="shared" ca="1" si="156"/>
        <v>-1,09695715207108+7,3950844314685i</v>
      </c>
      <c r="EC118" s="240" t="str">
        <f t="shared" ca="1" si="157"/>
        <v>2,17016849453342+7,1540867654343i</v>
      </c>
      <c r="ED118" s="240" t="str">
        <f t="shared" ca="1" si="158"/>
        <v>5,02057531873586+5,53935124458885i</v>
      </c>
      <c r="EE118" s="240" t="str">
        <f t="shared" ca="1" si="159"/>
        <v>6,90692417238046+2,86094166648224i</v>
      </c>
      <c r="EF118" s="240" t="str">
        <f t="shared" ca="1" si="160"/>
        <v>7,46699568175887-0,366829975086812i</v>
      </c>
      <c r="EG118" s="240" t="str">
        <f t="shared" ca="1" si="161"/>
        <v>6,59324412383759-3,5241624062334i</v>
      </c>
      <c r="EH118" s="240" t="str">
        <f t="shared" ca="1" si="162"/>
        <v>4,45344850803744-6,00478018983933i</v>
      </c>
      <c r="EI118" s="240" t="str">
        <f t="shared" ca="1" si="163"/>
        <v>1,45849541364779-7,33235159211532i</v>
      </c>
      <c r="EJ118" s="240" t="str">
        <f t="shared" ca="1" si="164"/>
        <v>-1,81652003202352-7,25195447553864i</v>
      </c>
      <c r="EK118" s="240" t="str">
        <f t="shared" ca="1" si="165"/>
        <v>-4,74272473303421-5,77902680809609i</v>
      </c>
      <c r="EL118" s="240" t="str">
        <f t="shared" ca="1" si="166"/>
        <v>-6,75822472576642-3,1964022428454i</v>
      </c>
      <c r="EM118" s="240" t="str">
        <f t="shared" ca="1" si="167"/>
        <v>-7,47600085219549+1,42873963334582E-13i</v>
      </c>
      <c r="EN118" s="240"/>
      <c r="EO118" s="240"/>
      <c r="EP118" s="240"/>
    </row>
    <row r="119" spans="1:146" ht="15" thickBot="1">
      <c r="A119" s="277">
        <f t="shared" si="168"/>
        <v>3.7109375000000006E-4</v>
      </c>
      <c r="B119" s="276">
        <v>19</v>
      </c>
      <c r="C119" s="248">
        <f t="shared" si="169"/>
        <v>3800</v>
      </c>
      <c r="D119" s="247">
        <f t="shared" si="170"/>
        <v>23876.104167282429</v>
      </c>
      <c r="E119" s="247" t="str">
        <f t="shared" si="171"/>
        <v>23876,1041672824i</v>
      </c>
      <c r="F119" s="247" t="str">
        <f t="shared" si="172"/>
        <v>0,0166264903819592-0,126117557380407i</v>
      </c>
      <c r="G119" s="247" t="str">
        <f t="shared" si="173"/>
        <v>-3,56340253015395-0,854195721776994i</v>
      </c>
      <c r="H119" s="247" t="str">
        <f t="shared" si="38"/>
        <v>0,00313544383264777-0,0220695252027219i</v>
      </c>
      <c r="I119" s="247" t="str">
        <f t="shared" si="174"/>
        <v>-0,00855044493751154+0,0157229682088024i</v>
      </c>
      <c r="J119" s="275" t="str">
        <f ca="1">IMPRODUCT(1/N_FFT2,AH100)</f>
        <v>0,260970390594516+0,00443457523405578i</v>
      </c>
      <c r="K119" s="274" t="str">
        <f t="shared" ca="1" si="175"/>
        <v>-0,00230113764052389+0,00406531156339627i</v>
      </c>
      <c r="N119" s="265">
        <f t="shared" ca="1" si="176"/>
        <v>7.5242219326259399</v>
      </c>
      <c r="O119" s="240">
        <f t="shared" ca="1" si="39"/>
        <v>-7.4757780673740601</v>
      </c>
      <c r="P119" s="240" t="str">
        <f t="shared" ca="1" si="40"/>
        <v>-6,67754664012295+3,3611945170748i</v>
      </c>
      <c r="Q119" s="240" t="str">
        <f t="shared" ca="1" si="41"/>
        <v>-4,45331579527451+6,00460124739267i</v>
      </c>
      <c r="R119" s="240" t="str">
        <f t="shared" ca="1" si="42"/>
        <v>-1,27807313835114+7,36571698924526i</v>
      </c>
      <c r="S119" s="240" t="str">
        <f t="shared" ca="1" si="43"/>
        <v>2,17010382351367+7,15387357365242i</v>
      </c>
      <c r="T119" s="240" t="str">
        <f t="shared" ca="1" si="44"/>
        <v>5,1548520809105+5,41431045808824i</v>
      </c>
      <c r="U119" s="241" t="str">
        <f t="shared" ca="1" si="45"/>
        <v>7,03877447196144+2,51851377711041i</v>
      </c>
      <c r="V119" s="240" t="str">
        <f t="shared" ca="1" si="46"/>
        <v>7,41955673707066-0,915115040866719i</v>
      </c>
      <c r="W119" s="240" t="str">
        <f t="shared" ca="1" si="47"/>
        <v>6,21588229133938-4,15331976289384i</v>
      </c>
      <c r="X119" s="240" t="str">
        <f t="shared" ca="1" si="48"/>
        <v>3,68479749491977-6,50457724483798i</v>
      </c>
      <c r="Y119" s="240" t="str">
        <f t="shared" ca="1" si="49"/>
        <v>0,366819043553958-7,46677316529149i</v>
      </c>
      <c r="Z119" s="240" t="str">
        <f t="shared" ca="1" si="50"/>
        <v>-3,02949412723232-6,83442924066786i</v>
      </c>
      <c r="AA119" s="240" t="str">
        <f t="shared" ca="1" si="51"/>
        <v>-5,77885459310004-4,74258339983998i</v>
      </c>
      <c r="AB119" s="240" t="str">
        <f t="shared" ca="1" si="52"/>
        <v>-7,29413258403218-1,63795224569922i</v>
      </c>
      <c r="AC119" s="240" t="str">
        <f t="shared" ca="1" si="53"/>
        <v>-7,25173836729915+1,81646589972743i</v>
      </c>
      <c r="AD119" s="240" t="str">
        <f t="shared" ca="1" si="54"/>
        <v>-5,66072528713481+4,88297521355818i</v>
      </c>
      <c r="AE119" s="240" t="str">
        <f t="shared" ca="1" si="55"/>
        <v>-2,86085641042236+6,90671834604368i</v>
      </c>
      <c r="AF119" s="240" t="str">
        <f t="shared" ca="1" si="56"/>
        <v>0,549952351094307+7,45552212284002i</v>
      </c>
      <c r="AG119" s="240" t="str">
        <f t="shared" ca="1" si="57"/>
        <v>3,84331801941651+6,41218873039927i</v>
      </c>
      <c r="AH119" s="240" t="str">
        <f t="shared" ca="1" si="58"/>
        <v>6,31593775323653+3,99952347284931i</v>
      </c>
      <c r="AI119" s="240" t="str">
        <f t="shared" ca="1" si="59"/>
        <v>7,43978015264166+0,732754387902442i</v>
      </c>
      <c r="AJ119" s="240" t="str">
        <f t="shared" ca="1" si="60"/>
        <v>6,97484710254669-2,69049542068502i</v>
      </c>
      <c r="AK119" s="240" t="str">
        <f t="shared" ca="1" si="61"/>
        <v>5,02042570559381-5,53918617192489i</v>
      </c>
      <c r="AL119" s="240" t="str">
        <f t="shared" ca="1" si="62"/>
        <v>1,99388538261973-7,2049759745336i</v>
      </c>
      <c r="AM119" s="240" t="str">
        <f t="shared" ca="1" si="63"/>
        <v>-1,45845195048484-7,33213308804184i</v>
      </c>
      <c r="AN119" s="240" t="str">
        <f t="shared" ca="1" si="64"/>
        <v>-4,59933483121847-5,89350293314355i</v>
      </c>
      <c r="AO119" s="240" t="str">
        <f t="shared" ca="1" si="65"/>
        <v>-6,75802333067319-3,19630699006022i</v>
      </c>
      <c r="AP119" s="240" t="str">
        <f t="shared" ca="1" si="66"/>
        <v>-7,47352650278885+0,183464777937673i</v>
      </c>
      <c r="AQ119" s="240" t="str">
        <f t="shared" ca="1" si="67"/>
        <v>-6,59304764516615+3,52405738619565i</v>
      </c>
      <c r="AR119" s="240" t="str">
        <f t="shared" ca="1" si="68"/>
        <v>-6,59304764516615+3,52405738619565i</v>
      </c>
      <c r="AS119" s="240" t="str">
        <f t="shared" ca="1" si="69"/>
        <v>-1,09692446274914+7,39486405795628i</v>
      </c>
      <c r="AT119" s="240" t="str">
        <f t="shared" ca="1" si="70"/>
        <v>2,34501507500988+7,09846194683098i</v>
      </c>
      <c r="AU119" s="240" t="str">
        <f t="shared" ca="1" si="71"/>
        <v>5,28617336608577+5,28617336608595i</v>
      </c>
      <c r="AV119" s="240" t="str">
        <f t="shared" ca="1" si="72"/>
        <v>7,09846194683113+2,34501507500942i</v>
      </c>
      <c r="AW119" s="240" t="str">
        <f t="shared" ca="1" si="73"/>
        <v>7,39486405795631-1,09692446274888i</v>
      </c>
      <c r="AX119" s="240" t="str">
        <f t="shared" ca="1" si="74"/>
        <v>6,11208261437682-4,30461424841572i</v>
      </c>
      <c r="AY119" s="240" t="str">
        <f t="shared" ca="1" si="75"/>
        <v>3,52405738619522-6,59304764516638i</v>
      </c>
      <c r="AZ119" s="240" t="str">
        <f t="shared" ca="1" si="76"/>
        <v>0,183464777937934-7,47352650278884i</v>
      </c>
      <c r="BA119" s="240" t="str">
        <f t="shared" ca="1" si="77"/>
        <v>-3,19630699005999-6,75802333067331i</v>
      </c>
      <c r="BB119" s="240" t="str">
        <f t="shared" ca="1" si="78"/>
        <v>-5,89350293314384-4,59933483121809i</v>
      </c>
      <c r="BC119" s="240" t="str">
        <f t="shared" ca="1" si="79"/>
        <v>-7,33213308804179-1,45845195048509i</v>
      </c>
      <c r="BD119" s="240" t="str">
        <f t="shared" ca="1" si="80"/>
        <v>-7,20497597453368+1,99388538261947i</v>
      </c>
      <c r="BE119" s="240" t="str">
        <f t="shared" ca="1" si="81"/>
        <v>-5,53918617192456+5,02042570559418i</v>
      </c>
      <c r="BF119" s="240" t="str">
        <f t="shared" ca="1" si="82"/>
        <v>-2,69049542068506+6,97484710254667i</v>
      </c>
      <c r="BG119" s="240" t="str">
        <f t="shared" ca="1" si="83"/>
        <v>0,732754387902169+7,43978015264169i</v>
      </c>
      <c r="BH119" s="240" t="str">
        <f t="shared" ca="1" si="84"/>
        <v>3,99952347284946+6,31593775323643i</v>
      </c>
      <c r="BI119" s="240" t="str">
        <f t="shared" ca="1" si="85"/>
        <v>6,41218873039924+3,84331801941656i</v>
      </c>
      <c r="BJ119" s="240" t="str">
        <f t="shared" ca="1" si="86"/>
        <v>7,45552212283999+0,54995235109464i</v>
      </c>
      <c r="BK119" s="240" t="str">
        <f t="shared" ca="1" si="87"/>
        <v>6,90671834604361-2,86085641042252i</v>
      </c>
      <c r="BL119" s="240" t="str">
        <f t="shared" ca="1" si="88"/>
        <v>4,88297521355826-5,66072528713474i</v>
      </c>
      <c r="BM119" s="240" t="str">
        <f t="shared" ca="1" si="89"/>
        <v>1,81646589972776-7,25173836729906i</v>
      </c>
      <c r="BN119" s="240" t="str">
        <f t="shared" ca="1" si="90"/>
        <v>-1,63795224569931-7,29413258403216i</v>
      </c>
      <c r="BO119" s="240" t="str">
        <f t="shared" ca="1" si="91"/>
        <v>-4,74258339983989-5,7788545931001i</v>
      </c>
      <c r="BP119" s="240" t="str">
        <f t="shared" ca="1" si="92"/>
        <v>-6,8344292406677-3,0294941272327i</v>
      </c>
      <c r="BQ119" s="240" t="str">
        <f t="shared" ca="1" si="93"/>
        <v>-7,46677316529149+0,366819043554075i</v>
      </c>
      <c r="BR119" s="240" t="str">
        <f t="shared" ca="1" si="94"/>
        <v>-6,50457724483807+3,6847974949196i</v>
      </c>
      <c r="BS119" s="240" t="str">
        <f t="shared" ca="1" si="95"/>
        <v>-4,15331976289355+6,21588229133957i</v>
      </c>
      <c r="BT119" s="240" t="str">
        <f t="shared" ca="1" si="96"/>
        <v>-0,915115040866681+7,41955673707066i</v>
      </c>
      <c r="BU119" s="240" t="str">
        <f t="shared" ca="1" si="97"/>
        <v>2,51851377711023+7,03877447196151i</v>
      </c>
      <c r="BV119" s="240" t="str">
        <f t="shared" ca="1" si="98"/>
        <v>5,41431045808842+5,15485208091031i</v>
      </c>
      <c r="BW119" s="240" t="str">
        <f t="shared" ca="1" si="99"/>
        <v>7,15387357365243+2,17010382351364i</v>
      </c>
      <c r="BX119" s="240" t="str">
        <f t="shared" ca="1" si="100"/>
        <v>7,36571698924531-1,27807313835089i</v>
      </c>
      <c r="BY119" s="240" t="str">
        <f t="shared" ca="1" si="101"/>
        <v>6,00460124739252-4,45331579527472i</v>
      </c>
      <c r="BZ119" s="240" t="str">
        <f t="shared" ca="1" si="102"/>
        <v>3,36119451707481-6,67754664012295i</v>
      </c>
      <c r="CA119" s="240" t="str">
        <f t="shared" ca="1" si="103"/>
        <v>2,61014331547606E-13-7,47577806737406i</v>
      </c>
      <c r="CB119" s="240" t="str">
        <f t="shared" ca="1" si="104"/>
        <v>-3,36119451707499-6,67754664012286i</v>
      </c>
      <c r="CC119" s="240" t="str">
        <f t="shared" ca="1" si="105"/>
        <v>-6,00460124739264-4,45331579527454i</v>
      </c>
      <c r="CD119" s="240" t="str">
        <f t="shared" ca="1" si="106"/>
        <v>-7,36571698924522-1,2780731383514i</v>
      </c>
      <c r="CE119" s="240" t="str">
        <f t="shared" ca="1" si="107"/>
        <v>-7,15387357365236+2,17010382351385i</v>
      </c>
      <c r="CF119" s="240" t="str">
        <f t="shared" ca="1" si="108"/>
        <v>-5,41431045808829+5,15485208091045i</v>
      </c>
      <c r="CG119" s="240" t="str">
        <f t="shared" ca="1" si="109"/>
        <v>-2,51851377711072+7,03877447196133i</v>
      </c>
      <c r="CH119" s="240" t="str">
        <f t="shared" ca="1" si="110"/>
        <v>0,915115040866906+7,41955673707064i</v>
      </c>
      <c r="CI119" s="240" t="str">
        <f t="shared" ca="1" si="111"/>
        <v>4,15331976289374+6,21588229133945i</v>
      </c>
      <c r="CJ119" s="240" t="str">
        <f t="shared" ca="1" si="112"/>
        <v>6,5045772448378+3,68479749492008i</v>
      </c>
      <c r="CK119" s="240" t="str">
        <f t="shared" ca="1" si="113"/>
        <v>7,4667731652915+0,366819043553828i</v>
      </c>
      <c r="CL119" s="240" t="str">
        <f t="shared" ca="1" si="114"/>
        <v>6,83442924066791-3,02949412723223i</v>
      </c>
      <c r="CM119" s="240" t="str">
        <f t="shared" ca="1" si="115"/>
        <v>4,74258339983971-5,77885459310024i</v>
      </c>
      <c r="CN119" s="240" t="str">
        <f t="shared" ca="1" si="116"/>
        <v>1,63795224569912-7,2941325840322i</v>
      </c>
      <c r="CO119" s="240" t="str">
        <f t="shared" ca="1" si="117"/>
        <v>-1,81646589972723-7,2517383672992i</v>
      </c>
      <c r="CP119" s="240" t="str">
        <f t="shared" ca="1" si="118"/>
        <v>-4,88297521355845-5,66072528713458i</v>
      </c>
      <c r="CQ119" s="240" t="str">
        <f t="shared" ca="1" si="119"/>
        <v>-6,90671834604369-2,86085641042231i</v>
      </c>
      <c r="CR119" s="240" t="str">
        <f t="shared" ca="1" si="120"/>
        <v>-7,45552212284003+0,549952351094119i</v>
      </c>
      <c r="CS119" s="240" t="str">
        <f t="shared" ca="1" si="121"/>
        <v>-6,41218873039915+3,84331801941672i</v>
      </c>
      <c r="CT119" s="240" t="str">
        <f t="shared" ca="1" si="122"/>
        <v>-3,9995234728493+6,31593775323653i</v>
      </c>
      <c r="CU119" s="240" t="str">
        <f t="shared" ca="1" si="123"/>
        <v>-0,732754387902688+7,43978015264164i</v>
      </c>
      <c r="CV119" s="240" t="str">
        <f t="shared" ca="1" si="124"/>
        <v>2,69049542068527+6,97484710254659i</v>
      </c>
      <c r="CW119" s="240" t="str">
        <f t="shared" ca="1" si="125"/>
        <v>5,53918617192471+5,02042570559401i</v>
      </c>
      <c r="CX119" s="240" t="str">
        <f t="shared" ca="1" si="126"/>
        <v>7,20497597453353+1,99388538262i</v>
      </c>
      <c r="CY119" s="240" t="str">
        <f t="shared" ca="1" si="127"/>
        <v>7,33213308804175-1,45845195048528i</v>
      </c>
      <c r="CZ119" s="240" t="str">
        <f t="shared" ca="1" si="128"/>
        <v>5,8935029331437-4,59933483121827i</v>
      </c>
      <c r="DA119" s="240" t="str">
        <f t="shared" ca="1" si="129"/>
        <v>3,19630699006046-6,75802333067308i</v>
      </c>
      <c r="DB119" s="240" t="str">
        <f t="shared" ca="1" si="130"/>
        <v>-0,183464777938155-7,47352650278884i</v>
      </c>
      <c r="DC119" s="240" t="str">
        <f t="shared" ca="1" si="131"/>
        <v>-3,52405738619539-6,59304764516629i</v>
      </c>
      <c r="DD119" s="240" t="str">
        <f t="shared" ca="1" si="132"/>
        <v>-6,11208261437651-4,30461424841617i</v>
      </c>
      <c r="DE119" s="240" t="str">
        <f t="shared" ca="1" si="133"/>
        <v>-7,39486405795635-1,09692446274865i</v>
      </c>
      <c r="DF119" s="240" t="str">
        <f t="shared" ca="1" si="134"/>
        <v>-7,09846194683106+2,34501507500963i</v>
      </c>
      <c r="DG119" s="240" t="str">
        <f t="shared" ca="1" si="135"/>
        <v>-5,28617336608615+5,28617336608557i</v>
      </c>
      <c r="DH119" s="240" t="str">
        <f t="shared" ca="1" si="136"/>
        <v>-2,34501507500969+7,09846194683104i</v>
      </c>
      <c r="DI119" s="240" t="str">
        <f t="shared" ca="1" si="137"/>
        <v>1,09692446274864+7,39486405795635i</v>
      </c>
      <c r="DJ119" s="240" t="str">
        <f t="shared" ca="1" si="138"/>
        <v>4,30461424841612+6,11208261437654i</v>
      </c>
      <c r="DK119" s="240" t="str">
        <f t="shared" ca="1" si="139"/>
        <v>6,59304764516626+3,52405738619545i</v>
      </c>
      <c r="DL119" s="240" t="str">
        <f t="shared" ca="1" si="140"/>
        <v>7,47352650278883+0,183464777938222i</v>
      </c>
      <c r="DM119" s="240" t="str">
        <f t="shared" ca="1" si="141"/>
        <v>6,75802333067311-3,1963069900604i</v>
      </c>
      <c r="DN119" s="240" t="str">
        <f t="shared" ca="1" si="142"/>
        <v>4,59933483121828-5,8935029331437i</v>
      </c>
      <c r="DO119" s="240" t="str">
        <f t="shared" ca="1" si="143"/>
        <v>1,45845195048534-7,33213308804174i</v>
      </c>
      <c r="DP119" s="240" t="str">
        <f t="shared" ca="1" si="144"/>
        <v>-1,99388538261993-7,20497597453354i</v>
      </c>
      <c r="DQ119" s="240" t="str">
        <f t="shared" ca="1" si="145"/>
        <v>-5,02042570559396-5,53918617192475i</v>
      </c>
      <c r="DR119" s="240" t="str">
        <f t="shared" ca="1" si="146"/>
        <v>-6,97484710254657-2,69049542068533i</v>
      </c>
      <c r="DS119" s="240" t="str">
        <f t="shared" ca="1" si="147"/>
        <v>-7,43978015264164+0,732754387902675i</v>
      </c>
      <c r="DT119" s="240" t="str">
        <f t="shared" ca="1" si="148"/>
        <v>-6,31593775323657+3,99952347284925i</v>
      </c>
      <c r="DU119" s="240" t="str">
        <f t="shared" ca="1" si="149"/>
        <v>-3,84331801941677+6,41218873039911i</v>
      </c>
      <c r="DV119" s="240" t="str">
        <f t="shared" ca="1" si="150"/>
        <v>-0,549952351094185+7,45552212284003i</v>
      </c>
      <c r="DW119" s="240" t="str">
        <f t="shared" ca="1" si="151"/>
        <v>2,86085641042225+6,90671834604372i</v>
      </c>
      <c r="DX119" s="240" t="str">
        <f t="shared" ca="1" si="152"/>
        <v>5,66072528713457+4,88297521355846i</v>
      </c>
      <c r="DY119" s="240" t="str">
        <f t="shared" ca="1" si="153"/>
        <v>7,25173836729918+1,81646589972729i</v>
      </c>
      <c r="DZ119" s="240" t="str">
        <f t="shared" ca="1" si="154"/>
        <v>7,29413258403221-1,63795224569905i</v>
      </c>
      <c r="EA119" s="240" t="str">
        <f t="shared" ca="1" si="155"/>
        <v>5,77885459309981-4,74258339984024i</v>
      </c>
      <c r="EB119" s="240" t="str">
        <f t="shared" ca="1" si="156"/>
        <v>3,02949412723224-6,8344292406679i</v>
      </c>
      <c r="EC119" s="240" t="str">
        <f t="shared" ca="1" si="157"/>
        <v>-0,366819043553815-7,4667731652915i</v>
      </c>
      <c r="ED119" s="240" t="str">
        <f t="shared" ca="1" si="158"/>
        <v>-3,68479749492003-6,50457724483783i</v>
      </c>
      <c r="EE119" s="240" t="str">
        <f t="shared" ca="1" si="159"/>
        <v>-6,21588229133941-4,1533197628938i</v>
      </c>
      <c r="EF119" s="240" t="str">
        <f t="shared" ca="1" si="160"/>
        <v>-7,41955673707062-0,915115040866966i</v>
      </c>
      <c r="EG119" s="240" t="str">
        <f t="shared" ca="1" si="161"/>
        <v>-7,03877447196134+2,51851377711071i</v>
      </c>
      <c r="EH119" s="240" t="str">
        <f t="shared" ca="1" si="162"/>
        <v>-5,1548520809105+5,41431045808824i</v>
      </c>
      <c r="EI119" s="240" t="str">
        <f t="shared" ca="1" si="163"/>
        <v>-2,17010382351389+7,15387357365235i</v>
      </c>
      <c r="EJ119" s="240" t="str">
        <f t="shared" ca="1" si="164"/>
        <v>1,27807313835134+7,36571698924523i</v>
      </c>
      <c r="EK119" s="240" t="str">
        <f t="shared" ca="1" si="165"/>
        <v>4,45331579527449+6,00460124739269i</v>
      </c>
      <c r="EL119" s="240" t="str">
        <f t="shared" ca="1" si="166"/>
        <v>6,67754664012284+3,36119451707502i</v>
      </c>
      <c r="EM119" s="240" t="str">
        <f t="shared" ca="1" si="167"/>
        <v>7,47577806737406-2,21631708894611E-13i</v>
      </c>
      <c r="EN119" s="240"/>
      <c r="EO119" s="240"/>
      <c r="EP119" s="240"/>
    </row>
    <row r="120" spans="1:146" ht="15" thickBot="1">
      <c r="A120" s="277">
        <f t="shared" si="168"/>
        <v>3.9062500000000008E-4</v>
      </c>
      <c r="B120" s="276">
        <v>20</v>
      </c>
      <c r="C120" s="248">
        <f t="shared" si="169"/>
        <v>4000</v>
      </c>
      <c r="D120" s="247">
        <f t="shared" si="170"/>
        <v>25132.741228718343</v>
      </c>
      <c r="E120" s="247" t="str">
        <f t="shared" si="171"/>
        <v>25132,7412287183i</v>
      </c>
      <c r="F120" s="247" t="str">
        <f t="shared" si="172"/>
        <v>0,015996423923663-0,119873765886209i</v>
      </c>
      <c r="G120" s="247" t="str">
        <f t="shared" si="173"/>
        <v>-3,63296263911731-0,863744766855661i</v>
      </c>
      <c r="H120" s="247" t="str">
        <f t="shared" si="38"/>
        <v>0,00302467237723522-0,0209714649491127i</v>
      </c>
      <c r="I120" s="247" t="str">
        <f t="shared" si="174"/>
        <v>-0,00809089987680124+0,0151161036628785i</v>
      </c>
      <c r="J120" s="275" t="str">
        <f ca="1">IMPRODUCT(1/N_FFT2,AI100)</f>
        <v>0,038135324105023-0,000451888780281891i</v>
      </c>
      <c r="K120" s="274" t="str">
        <f t="shared" ca="1" si="175"/>
        <v>-0,000301718291456273+0,000580113699265708i</v>
      </c>
      <c r="N120" s="265">
        <f t="shared" ca="1" si="176"/>
        <v>7.5244625382869765</v>
      </c>
      <c r="O120" s="240">
        <f t="shared" ca="1" si="39"/>
        <v>-7.4755374617130235</v>
      </c>
      <c r="P120" s="240" t="str">
        <f t="shared" ca="1" si="40"/>
        <v>-6,59283544991744+3,52394396547202i</v>
      </c>
      <c r="Q120" s="240" t="str">
        <f t="shared" ca="1" si="41"/>
        <v>-4,15318608955068+6,21568223504368i</v>
      </c>
      <c r="R120" s="240" t="str">
        <f t="shared" ca="1" si="42"/>
        <v>-0,732730804423579+7,43954070556264i</v>
      </c>
      <c r="S120" s="240" t="str">
        <f t="shared" ca="1" si="43"/>
        <v>2,86076433462214+6,90649605539804i</v>
      </c>
      <c r="T120" s="240" t="str">
        <f t="shared" ca="1" si="44"/>
        <v>5,77866860240893+4,74243076122446i</v>
      </c>
      <c r="U120" s="241" t="str">
        <f t="shared" ca="1" si="45"/>
        <v>7,33189710555106+1,45840501064923i</v>
      </c>
      <c r="V120" s="240" t="str">
        <f t="shared" ca="1" si="46"/>
        <v>7,15364332839036-2,17003397937704i</v>
      </c>
      <c r="W120" s="240" t="str">
        <f t="shared" ca="1" si="47"/>
        <v>5,28600323219136-5,28600323219134i</v>
      </c>
      <c r="X120" s="240" t="str">
        <f t="shared" ca="1" si="48"/>
        <v>2,17003397937698-7,15364332839037i</v>
      </c>
      <c r="Y120" s="240" t="str">
        <f t="shared" ca="1" si="49"/>
        <v>-1,45840501064921-7,33189710555107i</v>
      </c>
      <c r="Z120" s="240" t="str">
        <f t="shared" ca="1" si="50"/>
        <v>-4,74243076122451-5,77866860240889i</v>
      </c>
      <c r="AA120" s="240" t="str">
        <f t="shared" ca="1" si="51"/>
        <v>-6,90649605539803-2,86076433462217i</v>
      </c>
      <c r="AB120" s="240" t="str">
        <f t="shared" ca="1" si="52"/>
        <v>-7,43954070556264+0,732730804423628i</v>
      </c>
      <c r="AC120" s="240" t="str">
        <f t="shared" ca="1" si="53"/>
        <v>-6,21568223504369+4,15318608955065i</v>
      </c>
      <c r="AD120" s="240" t="str">
        <f t="shared" ca="1" si="54"/>
        <v>-3,52394396547201+6,59283544991745i</v>
      </c>
      <c r="AE120" s="240" t="str">
        <f t="shared" ca="1" si="55"/>
        <v>-2,22084939401674E-14+7,47553746171302i</v>
      </c>
      <c r="AF120" s="240" t="str">
        <f t="shared" ca="1" si="56"/>
        <v>3,52394396547203+6,59283544991743i</v>
      </c>
      <c r="AG120" s="240" t="str">
        <f t="shared" ca="1" si="57"/>
        <v>6,21568223504366+4,15318608955069i</v>
      </c>
      <c r="AH120" s="240" t="str">
        <f t="shared" ca="1" si="58"/>
        <v>7,43954070556264+0,7327308044236i</v>
      </c>
      <c r="AI120" s="240" t="str">
        <f t="shared" ca="1" si="59"/>
        <v>6,90649605539805-2,86076433462213i</v>
      </c>
      <c r="AJ120" s="240" t="str">
        <f t="shared" ca="1" si="60"/>
        <v>4,74243076122454-5,77866860240886i</v>
      </c>
      <c r="AK120" s="240" t="str">
        <f t="shared" ca="1" si="61"/>
        <v>1,45840501064933-7,33189710555104i</v>
      </c>
      <c r="AL120" s="240" t="str">
        <f t="shared" ca="1" si="62"/>
        <v>-2,17003397937687-7,1536433283904i</v>
      </c>
      <c r="AM120" s="240" t="str">
        <f t="shared" ca="1" si="63"/>
        <v>-5,28600323219122-5,28600323219148i</v>
      </c>
      <c r="AN120" s="240" t="str">
        <f t="shared" ca="1" si="64"/>
        <v>-7,1536433283903-2,17003397937722i</v>
      </c>
      <c r="AO120" s="240" t="str">
        <f t="shared" ca="1" si="65"/>
        <v>-7,33189710555111+1,45840501064897i</v>
      </c>
      <c r="AP120" s="240" t="str">
        <f t="shared" ca="1" si="66"/>
        <v>-5,77866860240909+4,74243076122426i</v>
      </c>
      <c r="AQ120" s="240" t="str">
        <f t="shared" ca="1" si="67"/>
        <v>-2,86076433462247+6,90649605539791i</v>
      </c>
      <c r="AR120" s="240" t="str">
        <f t="shared" ca="1" si="68"/>
        <v>-2,86076433462247+6,90649605539791i</v>
      </c>
      <c r="AS120" s="240" t="str">
        <f t="shared" ca="1" si="69"/>
        <v>4,15318608955094+6,2156822350435i</v>
      </c>
      <c r="AT120" s="240" t="str">
        <f t="shared" ca="1" si="70"/>
        <v>6,59283544991758+3,52394396547177i</v>
      </c>
      <c r="AU120" s="240" t="str">
        <f t="shared" ca="1" si="71"/>
        <v>7,47553746171302-2,47725898282413E-13i</v>
      </c>
      <c r="AV120" s="240" t="str">
        <f t="shared" ca="1" si="72"/>
        <v>6,59283544991734-3,52394396547222i</v>
      </c>
      <c r="AW120" s="240" t="str">
        <f t="shared" ca="1" si="73"/>
        <v>4,15318608955052-6,21568223504378i</v>
      </c>
      <c r="AX120" s="240" t="str">
        <f t="shared" ca="1" si="74"/>
        <v>0,73273080442347-7,43954070556266i</v>
      </c>
      <c r="AY120" s="240" t="str">
        <f t="shared" ca="1" si="75"/>
        <v>-2,86076433462225-6,906496055398i</v>
      </c>
      <c r="AZ120" s="240" t="str">
        <f t="shared" ca="1" si="76"/>
        <v>-5,77866860240895-4,74243076122444i</v>
      </c>
      <c r="BA120" s="240" t="str">
        <f t="shared" ca="1" si="77"/>
        <v>-7,33189710555107-1,4584050106492i</v>
      </c>
      <c r="BB120" s="240" t="str">
        <f t="shared" ca="1" si="78"/>
        <v>-7,15364332839037+2,170033979377i</v>
      </c>
      <c r="BC120" s="240" t="str">
        <f t="shared" ca="1" si="79"/>
        <v>-5,28600323219138+5,28600323219132i</v>
      </c>
      <c r="BD120" s="240" t="str">
        <f t="shared" ca="1" si="80"/>
        <v>-2,17003397937709+7,15364332839034i</v>
      </c>
      <c r="BE120" s="240" t="str">
        <f t="shared" ca="1" si="81"/>
        <v>1,45840501064909+7,33189710555109i</v>
      </c>
      <c r="BF120" s="240" t="str">
        <f t="shared" ca="1" si="82"/>
        <v>4,74243076122436+5,77866860240901i</v>
      </c>
      <c r="BG120" s="240" t="str">
        <f t="shared" ca="1" si="83"/>
        <v>6,90649605539796+2,86076433462235i</v>
      </c>
      <c r="BH120" s="240" t="str">
        <f t="shared" ca="1" si="84"/>
        <v>7,43954070556267-0,732730804423366i</v>
      </c>
      <c r="BI120" s="240" t="str">
        <f t="shared" ca="1" si="85"/>
        <v>6,21568223504384-4,15318608955043i</v>
      </c>
      <c r="BJ120" s="240" t="str">
        <f t="shared" ca="1" si="86"/>
        <v>3,52394396547231-6,59283544991729i</v>
      </c>
      <c r="BK120" s="240" t="str">
        <f t="shared" ca="1" si="87"/>
        <v>3,65407979032403E-13-7,47553746171302i</v>
      </c>
      <c r="BL120" s="240" t="str">
        <f t="shared" ca="1" si="88"/>
        <v>-3,52394396547232-6,59283544991728i</v>
      </c>
      <c r="BM120" s="240" t="str">
        <f t="shared" ca="1" si="89"/>
        <v>-6,21568223504385-4,15318608955042i</v>
      </c>
      <c r="BN120" s="240" t="str">
        <f t="shared" ca="1" si="90"/>
        <v>-7,43954070556267-0,732730804423353i</v>
      </c>
      <c r="BO120" s="240" t="str">
        <f t="shared" ca="1" si="91"/>
        <v>-6,90649605539795+2,86076433462235i</v>
      </c>
      <c r="BP120" s="240" t="str">
        <f t="shared" ca="1" si="92"/>
        <v>-4,74243076122435+5,77866860240902i</v>
      </c>
      <c r="BQ120" s="240" t="str">
        <f t="shared" ca="1" si="93"/>
        <v>-1,45840501064908+7,33189710555109i</v>
      </c>
      <c r="BR120" s="240" t="str">
        <f t="shared" ca="1" si="94"/>
        <v>2,17003397937711+7,15364332839034i</v>
      </c>
      <c r="BS120" s="240" t="str">
        <f t="shared" ca="1" si="95"/>
        <v>5,2860032321914+5,2860032321913i</v>
      </c>
      <c r="BT120" s="240" t="str">
        <f t="shared" ca="1" si="96"/>
        <v>7,15364332839037+2,17003397937698i</v>
      </c>
      <c r="BU120" s="240" t="str">
        <f t="shared" ca="1" si="97"/>
        <v>7,33189710555107-1,45840501064921i</v>
      </c>
      <c r="BV120" s="240" t="str">
        <f t="shared" ca="1" si="98"/>
        <v>5,77866860240894-4,74243076122445i</v>
      </c>
      <c r="BW120" s="240" t="str">
        <f t="shared" ca="1" si="99"/>
        <v>2,86076433462223-6,906496055398i</v>
      </c>
      <c r="BX120" s="240" t="str">
        <f t="shared" ca="1" si="100"/>
        <v>-0,732730804423483-7,43954070556266i</v>
      </c>
      <c r="BY120" s="240" t="str">
        <f t="shared" ca="1" si="101"/>
        <v>-4,15318608955053-6,21568223504378i</v>
      </c>
      <c r="BZ120" s="240" t="str">
        <f t="shared" ca="1" si="102"/>
        <v>-6,59283544991734-3,5239439654722i</v>
      </c>
      <c r="CA120" s="240" t="str">
        <f t="shared" ca="1" si="103"/>
        <v>-7,47553746171302-2,4818464094035E-13i</v>
      </c>
      <c r="CB120" s="240" t="str">
        <f t="shared" ca="1" si="104"/>
        <v>-6,59283544991758+3,52394396547177i</v>
      </c>
      <c r="CC120" s="240" t="str">
        <f t="shared" ca="1" si="105"/>
        <v>-4,15318608955092+6,21568223504351i</v>
      </c>
      <c r="CD120" s="240" t="str">
        <f t="shared" ca="1" si="106"/>
        <v>-0,73273080442395+7,43954070556261i</v>
      </c>
      <c r="CE120" s="240" t="str">
        <f t="shared" ca="1" si="107"/>
        <v>2,86076433462249+6,9064960553979i</v>
      </c>
      <c r="CF120" s="240" t="str">
        <f t="shared" ca="1" si="108"/>
        <v>5,77866860240912+4,74243076122424i</v>
      </c>
      <c r="CG120" s="240" t="str">
        <f t="shared" ca="1" si="109"/>
        <v>7,33189710555112+1,45840501064895i</v>
      </c>
      <c r="CH120" s="240" t="str">
        <f t="shared" ca="1" si="110"/>
        <v>7,15364332839029-2,17003397937724i</v>
      </c>
      <c r="CI120" s="240" t="str">
        <f t="shared" ca="1" si="111"/>
        <v>5,2860032321912-5,2860032321915i</v>
      </c>
      <c r="CJ120" s="240" t="str">
        <f t="shared" ca="1" si="112"/>
        <v>2,17003397937685-7,15364332839041i</v>
      </c>
      <c r="CK120" s="240" t="str">
        <f t="shared" ca="1" si="113"/>
        <v>-1,45840501064935-7,33189710555104i</v>
      </c>
      <c r="CL120" s="240" t="str">
        <f t="shared" ca="1" si="114"/>
        <v>-4,74243076122456-5,77866860240885i</v>
      </c>
      <c r="CM120" s="240" t="str">
        <f t="shared" ca="1" si="115"/>
        <v>-6,90649605539806-2,8607643346221i</v>
      </c>
      <c r="CN120" s="240" t="str">
        <f t="shared" ca="1" si="116"/>
        <v>-7,43954070556264+0,732730804423625i</v>
      </c>
      <c r="CO120" s="240" t="str">
        <f t="shared" ca="1" si="117"/>
        <v>-6,21568223504369+4,15318608955065i</v>
      </c>
      <c r="CP120" s="240" t="str">
        <f t="shared" ca="1" si="118"/>
        <v>-3,52394396547208+6,59283544991741i</v>
      </c>
      <c r="CQ120" s="240" t="str">
        <f t="shared" ca="1" si="119"/>
        <v>-1,04402858651683E-13+7,47553746171302i</v>
      </c>
      <c r="CR120" s="240" t="str">
        <f t="shared" ca="1" si="120"/>
        <v>3,5239439654719+6,59283544991751i</v>
      </c>
      <c r="CS120" s="240" t="str">
        <f t="shared" ca="1" si="121"/>
        <v>6,21568223504358+4,15318608955082i</v>
      </c>
      <c r="CT120" s="240" t="str">
        <f t="shared" ca="1" si="122"/>
        <v>7,43954070556262+0,732730804423833i</v>
      </c>
      <c r="CU120" s="240" t="str">
        <f t="shared" ca="1" si="123"/>
        <v>6,90649605539814-2,86076433462191i</v>
      </c>
      <c r="CV120" s="240" t="str">
        <f t="shared" ca="1" si="124"/>
        <v>4,74243076122472-5,77866860240871i</v>
      </c>
      <c r="CW120" s="240" t="str">
        <f t="shared" ca="1" si="125"/>
        <v>1,45840501064956-7,331897105551i</v>
      </c>
      <c r="CX120" s="240" t="str">
        <f t="shared" ca="1" si="126"/>
        <v>-2,17003397937736-7,15364332839026i</v>
      </c>
      <c r="CY120" s="240" t="str">
        <f t="shared" ca="1" si="127"/>
        <v>-5,28600323219158-5,28600323219112i</v>
      </c>
      <c r="CZ120" s="240" t="str">
        <f t="shared" ca="1" si="128"/>
        <v>-7,15364332839045-2,17003397937674i</v>
      </c>
      <c r="DA120" s="240" t="str">
        <f t="shared" ca="1" si="129"/>
        <v>-7,33189710555101+1,45840501064947i</v>
      </c>
      <c r="DB120" s="240" t="str">
        <f t="shared" ca="1" si="130"/>
        <v>-5,77866860240877+4,74243076122465i</v>
      </c>
      <c r="DC120" s="240" t="str">
        <f t="shared" ca="1" si="131"/>
        <v>-2,860764334622+6,9064960553981i</v>
      </c>
      <c r="DD120" s="240" t="str">
        <f t="shared" ca="1" si="132"/>
        <v>0,732730804423743+7,43954070556263i</v>
      </c>
      <c r="DE120" s="240" t="str">
        <f t="shared" ca="1" si="133"/>
        <v>4,15318608955074+6,21568223504363i</v>
      </c>
      <c r="DF120" s="240" t="str">
        <f t="shared" ca="1" si="134"/>
        <v>6,59283544991747+3,52394396547198i</v>
      </c>
      <c r="DG120" s="240" t="str">
        <f t="shared" ca="1" si="135"/>
        <v>7,47553746171302-1,28204794403696E-14i</v>
      </c>
      <c r="DH120" s="240" t="str">
        <f t="shared" ca="1" si="136"/>
        <v>6,59283544991746-3,523943965472i</v>
      </c>
      <c r="DI120" s="240" t="str">
        <f t="shared" ca="1" si="137"/>
        <v>4,15318608955073-6,21568223504364i</v>
      </c>
      <c r="DJ120" s="240" t="str">
        <f t="shared" ca="1" si="138"/>
        <v>0,732730804423717-7,43954070556263i</v>
      </c>
      <c r="DK120" s="240" t="str">
        <f t="shared" ca="1" si="139"/>
        <v>-2,86076433462202-6,90649605539809i</v>
      </c>
      <c r="DL120" s="240" t="str">
        <f t="shared" ca="1" si="140"/>
        <v>-5,77866860240879-4,74243076122463i</v>
      </c>
      <c r="DM120" s="240" t="str">
        <f t="shared" ca="1" si="141"/>
        <v>-7,33189710555102-1,45840501064944i</v>
      </c>
      <c r="DN120" s="240" t="str">
        <f t="shared" ca="1" si="142"/>
        <v>-7,15364332839044+2,17003397937676i</v>
      </c>
      <c r="DO120" s="240" t="str">
        <f t="shared" ca="1" si="143"/>
        <v>-5,28600323219156+5,28600323219114i</v>
      </c>
      <c r="DP120" s="240" t="str">
        <f t="shared" ca="1" si="144"/>
        <v>-2,17003397937733+7,15364332839027i</v>
      </c>
      <c r="DQ120" s="240" t="str">
        <f t="shared" ca="1" si="145"/>
        <v>1,45840501064886+7,33189710555113i</v>
      </c>
      <c r="DR120" s="240" t="str">
        <f t="shared" ca="1" si="146"/>
        <v>4,74243076122416+5,77866860240917i</v>
      </c>
      <c r="DS120" s="240" t="str">
        <f t="shared" ca="1" si="147"/>
        <v>6,90649605539815+2,86076433462188i</v>
      </c>
      <c r="DT120" s="240" t="str">
        <f t="shared" ca="1" si="148"/>
        <v>7,43954070556262-0,732730804423859i</v>
      </c>
      <c r="DU120" s="240" t="str">
        <f t="shared" ca="1" si="149"/>
        <v>6,21568223504357-4,15318608955084i</v>
      </c>
      <c r="DV120" s="240" t="str">
        <f t="shared" ca="1" si="150"/>
        <v>3,52394396547187-6,59283544991752i</v>
      </c>
      <c r="DW120" s="240" t="str">
        <f t="shared" ca="1" si="151"/>
        <v>-1,30043817532423E-13-7,47553746171302i</v>
      </c>
      <c r="DX120" s="240" t="str">
        <f t="shared" ca="1" si="152"/>
        <v>-3,5239439654721-6,5928354499174i</v>
      </c>
      <c r="DY120" s="240" t="str">
        <f t="shared" ca="1" si="153"/>
        <v>-6,21568223504371-4,15318608955063i</v>
      </c>
      <c r="DZ120" s="240" t="str">
        <f t="shared" ca="1" si="154"/>
        <v>-7,43954070556264-0,7327308044236i</v>
      </c>
      <c r="EA120" s="240" t="str">
        <f t="shared" ca="1" si="155"/>
        <v>-6,90649605539805+2,86076433462213i</v>
      </c>
      <c r="EB120" s="240" t="str">
        <f t="shared" ca="1" si="156"/>
        <v>-4,74243076122454+5,77866860240886i</v>
      </c>
      <c r="EC120" s="240" t="str">
        <f t="shared" ca="1" si="157"/>
        <v>-1,45840501064933+7,33189710555104i</v>
      </c>
      <c r="ED120" s="240" t="str">
        <f t="shared" ca="1" si="158"/>
        <v>2,17003397937687+7,1536433283904i</v>
      </c>
      <c r="EE120" s="240" t="str">
        <f t="shared" ca="1" si="159"/>
        <v>5,28600323219122+5,28600323219148i</v>
      </c>
      <c r="EF120" s="240" t="str">
        <f t="shared" ca="1" si="160"/>
        <v>7,1536433283903+2,17003397937722i</v>
      </c>
      <c r="EG120" s="240" t="str">
        <f t="shared" ca="1" si="161"/>
        <v>7,33189710555111-1,45840501064897i</v>
      </c>
      <c r="EH120" s="240" t="str">
        <f t="shared" ca="1" si="162"/>
        <v>5,77866860240909-4,74243076122425i</v>
      </c>
      <c r="EI120" s="240" t="str">
        <f t="shared" ca="1" si="163"/>
        <v>2,86076433462247-6,90649605539791i</v>
      </c>
      <c r="EJ120" s="240" t="str">
        <f t="shared" ca="1" si="164"/>
        <v>-0,732730804423236-7,43954070556268i</v>
      </c>
      <c r="EK120" s="240" t="str">
        <f t="shared" ca="1" si="165"/>
        <v>-4,15318608955094-6,2156822350435i</v>
      </c>
      <c r="EL120" s="240" t="str">
        <f t="shared" ca="1" si="166"/>
        <v>-6,59283544991758-3,52394396547177i</v>
      </c>
      <c r="EM120" s="240" t="str">
        <f t="shared" ca="1" si="167"/>
        <v>-7,47553746171302+2,47267155624476E-13i</v>
      </c>
      <c r="EN120" s="240"/>
      <c r="EO120" s="240"/>
      <c r="EP120" s="240"/>
    </row>
    <row r="121" spans="1:146" ht="15" thickBot="1">
      <c r="A121" s="277">
        <f t="shared" si="168"/>
        <v>4.1015625000000009E-4</v>
      </c>
      <c r="B121" s="276">
        <v>21</v>
      </c>
      <c r="C121" s="248">
        <f t="shared" si="169"/>
        <v>4200</v>
      </c>
      <c r="D121" s="247">
        <f t="shared" si="170"/>
        <v>26389.378290154262</v>
      </c>
      <c r="E121" s="247" t="str">
        <f t="shared" si="171"/>
        <v>26389,3782901543i</v>
      </c>
      <c r="F121" s="247" t="str">
        <f t="shared" si="172"/>
        <v>0,0154542144025817-0,114222057165048i</v>
      </c>
      <c r="G121" s="247" t="str">
        <f t="shared" si="173"/>
        <v>-3,70248914696952-0,868503483077129i</v>
      </c>
      <c r="H121" s="247" t="str">
        <f t="shared" si="38"/>
        <v>0,00292929939139234-0,0199772622416999i</v>
      </c>
      <c r="I121" s="247" t="str">
        <f t="shared" si="174"/>
        <v>-0,00768635799421084+0,0145533658529498i</v>
      </c>
      <c r="J121" s="275" t="str">
        <f ca="1">IMPRODUCT(1/N_FFT2,AJ100)</f>
        <v>-0,178435560653599-0,00443556654730148i</v>
      </c>
      <c r="K121" s="274" t="str">
        <f t="shared" ca="1" si="175"/>
        <v>0,00143607202080927-0,00256274464297834i</v>
      </c>
      <c r="N121" s="265">
        <f t="shared" ca="1" si="176"/>
        <v>7.5247219545869122</v>
      </c>
      <c r="O121" s="240">
        <f t="shared" ca="1" si="39"/>
        <v>-7.4752780454130878</v>
      </c>
      <c r="P121" s="240" t="str">
        <f t="shared" ca="1" si="40"/>
        <v>-6,50414218223449+3,6845510349991i</v>
      </c>
      <c r="Q121" s="240" t="str">
        <f t="shared" ca="1" si="41"/>
        <v>-3,84306095675421+6,41175984725772i</v>
      </c>
      <c r="R121" s="240" t="str">
        <f t="shared" ca="1" si="42"/>
        <v>-0,183452506784765+7,47302663142513i</v>
      </c>
      <c r="S121" s="240" t="str">
        <f t="shared" ca="1" si="43"/>
        <v>3,52382167747474+6,59260666516622i</v>
      </c>
      <c r="T121" s="240" t="str">
        <f t="shared" ca="1" si="44"/>
        <v>6,31551530790012+3,99925596229026i</v>
      </c>
      <c r="U121" s="241" t="str">
        <f t="shared" ca="1" si="45"/>
        <v>7,46627374562887+0,366794508639247i</v>
      </c>
      <c r="V121" s="240" t="str">
        <f t="shared" ca="1" si="46"/>
        <v>6,67710000835628-3,36096970153608i</v>
      </c>
      <c r="W121" s="240" t="str">
        <f t="shared" ca="1" si="47"/>
        <v>4,15304196557649-6,21546653827333i</v>
      </c>
      <c r="X121" s="240" t="str">
        <f t="shared" ca="1" si="48"/>
        <v>0,549915567196982-7,4550234557102i</v>
      </c>
      <c r="Y121" s="240" t="str">
        <f t="shared" ca="1" si="49"/>
        <v>-3,1960932031239-6,75757131617419i</v>
      </c>
      <c r="Z121" s="240" t="str">
        <f t="shared" ca="1" si="50"/>
        <v>-6,1116738040152-4,30432633167483i</v>
      </c>
      <c r="AA121" s="240" t="str">
        <f t="shared" ca="1" si="51"/>
        <v>-7,4392825384231-0,732705377179704i</v>
      </c>
      <c r="AB121" s="240" t="str">
        <f t="shared" ca="1" si="52"/>
        <v>-6,83397211571307+3,02929149767585i</v>
      </c>
      <c r="AC121" s="240" t="str">
        <f t="shared" ca="1" si="53"/>
        <v>-4,45301793254011+6,00419962598772i</v>
      </c>
      <c r="AD121" s="240" t="str">
        <f t="shared" ca="1" si="54"/>
        <v>-0,915053832840907+7,41906047550754i</v>
      </c>
      <c r="AE121" s="240" t="str">
        <f t="shared" ca="1" si="55"/>
        <v>2,8606650603021+6,90625638598812i</v>
      </c>
      <c r="AF121" s="240" t="str">
        <f t="shared" ca="1" si="56"/>
        <v>5,893108742617+4,59902720191195i</v>
      </c>
      <c r="AG121" s="240" t="str">
        <f t="shared" ca="1" si="57"/>
        <v>7,39436944797807+1,0968510942892i</v>
      </c>
      <c r="AH121" s="240" t="str">
        <f t="shared" ca="1" si="58"/>
        <v>6,97438058565784-2,69031546526311i</v>
      </c>
      <c r="AI121" s="240" t="str">
        <f t="shared" ca="1" si="59"/>
        <v>4,74226618926605-5,77846807089724i</v>
      </c>
      <c r="AJ121" s="240" t="str">
        <f t="shared" ca="1" si="60"/>
        <v>1,27798765365212-7,36522432878644i</v>
      </c>
      <c r="AK121" s="240" t="str">
        <f t="shared" ca="1" si="61"/>
        <v>-2,51834532478557-7,03830367925153i</v>
      </c>
      <c r="AL121" s="240" t="str">
        <f t="shared" ca="1" si="62"/>
        <v>-5,66034666608232-4,88264861279262i</v>
      </c>
      <c r="AM121" s="240" t="str">
        <f t="shared" ca="1" si="63"/>
        <v>-7,33164267386257-1,45835440103981i</v>
      </c>
      <c r="AN121" s="240" t="str">
        <f t="shared" ca="1" si="64"/>
        <v>-7,09798716188813+2,34485822725089i</v>
      </c>
      <c r="AO121" s="240" t="str">
        <f t="shared" ca="1" si="65"/>
        <v>-5,02008991136827+5,53881568009023i</v>
      </c>
      <c r="AP121" s="240" t="str">
        <f t="shared" ca="1" si="66"/>
        <v>-1,63784269026771+7,29364471153973i</v>
      </c>
      <c r="AQ121" s="240" t="str">
        <f t="shared" ca="1" si="67"/>
        <v>2,16995867480002+7,15339508246923i</v>
      </c>
      <c r="AR121" s="240" t="str">
        <f t="shared" ca="1" si="68"/>
        <v>2,16995867480002+7,15339508246923i</v>
      </c>
      <c r="AS121" s="240" t="str">
        <f t="shared" ca="1" si="69"/>
        <v>7,25125333036979+1,81634440430113i</v>
      </c>
      <c r="AT121" s="240" t="str">
        <f t="shared" ca="1" si="70"/>
        <v>7,20449406533533-1,99375202038341i</v>
      </c>
      <c r="AU121" s="240" t="str">
        <f t="shared" ca="1" si="71"/>
        <v>5,28581979716659-5,28581979716644i</v>
      </c>
      <c r="AV121" s="240" t="str">
        <f t="shared" ca="1" si="72"/>
        <v>1,99375202038361-7,20449406533527i</v>
      </c>
      <c r="AW121" s="240" t="str">
        <f t="shared" ca="1" si="73"/>
        <v>-1,81634440430164-7,25125333036966i</v>
      </c>
      <c r="AX121" s="240" t="str">
        <f t="shared" ca="1" si="74"/>
        <v>-5,15450729549496-5,41394831864177i</v>
      </c>
      <c r="AY121" s="240" t="str">
        <f t="shared" ca="1" si="75"/>
        <v>-7,15339508246917-2,16995867480023i</v>
      </c>
      <c r="AZ121" s="240" t="str">
        <f t="shared" ca="1" si="76"/>
        <v>-7,29364471153979+1,63784269026749i</v>
      </c>
      <c r="BA121" s="240" t="str">
        <f t="shared" ca="1" si="77"/>
        <v>-5,53881568008987+5,02008991136867i</v>
      </c>
      <c r="BB121" s="240" t="str">
        <f t="shared" ca="1" si="78"/>
        <v>-2,34485822725111+7,09798716188806i</v>
      </c>
      <c r="BC121" s="240" t="str">
        <f t="shared" ca="1" si="79"/>
        <v>1,4583544010396+7,33164267386261i</v>
      </c>
      <c r="BD121" s="240" t="str">
        <f t="shared" ca="1" si="80"/>
        <v>4,88264861279244+5,66034666608247i</v>
      </c>
      <c r="BE121" s="240" t="str">
        <f t="shared" ca="1" si="81"/>
        <v>7,0383036792517+2,51834532478508i</v>
      </c>
      <c r="BF121" s="240" t="str">
        <f t="shared" ca="1" si="82"/>
        <v>7,36522432878648-1,27798765365192i</v>
      </c>
      <c r="BG121" s="240" t="str">
        <f t="shared" ca="1" si="83"/>
        <v>5,77846807089738-4,74226618926588i</v>
      </c>
      <c r="BH121" s="240" t="str">
        <f t="shared" ca="1" si="84"/>
        <v>2,69031546526311-6,97438058565785i</v>
      </c>
      <c r="BI121" s="240" t="str">
        <f t="shared" ca="1" si="85"/>
        <v>-1,09685109428944-7,39436944797803i</v>
      </c>
      <c r="BJ121" s="240" t="str">
        <f t="shared" ca="1" si="86"/>
        <v>-4,59902720191166-5,89310874261722i</v>
      </c>
      <c r="BK121" s="240" t="str">
        <f t="shared" ca="1" si="87"/>
        <v>-6,90625638598807-2,86066506030222i</v>
      </c>
      <c r="BL121" s="240" t="str">
        <f t="shared" ca="1" si="88"/>
        <v>-7,41906047550754+0,915053832840899i</v>
      </c>
      <c r="BM121" s="240" t="str">
        <f t="shared" ca="1" si="89"/>
        <v>-6,00419962598759+4,45301793254029i</v>
      </c>
      <c r="BN121" s="240" t="str">
        <f t="shared" ca="1" si="90"/>
        <v>-3,02929149767617+6,83397211571293i</v>
      </c>
      <c r="BO121" s="240" t="str">
        <f t="shared" ca="1" si="91"/>
        <v>0,732705377179556+7,43928253842311i</v>
      </c>
      <c r="BP121" s="240" t="str">
        <f t="shared" ca="1" si="92"/>
        <v>4,30432633167484+6,11167380401519i</v>
      </c>
      <c r="BQ121" s="240" t="str">
        <f t="shared" ca="1" si="93"/>
        <v>6,75757131617426+3,19609320312375i</v>
      </c>
      <c r="BR121" s="240" t="str">
        <f t="shared" ca="1" si="94"/>
        <v>7,45502345571023-0,549915567196615i</v>
      </c>
      <c r="BS121" s="240" t="str">
        <f t="shared" ca="1" si="95"/>
        <v>6,21546653827345-4,15304196557631i</v>
      </c>
      <c r="BT121" s="240" t="str">
        <f t="shared" ca="1" si="96"/>
        <v>3,36096970153609-6,67710000835627i</v>
      </c>
      <c r="BU121" s="240" t="str">
        <f t="shared" ca="1" si="97"/>
        <v>-0,366794508639403-7,46627374562886i</v>
      </c>
      <c r="BV121" s="240" t="str">
        <f t="shared" ca="1" si="98"/>
        <v>-3,99925596229059-6,31551530789991i</v>
      </c>
      <c r="BW121" s="240" t="str">
        <f t="shared" ca="1" si="99"/>
        <v>-6,59260666516611-3,52382167747493i</v>
      </c>
      <c r="BX121" s="240" t="str">
        <f t="shared" ca="1" si="100"/>
        <v>-7,47302663142513+0,183452506784775i</v>
      </c>
      <c r="BY121" s="240" t="str">
        <f t="shared" ca="1" si="101"/>
        <v>-6,41175984725763+3,84306095675436i</v>
      </c>
      <c r="BZ121" s="240" t="str">
        <f t="shared" ca="1" si="102"/>
        <v>-3,68455103499881+6,50414218223465i</v>
      </c>
      <c r="CA121" s="240" t="str">
        <f t="shared" ca="1" si="103"/>
        <v>-2,08797660850539E-13+7,47527804541309i</v>
      </c>
      <c r="CB121" s="240" t="str">
        <f t="shared" ca="1" si="104"/>
        <v>3,68455103499909+6,50414218223449i</v>
      </c>
      <c r="CC121" s="240" t="str">
        <f t="shared" ca="1" si="105"/>
        <v>6,41175984725781+3,84306095675406i</v>
      </c>
      <c r="CD121" s="240" t="str">
        <f t="shared" ca="1" si="106"/>
        <v>7,47302663142514+0,183452506784476i</v>
      </c>
      <c r="CE121" s="240" t="str">
        <f t="shared" ca="1" si="107"/>
        <v>6,59260666516632-3,52382167747454i</v>
      </c>
      <c r="CF121" s="240" t="str">
        <f t="shared" ca="1" si="108"/>
        <v>3,99925596229031-6,31551530790009i</v>
      </c>
      <c r="CG121" s="240" t="str">
        <f t="shared" ca="1" si="109"/>
        <v>0,366794508639078-7,46627374562888i</v>
      </c>
      <c r="CH121" s="240" t="str">
        <f t="shared" ca="1" si="110"/>
        <v>-3,36096970153638-6,67710000835613i</v>
      </c>
      <c r="CI121" s="240" t="str">
        <f t="shared" ca="1" si="111"/>
        <v>-6,2154665382732-4,15304196557668i</v>
      </c>
      <c r="CJ121" s="240" t="str">
        <f t="shared" ca="1" si="112"/>
        <v>-7,4550234557102-0,549915567197057i</v>
      </c>
      <c r="CK121" s="240" t="str">
        <f t="shared" ca="1" si="113"/>
        <v>-6,75757131617412+3,19609320312404i</v>
      </c>
      <c r="CL121" s="240" t="str">
        <f t="shared" ca="1" si="114"/>
        <v>-4,30432633167458+6,11167380401538i</v>
      </c>
      <c r="CM121" s="240" t="str">
        <f t="shared" ca="1" si="115"/>
        <v>-0,732705377179971+7,43928253842308i</v>
      </c>
      <c r="CN121" s="240" t="str">
        <f t="shared" ca="1" si="116"/>
        <v>3,02929149767576+6,83397211571311i</v>
      </c>
      <c r="CO121" s="240" t="str">
        <f t="shared" ca="1" si="117"/>
        <v>6,00419962598777+4,45301793254006i</v>
      </c>
      <c r="CP121" s="240" t="str">
        <f t="shared" ca="1" si="118"/>
        <v>7,41906047550757+0,915053832840608i</v>
      </c>
      <c r="CQ121" s="240" t="str">
        <f t="shared" ca="1" si="119"/>
        <v>6,90625638598823-2,86066506030184i</v>
      </c>
      <c r="CR121" s="240" t="str">
        <f t="shared" ca="1" si="120"/>
        <v>4,59902720191199-5,89310874261697i</v>
      </c>
      <c r="CS121" s="240" t="str">
        <f t="shared" ca="1" si="121"/>
        <v>1,09685109428914-7,39436944797808i</v>
      </c>
      <c r="CT121" s="240" t="str">
        <f t="shared" ca="1" si="122"/>
        <v>-2,69031546526338-6,97438058565774i</v>
      </c>
      <c r="CU121" s="240" t="str">
        <f t="shared" ca="1" si="123"/>
        <v>-5,77846807089711-4,74226618926623i</v>
      </c>
      <c r="CV121" s="240" t="str">
        <f t="shared" ca="1" si="124"/>
        <v>-7,3652243287864-1,27798765365233i</v>
      </c>
      <c r="CW121" s="240" t="str">
        <f t="shared" ca="1" si="125"/>
        <v>-7,03830367925159+2,51834532478539i</v>
      </c>
      <c r="CX121" s="240" t="str">
        <f t="shared" ca="1" si="126"/>
        <v>-4,8826486127922+5,66034666608268i</v>
      </c>
      <c r="CY121" s="240" t="str">
        <f t="shared" ca="1" si="127"/>
        <v>-1,45835440104004+7,33164267386252i</v>
      </c>
      <c r="CZ121" s="240" t="str">
        <f t="shared" ca="1" si="128"/>
        <v>2,34485822725069+7,0979871618882i</v>
      </c>
      <c r="DA121" s="240" t="str">
        <f t="shared" ca="1" si="129"/>
        <v>5,5388156800901+5,02008991136842i</v>
      </c>
      <c r="DB121" s="240" t="str">
        <f t="shared" ca="1" si="130"/>
        <v>7,29364471153985+1,63784269026717i</v>
      </c>
      <c r="DC121" s="240" t="str">
        <f t="shared" ca="1" si="131"/>
        <v>7,15339508246929-2,16995867479983i</v>
      </c>
      <c r="DD121" s="240" t="str">
        <f t="shared" ca="1" si="132"/>
        <v>5,15450729549528-5,41394831864147i</v>
      </c>
      <c r="DE121" s="240" t="str">
        <f t="shared" ca="1" si="133"/>
        <v>1,81634440430135-7,25125333036973i</v>
      </c>
      <c r="DF121" s="240" t="str">
        <f t="shared" ca="1" si="134"/>
        <v>-1,99375202038392-7,20449406533518i</v>
      </c>
      <c r="DG121" s="240" t="str">
        <f t="shared" ca="1" si="135"/>
        <v>-5,28581979716629-5,28581979716674i</v>
      </c>
      <c r="DH121" s="240" t="str">
        <f t="shared" ca="1" si="136"/>
        <v>-7,20449406533522-1,99375202038381i</v>
      </c>
      <c r="DI121" s="240" t="str">
        <f t="shared" ca="1" si="137"/>
        <v>-7,25125333036971+1,81634440430141i</v>
      </c>
      <c r="DJ121" s="240" t="str">
        <f t="shared" ca="1" si="138"/>
        <v>-5,41394831864142+5,15450729549533i</v>
      </c>
      <c r="DK121" s="240" t="str">
        <f t="shared" ca="1" si="139"/>
        <v>-2,16995867480043+7,15339508246911i</v>
      </c>
      <c r="DL121" s="240" t="str">
        <f t="shared" ca="1" si="140"/>
        <v>1,63784269026729+7,29364471153983i</v>
      </c>
      <c r="DM121" s="240" t="str">
        <f t="shared" ca="1" si="141"/>
        <v>5,02008991136851+5,53881568009002i</v>
      </c>
      <c r="DN121" s="240" t="str">
        <f t="shared" ca="1" si="142"/>
        <v>7,09798716188822+2,34485822725063i</v>
      </c>
      <c r="DO121" s="240" t="str">
        <f t="shared" ca="1" si="143"/>
        <v>7,33164267386266-1,45835440103937i</v>
      </c>
      <c r="DP121" s="240" t="str">
        <f t="shared" ca="1" si="144"/>
        <v>5,66034666608261-4,88264861279229i</v>
      </c>
      <c r="DQ121" s="240" t="str">
        <f t="shared" ca="1" si="145"/>
        <v>2,51834532478528-7,03830367925163i</v>
      </c>
      <c r="DR121" s="240" t="str">
        <f t="shared" ca="1" si="146"/>
        <v>-1,27798765365244-7,36522432878638i</v>
      </c>
      <c r="DS121" s="240" t="str">
        <f t="shared" ca="1" si="147"/>
        <v>-4,7422661892657-5,77846807089753i</v>
      </c>
      <c r="DT121" s="240" t="str">
        <f t="shared" ca="1" si="148"/>
        <v>-6,97438058565776-2,69031546526332i</v>
      </c>
      <c r="DU121" s="240" t="str">
        <f t="shared" ca="1" si="149"/>
        <v>-7,39436944797807+1,09685109428921i</v>
      </c>
      <c r="DV121" s="240" t="str">
        <f t="shared" ca="1" si="150"/>
        <v>-5,89310874261689+4,59902720191208i</v>
      </c>
      <c r="DW121" s="240" t="str">
        <f t="shared" ca="1" si="151"/>
        <v>-2,86066506030173+6,90625638598827i</v>
      </c>
      <c r="DX121" s="240" t="str">
        <f t="shared" ca="1" si="152"/>
        <v>0,91505383284072+7,41906047550756i</v>
      </c>
      <c r="DY121" s="240" t="str">
        <f t="shared" ca="1" si="153"/>
        <v>4,45301793254011+6,00419962598773i</v>
      </c>
      <c r="DZ121" s="240" t="str">
        <f t="shared" ca="1" si="154"/>
        <v>6,83397211571313+3,0292914976757i</v>
      </c>
      <c r="EA121" s="240" t="str">
        <f t="shared" ca="1" si="155"/>
        <v>7,43928253842314-0,732705377179349i</v>
      </c>
      <c r="EB121" s="240" t="str">
        <f t="shared" ca="1" si="156"/>
        <v>6,11167380401531-4,30432633167467i</v>
      </c>
      <c r="EC121" s="240" t="str">
        <f t="shared" ca="1" si="157"/>
        <v>3,19609320312394-6,75757131617417i</v>
      </c>
      <c r="ED121" s="240" t="str">
        <f t="shared" ca="1" si="158"/>
        <v>-0,549915567197122-7,4550234557102i</v>
      </c>
      <c r="EE121" s="240" t="str">
        <f t="shared" ca="1" si="159"/>
        <v>-4,15304196557612-6,21546653827358i</v>
      </c>
      <c r="EF121" s="240" t="str">
        <f t="shared" ca="1" si="160"/>
        <v>-6,67710000835618-3,36096970153627i</v>
      </c>
      <c r="EG121" s="240" t="str">
        <f t="shared" ca="1" si="161"/>
        <v>-7,46627374562888+0,366794508639194i</v>
      </c>
      <c r="EH121" s="240" t="str">
        <f t="shared" ca="1" si="162"/>
        <v>-6,31551530790003+3,99925596229041i</v>
      </c>
      <c r="EI121" s="240" t="str">
        <f t="shared" ca="1" si="163"/>
        <v>-3,52382167747444+6,59260666516638i</v>
      </c>
      <c r="EJ121" s="240" t="str">
        <f t="shared" ca="1" si="164"/>
        <v>0,18345250678454+7,47302663142514i</v>
      </c>
      <c r="EK121" s="240" t="str">
        <f t="shared" ca="1" si="165"/>
        <v>3,84306095675416+6,41175984725775i</v>
      </c>
      <c r="EL121" s="240" t="str">
        <f t="shared" ca="1" si="166"/>
        <v>6,50414218223455+3,68455103499898i</v>
      </c>
      <c r="EM121" s="240" t="str">
        <f t="shared" ca="1" si="167"/>
        <v>7,47527804541309-3,26015310112654E-13i</v>
      </c>
      <c r="EN121" s="240"/>
      <c r="EO121" s="240"/>
      <c r="EP121" s="240"/>
    </row>
    <row r="122" spans="1:146" ht="15" thickBot="1">
      <c r="A122" s="277">
        <f t="shared" si="168"/>
        <v>4.2968750000000011E-4</v>
      </c>
      <c r="B122" s="276">
        <v>22</v>
      </c>
      <c r="C122" s="248">
        <f t="shared" si="169"/>
        <v>4400</v>
      </c>
      <c r="D122" s="247">
        <f t="shared" si="170"/>
        <v>27646.01535159018</v>
      </c>
      <c r="E122" s="247" t="str">
        <f t="shared" si="171"/>
        <v>27646,0153515902i</v>
      </c>
      <c r="F122" s="247" t="str">
        <f t="shared" si="172"/>
        <v>0,0149843241165167-0,10908238712153i</v>
      </c>
      <c r="G122" s="247" t="str">
        <f t="shared" si="173"/>
        <v>-3,77168162643283-0,868636661517328i</v>
      </c>
      <c r="H122" s="247" t="str">
        <f t="shared" si="38"/>
        <v>0,00284659933918264-0,0190728761519454i</v>
      </c>
      <c r="I122" s="247" t="str">
        <f t="shared" si="174"/>
        <v>-0,00732809625124334+0,0140308671421526i</v>
      </c>
      <c r="J122" s="275" t="str">
        <f ca="1">IMPRODUCT(1/N_FFT2,AK100)</f>
        <v>0,0202827084779564+0,000443562492431438i</v>
      </c>
      <c r="K122" s="274" t="str">
        <f t="shared" ca="1" si="175"/>
        <v>-0,000154857206362921+0,000281333519299239i</v>
      </c>
      <c r="N122" s="265">
        <f t="shared" ca="1" si="176"/>
        <v>7.5250012788584719</v>
      </c>
      <c r="O122" s="240">
        <f t="shared" ca="1" si="39"/>
        <v>-7.4749987211415281</v>
      </c>
      <c r="P122" s="240" t="str">
        <f t="shared" ca="1" si="40"/>
        <v>-6,41152026283853+3,84291735537968i</v>
      </c>
      <c r="Q122" s="240" t="str">
        <f t="shared" ca="1" si="41"/>
        <v>-3,52369000492463+6,59236032315147i</v>
      </c>
      <c r="R122" s="240" t="str">
        <f t="shared" ca="1" si="42"/>
        <v>0,36678080284686+7,46599475781563i</v>
      </c>
      <c r="S122" s="240" t="str">
        <f t="shared" ca="1" si="43"/>
        <v>4,15288678132581+6,21523428862958i</v>
      </c>
      <c r="T122" s="240" t="str">
        <f t="shared" ca="1" si="44"/>
        <v>6,75731881002338+3,1959737766089i</v>
      </c>
      <c r="U122" s="241" t="str">
        <f t="shared" ca="1" si="45"/>
        <v>7,43900455917425-0,732677998613382i</v>
      </c>
      <c r="V122" s="240" t="str">
        <f t="shared" ca="1" si="46"/>
        <v>6,00397527062907-4,45285153926583i</v>
      </c>
      <c r="W122" s="240" t="str">
        <f t="shared" ca="1" si="47"/>
        <v>2,86055816753106-6,90599832401072i</v>
      </c>
      <c r="X122" s="240" t="str">
        <f t="shared" ca="1" si="48"/>
        <v>-1,09681010890631-7,39409314696998i</v>
      </c>
      <c r="Y122" s="240" t="str">
        <f t="shared" ca="1" si="49"/>
        <v>-4,74208898782404-5,77825215031548i</v>
      </c>
      <c r="Z122" s="240" t="str">
        <f t="shared" ca="1" si="50"/>
        <v>-7,03804068314147-2,51825122327242i</v>
      </c>
      <c r="AA122" s="240" t="str">
        <f t="shared" ca="1" si="51"/>
        <v>-7,33136871672858+1,45829990757766i</v>
      </c>
      <c r="AB122" s="240" t="str">
        <f t="shared" ca="1" si="52"/>
        <v>-5,53860871445666+5,01990232865264i</v>
      </c>
      <c r="AC122" s="240" t="str">
        <f t="shared" ca="1" si="53"/>
        <v>-2,16987759124409+7,15312778580701i</v>
      </c>
      <c r="AD122" s="240" t="str">
        <f t="shared" ca="1" si="54"/>
        <v>1,81627653403959+7,25098237709654i</v>
      </c>
      <c r="AE122" s="240" t="str">
        <f t="shared" ca="1" si="55"/>
        <v>5,28562228507994+5,28562228507995i</v>
      </c>
      <c r="AF122" s="240" t="str">
        <f t="shared" ca="1" si="56"/>
        <v>7,25098237709654+1,81627653403962i</v>
      </c>
      <c r="AG122" s="240" t="str">
        <f t="shared" ca="1" si="57"/>
        <v>7,15312778580701-2,16987759124406i</v>
      </c>
      <c r="AH122" s="240" t="str">
        <f t="shared" ca="1" si="58"/>
        <v>5,01990232865242-5,53860871445686i</v>
      </c>
      <c r="AI122" s="240" t="str">
        <f t="shared" ca="1" si="59"/>
        <v>1,45829990757775-7,33136871672856i</v>
      </c>
      <c r="AJ122" s="240" t="str">
        <f t="shared" ca="1" si="60"/>
        <v>-2,51825122327268-7,03804068314138i</v>
      </c>
      <c r="AK122" s="240" t="str">
        <f t="shared" ca="1" si="61"/>
        <v>-5,77825215031547-4,74208898782406i</v>
      </c>
      <c r="AL122" s="240" t="str">
        <f t="shared" ca="1" si="62"/>
        <v>-7,39409314696992-1,0968101089067i</v>
      </c>
      <c r="AM122" s="240" t="str">
        <f t="shared" ca="1" si="63"/>
        <v>-6,90599832401069+2,86055816753112i</v>
      </c>
      <c r="AN122" s="240" t="str">
        <f t="shared" ca="1" si="64"/>
        <v>-4,4528515392661+6,00397527062887i</v>
      </c>
      <c r="AO122" s="240" t="str">
        <f t="shared" ca="1" si="65"/>
        <v>-0,732677998613324+7,43900455917426i</v>
      </c>
      <c r="AP122" s="240" t="str">
        <f t="shared" ca="1" si="66"/>
        <v>3,19597377660867+6,75731881002348i</v>
      </c>
      <c r="AQ122" s="240" t="str">
        <f t="shared" ca="1" si="67"/>
        <v>6,21523428862965+4,15288678132571i</v>
      </c>
      <c r="AR122" s="240" t="str">
        <f t="shared" ca="1" si="68"/>
        <v>6,21523428862965+4,15288678132571i</v>
      </c>
      <c r="AS122" s="240" t="str">
        <f t="shared" ca="1" si="69"/>
        <v>6,59236032315137-3,52369000492482i</v>
      </c>
      <c r="AT122" s="240" t="str">
        <f t="shared" ca="1" si="70"/>
        <v>3,84291735537979-6,41152026283847i</v>
      </c>
      <c r="AU122" s="240" t="str">
        <f t="shared" ca="1" si="71"/>
        <v>-2,73806676435458E-13-7,47499872114153i</v>
      </c>
      <c r="AV122" s="240" t="str">
        <f t="shared" ca="1" si="72"/>
        <v>-3,84291735537962-6,41152026283857i</v>
      </c>
      <c r="AW122" s="240" t="str">
        <f t="shared" ca="1" si="73"/>
        <v>-6,59236032315164-3,52369000492431i</v>
      </c>
      <c r="AX122" s="240" t="str">
        <f t="shared" ca="1" si="74"/>
        <v>-7,46599475781563+0,366780802846845i</v>
      </c>
      <c r="AY122" s="240" t="str">
        <f t="shared" ca="1" si="75"/>
        <v>-6,21523428862975+4,15288678132554i</v>
      </c>
      <c r="AZ122" s="240" t="str">
        <f t="shared" ca="1" si="76"/>
        <v>-3,19597377660885+6,7573188100234i</v>
      </c>
      <c r="BA122" s="240" t="str">
        <f t="shared" ca="1" si="77"/>
        <v>0,73267799861313+7,43900455917428i</v>
      </c>
      <c r="BB122" s="240" t="str">
        <f t="shared" ca="1" si="78"/>
        <v>4,45285153926595+6,00397527062898i</v>
      </c>
      <c r="BC122" s="240" t="str">
        <f t="shared" ca="1" si="79"/>
        <v>6,90599832401062+2,86055816753129i</v>
      </c>
      <c r="BD122" s="240" t="str">
        <f t="shared" ca="1" si="80"/>
        <v>7,39409314696995-1,09681010890651i</v>
      </c>
      <c r="BE122" s="240" t="str">
        <f t="shared" ca="1" si="81"/>
        <v>5,77825215031559-4,7420889878239i</v>
      </c>
      <c r="BF122" s="240" t="str">
        <f t="shared" ca="1" si="82"/>
        <v>2,51825122327215-7,03804068314157i</v>
      </c>
      <c r="BG122" s="240" t="str">
        <f t="shared" ca="1" si="83"/>
        <v>-1,45829990757757-7,3313687167286i</v>
      </c>
      <c r="BH122" s="240" t="str">
        <f t="shared" ca="1" si="84"/>
        <v>-5,01990232865284-5,53860871445648i</v>
      </c>
      <c r="BI122" s="240" t="str">
        <f t="shared" ca="1" si="85"/>
        <v>-7,153127785807-2,16987759124411i</v>
      </c>
      <c r="BJ122" s="240" t="str">
        <f t="shared" ca="1" si="86"/>
        <v>-7,25098237709662+1,81627653403928i</v>
      </c>
      <c r="BK122" s="240" t="str">
        <f t="shared" ca="1" si="87"/>
        <v>-5,28562228507991+5,28562228507998i</v>
      </c>
      <c r="BL122" s="240" t="str">
        <f t="shared" ca="1" si="88"/>
        <v>-1,81627653403992+7,25098237709645i</v>
      </c>
      <c r="BM122" s="240" t="str">
        <f t="shared" ca="1" si="89"/>
        <v>2,16987759124419+7,15312778580698i</v>
      </c>
      <c r="BN122" s="240" t="str">
        <f t="shared" ca="1" si="90"/>
        <v>5,53860871445653+5,01990232865278i</v>
      </c>
      <c r="BO122" s="240" t="str">
        <f t="shared" ca="1" si="91"/>
        <v>7,33136871672862+1,45829990757747i</v>
      </c>
      <c r="BP122" s="240" t="str">
        <f t="shared" ca="1" si="92"/>
        <v>7,03804068314153-2,51825122327225i</v>
      </c>
      <c r="BQ122" s="240" t="str">
        <f t="shared" ca="1" si="93"/>
        <v>4,74208898782384-5,77825215031564i</v>
      </c>
      <c r="BR122" s="240" t="str">
        <f t="shared" ca="1" si="94"/>
        <v>1,09681010890643-7,39409314696996i</v>
      </c>
      <c r="BS122" s="240" t="str">
        <f t="shared" ca="1" si="95"/>
        <v>-2,86055816753136-6,90599832401059i</v>
      </c>
      <c r="BT122" s="240" t="str">
        <f t="shared" ca="1" si="96"/>
        <v>-6,00397527062904-4,45285153926586i</v>
      </c>
      <c r="BU122" s="240" t="str">
        <f t="shared" ca="1" si="97"/>
        <v>-7,43900455917429-0,732677998613052i</v>
      </c>
      <c r="BV122" s="240" t="str">
        <f t="shared" ca="1" si="98"/>
        <v>-6,75731881002336+3,19597377660892i</v>
      </c>
      <c r="BW122" s="240" t="str">
        <f t="shared" ca="1" si="99"/>
        <v>-4,15288678132608+6,2152342886294i</v>
      </c>
      <c r="BX122" s="240" t="str">
        <f t="shared" ca="1" si="100"/>
        <v>-0,366780802846768+7,46599475781564i</v>
      </c>
      <c r="BY122" s="240" t="str">
        <f t="shared" ca="1" si="101"/>
        <v>3,5236900049244+6,59236032315159i</v>
      </c>
      <c r="BZ122" s="240" t="str">
        <f t="shared" ca="1" si="102"/>
        <v>6,41152026283862+3,84291735537953i</v>
      </c>
      <c r="CA122" s="240" t="str">
        <f t="shared" ca="1" si="103"/>
        <v>7,47499872114153+1,95969492886326E-13i</v>
      </c>
      <c r="CB122" s="240" t="str">
        <f t="shared" ca="1" si="104"/>
        <v>6,41152026283841-3,84291735537988i</v>
      </c>
      <c r="CC122" s="240" t="str">
        <f t="shared" ca="1" si="105"/>
        <v>3,52369000492475-6,59236032315141i</v>
      </c>
      <c r="CD122" s="240" t="str">
        <f t="shared" ca="1" si="106"/>
        <v>-0,366780802847119-7,46599475781562i</v>
      </c>
      <c r="CE122" s="240" t="str">
        <f t="shared" ca="1" si="107"/>
        <v>-4,1528867813258-6,21523428862959i</v>
      </c>
      <c r="CF122" s="240" t="str">
        <f t="shared" ca="1" si="108"/>
        <v>-6,75731881002351-3,19597377660861i</v>
      </c>
      <c r="CG122" s="240" t="str">
        <f t="shared" ca="1" si="109"/>
        <v>-7,43900455917425+0,732677998613428i</v>
      </c>
      <c r="CH122" s="240" t="str">
        <f t="shared" ca="1" si="110"/>
        <v>-6,00397527062928+4,45285153926555i</v>
      </c>
      <c r="CI122" s="240" t="str">
        <f t="shared" ca="1" si="111"/>
        <v>-2,86055816753104+6,90599832401073i</v>
      </c>
      <c r="CJ122" s="240" t="str">
        <f t="shared" ca="1" si="112"/>
        <v>1,09681010890607+7,39409314697002i</v>
      </c>
      <c r="CK122" s="240" t="str">
        <f t="shared" ca="1" si="113"/>
        <v>4,74208898782412+5,77825215031542i</v>
      </c>
      <c r="CL122" s="240" t="str">
        <f t="shared" ca="1" si="114"/>
        <v>7,03804068314141+2,5182512232726i</v>
      </c>
      <c r="CM122" s="240" t="str">
        <f t="shared" ca="1" si="115"/>
        <v>7,33136871672855-1,45829990757781i</v>
      </c>
      <c r="CN122" s="240" t="str">
        <f t="shared" ca="1" si="116"/>
        <v>5,5386087144568-5,01990232865249i</v>
      </c>
      <c r="CO122" s="240" t="str">
        <f t="shared" ca="1" si="117"/>
        <v>2,16987759124382-7,15312778580708i</v>
      </c>
      <c r="CP122" s="240" t="str">
        <f t="shared" ca="1" si="118"/>
        <v>-1,81627653403954-7,25098237709655i</v>
      </c>
      <c r="CQ122" s="240" t="str">
        <f t="shared" ca="1" si="119"/>
        <v>-5,28562228508017-5,28562228507972i</v>
      </c>
      <c r="CR122" s="240" t="str">
        <f t="shared" ca="1" si="120"/>
        <v>-7,25098237709652-1,81627653403968i</v>
      </c>
      <c r="CS122" s="240" t="str">
        <f t="shared" ca="1" si="121"/>
        <v>-7,15312778580711+2,16987759124374i</v>
      </c>
      <c r="CT122" s="240" t="str">
        <f t="shared" ca="1" si="122"/>
        <v>-5,01990232865256+5,53860871445673i</v>
      </c>
      <c r="CU122" s="240" t="str">
        <f t="shared" ca="1" si="123"/>
        <v>-1,45829990757795+7,33136871672852i</v>
      </c>
      <c r="CV122" s="240" t="str">
        <f t="shared" ca="1" si="124"/>
        <v>2,51825122327251+7,03804068314144i</v>
      </c>
      <c r="CW122" s="240" t="str">
        <f t="shared" ca="1" si="125"/>
        <v>5,77825215031536+4,74208898782418i</v>
      </c>
      <c r="CX122" s="240" t="str">
        <f t="shared" ca="1" si="126"/>
        <v>7,39409314697+1,09681010890616i</v>
      </c>
      <c r="CY122" s="240" t="str">
        <f t="shared" ca="1" si="127"/>
        <v>6,90599832401076-2,86055816753095i</v>
      </c>
      <c r="CZ122" s="240" t="str">
        <f t="shared" ca="1" si="128"/>
        <v>4,45285153926566-6,00397527062919i</v>
      </c>
      <c r="DA122" s="240" t="str">
        <f t="shared" ca="1" si="129"/>
        <v>0,732677998613519-7,43900455917424i</v>
      </c>
      <c r="DB122" s="240" t="str">
        <f t="shared" ca="1" si="130"/>
        <v>-3,1959737766092-6,75731881002324i</v>
      </c>
      <c r="DC122" s="240" t="str">
        <f t="shared" ca="1" si="131"/>
        <v>-6,21523428862954-4,15288678132587i</v>
      </c>
      <c r="DD122" s="240" t="str">
        <f t="shared" ca="1" si="132"/>
        <v>-7,46599475781561-0,36678080284721i</v>
      </c>
      <c r="DE122" s="240" t="str">
        <f t="shared" ca="1" si="133"/>
        <v>-6,59236032315147+3,52369000492462i</v>
      </c>
      <c r="DF122" s="240" t="str">
        <f t="shared" ca="1" si="134"/>
        <v>-3,84291735537995+6,41152026283837i</v>
      </c>
      <c r="DG122" s="240" t="str">
        <f t="shared" ca="1" si="135"/>
        <v>1,04393713754747E-13+7,47499872114153i</v>
      </c>
      <c r="DH122" s="240" t="str">
        <f t="shared" ca="1" si="136"/>
        <v>3,84291735537945+6,41152026283868i</v>
      </c>
      <c r="DI122" s="240" t="str">
        <f t="shared" ca="1" si="137"/>
        <v>6,59236032315155+3,52369000492448i</v>
      </c>
      <c r="DJ122" s="240" t="str">
        <f t="shared" ca="1" si="138"/>
        <v>7,46599475781564-0,366780802846623i</v>
      </c>
      <c r="DK122" s="240" t="str">
        <f t="shared" ca="1" si="139"/>
        <v>6,21523428862945-4,152886781326i</v>
      </c>
      <c r="DL122" s="240" t="str">
        <f t="shared" ca="1" si="140"/>
        <v>3,19597377660901-6,75731881002333i</v>
      </c>
      <c r="DM122" s="240" t="str">
        <f t="shared" ca="1" si="141"/>
        <v>-0,732677998613675-7,43900455917422i</v>
      </c>
      <c r="DN122" s="240" t="str">
        <f t="shared" ca="1" si="142"/>
        <v>-4,45285153926579-6,0039752706291i</v>
      </c>
      <c r="DO122" s="240" t="str">
        <f t="shared" ca="1" si="143"/>
        <v>-6,90599832401085-2,86055816753076i</v>
      </c>
      <c r="DP122" s="240" t="str">
        <f t="shared" ca="1" si="144"/>
        <v>-7,39409314696998+1,09681010890631i</v>
      </c>
      <c r="DQ122" s="240" t="str">
        <f t="shared" ca="1" si="145"/>
        <v>-5,7782521503157+4,74208898782377i</v>
      </c>
      <c r="DR122" s="240" t="str">
        <f t="shared" ca="1" si="146"/>
        <v>-2,51825122327236+7,03804068314149i</v>
      </c>
      <c r="DS122" s="240" t="str">
        <f t="shared" ca="1" si="147"/>
        <v>1,45829990757738+7,33136871672864i</v>
      </c>
      <c r="DT122" s="240" t="str">
        <f t="shared" ca="1" si="148"/>
        <v>5,01990232865271+5,5386087144566i</v>
      </c>
      <c r="DU122" s="240" t="str">
        <f t="shared" ca="1" si="149"/>
        <v>7,15312778580694+2,1698775912443i</v>
      </c>
      <c r="DV122" s="240" t="str">
        <f t="shared" ca="1" si="150"/>
        <v>7,25098237709648-1,81627653403983i</v>
      </c>
      <c r="DW122" s="240" t="str">
        <f t="shared" ca="1" si="151"/>
        <v>5,28562228508007-5,28562228507982i</v>
      </c>
      <c r="DX122" s="240" t="str">
        <f t="shared" ca="1" si="152"/>
        <v>1,81627653403939-7,25098237709659i</v>
      </c>
      <c r="DY122" s="240" t="str">
        <f t="shared" ca="1" si="153"/>
        <v>-2,16987759124402-7,15312778580702i</v>
      </c>
      <c r="DZ122" s="240" t="str">
        <f t="shared" ca="1" si="154"/>
        <v>-5,5386087144569-5,01990232865238i</v>
      </c>
      <c r="EA122" s="240" t="str">
        <f t="shared" ca="1" si="155"/>
        <v>-7,33136871672858-1,45829990757766i</v>
      </c>
      <c r="EB122" s="240" t="str">
        <f t="shared" ca="1" si="156"/>
        <v>-7,03804068314161+2,51825122327203i</v>
      </c>
      <c r="EC122" s="240" t="str">
        <f t="shared" ca="1" si="157"/>
        <v>-4,74208898782399+5,77825215031551i</v>
      </c>
      <c r="ED122" s="240" t="str">
        <f t="shared" ca="1" si="158"/>
        <v>-1,0968101089066+7,39409314696993i</v>
      </c>
      <c r="EE122" s="240" t="str">
        <f t="shared" ca="1" si="159"/>
        <v>2,86055816753123+6,90599832401064i</v>
      </c>
      <c r="EF122" s="240" t="str">
        <f t="shared" ca="1" si="160"/>
        <v>6,00397527062889+4,45285153926607i</v>
      </c>
      <c r="EG122" s="240" t="str">
        <f t="shared" ca="1" si="161"/>
        <v>7,43900455917427+0,732677998613273i</v>
      </c>
      <c r="EH122" s="240" t="str">
        <f t="shared" ca="1" si="162"/>
        <v>6,75731881002345-3,19597377660875i</v>
      </c>
      <c r="EI122" s="240" t="str">
        <f t="shared" ca="1" si="163"/>
        <v>4,15288678132562-6,21523428862971i</v>
      </c>
      <c r="EJ122" s="240" t="str">
        <f t="shared" ca="1" si="164"/>
        <v>0,36678080284691-7,46599475781563i</v>
      </c>
      <c r="EK122" s="240" t="str">
        <f t="shared" ca="1" si="165"/>
        <v>-3,52369000492493-6,59236032315131i</v>
      </c>
      <c r="EL122" s="240" t="str">
        <f t="shared" ca="1" si="166"/>
        <v>-6,4115202628385-3,84291735537974i</v>
      </c>
      <c r="EM122" s="240" t="str">
        <f t="shared" ca="1" si="167"/>
        <v>-7,47499872114153-3,91938985772652E-13i</v>
      </c>
      <c r="EN122" s="240"/>
      <c r="EO122" s="240"/>
      <c r="EP122" s="240"/>
    </row>
    <row r="123" spans="1:146" ht="15" thickBot="1">
      <c r="A123" s="277">
        <f t="shared" si="168"/>
        <v>4.4921875000000013E-4</v>
      </c>
      <c r="B123" s="276">
        <v>23</v>
      </c>
      <c r="C123" s="248">
        <f t="shared" si="169"/>
        <v>4600</v>
      </c>
      <c r="D123" s="247">
        <f t="shared" si="170"/>
        <v>28902.652413026095</v>
      </c>
      <c r="E123" s="247" t="str">
        <f t="shared" si="171"/>
        <v>28902,6524130261i</v>
      </c>
      <c r="F123" s="247" t="str">
        <f t="shared" si="172"/>
        <v>0,0145745050219532-0,104388492237573i</v>
      </c>
      <c r="G123" s="247" t="str">
        <f t="shared" si="173"/>
        <v>-3,84026164968047-0,864320694685795i</v>
      </c>
      <c r="H123" s="247" t="str">
        <f t="shared" si="38"/>
        <v>0,00277442373544835-0,0182466830534173i</v>
      </c>
      <c r="I123" s="247" t="str">
        <f t="shared" si="174"/>
        <v>-0,00700901885093556+0,0135449954163601i</v>
      </c>
      <c r="J123" s="275" t="str">
        <f ca="1">IMPRODUCT(1/N_FFT2,AL100)</f>
        <v>0,216898372130556+0,00443653961173016i</v>
      </c>
      <c r="K123" s="274" t="str">
        <f t="shared" ca="1" si="175"/>
        <v>-0,00158033768770569+0,00290679166655281i</v>
      </c>
      <c r="N123" s="265">
        <f t="shared" ca="1" si="176"/>
        <v>7.5253017283190191</v>
      </c>
      <c r="O123" s="240">
        <f t="shared" ca="1" si="39"/>
        <v>-7.4746982716809809</v>
      </c>
      <c r="P123" s="240" t="str">
        <f t="shared" ca="1" si="40"/>
        <v>-6,3150254839955+3,99894578472352i</v>
      </c>
      <c r="Q123" s="240" t="str">
        <f t="shared" ca="1" si="41"/>
        <v>-3,19584531791174+6,75704720692791i</v>
      </c>
      <c r="R123" s="240" t="str">
        <f t="shared" ca="1" si="42"/>
        <v>0,914982862346897+7,41848506194372i</v>
      </c>
      <c r="S123" s="240" t="str">
        <f t="shared" ca="1" si="43"/>
        <v>4,741898384704+5,7780198997418i</v>
      </c>
      <c r="T123" s="240" t="str">
        <f t="shared" ca="1" si="44"/>
        <v>7,09743665039116+2,34467636281747i</v>
      </c>
      <c r="U123" s="241" t="str">
        <f t="shared" ca="1" si="45"/>
        <v>7,25069093172979-1,81620353077569i</v>
      </c>
      <c r="V123" s="240" t="str">
        <f t="shared" ca="1" si="46"/>
        <v>5,15410751800012-5,41352841920731i</v>
      </c>
      <c r="W123" s="240" t="str">
        <f t="shared" ca="1" si="47"/>
        <v>1,45824129279562-7,33107404032018i</v>
      </c>
      <c r="X123" s="240" t="str">
        <f t="shared" ca="1" si="48"/>
        <v>-2,69010680757461-6,97383966094083i</v>
      </c>
      <c r="Y123" s="240" t="str">
        <f t="shared" ca="1" si="49"/>
        <v>-6,00373394735952-4,45267256173115i</v>
      </c>
      <c r="Z123" s="240" t="str">
        <f t="shared" ca="1" si="50"/>
        <v>-7,45444525290014-0,549872916395439i</v>
      </c>
      <c r="AA123" s="240" t="str">
        <f t="shared" ca="1" si="51"/>
        <v>-6,59209535038336+3,52354837402933i</v>
      </c>
      <c r="AB123" s="240" t="str">
        <f t="shared" ca="1" si="52"/>
        <v>-3,68426526557463+6,5036377286524i</v>
      </c>
      <c r="AC123" s="240" t="str">
        <f t="shared" ca="1" si="53"/>
        <v>0,366766060490527+7,46569467025962i</v>
      </c>
      <c r="AD123" s="240" t="str">
        <f t="shared" ca="1" si="54"/>
        <v>4,30399249321072+6,11119978981676i</v>
      </c>
      <c r="AE123" s="240" t="str">
        <f t="shared" ca="1" si="55"/>
        <v>6,90572074490353+2,86044319050032i</v>
      </c>
      <c r="AF123" s="240" t="str">
        <f t="shared" ca="1" si="56"/>
        <v>7,36465309069054-1,27788853443992i</v>
      </c>
      <c r="AG123" s="240" t="str">
        <f t="shared" ca="1" si="57"/>
        <v>5,53838609609072-5,01970055912697i</v>
      </c>
      <c r="AH123" s="240" t="str">
        <f t="shared" ca="1" si="58"/>
        <v>1,99359738733292-7,20393529328866i</v>
      </c>
      <c r="AI123" s="240" t="str">
        <f t="shared" ca="1" si="59"/>
        <v>-2,16979037536926-7,1528402735994i</v>
      </c>
      <c r="AJ123" s="240" t="str">
        <f t="shared" ca="1" si="60"/>
        <v>-5,65990765628339-4,88226992033575i</v>
      </c>
      <c r="AK123" s="240" t="str">
        <f t="shared" ca="1" si="61"/>
        <v>-7,39379594942111-1,09676602381481i</v>
      </c>
      <c r="AL123" s="240" t="str">
        <f t="shared" ca="1" si="62"/>
        <v>-6,83344208091097+3,02905654940705i</v>
      </c>
      <c r="AM123" s="240" t="str">
        <f t="shared" ca="1" si="63"/>
        <v>-4,15271986054891+6,21498447403316i</v>
      </c>
      <c r="AN123" s="240" t="str">
        <f t="shared" ca="1" si="64"/>
        <v>-0,183438278425138+7,47244703231003i</v>
      </c>
      <c r="AO123" s="240" t="str">
        <f t="shared" ca="1" si="65"/>
        <v>3,84276289348743+6,41126255874042i</v>
      </c>
      <c r="AP123" s="240" t="str">
        <f t="shared" ca="1" si="66"/>
        <v>6,67658214036946+3,36070902869769i</v>
      </c>
      <c r="AQ123" s="240" t="str">
        <f t="shared" ca="1" si="67"/>
        <v>7,43870555646001-0,732648549416128i</v>
      </c>
      <c r="AR123" s="240" t="str">
        <f t="shared" ca="1" si="68"/>
        <v>7,43870555646001-0,732648549416128i</v>
      </c>
      <c r="AS123" s="240" t="str">
        <f t="shared" ca="1" si="69"/>
        <v>2,51815000489754-7,03775779673506i</v>
      </c>
      <c r="AT123" s="240" t="str">
        <f t="shared" ca="1" si="70"/>
        <v>-1,63771566112376-7,29307902507443i</v>
      </c>
      <c r="AU123" s="240" t="str">
        <f t="shared" ca="1" si="71"/>
        <v>-5,28540983522892-5,28540983522905i</v>
      </c>
      <c r="AV123" s="240" t="str">
        <f t="shared" ca="1" si="72"/>
        <v>-7,29307902507439-1,63771566112392i</v>
      </c>
      <c r="AW123" s="240" t="str">
        <f t="shared" ca="1" si="73"/>
        <v>-7,03775779673512+2,51815000489739i</v>
      </c>
      <c r="AX123" s="240" t="str">
        <f t="shared" ca="1" si="74"/>
        <v>-4,59867050679631+5,89265168006666i</v>
      </c>
      <c r="AY123" s="240" t="str">
        <f t="shared" ca="1" si="75"/>
        <v>-0,732648549416284+7,43870555646i</v>
      </c>
      <c r="AZ123" s="240" t="str">
        <f t="shared" ca="1" si="76"/>
        <v>3,36070902869752+6,67658214036955i</v>
      </c>
      <c r="BA123" s="240" t="str">
        <f t="shared" ca="1" si="77"/>
        <v>6,41126255874033+3,84276289348758i</v>
      </c>
      <c r="BB123" s="240" t="str">
        <f t="shared" ca="1" si="78"/>
        <v>7,47244703231004-0,183438278424968i</v>
      </c>
      <c r="BC123" s="240" t="str">
        <f t="shared" ca="1" si="79"/>
        <v>6,21498447403325-4,15271986054878i</v>
      </c>
      <c r="BD123" s="240" t="str">
        <f t="shared" ca="1" si="80"/>
        <v>3,02905654940651-6,83344208091121i</v>
      </c>
      <c r="BE123" s="240" t="str">
        <f t="shared" ca="1" si="81"/>
        <v>-1,09676602381465-7,39379594942114i</v>
      </c>
      <c r="BF123" s="240" t="str">
        <f t="shared" ca="1" si="82"/>
        <v>-4,88226992033562-5,65990765628351i</v>
      </c>
      <c r="BG123" s="240" t="str">
        <f t="shared" ca="1" si="83"/>
        <v>-7,15284027359935-2,16979037536943i</v>
      </c>
      <c r="BH123" s="240" t="str">
        <f t="shared" ca="1" si="84"/>
        <v>-7,20393529328871+1,99359738733275i</v>
      </c>
      <c r="BI123" s="240" t="str">
        <f t="shared" ca="1" si="85"/>
        <v>-5,01970055912709+5,53838609609062i</v>
      </c>
      <c r="BJ123" s="240" t="str">
        <f t="shared" ca="1" si="86"/>
        <v>-1,27788853443957+7,3646530906906i</v>
      </c>
      <c r="BK123" s="240" t="str">
        <f t="shared" ca="1" si="87"/>
        <v>2,86044319050052+6,90572074490344i</v>
      </c>
      <c r="BL123" s="240" t="str">
        <f t="shared" ca="1" si="88"/>
        <v>6,11119978981683+4,30399249321062i</v>
      </c>
      <c r="BM123" s="240" t="str">
        <f t="shared" ca="1" si="89"/>
        <v>7,46569467025962+0,366766060490551i</v>
      </c>
      <c r="BN123" s="240" t="str">
        <f t="shared" ca="1" si="90"/>
        <v>6,50363772865245-3,68426526557455i</v>
      </c>
      <c r="BO123" s="240" t="str">
        <f t="shared" ca="1" si="91"/>
        <v>3,52354837402954-6,59209535038325i</v>
      </c>
      <c r="BP123" s="240" t="str">
        <f t="shared" ca="1" si="92"/>
        <v>-0,549872916395065-7,45444525290017i</v>
      </c>
      <c r="BQ123" s="240" t="str">
        <f t="shared" ca="1" si="93"/>
        <v>-4,45267256173137-6,00373394735937i</v>
      </c>
      <c r="BR123" s="240" t="str">
        <f t="shared" ca="1" si="94"/>
        <v>-6,97383966094088-2,6901068075745i</v>
      </c>
      <c r="BS123" s="240" t="str">
        <f t="shared" ca="1" si="95"/>
        <v>-7,33107404032016+1,45824129279568i</v>
      </c>
      <c r="BT123" s="240" t="str">
        <f t="shared" ca="1" si="96"/>
        <v>-5,41352841920739+5,15410751800004i</v>
      </c>
      <c r="BU123" s="240" t="str">
        <f t="shared" ca="1" si="97"/>
        <v>-1,81620353077584+7,25069093172975i</v>
      </c>
      <c r="BV123" s="240" t="str">
        <f t="shared" ca="1" si="98"/>
        <v>2,34467636281717+7,09743665039126i</v>
      </c>
      <c r="BW123" s="240" t="str">
        <f t="shared" ca="1" si="99"/>
        <v>5,77801989974199+4,74189838470377i</v>
      </c>
      <c r="BX123" s="240" t="str">
        <f t="shared" ca="1" si="100"/>
        <v>7,41848506194374+0,914982862346702i</v>
      </c>
      <c r="BY123" s="240" t="str">
        <f t="shared" ca="1" si="101"/>
        <v>6,75704720692787-3,19584531791182i</v>
      </c>
      <c r="BZ123" s="240" t="str">
        <f t="shared" ca="1" si="102"/>
        <v>3,99894578472356-6,31502548399548i</v>
      </c>
      <c r="CA123" s="240" t="str">
        <f t="shared" ca="1" si="103"/>
        <v>1,83141765459826E-13-7,47469827168098i</v>
      </c>
      <c r="CB123" s="240" t="str">
        <f t="shared" ca="1" si="104"/>
        <v>-3,9989457847233-6,31502548399564i</v>
      </c>
      <c r="CC123" s="240" t="str">
        <f t="shared" ca="1" si="105"/>
        <v>-6,75704720692805-3,19584531791143i</v>
      </c>
      <c r="CD123" s="240" t="str">
        <f t="shared" ca="1" si="106"/>
        <v>-7,41848506194369+0,914982862347128i</v>
      </c>
      <c r="CE123" s="240" t="str">
        <f t="shared" ca="1" si="107"/>
        <v>-5,77801989974171+4,7418983847041i</v>
      </c>
      <c r="CF123" s="240" t="str">
        <f t="shared" ca="1" si="108"/>
        <v>-2,34467636281751+7,09743665039115i</v>
      </c>
      <c r="CG123" s="240" t="str">
        <f t="shared" ca="1" si="109"/>
        <v>1,81620353077554+7,25069093172982i</v>
      </c>
      <c r="CH123" s="240" t="str">
        <f t="shared" ca="1" si="110"/>
        <v>5,41352841920714+5,15410751800031i</v>
      </c>
      <c r="CI123" s="240" t="str">
        <f t="shared" ca="1" si="111"/>
        <v>7,3310740403201+1,45824129279598i</v>
      </c>
      <c r="CJ123" s="240" t="str">
        <f t="shared" ca="1" si="112"/>
        <v>6,97383966094073-2,69010680757487i</v>
      </c>
      <c r="CK123" s="240" t="str">
        <f t="shared" ca="1" si="113"/>
        <v>4,45267256173106-6,00373394735959i</v>
      </c>
      <c r="CL123" s="240" t="str">
        <f t="shared" ca="1" si="114"/>
        <v>0,549872916395377-7,45444525290014i</v>
      </c>
      <c r="CM123" s="240" t="str">
        <f t="shared" ca="1" si="115"/>
        <v>-3,52354837402924-6,59209535038341i</v>
      </c>
      <c r="CN123" s="240" t="str">
        <f t="shared" ca="1" si="116"/>
        <v>-6,50363772865229-3,68426526557483i</v>
      </c>
      <c r="CO123" s="240" t="str">
        <f t="shared" ca="1" si="117"/>
        <v>-7,46569467025964+0,366766060490211i</v>
      </c>
      <c r="CP123" s="240" t="str">
        <f t="shared" ca="1" si="118"/>
        <v>-6,11119978981658+4,30399249321097i</v>
      </c>
      <c r="CQ123" s="240" t="str">
        <f t="shared" ca="1" si="119"/>
        <v>-2,86044319050013+6,90572074490361i</v>
      </c>
      <c r="CR123" s="240" t="str">
        <f t="shared" ca="1" si="120"/>
        <v>1,27788853443997+7,36465309069053i</v>
      </c>
      <c r="CS123" s="240" t="str">
        <f t="shared" ca="1" si="121"/>
        <v>5,01970055912685+5,53838609609083i</v>
      </c>
      <c r="CT123" s="240" t="str">
        <f t="shared" ca="1" si="122"/>
        <v>7,20393529328862+1,99359738733308i</v>
      </c>
      <c r="CU123" s="240" t="str">
        <f t="shared" ca="1" si="123"/>
        <v>7,15284027359944-2,16979037536913i</v>
      </c>
      <c r="CV123" s="240" t="str">
        <f t="shared" ca="1" si="124"/>
        <v>4,88226992033531-5,65990765628377i</v>
      </c>
      <c r="CW123" s="240" t="str">
        <f t="shared" ca="1" si="125"/>
        <v>1,09676602381425-7,3937959494212i</v>
      </c>
      <c r="CX123" s="240" t="str">
        <f t="shared" ca="1" si="126"/>
        <v>-3,02905654940691-6,83344208091104i</v>
      </c>
      <c r="CY123" s="240" t="str">
        <f t="shared" ca="1" si="127"/>
        <v>-6,21498447403306-4,15271986054906i</v>
      </c>
      <c r="CZ123" s="240" t="str">
        <f t="shared" ca="1" si="128"/>
        <v>-7,47244703231003-0,18343827842528i</v>
      </c>
      <c r="DA123" s="240" t="str">
        <f t="shared" ca="1" si="129"/>
        <v>-6,41126255874051+3,84276289348728i</v>
      </c>
      <c r="DB123" s="240" t="str">
        <f t="shared" ca="1" si="130"/>
        <v>-3,36070902869719+6,67658214036972i</v>
      </c>
      <c r="DC123" s="240" t="str">
        <f t="shared" ca="1" si="131"/>
        <v>0,732648549416712+7,43870555645996i</v>
      </c>
      <c r="DD123" s="240" t="str">
        <f t="shared" ca="1" si="132"/>
        <v>4,59867050679663+5,89265168006642i</v>
      </c>
      <c r="DE123" s="240" t="str">
        <f t="shared" ca="1" si="133"/>
        <v>7,03775779673501+2,51815000489768i</v>
      </c>
      <c r="DF123" s="240" t="str">
        <f t="shared" ca="1" si="134"/>
        <v>7,29307902507447-1,63771566112358i</v>
      </c>
      <c r="DG123" s="240" t="str">
        <f t="shared" ca="1" si="135"/>
        <v>5,28540983522919-5,28540983522879i</v>
      </c>
      <c r="DH123" s="240" t="str">
        <f t="shared" ca="1" si="136"/>
        <v>1,63771566112407-7,29307902507436i</v>
      </c>
      <c r="DI123" s="240" t="str">
        <f t="shared" ca="1" si="137"/>
        <v>-2,51815000489791-7,03775779673493i</v>
      </c>
      <c r="DJ123" s="240" t="str">
        <f t="shared" ca="1" si="138"/>
        <v>-5,89265168006656-4,59867050679643i</v>
      </c>
      <c r="DK123" s="240" t="str">
        <f t="shared" ca="1" si="139"/>
        <v>-7,43870555645998-0,732648549416466i</v>
      </c>
      <c r="DL123" s="240" t="str">
        <f t="shared" ca="1" si="140"/>
        <v>-6,67658214036961+3,36070902869741i</v>
      </c>
      <c r="DM123" s="240" t="str">
        <f t="shared" ca="1" si="141"/>
        <v>-3,84276289348771+6,41126255874025i</v>
      </c>
      <c r="DN123" s="240" t="str">
        <f t="shared" ca="1" si="142"/>
        <v>0,183438278424785+7,47244703231004i</v>
      </c>
      <c r="DO123" s="240" t="str">
        <f t="shared" ca="1" si="143"/>
        <v>4,15271986054927+6,21498447403292i</v>
      </c>
      <c r="DP123" s="240" t="str">
        <f t="shared" ca="1" si="144"/>
        <v>6,83344208091113+3,02905654940668i</v>
      </c>
      <c r="DQ123" s="240" t="str">
        <f t="shared" ca="1" si="145"/>
        <v>7,39379594942117-1,09676602381449i</v>
      </c>
      <c r="DR123" s="240" t="str">
        <f t="shared" ca="1" si="146"/>
        <v>5,65990765628362-4,8822699203355i</v>
      </c>
      <c r="DS123" s="240" t="str">
        <f t="shared" ca="1" si="147"/>
        <v>2,1697903753696-7,1528402735993i</v>
      </c>
      <c r="DT123" s="240" t="str">
        <f t="shared" ca="1" si="148"/>
        <v>-1,9935973873326-7,20393529328875i</v>
      </c>
      <c r="DU123" s="240" t="str">
        <f t="shared" ca="1" si="149"/>
        <v>-5,538386096091-5,01970055912667i</v>
      </c>
      <c r="DV123" s="240" t="str">
        <f t="shared" ca="1" si="150"/>
        <v>-7,36465309069057-1,27788853443972i</v>
      </c>
      <c r="DW123" s="240" t="str">
        <f t="shared" ca="1" si="151"/>
        <v>-6,90572074490352+2,86044319050035i</v>
      </c>
      <c r="DX123" s="240" t="str">
        <f t="shared" ca="1" si="152"/>
        <v>-4,30399249321077+6,11119978981673i</v>
      </c>
      <c r="DY123" s="240" t="str">
        <f t="shared" ca="1" si="153"/>
        <v>-0,36676606049076+7,46569467025961i</v>
      </c>
      <c r="DZ123" s="240" t="str">
        <f t="shared" ca="1" si="154"/>
        <v>3,68426526557439+6,50363772865254i</v>
      </c>
      <c r="EA123" s="240" t="str">
        <f t="shared" ca="1" si="155"/>
        <v>6,59209535038353+3,52354837402902i</v>
      </c>
      <c r="EB123" s="240" t="str">
        <f t="shared" ca="1" si="156"/>
        <v>7,45444525290012-0,549872916395677i</v>
      </c>
      <c r="EC123" s="240" t="str">
        <f t="shared" ca="1" si="157"/>
        <v>6,00373394735947-4,45267256173122i</v>
      </c>
      <c r="ED123" s="240" t="str">
        <f t="shared" ca="1" si="158"/>
        <v>2,69010680757465-6,97383966094082i</v>
      </c>
      <c r="EE123" s="240" t="str">
        <f t="shared" ca="1" si="159"/>
        <v>-1,45824129279555-7,33107404032019i</v>
      </c>
      <c r="EF123" s="240" t="str">
        <f t="shared" ca="1" si="160"/>
        <v>-5,15410751799991-5,41352841920752i</v>
      </c>
      <c r="EG123" s="240" t="str">
        <f t="shared" ca="1" si="161"/>
        <v>-7,2506909317297-1,81620353077602i</v>
      </c>
      <c r="EH123" s="240" t="str">
        <f t="shared" ca="1" si="162"/>
        <v>-7,09743665039107+2,34467636281774i</v>
      </c>
      <c r="EI123" s="240" t="str">
        <f t="shared" ca="1" si="163"/>
        <v>-4,74189838470387+5,77801989974191i</v>
      </c>
      <c r="EJ123" s="240" t="str">
        <f t="shared" ca="1" si="164"/>
        <v>-0,914982862346882+7,41848506194372i</v>
      </c>
      <c r="EK123" s="240" t="str">
        <f t="shared" ca="1" si="165"/>
        <v>3,19584531791165+6,75704720692795i</v>
      </c>
      <c r="EL123" s="240" t="str">
        <f t="shared" ca="1" si="166"/>
        <v>6,31502548399541+3,99894578472367i</v>
      </c>
      <c r="EM123" s="240" t="str">
        <f t="shared" ca="1" si="167"/>
        <v>7,47469827168098+3,66283530919651E-13i</v>
      </c>
      <c r="EN123" s="240"/>
      <c r="EO123" s="240"/>
      <c r="EP123" s="240"/>
    </row>
    <row r="124" spans="1:146" ht="15" thickBot="1">
      <c r="A124" s="277">
        <f t="shared" si="168"/>
        <v>4.6875000000000015E-4</v>
      </c>
      <c r="B124" s="276">
        <v>24</v>
      </c>
      <c r="C124" s="248">
        <f t="shared" si="169"/>
        <v>4800</v>
      </c>
      <c r="D124" s="247">
        <f t="shared" si="170"/>
        <v>30159.289474462013</v>
      </c>
      <c r="E124" s="247" t="str">
        <f t="shared" si="171"/>
        <v>30159,289474462i</v>
      </c>
      <c r="F124" s="247" t="str">
        <f t="shared" si="172"/>
        <v>0,0142149974428709-0,100085051353248i</v>
      </c>
      <c r="G124" s="247" t="str">
        <f t="shared" si="173"/>
        <v>-3,90797333590726-0,855741986472892i</v>
      </c>
      <c r="H124" s="247" t="str">
        <f t="shared" si="38"/>
        <v>0,00271106058834257-0,0174889787592036i</v>
      </c>
      <c r="I124" s="247" t="str">
        <f t="shared" si="174"/>
        <v>-0,00672331655999127+0,0130924380995062i</v>
      </c>
      <c r="J124" s="275" t="str">
        <f ca="1">IMPRODUCT(1/N_FFT2,AM100)</f>
        <v>0,0381375516919828-0,000435233851450758i</v>
      </c>
      <c r="K124" s="274" t="str">
        <f t="shared" ca="1" si="175"/>
        <v>-0,000250712560589302+0,00050223974975493i</v>
      </c>
      <c r="N124" s="265">
        <f t="shared" ca="1" si="176"/>
        <v>7.5256246543280758</v>
      </c>
      <c r="O124" s="240">
        <f t="shared" ca="1" si="39"/>
        <v>-7.4743753456719242</v>
      </c>
      <c r="P124" s="240" t="str">
        <f t="shared" ca="1" si="40"/>
        <v>-6,21471597086954+4,15254045247092i</v>
      </c>
      <c r="Q124" s="240" t="str">
        <f t="shared" ca="1" si="41"/>
        <v>-2,86031961206675+6,90542240017326i</v>
      </c>
      <c r="R124" s="240" t="str">
        <f t="shared" ca="1" si="42"/>
        <v>1,45817829305655+7,33075731924383i</v>
      </c>
      <c r="S124" s="240" t="str">
        <f t="shared" ca="1" si="43"/>
        <v>5,28518149205814+5,28518149205819i</v>
      </c>
      <c r="T124" s="240" t="str">
        <f t="shared" ca="1" si="44"/>
        <v>7,33075731924383+1,45817829305655i</v>
      </c>
      <c r="U124" s="241" t="str">
        <f t="shared" ca="1" si="45"/>
        <v>6,90542240017326-2,86031961206675i</v>
      </c>
      <c r="V124" s="240" t="str">
        <f t="shared" ca="1" si="46"/>
        <v>4,15254045247094-6,21471597086952i</v>
      </c>
      <c r="W124" s="240" t="str">
        <f t="shared" ca="1" si="47"/>
        <v>1,37358291092356E-15-7,47437534567192i</v>
      </c>
      <c r="X124" s="240" t="str">
        <f t="shared" ca="1" si="48"/>
        <v>-4,15254045247095-6,21471597086952i</v>
      </c>
      <c r="Y124" s="240" t="str">
        <f t="shared" ca="1" si="49"/>
        <v>-6,90542240017326-2,86031961206675i</v>
      </c>
      <c r="Z124" s="240" t="str">
        <f t="shared" ca="1" si="50"/>
        <v>-7,33075731924383+1,45817829305656i</v>
      </c>
      <c r="AA124" s="240" t="str">
        <f t="shared" ca="1" si="51"/>
        <v>-5,28518149205819+5,28518149205814i</v>
      </c>
      <c r="AB124" s="240" t="str">
        <f t="shared" ca="1" si="52"/>
        <v>-1,45817829305656+7,33075731924383i</v>
      </c>
      <c r="AC124" s="240" t="str">
        <f t="shared" ca="1" si="53"/>
        <v>2,86031961206675+6,90542240017326i</v>
      </c>
      <c r="AD124" s="240" t="str">
        <f t="shared" ca="1" si="54"/>
        <v>6,21471597086952+4,15254045247094i</v>
      </c>
      <c r="AE124" s="240" t="str">
        <f t="shared" ca="1" si="55"/>
        <v>7,47437534567192+2,74716582184711E-15i</v>
      </c>
      <c r="AF124" s="240" t="str">
        <f t="shared" ca="1" si="56"/>
        <v>6,21471597086939-4,15254045247114i</v>
      </c>
      <c r="AG124" s="240" t="str">
        <f t="shared" ca="1" si="57"/>
        <v>2,86031961206641-6,9054224001734i</v>
      </c>
      <c r="AH124" s="240" t="str">
        <f t="shared" ca="1" si="58"/>
        <v>-1,45817829305627-7,33075731924389i</v>
      </c>
      <c r="AI124" s="240" t="str">
        <f t="shared" ca="1" si="59"/>
        <v>-5,28518149205803-5,28518149205829i</v>
      </c>
      <c r="AJ124" s="240" t="str">
        <f t="shared" ca="1" si="60"/>
        <v>-7,33075731924381-1,45817829305663i</v>
      </c>
      <c r="AK124" s="240" t="str">
        <f t="shared" ca="1" si="61"/>
        <v>-6,90542240017325+2,86031961206676i</v>
      </c>
      <c r="AL124" s="240" t="str">
        <f t="shared" ca="1" si="62"/>
        <v>-4,15254045247081+6,21471597086961i</v>
      </c>
      <c r="AM124" s="240" t="str">
        <f t="shared" ca="1" si="63"/>
        <v>2,21590933281221E-13+7,47437534567192i</v>
      </c>
      <c r="AN124" s="240" t="str">
        <f t="shared" ca="1" si="64"/>
        <v>4,15254045247119+6,21471597086936i</v>
      </c>
      <c r="AO124" s="240" t="str">
        <f t="shared" ca="1" si="65"/>
        <v>6,90542240017315+2,86031961206702i</v>
      </c>
      <c r="AP124" s="240" t="str">
        <f t="shared" ca="1" si="66"/>
        <v>7,33075731924387-1,45817829305634i</v>
      </c>
      <c r="AQ124" s="240" t="str">
        <f t="shared" ca="1" si="67"/>
        <v>5,28518149205823-5,28518149205809i</v>
      </c>
      <c r="AR124" s="240" t="str">
        <f t="shared" ca="1" si="68"/>
        <v>5,28518149205823-5,28518149205809i</v>
      </c>
      <c r="AS124" s="240" t="str">
        <f t="shared" ca="1" si="69"/>
        <v>-2,86031961206684-6,90542240017322i</v>
      </c>
      <c r="AT124" s="240" t="str">
        <f t="shared" ca="1" si="70"/>
        <v>-6,21471597086965-4,15254045247076i</v>
      </c>
      <c r="AU124" s="240" t="str">
        <f t="shared" ca="1" si="71"/>
        <v>-7,47437534567192+3,13157454729E-13i</v>
      </c>
      <c r="AV124" s="240" t="str">
        <f t="shared" ca="1" si="72"/>
        <v>-6,21471597086972+4,15254045247064i</v>
      </c>
      <c r="AW124" s="240" t="str">
        <f t="shared" ca="1" si="73"/>
        <v>-2,86031961206696+6,90542240017317i</v>
      </c>
      <c r="AX124" s="240" t="str">
        <f t="shared" ca="1" si="74"/>
        <v>1,45817829305642+7,33075731924386i</v>
      </c>
      <c r="AY124" s="240" t="str">
        <f t="shared" ca="1" si="75"/>
        <v>5,28518149205814+5,28518149205819i</v>
      </c>
      <c r="AZ124" s="240" t="str">
        <f t="shared" ca="1" si="76"/>
        <v>7,33075731924385+1,45817829305647i</v>
      </c>
      <c r="BA124" s="240" t="str">
        <f t="shared" ca="1" si="77"/>
        <v>6,9054224001732-2,8603196120669i</v>
      </c>
      <c r="BB124" s="240" t="str">
        <f t="shared" ca="1" si="78"/>
        <v>4,15254045247068-6,2147159708697i</v>
      </c>
      <c r="BC124" s="240" t="str">
        <f t="shared" ca="1" si="79"/>
        <v>3,65351174223899E-13-7,47437534567192i</v>
      </c>
      <c r="BD124" s="240" t="str">
        <f t="shared" ca="1" si="80"/>
        <v>-4,15254045247069-6,21471597086969i</v>
      </c>
      <c r="BE124" s="240" t="str">
        <f t="shared" ca="1" si="81"/>
        <v>-6,90542240017321-2,86031961206688i</v>
      </c>
      <c r="BF124" s="240" t="str">
        <f t="shared" ca="1" si="82"/>
        <v>-7,33075731924384+1,45817829305648i</v>
      </c>
      <c r="BG124" s="240" t="str">
        <f t="shared" ca="1" si="83"/>
        <v>-5,28518149205813+5,2851814920582i</v>
      </c>
      <c r="BH124" s="240" t="str">
        <f t="shared" ca="1" si="84"/>
        <v>-1,4581782930564+7,33075731924386i</v>
      </c>
      <c r="BI124" s="240" t="str">
        <f t="shared" ca="1" si="85"/>
        <v>2,86031961206698+6,90542240017316i</v>
      </c>
      <c r="BJ124" s="240" t="str">
        <f t="shared" ca="1" si="86"/>
        <v>6,21471597086973+4,15254045247063i</v>
      </c>
      <c r="BK124" s="240" t="str">
        <f t="shared" ca="1" si="87"/>
        <v>7,47437534567192+3,00338968307178E-13i</v>
      </c>
      <c r="BL124" s="240" t="str">
        <f t="shared" ca="1" si="88"/>
        <v>6,21471597086964-4,15254045247077i</v>
      </c>
      <c r="BM124" s="240" t="str">
        <f t="shared" ca="1" si="89"/>
        <v>2,86031961206682-6,90542240017323i</v>
      </c>
      <c r="BN124" s="240" t="str">
        <f t="shared" ca="1" si="90"/>
        <v>-1,45817829305657-7,33075731924383i</v>
      </c>
      <c r="BO124" s="240" t="str">
        <f t="shared" ca="1" si="91"/>
        <v>-5,28518149205825-5,28518149205808i</v>
      </c>
      <c r="BP124" s="240" t="str">
        <f t="shared" ca="1" si="92"/>
        <v>-7,33075731924388-1,45817829305631i</v>
      </c>
      <c r="BQ124" s="240" t="str">
        <f t="shared" ca="1" si="93"/>
        <v>-6,90542240017314+2,86031961206704i</v>
      </c>
      <c r="BR124" s="240" t="str">
        <f t="shared" ca="1" si="94"/>
        <v>-4,15254045247117+6,21471597086937i</v>
      </c>
      <c r="BS124" s="240" t="str">
        <f t="shared" ca="1" si="95"/>
        <v>-2,08772446859399E-13+7,47437534567192i</v>
      </c>
      <c r="BT124" s="240" t="str">
        <f t="shared" ca="1" si="96"/>
        <v>4,15254045247082+6,2147159708696i</v>
      </c>
      <c r="BU124" s="240" t="str">
        <f t="shared" ca="1" si="97"/>
        <v>6,90542240017325+2,86031961206676i</v>
      </c>
      <c r="BV124" s="240" t="str">
        <f t="shared" ca="1" si="98"/>
        <v>7,3307573192438-1,45817829305666i</v>
      </c>
      <c r="BW124" s="240" t="str">
        <f t="shared" ca="1" si="99"/>
        <v>5,28518149205802-5,28518149205831i</v>
      </c>
      <c r="BX124" s="240" t="str">
        <f t="shared" ca="1" si="100"/>
        <v>1,45817829305625-7,33075731924389i</v>
      </c>
      <c r="BY124" s="240" t="str">
        <f t="shared" ca="1" si="101"/>
        <v>-2,86031961206641-6,9054224001734i</v>
      </c>
      <c r="BZ124" s="240" t="str">
        <f t="shared" ca="1" si="102"/>
        <v>-6,21471597086939-4,15254045247114i</v>
      </c>
      <c r="CA124" s="240" t="str">
        <f t="shared" ca="1" si="103"/>
        <v>-7,47437534567192-1,1720592541162E-13i</v>
      </c>
      <c r="CB124" s="240" t="str">
        <f t="shared" ca="1" si="104"/>
        <v>-6,21471597086955+4,1525404524709i</v>
      </c>
      <c r="CC124" s="240" t="str">
        <f t="shared" ca="1" si="105"/>
        <v>-2,86031961206668+6,90542240017329i</v>
      </c>
      <c r="CD124" s="240" t="str">
        <f t="shared" ca="1" si="106"/>
        <v>1,4581782930567+7,3307573192438i</v>
      </c>
      <c r="CE124" s="240" t="str">
        <f t="shared" ca="1" si="107"/>
        <v>5,28518149205834+5,28518149205799i</v>
      </c>
      <c r="CF124" s="240" t="str">
        <f t="shared" ca="1" si="108"/>
        <v>7,33075731924376+1,45817829305689i</v>
      </c>
      <c r="CG124" s="240" t="str">
        <f t="shared" ca="1" si="109"/>
        <v>6,90542240017336-2,8603196120665i</v>
      </c>
      <c r="CH124" s="240" t="str">
        <f t="shared" ca="1" si="110"/>
        <v>4,15254045247106-6,21471597086945i</v>
      </c>
      <c r="CI124" s="240" t="str">
        <f t="shared" ca="1" si="111"/>
        <v>7,87480350259568E-14-7,47437534567192i</v>
      </c>
      <c r="CJ124" s="240" t="str">
        <f t="shared" ca="1" si="112"/>
        <v>-4,15254045247093-6,21471597086953i</v>
      </c>
      <c r="CK124" s="240" t="str">
        <f t="shared" ca="1" si="113"/>
        <v>-6,90542240017333-2,86031961206659i</v>
      </c>
      <c r="CL124" s="240" t="str">
        <f t="shared" ca="1" si="114"/>
        <v>-7,33075731924378+1,45817829305679i</v>
      </c>
      <c r="CM124" s="240" t="str">
        <f t="shared" ca="1" si="115"/>
        <v>-5,28518149205845+5,28518149205788i</v>
      </c>
      <c r="CN124" s="240" t="str">
        <f t="shared" ca="1" si="116"/>
        <v>-1,45817829305685+7,33075731924377i</v>
      </c>
      <c r="CO124" s="240" t="str">
        <f t="shared" ca="1" si="117"/>
        <v>2,86031961206658+6,90542240017333i</v>
      </c>
      <c r="CP124" s="240" t="str">
        <f t="shared" ca="1" si="118"/>
        <v>6,21471597086949+4,15254045247099i</v>
      </c>
      <c r="CQ124" s="240" t="str">
        <f t="shared" ca="1" si="119"/>
        <v>7,47437534567192-1,28184864218223E-14i</v>
      </c>
      <c r="CR124" s="240" t="str">
        <f t="shared" ca="1" si="120"/>
        <v>6,21471597086948-4,15254045247101i</v>
      </c>
      <c r="CS124" s="240" t="str">
        <f t="shared" ca="1" si="121"/>
        <v>2,86031961206656-6,90542240017334i</v>
      </c>
      <c r="CT124" s="240" t="str">
        <f t="shared" ca="1" si="122"/>
        <v>-1,45817829305688-7,33075731924377i</v>
      </c>
      <c r="CU124" s="240" t="str">
        <f t="shared" ca="1" si="123"/>
        <v>-5,28518149205794-5,28518149205838i</v>
      </c>
      <c r="CV124" s="240" t="str">
        <f t="shared" ca="1" si="124"/>
        <v>-7,33075731924379-1,45817829305676i</v>
      </c>
      <c r="CW124" s="240" t="str">
        <f t="shared" ca="1" si="125"/>
        <v>-6,90542240017332+2,86031961206662i</v>
      </c>
      <c r="CX124" s="240" t="str">
        <f t="shared" ca="1" si="126"/>
        <v>-4,15254045247096+6,21471597086951i</v>
      </c>
      <c r="CY124" s="240" t="str">
        <f t="shared" ca="1" si="127"/>
        <v>1,04385007869601E-13+7,47437534567192i</v>
      </c>
      <c r="CZ124" s="240" t="str">
        <f t="shared" ca="1" si="128"/>
        <v>4,15254045247108+6,21471597086943i</v>
      </c>
      <c r="DA124" s="240" t="str">
        <f t="shared" ca="1" si="129"/>
        <v>6,90542240017337+2,86031961206647i</v>
      </c>
      <c r="DB124" s="240" t="str">
        <f t="shared" ca="1" si="130"/>
        <v>7,3307573192439-1,45817829305619i</v>
      </c>
      <c r="DC124" s="240" t="str">
        <f t="shared" ca="1" si="131"/>
        <v>5,28518149205836-5,28518149205796i</v>
      </c>
      <c r="DD124" s="240" t="str">
        <f t="shared" ca="1" si="132"/>
        <v>1,45817829305667-7,3307573192438i</v>
      </c>
      <c r="DE124" s="240" t="str">
        <f t="shared" ca="1" si="133"/>
        <v>-2,8603196120667-6,90542240017328i</v>
      </c>
      <c r="DF124" s="240" t="str">
        <f t="shared" ca="1" si="134"/>
        <v>-6,21471597086957-4,15254045247088i</v>
      </c>
      <c r="DG124" s="240" t="str">
        <f t="shared" ca="1" si="135"/>
        <v>-7,47437534567192+1,42842898255265E-13i</v>
      </c>
      <c r="DH124" s="240" t="str">
        <f t="shared" ca="1" si="136"/>
        <v>-6,21471597086938+4,15254045247116i</v>
      </c>
      <c r="DI124" s="240" t="str">
        <f t="shared" ca="1" si="137"/>
        <v>-2,86031961206707+6,90542240017312i</v>
      </c>
      <c r="DJ124" s="240" t="str">
        <f t="shared" ca="1" si="138"/>
        <v>1,45817829305627+7,33075731924389i</v>
      </c>
      <c r="DK124" s="240" t="str">
        <f t="shared" ca="1" si="139"/>
        <v>5,28518149205803+5,28518149205829i</v>
      </c>
      <c r="DL124" s="240" t="str">
        <f t="shared" ca="1" si="140"/>
        <v>7,33075731924381+1,45817829305663i</v>
      </c>
      <c r="DM124" s="240" t="str">
        <f t="shared" ca="1" si="141"/>
        <v>6,90542240017324-2,86031961206678i</v>
      </c>
      <c r="DN124" s="240" t="str">
        <f t="shared" ca="1" si="142"/>
        <v>4,1525404524708-6,21471597086962i</v>
      </c>
      <c r="DO124" s="240" t="str">
        <f t="shared" ca="1" si="143"/>
        <v>-2,34409419703043E-13-7,47437534567192i</v>
      </c>
      <c r="DP124" s="240" t="str">
        <f t="shared" ca="1" si="144"/>
        <v>-4,15254045247119-6,21471597086936i</v>
      </c>
      <c r="DQ124" s="240" t="str">
        <f t="shared" ca="1" si="145"/>
        <v>-6,90542240017314-2,86031961206704i</v>
      </c>
      <c r="DR124" s="240" t="str">
        <f t="shared" ca="1" si="146"/>
        <v>-7,33075731924386+1,45817829305636i</v>
      </c>
      <c r="DS124" s="240" t="str">
        <f t="shared" ca="1" si="147"/>
        <v>-5,28518149205823+5,2851814920581i</v>
      </c>
      <c r="DT124" s="240" t="str">
        <f t="shared" ca="1" si="148"/>
        <v>-1,45817829305654+7,33075731924383i</v>
      </c>
      <c r="DU124" s="240" t="str">
        <f t="shared" ca="1" si="149"/>
        <v>2,86031961206687+6,90542240017321i</v>
      </c>
      <c r="DV124" s="240" t="str">
        <f t="shared" ca="1" si="150"/>
        <v>6,21471597086964+4,15254045247077i</v>
      </c>
      <c r="DW124" s="240" t="str">
        <f t="shared" ca="1" si="151"/>
        <v>7,47437534567192-3,25975941150822E-13i</v>
      </c>
      <c r="DX124" s="240" t="str">
        <f t="shared" ca="1" si="152"/>
        <v>6,21471597086974-4,15254045247061i</v>
      </c>
      <c r="DY124" s="240" t="str">
        <f t="shared" ca="1" si="153"/>
        <v>2,86031961206695-6,90542240017318i</v>
      </c>
      <c r="DZ124" s="240" t="str">
        <f t="shared" ca="1" si="154"/>
        <v>-1,45817829305645-7,33075731924385i</v>
      </c>
      <c r="EA124" s="240" t="str">
        <f t="shared" ca="1" si="155"/>
        <v>-5,28518149205812-5,2851814920582i</v>
      </c>
      <c r="EB124" s="240" t="str">
        <f t="shared" ca="1" si="156"/>
        <v>-7,33075731924385-1,45817829305645i</v>
      </c>
      <c r="EC124" s="240" t="str">
        <f t="shared" ca="1" si="157"/>
        <v>-6,90542240017318+2,86031961206695i</v>
      </c>
      <c r="ED124" s="240" t="str">
        <f t="shared" ca="1" si="158"/>
        <v>-4,15254045247069+6,21471597086969i</v>
      </c>
      <c r="EE124" s="240" t="str">
        <f t="shared" ca="1" si="159"/>
        <v>-3,25978372271019E-13+7,47437534567192i</v>
      </c>
      <c r="EF124" s="240" t="str">
        <f t="shared" ca="1" si="160"/>
        <v>4,15254045247068+6,2147159708697i</v>
      </c>
      <c r="EG124" s="240" t="str">
        <f t="shared" ca="1" si="161"/>
        <v>6,90542240017321+2,86031961206687i</v>
      </c>
      <c r="EH124" s="240" t="str">
        <f t="shared" ca="1" si="162"/>
        <v>7,33075731924383-1,45817829305654i</v>
      </c>
      <c r="EI124" s="240" t="str">
        <f t="shared" ca="1" si="163"/>
        <v>5,28518149205814-5,28518149205819i</v>
      </c>
      <c r="EJ124" s="240" t="str">
        <f t="shared" ca="1" si="164"/>
        <v>1,45817829305636-7,33075731924386i</v>
      </c>
      <c r="EK124" s="240" t="str">
        <f t="shared" ca="1" si="165"/>
        <v>-2,86031961206694-6,90542240017318i</v>
      </c>
      <c r="EL124" s="240" t="str">
        <f t="shared" ca="1" si="166"/>
        <v>-6,21471597086933-4,15254045247123i</v>
      </c>
      <c r="EM124" s="240" t="str">
        <f t="shared" ca="1" si="167"/>
        <v>-7,47437534567192-2,3441185082324E-13i</v>
      </c>
      <c r="EN124" s="240"/>
      <c r="EO124" s="240"/>
      <c r="EP124" s="240"/>
    </row>
    <row r="125" spans="1:146" ht="15" thickBot="1">
      <c r="A125" s="277">
        <f t="shared" si="168"/>
        <v>4.8828125000000011E-4</v>
      </c>
      <c r="B125" s="276">
        <v>25</v>
      </c>
      <c r="C125" s="248">
        <f t="shared" si="169"/>
        <v>5000</v>
      </c>
      <c r="D125" s="247">
        <f t="shared" si="170"/>
        <v>31415.926535897932</v>
      </c>
      <c r="E125" s="247" t="str">
        <f t="shared" si="171"/>
        <v>31415,9265358979i</v>
      </c>
      <c r="F125" s="247" t="str">
        <f t="shared" si="172"/>
        <v>0,0138979474670993-0,0961255200438045i</v>
      </c>
      <c r="G125" s="247" t="str">
        <f t="shared" si="173"/>
        <v>-3,97458353342608-0,843095157103767i</v>
      </c>
      <c r="H125" s="247" t="str">
        <f t="shared" si="38"/>
        <v>0,00265513220265662-0,0167915986419228i</v>
      </c>
      <c r="I125" s="247" t="str">
        <f t="shared" si="174"/>
        <v>-0,00646620401905083+0,0126701825368829i</v>
      </c>
      <c r="J125" s="275" t="str">
        <f ca="1">IMPRODUCT(1/N_FFT2,AN100)</f>
        <v>-0,14168317560268-0,00443749442176539i</v>
      </c>
      <c r="K125" s="274" t="str">
        <f t="shared" ca="1" si="175"/>
        <v>0,000972376183844101-0,00176645795302665i</v>
      </c>
      <c r="N125" s="265">
        <f t="shared" ca="1" si="176"/>
        <v>7.5259715588892186</v>
      </c>
      <c r="O125" s="240">
        <f t="shared" ca="1" si="39"/>
        <v>-7.4740284411107814</v>
      </c>
      <c r="P125" s="240" t="str">
        <f t="shared" ca="1" si="40"/>
        <v>-6,11065214651518+4,30360679928153i</v>
      </c>
      <c r="Q125" s="240" t="str">
        <f t="shared" ca="1" si="41"/>
        <v>-2,51792434577512+7,03712712173695i</v>
      </c>
      <c r="R125" s="240" t="str">
        <f t="shared" ca="1" si="42"/>
        <v>1,99341873497448+7,20328972661697i</v>
      </c>
      <c r="S125" s="240" t="str">
        <f t="shared" ca="1" si="43"/>
        <v>5,77750211370906+4,74147344868873i</v>
      </c>
      <c r="T125" s="240" t="str">
        <f t="shared" ca="1" si="44"/>
        <v>7,45377723726489+0,549823640601836i</v>
      </c>
      <c r="U125" s="241" t="str">
        <f t="shared" ca="1" si="45"/>
        <v>6,41068802589644-3,84241853175325i</v>
      </c>
      <c r="V125" s="240" t="str">
        <f t="shared" ca="1" si="46"/>
        <v>3,02878510638644-6,83282971526911i</v>
      </c>
      <c r="W125" s="240" t="str">
        <f t="shared" ca="1" si="47"/>
        <v>-1,45811061533399-7,33041708035656i</v>
      </c>
      <c r="X125" s="240" t="str">
        <f t="shared" ca="1" si="48"/>
        <v>-5,41304329637079-5,15364564266385i</v>
      </c>
      <c r="Y125" s="240" t="str">
        <f t="shared" ca="1" si="49"/>
        <v>-7,39313336875547-1,09666773925709i</v>
      </c>
      <c r="Z125" s="240" t="str">
        <f t="shared" ca="1" si="50"/>
        <v>-6,67598383142659+3,36040786528415i</v>
      </c>
      <c r="AA125" s="240" t="str">
        <f t="shared" ca="1" si="51"/>
        <v>-3,52323261808431+6,59150461255999i</v>
      </c>
      <c r="AB125" s="240" t="str">
        <f t="shared" ca="1" si="52"/>
        <v>0,914900867934485+7,41782026881116i</v>
      </c>
      <c r="AC125" s="240" t="str">
        <f t="shared" ca="1" si="53"/>
        <v>5,01925072840924+5,53788978437601i</v>
      </c>
      <c r="AD125" s="240" t="str">
        <f t="shared" ca="1" si="54"/>
        <v>7,29242546996034+1,63756890041507i</v>
      </c>
      <c r="AE125" s="240" t="str">
        <f t="shared" ca="1" si="55"/>
        <v>6,9051019021495-2,86018685743855i</v>
      </c>
      <c r="AF125" s="240" t="str">
        <f t="shared" ca="1" si="56"/>
        <v>3,99858742696249-6,31445957525031i</v>
      </c>
      <c r="AG125" s="240" t="str">
        <f t="shared" ca="1" si="57"/>
        <v>-0,36673319346216-7,46502564652968i</v>
      </c>
      <c r="AH125" s="240" t="str">
        <f t="shared" ca="1" si="58"/>
        <v>-4,59825840586959-5,89212362152922i</v>
      </c>
      <c r="AI125" s="240" t="str">
        <f t="shared" ca="1" si="59"/>
        <v>-7,15219928570856-2,16959593381873i</v>
      </c>
      <c r="AJ125" s="240" t="str">
        <f t="shared" ca="1" si="60"/>
        <v>-7,0968006273885+2,34446624919854i</v>
      </c>
      <c r="AK125" s="240" t="str">
        <f t="shared" ca="1" si="61"/>
        <v>-4,45227354412662+6,00319593440053i</v>
      </c>
      <c r="AL125" s="240" t="str">
        <f t="shared" ca="1" si="62"/>
        <v>-0,183421839960043+7,47177740348028i</v>
      </c>
      <c r="AM125" s="240" t="str">
        <f t="shared" ca="1" si="63"/>
        <v>4,15234772262332+6,2144275302684i</v>
      </c>
      <c r="AN125" s="240" t="str">
        <f t="shared" ca="1" si="64"/>
        <v>6,97321471384235+2,68986573887719i</v>
      </c>
      <c r="AO125" s="240" t="str">
        <f t="shared" ca="1" si="65"/>
        <v>7,2500411751423-1,81604077522343i</v>
      </c>
      <c r="AP125" s="240" t="str">
        <f t="shared" ca="1" si="66"/>
        <v>4,88183240519785-5,65940045465004i</v>
      </c>
      <c r="AQ125" s="240" t="str">
        <f t="shared" ca="1" si="67"/>
        <v>0,73258289453934-7,43803895130707i</v>
      </c>
      <c r="AR125" s="240" t="str">
        <f t="shared" ca="1" si="68"/>
        <v>0,73258289453934-7,43803895130707i</v>
      </c>
      <c r="AS125" s="240" t="str">
        <f t="shared" ca="1" si="69"/>
        <v>-6,75644168726427-3,19555892843967i</v>
      </c>
      <c r="AT125" s="240" t="str">
        <f t="shared" ca="1" si="70"/>
        <v>-7,36399312160546+1,27777401894087i</v>
      </c>
      <c r="AU125" s="240" t="str">
        <f t="shared" ca="1" si="71"/>
        <v>-5,28493619349059+5,28493619349052i</v>
      </c>
      <c r="AV125" s="240" t="str">
        <f t="shared" ca="1" si="72"/>
        <v>-1,27777401894025+7,36399312160557i</v>
      </c>
      <c r="AW125" s="240" t="str">
        <f t="shared" ca="1" si="73"/>
        <v>3,19555892843957+6,75644168726431i</v>
      </c>
      <c r="AX125" s="240" t="str">
        <f t="shared" ca="1" si="74"/>
        <v>6,5030549177871+3,68393510729735i</v>
      </c>
      <c r="AY125" s="240" t="str">
        <f t="shared" ca="1" si="75"/>
        <v>7,43803895130708-0,732582894539236i</v>
      </c>
      <c r="AZ125" s="240" t="str">
        <f t="shared" ca="1" si="76"/>
        <v>5,6594004546501-4,88183240519777i</v>
      </c>
      <c r="BA125" s="240" t="str">
        <f t="shared" ca="1" si="77"/>
        <v>1,81604077522355-7,25004117514227i</v>
      </c>
      <c r="BB125" s="240" t="str">
        <f t="shared" ca="1" si="78"/>
        <v>-2,68986573887708-6,9732147138424i</v>
      </c>
      <c r="BC125" s="240" t="str">
        <f t="shared" ca="1" si="79"/>
        <v>-6,21442753026875-4,1523477226228i</v>
      </c>
      <c r="BD125" s="240" t="str">
        <f t="shared" ca="1" si="80"/>
        <v>-7,47177740348029+0,183421839959925i</v>
      </c>
      <c r="BE125" s="240" t="str">
        <f t="shared" ca="1" si="81"/>
        <v>-6,0031959344006+4,45227354412652i</v>
      </c>
      <c r="BF125" s="240" t="str">
        <f t="shared" ca="1" si="82"/>
        <v>-2,34446624919865+7,09680062738846i</v>
      </c>
      <c r="BG125" s="240" t="str">
        <f t="shared" ca="1" si="83"/>
        <v>2,16959593381862+7,1521992857086i</v>
      </c>
      <c r="BH125" s="240" t="str">
        <f t="shared" ca="1" si="84"/>
        <v>5,89212362152914+4,59825840586968i</v>
      </c>
      <c r="BI125" s="240" t="str">
        <f t="shared" ca="1" si="85"/>
        <v>7,46502564652967+0,366733193462278i</v>
      </c>
      <c r="BJ125" s="240" t="str">
        <f t="shared" ca="1" si="86"/>
        <v>6,31445957524997-3,99858742696301i</v>
      </c>
      <c r="BK125" s="240" t="str">
        <f t="shared" ca="1" si="87"/>
        <v>2,86018685743866-6,90510190214945i</v>
      </c>
      <c r="BL125" s="240" t="str">
        <f t="shared" ca="1" si="88"/>
        <v>-1,63756890041531-7,29242546996028i</v>
      </c>
      <c r="BM125" s="240" t="str">
        <f t="shared" ca="1" si="89"/>
        <v>-5,53788978437588-5,01925072840939i</v>
      </c>
      <c r="BN125" s="240" t="str">
        <f t="shared" ca="1" si="90"/>
        <v>-7,41782026881117-0,91490086793438i</v>
      </c>
      <c r="BO125" s="240" t="str">
        <f t="shared" ca="1" si="91"/>
        <v>-6,59150461256012+3,52323261808407i</v>
      </c>
      <c r="BP125" s="240" t="str">
        <f t="shared" ca="1" si="92"/>
        <v>-3,36040786528411+6,67598383142661i</v>
      </c>
      <c r="BQ125" s="240" t="str">
        <f t="shared" ca="1" si="93"/>
        <v>1,0966677392567+7,39313336875553i</v>
      </c>
      <c r="BR125" s="240" t="str">
        <f t="shared" ca="1" si="94"/>
        <v>5,15364564266383+5,41304329637081i</v>
      </c>
      <c r="BS125" s="240" t="str">
        <f t="shared" ca="1" si="95"/>
        <v>7,33041708035661+1,45811061533372i</v>
      </c>
      <c r="BT125" s="240" t="str">
        <f t="shared" ca="1" si="96"/>
        <v>6,83282971526918-3,02878510638628i</v>
      </c>
      <c r="BU125" s="240" t="str">
        <f t="shared" ca="1" si="97"/>
        <v>3,84241853175308-6,41068802589655i</v>
      </c>
      <c r="BV125" s="240" t="str">
        <f t="shared" ca="1" si="98"/>
        <v>-0,549823640601586-7,45377723726491i</v>
      </c>
      <c r="BW125" s="240" t="str">
        <f t="shared" ca="1" si="99"/>
        <v>-4,74147344868883-5,77750211370898i</v>
      </c>
      <c r="BX125" s="240" t="str">
        <f t="shared" ca="1" si="100"/>
        <v>-7,20328972661688-1,99341873497479i</v>
      </c>
      <c r="BY125" s="240" t="str">
        <f t="shared" ca="1" si="101"/>
        <v>-7,03712712173696+2,51792434577509i</v>
      </c>
      <c r="BZ125" s="240" t="str">
        <f t="shared" ca="1" si="102"/>
        <v>-4,30360679928128+6,11065214651536i</v>
      </c>
      <c r="CA125" s="240" t="str">
        <f t="shared" ca="1" si="103"/>
        <v>-1,04381783770386E-13+7,47402844111078i</v>
      </c>
      <c r="CB125" s="240" t="str">
        <f t="shared" ca="1" si="104"/>
        <v>4,30360679928171+6,11065214651506i</v>
      </c>
      <c r="CC125" s="240" t="str">
        <f t="shared" ca="1" si="105"/>
        <v>7,0371271217369+2,51792434577529i</v>
      </c>
      <c r="CD125" s="240" t="str">
        <f t="shared" ca="1" si="106"/>
        <v>7,20328972661694-1,99341873497459i</v>
      </c>
      <c r="CE125" s="240" t="str">
        <f t="shared" ca="1" si="107"/>
        <v>4,741473448689-5,77750211370884i</v>
      </c>
      <c r="CF125" s="240" t="str">
        <f t="shared" ca="1" si="108"/>
        <v>0,549823640601795-7,45377723726489i</v>
      </c>
      <c r="CG125" s="240" t="str">
        <f t="shared" ca="1" si="109"/>
        <v>-3,84241853175353-6,41068802589627i</v>
      </c>
      <c r="CH125" s="240" t="str">
        <f t="shared" ca="1" si="110"/>
        <v>-6,8328297152691-3,02878510638647i</v>
      </c>
      <c r="CI125" s="240" t="str">
        <f t="shared" ca="1" si="111"/>
        <v>-7,33041708035651+1,45811061533425i</v>
      </c>
      <c r="CJ125" s="240" t="str">
        <f t="shared" ca="1" si="112"/>
        <v>-5,15364564266399+5,41304329637066i</v>
      </c>
      <c r="CK125" s="240" t="str">
        <f t="shared" ca="1" si="113"/>
        <v>-1,09666773925691+7,3931333687555i</v>
      </c>
      <c r="CL125" s="240" t="str">
        <f t="shared" ca="1" si="114"/>
        <v>3,36040786528392+6,67598383142671i</v>
      </c>
      <c r="CM125" s="240" t="str">
        <f t="shared" ca="1" si="115"/>
        <v>6,59150461256001+3,52323261808428i</v>
      </c>
      <c r="CN125" s="240" t="str">
        <f t="shared" ca="1" si="116"/>
        <v>7,4178202688111-0,914900867934888i</v>
      </c>
      <c r="CO125" s="240" t="str">
        <f t="shared" ca="1" si="117"/>
        <v>5,53788978437603-5,01925072840921i</v>
      </c>
      <c r="CP125" s="240" t="str">
        <f t="shared" ca="1" si="118"/>
        <v>1,63756890041482-7,2924254699604i</v>
      </c>
      <c r="CQ125" s="240" t="str">
        <f t="shared" ca="1" si="119"/>
        <v>-2,86018685743844-6,90510190214954i</v>
      </c>
      <c r="CR125" s="240" t="str">
        <f t="shared" ca="1" si="120"/>
        <v>-6,31445957525025-3,99858742696259i</v>
      </c>
      <c r="CS125" s="240" t="str">
        <f t="shared" ca="1" si="121"/>
        <v>-7,46502564652969+0,366733193462042i</v>
      </c>
      <c r="CT125" s="240" t="str">
        <f t="shared" ca="1" si="122"/>
        <v>-5,89212362152929+4,59825840586949i</v>
      </c>
      <c r="CU125" s="240" t="str">
        <f t="shared" ca="1" si="123"/>
        <v>-2,16959593381884+7,15219928570853i</v>
      </c>
      <c r="CV125" s="240" t="str">
        <f t="shared" ca="1" si="124"/>
        <v>2,34446624919843+7,09680062738853i</v>
      </c>
      <c r="CW125" s="240" t="str">
        <f t="shared" ca="1" si="125"/>
        <v>6,0031959344009+4,45227354412611i</v>
      </c>
      <c r="CX125" s="240" t="str">
        <f t="shared" ca="1" si="126"/>
        <v>7,47177740348028+0,18342183996016i</v>
      </c>
      <c r="CY125" s="240" t="str">
        <f t="shared" ca="1" si="127"/>
        <v>6,21442753026846-4,15234772262322i</v>
      </c>
      <c r="CZ125" s="240" t="str">
        <f t="shared" ca="1" si="128"/>
        <v>2,68986573887731-6,97321471384231i</v>
      </c>
      <c r="DA125" s="240" t="str">
        <f t="shared" ca="1" si="129"/>
        <v>-1,81604077522331-7,25004117514233i</v>
      </c>
      <c r="DB125" s="240" t="str">
        <f t="shared" ca="1" si="130"/>
        <v>-5,65940045464995-4,88183240519795i</v>
      </c>
      <c r="DC125" s="240" t="str">
        <f t="shared" ca="1" si="131"/>
        <v>-7,43803895130706-0,73258289453947i</v>
      </c>
      <c r="DD125" s="240" t="str">
        <f t="shared" ca="1" si="132"/>
        <v>-6,50305491778721+3,68393510729714i</v>
      </c>
      <c r="DE125" s="240" t="str">
        <f t="shared" ca="1" si="133"/>
        <v>-3,19555892843978+6,75644168726421i</v>
      </c>
      <c r="DF125" s="240" t="str">
        <f t="shared" ca="1" si="134"/>
        <v>1,27777401894075+7,36399312160549i</v>
      </c>
      <c r="DG125" s="240" t="str">
        <f t="shared" ca="1" si="135"/>
        <v>5,28493619349042+5,28493619349068i</v>
      </c>
      <c r="DH125" s="240" t="str">
        <f t="shared" ca="1" si="136"/>
        <v>7,36399312160554+1,27777401894037i</v>
      </c>
      <c r="DI125" s="240" t="str">
        <f t="shared" ca="1" si="137"/>
        <v>6,75644168726436-3,19555892843945i</v>
      </c>
      <c r="DJ125" s="240" t="str">
        <f t="shared" ca="1" si="138"/>
        <v>3,68393510729746-6,50305491778703i</v>
      </c>
      <c r="DK125" s="240" t="str">
        <f t="shared" ca="1" si="139"/>
        <v>-0,732582894539106-7,4380389513071i</v>
      </c>
      <c r="DL125" s="240" t="str">
        <f t="shared" ca="1" si="140"/>
        <v>-4,88183240519767-5,65940045465019i</v>
      </c>
      <c r="DM125" s="240" t="str">
        <f t="shared" ca="1" si="141"/>
        <v>-7,25004117514242-1,81604077522295i</v>
      </c>
      <c r="DN125" s="240" t="str">
        <f t="shared" ca="1" si="142"/>
        <v>-6,97321471384244+2,68986573887696i</v>
      </c>
      <c r="DO125" s="240" t="str">
        <f t="shared" ca="1" si="143"/>
        <v>-4,15234772262291+6,21442753026867i</v>
      </c>
      <c r="DP125" s="240" t="str">
        <f t="shared" ca="1" si="144"/>
        <v>0,183421839959794+7,47177740348029i</v>
      </c>
      <c r="DQ125" s="240" t="str">
        <f t="shared" ca="1" si="145"/>
        <v>4,45227354412646+6,00319593440065i</v>
      </c>
      <c r="DR125" s="240" t="str">
        <f t="shared" ca="1" si="146"/>
        <v>7,09680062738842+2,34446624919878i</v>
      </c>
      <c r="DS125" s="240" t="str">
        <f t="shared" ca="1" si="147"/>
        <v>7,15219928570862-2,16959593381854i</v>
      </c>
      <c r="DT125" s="240" t="str">
        <f t="shared" ca="1" si="148"/>
        <v>4,5982584058692-5,89212362152952i</v>
      </c>
      <c r="DU125" s="240" t="str">
        <f t="shared" ca="1" si="149"/>
        <v>0,366733193462355-7,46502564652967i</v>
      </c>
      <c r="DV125" s="240" t="str">
        <f t="shared" ca="1" si="150"/>
        <v>-3,99858742696291-6,31445957525005i</v>
      </c>
      <c r="DW125" s="240" t="str">
        <f t="shared" ca="1" si="151"/>
        <v>-6,90510190214942-2,86018685743873i</v>
      </c>
      <c r="DX125" s="240" t="str">
        <f t="shared" ca="1" si="152"/>
        <v>-7,29242546996031+1,63756890041519i</v>
      </c>
      <c r="DY125" s="240" t="str">
        <f t="shared" ca="1" si="153"/>
        <v>-5,01925072840945+5,53788978437582i</v>
      </c>
      <c r="DZ125" s="240" t="str">
        <f t="shared" ca="1" si="154"/>
        <v>-0,914900867934515+7,41782026881115i</v>
      </c>
      <c r="EA125" s="240" t="str">
        <f t="shared" ca="1" si="155"/>
        <v>3,523232618084+6,59150461256016i</v>
      </c>
      <c r="EB125" s="240" t="str">
        <f t="shared" ca="1" si="156"/>
        <v>6,67598383142654+3,36040786528425i</v>
      </c>
      <c r="EC125" s="240" t="str">
        <f t="shared" ca="1" si="157"/>
        <v>7,39313336875543-1,09666773925733i</v>
      </c>
      <c r="ED125" s="240" t="str">
        <f t="shared" ca="1" si="158"/>
        <v>5,41304329637092-5,15364564266372i</v>
      </c>
      <c r="EE125" s="240" t="str">
        <f t="shared" ca="1" si="159"/>
        <v>1,45811061533382-7,33041708035659i</v>
      </c>
      <c r="EF125" s="240" t="str">
        <f t="shared" ca="1" si="160"/>
        <v>-3,02878510638613-6,83282971526924i</v>
      </c>
      <c r="EG125" s="240" t="str">
        <f t="shared" ca="1" si="161"/>
        <v>-6,4106880258965-3,84241853175317i</v>
      </c>
      <c r="EH125" s="240" t="str">
        <f t="shared" ca="1" si="162"/>
        <v>-7,45377723726492+0,549823640601429i</v>
      </c>
      <c r="EI125" s="240" t="str">
        <f t="shared" ca="1" si="163"/>
        <v>-5,77750211370904+4,74147344868875i</v>
      </c>
      <c r="EJ125" s="240" t="str">
        <f t="shared" ca="1" si="164"/>
        <v>-1,99341873497422+7,20328972661704i</v>
      </c>
      <c r="EK125" s="240" t="str">
        <f t="shared" ca="1" si="165"/>
        <v>2,51792434577499+7,037127121737i</v>
      </c>
      <c r="EL125" s="240" t="str">
        <f t="shared" ca="1" si="166"/>
        <v>6,11065214651527+4,30360679928141i</v>
      </c>
      <c r="EM125" s="240" t="str">
        <f t="shared" ca="1" si="167"/>
        <v>7,47402844111078+2,08763567540773E-13i</v>
      </c>
      <c r="EN125" s="240"/>
      <c r="EO125" s="240"/>
      <c r="EP125" s="240"/>
    </row>
    <row r="126" spans="1:146" ht="15" thickBot="1">
      <c r="A126" s="277">
        <f t="shared" si="168"/>
        <v>5.0781250000000013E-4</v>
      </c>
      <c r="B126" s="276">
        <v>26</v>
      </c>
      <c r="C126" s="248">
        <f t="shared" si="169"/>
        <v>5200</v>
      </c>
      <c r="D126" s="247">
        <f t="shared" si="170"/>
        <v>32672.563597333847</v>
      </c>
      <c r="E126" s="247" t="str">
        <f t="shared" si="171"/>
        <v>32672,5635973338i</v>
      </c>
      <c r="F126" s="247" t="str">
        <f t="shared" si="172"/>
        <v>0,0136169774175685-0,0924704589835164i</v>
      </c>
      <c r="G126" s="247" t="str">
        <f t="shared" si="173"/>
        <v>-4,03988168308606-0,826581170496826i</v>
      </c>
      <c r="H126" s="247" t="str">
        <f t="shared" si="38"/>
        <v>0,00260551983458435-0,0161476244058004i</v>
      </c>
      <c r="I126" s="247" t="str">
        <f t="shared" si="174"/>
        <v>-0,00623371593504886+0,0122755033158629i</v>
      </c>
      <c r="J126" s="275" t="str">
        <f ca="1">IMPRODUCT(1/N_FFT2,AO100)</f>
        <v>0,0202805227042538+0,000426902900709555i</v>
      </c>
      <c r="K126" s="274" t="str">
        <f t="shared" ca="1" si="175"/>
        <v>-0,000131663465525839+0,000246292432288629i</v>
      </c>
      <c r="N126" s="265">
        <f t="shared" ca="1" si="176"/>
        <v>7.5263441138053304</v>
      </c>
      <c r="O126" s="240">
        <f t="shared" ca="1" si="39"/>
        <v>-7.4736558861946696</v>
      </c>
      <c r="P126" s="240" t="str">
        <f t="shared" ca="1" si="40"/>
        <v>-6,00289669548621+4,45205161342195i</v>
      </c>
      <c r="Q126" s="240" t="str">
        <f t="shared" ca="1" si="41"/>
        <v>-2,16948778683496+7,15184277288212i</v>
      </c>
      <c r="R126" s="240" t="str">
        <f t="shared" ca="1" si="42"/>
        <v>2,51779883580402+7,03677634486674i</v>
      </c>
      <c r="S126" s="240" t="str">
        <f t="shared" ca="1" si="43"/>
        <v>6,21411776217693+4,15214074220148i</v>
      </c>
      <c r="T126" s="240" t="str">
        <f t="shared" ca="1" si="44"/>
        <v>7,46465354037228-0,366714913058962i</v>
      </c>
      <c r="U126" s="241" t="str">
        <f t="shared" ca="1" si="45"/>
        <v>5,77721412486443-4,74123710235199i</v>
      </c>
      <c r="V126" s="240" t="str">
        <f t="shared" ca="1" si="46"/>
        <v>1,81595025176265-7,2496797852302i</v>
      </c>
      <c r="W126" s="240" t="str">
        <f t="shared" ca="1" si="47"/>
        <v>-2,8600442868445-6,90475770628777i</v>
      </c>
      <c r="X126" s="240" t="str">
        <f t="shared" ca="1" si="48"/>
        <v>-6,4103684748861-3,84222700024851i</v>
      </c>
      <c r="Y126" s="240" t="str">
        <f t="shared" ca="1" si="49"/>
        <v>-7,4376681903447+0,732546377772005i</v>
      </c>
      <c r="Z126" s="240" t="str">
        <f t="shared" ca="1" si="50"/>
        <v>-5,53761373939168+5,01900053581913i</v>
      </c>
      <c r="AA126" s="240" t="str">
        <f t="shared" ca="1" si="51"/>
        <v>-1,45803793347546+7,33005168397869i</v>
      </c>
      <c r="AB126" s="240" t="str">
        <f t="shared" ca="1" si="52"/>
        <v>3,19539964068775+6,75610490160898i</v>
      </c>
      <c r="AC126" s="240" t="str">
        <f t="shared" ca="1" si="53"/>
        <v>6,59117604845731+3,5230569969126i</v>
      </c>
      <c r="AD126" s="240" t="str">
        <f t="shared" ca="1" si="54"/>
        <v>7,39276484618379-1,09661307409745i</v>
      </c>
      <c r="AE126" s="240" t="str">
        <f t="shared" ca="1" si="55"/>
        <v>5,28467275738315-5,28467275738286i</v>
      </c>
      <c r="AF126" s="240" t="str">
        <f t="shared" ca="1" si="56"/>
        <v>1,09661307409712-7,39276484618383i</v>
      </c>
      <c r="AG126" s="240" t="str">
        <f t="shared" ca="1" si="57"/>
        <v>-3,52305699691271-6,59117604845726i</v>
      </c>
      <c r="AH126" s="240" t="str">
        <f t="shared" ca="1" si="58"/>
        <v>-6,75610490160896-3,19539964068779i</v>
      </c>
      <c r="AI126" s="240" t="str">
        <f t="shared" ca="1" si="59"/>
        <v>-7,33005168397874+1,45803793347519i</v>
      </c>
      <c r="AJ126" s="240" t="str">
        <f t="shared" ca="1" si="60"/>
        <v>-5,01900053581895+5,53761373939184i</v>
      </c>
      <c r="AK126" s="240" t="str">
        <f t="shared" ca="1" si="61"/>
        <v>-0,732546377771898+7,43766819034471i</v>
      </c>
      <c r="AL126" s="240" t="str">
        <f t="shared" ca="1" si="62"/>
        <v>3,84222700024841+6,41036847488617i</v>
      </c>
      <c r="AM126" s="240" t="str">
        <f t="shared" ca="1" si="63"/>
        <v>6,90475770628764+2,86004428684482i</v>
      </c>
      <c r="AN126" s="240" t="str">
        <f t="shared" ca="1" si="64"/>
        <v>7,24967978523014-1,81595025176289i</v>
      </c>
      <c r="AO126" s="240" t="str">
        <f t="shared" ca="1" si="65"/>
        <v>4,74123710235198-5,77721412486444i</v>
      </c>
      <c r="AP126" s="240" t="str">
        <f t="shared" ca="1" si="66"/>
        <v>0,366714913059154-7,46465354037227i</v>
      </c>
      <c r="AQ126" s="240" t="str">
        <f t="shared" ca="1" si="67"/>
        <v>-4,15214074220118-6,21411776217712i</v>
      </c>
      <c r="AR126" s="240" t="str">
        <f t="shared" ca="1" si="68"/>
        <v>-4,15214074220118-6,21411776217712i</v>
      </c>
      <c r="AS126" s="240" t="str">
        <f t="shared" ca="1" si="69"/>
        <v>-7,15184277288213+2,16948778683492i</v>
      </c>
      <c r="AT126" s="240" t="str">
        <f t="shared" ca="1" si="70"/>
        <v>-4,45205161342213+6,00289669548608i</v>
      </c>
      <c r="AU126" s="240" t="str">
        <f t="shared" ca="1" si="71"/>
        <v>3,25945374044178E-13+7,47365588619467i</v>
      </c>
      <c r="AV126" s="240" t="str">
        <f t="shared" ca="1" si="72"/>
        <v>4,45205161342205+6,00289669548613i</v>
      </c>
      <c r="AW126" s="240" t="str">
        <f t="shared" ca="1" si="73"/>
        <v>7,15184277288211+2,169487786835i</v>
      </c>
      <c r="AX126" s="240" t="str">
        <f t="shared" ca="1" si="74"/>
        <v>7,03677634486683-2,51779883580377i</v>
      </c>
      <c r="AY126" s="240" t="str">
        <f t="shared" ca="1" si="75"/>
        <v>4,15214074220125-6,21411776217708i</v>
      </c>
      <c r="AZ126" s="240" t="str">
        <f t="shared" ca="1" si="76"/>
        <v>-0,366714913059062-7,46465354037227i</v>
      </c>
      <c r="BA126" s="240" t="str">
        <f t="shared" ca="1" si="77"/>
        <v>-4,7412371023519-5,7772141248645i</v>
      </c>
      <c r="BB126" s="240" t="str">
        <f t="shared" ca="1" si="78"/>
        <v>-7,24967978523011-1,81595025176299i</v>
      </c>
      <c r="BC126" s="240" t="str">
        <f t="shared" ca="1" si="79"/>
        <v>-6,90475770628767+2,86004428684474i</v>
      </c>
      <c r="BD126" s="240" t="str">
        <f t="shared" ca="1" si="80"/>
        <v>-3,84222700024848+6,41036847488612i</v>
      </c>
      <c r="BE126" s="240" t="str">
        <f t="shared" ca="1" si="81"/>
        <v>0,732546377771807+7,43766819034471i</v>
      </c>
      <c r="BF126" s="240" t="str">
        <f t="shared" ca="1" si="82"/>
        <v>5,01900053581943+5,53761373939141i</v>
      </c>
      <c r="BG126" s="240" t="str">
        <f t="shared" ca="1" si="83"/>
        <v>7,33005168397873+1,45803793347527i</v>
      </c>
      <c r="BH126" s="240" t="str">
        <f t="shared" ca="1" si="84"/>
        <v>6,75610490160899-3,19539964068771i</v>
      </c>
      <c r="BI126" s="240" t="str">
        <f t="shared" ca="1" si="85"/>
        <v>3,52305699691277-6,59117604845722i</v>
      </c>
      <c r="BJ126" s="240" t="str">
        <f t="shared" ca="1" si="86"/>
        <v>-1,09661307409775-7,39276484618374i</v>
      </c>
      <c r="BK126" s="240" t="str">
        <f t="shared" ca="1" si="87"/>
        <v>-5,28467275738309-5,28467275738292i</v>
      </c>
      <c r="BL126" s="240" t="str">
        <f t="shared" ca="1" si="88"/>
        <v>-7,39276484618378-1,09661307409752i</v>
      </c>
      <c r="BM126" s="240" t="str">
        <f t="shared" ca="1" si="89"/>
        <v>-6,59117604845746+3,52305699691233i</v>
      </c>
      <c r="BN126" s="240" t="str">
        <f t="shared" ca="1" si="90"/>
        <v>-3,19539964068752+6,75610490160908i</v>
      </c>
      <c r="BO126" s="240" t="str">
        <f t="shared" ca="1" si="91"/>
        <v>1,4580379334755+7,33005168397868i</v>
      </c>
      <c r="BP126" s="240" t="str">
        <f t="shared" ca="1" si="92"/>
        <v>5,53761373939156+5,01900053581926i</v>
      </c>
      <c r="BQ126" s="240" t="str">
        <f t="shared" ca="1" si="93"/>
        <v>7,43766819034467+0,732546377772314i</v>
      </c>
      <c r="BR126" s="240" t="str">
        <f t="shared" ca="1" si="94"/>
        <v>6,41036847488599-3,8422270002487i</v>
      </c>
      <c r="BS126" s="240" t="str">
        <f t="shared" ca="1" si="95"/>
        <v>2,8600442868445-6,90475770628777i</v>
      </c>
      <c r="BT126" s="240" t="str">
        <f t="shared" ca="1" si="96"/>
        <v>-1,81595025176247-7,24967978523025i</v>
      </c>
      <c r="BU126" s="240" t="str">
        <f t="shared" ca="1" si="97"/>
        <v>-5,77721412486418-4,7412371023523i</v>
      </c>
      <c r="BV126" s="240" t="str">
        <f t="shared" ca="1" si="98"/>
        <v>-7,46465354037229-0,366714913058828i</v>
      </c>
      <c r="BW126" s="240" t="str">
        <f t="shared" ca="1" si="99"/>
        <v>-6,21411776217693+4,15214074220147i</v>
      </c>
      <c r="BX126" s="240" t="str">
        <f t="shared" ca="1" si="100"/>
        <v>-2,51779883580423+7,03677634486667i</v>
      </c>
      <c r="BY126" s="240" t="str">
        <f t="shared" ca="1" si="101"/>
        <v>2,16948778683521+7,15184277288205i</v>
      </c>
      <c r="BZ126" s="240" t="str">
        <f t="shared" ca="1" si="102"/>
        <v>6,00289669548627+4,45205161342187i</v>
      </c>
      <c r="CA126" s="240" t="str">
        <f t="shared" ca="1" si="103"/>
        <v>7,47365588619467+9,15585178425321E-14i</v>
      </c>
      <c r="CB126" s="240" t="str">
        <f t="shared" ca="1" si="104"/>
        <v>6,00289669548638-4,45205161342172i</v>
      </c>
      <c r="CC126" s="240" t="str">
        <f t="shared" ca="1" si="105"/>
        <v>2,16948778683467-7,1518427728822i</v>
      </c>
      <c r="CD126" s="240" t="str">
        <f t="shared" ca="1" si="106"/>
        <v>-2,51779883580405-7,03677634486673i</v>
      </c>
      <c r="CE126" s="240" t="str">
        <f t="shared" ca="1" si="107"/>
        <v>-6,21411776217683-4,15214074220163i</v>
      </c>
      <c r="CF126" s="240" t="str">
        <f t="shared" ca="1" si="108"/>
        <v>-7,4646535403723+0,366714913058645i</v>
      </c>
      <c r="CG126" s="240" t="str">
        <f t="shared" ca="1" si="109"/>
        <v>-5,77721412486429+4,74123710235216i</v>
      </c>
      <c r="CH126" s="240" t="str">
        <f t="shared" ca="1" si="110"/>
        <v>-1,81595025176265+7,2496797852302i</v>
      </c>
      <c r="CI126" s="240" t="str">
        <f t="shared" ca="1" si="111"/>
        <v>2,86004428684438+6,90475770628782i</v>
      </c>
      <c r="CJ126" s="240" t="str">
        <f t="shared" ca="1" si="112"/>
        <v>6,4103684748859+3,84222700024886i</v>
      </c>
      <c r="CK126" s="240" t="str">
        <f t="shared" ca="1" si="113"/>
        <v>7,43766819034468-0,732546377772132i</v>
      </c>
      <c r="CL126" s="240" t="str">
        <f t="shared" ca="1" si="114"/>
        <v>5,53761373939168-5,01900053581913i</v>
      </c>
      <c r="CM126" s="240" t="str">
        <f t="shared" ca="1" si="115"/>
        <v>1,45803793347568-7,33005168397864i</v>
      </c>
      <c r="CN126" s="240" t="str">
        <f t="shared" ca="1" si="116"/>
        <v>-3,19539964068803-6,75610490160884i</v>
      </c>
      <c r="CO126" s="240" t="str">
        <f t="shared" ca="1" si="117"/>
        <v>-6,59117604845737-3,5230569969125i</v>
      </c>
      <c r="CP126" s="240" t="str">
        <f t="shared" ca="1" si="118"/>
        <v>-7,3927648461838+1,09661307409734i</v>
      </c>
      <c r="CQ126" s="240" t="str">
        <f t="shared" ca="1" si="119"/>
        <v>-5,28467275738322+5,28467275738279i</v>
      </c>
      <c r="CR126" s="240" t="str">
        <f t="shared" ca="1" si="120"/>
        <v>-1,0966130740972+7,39276484618382i</v>
      </c>
      <c r="CS126" s="240" t="str">
        <f t="shared" ca="1" si="121"/>
        <v>3,52305699691263+6,5911760484573i</v>
      </c>
      <c r="CT126" s="240" t="str">
        <f t="shared" ca="1" si="122"/>
        <v>6,7561049016089+3,1953996406879i</v>
      </c>
      <c r="CU126" s="240" t="str">
        <f t="shared" ca="1" si="123"/>
        <v>7,33005168397876-1,45803793347509i</v>
      </c>
      <c r="CV126" s="240" t="str">
        <f t="shared" ca="1" si="124"/>
        <v>5,01900053581902-5,53761373939178i</v>
      </c>
      <c r="CW126" s="240" t="str">
        <f t="shared" ca="1" si="125"/>
        <v>0,732546377771989-7,4376681903447i</v>
      </c>
      <c r="CX126" s="240" t="str">
        <f t="shared" ca="1" si="126"/>
        <v>-3,84222700024834-6,4103684748862i</v>
      </c>
      <c r="CY126" s="240" t="str">
        <f t="shared" ca="1" si="127"/>
        <v>-6,90475770628761-2,86004428684489i</v>
      </c>
      <c r="CZ126" s="240" t="str">
        <f t="shared" ca="1" si="128"/>
        <v>-7,24967978523017+1,81595025176279i</v>
      </c>
      <c r="DA126" s="240" t="str">
        <f t="shared" ca="1" si="129"/>
        <v>-4,74123710235205+5,77721412486438i</v>
      </c>
      <c r="DB126" s="240" t="str">
        <f t="shared" ca="1" si="130"/>
        <v>-0,366714913059245+7,46465354037227i</v>
      </c>
      <c r="DC126" s="240" t="str">
        <f t="shared" ca="1" si="131"/>
        <v>4,15214074220175+6,21411776217675i</v>
      </c>
      <c r="DD126" s="240" t="str">
        <f t="shared" ca="1" si="132"/>
        <v>7,03677634486678+2,51779883580392i</v>
      </c>
      <c r="DE126" s="240" t="str">
        <f t="shared" ca="1" si="133"/>
        <v>7,15184277288216-2,16948778683481i</v>
      </c>
      <c r="DF126" s="240" t="str">
        <f t="shared" ca="1" si="134"/>
        <v>4,4520516134222-6,00289669548602i</v>
      </c>
      <c r="DG126" s="240" t="str">
        <f t="shared" ca="1" si="135"/>
        <v>-2,34386856201645E-13-7,47365588619467i</v>
      </c>
      <c r="DH126" s="240" t="str">
        <f t="shared" ca="1" si="136"/>
        <v>-4,45205161342198-6,00289669548618i</v>
      </c>
      <c r="DI126" s="240" t="str">
        <f t="shared" ca="1" si="137"/>
        <v>-7,15184277288208-2,16948778683507i</v>
      </c>
      <c r="DJ126" s="240" t="str">
        <f t="shared" ca="1" si="138"/>
        <v>-7,0367763448666+2,51779883580441i</v>
      </c>
      <c r="DK126" s="240" t="str">
        <f t="shared" ca="1" si="139"/>
        <v>-4,15214074220135+6,21411776217701i</v>
      </c>
      <c r="DL126" s="240" t="str">
        <f t="shared" ca="1" si="140"/>
        <v>0,36671491305897+7,46465354037228i</v>
      </c>
      <c r="DM126" s="240" t="str">
        <f t="shared" ca="1" si="141"/>
        <v>4,74123710235179+5,77721412486459i</v>
      </c>
      <c r="DN126" s="240" t="str">
        <f t="shared" ca="1" si="142"/>
        <v>7,2496797852301+1,81595025176306i</v>
      </c>
      <c r="DO126" s="240" t="str">
        <f t="shared" ca="1" si="143"/>
        <v>6,90475770628771-2,86004428684463i</v>
      </c>
      <c r="DP126" s="240" t="str">
        <f t="shared" ca="1" si="144"/>
        <v>3,84222700024853-6,41036847488609i</v>
      </c>
      <c r="DQ126" s="240" t="str">
        <f t="shared" ca="1" si="145"/>
        <v>-0,732546377771717-7,43766819034472i</v>
      </c>
      <c r="DR126" s="240" t="str">
        <f t="shared" ca="1" si="146"/>
        <v>-5,0190005358194-5,53761373939143i</v>
      </c>
      <c r="DS126" s="240" t="str">
        <f t="shared" ca="1" si="147"/>
        <v>-7,33005168397871-1,45803793347536i</v>
      </c>
      <c r="DT126" s="240" t="str">
        <f t="shared" ca="1" si="148"/>
        <v>-6,75610490160905+3,1953996406876i</v>
      </c>
      <c r="DU126" s="240" t="str">
        <f t="shared" ca="1" si="149"/>
        <v>-3,52305699691283+6,59117604845719i</v>
      </c>
      <c r="DV126" s="240" t="str">
        <f t="shared" ca="1" si="150"/>
        <v>1,09661307409766+7,39276484618376i</v>
      </c>
      <c r="DW126" s="240" t="str">
        <f t="shared" ca="1" si="151"/>
        <v>5,28467275738306+5,28467275738295i</v>
      </c>
      <c r="DX126" s="240" t="str">
        <f t="shared" ca="1" si="152"/>
        <v>7,39276484618376+1,09661307409761i</v>
      </c>
      <c r="DY126" s="240" t="str">
        <f t="shared" ca="1" si="153"/>
        <v>6,59117604845752-3,52305699691222i</v>
      </c>
      <c r="DZ126" s="240" t="str">
        <f t="shared" ca="1" si="154"/>
        <v>3,19539964068756-6,75610490160907i</v>
      </c>
      <c r="EA126" s="240" t="str">
        <f t="shared" ca="1" si="155"/>
        <v>-1,45803793347541-7,3300516839787i</v>
      </c>
      <c r="EB126" s="240" t="str">
        <f t="shared" ca="1" si="156"/>
        <v>-5,53761373939153-5,01900053581929i</v>
      </c>
      <c r="EC126" s="240" t="str">
        <f t="shared" ca="1" si="157"/>
        <v>-7,43766819034473-0,732546377771665i</v>
      </c>
      <c r="ED126" s="240" t="str">
        <f t="shared" ca="1" si="158"/>
        <v>-6,41036847488606+3,84222700024857i</v>
      </c>
      <c r="EE126" s="240" t="str">
        <f t="shared" ca="1" si="159"/>
        <v>-2,86004428684458+6,90475770628774i</v>
      </c>
      <c r="EF126" s="240" t="str">
        <f t="shared" ca="1" si="160"/>
        <v>1,81595025176238+7,24967978523027i</v>
      </c>
      <c r="EG126" s="240" t="str">
        <f t="shared" ca="1" si="161"/>
        <v>5,77721412486463+4,74123710235175i</v>
      </c>
      <c r="EH126" s="240" t="str">
        <f t="shared" ca="1" si="162"/>
        <v>7,46465354037228+0,36671491305892i</v>
      </c>
      <c r="EI126" s="240" t="str">
        <f t="shared" ca="1" si="163"/>
        <v>6,21411776217701-4,15214074220135i</v>
      </c>
      <c r="EJ126" s="240" t="str">
        <f t="shared" ca="1" si="164"/>
        <v>2,51779883580432-7,03677634486664i</v>
      </c>
      <c r="EK126" s="240" t="str">
        <f t="shared" ca="1" si="165"/>
        <v>-2,16948778683512-7,15184277288207i</v>
      </c>
      <c r="EL126" s="240" t="str">
        <f t="shared" ca="1" si="166"/>
        <v>-6,00289669548625-4,4520516134219i</v>
      </c>
      <c r="EM126" s="240" t="str">
        <f t="shared" ca="1" si="167"/>
        <v>-7,47365588619467-1,83117035685064E-13i</v>
      </c>
      <c r="EN126" s="240"/>
      <c r="EO126" s="240"/>
      <c r="EP126" s="240"/>
    </row>
    <row r="127" spans="1:146" ht="15" thickBot="1">
      <c r="A127" s="277">
        <f t="shared" si="168"/>
        <v>5.2734375000000014E-4</v>
      </c>
      <c r="B127" s="276">
        <v>27</v>
      </c>
      <c r="C127" s="248">
        <f t="shared" si="169"/>
        <v>5400</v>
      </c>
      <c r="D127" s="247">
        <f t="shared" si="170"/>
        <v>33929.200658769769</v>
      </c>
      <c r="E127" s="247" t="str">
        <f t="shared" si="171"/>
        <v>33929,2006587698i</v>
      </c>
      <c r="F127" s="247" t="str">
        <f t="shared" si="172"/>
        <v>0,0133668651201694-0,0890862298335439i</v>
      </c>
      <c r="G127" s="247" t="str">
        <f t="shared" si="173"/>
        <v>-4,10367941007359-0,806405474073177i</v>
      </c>
      <c r="H127" s="247" t="str">
        <f t="shared" si="38"/>
        <v>0,00256130743090385-0,0155511553274989i</v>
      </c>
      <c r="I127" s="247" t="str">
        <f t="shared" si="174"/>
        <v>-0,0060225479544243+0,0119059429185255i</v>
      </c>
      <c r="J127" s="275" t="str">
        <f ca="1">IMPRODUCT(1/N_FFT2,AP100)</f>
        <v>0,185763557513615+0,0044384309708257i</v>
      </c>
      <c r="K127" s="274" t="str">
        <f t="shared" ca="1" si="175"/>
        <v>-0,00117161363909667+0,00218495964873513i</v>
      </c>
      <c r="N127" s="265">
        <f t="shared" ca="1" si="176"/>
        <v>7.5267441829853849</v>
      </c>
      <c r="O127" s="240">
        <f t="shared" ca="1" si="39"/>
        <v>-7.4732558170146151</v>
      </c>
      <c r="P127" s="240" t="str">
        <f t="shared" ca="1" si="40"/>
        <v>-5,89151452608322+4,59778306311783i</v>
      </c>
      <c r="Q127" s="240" t="str">
        <f t="shared" ca="1" si="41"/>
        <v>-1,81585304288136+7,2492917056221i</v>
      </c>
      <c r="R127" s="240" t="str">
        <f t="shared" ca="1" si="42"/>
        <v>3,02847200718243+6,83212337478292i</v>
      </c>
      <c r="S127" s="240" t="str">
        <f t="shared" ca="1" si="43"/>
        <v>6,59082321894024+3,52286840560658i</v>
      </c>
      <c r="T127" s="240" t="str">
        <f t="shared" ca="1" si="44"/>
        <v>7,36323187235761-1,27764192966569i</v>
      </c>
      <c r="U127" s="241" t="str">
        <f t="shared" ca="1" si="45"/>
        <v>5,01873186577875-5,53731730768247i</v>
      </c>
      <c r="V127" s="240" t="str">
        <f t="shared" ca="1" si="46"/>
        <v>0,549766802847349-7,45300670662718i</v>
      </c>
      <c r="W127" s="240" t="str">
        <f t="shared" ca="1" si="47"/>
        <v>-4,15191847567394-6,21378511681087i</v>
      </c>
      <c r="X127" s="240" t="str">
        <f t="shared" ca="1" si="48"/>
        <v>-7,09606699903621-2,3442238911273i</v>
      </c>
      <c r="Y127" s="240" t="str">
        <f t="shared" ca="1" si="49"/>
        <v>-7,0363996621046+2,51766405655661i</v>
      </c>
      <c r="Z127" s="240" t="str">
        <f t="shared" ca="1" si="50"/>
        <v>-3,99817407491021+6,31380682102792i</v>
      </c>
      <c r="AA127" s="240" t="str">
        <f t="shared" ca="1" si="51"/>
        <v>0,732507164134995+7,4372700476071i</v>
      </c>
      <c r="AB127" s="240" t="str">
        <f t="shared" ca="1" si="52"/>
        <v>5,1531128870237+5,41248372562292i</v>
      </c>
      <c r="AC127" s="240" t="str">
        <f t="shared" ca="1" si="53"/>
        <v>7,39236910714852+1,09655437175683i</v>
      </c>
      <c r="AD127" s="240" t="str">
        <f t="shared" ca="1" si="54"/>
        <v>6,50238266761194-3,68355428227719i</v>
      </c>
      <c r="AE127" s="240" t="str">
        <f t="shared" ca="1" si="55"/>
        <v>2,8598911869972-6,90438809056085i</v>
      </c>
      <c r="AF127" s="240" t="str">
        <f t="shared" ca="1" si="56"/>
        <v>-1,99321266627095-7,20254509000533i</v>
      </c>
      <c r="AG127" s="240" t="str">
        <f t="shared" ca="1" si="57"/>
        <v>-6,00257535690747-4,45181329248992i</v>
      </c>
      <c r="AH127" s="240" t="str">
        <f t="shared" ca="1" si="58"/>
        <v>-7,47100501208405+0,18340287881521i</v>
      </c>
      <c r="AI127" s="240" t="str">
        <f t="shared" ca="1" si="59"/>
        <v>-5,77690486720637+4,74098330115074i</v>
      </c>
      <c r="AJ127" s="240" t="str">
        <f t="shared" ca="1" si="60"/>
        <v>-1,63739961751772+7,29167161898392i</v>
      </c>
      <c r="AK127" s="240" t="str">
        <f t="shared" ca="1" si="61"/>
        <v>3,19522858907185+6,75574324335381i</v>
      </c>
      <c r="AL127" s="240" t="str">
        <f t="shared" ca="1" si="62"/>
        <v>6,67529370480809+3,36006048473718i</v>
      </c>
      <c r="AM127" s="240" t="str">
        <f t="shared" ca="1" si="63"/>
        <v>7,32965930201579-1,45795988385008i</v>
      </c>
      <c r="AN127" s="240" t="str">
        <f t="shared" ca="1" si="64"/>
        <v>4,88132774812042-5,6588154168494i</v>
      </c>
      <c r="AO127" s="240" t="str">
        <f t="shared" ca="1" si="65"/>
        <v>0,366695282594918-7,46425395309306i</v>
      </c>
      <c r="AP127" s="240" t="str">
        <f t="shared" ca="1" si="66"/>
        <v>-4,30316191599796-6,11002046078796i</v>
      </c>
      <c r="AQ127" s="240" t="str">
        <f t="shared" ca="1" si="67"/>
        <v>-7,15145993054661-2,16937165288225i</v>
      </c>
      <c r="AR127" s="240" t="str">
        <f t="shared" ca="1" si="68"/>
        <v>-7,15145993054661-2,16937165288225i</v>
      </c>
      <c r="AS127" s="240" t="str">
        <f t="shared" ca="1" si="69"/>
        <v>-3,84202132358523+6,41002532410436i</v>
      </c>
      <c r="AT127" s="240" t="str">
        <f t="shared" ca="1" si="70"/>
        <v>0,914806290497175+7,41705345520777i</v>
      </c>
      <c r="AU127" s="240" t="str">
        <f t="shared" ca="1" si="71"/>
        <v>5,28438986575282+5,28438986575287i</v>
      </c>
      <c r="AV127" s="240" t="str">
        <f t="shared" ca="1" si="72"/>
        <v>7,41705345520777+0,91480629049725i</v>
      </c>
      <c r="AW127" s="240" t="str">
        <f t="shared" ca="1" si="73"/>
        <v>6,41002532410439-3,84202132358519i</v>
      </c>
      <c r="AX127" s="240" t="str">
        <f t="shared" ca="1" si="74"/>
        <v>2,68958767529976-6,97249386112447i</v>
      </c>
      <c r="AY127" s="240" t="str">
        <f t="shared" ca="1" si="75"/>
        <v>-2,16937165288217-7,15145993054664i</v>
      </c>
      <c r="AZ127" s="240" t="str">
        <f t="shared" ca="1" si="76"/>
        <v>-6,11002046078792-4,30316191599802i</v>
      </c>
      <c r="BA127" s="240" t="str">
        <f t="shared" ca="1" si="77"/>
        <v>-7,46425395309307+0,366695282594866i</v>
      </c>
      <c r="BB127" s="240" t="str">
        <f t="shared" ca="1" si="78"/>
        <v>-5,65881541684943+4,88132774812038i</v>
      </c>
      <c r="BC127" s="240" t="str">
        <f t="shared" ca="1" si="79"/>
        <v>-1,45795988385014+7,32965930201578i</v>
      </c>
      <c r="BD127" s="240" t="str">
        <f t="shared" ca="1" si="80"/>
        <v>3,36006048473711+6,67529370480813i</v>
      </c>
      <c r="BE127" s="240" t="str">
        <f t="shared" ca="1" si="81"/>
        <v>6,75574324335379+3,1952285890719i</v>
      </c>
      <c r="BF127" s="240" t="str">
        <f t="shared" ca="1" si="82"/>
        <v>7,29167161898394-1,63739961751765i</v>
      </c>
      <c r="BG127" s="240" t="str">
        <f t="shared" ca="1" si="83"/>
        <v>4,74098330115079-5,77690486720633i</v>
      </c>
      <c r="BH127" s="240" t="str">
        <f t="shared" ca="1" si="84"/>
        <v>0,183402878815288-7,47100501208405i</v>
      </c>
      <c r="BI127" s="240" t="str">
        <f t="shared" ca="1" si="85"/>
        <v>-4,45181329248985-6,00257535690752i</v>
      </c>
      <c r="BJ127" s="240" t="str">
        <f t="shared" ca="1" si="86"/>
        <v>-7,20254509000531-1,99321266627099i</v>
      </c>
      <c r="BK127" s="240" t="str">
        <f t="shared" ca="1" si="87"/>
        <v>-6,90438809056059+2,85989118699783i</v>
      </c>
      <c r="BL127" s="240" t="str">
        <f t="shared" ca="1" si="88"/>
        <v>-3,68355428227757+6,50238266761172i</v>
      </c>
      <c r="BM127" s="240" t="str">
        <f t="shared" ca="1" si="89"/>
        <v>1,09655437175723+7,39236910714845i</v>
      </c>
      <c r="BN127" s="240" t="str">
        <f t="shared" ca="1" si="90"/>
        <v>5,41248372562266+5,15311288702398i</v>
      </c>
      <c r="BO127" s="240" t="str">
        <f t="shared" ca="1" si="91"/>
        <v>7,43727004760707+0,732507164135351i</v>
      </c>
      <c r="BP127" s="240" t="str">
        <f t="shared" ca="1" si="92"/>
        <v>6,31380682102809-3,99817407490994i</v>
      </c>
      <c r="BQ127" s="240" t="str">
        <f t="shared" ca="1" si="93"/>
        <v>2,51766405655689-7,0363996621045i</v>
      </c>
      <c r="BR127" s="240" t="str">
        <f t="shared" ca="1" si="94"/>
        <v>-2,34422389112705-7,09606699903629i</v>
      </c>
      <c r="BS127" s="240" t="str">
        <f t="shared" ca="1" si="95"/>
        <v>-6,21378511681074-4,15191847567412i</v>
      </c>
      <c r="BT127" s="240" t="str">
        <f t="shared" ca="1" si="96"/>
        <v>-7,4530067066272+0,549766802847138i</v>
      </c>
      <c r="BU127" s="240" t="str">
        <f t="shared" ca="1" si="97"/>
        <v>-5,53731730768259+5,01873186577861i</v>
      </c>
      <c r="BV127" s="240" t="str">
        <f t="shared" ca="1" si="98"/>
        <v>-1,27764192966591+7,36323187235757i</v>
      </c>
      <c r="BW127" s="240" t="str">
        <f t="shared" ca="1" si="99"/>
        <v>3,52286840560647+6,5908232189403i</v>
      </c>
      <c r="BX127" s="240" t="str">
        <f t="shared" ca="1" si="100"/>
        <v>6,83212337478286+3,02847200718258i</v>
      </c>
      <c r="BY127" s="240" t="str">
        <f t="shared" ca="1" si="101"/>
        <v>7,24929170562213-1,81585304288121i</v>
      </c>
      <c r="BZ127" s="240" t="str">
        <f t="shared" ca="1" si="102"/>
        <v>4,59778306311788-5,89151452608319i</v>
      </c>
      <c r="CA127" s="240" t="str">
        <f t="shared" ca="1" si="103"/>
        <v>7,87362399691338E-14-7,47325581701462i</v>
      </c>
      <c r="CB127" s="240" t="str">
        <f t="shared" ca="1" si="104"/>
        <v>-4,5977830631178-5,89151452608325i</v>
      </c>
      <c r="CC127" s="240" t="str">
        <f t="shared" ca="1" si="105"/>
        <v>-7,2492917056221-1,81585304288137i</v>
      </c>
      <c r="CD127" s="240" t="str">
        <f t="shared" ca="1" si="106"/>
        <v>-6,83212337478292+3,02847200718243i</v>
      </c>
      <c r="CE127" s="240" t="str">
        <f t="shared" ca="1" si="107"/>
        <v>-3,52286840560656+6,59082321894024i</v>
      </c>
      <c r="CF127" s="240" t="str">
        <f t="shared" ca="1" si="108"/>
        <v>1,27764192966575+7,3632318723576i</v>
      </c>
      <c r="CG127" s="240" t="str">
        <f t="shared" ca="1" si="109"/>
        <v>5,53731730768252+5,01873186577868i</v>
      </c>
      <c r="CH127" s="240" t="str">
        <f t="shared" ca="1" si="110"/>
        <v>7,45300670662719+0,549766802847242i</v>
      </c>
      <c r="CI127" s="240" t="str">
        <f t="shared" ca="1" si="111"/>
        <v>6,21378511681082-4,151918475674i</v>
      </c>
      <c r="CJ127" s="240" t="str">
        <f t="shared" ca="1" si="112"/>
        <v>2,34422389112715-7,09606699903626i</v>
      </c>
      <c r="CK127" s="240" t="str">
        <f t="shared" ca="1" si="113"/>
        <v>-2,51766405655674-7,03639966210455i</v>
      </c>
      <c r="CL127" s="240" t="str">
        <f t="shared" ca="1" si="114"/>
        <v>-6,31380682102801-3,99817407491007i</v>
      </c>
      <c r="CM127" s="240" t="str">
        <f t="shared" ca="1" si="115"/>
        <v>-7,43727004760707+0,732507164135247i</v>
      </c>
      <c r="CN127" s="240" t="str">
        <f t="shared" ca="1" si="116"/>
        <v>-5,41248372562277+5,15311288702386i</v>
      </c>
      <c r="CO127" s="240" t="str">
        <f t="shared" ca="1" si="117"/>
        <v>-1,09655437175659+7,39236910714855i</v>
      </c>
      <c r="CP127" s="240" t="str">
        <f t="shared" ca="1" si="118"/>
        <v>3,68355428227743+6,5023826676118i</v>
      </c>
      <c r="CQ127" s="240" t="str">
        <f t="shared" ca="1" si="119"/>
        <v>6,90438809056082+2,85989118699726i</v>
      </c>
      <c r="CR127" s="240" t="str">
        <f t="shared" ca="1" si="120"/>
        <v>7,20254509000514-1,99321266627161i</v>
      </c>
      <c r="CS127" s="240" t="str">
        <f t="shared" ca="1" si="121"/>
        <v>4,45181329248998-6,00257535690743i</v>
      </c>
      <c r="CT127" s="240" t="str">
        <f t="shared" ca="1" si="122"/>
        <v>-0,183402878815901-7,47100501208404i</v>
      </c>
      <c r="CU127" s="240" t="str">
        <f t="shared" ca="1" si="123"/>
        <v>-4,74098330115067-5,77690486720643i</v>
      </c>
      <c r="CV127" s="240" t="str">
        <f t="shared" ca="1" si="124"/>
        <v>-7,29167161898391-1,63739961751778i</v>
      </c>
      <c r="CW127" s="240" t="str">
        <f t="shared" ca="1" si="125"/>
        <v>-6,75574324335383+3,19522858907181i</v>
      </c>
      <c r="CX127" s="240" t="str">
        <f t="shared" ca="1" si="126"/>
        <v>-3,36006048473725+6,67529370480806i</v>
      </c>
      <c r="CY127" s="240" t="str">
        <f t="shared" ca="1" si="127"/>
        <v>1,45795988385001+7,32965930201581i</v>
      </c>
      <c r="CZ127" s="240" t="str">
        <f t="shared" ca="1" si="128"/>
        <v>5,65881541684936+4,88132774812046i</v>
      </c>
      <c r="DA127" s="240" t="str">
        <f t="shared" ca="1" si="129"/>
        <v>7,46425395309306+0,366695282594997i</v>
      </c>
      <c r="DB127" s="240" t="str">
        <f t="shared" ca="1" si="130"/>
        <v>6,11002046078799-4,30316191599791i</v>
      </c>
      <c r="DC127" s="240" t="str">
        <f t="shared" ca="1" si="131"/>
        <v>2,16937165288232-7,15145993054659i</v>
      </c>
      <c r="DD127" s="240" t="str">
        <f t="shared" ca="1" si="132"/>
        <v>-2,68958767529963-6,97249386112452i</v>
      </c>
      <c r="DE127" s="240" t="str">
        <f t="shared" ca="1" si="133"/>
        <v>-6,41002532410433-3,84202132358528i</v>
      </c>
      <c r="DF127" s="240" t="str">
        <f t="shared" ca="1" si="134"/>
        <v>-7,41705345520778+0,914806290497093i</v>
      </c>
      <c r="DG127" s="240" t="str">
        <f t="shared" ca="1" si="135"/>
        <v>-5,28438986575291+5,28438986575278i</v>
      </c>
      <c r="DH127" s="240" t="str">
        <f t="shared" ca="1" si="136"/>
        <v>-0,91480629049728+7,41705345520776i</v>
      </c>
      <c r="DI127" s="240" t="str">
        <f t="shared" ca="1" si="137"/>
        <v>3,84202132358512+6,41002532410442i</v>
      </c>
      <c r="DJ127" s="240" t="str">
        <f t="shared" ca="1" si="138"/>
        <v>6,97249386112444+2,68958767529985i</v>
      </c>
      <c r="DK127" s="240" t="str">
        <f t="shared" ca="1" si="139"/>
        <v>7,15145993054664-2,16937165288215i</v>
      </c>
      <c r="DL127" s="240" t="str">
        <f t="shared" ca="1" si="140"/>
        <v>4,30316191599807-6,11002046078789i</v>
      </c>
      <c r="DM127" s="240" t="str">
        <f t="shared" ca="1" si="141"/>
        <v>-0,366695282594761-7,46425395309307i</v>
      </c>
      <c r="DN127" s="240" t="str">
        <f t="shared" ca="1" si="142"/>
        <v>-4,88132774812036-5,65881541684945i</v>
      </c>
      <c r="DO127" s="240" t="str">
        <f t="shared" ca="1" si="143"/>
        <v>-7,32965930201577-1,45795988385019i</v>
      </c>
      <c r="DP127" s="240" t="str">
        <f t="shared" ca="1" si="144"/>
        <v>-6,67529370480816+3,36006048473703i</v>
      </c>
      <c r="DQ127" s="240" t="str">
        <f t="shared" ca="1" si="145"/>
        <v>-3,19522858907193+6,75574324335378i</v>
      </c>
      <c r="DR127" s="240" t="str">
        <f t="shared" ca="1" si="146"/>
        <v>1,63739961751761+7,29167161898395i</v>
      </c>
      <c r="DS127" s="240" t="str">
        <f t="shared" ca="1" si="147"/>
        <v>5,77690486720628+4,74098330115085i</v>
      </c>
      <c r="DT127" s="240" t="str">
        <f t="shared" ca="1" si="148"/>
        <v>7,47100501208405+0,183402878815394i</v>
      </c>
      <c r="DU127" s="240" t="str">
        <f t="shared" ca="1" si="149"/>
        <v>6,00257535690754-4,45181329248983i</v>
      </c>
      <c r="DV127" s="240" t="str">
        <f t="shared" ca="1" si="150"/>
        <v>1,99321266627107-7,20254509000529i</v>
      </c>
      <c r="DW127" s="240" t="str">
        <f t="shared" ca="1" si="151"/>
        <v>-2,85989118699773-6,90438809056063i</v>
      </c>
      <c r="DX127" s="240" t="str">
        <f t="shared" ca="1" si="152"/>
        <v>-6,50238266761207-3,68355428227694i</v>
      </c>
      <c r="DY127" s="240" t="str">
        <f t="shared" ca="1" si="153"/>
        <v>-7,39236910714847+1,09655437175715i</v>
      </c>
      <c r="DZ127" s="240" t="str">
        <f t="shared" ca="1" si="154"/>
        <v>-5,1531128870235+5,41248372562312i</v>
      </c>
      <c r="EA127" s="240" t="str">
        <f t="shared" ca="1" si="155"/>
        <v>-0,732507164135377+7,43727004760706i</v>
      </c>
      <c r="EB127" s="240" t="str">
        <f t="shared" ca="1" si="156"/>
        <v>3,99817407490991+6,3138068210281i</v>
      </c>
      <c r="EC127" s="240" t="str">
        <f t="shared" ca="1" si="157"/>
        <v>7,03639966210447+2,51766405655696i</v>
      </c>
      <c r="ED127" s="240" t="str">
        <f t="shared" ca="1" si="158"/>
        <v>7,09606699903634-2,34422389112692i</v>
      </c>
      <c r="EE127" s="240" t="str">
        <f t="shared" ca="1" si="159"/>
        <v>4,15191847567415-6,21378511681072i</v>
      </c>
      <c r="EF127" s="240" t="str">
        <f t="shared" ca="1" si="160"/>
        <v>-0,549766802847059-7,4530067066272i</v>
      </c>
      <c r="EG127" s="240" t="str">
        <f t="shared" ca="1" si="161"/>
        <v>-5,01873186577851-5,53731730768268i</v>
      </c>
      <c r="EH127" s="240" t="str">
        <f t="shared" ca="1" si="162"/>
        <v>-7,36323187235756-1,27764192966593i</v>
      </c>
      <c r="EI127" s="240" t="str">
        <f t="shared" ca="1" si="163"/>
        <v>-6,59082321894033+3,5228684056064i</v>
      </c>
      <c r="EJ127" s="240" t="str">
        <f t="shared" ca="1" si="164"/>
        <v>-3,02847200718265+6,83212337478283i</v>
      </c>
      <c r="EK127" s="240" t="str">
        <f t="shared" ca="1" si="165"/>
        <v>1,81585304288119+7,24929170562213i</v>
      </c>
      <c r="EL127" s="240" t="str">
        <f t="shared" ca="1" si="166"/>
        <v>5,89151452608314+4,59778306311794i</v>
      </c>
      <c r="EM127" s="240" t="str">
        <f t="shared" ca="1" si="167"/>
        <v>7,47325581701462+1,57472479938268E-13i</v>
      </c>
      <c r="EN127" s="240"/>
      <c r="EO127" s="240"/>
      <c r="EP127" s="240"/>
    </row>
    <row r="128" spans="1:146" ht="15" thickBot="1">
      <c r="A128" s="277">
        <f t="shared" si="168"/>
        <v>5.4687500000000016E-4</v>
      </c>
      <c r="B128" s="276">
        <v>28</v>
      </c>
      <c r="C128" s="248">
        <f t="shared" si="169"/>
        <v>5600</v>
      </c>
      <c r="D128" s="247">
        <f t="shared" si="170"/>
        <v>35185.83772020568</v>
      </c>
      <c r="E128" s="247" t="str">
        <f t="shared" si="171"/>
        <v>35185,8377202057i</v>
      </c>
      <c r="F128" s="247" t="str">
        <f t="shared" si="172"/>
        <v>0,0131433015890352-0,0859439678365662i</v>
      </c>
      <c r="G128" s="247" t="str">
        <f t="shared" si="173"/>
        <v>-4,16580988995951-0,782776213622488i</v>
      </c>
      <c r="H128" s="247" t="str">
        <f t="shared" si="38"/>
        <v>0,00252173912365095-0,0149971280351121i</v>
      </c>
      <c r="I128" s="247" t="str">
        <f t="shared" si="174"/>
        <v>-0,00582993163213971+0,0115592895336452i</v>
      </c>
      <c r="J128" s="275" t="str">
        <f ca="1">IMPRODUCT(1/N_FFT2,AQ100)</f>
        <v>0,0381396956400689-0,000418569685018738i</v>
      </c>
      <c r="K128" s="274" t="str">
        <f t="shared" ca="1" si="175"/>
        <v>-0,00021751344987308+0,000443308017275607i</v>
      </c>
      <c r="N128" s="265">
        <f t="shared" ca="1" si="176"/>
        <v>7.5271738485118078</v>
      </c>
      <c r="O128" s="240">
        <f t="shared" ca="1" si="39"/>
        <v>-7.4728261514881922</v>
      </c>
      <c r="P128" s="240" t="str">
        <f t="shared" ca="1" si="40"/>
        <v>-5,7765727312628+4,74071072422657i</v>
      </c>
      <c r="Q128" s="240" t="str">
        <f t="shared" ca="1" si="41"/>
        <v>-1,45787606026441+7,32923789239194i</v>
      </c>
      <c r="R128" s="240" t="str">
        <f t="shared" ca="1" si="42"/>
        <v>3,5226658626795+6,59044428777593i</v>
      </c>
      <c r="S128" s="240" t="str">
        <f t="shared" ca="1" si="43"/>
        <v>6,90399113137503+2,8597267611191i</v>
      </c>
      <c r="T128" s="240" t="str">
        <f t="shared" ca="1" si="44"/>
        <v>7,15104876627353-2,16924692756348i</v>
      </c>
      <c r="U128" s="241" t="str">
        <f t="shared" ca="1" si="45"/>
        <v>4,15167976629729-6,21342786298219i</v>
      </c>
      <c r="V128" s="240" t="str">
        <f t="shared" ca="1" si="46"/>
        <v>-0,732465049548825-7,43684245103762i</v>
      </c>
      <c r="W128" s="240" t="str">
        <f t="shared" ca="1" si="47"/>
        <v>-5,28408604634548-5,28408604634546i</v>
      </c>
      <c r="X128" s="240" t="str">
        <f t="shared" ca="1" si="48"/>
        <v>-7,43684245103762-0,732465049548795i</v>
      </c>
      <c r="Y128" s="240" t="str">
        <f t="shared" ca="1" si="49"/>
        <v>-6,21342786298221+4,15167976629726i</v>
      </c>
      <c r="Z128" s="240" t="str">
        <f t="shared" ca="1" si="50"/>
        <v>-2,16924692756346+7,15104876627354i</v>
      </c>
      <c r="AA128" s="240" t="str">
        <f t="shared" ca="1" si="51"/>
        <v>2,85972676111912+6,90399113137502i</v>
      </c>
      <c r="AB128" s="240" t="str">
        <f t="shared" ca="1" si="52"/>
        <v>6,59044428777593+3,52266586267948i</v>
      </c>
      <c r="AC128" s="240" t="str">
        <f t="shared" ca="1" si="53"/>
        <v>7,32923789239194-1,45787606026437i</v>
      </c>
      <c r="AD128" s="240" t="str">
        <f t="shared" ca="1" si="54"/>
        <v>4,74071072422662-5,77657273126276i</v>
      </c>
      <c r="AE128" s="240" t="str">
        <f t="shared" ca="1" si="55"/>
        <v>-1,82637319319178E-13-7,47282615148819i</v>
      </c>
      <c r="AF128" s="240" t="str">
        <f t="shared" ca="1" si="56"/>
        <v>-4,74071072422632-5,77657273126301i</v>
      </c>
      <c r="AG128" s="240" t="str">
        <f t="shared" ca="1" si="57"/>
        <v>-7,32923789239192-1,45787606026446i</v>
      </c>
      <c r="AH128" s="240" t="str">
        <f t="shared" ca="1" si="58"/>
        <v>-6,59044428777584+3,52266586267966i</v>
      </c>
      <c r="AI128" s="240" t="str">
        <f t="shared" ca="1" si="59"/>
        <v>-2,85972676111942+6,9039911313749i</v>
      </c>
      <c r="AJ128" s="240" t="str">
        <f t="shared" ca="1" si="60"/>
        <v>2,16924692756337+7,15104876627356i</v>
      </c>
      <c r="AK128" s="240" t="str">
        <f t="shared" ca="1" si="61"/>
        <v>6,21342786298229+4,15167976629715i</v>
      </c>
      <c r="AL128" s="240" t="str">
        <f t="shared" ca="1" si="62"/>
        <v>7,43684245103765-0,732465049548478i</v>
      </c>
      <c r="AM128" s="240" t="str">
        <f t="shared" ca="1" si="63"/>
        <v>5,28408604634554-5,2840860463454i</v>
      </c>
      <c r="AN128" s="240" t="str">
        <f t="shared" ca="1" si="64"/>
        <v>0,732465049548686-7,43684245103764i</v>
      </c>
      <c r="AO128" s="240" t="str">
        <f t="shared" ca="1" si="65"/>
        <v>-4,1516797662976-6,21342786298199i</v>
      </c>
      <c r="AP128" s="240" t="str">
        <f t="shared" ca="1" si="66"/>
        <v>-7,15104876627351-2,16924692756358i</v>
      </c>
      <c r="AQ128" s="240" t="str">
        <f t="shared" ca="1" si="67"/>
        <v>-6,90399113137499+2,85972676111921i</v>
      </c>
      <c r="AR128" s="240" t="str">
        <f t="shared" ca="1" si="68"/>
        <v>-6,90399113137499+2,85972676111921i</v>
      </c>
      <c r="AS128" s="240" t="str">
        <f t="shared" ca="1" si="69"/>
        <v>1,45787606026425+7,32923789239197i</v>
      </c>
      <c r="AT128" s="240" t="str">
        <f t="shared" ca="1" si="70"/>
        <v>5,77657273126288+4,74071072422648i</v>
      </c>
      <c r="AU128" s="240" t="str">
        <f t="shared" ca="1" si="71"/>
        <v>7,47282615148819-3,65274638638355E-13i</v>
      </c>
      <c r="AV128" s="240" t="str">
        <f t="shared" ca="1" si="72"/>
        <v>5,7765727312629-4,74071072422645i</v>
      </c>
      <c r="AW128" s="240" t="str">
        <f t="shared" ca="1" si="73"/>
        <v>1,45787606026428-7,32923789239196i</v>
      </c>
      <c r="AX128" s="240" t="str">
        <f t="shared" ca="1" si="74"/>
        <v>-3,52266586267981-6,59044428777576i</v>
      </c>
      <c r="AY128" s="240" t="str">
        <f t="shared" ca="1" si="75"/>
        <v>-6,90399113137497-2,85972676111925i</v>
      </c>
      <c r="AZ128" s="240" t="str">
        <f t="shared" ca="1" si="76"/>
        <v>-7,15104876627351+2,16924692756354i</v>
      </c>
      <c r="BA128" s="240" t="str">
        <f t="shared" ca="1" si="77"/>
        <v>-4,15167976629699+6,21342786298239i</v>
      </c>
      <c r="BB128" s="240" t="str">
        <f t="shared" ca="1" si="78"/>
        <v>0,732465049548646+7,43684245103764i</v>
      </c>
      <c r="BC128" s="240" t="str">
        <f t="shared" ca="1" si="79"/>
        <v>5,28408604634552+5,28408604634542i</v>
      </c>
      <c r="BD128" s="240" t="str">
        <f t="shared" ca="1" si="80"/>
        <v>7,43684245103765+0,732465049548517i</v>
      </c>
      <c r="BE128" s="240" t="str">
        <f t="shared" ca="1" si="81"/>
        <v>6,21342786298231-4,15167976629712i</v>
      </c>
      <c r="BF128" s="240" t="str">
        <f t="shared" ca="1" si="82"/>
        <v>2,16924692756339-7,15104876627356i</v>
      </c>
      <c r="BG128" s="240" t="str">
        <f t="shared" ca="1" si="83"/>
        <v>-2,85972676111937-6,90399113137492i</v>
      </c>
      <c r="BH128" s="240" t="str">
        <f t="shared" ca="1" si="84"/>
        <v>-6,59044428777582-3,52266586267969i</v>
      </c>
      <c r="BI128" s="240" t="str">
        <f t="shared" ca="1" si="85"/>
        <v>-7,32923789239193+1,45787606026441i</v>
      </c>
      <c r="BJ128" s="240" t="str">
        <f t="shared" ca="1" si="86"/>
        <v>-4,74071072422637+5,77657273126297i</v>
      </c>
      <c r="BK128" s="240" t="str">
        <f t="shared" ca="1" si="87"/>
        <v>-2,08729175141638E-13+7,47282615148819i</v>
      </c>
      <c r="BL128" s="240" t="str">
        <f t="shared" ca="1" si="88"/>
        <v>4,74071072422658+5,7765727312628i</v>
      </c>
      <c r="BM128" s="240" t="str">
        <f t="shared" ca="1" si="89"/>
        <v>7,329237892392+1,4578760602641i</v>
      </c>
      <c r="BN128" s="240" t="str">
        <f t="shared" ca="1" si="90"/>
        <v>6,59044428777603-3,52266586267931i</v>
      </c>
      <c r="BO128" s="240" t="str">
        <f t="shared" ca="1" si="91"/>
        <v>2,85972676111907-6,90399113137505i</v>
      </c>
      <c r="BP128" s="240" t="str">
        <f t="shared" ca="1" si="92"/>
        <v>-2,16924692756371-7,15104876627347i</v>
      </c>
      <c r="BQ128" s="240" t="str">
        <f t="shared" ca="1" si="93"/>
        <v>-6,21342786298206-4,15167976629749i</v>
      </c>
      <c r="BR128" s="240" t="str">
        <f t="shared" ca="1" si="94"/>
        <v>-7,43684245103762+0,732465049548841i</v>
      </c>
      <c r="BS128" s="240" t="str">
        <f t="shared" ca="1" si="95"/>
        <v>-5,2840860463453+5,28408604634564i</v>
      </c>
      <c r="BT128" s="240" t="str">
        <f t="shared" ca="1" si="96"/>
        <v>-0,732465049549062+7,4368424510376i</v>
      </c>
      <c r="BU128" s="240" t="str">
        <f t="shared" ca="1" si="97"/>
        <v>4,15167976629726+6,21342786298221i</v>
      </c>
      <c r="BV128" s="240" t="str">
        <f t="shared" ca="1" si="98"/>
        <v>7,1510487662736+2,16924692756326i</v>
      </c>
      <c r="BW128" s="240" t="str">
        <f t="shared" ca="1" si="99"/>
        <v>6,90399113137513-2,85972676111887i</v>
      </c>
      <c r="BX128" s="240" t="str">
        <f t="shared" ca="1" si="100"/>
        <v>3,52266586267955-6,5904442877759i</v>
      </c>
      <c r="BY128" s="240" t="str">
        <f t="shared" ca="1" si="101"/>
        <v>-1,45787606026461-7,32923789239189i</v>
      </c>
      <c r="BZ128" s="240" t="str">
        <f t="shared" ca="1" si="102"/>
        <v>-5,77657273126263-4,74071072422679i</v>
      </c>
      <c r="CA128" s="240" t="str">
        <f t="shared" ca="1" si="103"/>
        <v>-7,47282615148819-6,59150733539955E-14i</v>
      </c>
      <c r="CB128" s="240" t="str">
        <f t="shared" ca="1" si="104"/>
        <v>-5,77657273126267+4,74071072422673i</v>
      </c>
      <c r="CC128" s="240" t="str">
        <f t="shared" ca="1" si="105"/>
        <v>-1,45787606026468+7,32923789239188i</v>
      </c>
      <c r="CD128" s="240" t="str">
        <f t="shared" ca="1" si="106"/>
        <v>3,52266586267948+6,59044428777593i</v>
      </c>
      <c r="CE128" s="240" t="str">
        <f t="shared" ca="1" si="107"/>
        <v>6,9039911313751+2,85972676111894i</v>
      </c>
      <c r="CF128" s="240" t="str">
        <f t="shared" ca="1" si="108"/>
        <v>7,15104876627362-2,16924692756318i</v>
      </c>
      <c r="CG128" s="240" t="str">
        <f t="shared" ca="1" si="109"/>
        <v>4,15167976629733-6,21342786298217i</v>
      </c>
      <c r="CH128" s="240" t="str">
        <f t="shared" ca="1" si="110"/>
        <v>-0,732465049548984-7,43684245103761i</v>
      </c>
      <c r="CI128" s="240" t="str">
        <f t="shared" ca="1" si="111"/>
        <v>-5,28408604634525-5,28408604634569i</v>
      </c>
      <c r="CJ128" s="240" t="str">
        <f t="shared" ca="1" si="112"/>
        <v>-7,43684245103761-0,73246504954892i</v>
      </c>
      <c r="CK128" s="240" t="str">
        <f t="shared" ca="1" si="113"/>
        <v>-6,21342786298211+4,15167976629742i</v>
      </c>
      <c r="CL128" s="240" t="str">
        <f t="shared" ca="1" si="114"/>
        <v>-2,16924692756378+7,15104876627344i</v>
      </c>
      <c r="CM128" s="240" t="str">
        <f t="shared" ca="1" si="115"/>
        <v>2,859726761119+6,90399113137508i</v>
      </c>
      <c r="CN128" s="240" t="str">
        <f t="shared" ca="1" si="116"/>
        <v>6,59044428777599+3,52266586267937i</v>
      </c>
      <c r="CO128" s="240" t="str">
        <f t="shared" ca="1" si="117"/>
        <v>7,32923789239201-1,45787606026402i</v>
      </c>
      <c r="CP128" s="240" t="str">
        <f t="shared" ca="1" si="118"/>
        <v>4,74071072422664-5,77657273126274i</v>
      </c>
      <c r="CQ128" s="240" t="str">
        <f t="shared" ca="1" si="119"/>
        <v>-1,29996651809027E-13-7,47282615148819i</v>
      </c>
      <c r="CR128" s="240" t="str">
        <f t="shared" ca="1" si="120"/>
        <v>-4,74071072422627-5,77657273126305i</v>
      </c>
      <c r="CS128" s="240" t="str">
        <f t="shared" ca="1" si="121"/>
        <v>-7,32923789239191-1,45787606026449i</v>
      </c>
      <c r="CT128" s="240" t="str">
        <f t="shared" ca="1" si="122"/>
        <v>-6,59044428777587+3,5226658626796i</v>
      </c>
      <c r="CU128" s="240" t="str">
        <f t="shared" ca="1" si="123"/>
        <v>-2,85972676111876+6,90399113137517i</v>
      </c>
      <c r="CV128" s="240" t="str">
        <f t="shared" ca="1" si="124"/>
        <v>2,16924692756332+7,15104876627358i</v>
      </c>
      <c r="CW128" s="240" t="str">
        <f t="shared" ca="1" si="125"/>
        <v>6,21342786298228+4,15167976629717i</v>
      </c>
      <c r="CX128" s="240" t="str">
        <f t="shared" ca="1" si="126"/>
        <v>7,43684245103766-0,732465049548439i</v>
      </c>
      <c r="CY128" s="240" t="str">
        <f t="shared" ca="1" si="127"/>
        <v>5,28408604634559-5,28408604634535i</v>
      </c>
      <c r="CZ128" s="240" t="str">
        <f t="shared" ca="1" si="128"/>
        <v>0,732465049548724-7,43684245103763i</v>
      </c>
      <c r="DA128" s="240" t="str">
        <f t="shared" ca="1" si="129"/>
        <v>-4,15167976629754-6,21342786298203i</v>
      </c>
      <c r="DB128" s="240" t="str">
        <f t="shared" ca="1" si="130"/>
        <v>-7,1510487662735-2,1692469275636i</v>
      </c>
      <c r="DC128" s="240" t="str">
        <f t="shared" ca="1" si="131"/>
        <v>-6,903991131375+2,85972676111917i</v>
      </c>
      <c r="DD128" s="240" t="str">
        <f t="shared" ca="1" si="132"/>
        <v>-3,5226658626799+6,59044428777571i</v>
      </c>
      <c r="DE128" s="240" t="str">
        <f t="shared" ca="1" si="133"/>
        <v>1,45787606026416+7,32923789239198i</v>
      </c>
      <c r="DF128" s="240" t="str">
        <f t="shared" ca="1" si="134"/>
        <v>5,77657273126287+4,74071072422649i</v>
      </c>
      <c r="DG128" s="240" t="str">
        <f t="shared" ca="1" si="135"/>
        <v>7,47282615148819-3,2590837697205E-13i</v>
      </c>
      <c r="DH128" s="240" t="str">
        <f t="shared" ca="1" si="136"/>
        <v>5,77657273126293-4,74071072422642i</v>
      </c>
      <c r="DI128" s="240" t="str">
        <f t="shared" ca="1" si="137"/>
        <v>1,45787606026435-7,32923789239194i</v>
      </c>
      <c r="DJ128" s="240" t="str">
        <f t="shared" ca="1" si="138"/>
        <v>-3,52266586267982-6,59044428777575i</v>
      </c>
      <c r="DK128" s="240" t="str">
        <f t="shared" ca="1" si="139"/>
        <v>-6,90399113137496-2,85972676111926i</v>
      </c>
      <c r="DL128" s="240" t="str">
        <f t="shared" ca="1" si="140"/>
        <v>-7,15104876627353+2,16924692756351i</v>
      </c>
      <c r="DM128" s="240" t="str">
        <f t="shared" ca="1" si="141"/>
        <v>-4,15167976629705+6,21342786298236i</v>
      </c>
      <c r="DN128" s="240" t="str">
        <f t="shared" ca="1" si="142"/>
        <v>0,732465049548581+7,43684245103764i</v>
      </c>
      <c r="DO128" s="240" t="str">
        <f t="shared" ca="1" si="143"/>
        <v>5,28408604634553+5,28408604634541i</v>
      </c>
      <c r="DP128" s="240" t="str">
        <f t="shared" ca="1" si="144"/>
        <v>7,43684245103765+0,732465049548529i</v>
      </c>
      <c r="DQ128" s="240" t="str">
        <f t="shared" ca="1" si="145"/>
        <v>6,21342786298233-4,15167976629709i</v>
      </c>
      <c r="DR128" s="240" t="str">
        <f t="shared" ca="1" si="146"/>
        <v>2,16924692756345-7,15104876627354i</v>
      </c>
      <c r="DS128" s="240" t="str">
        <f t="shared" ca="1" si="147"/>
        <v>-2,85972676111931-6,90399113137494i</v>
      </c>
      <c r="DT128" s="240" t="str">
        <f t="shared" ca="1" si="148"/>
        <v>-6,59044428777583-3,52266586267969i</v>
      </c>
      <c r="DU128" s="240" t="str">
        <f t="shared" ca="1" si="149"/>
        <v>-7,32923789239194+1,4578760602644i</v>
      </c>
      <c r="DV128" s="240" t="str">
        <f t="shared" ca="1" si="150"/>
        <v>-4,74071072422638+5,77657273126296i</v>
      </c>
      <c r="DW128" s="240" t="str">
        <f t="shared" ca="1" si="151"/>
        <v>-2,74644248495634E-13+7,47282615148819i</v>
      </c>
      <c r="DX128" s="240" t="str">
        <f t="shared" ca="1" si="152"/>
        <v>4,74071072422653+5,77657273126283i</v>
      </c>
      <c r="DY128" s="240" t="str">
        <f t="shared" ca="1" si="153"/>
        <v>7,329237892392+1,4578760602641i</v>
      </c>
      <c r="DZ128" s="240" t="str">
        <f t="shared" ca="1" si="154"/>
        <v>6,59044428777604-3,52266586267929i</v>
      </c>
      <c r="EA128" s="240" t="str">
        <f t="shared" ca="1" si="155"/>
        <v>2,85972676111913-6,90399113137502i</v>
      </c>
      <c r="EB128" s="240" t="str">
        <f t="shared" ca="1" si="156"/>
        <v>-2,16924692756364-7,15104876627348i</v>
      </c>
      <c r="EC128" s="240" t="str">
        <f t="shared" ca="1" si="157"/>
        <v>-6,21342786298203-4,15167976629755i</v>
      </c>
      <c r="ED128" s="240" t="str">
        <f t="shared" ca="1" si="158"/>
        <v>-7,43684245103762+0,732465049548828i</v>
      </c>
      <c r="EE128" s="240" t="str">
        <f t="shared" ca="1" si="159"/>
        <v>-5,28408604634532+5,28408604634562i</v>
      </c>
      <c r="EF128" s="240" t="str">
        <f t="shared" ca="1" si="160"/>
        <v>-0,732465049549127+7,43684245103759i</v>
      </c>
      <c r="EG128" s="240" t="str">
        <f t="shared" ca="1" si="161"/>
        <v>4,1516797662972+6,21342786298225i</v>
      </c>
      <c r="EH128" s="240" t="str">
        <f t="shared" ca="1" si="162"/>
        <v>7,15104876627358+2,16924692756332i</v>
      </c>
      <c r="EI128" s="240" t="str">
        <f t="shared" ca="1" si="163"/>
        <v>6,90399113137514-2,85972676111885i</v>
      </c>
      <c r="EJ128" s="240" t="str">
        <f t="shared" ca="1" si="164"/>
        <v>3,52266586267956-6,5904442877759i</v>
      </c>
      <c r="EK128" s="240" t="str">
        <f t="shared" ca="1" si="165"/>
        <v>-1,45787606026454-7,32923789239191i</v>
      </c>
      <c r="EL128" s="240" t="str">
        <f t="shared" ca="1" si="166"/>
        <v>-5,77657273126258-4,74071072422684i</v>
      </c>
      <c r="EM128" s="240" t="str">
        <f t="shared" ca="1" si="167"/>
        <v>-7,47282615148819-1,31830146707991E-13i</v>
      </c>
      <c r="EN128" s="240"/>
      <c r="EO128" s="240"/>
      <c r="EP128" s="240"/>
    </row>
    <row r="129" spans="1:146" ht="15" thickBot="1">
      <c r="A129" s="277">
        <f t="shared" si="168"/>
        <v>5.6640625000000018E-4</v>
      </c>
      <c r="B129" s="276">
        <v>29</v>
      </c>
      <c r="C129" s="248">
        <f t="shared" si="169"/>
        <v>5800</v>
      </c>
      <c r="D129" s="247">
        <f t="shared" si="170"/>
        <v>36442.474781641598</v>
      </c>
      <c r="E129" s="247" t="str">
        <f t="shared" si="171"/>
        <v>36442,4747816416i</v>
      </c>
      <c r="F129" s="247" t="str">
        <f t="shared" si="172"/>
        <v>0,0129427059669854-0,0830187650423446i</v>
      </c>
      <c r="G129" s="247" t="str">
        <f t="shared" si="173"/>
        <v>-4,22612703252049-0,755902565339013i</v>
      </c>
      <c r="H129" s="247" t="str">
        <f t="shared" si="38"/>
        <v>0,00248618676813333-0,0144811732347132i</v>
      </c>
      <c r="I129" s="247" t="str">
        <f t="shared" si="174"/>
        <v>-0,00565353557433233+0,0112335542744188i</v>
      </c>
      <c r="J129" s="275" t="str">
        <f ca="1">IMPRODUCT(1/N_FFT2,AR100)</f>
        <v>0,0381396956400689-0,000418569685018738i</v>
      </c>
      <c r="K129" s="274" t="str">
        <f t="shared" ca="1" si="175"/>
        <v>-0,000210922100821053+0,000430810739587119i</v>
      </c>
      <c r="N129" s="265">
        <f t="shared" ca="1" si="176"/>
        <v>7.5276354412163213</v>
      </c>
      <c r="O129" s="240">
        <f t="shared" ca="1" si="39"/>
        <v>-7.4723645587836787</v>
      </c>
      <c r="P129" s="240" t="str">
        <f t="shared" ca="1" si="40"/>
        <v>-5,65814054823252+4,88074560244778i</v>
      </c>
      <c r="Q129" s="240" t="str">
        <f t="shared" ca="1" si="41"/>
        <v>-1,09642359701372+7,39148749544217i</v>
      </c>
      <c r="R129" s="240" t="str">
        <f t="shared" ca="1" si="42"/>
        <v>3,99769725387795+6,31305383833395i</v>
      </c>
      <c r="S129" s="240" t="str">
        <f t="shared" ca="1" si="43"/>
        <v>7,15060704959591+2,1691129342742i</v>
      </c>
      <c r="T129" s="240" t="str">
        <f t="shared" ca="1" si="44"/>
        <v>6,83130857781334-3,02811083252583i</v>
      </c>
      <c r="U129" s="241" t="str">
        <f t="shared" ca="1" si="45"/>
        <v>3,19484752707592-6,75493755545551i</v>
      </c>
      <c r="V129" s="240" t="str">
        <f t="shared" ca="1" si="46"/>
        <v>-1,99297495633088-7,20168611665382i</v>
      </c>
      <c r="W129" s="240" t="str">
        <f t="shared" ca="1" si="47"/>
        <v>-6,21304406267514-4,15142331913086i</v>
      </c>
      <c r="X129" s="240" t="str">
        <f t="shared" ca="1" si="48"/>
        <v>-7,41616889965352+0,914697190975417i</v>
      </c>
      <c r="Y129" s="240" t="str">
        <f t="shared" ca="1" si="49"/>
        <v>-5,0181333333327+5,53665692889326i</v>
      </c>
      <c r="Z129" s="240" t="str">
        <f t="shared" ca="1" si="50"/>
        <v>-0,183381006243643+7,47011402228343i</v>
      </c>
      <c r="AA129" s="240" t="str">
        <f t="shared" ca="1" si="51"/>
        <v>4,7404178929148+5,77621591527703i</v>
      </c>
      <c r="AB129" s="240" t="str">
        <f t="shared" ca="1" si="52"/>
        <v>7,36235373554907+1,27748955847517i</v>
      </c>
      <c r="AC129" s="240" t="str">
        <f t="shared" ca="1" si="53"/>
        <v>6,40926086642084-3,84156312528283i</v>
      </c>
      <c r="AD129" s="240" t="str">
        <f t="shared" ca="1" si="54"/>
        <v>2,34394431969399-7,09522072422984i</v>
      </c>
      <c r="AE129" s="240" t="str">
        <f t="shared" ca="1" si="55"/>
        <v>-2,85955011723859-6,90356467532297i</v>
      </c>
      <c r="AF129" s="240" t="str">
        <f t="shared" ca="1" si="56"/>
        <v>-6,67449761129756-3,35965976493894i</v>
      </c>
      <c r="AG129" s="240" t="str">
        <f t="shared" ca="1" si="57"/>
        <v>-7,24842715728338+1,81563648479621i</v>
      </c>
      <c r="AH129" s="240" t="str">
        <f t="shared" ca="1" si="58"/>
        <v>-4,30264872220812+6,10929178159361i</v>
      </c>
      <c r="AI129" s="240" t="str">
        <f t="shared" ca="1" si="59"/>
        <v>0,732419805551558+7,43638308102819i</v>
      </c>
      <c r="AJ129" s="240" t="str">
        <f t="shared" ca="1" si="60"/>
        <v>5,41183823444906+5,15249832833758i</v>
      </c>
      <c r="AK129" s="240" t="str">
        <f t="shared" ca="1" si="61"/>
        <v>7,4633637684217+0,366651550626327i</v>
      </c>
      <c r="AL129" s="240" t="str">
        <f t="shared" ca="1" si="62"/>
        <v>5,8908119058406-4,597234732899i</v>
      </c>
      <c r="AM129" s="240" t="str">
        <f t="shared" ca="1" si="63"/>
        <v>1,45778600799503-7,32878516906181i</v>
      </c>
      <c r="AN129" s="240" t="str">
        <f t="shared" ca="1" si="64"/>
        <v>-3,68311498270614-6,5016071954196i</v>
      </c>
      <c r="AO129" s="240" t="str">
        <f t="shared" ca="1" si="65"/>
        <v>-7,03556050320678-2,51736380070169i</v>
      </c>
      <c r="AP129" s="240" t="str">
        <f t="shared" ca="1" si="66"/>
        <v>-6,97166232361312+2,68926691588612i</v>
      </c>
      <c r="AQ129" s="240" t="str">
        <f t="shared" ca="1" si="67"/>
        <v>-3,52244826938519+6,59003719935416i</v>
      </c>
      <c r="AR129" s="240" t="str">
        <f t="shared" ca="1" si="68"/>
        <v>-3,52244826938519+6,59003719935416i</v>
      </c>
      <c r="AS129" s="240" t="str">
        <f t="shared" ca="1" si="69"/>
        <v>6,00185949158399+4,4512823705815i</v>
      </c>
      <c r="AT129" s="240" t="str">
        <f t="shared" ca="1" si="70"/>
        <v>7,45211786329902-0,549701237824806i</v>
      </c>
      <c r="AU129" s="240" t="str">
        <f t="shared" ca="1" si="71"/>
        <v>5,28375965101397-5,28375965101397i</v>
      </c>
      <c r="AV129" s="240" t="str">
        <f t="shared" ca="1" si="72"/>
        <v>0,549701237824832-7,45211786329901i</v>
      </c>
      <c r="AW129" s="240" t="str">
        <f t="shared" ca="1" si="73"/>
        <v>-4,4512823705815-6,00185949158399i</v>
      </c>
      <c r="AX129" s="240" t="str">
        <f t="shared" ca="1" si="74"/>
        <v>-7,29080201642963-1,63720434173384i</v>
      </c>
      <c r="AY129" s="240" t="str">
        <f t="shared" ca="1" si="75"/>
        <v>-6,59003719935453+3,52244826938451i</v>
      </c>
      <c r="AZ129" s="240" t="str">
        <f t="shared" ca="1" si="76"/>
        <v>-2,68926691588612+6,97166232361312i</v>
      </c>
      <c r="BA129" s="240" t="str">
        <f t="shared" ca="1" si="77"/>
        <v>2,51736380070167+7,03556050320678i</v>
      </c>
      <c r="BB129" s="240" t="str">
        <f t="shared" ca="1" si="78"/>
        <v>6,5016071954196+3,68311498270614i</v>
      </c>
      <c r="BC129" s="240" t="str">
        <f t="shared" ca="1" si="79"/>
        <v>7,32878516906182-1,457786007995i</v>
      </c>
      <c r="BD129" s="240" t="str">
        <f t="shared" ca="1" si="80"/>
        <v>4,597234732899-5,8908119058406i</v>
      </c>
      <c r="BE129" s="240" t="str">
        <f t="shared" ca="1" si="81"/>
        <v>-0,366651550626314-7,4633637684217i</v>
      </c>
      <c r="BF129" s="240" t="str">
        <f t="shared" ca="1" si="82"/>
        <v>-5,15249832833757-5,41183823444908i</v>
      </c>
      <c r="BG129" s="240" t="str">
        <f t="shared" ca="1" si="83"/>
        <v>-7,43638308102811-0,732419805552312i</v>
      </c>
      <c r="BH129" s="240" t="str">
        <f t="shared" ca="1" si="84"/>
        <v>-6,10929178159361+4,30264872220812i</v>
      </c>
      <c r="BI129" s="240" t="str">
        <f t="shared" ca="1" si="85"/>
        <v>-1,81563648479621+7,24842715728338i</v>
      </c>
      <c r="BJ129" s="240" t="str">
        <f t="shared" ca="1" si="86"/>
        <v>3,35965976493892+6,67449761129756i</v>
      </c>
      <c r="BK129" s="240" t="str">
        <f t="shared" ca="1" si="87"/>
        <v>6,90356467532296+2,85955011723861i</v>
      </c>
      <c r="BL129" s="240" t="str">
        <f t="shared" ca="1" si="88"/>
        <v>7,09522072422986-2,34394431969396i</v>
      </c>
      <c r="BM129" s="240" t="str">
        <f t="shared" ca="1" si="89"/>
        <v>3,8415631252827-6,40926086642092i</v>
      </c>
      <c r="BN129" s="240" t="str">
        <f t="shared" ca="1" si="90"/>
        <v>-1,27748955847509-7,36235373554908i</v>
      </c>
      <c r="BO129" s="240" t="str">
        <f t="shared" ca="1" si="91"/>
        <v>-5,77621591527724-4,74041789291454i</v>
      </c>
      <c r="BP129" s="240" t="str">
        <f t="shared" ca="1" si="92"/>
        <v>-7,47011402228343+0,183381006243682i</v>
      </c>
      <c r="BQ129" s="240" t="str">
        <f t="shared" ca="1" si="93"/>
        <v>-5,5366569288934+5,01813333333254i</v>
      </c>
      <c r="BR129" s="240" t="str">
        <f t="shared" ca="1" si="94"/>
        <v>-0,914697190975125+7,41616889965356i</v>
      </c>
      <c r="BS129" s="240" t="str">
        <f t="shared" ca="1" si="95"/>
        <v>4,15142331913086+6,21304406267515i</v>
      </c>
      <c r="BT129" s="240" t="str">
        <f t="shared" ca="1" si="96"/>
        <v>7,20168611665373+1,99297495633119i</v>
      </c>
      <c r="BU129" s="240" t="str">
        <f t="shared" ca="1" si="97"/>
        <v>6,75493755545547-3,19484752707602i</v>
      </c>
      <c r="BV129" s="240" t="str">
        <f t="shared" ca="1" si="98"/>
        <v>3,0281108325259-6,83130857781331i</v>
      </c>
      <c r="BW129" s="240" t="str">
        <f t="shared" ca="1" si="99"/>
        <v>-2,16911293427384-7,15060704959603i</v>
      </c>
      <c r="BX129" s="240" t="str">
        <f t="shared" ca="1" si="100"/>
        <v>-6,31305383833398-3,99769725387791i</v>
      </c>
      <c r="BY129" s="240" t="str">
        <f t="shared" ca="1" si="101"/>
        <v>-7,39148749544219+1,09642359701354i</v>
      </c>
      <c r="BZ129" s="240" t="str">
        <f t="shared" ca="1" si="102"/>
        <v>-4,88074560244756+5,65814054823272i</v>
      </c>
      <c r="CA129" s="240" t="str">
        <f t="shared" ca="1" si="103"/>
        <v>-8,10155388823692E-19+7,47236455878368i</v>
      </c>
      <c r="CB129" s="240" t="str">
        <f t="shared" ca="1" si="104"/>
        <v>4,88074560244756+5,65814054823272i</v>
      </c>
      <c r="CC129" s="240" t="str">
        <f t="shared" ca="1" si="105"/>
        <v>7,39148749544218+1,0964235970136i</v>
      </c>
      <c r="CD129" s="240" t="str">
        <f t="shared" ca="1" si="106"/>
        <v>6,31305383833401-3,99769725387786i</v>
      </c>
      <c r="CE129" s="240" t="str">
        <f t="shared" ca="1" si="107"/>
        <v>2,16911293427384-7,15060704959603i</v>
      </c>
      <c r="CF129" s="240" t="str">
        <f t="shared" ca="1" si="108"/>
        <v>-3,0281108325259-6,83130857781331i</v>
      </c>
      <c r="CG129" s="240" t="str">
        <f t="shared" ca="1" si="109"/>
        <v>-6,75493755545544-3,19484752707607i</v>
      </c>
      <c r="CH129" s="240" t="str">
        <f t="shared" ca="1" si="110"/>
        <v>-7,20168611665374+1,99297495633114i</v>
      </c>
      <c r="CI129" s="240" t="str">
        <f t="shared" ca="1" si="111"/>
        <v>-4,1514233191309+6,21304406267512i</v>
      </c>
      <c r="CJ129" s="240" t="str">
        <f t="shared" ca="1" si="112"/>
        <v>0,914697190975125+7,41616889965356i</v>
      </c>
      <c r="CK129" s="240" t="str">
        <f t="shared" ca="1" si="113"/>
        <v>5,5366569288934+5,01813333333254i</v>
      </c>
      <c r="CL129" s="240" t="str">
        <f t="shared" ca="1" si="114"/>
        <v>7,47011402228343+0,183381006243735i</v>
      </c>
      <c r="CM129" s="240" t="str">
        <f t="shared" ca="1" si="115"/>
        <v>5,77621591527727-4,7404178929145i</v>
      </c>
      <c r="CN129" s="240" t="str">
        <f t="shared" ca="1" si="116"/>
        <v>1,27748955847509-7,36235373554908i</v>
      </c>
      <c r="CO129" s="240" t="str">
        <f t="shared" ca="1" si="117"/>
        <v>-3,8415631252827-6,40926086642092i</v>
      </c>
      <c r="CP129" s="240" t="str">
        <f t="shared" ca="1" si="118"/>
        <v>-7,09522072422984-2,34394431969401i</v>
      </c>
      <c r="CQ129" s="240" t="str">
        <f t="shared" ca="1" si="119"/>
        <v>-6,90356467532298+2,85955011723857i</v>
      </c>
      <c r="CR129" s="240" t="str">
        <f t="shared" ca="1" si="120"/>
        <v>-3,35965976493897+6,67449761129754i</v>
      </c>
      <c r="CS129" s="240" t="str">
        <f t="shared" ca="1" si="121"/>
        <v>1,81563648479621+7,24842715728338i</v>
      </c>
      <c r="CT129" s="240" t="str">
        <f t="shared" ca="1" si="122"/>
        <v>6,10929178159361+4,30264872220812i</v>
      </c>
      <c r="CU129" s="240" t="str">
        <f t="shared" ca="1" si="123"/>
        <v>7,43638308102811-0,732419805552285i</v>
      </c>
      <c r="CV129" s="240" t="str">
        <f t="shared" ca="1" si="124"/>
        <v>5,15249832833761-5,41183823444905i</v>
      </c>
      <c r="CW129" s="240" t="str">
        <f t="shared" ca="1" si="125"/>
        <v>0,366651550626367-7,4633637684217i</v>
      </c>
      <c r="CX129" s="240" t="str">
        <f t="shared" ca="1" si="126"/>
        <v>-4,597234732899-5,8908119058406i</v>
      </c>
      <c r="CY129" s="240" t="str">
        <f t="shared" ca="1" si="127"/>
        <v>-7,32878516906181-1,45778600799503i</v>
      </c>
      <c r="CZ129" s="240" t="str">
        <f t="shared" ca="1" si="128"/>
        <v>-6,50160719541961+3,68311498270612i</v>
      </c>
      <c r="DA129" s="240" t="str">
        <f t="shared" ca="1" si="129"/>
        <v>-2,51736380070167+7,03556050320678i</v>
      </c>
      <c r="DB129" s="240" t="str">
        <f t="shared" ca="1" si="130"/>
        <v>2,68926691588612+6,97166232361312i</v>
      </c>
      <c r="DC129" s="240" t="str">
        <f t="shared" ca="1" si="131"/>
        <v>6,59003719935416+3,52244826938519i</v>
      </c>
      <c r="DD129" s="240" t="str">
        <f t="shared" ca="1" si="132"/>
        <v>7,29080201642963-1,63720434173382i</v>
      </c>
      <c r="DE129" s="240" t="str">
        <f t="shared" ca="1" si="133"/>
        <v>4,45128237058152-6,00185949158397i</v>
      </c>
      <c r="DF129" s="240" t="str">
        <f t="shared" ca="1" si="134"/>
        <v>-0,549701237824779-7,45211786329902i</v>
      </c>
      <c r="DG129" s="240" t="str">
        <f t="shared" ca="1" si="135"/>
        <v>-5,28375965101392-5,283759651014i</v>
      </c>
      <c r="DH129" s="240" t="str">
        <f t="shared" ca="1" si="136"/>
        <v>-7,45211786329901-0,549701237824886i</v>
      </c>
      <c r="DI129" s="240" t="str">
        <f t="shared" ca="1" si="137"/>
        <v>-6,00185949158397+4,45128237058152i</v>
      </c>
      <c r="DJ129" s="240" t="str">
        <f t="shared" ca="1" si="138"/>
        <v>-1,63720434173382+7,29080201642963i</v>
      </c>
      <c r="DK129" s="240" t="str">
        <f t="shared" ca="1" si="139"/>
        <v>3,52244826938454+6,59003719935451i</v>
      </c>
      <c r="DL129" s="240" t="str">
        <f t="shared" ca="1" si="140"/>
        <v>6,97166232361312+2,68926691588612i</v>
      </c>
      <c r="DM129" s="240" t="str">
        <f t="shared" ca="1" si="141"/>
        <v>7,03556050320678-2,51736380070167i</v>
      </c>
      <c r="DN129" s="240" t="str">
        <f t="shared" ca="1" si="142"/>
        <v>3,68311498270617-6,50160719541959i</v>
      </c>
      <c r="DO129" s="240" t="str">
        <f t="shared" ca="1" si="143"/>
        <v>-1,45778600799497-7,32878516906182i</v>
      </c>
      <c r="DP129" s="240" t="str">
        <f t="shared" ca="1" si="144"/>
        <v>-5,89081190584057-4,59723473289905i</v>
      </c>
      <c r="DQ129" s="240" t="str">
        <f t="shared" ca="1" si="145"/>
        <v>-7,4633637684217+0,366651550626261i</v>
      </c>
      <c r="DR129" s="240" t="str">
        <f t="shared" ca="1" si="146"/>
        <v>-5,41183823444912+5,15249832833753i</v>
      </c>
      <c r="DS129" s="240" t="str">
        <f t="shared" ca="1" si="147"/>
        <v>-0,732419805552285+7,43638308102811i</v>
      </c>
      <c r="DT129" s="240" t="str">
        <f t="shared" ca="1" si="148"/>
        <v>4,30264872220812+6,10929178159361i</v>
      </c>
      <c r="DU129" s="240" t="str">
        <f t="shared" ca="1" si="149"/>
        <v>7,24842715728338+1,81563648479621i</v>
      </c>
      <c r="DV129" s="240" t="str">
        <f t="shared" ca="1" si="150"/>
        <v>6,67449761129756-3,35965976493892i</v>
      </c>
      <c r="DW129" s="240" t="str">
        <f t="shared" ca="1" si="151"/>
        <v>2,85955011723861-6,90356467532296i</v>
      </c>
      <c r="DX129" s="240" t="str">
        <f t="shared" ca="1" si="152"/>
        <v>-2,34394431969396-7,09522072422986i</v>
      </c>
      <c r="DY129" s="240" t="str">
        <f t="shared" ca="1" si="153"/>
        <v>-6,40926086642089-3,84156312528274i</v>
      </c>
      <c r="DZ129" s="240" t="str">
        <f t="shared" ca="1" si="154"/>
        <v>-7,36235373554909+1,27748955847504i</v>
      </c>
      <c r="EA129" s="240" t="str">
        <f t="shared" ca="1" si="155"/>
        <v>-4,74041789291458+5,77621591527721i</v>
      </c>
      <c r="EB129" s="240" t="str">
        <f t="shared" ca="1" si="156"/>
        <v>0,183381006243735+7,47011402228343i</v>
      </c>
      <c r="EC129" s="240" t="str">
        <f t="shared" ca="1" si="157"/>
        <v>5,01813333333254+5,5366569288934i</v>
      </c>
      <c r="ED129" s="240" t="str">
        <f t="shared" ca="1" si="158"/>
        <v>7,41616889965356+0,914697190975125i</v>
      </c>
      <c r="EE129" s="240" t="str">
        <f t="shared" ca="1" si="159"/>
        <v>6,21304406267515-4,15142331913086i</v>
      </c>
      <c r="EF129" s="240" t="str">
        <f t="shared" ca="1" si="160"/>
        <v>1,99297495633119-7,20168611665373i</v>
      </c>
      <c r="EG129" s="240" t="str">
        <f t="shared" ca="1" si="161"/>
        <v>-3,19484752707602-6,75493755545547i</v>
      </c>
      <c r="EH129" s="240" t="str">
        <f t="shared" ca="1" si="162"/>
        <v>-6,83130857781329-3,02811083252594i</v>
      </c>
      <c r="EI129" s="240" t="str">
        <f t="shared" ca="1" si="163"/>
        <v>-7,15060704959582+2,1691129342745i</v>
      </c>
      <c r="EJ129" s="240" t="str">
        <f t="shared" ca="1" si="164"/>
        <v>-3,99769725387795+6,31305383833396i</v>
      </c>
      <c r="EK129" s="240" t="str">
        <f t="shared" ca="1" si="165"/>
        <v>1,0964235970136+7,39148749544218i</v>
      </c>
      <c r="EL129" s="240" t="str">
        <f t="shared" ca="1" si="166"/>
        <v>5,65814054823272+4,88074560244756i</v>
      </c>
      <c r="EM129" s="240" t="str">
        <f t="shared" ca="1" si="167"/>
        <v>7,47236455878368+1,62031077764739E-18i</v>
      </c>
      <c r="EN129" s="240"/>
      <c r="EO129" s="240"/>
      <c r="EP129" s="240"/>
    </row>
    <row r="130" spans="1:146" ht="15" thickBot="1">
      <c r="A130" s="277">
        <f t="shared" si="168"/>
        <v>5.859375000000002E-4</v>
      </c>
      <c r="B130" s="276">
        <v>30</v>
      </c>
      <c r="C130" s="248">
        <f t="shared" si="169"/>
        <v>6000</v>
      </c>
      <c r="D130" s="247">
        <f t="shared" si="170"/>
        <v>37699.111843077517</v>
      </c>
      <c r="E130" s="247" t="str">
        <f t="shared" si="171"/>
        <v>37699,1118430775i</v>
      </c>
      <c r="F130" s="247" t="str">
        <f t="shared" si="172"/>
        <v>0,0127620827713638-0,0802890155055938i</v>
      </c>
      <c r="G130" s="247" t="str">
        <f t="shared" si="173"/>
        <v>-4,28450452370466-0,725993211699601i</v>
      </c>
      <c r="H130" s="247" t="str">
        <f t="shared" si="38"/>
        <v>0,00245412490189133-0,0139995008490682i</v>
      </c>
      <c r="I130" s="247" t="str">
        <f t="shared" si="174"/>
        <v>-0,00549138679605298+0,0109269490754016i</v>
      </c>
      <c r="J130" s="275" t="str">
        <f ca="1">IMPRODUCT(1/N_FFT2,AS100)</f>
        <v>0,0202784205937445+0,000410234248517531i</v>
      </c>
      <c r="K130" s="274" t="str">
        <f t="shared" ca="1" si="175"/>
        <v>-0,000115839259835834+0,000219328514221823i</v>
      </c>
      <c r="N130" s="265">
        <f t="shared" ca="1" si="176"/>
        <v>7.5281315766901953</v>
      </c>
      <c r="O130" s="240">
        <f t="shared" ca="1" si="39"/>
        <v>-7.4718684233098047</v>
      </c>
      <c r="P130" s="240" t="str">
        <f t="shared" ca="1" si="40"/>
        <v>-5,53628931675558+5,01780014911238i</v>
      </c>
      <c r="Q130" s="240" t="str">
        <f t="shared" ca="1" si="41"/>
        <v>-0,732371175771536+7,43588933458219i</v>
      </c>
      <c r="R130" s="240" t="str">
        <f t="shared" ca="1" si="42"/>
        <v>4,4509868230246+6,00146099183486i</v>
      </c>
      <c r="S130" s="240" t="str">
        <f t="shared" ca="1" si="43"/>
        <v>7,32829856669195+1,45768921676566i</v>
      </c>
      <c r="T130" s="240" t="str">
        <f t="shared" ca="1" si="44"/>
        <v>6,40883531683044-3,84130806067426i</v>
      </c>
      <c r="U130" s="241" t="str">
        <f t="shared" ca="1" si="45"/>
        <v>2,16896891374827-7,15013227754898i</v>
      </c>
      <c r="V130" s="240" t="str">
        <f t="shared" ca="1" si="46"/>
        <v>-3,19463540182697-6,75448905429922i</v>
      </c>
      <c r="W130" s="240" t="str">
        <f t="shared" ca="1" si="47"/>
        <v>-6,9031063059133-2,85936025441254i</v>
      </c>
      <c r="X130" s="240" t="str">
        <f t="shared" ca="1" si="48"/>
        <v>-7,03509336979576+2,5171966576948i</v>
      </c>
      <c r="Y130" s="240" t="str">
        <f t="shared" ca="1" si="49"/>
        <v>-3,52221439274144+6,58959964692994i</v>
      </c>
      <c r="Z130" s="240" t="str">
        <f t="shared" ca="1" si="50"/>
        <v>1,81551593370929+7,24794589036797i</v>
      </c>
      <c r="AA130" s="240" t="str">
        <f t="shared" ca="1" si="51"/>
        <v>6,21263154110502+4,15114768103006i</v>
      </c>
      <c r="AB130" s="240" t="str">
        <f t="shared" ca="1" si="52"/>
        <v>7,39099672988564-1,09635079882028i</v>
      </c>
      <c r="AC130" s="240" t="str">
        <f t="shared" ca="1" si="53"/>
        <v>4,7401031479022-5,77583239736939i</v>
      </c>
      <c r="AD130" s="240" t="str">
        <f t="shared" ca="1" si="54"/>
        <v>-0,36662720641216-7,46286823056474i</v>
      </c>
      <c r="AE130" s="240" t="str">
        <f t="shared" ca="1" si="55"/>
        <v>-5,28340883025587-5,28340883025613i</v>
      </c>
      <c r="AF130" s="240" t="str">
        <f t="shared" ca="1" si="56"/>
        <v>-7,46286823056473-0,366627206412525i</v>
      </c>
      <c r="AG130" s="240" t="str">
        <f t="shared" ca="1" si="57"/>
        <v>-5,77583239736962+4,74010314790192i</v>
      </c>
      <c r="AH130" s="240" t="str">
        <f t="shared" ca="1" si="58"/>
        <v>-1,09635079882064+7,39099672988559i</v>
      </c>
      <c r="AI130" s="240" t="str">
        <f t="shared" ca="1" si="59"/>
        <v>4,1511476810303+6,21263154110485i</v>
      </c>
      <c r="AJ130" s="240" t="str">
        <f t="shared" ca="1" si="60"/>
        <v>7,24794589036802+1,81551593370907i</v>
      </c>
      <c r="AK130" s="240" t="str">
        <f t="shared" ca="1" si="61"/>
        <v>6,58959964692983-3,52221439274165i</v>
      </c>
      <c r="AL130" s="240" t="str">
        <f t="shared" ca="1" si="62"/>
        <v>2,51719665769465-7,03509336979582i</v>
      </c>
      <c r="AM130" s="240" t="str">
        <f t="shared" ca="1" si="63"/>
        <v>-2,85936025441263-6,90310630591326i</v>
      </c>
      <c r="AN130" s="240" t="str">
        <f t="shared" ca="1" si="64"/>
        <v>-6,75448905429923-3,19463540182696i</v>
      </c>
      <c r="AO130" s="240" t="str">
        <f t="shared" ca="1" si="65"/>
        <v>-7,15013227754898+2,16896891374829i</v>
      </c>
      <c r="AP130" s="240" t="str">
        <f t="shared" ca="1" si="66"/>
        <v>-3,84130806067431+6,40883531683041i</v>
      </c>
      <c r="AQ130" s="240" t="str">
        <f t="shared" ca="1" si="67"/>
        <v>1,45768921676552+7,32829856669198i</v>
      </c>
      <c r="AR130" s="240" t="str">
        <f t="shared" ca="1" si="68"/>
        <v>1,45768921676552+7,32829856669198i</v>
      </c>
      <c r="AS130" s="240" t="str">
        <f t="shared" ca="1" si="69"/>
        <v>7,43588933458221-0,732371175771323i</v>
      </c>
      <c r="AT130" s="240" t="str">
        <f t="shared" ca="1" si="70"/>
        <v>5,0178001491126-5,53628931675538i</v>
      </c>
      <c r="AU130" s="240" t="str">
        <f t="shared" ca="1" si="71"/>
        <v>3,65228634615392E-13-7,4718684233098i</v>
      </c>
      <c r="AV130" s="240" t="str">
        <f t="shared" ca="1" si="72"/>
        <v>-5,01780014911261-5,53628931675537i</v>
      </c>
      <c r="AW130" s="240" t="str">
        <f t="shared" ca="1" si="73"/>
        <v>-7,43588933458221-0,732371175771311i</v>
      </c>
      <c r="AX130" s="240" t="str">
        <f t="shared" ca="1" si="74"/>
        <v>-6,00146099183473+4,45098682302479i</v>
      </c>
      <c r="AY130" s="240" t="str">
        <f t="shared" ca="1" si="75"/>
        <v>-1,45768921676551+7,32829856669198i</v>
      </c>
      <c r="AZ130" s="240" t="str">
        <f t="shared" ca="1" si="76"/>
        <v>3,84130806067432+6,4088353168304i</v>
      </c>
      <c r="BA130" s="240" t="str">
        <f t="shared" ca="1" si="77"/>
        <v>7,15013227754898+2,16896891374827i</v>
      </c>
      <c r="BB130" s="240" t="str">
        <f t="shared" ca="1" si="78"/>
        <v>6,75448905429922-3,19463540182697i</v>
      </c>
      <c r="BC130" s="240" t="str">
        <f t="shared" ca="1" si="79"/>
        <v>2,85936025441261-6,90310630591327i</v>
      </c>
      <c r="BD130" s="240" t="str">
        <f t="shared" ca="1" si="80"/>
        <v>-2,51719665769466-7,03509336979582i</v>
      </c>
      <c r="BE130" s="240" t="str">
        <f t="shared" ca="1" si="81"/>
        <v>-6,58959964692984-3,52221439274164i</v>
      </c>
      <c r="BF130" s="240" t="str">
        <f t="shared" ca="1" si="82"/>
        <v>-7,24794589036802+1,81551593370907i</v>
      </c>
      <c r="BG130" s="240" t="str">
        <f t="shared" ca="1" si="83"/>
        <v>-4,15114768103029+6,21263154110487i</v>
      </c>
      <c r="BH130" s="240" t="str">
        <f t="shared" ca="1" si="84"/>
        <v>1,09635079882067+7,39099672988558i</v>
      </c>
      <c r="BI130" s="240" t="str">
        <f t="shared" ca="1" si="85"/>
        <v>5,77583239736964+4,7401031479019i</v>
      </c>
      <c r="BJ130" s="240" t="str">
        <f t="shared" ca="1" si="86"/>
        <v>7,46286823056473-0,366627206412551i</v>
      </c>
      <c r="BK130" s="240" t="str">
        <f t="shared" ca="1" si="87"/>
        <v>5,28340883025585-5,28340883025615i</v>
      </c>
      <c r="BL130" s="240" t="str">
        <f t="shared" ca="1" si="88"/>
        <v>0,366627206412134-7,46286823056474i</v>
      </c>
      <c r="BM130" s="240" t="str">
        <f t="shared" ca="1" si="89"/>
        <v>-4,74010314790222-5,77583239736937i</v>
      </c>
      <c r="BN130" s="240" t="str">
        <f t="shared" ca="1" si="90"/>
        <v>-7,39099672988565-1,09635079882025i</v>
      </c>
      <c r="BO130" s="240" t="str">
        <f t="shared" ca="1" si="91"/>
        <v>-6,21263154110505+4,15114768103001i</v>
      </c>
      <c r="BP130" s="240" t="str">
        <f t="shared" ca="1" si="92"/>
        <v>-1,81551593370942+7,24794589036793i</v>
      </c>
      <c r="BQ130" s="240" t="str">
        <f t="shared" ca="1" si="93"/>
        <v>3,52221439274133+6,58959964693i</v>
      </c>
      <c r="BR130" s="240" t="str">
        <f t="shared" ca="1" si="94"/>
        <v>7,0350933697957+2,51719665769499i</v>
      </c>
      <c r="BS130" s="240" t="str">
        <f t="shared" ca="1" si="95"/>
        <v>6,90310630591341-2,85936025441229i</v>
      </c>
      <c r="BT130" s="240" t="str">
        <f t="shared" ca="1" si="96"/>
        <v>3,19463540182729-6,75448905429907i</v>
      </c>
      <c r="BU130" s="240" t="str">
        <f t="shared" ca="1" si="97"/>
        <v>-2,16896891374864-7,15013227754887i</v>
      </c>
      <c r="BV130" s="240" t="str">
        <f t="shared" ca="1" si="98"/>
        <v>-6,4088353168306-3,84130806067399i</v>
      </c>
      <c r="BW130" s="240" t="str">
        <f t="shared" ca="1" si="99"/>
        <v>-7,3282985666919+1,4576892167659i</v>
      </c>
      <c r="BX130" s="240" t="str">
        <f t="shared" ca="1" si="100"/>
        <v>-4,45098682302447+6,00146099183496i</v>
      </c>
      <c r="BY130" s="240" t="str">
        <f t="shared" ca="1" si="101"/>
        <v>0,7323711757717+7,43588933458217i</v>
      </c>
      <c r="BZ130" s="240" t="str">
        <f t="shared" ca="1" si="102"/>
        <v>5,53628931675564+5,01780014911232i</v>
      </c>
      <c r="CA130" s="240" t="str">
        <f t="shared" ca="1" si="103"/>
        <v>7,4718684233098-1,28141870725425E-14i</v>
      </c>
      <c r="CB130" s="240" t="str">
        <f t="shared" ca="1" si="104"/>
        <v>5,53628931675561-5,01780014911234i</v>
      </c>
      <c r="CC130" s="240" t="str">
        <f t="shared" ca="1" si="105"/>
        <v>0,732371175771674-7,43588933458217i</v>
      </c>
      <c r="CD130" s="240" t="str">
        <f t="shared" ca="1" si="106"/>
        <v>-4,4509868230245-6,00146099183494i</v>
      </c>
      <c r="CE130" s="240" t="str">
        <f t="shared" ca="1" si="107"/>
        <v>-7,32829856669191-1,45768921676587i</v>
      </c>
      <c r="CF130" s="240" t="str">
        <f t="shared" ca="1" si="108"/>
        <v>-6,40883531683058+3,84130806067401i</v>
      </c>
      <c r="CG130" s="240" t="str">
        <f t="shared" ca="1" si="109"/>
        <v>-2,16896891374862+7,15013227754888i</v>
      </c>
      <c r="CH130" s="240" t="str">
        <f t="shared" ca="1" si="110"/>
        <v>3,19463540182731+6,75448905429906i</v>
      </c>
      <c r="CI130" s="240" t="str">
        <f t="shared" ca="1" si="111"/>
        <v>6,90310630591341+2,85936025441226i</v>
      </c>
      <c r="CJ130" s="240" t="str">
        <f t="shared" ca="1" si="112"/>
        <v>7,03509336979568-2,51719665769501i</v>
      </c>
      <c r="CK130" s="240" t="str">
        <f t="shared" ca="1" si="113"/>
        <v>3,52221439274131-6,58959964693002i</v>
      </c>
      <c r="CL130" s="240" t="str">
        <f t="shared" ca="1" si="114"/>
        <v>-1,81551593370944-7,24794589036792i</v>
      </c>
      <c r="CM130" s="240" t="str">
        <f t="shared" ca="1" si="115"/>
        <v>-6,21263154110506-4,15114768103i</v>
      </c>
      <c r="CN130" s="240" t="str">
        <f t="shared" ca="1" si="116"/>
        <v>-7,39099672988564+1,09635079882028i</v>
      </c>
      <c r="CO130" s="240" t="str">
        <f t="shared" ca="1" si="117"/>
        <v>-4,7401031479022+5,77583239736939i</v>
      </c>
      <c r="CP130" s="240" t="str">
        <f t="shared" ca="1" si="118"/>
        <v>0,36662720641216+7,46286823056474i</v>
      </c>
      <c r="CQ130" s="240" t="str">
        <f t="shared" ca="1" si="119"/>
        <v>5,28340883025587+5,28340883025613i</v>
      </c>
      <c r="CR130" s="240" t="str">
        <f t="shared" ca="1" si="120"/>
        <v>7,46286823056473+0,366627206412525i</v>
      </c>
      <c r="CS130" s="240" t="str">
        <f t="shared" ca="1" si="121"/>
        <v>5,77583239736962-4,74010314790191i</v>
      </c>
      <c r="CT130" s="240" t="str">
        <f t="shared" ca="1" si="122"/>
        <v>1,09635079882064-7,39099672988559i</v>
      </c>
      <c r="CU130" s="240" t="str">
        <f t="shared" ca="1" si="123"/>
        <v>-4,1511476810303-6,21263154110485i</v>
      </c>
      <c r="CV130" s="240" t="str">
        <f t="shared" ca="1" si="124"/>
        <v>-7,24794589036802-1,81551593370907i</v>
      </c>
      <c r="CW130" s="240" t="str">
        <f t="shared" ca="1" si="125"/>
        <v>-6,58959964692984+3,52221439274164i</v>
      </c>
      <c r="CX130" s="240" t="str">
        <f t="shared" ca="1" si="126"/>
        <v>-2,51719665769461+7,03509336979583i</v>
      </c>
      <c r="CY130" s="240" t="str">
        <f t="shared" ca="1" si="127"/>
        <v>2,85936025441266+6,90310630591325i</v>
      </c>
      <c r="CZ130" s="240" t="str">
        <f t="shared" ca="1" si="128"/>
        <v>6,75448905429924+3,19463540182692i</v>
      </c>
      <c r="DA130" s="240" t="str">
        <f t="shared" ca="1" si="129"/>
        <v>7,15013227754897-2,16896891374832i</v>
      </c>
      <c r="DB130" s="240" t="str">
        <f t="shared" ca="1" si="130"/>
        <v>3,84130806067428-6,40883531683043i</v>
      </c>
      <c r="DC130" s="240" t="str">
        <f t="shared" ca="1" si="131"/>
        <v>-1,45768921676556-7,32829856669197i</v>
      </c>
      <c r="DD130" s="240" t="str">
        <f t="shared" ca="1" si="132"/>
        <v>-6,00146099183476-4,45098682302474i</v>
      </c>
      <c r="DE130" s="240" t="str">
        <f t="shared" ca="1" si="133"/>
        <v>-7,43588933458221+0,732371175771362i</v>
      </c>
      <c r="DF130" s="240" t="str">
        <f t="shared" ca="1" si="134"/>
        <v>-5,01780014911257+5,5362893167554i</v>
      </c>
      <c r="DG130" s="240" t="str">
        <f t="shared" ca="1" si="135"/>
        <v>-3,2586903838916E-13+7,4718684233098i</v>
      </c>
      <c r="DH130" s="240" t="str">
        <f t="shared" ca="1" si="136"/>
        <v>5,01780014911208+5,53628931675584i</v>
      </c>
      <c r="DI130" s="240" t="str">
        <f t="shared" ca="1" si="137"/>
        <v>7,43588933458222+0,732371175771271i</v>
      </c>
      <c r="DJ130" s="240" t="str">
        <f t="shared" ca="1" si="138"/>
        <v>6,0014609918347-4,45098682302482i</v>
      </c>
      <c r="DK130" s="240" t="str">
        <f t="shared" ca="1" si="139"/>
        <v>1,45768921676547-7,32829856669198i</v>
      </c>
      <c r="DL130" s="240" t="str">
        <f t="shared" ca="1" si="140"/>
        <v>-3,84130806067436-6,40883531683038i</v>
      </c>
      <c r="DM130" s="240" t="str">
        <f t="shared" ca="1" si="141"/>
        <v>-7,15013227754899-2,16896891374823i</v>
      </c>
      <c r="DN130" s="240" t="str">
        <f t="shared" ca="1" si="142"/>
        <v>-6,7544890542992+3,194635401827i</v>
      </c>
      <c r="DO130" s="240" t="str">
        <f t="shared" ca="1" si="143"/>
        <v>-2,85936025441257+6,90310630591329i</v>
      </c>
      <c r="DP130" s="240" t="str">
        <f t="shared" ca="1" si="144"/>
        <v>2,51719665769469+7,0350933697958i</v>
      </c>
      <c r="DQ130" s="240" t="str">
        <f t="shared" ca="1" si="145"/>
        <v>6,58959964692985+3,52221439274161i</v>
      </c>
      <c r="DR130" s="240" t="str">
        <f t="shared" ca="1" si="146"/>
        <v>7,247945890368-1,81551593370911i</v>
      </c>
      <c r="DS130" s="240" t="str">
        <f t="shared" ca="1" si="147"/>
        <v>4,15114768103027-6,21263154110487i</v>
      </c>
      <c r="DT130" s="240" t="str">
        <f t="shared" ca="1" si="148"/>
        <v>-1,09635079881994-7,3909967298857i</v>
      </c>
      <c r="DU130" s="240" t="str">
        <f t="shared" ca="1" si="149"/>
        <v>-5,77583239736965-4,74010314790188i</v>
      </c>
      <c r="DV130" s="240" t="str">
        <f t="shared" ca="1" si="150"/>
        <v>-7,46286823056473+0,366627206412564i</v>
      </c>
      <c r="DW130" s="240" t="str">
        <f t="shared" ca="1" si="151"/>
        <v>-5,28340883025585+5,28340883025615i</v>
      </c>
      <c r="DX130" s="240" t="str">
        <f t="shared" ca="1" si="152"/>
        <v>-0,366627206412121+7,46286823056475i</v>
      </c>
      <c r="DY130" s="240" t="str">
        <f t="shared" ca="1" si="153"/>
        <v>4,74010314790223+5,77583239736936i</v>
      </c>
      <c r="DZ130" s="240" t="str">
        <f t="shared" ca="1" si="154"/>
        <v>7,39099672988565+1,09635079882024i</v>
      </c>
      <c r="EA130" s="240" t="str">
        <f t="shared" ca="1" si="155"/>
        <v>6,21263154110504-4,15114768103003i</v>
      </c>
      <c r="EB130" s="240" t="str">
        <f t="shared" ca="1" si="156"/>
        <v>1,8155159337094-7,24794589036794i</v>
      </c>
      <c r="EC130" s="240" t="str">
        <f t="shared" ca="1" si="157"/>
        <v>-3,52221439274134-6,58959964692999i</v>
      </c>
      <c r="ED130" s="240" t="str">
        <f t="shared" ca="1" si="158"/>
        <v>-7,0350933697957-2,51719665769498i</v>
      </c>
      <c r="EE130" s="240" t="str">
        <f t="shared" ca="1" si="159"/>
        <v>-6,90310630591341+2,8593602544123i</v>
      </c>
      <c r="EF130" s="240" t="str">
        <f t="shared" ca="1" si="160"/>
        <v>-3,19463540182727+6,75448905429908i</v>
      </c>
      <c r="EG130" s="240" t="str">
        <f t="shared" ca="1" si="161"/>
        <v>2,16896891374795+7,15013227754908i</v>
      </c>
      <c r="EH130" s="240" t="str">
        <f t="shared" ca="1" si="162"/>
        <v>6,40883531683061+3,84130806067398i</v>
      </c>
      <c r="EI130" s="240" t="str">
        <f t="shared" ca="1" si="163"/>
        <v>7,3282985666919-1,4576892167659i</v>
      </c>
      <c r="EJ130" s="240" t="str">
        <f t="shared" ca="1" si="164"/>
        <v>4,45098682302447-6,00146099183497i</v>
      </c>
      <c r="EK130" s="240" t="str">
        <f t="shared" ca="1" si="165"/>
        <v>-0,732371175771713-7,43588933458217i</v>
      </c>
      <c r="EL130" s="240" t="str">
        <f t="shared" ca="1" si="166"/>
        <v>-5,53628931675564-5,01780014911231i</v>
      </c>
      <c r="EM130" s="240" t="str">
        <f t="shared" ca="1" si="167"/>
        <v>-7,4718684233098+2,5628374145085E-14i</v>
      </c>
      <c r="EN130" s="240"/>
      <c r="EO130" s="240"/>
      <c r="EP130" s="240"/>
    </row>
    <row r="131" spans="1:146" ht="15" thickBot="1">
      <c r="A131" s="277">
        <f t="shared" si="168"/>
        <v>6.0546875000000021E-4</v>
      </c>
      <c r="B131" s="276">
        <v>31</v>
      </c>
      <c r="C131" s="248">
        <f t="shared" si="169"/>
        <v>6200</v>
      </c>
      <c r="D131" s="247">
        <f t="shared" si="170"/>
        <v>38955.748904513435</v>
      </c>
      <c r="E131" s="247" t="str">
        <f t="shared" si="171"/>
        <v>38955,7489045134i</v>
      </c>
      <c r="F131" s="247" t="str">
        <f t="shared" si="172"/>
        <v>0,0125989107463963-0,0777358862201303i</v>
      </c>
      <c r="G131" s="247" t="str">
        <f t="shared" si="173"/>
        <v>-4,34083476240847-0,693254976191436i</v>
      </c>
      <c r="H131" s="247" t="str">
        <f t="shared" si="38"/>
        <v>0,00242511124787577-0,013548807212218i</v>
      </c>
      <c r="I131" s="247" t="str">
        <f t="shared" si="174"/>
        <v>-0,00534180778799924+0,0106378659461401i</v>
      </c>
      <c r="J131" s="275" t="str">
        <f ca="1">IMPRODUCT(1/N_FFT2,AT100)</f>
        <v>0,162552671957453+0,00444024926313863i</v>
      </c>
      <c r="K131" s="274" t="str">
        <f t="shared" ca="1" si="175"/>
        <v>-0,000915559905451124+0,00170549457537578i</v>
      </c>
      <c r="N131" s="265">
        <f t="shared" ca="1" si="176"/>
        <v>7.5286651978762276</v>
      </c>
      <c r="O131" s="240">
        <f t="shared" ca="1" si="39"/>
        <v>-7.4713348021237724</v>
      </c>
      <c r="P131" s="240" t="str">
        <f t="shared" ca="1" si="40"/>
        <v>-5,41109243619192+5,15178826936943i</v>
      </c>
      <c r="Q131" s="240" t="str">
        <f t="shared" ca="1" si="41"/>
        <v>-0,366601022861684+7,4623352521488i</v>
      </c>
      <c r="R131" s="240" t="str">
        <f t="shared" ca="1" si="42"/>
        <v>4,88007299336266+5,65736080737991i</v>
      </c>
      <c r="S131" s="240" t="str">
        <f t="shared" ca="1" si="43"/>
        <v>7,43535828292802+0,732318871748911i</v>
      </c>
      <c r="T131" s="240" t="str">
        <f t="shared" ca="1" si="44"/>
        <v>5,89000010085661-4,596601194071i</v>
      </c>
      <c r="U131" s="241" t="str">
        <f t="shared" ca="1" si="45"/>
        <v>1,09627250033046-7,3904688843432i</v>
      </c>
      <c r="V131" s="240" t="str">
        <f t="shared" ca="1" si="46"/>
        <v>-4,30205577988812-6,10844986818727i</v>
      </c>
      <c r="W131" s="240" t="str">
        <f t="shared" ca="1" si="47"/>
        <v>-7,32777519888737-1,45758511243666i</v>
      </c>
      <c r="X131" s="240" t="str">
        <f t="shared" ca="1" si="48"/>
        <v>-6,31218384474849+3,99714633651584i</v>
      </c>
      <c r="Y131" s="240" t="str">
        <f t="shared" ca="1" si="49"/>
        <v>-1,81538627433755+7,24742826114013i</v>
      </c>
      <c r="Z131" s="240" t="str">
        <f t="shared" ca="1" si="50"/>
        <v>3,68260741751029+6,50071121754567i</v>
      </c>
      <c r="AA131" s="240" t="str">
        <f t="shared" ca="1" si="51"/>
        <v>7,14962163391207+2,1688140116945i</v>
      </c>
      <c r="AB131" s="240" t="str">
        <f t="shared" ca="1" si="52"/>
        <v>6,67357780762472-3,35919677467765i</v>
      </c>
      <c r="AC131" s="240" t="str">
        <f t="shared" ca="1" si="53"/>
        <v>2,51701688613162-7,03459094193501i</v>
      </c>
      <c r="AD131" s="240" t="str">
        <f t="shared" ca="1" si="54"/>
        <v>-3,02769353258405-6,83036716422877i</v>
      </c>
      <c r="AE131" s="240" t="str">
        <f t="shared" ca="1" si="55"/>
        <v>-6,90261330422128-2,85915604642581i</v>
      </c>
      <c r="AF131" s="240" t="str">
        <f t="shared" ca="1" si="56"/>
        <v>-6,97070156806492+2,68889631157527i</v>
      </c>
      <c r="AG131" s="240" t="str">
        <f t="shared" ca="1" si="57"/>
        <v>-3,19440724937098+6,75400666646043i</v>
      </c>
      <c r="AH131" s="240" t="str">
        <f t="shared" ca="1" si="58"/>
        <v>2,34362130383312+7,09424294126198i</v>
      </c>
      <c r="AI131" s="240" t="str">
        <f t="shared" ca="1" si="59"/>
        <v>6,589129035059+3,52196284545541i</v>
      </c>
      <c r="AJ131" s="240" t="str">
        <f t="shared" ca="1" si="60"/>
        <v>7,20069366183148-1,99270030709232i</v>
      </c>
      <c r="AK131" s="240" t="str">
        <f t="shared" ca="1" si="61"/>
        <v>3,84103372455826-6,40837761467222i</v>
      </c>
      <c r="AL131" s="240" t="str">
        <f t="shared" ca="1" si="62"/>
        <v>-1,63697872077255-7,28979728066314i</v>
      </c>
      <c r="AM131" s="240" t="str">
        <f t="shared" ca="1" si="63"/>
        <v>-6,21218785130448-4,15085121698321i</v>
      </c>
      <c r="AN131" s="240" t="str">
        <f t="shared" ca="1" si="64"/>
        <v>-7,3613391393349+1,27731350933202i</v>
      </c>
      <c r="AO131" s="240" t="str">
        <f t="shared" ca="1" si="65"/>
        <v>-4,45066894525543+6,00103238327913i</v>
      </c>
      <c r="AP131" s="240" t="str">
        <f t="shared" ca="1" si="66"/>
        <v>0,914571137767319+7,41514688724295i</v>
      </c>
      <c r="AQ131" s="240" t="str">
        <f t="shared" ca="1" si="67"/>
        <v>5,77541990261457+4,73976462220535i</v>
      </c>
      <c r="AR131" s="240" t="str">
        <f t="shared" ca="1" si="68"/>
        <v>5,77541990261457+4,73976462220535i</v>
      </c>
      <c r="AS131" s="240" t="str">
        <f t="shared" ca="1" si="69"/>
        <v>5,01744179102662-5,53589392953708i</v>
      </c>
      <c r="AT131" s="240" t="str">
        <f t="shared" ca="1" si="70"/>
        <v>-0,183355734749974-7,46908457576698i</v>
      </c>
      <c r="AU131" s="240" t="str">
        <f t="shared" ca="1" si="71"/>
        <v>-5,28303150309678-5,28303150309676i</v>
      </c>
      <c r="AV131" s="240" t="str">
        <f t="shared" ca="1" si="72"/>
        <v>-7,46908457576698-0,183355734749921i</v>
      </c>
      <c r="AW131" s="240" t="str">
        <f t="shared" ca="1" si="73"/>
        <v>-5,53589392953704+5,01744179102666i</v>
      </c>
      <c r="AX131" s="240" t="str">
        <f t="shared" ca="1" si="74"/>
        <v>-0,54962548422548+7,45109089680939i</v>
      </c>
      <c r="AY131" s="240" t="str">
        <f t="shared" ca="1" si="75"/>
        <v>4,73976462220539+5,77541990261454i</v>
      </c>
      <c r="AZ131" s="240" t="str">
        <f t="shared" ca="1" si="76"/>
        <v>7,41514688724295+0,91457113776729i</v>
      </c>
      <c r="BA131" s="240" t="str">
        <f t="shared" ca="1" si="77"/>
        <v>6,00103238327912-4,45066894525545i</v>
      </c>
      <c r="BB131" s="240" t="str">
        <f t="shared" ca="1" si="78"/>
        <v>1,27731350933196-7,3613391393349i</v>
      </c>
      <c r="BC131" s="240" t="str">
        <f t="shared" ca="1" si="79"/>
        <v>-4,15085121698322-6,21218785130446i</v>
      </c>
      <c r="BD131" s="240" t="str">
        <f t="shared" ca="1" si="80"/>
        <v>-7,28979728066316-1,63697872077249i</v>
      </c>
      <c r="BE131" s="240" t="str">
        <f t="shared" ca="1" si="81"/>
        <v>-6,40837761467219+3,8410337245583i</v>
      </c>
      <c r="BF131" s="240" t="str">
        <f t="shared" ca="1" si="82"/>
        <v>-1,9927003070923+7,20069366183148i</v>
      </c>
      <c r="BG131" s="240" t="str">
        <f t="shared" ca="1" si="83"/>
        <v>3,52196284545544+6,58912903505898i</v>
      </c>
      <c r="BH131" s="240" t="str">
        <f t="shared" ca="1" si="84"/>
        <v>7,094242941262+2,34362130383306i</v>
      </c>
      <c r="BI131" s="240" t="str">
        <f t="shared" ca="1" si="85"/>
        <v>6,75400666646041-3,19440724937104i</v>
      </c>
      <c r="BJ131" s="240" t="str">
        <f t="shared" ca="1" si="86"/>
        <v>2,68889631157526-6,97070156806492i</v>
      </c>
      <c r="BK131" s="240" t="str">
        <f t="shared" ca="1" si="87"/>
        <v>-2,85915604642515-6,90261330422155i</v>
      </c>
      <c r="BL131" s="240" t="str">
        <f t="shared" ca="1" si="88"/>
        <v>-6,83036716422879-3,02769353258401i</v>
      </c>
      <c r="BM131" s="240" t="str">
        <f t="shared" ca="1" si="89"/>
        <v>-7,034590941935+2,51701688613166i</v>
      </c>
      <c r="BN131" s="240" t="str">
        <f t="shared" ca="1" si="90"/>
        <v>-3,35919677467746+6,67357780762481i</v>
      </c>
      <c r="BO131" s="240" t="str">
        <f t="shared" ca="1" si="91"/>
        <v>2,16881401169481+7,14962163391198i</v>
      </c>
      <c r="BP131" s="240" t="str">
        <f t="shared" ca="1" si="92"/>
        <v>6,50071121754554+3,68260741751053i</v>
      </c>
      <c r="BQ131" s="240" t="str">
        <f t="shared" ca="1" si="93"/>
        <v>7,24742826114016-1,81538627433744i</v>
      </c>
      <c r="BR131" s="240" t="str">
        <f t="shared" ca="1" si="94"/>
        <v>3,9971463365158-6,31218384474851i</v>
      </c>
      <c r="BS131" s="240" t="str">
        <f t="shared" ca="1" si="95"/>
        <v>-1,45758511243686-7,32777519888733i</v>
      </c>
      <c r="BT131" s="240" t="str">
        <f t="shared" ca="1" si="96"/>
        <v>-6,10844986818707-4,30205577988841i</v>
      </c>
      <c r="BU131" s="240" t="str">
        <f t="shared" ca="1" si="97"/>
        <v>-7,39046888434323+1,09627250033026i</v>
      </c>
      <c r="BV131" s="240" t="str">
        <f t="shared" ca="1" si="98"/>
        <v>-4,59660119407103+5,89000010085659i</v>
      </c>
      <c r="BW131" s="240" t="str">
        <f t="shared" ca="1" si="99"/>
        <v>0,732318871749026+7,435358282928i</v>
      </c>
      <c r="BX131" s="240" t="str">
        <f t="shared" ca="1" si="100"/>
        <v>5,65736080738009+4,88007299336245i</v>
      </c>
      <c r="BY131" s="240" t="str">
        <f t="shared" ca="1" si="101"/>
        <v>7,46233525214881-0,366601022861447i</v>
      </c>
      <c r="BZ131" s="240" t="str">
        <f t="shared" ca="1" si="102"/>
        <v>5,15178826936954-5,41109243619181i</v>
      </c>
      <c r="CA131" s="240" t="str">
        <f t="shared" ca="1" si="103"/>
        <v>-2,56273538777683E-14-7,47133480212377i</v>
      </c>
      <c r="CB131" s="240" t="str">
        <f t="shared" ca="1" si="104"/>
        <v>-5,15178826936958-5,41109243619178i</v>
      </c>
      <c r="CC131" s="240" t="str">
        <f t="shared" ca="1" si="105"/>
        <v>-7,46233525214881-0,366601022861343i</v>
      </c>
      <c r="CD131" s="240" t="str">
        <f t="shared" ca="1" si="106"/>
        <v>-5,65736080738003+4,88007299336253i</v>
      </c>
      <c r="CE131" s="240" t="str">
        <f t="shared" ca="1" si="107"/>
        <v>-0,732318871748974+7,43535828292801i</v>
      </c>
      <c r="CF131" s="240" t="str">
        <f t="shared" ca="1" si="108"/>
        <v>4,59660119407108+5,89000010085656i</v>
      </c>
      <c r="CG131" s="240" t="str">
        <f t="shared" ca="1" si="109"/>
        <v>7,39046888434324+1,09627250033021i</v>
      </c>
      <c r="CH131" s="240" t="str">
        <f t="shared" ca="1" si="110"/>
        <v>6,10844986818746-4,30205577988785i</v>
      </c>
      <c r="CI131" s="240" t="str">
        <f t="shared" ca="1" si="111"/>
        <v>1,45758511243676-7,32777519888735i</v>
      </c>
      <c r="CJ131" s="240" t="str">
        <f t="shared" ca="1" si="112"/>
        <v>-3,99714633651589-6,31218384474846i</v>
      </c>
      <c r="CK131" s="240" t="str">
        <f t="shared" ca="1" si="113"/>
        <v>-7,24742826114017-1,81538627433739i</v>
      </c>
      <c r="CL131" s="240" t="str">
        <f t="shared" ca="1" si="114"/>
        <v>-6,50071121754587+3,68260741750993i</v>
      </c>
      <c r="CM131" s="240" t="str">
        <f t="shared" ca="1" si="115"/>
        <v>-2,16881401169475+7,14962163391199i</v>
      </c>
      <c r="CN131" s="240" t="str">
        <f t="shared" ca="1" si="116"/>
        <v>3,35919677467755+6,67357780762477i</v>
      </c>
      <c r="CO131" s="240" t="str">
        <f t="shared" ca="1" si="117"/>
        <v>7,03459094193504+2,51701688613156i</v>
      </c>
      <c r="CP131" s="240" t="str">
        <f t="shared" ca="1" si="118"/>
        <v>6,83036716422877-3,02769353258406i</v>
      </c>
      <c r="CQ131" s="240" t="str">
        <f t="shared" ca="1" si="119"/>
        <v>2,85915604642579-6,90261330422129i</v>
      </c>
      <c r="CR131" s="240" t="str">
        <f t="shared" ca="1" si="120"/>
        <v>-2,68889631157531-6,97070156806491i</v>
      </c>
      <c r="CS131" s="240" t="str">
        <f t="shared" ca="1" si="121"/>
        <v>-6,75400666646046-3,19440724937094i</v>
      </c>
      <c r="CT131" s="240" t="str">
        <f t="shared" ca="1" si="122"/>
        <v>-7,09424294126196+2,34362130383316i</v>
      </c>
      <c r="CU131" s="240" t="str">
        <f t="shared" ca="1" si="123"/>
        <v>-3,52196284545535+6,58912903505903i</v>
      </c>
      <c r="CV131" s="240" t="str">
        <f t="shared" ca="1" si="124"/>
        <v>1,99270030709234+7,20069366183147i</v>
      </c>
      <c r="CW131" s="240" t="str">
        <f t="shared" ca="1" si="125"/>
        <v>6,40837761467223+3,84103372455824i</v>
      </c>
      <c r="CX131" s="240" t="str">
        <f t="shared" ca="1" si="126"/>
        <v>7,28979728066313-1,63697872077258i</v>
      </c>
      <c r="CY131" s="240" t="str">
        <f t="shared" ca="1" si="127"/>
        <v>4,15085121698316-6,21218785130451i</v>
      </c>
      <c r="CZ131" s="240" t="str">
        <f t="shared" ca="1" si="128"/>
        <v>-1,27731350933134-7,36133913933502i</v>
      </c>
      <c r="DA131" s="240" t="str">
        <f t="shared" ca="1" si="129"/>
        <v>-6,00103238327918-4,45066894525536i</v>
      </c>
      <c r="DB131" s="240" t="str">
        <f t="shared" ca="1" si="130"/>
        <v>-7,41514688724295+0,914571137767394i</v>
      </c>
      <c r="DC131" s="240" t="str">
        <f t="shared" ca="1" si="131"/>
        <v>-4,73976462220529+5,77541990261462i</v>
      </c>
      <c r="DD131" s="240" t="str">
        <f t="shared" ca="1" si="132"/>
        <v>0,549625484225505+7,45109089680939i</v>
      </c>
      <c r="DE131" s="240" t="str">
        <f t="shared" ca="1" si="133"/>
        <v>5,53589392953707+5,01744179102662i</v>
      </c>
      <c r="DF131" s="240" t="str">
        <f t="shared" ca="1" si="134"/>
        <v>7,46908457576698-0,183355734749973i</v>
      </c>
      <c r="DG131" s="240" t="str">
        <f t="shared" ca="1" si="135"/>
        <v>5,28303150309675-5,2830315030968i</v>
      </c>
      <c r="DH131" s="240" t="str">
        <f t="shared" ca="1" si="136"/>
        <v>0,183355734749896-7,46908457576698i</v>
      </c>
      <c r="DI131" s="240" t="str">
        <f t="shared" ca="1" si="137"/>
        <v>-5,01744179102613-5,53589392953752i</v>
      </c>
      <c r="DJ131" s="240" t="str">
        <f t="shared" ca="1" si="138"/>
        <v>-7,45109089680939-0,549625484225429i</v>
      </c>
      <c r="DK131" s="240" t="str">
        <f t="shared" ca="1" si="139"/>
        <v>-5,7754199026145+4,73976462220543i</v>
      </c>
      <c r="DL131" s="240" t="str">
        <f t="shared" ca="1" si="140"/>
        <v>-0,914571137767215+7,41514688724297i</v>
      </c>
      <c r="DM131" s="240" t="str">
        <f t="shared" ca="1" si="141"/>
        <v>4,45066894525551+6,00103238327907i</v>
      </c>
      <c r="DN131" s="240" t="str">
        <f t="shared" ca="1" si="142"/>
        <v>7,3613391393349+1,27731350933199i</v>
      </c>
      <c r="DO131" s="240" t="str">
        <f t="shared" ca="1" si="143"/>
        <v>6,21218785130446-4,15085121698322i</v>
      </c>
      <c r="DP131" s="240" t="str">
        <f t="shared" ca="1" si="144"/>
        <v>1,63697872077249-7,28979728066316i</v>
      </c>
      <c r="DQ131" s="240" t="str">
        <f t="shared" ca="1" si="145"/>
        <v>-3,8410337245583-6,40837761467219i</v>
      </c>
      <c r="DR131" s="240" t="str">
        <f t="shared" ca="1" si="146"/>
        <v>-7,2006936618313-1,99270030709298i</v>
      </c>
      <c r="DS131" s="240" t="str">
        <f t="shared" ca="1" si="147"/>
        <v>-6,58912903505897+3,52196284545546i</v>
      </c>
      <c r="DT131" s="240" t="str">
        <f t="shared" ca="1" si="148"/>
        <v>-2,34362130383304+7,09424294126201i</v>
      </c>
      <c r="DU131" s="240" t="str">
        <f t="shared" ca="1" si="149"/>
        <v>3,19440724937106+6,7540066664604i</v>
      </c>
      <c r="DV131" s="240" t="str">
        <f t="shared" ca="1" si="150"/>
        <v>6,97070156806495+2,68889631157519i</v>
      </c>
      <c r="DW131" s="240" t="str">
        <f t="shared" ca="1" si="151"/>
        <v>6,90261330422152-2,85915604642522i</v>
      </c>
      <c r="DX131" s="240" t="str">
        <f t="shared" ca="1" si="152"/>
        <v>3,02769353258394-6,83036716422882i</v>
      </c>
      <c r="DY131" s="240" t="str">
        <f t="shared" ca="1" si="153"/>
        <v>-2,51701688613164-7,03459094193501i</v>
      </c>
      <c r="DZ131" s="240" t="str">
        <f t="shared" ca="1" si="154"/>
        <v>-6,67357780762481-3,35919677467748i</v>
      </c>
      <c r="EA131" s="240" t="str">
        <f t="shared" ca="1" si="155"/>
        <v>-7,14962163391197+2,16881401169483i</v>
      </c>
      <c r="EB131" s="240" t="str">
        <f t="shared" ca="1" si="156"/>
        <v>-3,6826074175105+6,50071121754554i</v>
      </c>
      <c r="EC131" s="240" t="str">
        <f t="shared" ca="1" si="157"/>
        <v>1,81538627433747+7,24742826114016i</v>
      </c>
      <c r="ED131" s="240" t="str">
        <f t="shared" ca="1" si="158"/>
        <v>6,31218384474853+3,99714633651578i</v>
      </c>
      <c r="EE131" s="240" t="str">
        <f t="shared" ca="1" si="159"/>
        <v>7,32777519888733-1,45758511243688i</v>
      </c>
      <c r="EF131" s="240" t="str">
        <f t="shared" ca="1" si="160"/>
        <v>4,30205577988835-6,10844986818711i</v>
      </c>
      <c r="EG131" s="240" t="str">
        <f t="shared" ca="1" si="161"/>
        <v>-1,09627250033034-7,39046888434322i</v>
      </c>
      <c r="EH131" s="240" t="str">
        <f t="shared" ca="1" si="162"/>
        <v>-5,89000010085663-4,59660119407097i</v>
      </c>
      <c r="EI131" s="240" t="str">
        <f t="shared" ca="1" si="163"/>
        <v>-7,435358282928+0,732318871749103i</v>
      </c>
      <c r="EJ131" s="240" t="str">
        <f t="shared" ca="1" si="164"/>
        <v>-4,88007299336247+5,65736080738008i</v>
      </c>
      <c r="EK131" s="240" t="str">
        <f t="shared" ca="1" si="165"/>
        <v>0,366601022861419+7,46233525214881i</v>
      </c>
      <c r="EL131" s="240" t="str">
        <f t="shared" ca="1" si="166"/>
        <v>5,41109243619184+5,15178826936952i</v>
      </c>
      <c r="EM131" s="240" t="str">
        <f t="shared" ca="1" si="167"/>
        <v>7,47133480212377-5,12547077555366E-14i</v>
      </c>
      <c r="EN131" s="240"/>
      <c r="EO131" s="240"/>
      <c r="EP131" s="240"/>
    </row>
    <row r="132" spans="1:146" ht="15" thickBot="1">
      <c r="A132" s="277">
        <f t="shared" si="168"/>
        <v>6.2500000000000023E-4</v>
      </c>
      <c r="B132" s="276">
        <v>32</v>
      </c>
      <c r="C132" s="248">
        <f t="shared" si="169"/>
        <v>6400</v>
      </c>
      <c r="D132" s="247">
        <f t="shared" si="170"/>
        <v>40212.385965949354</v>
      </c>
      <c r="E132" s="247" t="str">
        <f t="shared" si="171"/>
        <v>40212,3859659494i</v>
      </c>
      <c r="F132" s="247" t="str">
        <f t="shared" si="172"/>
        <v>0,0124510555727031-0,0753428865219274i</v>
      </c>
      <c r="G132" s="247" t="str">
        <f t="shared" si="173"/>
        <v>-4,39502772472187-0,657891623131077i</v>
      </c>
      <c r="H132" s="247" t="str">
        <f t="shared" si="38"/>
        <v>0,00239877140249781-0,0131261995368555i</v>
      </c>
      <c r="I132" s="247" t="str">
        <f t="shared" si="174"/>
        <v>-0,00520336586498318+0,0103648578974168i</v>
      </c>
      <c r="J132" s="275" t="str">
        <f ca="1">IMPRODUCT(1/N_FFT2,AU100)</f>
        <v>0,0381417559007472-0,000401896634890508i</v>
      </c>
      <c r="K132" s="274" t="str">
        <f t="shared" ca="1" si="175"/>
        <v>-0,000194299909174379+0,000397425095100444i</v>
      </c>
      <c r="N132" s="265">
        <f t="shared" ca="1" si="176"/>
        <v>7.5292396256811278</v>
      </c>
      <c r="O132" s="240">
        <f t="shared" ca="1" si="39"/>
        <v>-7.4707603743188722</v>
      </c>
      <c r="P132" s="240" t="str">
        <f t="shared" ca="1" si="40"/>
        <v>-5,28262532130063+5,28262532130062i</v>
      </c>
      <c r="Q132" s="240" t="str">
        <f t="shared" ca="1" si="41"/>
        <v>2,60838330464039E-14+7,47076037431887i</v>
      </c>
      <c r="R132" s="240" t="str">
        <f t="shared" ca="1" si="42"/>
        <v>5,2826253213006+5,28262532130065i</v>
      </c>
      <c r="S132" s="240" t="str">
        <f t="shared" ca="1" si="43"/>
        <v>7,47076037431887+2,41390675542319E-14i</v>
      </c>
      <c r="T132" s="240" t="str">
        <f t="shared" ca="1" si="44"/>
        <v>5,28262532130064-5,28262532130061i</v>
      </c>
      <c r="U132" s="241" t="str">
        <f t="shared" ca="1" si="45"/>
        <v>1,3729185794384E-15-7,47076037431887i</v>
      </c>
      <c r="V132" s="240" t="str">
        <f t="shared" ca="1" si="46"/>
        <v>-5,28262532130064-5,28262532130061i</v>
      </c>
      <c r="W132" s="240" t="str">
        <f t="shared" ca="1" si="47"/>
        <v>-7,47076037431887+2,47109144669656E-14i</v>
      </c>
      <c r="X132" s="240" t="str">
        <f t="shared" ca="1" si="48"/>
        <v>-5,28262532130065+5,2826253213006i</v>
      </c>
      <c r="Y132" s="240" t="str">
        <f t="shared" ca="1" si="49"/>
        <v>-2,21943020620599E-14+7,47076037431887i</v>
      </c>
      <c r="Z132" s="240" t="str">
        <f t="shared" ca="1" si="50"/>
        <v>5,28262532130062+5,28262532130063i</v>
      </c>
      <c r="AA132" s="240" t="str">
        <f t="shared" ca="1" si="51"/>
        <v>7,47076037431887+2,74583715887679E-15i</v>
      </c>
      <c r="AB132" s="240" t="str">
        <f t="shared" ca="1" si="52"/>
        <v>5,28262532130077-5,28262532130048i</v>
      </c>
      <c r="AC132" s="240" t="str">
        <f t="shared" ca="1" si="53"/>
        <v>-1,82586831324828E-13-7,47076037431887i</v>
      </c>
      <c r="AD132" s="240" t="str">
        <f t="shared" ca="1" si="54"/>
        <v>-5,28262532130049-5,28262532130076i</v>
      </c>
      <c r="AE132" s="240" t="str">
        <f t="shared" ca="1" si="55"/>
        <v>-7,47076037431887+2,08670664371232E-13i</v>
      </c>
      <c r="AF132" s="240" t="str">
        <f t="shared" ca="1" si="56"/>
        <v>-5,28262532130073+5,28262532130052i</v>
      </c>
      <c r="AG132" s="240" t="str">
        <f t="shared" ca="1" si="57"/>
        <v>2,21483761131194E-13+7,47076037431887i</v>
      </c>
      <c r="AH132" s="240" t="str">
        <f t="shared" ca="1" si="58"/>
        <v>5,28262532130053+5,28262532130072i</v>
      </c>
      <c r="AI132" s="240" t="str">
        <f t="shared" ca="1" si="59"/>
        <v>7,47076037431887-2,47567594177597E-13i</v>
      </c>
      <c r="AJ132" s="240" t="str">
        <f t="shared" ca="1" si="60"/>
        <v>5,2826253213007-5,28262532130055i</v>
      </c>
      <c r="AK132" s="240" t="str">
        <f t="shared" ca="1" si="61"/>
        <v>-2,73651427224002E-13-7,47076037431887i</v>
      </c>
      <c r="AL132" s="240" t="str">
        <f t="shared" ca="1" si="62"/>
        <v>-5,28262532130056-5,28262532130069i</v>
      </c>
      <c r="AM132" s="240" t="str">
        <f t="shared" ca="1" si="63"/>
        <v>-7,47076037431887+3,13005996556847E-13i</v>
      </c>
      <c r="AN132" s="240" t="str">
        <f t="shared" ca="1" si="64"/>
        <v>-5,28262532130066+5,28262532130059i</v>
      </c>
      <c r="AO132" s="240" t="str">
        <f t="shared" ca="1" si="65"/>
        <v>3,2581909331681E-13+7,47076037431887i</v>
      </c>
      <c r="AP132" s="240" t="str">
        <f t="shared" ca="1" si="66"/>
        <v>5,2826253213006+5,28262532130065i</v>
      </c>
      <c r="AQ132" s="240" t="str">
        <f t="shared" ca="1" si="67"/>
        <v>7,47076037431887-3,65173662649655E-13i</v>
      </c>
      <c r="AR132" s="240" t="str">
        <f t="shared" ca="1" si="68"/>
        <v>7,47076037431887-3,65173662649655E-13i</v>
      </c>
      <c r="AS132" s="240" t="str">
        <f t="shared" ca="1" si="69"/>
        <v>3,65174472631118E-13-7,47076037431887i</v>
      </c>
      <c r="AT132" s="240" t="str">
        <f t="shared" ca="1" si="70"/>
        <v>-5,28262532130064-5,28262532130061i</v>
      </c>
      <c r="AU132" s="240" t="str">
        <f t="shared" ca="1" si="71"/>
        <v>-7,47076037431887-3,52361375871156E-13i</v>
      </c>
      <c r="AV132" s="240" t="str">
        <f t="shared" ca="1" si="72"/>
        <v>-5,28262532130059+5,28262532130066i</v>
      </c>
      <c r="AW132" s="240" t="str">
        <f t="shared" ca="1" si="73"/>
        <v>-3,1300680653831E-13+7,47076037431887i</v>
      </c>
      <c r="AX132" s="240" t="str">
        <f t="shared" ca="1" si="74"/>
        <v>5,28262532130067+5,28262532130058i</v>
      </c>
      <c r="AY132" s="240" t="str">
        <f t="shared" ca="1" si="75"/>
        <v>7,47076037431887+3,00193709778348E-13i</v>
      </c>
      <c r="AZ132" s="240" t="str">
        <f t="shared" ca="1" si="76"/>
        <v>5,28262532130055-5,2826253213007i</v>
      </c>
      <c r="BA132" s="240" t="str">
        <f t="shared" ca="1" si="77"/>
        <v>2,60839140445502E-13-7,47076037431887i</v>
      </c>
      <c r="BB132" s="240" t="str">
        <f t="shared" ca="1" si="78"/>
        <v>-5,28262532130071-5,28262532130054i</v>
      </c>
      <c r="BC132" s="240" t="str">
        <f t="shared" ca="1" si="79"/>
        <v>-7,47076037431887-2,4802604368554E-13i</v>
      </c>
      <c r="BD132" s="240" t="str">
        <f t="shared" ca="1" si="80"/>
        <v>-5,28262532130053+5,28262532130072i</v>
      </c>
      <c r="BE132" s="240" t="str">
        <f t="shared" ca="1" si="81"/>
        <v>-2,08671474352694E-13+7,47076037431887i</v>
      </c>
      <c r="BF132" s="240" t="str">
        <f t="shared" ca="1" si="82"/>
        <v>5,28262532130076+5,28262532130049i</v>
      </c>
      <c r="BG132" s="240" t="str">
        <f t="shared" ca="1" si="83"/>
        <v>7,47076037431887+1,95858377592732E-13i</v>
      </c>
      <c r="BH132" s="240" t="str">
        <f t="shared" ca="1" si="84"/>
        <v>5,28262532130048-5,28262532130077i</v>
      </c>
      <c r="BI132" s="240" t="str">
        <f t="shared" ca="1" si="85"/>
        <v>1,8304528083277E-13-7,47076037431887i</v>
      </c>
      <c r="BJ132" s="240" t="str">
        <f t="shared" ca="1" si="86"/>
        <v>-5,28262532130078-5,28262532130047i</v>
      </c>
      <c r="BK132" s="240" t="str">
        <f t="shared" ca="1" si="87"/>
        <v>-7,47076037431887-1,1714923892704E-13i</v>
      </c>
      <c r="BL132" s="240" t="str">
        <f t="shared" ca="1" si="88"/>
        <v>-5,28262532130046+5,28262532130079i</v>
      </c>
      <c r="BM132" s="240" t="str">
        <f t="shared" ca="1" si="89"/>
        <v>-1,04336142167078E-13+7,47076037431887i</v>
      </c>
      <c r="BN132" s="240" t="str">
        <f t="shared" ca="1" si="90"/>
        <v>5,2826253213008+5,28262532130045i</v>
      </c>
      <c r="BO132" s="240" t="str">
        <f t="shared" ca="1" si="91"/>
        <v>7,47076037431887+9,15230454071163E-14i</v>
      </c>
      <c r="BP132" s="240" t="str">
        <f t="shared" ca="1" si="92"/>
        <v>5,2826253213004-5,28262532130084i</v>
      </c>
      <c r="BQ132" s="240" t="str">
        <f t="shared" ca="1" si="93"/>
        <v>7,87099486471542E-14-7,47076037431887i</v>
      </c>
      <c r="BR132" s="240" t="str">
        <f t="shared" ca="1" si="94"/>
        <v>-5,28262532130085-5,2826253213004i</v>
      </c>
      <c r="BS132" s="240" t="str">
        <f t="shared" ca="1" si="95"/>
        <v>-7,47076037431887-6,58968518871918E-14i</v>
      </c>
      <c r="BT132" s="240" t="str">
        <f t="shared" ca="1" si="96"/>
        <v>-5,28262532130091+5,28262532130034i</v>
      </c>
      <c r="BU132" s="240" t="str">
        <f t="shared" ca="1" si="97"/>
        <v>-8,09981462795511E-19+7,47076037431887i</v>
      </c>
      <c r="BV132" s="240" t="str">
        <f t="shared" ca="1" si="98"/>
        <v>5,28262532130034+5,2826253213009i</v>
      </c>
      <c r="BW132" s="240" t="str">
        <f t="shared" ca="1" si="99"/>
        <v>7,47076037431887-1,28122867784994E-14i</v>
      </c>
      <c r="BX132" s="240" t="str">
        <f t="shared" ca="1" si="100"/>
        <v>5,28262532130085-5,2826253213004i</v>
      </c>
      <c r="BY132" s="240" t="str">
        <f t="shared" ca="1" si="101"/>
        <v>-2,56253835384617E-14-7,47076037431887i</v>
      </c>
      <c r="BZ132" s="240" t="str">
        <f t="shared" ca="1" si="102"/>
        <v>-5,2826253213004-5,28262532130084i</v>
      </c>
      <c r="CA132" s="240" t="str">
        <f t="shared" ca="1" si="103"/>
        <v>-7,47076037431887+3,84384802984239E-14i</v>
      </c>
      <c r="CB132" s="240" t="str">
        <f t="shared" ca="1" si="104"/>
        <v>-5,28262532130084+5,28262532130041i</v>
      </c>
      <c r="CC132" s="240" t="str">
        <f t="shared" ca="1" si="105"/>
        <v>1,04334522204153E-13+7,47076037431887i</v>
      </c>
      <c r="CD132" s="240" t="str">
        <f t="shared" ca="1" si="106"/>
        <v>5,28262532130042+5,28262532130083i</v>
      </c>
      <c r="CE132" s="240" t="str">
        <f t="shared" ca="1" si="107"/>
        <v>7,47076037431887-1,17147618964116E-13i</v>
      </c>
      <c r="CF132" s="240" t="str">
        <f t="shared" ca="1" si="108"/>
        <v>5,28262532130082-5,28262532130043i</v>
      </c>
      <c r="CG132" s="240" t="str">
        <f t="shared" ca="1" si="109"/>
        <v>-1,29960715724078E-13-7,47076037431887i</v>
      </c>
      <c r="CH132" s="240" t="str">
        <f t="shared" ca="1" si="110"/>
        <v>-5,28262532130048-5,28262532130077i</v>
      </c>
      <c r="CI132" s="240" t="str">
        <f t="shared" ca="1" si="111"/>
        <v>-7,47076037431887+1,4277381248404E-13i</v>
      </c>
      <c r="CJ132" s="240" t="str">
        <f t="shared" ca="1" si="112"/>
        <v>-5,28262532130076+5,28262532130049i</v>
      </c>
      <c r="CK132" s="240" t="str">
        <f t="shared" ca="1" si="113"/>
        <v>2,08669854389769E-13+7,47076037431887i</v>
      </c>
      <c r="CL132" s="240" t="str">
        <f t="shared" ca="1" si="114"/>
        <v>5,28262532130049+5,28262532130076i</v>
      </c>
      <c r="CM132" s="240" t="str">
        <f t="shared" ca="1" si="115"/>
        <v>7,47076037431887-2,21482951149731E-13i</v>
      </c>
      <c r="CN132" s="240" t="str">
        <f t="shared" ca="1" si="116"/>
        <v>5,28262532130075-5,2826253213005i</v>
      </c>
      <c r="CO132" s="240" t="str">
        <f t="shared" ca="1" si="117"/>
        <v>-2,34296047909693E-13-7,47076037431887i</v>
      </c>
      <c r="CP132" s="240" t="str">
        <f t="shared" ca="1" si="118"/>
        <v>-5,28262532130055-5,2826253213007i</v>
      </c>
      <c r="CQ132" s="240" t="str">
        <f t="shared" ca="1" si="119"/>
        <v>-7,47076037431887+2,47109144669656E-13i</v>
      </c>
      <c r="CR132" s="240" t="str">
        <f t="shared" ca="1" si="120"/>
        <v>-5,28262532130069+5,28262532130056i</v>
      </c>
      <c r="CS132" s="240" t="str">
        <f t="shared" ca="1" si="121"/>
        <v>2,59922241429618E-13+7,47076037431887i</v>
      </c>
      <c r="CT132" s="240" t="str">
        <f t="shared" ca="1" si="122"/>
        <v>5,28262532130057+5,28262532130068i</v>
      </c>
      <c r="CU132" s="240" t="str">
        <f t="shared" ca="1" si="123"/>
        <v>7,47076037431887-3,25818283335347E-13i</v>
      </c>
      <c r="CV132" s="240" t="str">
        <f t="shared" ca="1" si="124"/>
        <v>5,28262532130064-5,28262532130061i</v>
      </c>
      <c r="CW132" s="240" t="str">
        <f t="shared" ca="1" si="125"/>
        <v>-3,91714325241076E-13-7,47076037431887i</v>
      </c>
      <c r="CX132" s="240" t="str">
        <f t="shared" ca="1" si="126"/>
        <v>-5,28262532130058-5,28262532130067i</v>
      </c>
      <c r="CY132" s="240" t="str">
        <f t="shared" ca="1" si="127"/>
        <v>-7,47076037431887-3,91716755185464E-13i</v>
      </c>
      <c r="CZ132" s="240" t="str">
        <f t="shared" ca="1" si="128"/>
        <v>-5,28262532130061+5,28262532130064i</v>
      </c>
      <c r="DA132" s="240" t="str">
        <f t="shared" ca="1" si="129"/>
        <v>-3,25820713279735E-13+7,47076037431887i</v>
      </c>
      <c r="DB132" s="240" t="str">
        <f t="shared" ca="1" si="130"/>
        <v>5,28262532130068+5,28262532130057i</v>
      </c>
      <c r="DC132" s="240" t="str">
        <f t="shared" ca="1" si="131"/>
        <v>7,47076037431887+3,66090561665539E-13i</v>
      </c>
      <c r="DD132" s="240" t="str">
        <f t="shared" ca="1" si="132"/>
        <v>5,2826253213006-5,28262532130065i</v>
      </c>
      <c r="DE132" s="240" t="str">
        <f t="shared" ca="1" si="133"/>
        <v>3,00194519759811E-13-7,47076037431887i</v>
      </c>
      <c r="DF132" s="240" t="str">
        <f t="shared" ca="1" si="134"/>
        <v>-5,2826253213007-5,28262532130055i</v>
      </c>
      <c r="DG132" s="240" t="str">
        <f t="shared" ca="1" si="135"/>
        <v>-7,47076037431887-2,34298477854082E-13i</v>
      </c>
      <c r="DH132" s="240" t="str">
        <f t="shared" ca="1" si="136"/>
        <v>-5,28262532130058+5,28262532130067i</v>
      </c>
      <c r="DI132" s="240" t="str">
        <f t="shared" ca="1" si="137"/>
        <v>-2,74568326239886E-13+7,47076037431887i</v>
      </c>
      <c r="DJ132" s="240" t="str">
        <f t="shared" ca="1" si="138"/>
        <v>5,28262532130072+5,28262532130053i</v>
      </c>
      <c r="DK132" s="240" t="str">
        <f t="shared" ca="1" si="139"/>
        <v>7,47076037431887+2,08672284334157E-13i</v>
      </c>
      <c r="DL132" s="240" t="str">
        <f t="shared" ca="1" si="140"/>
        <v>5,28262532130049-5,28262532130076i</v>
      </c>
      <c r="DM132" s="240" t="str">
        <f t="shared" ca="1" si="141"/>
        <v>2,48942132719961E-13-7,47076037431887i</v>
      </c>
      <c r="DN132" s="240" t="str">
        <f t="shared" ca="1" si="142"/>
        <v>-5,28262532130073-5,28262532130052i</v>
      </c>
      <c r="DO132" s="240" t="str">
        <f t="shared" ca="1" si="143"/>
        <v>-7,47076037431887-1,83046090814233E-13i</v>
      </c>
      <c r="DP132" s="240" t="str">
        <f t="shared" ca="1" si="144"/>
        <v>-5,28262532130047+5,28262532130078i</v>
      </c>
      <c r="DQ132" s="240" t="str">
        <f t="shared" ca="1" si="145"/>
        <v>-1,17150048908504E-13+7,47076037431887i</v>
      </c>
      <c r="DR132" s="240" t="str">
        <f t="shared" ca="1" si="146"/>
        <v>5,28262532130076+5,28262532130049i</v>
      </c>
      <c r="DS132" s="240" t="str">
        <f t="shared" ca="1" si="147"/>
        <v>7,47076037431887+1,57419897294308E-13i</v>
      </c>
      <c r="DT132" s="240" t="str">
        <f t="shared" ca="1" si="148"/>
        <v>5,28262532130045-5,2826253213008i</v>
      </c>
      <c r="DU132" s="240" t="str">
        <f t="shared" ca="1" si="149"/>
        <v>9,15238553885794E-14-7,47076037431887i</v>
      </c>
      <c r="DV132" s="240" t="str">
        <f t="shared" ca="1" si="150"/>
        <v>-5,28262532130084-5,2826253213004i</v>
      </c>
      <c r="DW132" s="240" t="str">
        <f t="shared" ca="1" si="151"/>
        <v>-7,47076037431887-1,31793703774383E-13i</v>
      </c>
      <c r="DX132" s="240" t="str">
        <f t="shared" ca="1" si="152"/>
        <v>-5,28262532130043+5,28262532130081i</v>
      </c>
      <c r="DY132" s="240" t="str">
        <f t="shared" ca="1" si="153"/>
        <v>-6,58976618686547E-14+7,47076037431887i</v>
      </c>
      <c r="DZ132" s="240" t="str">
        <f t="shared" ca="1" si="154"/>
        <v>5,28262532130087+5,28262532130038i</v>
      </c>
      <c r="EA132" s="240" t="str">
        <f t="shared" ca="1" si="155"/>
        <v>7,47076037431887+1,61996292559103E-18i</v>
      </c>
      <c r="EB132" s="240" t="str">
        <f t="shared" ca="1" si="156"/>
        <v>5,28262532130087-5,28262532130038i</v>
      </c>
      <c r="EC132" s="240" t="str">
        <f t="shared" ca="1" si="157"/>
        <v>4,02714683487302E-14-7,47076037431887i</v>
      </c>
      <c r="ED132" s="240" t="str">
        <f t="shared" ca="1" si="158"/>
        <v>-5,28262532130036-5,28262532130089i</v>
      </c>
      <c r="EE132" s="240" t="str">
        <f t="shared" ca="1" si="159"/>
        <v>-7,47076037431887+2,56245735569989E-14i</v>
      </c>
      <c r="EF132" s="240" t="str">
        <f t="shared" ca="1" si="160"/>
        <v>-5,28262532130084+5,2826253213004i</v>
      </c>
      <c r="EG132" s="240" t="str">
        <f t="shared" ca="1" si="161"/>
        <v>9,15206154627282E-14+7,47076037431887i</v>
      </c>
      <c r="EH132" s="240" t="str">
        <f t="shared" ca="1" si="162"/>
        <v>5,28262532130037+5,28262532130087i</v>
      </c>
      <c r="EI132" s="240" t="str">
        <f t="shared" ca="1" si="163"/>
        <v>7,47076037431887-5,12507670769234E-14i</v>
      </c>
      <c r="EJ132" s="240" t="str">
        <f t="shared" ca="1" si="164"/>
        <v>5,28262532130083-5,28262532130042i</v>
      </c>
      <c r="EK132" s="240" t="str">
        <f t="shared" ca="1" si="165"/>
        <v>-1,17146808982652E-13-7,47076037431887i</v>
      </c>
      <c r="EL132" s="240" t="str">
        <f t="shared" ca="1" si="166"/>
        <v>-5,28262532130047-5,28262532130078i</v>
      </c>
      <c r="EM132" s="240" t="str">
        <f t="shared" ca="1" si="167"/>
        <v>-7,47076037431887-2,8957679675661E-12i</v>
      </c>
      <c r="EN132" s="240"/>
      <c r="EO132" s="240"/>
      <c r="EP132" s="240"/>
    </row>
    <row r="133" spans="1:146" ht="15" thickBot="1">
      <c r="A133" s="277">
        <f t="shared" si="168"/>
        <v>6.4453125000000025E-4</v>
      </c>
      <c r="B133" s="276">
        <v>33</v>
      </c>
      <c r="C133" s="248">
        <f t="shared" si="169"/>
        <v>6600</v>
      </c>
      <c r="D133" s="247">
        <f t="shared" si="170"/>
        <v>41469.023027385272</v>
      </c>
      <c r="E133" s="247" t="str">
        <f t="shared" si="171"/>
        <v>41469,0230273853i</v>
      </c>
      <c r="F133" s="247"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0,0123167007577959-0,0730955152423715i</v>
      </c>
      <c r="G133" s="247"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47"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0,00237478671287323-0,0127291340201567i</v>
      </c>
      <c r="I133" s="247" t="str">
        <f t="shared" si="174"/>
        <v>-0,00507483217407443+0,0101066216404097i</v>
      </c>
      <c r="J133" s="275" t="str">
        <f ca="1">IMPRODUCT(1/N_FFT2,AV100)</f>
        <v>-0,0945974380578398-0,00444113099499566i</v>
      </c>
      <c r="K133" s="274" t="str">
        <f t="shared" ca="1" si="175"/>
        <v>0,000524950952862856-0,000933522520139997i</v>
      </c>
      <c r="N133" s="265">
        <f t="shared" ca="1" si="176"/>
        <v>7.5298586194132238</v>
      </c>
      <c r="O133" s="240">
        <f t="shared" ca="1" si="39"/>
        <v>-7.4701413805867762</v>
      </c>
      <c r="P133" s="240" t="str">
        <f t="shared" ca="1" si="40"/>
        <v>-5,15096535683271+5,41022810412502i</v>
      </c>
      <c r="Q133" s="240" t="str">
        <f t="shared" ca="1" si="41"/>
        <v>0,366542464442422+7,4611432681403i</v>
      </c>
      <c r="R133" s="240" t="str">
        <f t="shared" ca="1" si="42"/>
        <v>5,65645713803449+4,87929348282449i</v>
      </c>
      <c r="S133" s="240" t="str">
        <f t="shared" ca="1" si="43"/>
        <v>7,43417060804192-0,732201895982599i</v>
      </c>
      <c r="T133" s="240" t="str">
        <f t="shared" ca="1" si="44"/>
        <v>4,59586696344058-5,88905927125125i</v>
      </c>
      <c r="U133" s="241" t="str">
        <f t="shared" ca="1" si="45"/>
        <v>-1,09609738902212-7,38928837979232i</v>
      </c>
      <c r="V133" s="240" t="str">
        <f t="shared" ca="1" si="46"/>
        <v>-6,10747414486296-4,30136859799128i</v>
      </c>
      <c r="W133" s="240" t="str">
        <f t="shared" ca="1" si="47"/>
        <v>-7,32660470861057+1,45735228744469i</v>
      </c>
      <c r="X133" s="240" t="str">
        <f t="shared" ca="1" si="48"/>
        <v>-3,99650785883402+6,31117557830811i</v>
      </c>
      <c r="Y133" s="240" t="str">
        <f t="shared" ca="1" si="49"/>
        <v>1,81509629655775+7,24627060495103i</v>
      </c>
      <c r="Z133" s="240" t="str">
        <f t="shared" ca="1" si="50"/>
        <v>6,49967283699141+3,68201918219215i</v>
      </c>
      <c r="AA133" s="240" t="str">
        <f t="shared" ca="1" si="51"/>
        <v>7,14847960070578-2,16846757970881i</v>
      </c>
      <c r="AB133" s="240" t="str">
        <f t="shared" ca="1" si="52"/>
        <v>3,35866019883379-6,67251181450619i</v>
      </c>
      <c r="AC133" s="240" t="str">
        <f t="shared" ca="1" si="53"/>
        <v>-2,51661483452531-7,03346728296948i</v>
      </c>
      <c r="AD133" s="240" t="str">
        <f t="shared" ca="1" si="54"/>
        <v>-6,82927612661713-3,02720990887189i</v>
      </c>
      <c r="AE133" s="240" t="str">
        <f t="shared" ca="1" si="55"/>
        <v>-6,90151072648972+2,85869934377546i</v>
      </c>
      <c r="AF133" s="240" t="str">
        <f t="shared" ca="1" si="56"/>
        <v>-2,68846680508792+6,96958811436481i</v>
      </c>
      <c r="AG133" s="240" t="str">
        <f t="shared" ca="1" si="57"/>
        <v>3,19389699591396+6,75292782616893i</v>
      </c>
      <c r="AH133" s="240" t="str">
        <f t="shared" ca="1" si="58"/>
        <v>7,09310975388143+2,3432469492879i</v>
      </c>
      <c r="AI133" s="240" t="str">
        <f t="shared" ca="1" si="59"/>
        <v>6,58807653122795-3,52140027043766i</v>
      </c>
      <c r="AJ133" s="240" t="str">
        <f t="shared" ca="1" si="60"/>
        <v>1,99238200634356-7,19954347071766i</v>
      </c>
      <c r="AK133" s="240" t="str">
        <f t="shared" ca="1" si="61"/>
        <v>-3,84042018327094-6,40735398287625i</v>
      </c>
      <c r="AL133" s="240" t="str">
        <f t="shared" ca="1" si="62"/>
        <v>-7,28863285672742-1,63671724063392i</v>
      </c>
      <c r="AM133" s="240" t="str">
        <f t="shared" ca="1" si="63"/>
        <v>-6,21119555756187+4,15018818750168i</v>
      </c>
      <c r="AN133" s="240" t="str">
        <f t="shared" ca="1" si="64"/>
        <v>-1,27710947973134+7,36016328777665i</v>
      </c>
      <c r="AO133" s="240" t="str">
        <f t="shared" ca="1" si="65"/>
        <v>4,4499580248758+6,00007381811244i</v>
      </c>
      <c r="AP133" s="240" t="str">
        <f t="shared" ca="1" si="66"/>
        <v>7,41396244079133+0,914425050231253i</v>
      </c>
      <c r="AQ133" s="240" t="str">
        <f t="shared" ca="1" si="67"/>
        <v>5,77449737529122-4,73900752359707i</v>
      </c>
      <c r="AR133" s="240" t="str">
        <f t="shared" ca="1" si="68"/>
        <v>5,77449737529122-4,73900752359707i</v>
      </c>
      <c r="AS133" s="240" t="str">
        <f t="shared" ca="1" si="69"/>
        <v>-5,01664033810655-5,5350096625062i</v>
      </c>
      <c r="AT133" s="240" t="str">
        <f t="shared" ca="1" si="70"/>
        <v>-7,46789151366624-0,183326446719258i</v>
      </c>
      <c r="AU133" s="240" t="str">
        <f t="shared" ca="1" si="71"/>
        <v>-5,28218762663511+5,28218762663518i</v>
      </c>
      <c r="AV133" s="240" t="str">
        <f t="shared" ca="1" si="72"/>
        <v>0,183326446719335+7,46789151366624i</v>
      </c>
      <c r="AW133" s="240" t="str">
        <f t="shared" ca="1" si="73"/>
        <v>5,53500966250625+5,01664033810649i</v>
      </c>
      <c r="AX133" s="240" t="str">
        <f t="shared" ca="1" si="74"/>
        <v>7,4499007088998-0,54953769069031i</v>
      </c>
      <c r="AY133" s="240" t="str">
        <f t="shared" ca="1" si="75"/>
        <v>4,73900752359701-5,77449737529128i</v>
      </c>
      <c r="AZ133" s="240" t="str">
        <f t="shared" ca="1" si="76"/>
        <v>-0,914425050231335-7,41396244079131i</v>
      </c>
      <c r="BA133" s="240" t="str">
        <f t="shared" ca="1" si="77"/>
        <v>-6,0000738181125-4,44995802487572i</v>
      </c>
      <c r="BB133" s="240" t="str">
        <f t="shared" ca="1" si="78"/>
        <v>-7,36016328777665+1,27710947973141i</v>
      </c>
      <c r="BC133" s="240" t="str">
        <f t="shared" ca="1" si="79"/>
        <v>-4,15018818750222+6,21119555756152i</v>
      </c>
      <c r="BD133" s="240" t="str">
        <f t="shared" ca="1" si="80"/>
        <v>1,63671724063399+7,28863285672741i</v>
      </c>
      <c r="BE133" s="240" t="str">
        <f t="shared" ca="1" si="81"/>
        <v>6,4073539828763+3,84042018327085i</v>
      </c>
      <c r="BF133" s="240" t="str">
        <f t="shared" ca="1" si="82"/>
        <v>7,19954347071763-1,99238200634366i</v>
      </c>
      <c r="BG133" s="240" t="str">
        <f t="shared" ca="1" si="83"/>
        <v>3,52140027043759-6,58807653122799i</v>
      </c>
      <c r="BH133" s="240" t="str">
        <f t="shared" ca="1" si="84"/>
        <v>-2,343246949288-7,09310975388139i</v>
      </c>
      <c r="BI133" s="240" t="str">
        <f t="shared" ca="1" si="85"/>
        <v>-6,75292782616865-3,19389699591457i</v>
      </c>
      <c r="BJ133" s="240" t="str">
        <f t="shared" ca="1" si="86"/>
        <v>-6,96958811436478+2,68846680508801i</v>
      </c>
      <c r="BK133" s="240" t="str">
        <f t="shared" ca="1" si="87"/>
        <v>-2,85869934377538+6,90151072648975i</v>
      </c>
      <c r="BL133" s="240" t="str">
        <f t="shared" ca="1" si="88"/>
        <v>3,02720990887195+6,82927612661711i</v>
      </c>
      <c r="BM133" s="240" t="str">
        <f t="shared" ca="1" si="89"/>
        <v>7,03346728296951+2,51661483452523i</v>
      </c>
      <c r="BN133" s="240" t="str">
        <f t="shared" ca="1" si="90"/>
        <v>6,67251181450649-3,35866019883319i</v>
      </c>
      <c r="BO133" s="240" t="str">
        <f t="shared" ca="1" si="91"/>
        <v>2,16846757970857-7,14847960070585i</v>
      </c>
      <c r="BP133" s="240" t="str">
        <f t="shared" ca="1" si="92"/>
        <v>-3,68201918219222-6,49967283699137i</v>
      </c>
      <c r="BQ133" s="240" t="str">
        <f t="shared" ca="1" si="93"/>
        <v>-7,246270604951-1,81509629655784i</v>
      </c>
      <c r="BR133" s="240" t="str">
        <f t="shared" ca="1" si="94"/>
        <v>-6,31117557830819+3,99650785883391i</v>
      </c>
      <c r="BS133" s="240" t="str">
        <f t="shared" ca="1" si="95"/>
        <v>-1,45735228744498+7,32660470861051i</v>
      </c>
      <c r="BT133" s="240" t="str">
        <f t="shared" ca="1" si="96"/>
        <v>4,30136859799154+6,10747414486277i</v>
      </c>
      <c r="BU133" s="240" t="str">
        <f t="shared" ca="1" si="97"/>
        <v>7,38928837979234+1,09609738902197i</v>
      </c>
      <c r="BV133" s="240" t="str">
        <f t="shared" ca="1" si="98"/>
        <v>5,88905927125124-4,59586696344061i</v>
      </c>
      <c r="BW133" s="240" t="str">
        <f t="shared" ca="1" si="99"/>
        <v>0,732201895982735-7,4341706080419i</v>
      </c>
      <c r="BX133" s="240" t="str">
        <f t="shared" ca="1" si="100"/>
        <v>-4,87929348282432-5,65645713803465i</v>
      </c>
      <c r="BY133" s="240" t="str">
        <f t="shared" ca="1" si="101"/>
        <v>-7,46114326814029-0,366542464442772i</v>
      </c>
      <c r="BZ133" s="240" t="str">
        <f t="shared" ca="1" si="102"/>
        <v>-5,41022810412487+5,15096535683286i</v>
      </c>
      <c r="CA133" s="240" t="str">
        <f t="shared" ca="1" si="103"/>
        <v>1,04325877513111E-13+7,47014138058678i</v>
      </c>
      <c r="CB133" s="240" t="str">
        <f t="shared" ca="1" si="104"/>
        <v>5,41022810412498+5,15096535683275i</v>
      </c>
      <c r="CC133" s="240" t="str">
        <f t="shared" ca="1" si="105"/>
        <v>7,46114326814032-0,366542464442185i</v>
      </c>
      <c r="CD133" s="240" t="str">
        <f t="shared" ca="1" si="106"/>
        <v>4,87929348282476-5,65645713803426i</v>
      </c>
      <c r="CE133" s="240" t="str">
        <f t="shared" ca="1" si="107"/>
        <v>-0,732201895982891-7,43417060804189i</v>
      </c>
      <c r="CF133" s="240" t="str">
        <f t="shared" ca="1" si="108"/>
        <v>-5,88905927125136-4,59586696344044i</v>
      </c>
      <c r="CG133" s="240" t="str">
        <f t="shared" ca="1" si="109"/>
        <v>-7,38928837979232+1,09609738902212i</v>
      </c>
      <c r="CH133" s="240" t="str">
        <f t="shared" ca="1" si="110"/>
        <v>-4,30136859799137+6,10747414486289i</v>
      </c>
      <c r="CI133" s="240" t="str">
        <f t="shared" ca="1" si="111"/>
        <v>1,45735228744441+7,32660470861063i</v>
      </c>
      <c r="CJ133" s="240" t="str">
        <f t="shared" ca="1" si="112"/>
        <v>6,31117557830787+3,9965078588344i</v>
      </c>
      <c r="CK133" s="240" t="str">
        <f t="shared" ca="1" si="113"/>
        <v>7,24627060495096-1,81509629655799i</v>
      </c>
      <c r="CL133" s="240" t="str">
        <f t="shared" ca="1" si="114"/>
        <v>3,68201918219209-6,49967283699144i</v>
      </c>
      <c r="CM133" s="240" t="str">
        <f t="shared" ca="1" si="115"/>
        <v>-2,16846757970877-7,14847960070579i</v>
      </c>
      <c r="CN133" s="240" t="str">
        <f t="shared" ca="1" si="116"/>
        <v>-6,67251181450623-3,35866019883372i</v>
      </c>
      <c r="CO133" s="240" t="str">
        <f t="shared" ca="1" si="117"/>
        <v>-7,03346728296971+2,51661483452467i</v>
      </c>
      <c r="CP133" s="240" t="str">
        <f t="shared" ca="1" si="118"/>
        <v>-3,0272099088718+6,82927612661717i</v>
      </c>
      <c r="CQ133" s="240" t="str">
        <f t="shared" ca="1" si="119"/>
        <v>2,85869934377557+6,90151072648967i</v>
      </c>
      <c r="CR133" s="240" t="str">
        <f t="shared" ca="1" si="120"/>
        <v>6,96958811436483+2,68846680508787i</v>
      </c>
      <c r="CS133" s="240" t="str">
        <f t="shared" ca="1" si="121"/>
        <v>6,75292782616889-3,19389699591404i</v>
      </c>
      <c r="CT133" s="240" t="str">
        <f t="shared" ca="1" si="122"/>
        <v>2,3432469492885-7,09310975388123i</v>
      </c>
      <c r="CU133" s="240" t="str">
        <f t="shared" ca="1" si="123"/>
        <v>-3,52140027043777-6,58807653122789i</v>
      </c>
      <c r="CV133" s="240" t="str">
        <f t="shared" ca="1" si="124"/>
        <v>-7,19954347071768-1,99238200634351i</v>
      </c>
      <c r="CW133" s="240" t="str">
        <f t="shared" ca="1" si="125"/>
        <v>-6,40735398287619+3,84042018327103i</v>
      </c>
      <c r="CX133" s="240" t="str">
        <f t="shared" ca="1" si="126"/>
        <v>-1,63671724063379+7,28863285672745i</v>
      </c>
      <c r="CY133" s="240" t="str">
        <f t="shared" ca="1" si="127"/>
        <v>4,15018818750173+6,21119555756185i</v>
      </c>
      <c r="CZ133" s="240" t="str">
        <f t="shared" ca="1" si="128"/>
        <v>7,36016328777667+1,27710947973125i</v>
      </c>
      <c r="DA133" s="240" t="str">
        <f t="shared" ca="1" si="129"/>
        <v>6,00007381811238-4,44995802487588i</v>
      </c>
      <c r="DB133" s="240" t="str">
        <f t="shared" ca="1" si="130"/>
        <v>0,914425050231201-7,41396244079133i</v>
      </c>
      <c r="DC133" s="240" t="str">
        <f t="shared" ca="1" si="131"/>
        <v>-4,73900752359713-5,77449737529118i</v>
      </c>
      <c r="DD133" s="240" t="str">
        <f t="shared" ca="1" si="132"/>
        <v>-7,44990070889975-0,549537690690869i</v>
      </c>
      <c r="DE133" s="240" t="str">
        <f t="shared" ca="1" si="133"/>
        <v>-5,53500966250661+5,0166403381061i</v>
      </c>
      <c r="DF133" s="240" t="str">
        <f t="shared" ca="1" si="134"/>
        <v>-0,183326446719207+7,46789151366624i</v>
      </c>
      <c r="DG133" s="240" t="str">
        <f t="shared" ca="1" si="135"/>
        <v>5,28218762663524+5,28218762663505i</v>
      </c>
      <c r="DH133" s="240" t="str">
        <f t="shared" ca="1" si="136"/>
        <v>7,46789151366623-0,183326446719467i</v>
      </c>
      <c r="DI133" s="240" t="str">
        <f t="shared" ca="1" si="137"/>
        <v>5,01664033810646-5,53500966250629i</v>
      </c>
      <c r="DJ133" s="240" t="str">
        <f t="shared" ca="1" si="138"/>
        <v>-0,549537690690386-7,44990070889979i</v>
      </c>
      <c r="DK133" s="240" t="str">
        <f t="shared" ca="1" si="139"/>
        <v>-5,77449737529134-4,73900752359693i</v>
      </c>
      <c r="DL133" s="240" t="str">
        <f t="shared" ca="1" si="140"/>
        <v>-7,4139624407913+0,914425050231462i</v>
      </c>
      <c r="DM133" s="240" t="str">
        <f t="shared" ca="1" si="141"/>
        <v>-4,44995802487567+6,00007381811253i</v>
      </c>
      <c r="DN133" s="240" t="str">
        <f t="shared" ca="1" si="142"/>
        <v>1,27710947973152+7,36016328777662i</v>
      </c>
      <c r="DO133" s="240" t="str">
        <f t="shared" ca="1" si="143"/>
        <v>6,21119555756158+4,15018818750213i</v>
      </c>
      <c r="DP133" s="240" t="str">
        <f t="shared" ca="1" si="144"/>
        <v>7,2886328567274-1,63671724063404i</v>
      </c>
      <c r="DQ133" s="240" t="str">
        <f t="shared" ca="1" si="145"/>
        <v>3,84042018327081-6,40735398287633i</v>
      </c>
      <c r="DR133" s="240" t="str">
        <f t="shared" ca="1" si="146"/>
        <v>-1,99238200634376-7,19954347071761i</v>
      </c>
      <c r="DS133" s="240" t="str">
        <f t="shared" ca="1" si="147"/>
        <v>-6,58807653122801-3,52140027043754i</v>
      </c>
      <c r="DT133" s="240" t="str">
        <f t="shared" ca="1" si="148"/>
        <v>-7,09310975388138+2,34324694928805i</v>
      </c>
      <c r="DU133" s="240" t="str">
        <f t="shared" ca="1" si="149"/>
        <v>-3,19389699591447+6,75292782616869i</v>
      </c>
      <c r="DV133" s="240" t="str">
        <f t="shared" ca="1" si="150"/>
        <v>2,68846680508811+6,96958811436474i</v>
      </c>
      <c r="DW133" s="240" t="str">
        <f t="shared" ca="1" si="151"/>
        <v>6,90151072648978+2,85869934377533i</v>
      </c>
      <c r="DX133" s="240" t="str">
        <f t="shared" ca="1" si="152"/>
        <v>6,82927612661707-3,02720990887204i</v>
      </c>
      <c r="DY133" s="240" t="str">
        <f t="shared" ca="1" si="153"/>
        <v>2,51661483452512-7,03346728296954i</v>
      </c>
      <c r="DZ133" s="240" t="str">
        <f t="shared" ca="1" si="154"/>
        <v>-3,35866019883324-6,67251181450647i</v>
      </c>
      <c r="EA133" s="240" t="str">
        <f t="shared" ca="1" si="155"/>
        <v>-7,14847960070587-2,16846757970853i</v>
      </c>
      <c r="EB133" s="240" t="str">
        <f t="shared" ca="1" si="156"/>
        <v>-6,49967283699132+3,68201918219231i</v>
      </c>
      <c r="EC133" s="240" t="str">
        <f t="shared" ca="1" si="157"/>
        <v>-1,81509629655768+7,24627060495104i</v>
      </c>
      <c r="ED133" s="240" t="str">
        <f t="shared" ca="1" si="158"/>
        <v>3,99650785883396+6,31117557830816i</v>
      </c>
      <c r="EE133" s="240" t="str">
        <f t="shared" ca="1" si="159"/>
        <v>7,32660470861054+1,45735228744489i</v>
      </c>
      <c r="EF133" s="240" t="str">
        <f t="shared" ca="1" si="160"/>
        <v>6,10747414486313-4,30136859799102i</v>
      </c>
      <c r="EG133" s="240" t="str">
        <f t="shared" ca="1" si="161"/>
        <v>1,09609738902191-7,38928837979235i</v>
      </c>
      <c r="EH133" s="240" t="str">
        <f t="shared" ca="1" si="162"/>
        <v>-4,59586696344065-5,8890592712512i</v>
      </c>
      <c r="EI133" s="240" t="str">
        <f t="shared" ca="1" si="163"/>
        <v>-7,43417060804214-0,732201895980413i</v>
      </c>
      <c r="EJ133" s="240" t="str">
        <f t="shared" ca="1" si="164"/>
        <v>-5,65645713803606+4,87929348282266i</v>
      </c>
      <c r="EK133" s="240" t="str">
        <f t="shared" ca="1" si="165"/>
        <v>-0,366542464441979+7,46114326814032i</v>
      </c>
      <c r="EL133" s="240" t="str">
        <f t="shared" ca="1" si="166"/>
        <v>5,15096535683509+5,41022810412275i</v>
      </c>
      <c r="EM133" s="240" t="str">
        <f t="shared" ca="1" si="167"/>
        <v>7,47014138058678+1,2775475590353E-12i</v>
      </c>
      <c r="EN133" s="240"/>
      <c r="EO133" s="240"/>
      <c r="EP133" s="240"/>
    </row>
    <row r="134" spans="1:146" ht="15" thickBot="1">
      <c r="A134" s="277">
        <f t="shared" si="168"/>
        <v>6.6406250000000026E-4</v>
      </c>
      <c r="B134" s="276">
        <v>34</v>
      </c>
      <c r="C134" s="248">
        <f t="shared" si="169"/>
        <v>6800</v>
      </c>
      <c r="D134" s="247">
        <f t="shared" si="170"/>
        <v>42725.660088821183</v>
      </c>
      <c r="E134" s="247" t="str">
        <f t="shared" si="171"/>
        <v>42725,6600888212i</v>
      </c>
      <c r="F134" s="247" t="str">
        <f t="shared" si="177"/>
        <v>0,0121942925063129-0,0709809697254724i</v>
      </c>
      <c r="G134" s="247" t="str">
        <f t="shared" si="178"/>
        <v>-4,49672251250141-0,580083273463175i</v>
      </c>
      <c r="H134" s="247" t="str">
        <f t="shared" si="179"/>
        <v>0,00235288460630426-0,0123553648013966i</v>
      </c>
      <c r="I134" s="247" t="str">
        <f t="shared" si="174"/>
        <v>-0,00495514834450956+0,00986198203426056i</v>
      </c>
      <c r="J134" s="275" t="str">
        <f ca="1">IMPRODUCT(1/N_FFT2,AW100)</f>
        <v>0,0202764021945553+0,00039355688889082i</v>
      </c>
      <c r="K134" s="274" t="str">
        <f t="shared" ca="1" si="175"/>
        <v>-0,000104353831734661+0,000198015381395688i</v>
      </c>
      <c r="N134" s="265">
        <f t="shared" ca="1" si="176"/>
        <v>7.5305264493367554</v>
      </c>
      <c r="O134" s="240">
        <f t="shared" ca="1" si="39"/>
        <v>-7.4694735506632446</v>
      </c>
      <c r="P134" s="240" t="str">
        <f t="shared" ca="1" si="40"/>
        <v>-5,01619185094085+5,53451483317303i</v>
      </c>
      <c r="Q134" s="240" t="str">
        <f t="shared" ca="1" si="41"/>
        <v>0,732136437203318+7,43350599390201i</v>
      </c>
      <c r="R134" s="240" t="str">
        <f t="shared" ca="1" si="42"/>
        <v>5,99953741208821+4,4495601990547i</v>
      </c>
      <c r="S134" s="240" t="str">
        <f t="shared" ca="1" si="43"/>
        <v>7,32594971085176-1,45722200028988i</v>
      </c>
      <c r="T134" s="240" t="str">
        <f t="shared" ca="1" si="44"/>
        <v>3,84007685007469-6,40678116604417i</v>
      </c>
      <c r="U134" s="241" t="str">
        <f t="shared" ca="1" si="45"/>
        <v>-2,168273718915-7,14784052731455i</v>
      </c>
      <c r="V134" s="240" t="str">
        <f t="shared" ca="1" si="46"/>
        <v>-6,75232411506832-3,19361146182885i</v>
      </c>
      <c r="W134" s="240" t="str">
        <f t="shared" ca="1" si="47"/>
        <v>-6,90089373209218+2,85844377632806i</v>
      </c>
      <c r="X134" s="240" t="str">
        <f t="shared" ca="1" si="48"/>
        <v>-2,5163898494+7,03283849166853i</v>
      </c>
      <c r="Y134" s="240" t="str">
        <f t="shared" ca="1" si="49"/>
        <v>3,52108545759076+6,58748755781752i</v>
      </c>
      <c r="Z134" s="240" t="str">
        <f t="shared" ca="1" si="50"/>
        <v>7,24562278905337+1,81493402712281i</v>
      </c>
      <c r="AA134" s="240" t="str">
        <f t="shared" ca="1" si="51"/>
        <v>6,21064027727394-4,14981716107595i</v>
      </c>
      <c r="AB134" s="240" t="str">
        <f t="shared" ca="1" si="52"/>
        <v>1,09599939802027-7,38862777811935i</v>
      </c>
      <c r="AC134" s="240" t="str">
        <f t="shared" ca="1" si="53"/>
        <v>-4,73858385677849-5,77398113577938i</v>
      </c>
      <c r="AD134" s="240" t="str">
        <f t="shared" ca="1" si="54"/>
        <v>-7,46047624264715-0,366509695581448i</v>
      </c>
      <c r="AE134" s="240" t="str">
        <f t="shared" ca="1" si="55"/>
        <v>-5,28171539956765+5,28171539956743i</v>
      </c>
      <c r="AF134" s="240" t="str">
        <f t="shared" ca="1" si="56"/>
        <v>0,366509695581135+7,46047624264717i</v>
      </c>
      <c r="AG134" s="240" t="str">
        <f t="shared" ca="1" si="57"/>
        <v>5,77398113577917+4,73858385677873i</v>
      </c>
      <c r="AH134" s="240" t="str">
        <f t="shared" ca="1" si="58"/>
        <v>7,38862777811929-1,09599939802069i</v>
      </c>
      <c r="AI134" s="240" t="str">
        <f t="shared" ca="1" si="59"/>
        <v>4,14981716107558-6,21064027727419i</v>
      </c>
      <c r="AJ134" s="240" t="str">
        <f t="shared" ca="1" si="60"/>
        <v>-1,81493402712307-7,24562278905331i</v>
      </c>
      <c r="AK134" s="240" t="str">
        <f t="shared" ca="1" si="61"/>
        <v>-6,58748755781769-3,52108545759044i</v>
      </c>
      <c r="AL134" s="240" t="str">
        <f t="shared" ca="1" si="62"/>
        <v>-7,03283849166863+2,51638984939971i</v>
      </c>
      <c r="AM134" s="240" t="str">
        <f t="shared" ca="1" si="63"/>
        <v>-2,85844377632829+6,90089373209208i</v>
      </c>
      <c r="AN134" s="240" t="str">
        <f t="shared" ca="1" si="64"/>
        <v>3,19361146182871+6,75232411506839i</v>
      </c>
      <c r="AO134" s="240" t="str">
        <f t="shared" ca="1" si="65"/>
        <v>7,14784052731452+2,16827371891509i</v>
      </c>
      <c r="AP134" s="240" t="str">
        <f t="shared" ca="1" si="66"/>
        <v>6,40678116604417-3,84007685007468i</v>
      </c>
      <c r="AQ134" s="240" t="str">
        <f t="shared" ca="1" si="67"/>
        <v>1,45722200028975-7,32594971085178i</v>
      </c>
      <c r="AR134" s="240" t="str">
        <f t="shared" ca="1" si="68"/>
        <v>1,45722200028975-7,32594971085178i</v>
      </c>
      <c r="AS134" s="240" t="str">
        <f t="shared" ca="1" si="69"/>
        <v>-7,43350599390203-0,732136437203041i</v>
      </c>
      <c r="AT134" s="240" t="str">
        <f t="shared" ca="1" si="70"/>
        <v>-5,53451483317279+5,01619185094112i</v>
      </c>
      <c r="AU134" s="240" t="str">
        <f t="shared" ca="1" si="71"/>
        <v>-3,12952891736758E-13+7,46947355066324i</v>
      </c>
      <c r="AV134" s="240" t="str">
        <f t="shared" ca="1" si="72"/>
        <v>5,53451483317287+5,01619185094103i</v>
      </c>
      <c r="AW134" s="240" t="str">
        <f t="shared" ca="1" si="73"/>
        <v>7,43350599390202-0,732136437203158i</v>
      </c>
      <c r="AX134" s="240" t="str">
        <f t="shared" ca="1" si="74"/>
        <v>4,44956019905478-5,99953741208815i</v>
      </c>
      <c r="AY134" s="240" t="str">
        <f t="shared" ca="1" si="75"/>
        <v>-1,45722200028987-7,32594971085176i</v>
      </c>
      <c r="AZ134" s="240" t="str">
        <f t="shared" ca="1" si="76"/>
        <v>-6,40678116604423-3,84007685007458i</v>
      </c>
      <c r="BA134" s="240" t="str">
        <f t="shared" ca="1" si="77"/>
        <v>-7,14784052731448+2,16827371891521i</v>
      </c>
      <c r="BB134" s="240" t="str">
        <f t="shared" ca="1" si="78"/>
        <v>-3,19361146182863+6,75232411506842i</v>
      </c>
      <c r="BC134" s="240" t="str">
        <f t="shared" ca="1" si="79"/>
        <v>2,8584437763284+6,90089373209204i</v>
      </c>
      <c r="BD134" s="240" t="str">
        <f t="shared" ca="1" si="80"/>
        <v>7,03283849166842+2,5163898494003i</v>
      </c>
      <c r="BE134" s="240" t="str">
        <f t="shared" ca="1" si="81"/>
        <v>6,58748755781764-3,52108545759055i</v>
      </c>
      <c r="BF134" s="240" t="str">
        <f t="shared" ca="1" si="82"/>
        <v>1,81493402712298-7,24562278905333i</v>
      </c>
      <c r="BG134" s="240" t="str">
        <f t="shared" ca="1" si="83"/>
        <v>-4,1498171610757-6,2106402772741i</v>
      </c>
      <c r="BH134" s="240" t="str">
        <f t="shared" ca="1" si="84"/>
        <v>-7,38862777811932-1,09599939802056i</v>
      </c>
      <c r="BI134" s="240" t="str">
        <f t="shared" ca="1" si="85"/>
        <v>-5,7739811357791+4,73858385677882i</v>
      </c>
      <c r="BJ134" s="240" t="str">
        <f t="shared" ca="1" si="86"/>
        <v>-0,366509695581031+7,46047624264718i</v>
      </c>
      <c r="BK134" s="240" t="str">
        <f t="shared" ca="1" si="87"/>
        <v>5,28171539956771+5,28171539956736i</v>
      </c>
      <c r="BL134" s="240" t="str">
        <f t="shared" ca="1" si="88"/>
        <v>7,46047624264718-0,366509695580836i</v>
      </c>
      <c r="BM134" s="240" t="str">
        <f t="shared" ca="1" si="89"/>
        <v>4,73858385677898-5,77398113577897i</v>
      </c>
      <c r="BN134" s="240" t="str">
        <f t="shared" ca="1" si="90"/>
        <v>-1,09599939802036-7,38862777811934i</v>
      </c>
      <c r="BO134" s="240" t="str">
        <f t="shared" ca="1" si="91"/>
        <v>-6,210640277274-4,14981716107587i</v>
      </c>
      <c r="BP134" s="240" t="str">
        <f t="shared" ca="1" si="92"/>
        <v>-7,24562278905339+1,81493402712274i</v>
      </c>
      <c r="BQ134" s="240" t="str">
        <f t="shared" ca="1" si="93"/>
        <v>-3,52108545759072+6,58748755781754i</v>
      </c>
      <c r="BR134" s="240" t="str">
        <f t="shared" ca="1" si="94"/>
        <v>2,51638984940011+7,03283849166849i</v>
      </c>
      <c r="BS134" s="240" t="str">
        <f t="shared" ca="1" si="95"/>
        <v>6,90089373209225+2,85844377632789i</v>
      </c>
      <c r="BT134" s="240" t="str">
        <f t="shared" ca="1" si="96"/>
        <v>6,75232411506822-3,19361146182908i</v>
      </c>
      <c r="BU134" s="240" t="str">
        <f t="shared" ca="1" si="97"/>
        <v>2,16827371891466-7,14784052731465i</v>
      </c>
      <c r="BV134" s="240" t="str">
        <f t="shared" ca="1" si="98"/>
        <v>-3,84007685007441-6,40678116604433i</v>
      </c>
      <c r="BW134" s="240" t="str">
        <f t="shared" ca="1" si="99"/>
        <v>-7,32594971085172-1,45722200029006i</v>
      </c>
      <c r="BX134" s="240" t="str">
        <f t="shared" ca="1" si="100"/>
        <v>-5,99953741208828+4,4495601990546i</v>
      </c>
      <c r="BY134" s="240" t="str">
        <f t="shared" ca="1" si="101"/>
        <v>-0,732136437203379+7,433505993902i</v>
      </c>
      <c r="BZ134" s="240" t="str">
        <f t="shared" ca="1" si="102"/>
        <v>5,01619185094089+5,534514833173i</v>
      </c>
      <c r="CA134" s="240" t="str">
        <f t="shared" ca="1" si="103"/>
        <v>7,46947355066324-1,17127440519121E-13i</v>
      </c>
      <c r="CB134" s="240" t="str">
        <f t="shared" ca="1" si="104"/>
        <v>5,01619185094072-5,53451483317316i</v>
      </c>
      <c r="CC134" s="240" t="str">
        <f t="shared" ca="1" si="105"/>
        <v>-0,73213643720356-7,43350599390198i</v>
      </c>
      <c r="CD134" s="240" t="str">
        <f t="shared" ca="1" si="106"/>
        <v>-5,99953741208795-4,44956019905506i</v>
      </c>
      <c r="CE134" s="240" t="str">
        <f t="shared" ca="1" si="107"/>
        <v>-7,32594971085182+1,45722200028957i</v>
      </c>
      <c r="CF134" s="240" t="str">
        <f t="shared" ca="1" si="108"/>
        <v>-3,84007685007484+6,40678116604407i</v>
      </c>
      <c r="CG134" s="240" t="str">
        <f t="shared" ca="1" si="109"/>
        <v>2,16827371891489+7,14784052731458i</v>
      </c>
      <c r="CH134" s="240" t="str">
        <f t="shared" ca="1" si="110"/>
        <v>6,75232411506829+3,19361146182891i</v>
      </c>
      <c r="CI134" s="240" t="str">
        <f t="shared" ca="1" si="111"/>
        <v>6,90089373209216-2,85844377632811i</v>
      </c>
      <c r="CJ134" s="240" t="str">
        <f t="shared" ca="1" si="112"/>
        <v>2,51638984939989-7,03283849166856i</v>
      </c>
      <c r="CK134" s="240" t="str">
        <f t="shared" ca="1" si="113"/>
        <v>-3,52108545759093-6,58748755781744i</v>
      </c>
      <c r="CL134" s="240" t="str">
        <f t="shared" ca="1" si="114"/>
        <v>-7,24562278905343-1,81493402712257i</v>
      </c>
      <c r="CM134" s="240" t="str">
        <f t="shared" ca="1" si="115"/>
        <v>-6,21064027727431+4,1498171610754i</v>
      </c>
      <c r="CN134" s="240" t="str">
        <f t="shared" ca="1" si="116"/>
        <v>-1,09599939802087+7,38862777811926i</v>
      </c>
      <c r="CO134" s="240" t="str">
        <f t="shared" ca="1" si="117"/>
        <v>4,73858385677854+5,77398113577933i</v>
      </c>
      <c r="CP134" s="240" t="str">
        <f t="shared" ca="1" si="118"/>
        <v>7,46047624264716+0,366509695581344i</v>
      </c>
      <c r="CQ134" s="240" t="str">
        <f t="shared" ca="1" si="119"/>
        <v>5,28171539956755-5,28171539956753i</v>
      </c>
      <c r="CR134" s="240" t="str">
        <f t="shared" ca="1" si="120"/>
        <v>-0,366509695581213-7,46047624264716i</v>
      </c>
      <c r="CS134" s="240" t="str">
        <f t="shared" ca="1" si="121"/>
        <v>-5,77398113577925-4,73858385677864i</v>
      </c>
      <c r="CT134" s="240" t="str">
        <f t="shared" ca="1" si="122"/>
        <v>-7,38862777811927+1,09599939802084i</v>
      </c>
      <c r="CU134" s="240" t="str">
        <f t="shared" ca="1" si="123"/>
        <v>-4,14981716107551+6,21064027727424i</v>
      </c>
      <c r="CV134" s="240" t="str">
        <f t="shared" ca="1" si="124"/>
        <v>1,81493402712249+7,24562278905345i</v>
      </c>
      <c r="CW134" s="240" t="str">
        <f t="shared" ca="1" si="125"/>
        <v>6,58748755781737+3,52108545759104i</v>
      </c>
      <c r="CX134" s="240" t="str">
        <f t="shared" ca="1" si="126"/>
        <v>7,03283849166859-2,51638984939982i</v>
      </c>
      <c r="CY134" s="240" t="str">
        <f t="shared" ca="1" si="127"/>
        <v>2,85844377632813-6,90089373209215i</v>
      </c>
      <c r="CZ134" s="240" t="str">
        <f t="shared" ca="1" si="128"/>
        <v>-3,19361146182879-6,75232411506835i</v>
      </c>
      <c r="DA134" s="240" t="str">
        <f t="shared" ca="1" si="129"/>
        <v>-7,14784052731456-2,16827371891496i</v>
      </c>
      <c r="DB134" s="240" t="str">
        <f t="shared" ca="1" si="130"/>
        <v>-6,40678116604414+3,84007685007473i</v>
      </c>
      <c r="DC134" s="240" t="str">
        <f t="shared" ca="1" si="131"/>
        <v>-1,45722200028964+7,32594971085181i</v>
      </c>
      <c r="DD134" s="240" t="str">
        <f t="shared" ca="1" si="132"/>
        <v>4,44956019905439+5,99953741208844i</v>
      </c>
      <c r="DE134" s="240" t="str">
        <f t="shared" ca="1" si="133"/>
        <v>7,43350599390204+0,732136437202951i</v>
      </c>
      <c r="DF134" s="240" t="str">
        <f t="shared" ca="1" si="134"/>
        <v>5,53451483317321-5,01619185094066i</v>
      </c>
      <c r="DG134" s="240" t="str">
        <f t="shared" ca="1" si="135"/>
        <v>2,48899252931397E-13-7,46947355066324i</v>
      </c>
      <c r="DH134" s="240" t="str">
        <f t="shared" ca="1" si="136"/>
        <v>-5,53451483317295-5,01619185094095i</v>
      </c>
      <c r="DI134" s="240" t="str">
        <f t="shared" ca="1" si="137"/>
        <v>-7,43350599390201+0,732136437203301i</v>
      </c>
      <c r="DJ134" s="240" t="str">
        <f t="shared" ca="1" si="138"/>
        <v>-4,4495601990547+5,9995374120882i</v>
      </c>
      <c r="DK134" s="240" t="str">
        <f t="shared" ca="1" si="139"/>
        <v>1,45722200028999+7,32594971085174i</v>
      </c>
      <c r="DL134" s="240" t="str">
        <f t="shared" ca="1" si="140"/>
        <v>6,40678116604426+3,84007685007452i</v>
      </c>
      <c r="DM134" s="240" t="str">
        <f t="shared" ca="1" si="141"/>
        <v>7,14784052731446-2,1682737189153i</v>
      </c>
      <c r="DN134" s="240" t="str">
        <f t="shared" ca="1" si="142"/>
        <v>3,19361146182914-6,75232411506818i</v>
      </c>
      <c r="DO134" s="240" t="str">
        <f t="shared" ca="1" si="143"/>
        <v>-2,85844377632777-6,9008937320923i</v>
      </c>
      <c r="DP134" s="240" t="str">
        <f t="shared" ca="1" si="144"/>
        <v>-7,03283849166846-2,51638984940018i</v>
      </c>
      <c r="DQ134" s="240" t="str">
        <f t="shared" ca="1" si="145"/>
        <v>-6,58748755781761+3,5210854575906i</v>
      </c>
      <c r="DR134" s="240" t="str">
        <f t="shared" ca="1" si="146"/>
        <v>-1,81493402712287+7,24562278905336i</v>
      </c>
      <c r="DS134" s="240" t="str">
        <f t="shared" ca="1" si="147"/>
        <v>4,1498171610758+6,21064027727404i</v>
      </c>
      <c r="DT134" s="240" t="str">
        <f t="shared" ca="1" si="148"/>
        <v>7,38862777811932+1,0959993980205i</v>
      </c>
      <c r="DU134" s="240" t="str">
        <f t="shared" ca="1" si="149"/>
        <v>5,77398113577903-4,73858385677891i</v>
      </c>
      <c r="DV134" s="240" t="str">
        <f t="shared" ca="1" si="150"/>
        <v>0,366509695580862-7,46047624264718i</v>
      </c>
      <c r="DW134" s="240" t="str">
        <f t="shared" ca="1" si="151"/>
        <v>-5,28171539956727-5,2817153995678i</v>
      </c>
      <c r="DX134" s="240" t="str">
        <f t="shared" ca="1" si="152"/>
        <v>-7,46047624264718+0,366509695580953i</v>
      </c>
      <c r="DY134" s="240" t="str">
        <f t="shared" ca="1" si="153"/>
        <v>-4,73858385677893+5,77398113577902i</v>
      </c>
      <c r="DZ134" s="240" t="str">
        <f t="shared" ca="1" si="154"/>
        <v>1,09599939802048+7,38862777811932i</v>
      </c>
      <c r="EA134" s="240" t="str">
        <f t="shared" ca="1" si="155"/>
        <v>6,21064027727409+4,14981716107572i</v>
      </c>
      <c r="EB134" s="240" t="str">
        <f t="shared" ca="1" si="156"/>
        <v>7,24562278905336-1,81493402712286i</v>
      </c>
      <c r="EC134" s="240" t="str">
        <f t="shared" ca="1" si="157"/>
        <v>3,52108545759061-6,5874875578176i</v>
      </c>
      <c r="ED134" s="240" t="str">
        <f t="shared" ca="1" si="158"/>
        <v>-2,51638984940017-7,03283849166847i</v>
      </c>
      <c r="EE134" s="240" t="str">
        <f t="shared" ca="1" si="159"/>
        <v>-6,90089373209315-2,85844377632573i</v>
      </c>
      <c r="EF134" s="240" t="str">
        <f t="shared" ca="1" si="160"/>
        <v>-6,75232411506978+3,19361146182577i</v>
      </c>
      <c r="EG134" s="240" t="str">
        <f t="shared" ca="1" si="161"/>
        <v>-2,16827371891673+7,14784052731402i</v>
      </c>
      <c r="EH134" s="240" t="str">
        <f t="shared" ca="1" si="162"/>
        <v>3,84007685007451+6,40678116604427i</v>
      </c>
      <c r="EI134" s="240" t="str">
        <f t="shared" ca="1" si="163"/>
        <v>7,32594971085204+1,45722200028844i</v>
      </c>
      <c r="EJ134" s="240" t="str">
        <f t="shared" ca="1" si="164"/>
        <v>5,99953741208645-4,44956019905708i</v>
      </c>
      <c r="EK134" s="240" t="str">
        <f t="shared" ca="1" si="165"/>
        <v>0,732136437206167-7,43350599390172i</v>
      </c>
      <c r="EL134" s="240" t="str">
        <f t="shared" ca="1" si="166"/>
        <v>-5,01619185093984-5,53451483317396i</v>
      </c>
      <c r="EM134" s="240" t="str">
        <f t="shared" ca="1" si="167"/>
        <v>-7,46947355066324+2,34254881038241E-13i</v>
      </c>
      <c r="EN134" s="240"/>
      <c r="EO134" s="240"/>
      <c r="EP134" s="240"/>
    </row>
    <row r="135" spans="1:146" ht="15" thickBot="1">
      <c r="A135" s="277">
        <f t="shared" si="168"/>
        <v>6.8359375000000028E-4</v>
      </c>
      <c r="B135" s="276">
        <v>35</v>
      </c>
      <c r="C135" s="248">
        <f t="shared" si="169"/>
        <v>7000</v>
      </c>
      <c r="D135" s="247">
        <f t="shared" si="170"/>
        <v>43982.297150257102</v>
      </c>
      <c r="E135" s="247" t="str">
        <f t="shared" si="171"/>
        <v>43982,2971502571i</v>
      </c>
      <c r="F135" s="247" t="str">
        <f t="shared" si="177"/>
        <v>0,0120824954299132-0,0689879044242037i</v>
      </c>
      <c r="G135" s="247" t="str">
        <f t="shared" si="178"/>
        <v>-4,54412148135325-0,538021982274342i</v>
      </c>
      <c r="H135" s="247" t="str">
        <f t="shared" si="179"/>
        <v>0,00233283082118634-0,012002901616425i</v>
      </c>
      <c r="I135" s="247" t="str">
        <f t="shared" si="174"/>
        <v>-0,00484339921726267+0,00962987818897093i</v>
      </c>
      <c r="J135" s="275" t="str">
        <f ca="1">IMPRODUCT(1/N_FFT2,AX100)</f>
        <v>0,14454388237548+0,00444199444338477i</v>
      </c>
      <c r="K135" s="274" t="str">
        <f t="shared" ca="1" si="175"/>
        <v>-0,000742859592163388+0,00137042562782664i</v>
      </c>
      <c r="N135" s="265">
        <f t="shared" ca="1" si="176"/>
        <v>7.5312479842614914</v>
      </c>
      <c r="O135" s="240">
        <f t="shared" ca="1" si="39"/>
        <v>-7.4687520157385086</v>
      </c>
      <c r="P135" s="240" t="str">
        <f t="shared" ca="1" si="40"/>
        <v>-4,87838598743667+5,65540509868033i</v>
      </c>
      <c r="Q135" s="240" t="str">
        <f t="shared" ca="1" si="41"/>
        <v>1,09589352685877+7,38791405272064i</v>
      </c>
      <c r="R135" s="240" t="str">
        <f t="shared" ca="1" si="42"/>
        <v>6,31000176846263+3,99576455194705i</v>
      </c>
      <c r="S135" s="240" t="str">
        <f t="shared" ca="1" si="43"/>
        <v>7,14715006144141-2,1680642683823i</v>
      </c>
      <c r="T135" s="240" t="str">
        <f t="shared" ca="1" si="44"/>
        <v>3,02664688083533-6,82800595571853i</v>
      </c>
      <c r="U135" s="241" t="str">
        <f t="shared" ca="1" si="45"/>
        <v>-3,19330296589666-6,75167185522176i</v>
      </c>
      <c r="V135" s="240" t="str">
        <f t="shared" ca="1" si="46"/>
        <v>-7,19820443413021-1,99201144501385i</v>
      </c>
      <c r="W135" s="240" t="str">
        <f t="shared" ca="1" si="47"/>
        <v>-6,21004034290996+4,14941629774945i</v>
      </c>
      <c r="X135" s="240" t="str">
        <f t="shared" ca="1" si="48"/>
        <v>-0,914254977142071+7,41258352461333i</v>
      </c>
      <c r="Y135" s="240" t="str">
        <f t="shared" ca="1" si="49"/>
        <v>5,01570729770091+5,53398021105857i</v>
      </c>
      <c r="Z135" s="240" t="str">
        <f t="shared" ca="1" si="50"/>
        <v>7,46650256726868-0,183292349999204i</v>
      </c>
      <c r="AA135" s="240" t="str">
        <f t="shared" ca="1" si="51"/>
        <v>4,73812611986825-5,77342338173984i</v>
      </c>
      <c r="AB135" s="240" t="str">
        <f t="shared" ca="1" si="52"/>
        <v>-1,2768719512932-7,35879437765445i</v>
      </c>
      <c r="AC135" s="240" t="str">
        <f t="shared" ca="1" si="53"/>
        <v>-6,40616228489602-3,83970590699i</v>
      </c>
      <c r="AD135" s="240" t="str">
        <f t="shared" ca="1" si="54"/>
        <v>-7,09179051280473+2,34281113090468i</v>
      </c>
      <c r="AE135" s="240" t="str">
        <f t="shared" ca="1" si="55"/>
        <v>-2,85816765686681+6,90022712074309i</v>
      </c>
      <c r="AF135" s="240" t="str">
        <f t="shared" ca="1" si="56"/>
        <v>3,35803552465668+6,67127080006064i</v>
      </c>
      <c r="AG135" s="240" t="str">
        <f t="shared" ca="1" si="57"/>
        <v>7,24492287762617+1,81475870843675i</v>
      </c>
      <c r="AH135" s="240" t="str">
        <f t="shared" ca="1" si="58"/>
        <v>6,10633822126317-4,30056859033065i</v>
      </c>
      <c r="AI135" s="240" t="str">
        <f t="shared" ca="1" si="59"/>
        <v>0,732065714413187-7,43278793336516i</v>
      </c>
      <c r="AJ135" s="240" t="str">
        <f t="shared" ca="1" si="60"/>
        <v>-5,15000733343818-5,40922186068671i</v>
      </c>
      <c r="AK135" s="240" t="str">
        <f t="shared" ca="1" si="61"/>
        <v>-7,45975557684284+0,366474291540511i</v>
      </c>
      <c r="AL135" s="240" t="str">
        <f t="shared" ca="1" si="62"/>
        <v>-4,59501218229482+5,88796397043666i</v>
      </c>
      <c r="AM135" s="240" t="str">
        <f t="shared" ca="1" si="63"/>
        <v>1,4570812358089+7,32524204001831i</v>
      </c>
      <c r="AN135" s="240" t="str">
        <f t="shared" ca="1" si="64"/>
        <v>6,49846396871113+3,68133436676992i</v>
      </c>
      <c r="AO135" s="240" t="str">
        <f t="shared" ca="1" si="65"/>
        <v>7,03215913474241-2,51614677160474i</v>
      </c>
      <c r="AP135" s="240" t="str">
        <f t="shared" ca="1" si="66"/>
        <v>2,68796677957495-6,96829184696648i</v>
      </c>
      <c r="AQ135" s="240" t="str">
        <f t="shared" ca="1" si="67"/>
        <v>-3,52074532838203-6,58685122082427i</v>
      </c>
      <c r="AR135" s="240" t="str">
        <f t="shared" ca="1" si="68"/>
        <v>-3,52074532838203-6,58685122082427i</v>
      </c>
      <c r="AS135" s="240" t="str">
        <f t="shared" ca="1" si="69"/>
        <v>-5,9989578698023+4,44913038120205i</v>
      </c>
      <c r="AT135" s="240" t="str">
        <f t="shared" ca="1" si="70"/>
        <v>-0,549435482672177+7,44851510859573i</v>
      </c>
      <c r="AU135" s="240" t="str">
        <f t="shared" ca="1" si="71"/>
        <v>5,28120519732944+5,28120519732935i</v>
      </c>
      <c r="AV135" s="240" t="str">
        <f t="shared" ca="1" si="72"/>
        <v>7,44851510859577-0,549435482671566i</v>
      </c>
      <c r="AW135" s="240" t="str">
        <f t="shared" ca="1" si="73"/>
        <v>4,44913038120195-5,99895786980237i</v>
      </c>
      <c r="AX135" s="240" t="str">
        <f t="shared" ca="1" si="74"/>
        <v>-1,63641282907265-7,28727725048557i</v>
      </c>
      <c r="AY135" s="240" t="str">
        <f t="shared" ca="1" si="75"/>
        <v>-6,58685122082433-3,52074532838191i</v>
      </c>
      <c r="AZ135" s="240" t="str">
        <f t="shared" ca="1" si="76"/>
        <v>-6,96829184696643+2,68796677957507i</v>
      </c>
      <c r="BA135" s="240" t="str">
        <f t="shared" ca="1" si="77"/>
        <v>-2,51614677160529+7,03215913474221i</v>
      </c>
      <c r="BB135" s="240" t="str">
        <f t="shared" ca="1" si="78"/>
        <v>3,68133436677005+6,49846396871105i</v>
      </c>
      <c r="BC135" s="240" t="str">
        <f t="shared" ca="1" si="79"/>
        <v>7,32524204001834+1,45708123580875i</v>
      </c>
      <c r="BD135" s="240" t="str">
        <f t="shared" ca="1" si="80"/>
        <v>5,88796397043656-4,59501218229495i</v>
      </c>
      <c r="BE135" s="240" t="str">
        <f t="shared" ca="1" si="81"/>
        <v>0,366474291540354-7,45975557684285i</v>
      </c>
      <c r="BF135" s="240" t="str">
        <f t="shared" ca="1" si="82"/>
        <v>-5,4092218606863-5,15000733343861i</v>
      </c>
      <c r="BG135" s="240" t="str">
        <f t="shared" ca="1" si="83"/>
        <v>-7,43278793336515+0,732065714413343i</v>
      </c>
      <c r="BH135" s="240" t="str">
        <f t="shared" ca="1" si="84"/>
        <v>-4,30056859033052+6,10633822126326i</v>
      </c>
      <c r="BI135" s="240" t="str">
        <f t="shared" ca="1" si="85"/>
        <v>1,81475870843689+7,24492287762613i</v>
      </c>
      <c r="BJ135" s="240" t="str">
        <f t="shared" ca="1" si="86"/>
        <v>6,67127080006071+3,35803552465655i</v>
      </c>
      <c r="BK135" s="240" t="str">
        <f t="shared" ca="1" si="87"/>
        <v>6,90022712074332-2,85816765686626i</v>
      </c>
      <c r="BL135" s="240" t="str">
        <f t="shared" ca="1" si="88"/>
        <v>2,34281113090454-7,09179051280477i</v>
      </c>
      <c r="BM135" s="240" t="str">
        <f t="shared" ca="1" si="89"/>
        <v>-3,83970590699012-6,40616228489594i</v>
      </c>
      <c r="BN135" s="240" t="str">
        <f t="shared" ca="1" si="90"/>
        <v>-7,35879437765447-1,27687195129306i</v>
      </c>
      <c r="BO135" s="240" t="str">
        <f t="shared" ca="1" si="91"/>
        <v>-5,77342338173975+4,73812611986836i</v>
      </c>
      <c r="BP135" s="240" t="str">
        <f t="shared" ca="1" si="92"/>
        <v>-0,183292349999432+7,46650256726867i</v>
      </c>
      <c r="BQ135" s="240" t="str">
        <f t="shared" ca="1" si="93"/>
        <v>5,53398021105862+5,01570729770086i</v>
      </c>
      <c r="BR135" s="240" t="str">
        <f t="shared" ca="1" si="94"/>
        <v>7,41258352461329-0,91425497714243i</v>
      </c>
      <c r="BS135" s="240" t="str">
        <f t="shared" ca="1" si="95"/>
        <v>4,14941629774953-6,21004034290991i</v>
      </c>
      <c r="BT135" s="240" t="str">
        <f t="shared" ca="1" si="96"/>
        <v>-1,99201144501405-7,19820443413015i</v>
      </c>
      <c r="BU135" s="240" t="str">
        <f t="shared" ca="1" si="97"/>
        <v>-6,75167185522166-3,19330296589687i</v>
      </c>
      <c r="BV135" s="240" t="str">
        <f t="shared" ca="1" si="98"/>
        <v>-6,82800595571851+3,02664688083538i</v>
      </c>
      <c r="BW135" s="240" t="str">
        <f t="shared" ca="1" si="99"/>
        <v>-2,16806426838259+7,14715006144132i</v>
      </c>
      <c r="BX135" s="240" t="str">
        <f t="shared" ca="1" si="100"/>
        <v>3,99576455194703+6,31000176846264i</v>
      </c>
      <c r="BY135" s="240" t="str">
        <f t="shared" ca="1" si="101"/>
        <v>7,38791405272068+1,09589352685848i</v>
      </c>
      <c r="BZ135" s="240" t="str">
        <f t="shared" ca="1" si="102"/>
        <v>5,65540509868045-4,87838598743654i</v>
      </c>
      <c r="CA135" s="240" t="str">
        <f t="shared" ca="1" si="103"/>
        <v>-1,29925778488046E-13-7,46875201573851i</v>
      </c>
      <c r="CB135" s="240" t="str">
        <f t="shared" ca="1" si="104"/>
        <v>-5,65540509868013-4,87838598743691i</v>
      </c>
      <c r="CC135" s="240" t="str">
        <f t="shared" ca="1" si="105"/>
        <v>-7,38791405272064+1,09589352685875i</v>
      </c>
      <c r="CD135" s="240" t="str">
        <f t="shared" ca="1" si="106"/>
        <v>-3,99576455194681+6,31000176846277i</v>
      </c>
      <c r="CE135" s="240" t="str">
        <f t="shared" ca="1" si="107"/>
        <v>2,16806426838213+7,14715006144146i</v>
      </c>
      <c r="CF135" s="240" t="str">
        <f t="shared" ca="1" si="108"/>
        <v>6,82800595571862+3,02664688083514i</v>
      </c>
      <c r="CG135" s="240" t="str">
        <f t="shared" ca="1" si="109"/>
        <v>6,75167185522186-3,19330296589643i</v>
      </c>
      <c r="CH135" s="240" t="str">
        <f t="shared" ca="1" si="110"/>
        <v>1,99201144501381-7,19820443413023i</v>
      </c>
      <c r="CI135" s="240" t="str">
        <f t="shared" ca="1" si="111"/>
        <v>-4,14941629774973-6,21004034290977i</v>
      </c>
      <c r="CJ135" s="240" t="str">
        <f t="shared" ca="1" si="112"/>
        <v>-7,41258352461332-0,914254977142168i</v>
      </c>
      <c r="CK135" s="240" t="str">
        <f t="shared" ca="1" si="113"/>
        <v>-5,53398021105844+5,01570729770105i</v>
      </c>
      <c r="CL135" s="240" t="str">
        <f t="shared" ca="1" si="114"/>
        <v>0,183292349998949+7,46650256726869i</v>
      </c>
      <c r="CM135" s="240" t="str">
        <f t="shared" ca="1" si="115"/>
        <v>5,77342338173995+4,73812611986812i</v>
      </c>
      <c r="CN135" s="240" t="str">
        <f t="shared" ca="1" si="116"/>
        <v>7,35879437765443-1,27687195129331i</v>
      </c>
      <c r="CO135" s="240" t="str">
        <f t="shared" ca="1" si="117"/>
        <v>3,83970590698985-6,40616228489611i</v>
      </c>
      <c r="CP135" s="240" t="str">
        <f t="shared" ca="1" si="118"/>
        <v>-2,34281113090479-7,0917905128047i</v>
      </c>
      <c r="CQ135" s="240" t="str">
        <f t="shared" ca="1" si="119"/>
        <v>-6,90022712074316-2,85816765686665i</v>
      </c>
      <c r="CR135" s="240" t="str">
        <f t="shared" ca="1" si="120"/>
        <v>-6,67127080006059+3,35803552465678i</v>
      </c>
      <c r="CS135" s="240" t="str">
        <f t="shared" ca="1" si="121"/>
        <v>-1,81475870843731+7,24492287762603i</v>
      </c>
      <c r="CT135" s="240" t="str">
        <f t="shared" ca="1" si="122"/>
        <v>4,30056859033073+6,10633822126312i</v>
      </c>
      <c r="CU135" s="240" t="str">
        <f t="shared" ca="1" si="123"/>
        <v>7,43278793336518+0,732065714413031i</v>
      </c>
      <c r="CV135" s="240" t="str">
        <f t="shared" ca="1" si="124"/>
        <v>5,40922186068664-5,15000733343826i</v>
      </c>
      <c r="CW135" s="240" t="str">
        <f t="shared" ca="1" si="125"/>
        <v>-0,366474291540667-7,45975557684283i</v>
      </c>
      <c r="CX135" s="240" t="str">
        <f t="shared" ca="1" si="126"/>
        <v>-5,88796397043626-4,59501218229533i</v>
      </c>
      <c r="CY135" s="240" t="str">
        <f t="shared" ca="1" si="127"/>
        <v>-7,32524204001828+1,45708123580906i</v>
      </c>
      <c r="CZ135" s="240" t="str">
        <f t="shared" ca="1" si="128"/>
        <v>-3,68133436676983+6,49846396871118i</v>
      </c>
      <c r="DA135" s="240" t="str">
        <f t="shared" ca="1" si="129"/>
        <v>2,51614677160489+7,03215913474236i</v>
      </c>
      <c r="DB135" s="240" t="str">
        <f t="shared" ca="1" si="130"/>
        <v>6,96829184696652+2,68796677957485i</v>
      </c>
      <c r="DC135" s="240" t="str">
        <f t="shared" ca="1" si="131"/>
        <v>6,58685122082455-3,5207453283815i</v>
      </c>
      <c r="DD135" s="240" t="str">
        <f t="shared" ca="1" si="132"/>
        <v>1,63641282907242-7,28727725048562i</v>
      </c>
      <c r="DE135" s="240" t="str">
        <f t="shared" ca="1" si="133"/>
        <v>-4,44913038120218-5,9989578698022i</v>
      </c>
      <c r="DF135" s="240" t="str">
        <f t="shared" ca="1" si="134"/>
        <v>-7,44851510859574-0,549435482672074i</v>
      </c>
      <c r="DG135" s="240" t="str">
        <f t="shared" ca="1" si="135"/>
        <v>-5,28120519732924+5,28120519732955i</v>
      </c>
      <c r="DH135" s="240" t="str">
        <f t="shared" ca="1" si="136"/>
        <v>0,549435482671669+7,44851510859577i</v>
      </c>
      <c r="DI135" s="240" t="str">
        <f t="shared" ca="1" si="137"/>
        <v>5,99895786980247+4,44913038120182i</v>
      </c>
      <c r="DJ135" s="240" t="str">
        <f t="shared" ca="1" si="138"/>
        <v>7,28727725048555-1,63641282907275i</v>
      </c>
      <c r="DK135" s="240" t="str">
        <f t="shared" ca="1" si="139"/>
        <v>3,52074532838177-6,58685122082441i</v>
      </c>
      <c r="DL135" s="240" t="str">
        <f t="shared" ca="1" si="140"/>
        <v>-2,68796677957516-6,96829184696639i</v>
      </c>
      <c r="DM135" s="240" t="str">
        <f t="shared" ca="1" si="141"/>
        <v>-7,03215913474225-2,51614677160517i</v>
      </c>
      <c r="DN135" s="240" t="str">
        <f t="shared" ca="1" si="142"/>
        <v>-6,49846396871101+3,68133436677012i</v>
      </c>
      <c r="DO135" s="240" t="str">
        <f t="shared" ca="1" si="143"/>
        <v>-1,45708123580935+7,32524204001822i</v>
      </c>
      <c r="DP135" s="240" t="str">
        <f t="shared" ca="1" si="144"/>
        <v>4,59501218229501+5,88796397043652i</v>
      </c>
      <c r="DQ135" s="240" t="str">
        <f t="shared" ca="1" si="145"/>
        <v>7,45975557684286+0,366474291540225i</v>
      </c>
      <c r="DR135" s="240" t="str">
        <f t="shared" ca="1" si="146"/>
        <v>5,15000733343856-5,40922186068635i</v>
      </c>
      <c r="DS135" s="240" t="str">
        <f t="shared" ca="1" si="147"/>
        <v>-0,732065714413473-7,43278793336513i</v>
      </c>
      <c r="DT135" s="240" t="str">
        <f t="shared" ca="1" si="148"/>
        <v>-6,10633822126288-4,30056859033107i</v>
      </c>
      <c r="DU135" s="240" t="str">
        <f t="shared" ca="1" si="149"/>
        <v>-7,2449228776261+1,81475870843702i</v>
      </c>
      <c r="DV135" s="240" t="str">
        <f t="shared" ca="1" si="150"/>
        <v>-3,35803552465649+6,67127080006074i</v>
      </c>
      <c r="DW135" s="240" t="str">
        <f t="shared" ca="1" si="151"/>
        <v>2,85816765686638+6,90022712074328i</v>
      </c>
      <c r="DX135" s="240" t="str">
        <f t="shared" ca="1" si="152"/>
        <v>7,0917905128048+2,34281113090447i</v>
      </c>
      <c r="DY135" s="240" t="str">
        <f t="shared" ca="1" si="153"/>
        <v>6,40616228489626-3,83970590698959i</v>
      </c>
      <c r="DZ135" s="240" t="str">
        <f t="shared" ca="1" si="154"/>
        <v>1,27687195129288-7,3587943776545i</v>
      </c>
      <c r="EA135" s="240" t="str">
        <f t="shared" ca="1" si="155"/>
        <v>-4,73812611986846-5,77342338173966i</v>
      </c>
      <c r="EB135" s="240" t="str">
        <f t="shared" ca="1" si="156"/>
        <v>-7,46650256726864-0,183292350000841i</v>
      </c>
      <c r="EC135" s="240" t="str">
        <f t="shared" ca="1" si="157"/>
        <v>-5,01570729770187+5,53398021105771i</v>
      </c>
      <c r="ED135" s="240" t="str">
        <f t="shared" ca="1" si="158"/>
        <v>0,914254977141033+7,41258352461346i</v>
      </c>
      <c r="EE135" s="240" t="str">
        <f t="shared" ca="1" si="159"/>
        <v>6,21004034290958+4,14941629775003i</v>
      </c>
      <c r="EF135" s="240" t="str">
        <f t="shared" ca="1" si="160"/>
        <v>7,1982044341303-1,99201144501351i</v>
      </c>
      <c r="EG135" s="240" t="str">
        <f t="shared" ca="1" si="161"/>
        <v>3,19330296589675-6,75167185522171i</v>
      </c>
      <c r="EH135" s="240" t="str">
        <f t="shared" ca="1" si="162"/>
        <v>-3,02664688083555-6,82800595571844i</v>
      </c>
      <c r="EI135" s="240" t="str">
        <f t="shared" ca="1" si="163"/>
        <v>-7,14715006144158-2,16806426838176i</v>
      </c>
      <c r="EJ135" s="240" t="str">
        <f t="shared" ca="1" si="164"/>
        <v>-6,31000176846214+3,99576455194781i</v>
      </c>
      <c r="EK135" s="240" t="str">
        <f t="shared" ca="1" si="165"/>
        <v>-1,09589352685762+7,3879140527208i</v>
      </c>
      <c r="EL135" s="240" t="str">
        <f t="shared" ca="1" si="166"/>
        <v>4,8783859874378+5,65540509867936i</v>
      </c>
      <c r="EM135" s="240" t="str">
        <f t="shared" ca="1" si="167"/>
        <v>7,46875201573851-1,74577445416954E-12i</v>
      </c>
      <c r="EN135" s="240"/>
      <c r="EO135" s="240"/>
      <c r="EP135" s="240"/>
    </row>
    <row r="136" spans="1:146" ht="15" thickBot="1">
      <c r="A136" s="277">
        <f t="shared" si="168"/>
        <v>7.031250000000003E-4</v>
      </c>
      <c r="B136" s="276">
        <v>36</v>
      </c>
      <c r="C136" s="248">
        <f t="shared" si="169"/>
        <v>7200</v>
      </c>
      <c r="D136" s="247">
        <f t="shared" si="170"/>
        <v>45238.93421169302</v>
      </c>
      <c r="E136" s="247" t="str">
        <f t="shared" si="171"/>
        <v>45238,934211693i</v>
      </c>
      <c r="F136" s="247" t="str">
        <f t="shared" si="177"/>
        <v>0,0119801567283247-0,0671062295000859i</v>
      </c>
      <c r="G136" s="247" t="str">
        <f t="shared" si="178"/>
        <v>-4,589175082113-0,494101677346601i</v>
      </c>
      <c r="H136" s="247" t="str">
        <f t="shared" si="179"/>
        <v>0,00231442312387146-0,0116699744692599i</v>
      </c>
      <c r="I136" s="247" t="str">
        <f t="shared" si="174"/>
        <v>-0,00473879043800255+0,00940935109650289i</v>
      </c>
      <c r="J136" s="275" t="str">
        <f ca="1">IMPRODUCT(1/N_FFT2,AY100)</f>
        <v>0,0381437324274382-0,000385215054309197i</v>
      </c>
      <c r="K136" s="274" t="str">
        <f t="shared" ca="1" si="175"/>
        <v>-0,000177130530803218+0,000360733223956764i</v>
      </c>
      <c r="N136" s="265">
        <f t="shared" ca="1" si="176"/>
        <v>7.5320287979234184</v>
      </c>
      <c r="O136" s="240">
        <f t="shared" ca="1" si="39"/>
        <v>-7.4679712020765816</v>
      </c>
      <c r="P136" s="240" t="str">
        <f t="shared" ca="1" si="40"/>
        <v>-4,73763077692489+5,77281980461708i</v>
      </c>
      <c r="Q136" s="240" t="str">
        <f t="shared" ca="1" si="41"/>
        <v>1,4569289066203+7,32447622947193i</v>
      </c>
      <c r="R136" s="240" t="str">
        <f t="shared" ca="1" si="42"/>
        <v>6,58616260465249+3,52037725536941i</v>
      </c>
      <c r="S136" s="240" t="str">
        <f t="shared" ca="1" si="43"/>
        <v>6,89950574298226-2,85786885241433i</v>
      </c>
      <c r="T136" s="240" t="str">
        <f t="shared" ca="1" si="44"/>
        <v>2,16783761014039-7,14640286935364i</v>
      </c>
      <c r="U136" s="241" t="str">
        <f t="shared" ca="1" si="45"/>
        <v>-4,14898250092139-6,20939112007717i</v>
      </c>
      <c r="V136" s="240" t="str">
        <f t="shared" ca="1" si="46"/>
        <v>-7,43201087953442-0,731989181291024i</v>
      </c>
      <c r="W136" s="240" t="str">
        <f t="shared" ca="1" si="47"/>
        <v>-5,28065307869423+5,28065307869418i</v>
      </c>
      <c r="X136" s="240" t="str">
        <f t="shared" ca="1" si="48"/>
        <v>0,731989181291026+7,43201087953442i</v>
      </c>
      <c r="Y136" s="240" t="str">
        <f t="shared" ca="1" si="49"/>
        <v>6,20939112007717+4,14898250092139i</v>
      </c>
      <c r="Z136" s="240" t="str">
        <f t="shared" ca="1" si="50"/>
        <v>7,14640286935364-2,16783761014039i</v>
      </c>
      <c r="AA136" s="240" t="str">
        <f t="shared" ca="1" si="51"/>
        <v>2,85786885241398-6,8995057429824i</v>
      </c>
      <c r="AB136" s="240" t="str">
        <f t="shared" ca="1" si="52"/>
        <v>-3,52037725536955-6,58616260465242i</v>
      </c>
      <c r="AC136" s="240" t="str">
        <f t="shared" ca="1" si="53"/>
        <v>-7,32447622947191-1,45692890662037i</v>
      </c>
      <c r="AD136" s="240" t="str">
        <f t="shared" ca="1" si="54"/>
        <v>-5,77281980461727+4,73763077692466i</v>
      </c>
      <c r="AE136" s="240" t="str">
        <f t="shared" ca="1" si="55"/>
        <v>2,21401071240512E-13+7,46797120207658i</v>
      </c>
      <c r="AF136" s="240" t="str">
        <f t="shared" ca="1" si="56"/>
        <v>5,77281980461709+4,73763077692488i</v>
      </c>
      <c r="AG136" s="240" t="str">
        <f t="shared" ca="1" si="57"/>
        <v>7,32447622947197-1,45692890662009i</v>
      </c>
      <c r="AH136" s="240" t="str">
        <f t="shared" ca="1" si="58"/>
        <v>3,52037725536915-6,58616260465263i</v>
      </c>
      <c r="AI136" s="240" t="str">
        <f t="shared" ca="1" si="59"/>
        <v>-2,85786885241441-6,89950574298222i</v>
      </c>
      <c r="AJ136" s="240" t="str">
        <f t="shared" ca="1" si="60"/>
        <v>-7,1464028693536-2,16783761014054i</v>
      </c>
      <c r="AK136" s="240" t="str">
        <f t="shared" ca="1" si="61"/>
        <v>-6,20939112007737+4,14898250092108i</v>
      </c>
      <c r="AL136" s="240" t="str">
        <f t="shared" ca="1" si="62"/>
        <v>-0,731989181290863+7,43201087953444i</v>
      </c>
      <c r="AM136" s="240" t="str">
        <f t="shared" ca="1" si="63"/>
        <v>5,28065307869418+5,28065307869423i</v>
      </c>
      <c r="AN136" s="240" t="str">
        <f t="shared" ca="1" si="64"/>
        <v>7,43201087953444-0,731989181290811i</v>
      </c>
      <c r="AO136" s="240" t="str">
        <f t="shared" ca="1" si="65"/>
        <v>4,14898250092112-6,20939112007735i</v>
      </c>
      <c r="AP136" s="240" t="str">
        <f t="shared" ca="1" si="66"/>
        <v>-2,16783761014047-7,14640286935362i</v>
      </c>
      <c r="AQ136" s="240" t="str">
        <f t="shared" ca="1" si="67"/>
        <v>-6,89950574298221-2,85786885241446i</v>
      </c>
      <c r="AR136" s="240" t="str">
        <f t="shared" ca="1" si="68"/>
        <v>-6,89950574298221-2,85786885241446i</v>
      </c>
      <c r="AS136" s="240" t="str">
        <f t="shared" ca="1" si="69"/>
        <v>-1,45692890662015+7,32447622947196i</v>
      </c>
      <c r="AT136" s="240" t="str">
        <f t="shared" ca="1" si="70"/>
        <v>4,73763077692484+5,77281980461713i</v>
      </c>
      <c r="AU136" s="240" t="str">
        <f t="shared" ca="1" si="71"/>
        <v>7,46797120207658+3,00081633909136E-13i</v>
      </c>
      <c r="AV136" s="240" t="str">
        <f t="shared" ca="1" si="72"/>
        <v>4,73763077692471-5,77281980461723i</v>
      </c>
      <c r="AW136" s="240" t="str">
        <f t="shared" ca="1" si="73"/>
        <v>-1,45692890662032-7,32447622947193i</v>
      </c>
      <c r="AX136" s="240" t="str">
        <f t="shared" ca="1" si="74"/>
        <v>-6,58616260465239-3,52037725536961i</v>
      </c>
      <c r="AY136" s="240" t="str">
        <f t="shared" ca="1" si="75"/>
        <v>-6,89950574298214+2,85786885241461i</v>
      </c>
      <c r="AZ136" s="240" t="str">
        <f t="shared" ca="1" si="76"/>
        <v>-2,16783761014034+7,14640286935365i</v>
      </c>
      <c r="BA136" s="240" t="str">
        <f t="shared" ca="1" si="77"/>
        <v>4,14898250092127+6,20939112007725i</v>
      </c>
      <c r="BB136" s="240" t="str">
        <f t="shared" ca="1" si="78"/>
        <v>7,43201087953439+0,731989181291382i</v>
      </c>
      <c r="BC136" s="240" t="str">
        <f t="shared" ca="1" si="79"/>
        <v>5,28065307869406-5,28065307869435i</v>
      </c>
      <c r="BD136" s="240" t="str">
        <f t="shared" ca="1" si="80"/>
        <v>-0,731989181291058-7,43201087953442i</v>
      </c>
      <c r="BE136" s="240" t="str">
        <f t="shared" ca="1" si="81"/>
        <v>-6,20939112007704-4,14898250092158i</v>
      </c>
      <c r="BF136" s="240" t="str">
        <f t="shared" ca="1" si="82"/>
        <v>-7,14640286935355+2,16783761014068i</v>
      </c>
      <c r="BG136" s="240" t="str">
        <f t="shared" ca="1" si="83"/>
        <v>-2,85786885241425+6,89950574298229i</v>
      </c>
      <c r="BH136" s="240" t="str">
        <f t="shared" ca="1" si="84"/>
        <v>3,5203772553693+6,58616260465255i</v>
      </c>
      <c r="BI136" s="240" t="str">
        <f t="shared" ca="1" si="85"/>
        <v>7,32447622947186+1,45692890662063i</v>
      </c>
      <c r="BJ136" s="240" t="str">
        <f t="shared" ca="1" si="86"/>
        <v>5,772819804617-4,73763077692499i</v>
      </c>
      <c r="BK136" s="240" t="str">
        <f t="shared" ca="1" si="87"/>
        <v>7,86805626686247E-14-7,46797120207658i</v>
      </c>
      <c r="BL136" s="240" t="str">
        <f t="shared" ca="1" si="88"/>
        <v>-5,7728198046169-4,73763077692511i</v>
      </c>
      <c r="BM136" s="240" t="str">
        <f t="shared" ca="1" si="89"/>
        <v>-7,32447622947188+1,45692890662054i</v>
      </c>
      <c r="BN136" s="240" t="str">
        <f t="shared" ca="1" si="90"/>
        <v>-3,52037725536939+6,5861626046525i</v>
      </c>
      <c r="BO136" s="240" t="str">
        <f t="shared" ca="1" si="91"/>
        <v>2,85786885241416+6,89950574298233i</v>
      </c>
      <c r="BP136" s="240" t="str">
        <f t="shared" ca="1" si="92"/>
        <v>7,14640286935372+2,16783761014012i</v>
      </c>
      <c r="BQ136" s="240" t="str">
        <f t="shared" ca="1" si="93"/>
        <v>6,20939112007713-4,14898250092145i</v>
      </c>
      <c r="BR136" s="240" t="str">
        <f t="shared" ca="1" si="94"/>
        <v>0,731989181291161-7,43201087953441i</v>
      </c>
      <c r="BS136" s="240" t="str">
        <f t="shared" ca="1" si="95"/>
        <v>-5,28065307869398-5,28065307869442i</v>
      </c>
      <c r="BT136" s="240" t="str">
        <f t="shared" ca="1" si="96"/>
        <v>-7,4320108795344+0,731989181291278i</v>
      </c>
      <c r="BU136" s="240" t="str">
        <f t="shared" ca="1" si="97"/>
        <v>-4,1489825009214+6,20939112007716i</v>
      </c>
      <c r="BV136" s="240" t="str">
        <f t="shared" ca="1" si="98"/>
        <v>2,16783761014019+7,1464028693537i</v>
      </c>
      <c r="BW136" s="240" t="str">
        <f t="shared" ca="1" si="99"/>
        <v>6,89950574298237+2,85786885241404i</v>
      </c>
      <c r="BX136" s="240" t="str">
        <f t="shared" ca="1" si="100"/>
        <v>6,58616260465245-3,52037725536949i</v>
      </c>
      <c r="BY136" s="240" t="str">
        <f t="shared" ca="1" si="101"/>
        <v>1,45692890662042-7,3244762294719i</v>
      </c>
      <c r="BZ136" s="240" t="str">
        <f t="shared" ca="1" si="102"/>
        <v>-4,73763077692459-5,77281980461733i</v>
      </c>
      <c r="CA136" s="240" t="str">
        <f t="shared" ca="1" si="103"/>
        <v>-7,46797120207658+1,42720508571887E-13i</v>
      </c>
      <c r="CB136" s="240" t="str">
        <f t="shared" ca="1" si="104"/>
        <v>-4,73763077692494+5,77281980461704i</v>
      </c>
      <c r="CC136" s="240" t="str">
        <f t="shared" ca="1" si="105"/>
        <v>1,45692890662002+7,32447622947199i</v>
      </c>
      <c r="CD136" s="240" t="str">
        <f t="shared" ca="1" si="106"/>
        <v>6,5861626046526+3,52037725536919i</v>
      </c>
      <c r="CE136" s="240" t="str">
        <f t="shared" ca="1" si="107"/>
        <v>6,89950574298224-2,85786885241436i</v>
      </c>
      <c r="CF136" s="240" t="str">
        <f t="shared" ca="1" si="108"/>
        <v>2,16783761014062-7,14640286935357i</v>
      </c>
      <c r="CG136" s="240" t="str">
        <f t="shared" ca="1" si="109"/>
        <v>-4,14898250092102-6,20939112007742i</v>
      </c>
      <c r="CH136" s="240" t="str">
        <f t="shared" ca="1" si="110"/>
        <v>-7,43201087953443-0,731989181290941i</v>
      </c>
      <c r="CI136" s="240" t="str">
        <f t="shared" ca="1" si="111"/>
        <v>-5,28065307869427+5,28065307869414i</v>
      </c>
      <c r="CJ136" s="240" t="str">
        <f t="shared" ca="1" si="112"/>
        <v>0,731989181290759+7,43201087953445i</v>
      </c>
      <c r="CK136" s="240" t="str">
        <f t="shared" ca="1" si="113"/>
        <v>6,20939112007729+4,14898250092121i</v>
      </c>
      <c r="CL136" s="240" t="str">
        <f t="shared" ca="1" si="114"/>
        <v>7,14640286935363-2,16783761014045i</v>
      </c>
      <c r="CM136" s="240" t="str">
        <f t="shared" ca="1" si="115"/>
        <v>2,85786885241453-6,89950574298218i</v>
      </c>
      <c r="CN136" s="240" t="str">
        <f t="shared" ca="1" si="116"/>
        <v>-3,52037725536973-6,58616260465232i</v>
      </c>
      <c r="CO136" s="240" t="str">
        <f t="shared" ca="1" si="117"/>
        <v>-7,32447622947195-1,4569289066202i</v>
      </c>
      <c r="CP136" s="240" t="str">
        <f t="shared" ca="1" si="118"/>
        <v>-5,77281980461719+4,73763077692476i</v>
      </c>
      <c r="CQ136" s="240" t="str">
        <f t="shared" ca="1" si="119"/>
        <v>-3,2569906969275E-13+7,46797120207658i</v>
      </c>
      <c r="CR136" s="240" t="str">
        <f t="shared" ca="1" si="120"/>
        <v>5,77281980461718+4,73763077692477i</v>
      </c>
      <c r="CS136" s="240" t="str">
        <f t="shared" ca="1" si="121"/>
        <v>7,32447622947193-1,45692890662029i</v>
      </c>
      <c r="CT136" s="240" t="str">
        <f t="shared" ca="1" si="122"/>
        <v>3,52037725536965-6,58616260465236i</v>
      </c>
      <c r="CU136" s="240" t="str">
        <f t="shared" ca="1" si="123"/>
        <v>-2,85786885241451-6,89950574298218i</v>
      </c>
      <c r="CV136" s="240" t="str">
        <f t="shared" ca="1" si="124"/>
        <v>-7,14640286935365-2,16783761014036i</v>
      </c>
      <c r="CW136" s="240" t="str">
        <f t="shared" ca="1" si="125"/>
        <v>-6,2093911200773+4,1489825009212i</v>
      </c>
      <c r="CX136" s="240" t="str">
        <f t="shared" ca="1" si="126"/>
        <v>-0,731989181291408+7,43201087953438i</v>
      </c>
      <c r="CY136" s="240" t="str">
        <f t="shared" ca="1" si="127"/>
        <v>5,2806530786943+5,28065307869411i</v>
      </c>
      <c r="CZ136" s="240" t="str">
        <f t="shared" ca="1" si="128"/>
        <v>7,43201087953444-0,731989181290927i</v>
      </c>
      <c r="DA136" s="240" t="str">
        <f t="shared" ca="1" si="129"/>
        <v>4,1489825009216-6,20939112007703i</v>
      </c>
      <c r="DB136" s="240" t="str">
        <f t="shared" ca="1" si="130"/>
        <v>-2,1678376101406-7,14640286935357i</v>
      </c>
      <c r="DC136" s="240" t="str">
        <f t="shared" ca="1" si="131"/>
        <v>-6,89950574298228-2,85786885241428i</v>
      </c>
      <c r="DD136" s="240" t="str">
        <f t="shared" ca="1" si="132"/>
        <v>-6,58616260465259+3,52037725536922i</v>
      </c>
      <c r="DE136" s="240" t="str">
        <f t="shared" ca="1" si="133"/>
        <v>-1,45692890662004+7,32447622947198i</v>
      </c>
      <c r="DF136" s="240" t="str">
        <f t="shared" ca="1" si="134"/>
        <v>4,73763077692497+5,77281980461701i</v>
      </c>
      <c r="DG136" s="240" t="str">
        <f t="shared" ca="1" si="135"/>
        <v>7,46797120207658+1,57361125337249E-13i</v>
      </c>
      <c r="DH136" s="240" t="str">
        <f t="shared" ca="1" si="136"/>
        <v>4,73763077692513-5,77281980461688i</v>
      </c>
      <c r="DI136" s="240" t="str">
        <f t="shared" ca="1" si="137"/>
        <v>-1,45692890662046-7,3244762294719i</v>
      </c>
      <c r="DJ136" s="240" t="str">
        <f t="shared" ca="1" si="138"/>
        <v>-6,58616260465244-3,52037725536951i</v>
      </c>
      <c r="DK136" s="240" t="str">
        <f t="shared" ca="1" si="139"/>
        <v>-6,89950574298236+2,85786885241408i</v>
      </c>
      <c r="DL136" s="240" t="str">
        <f t="shared" ca="1" si="140"/>
        <v>-2,16783761014019+7,1464028693537i</v>
      </c>
      <c r="DM136" s="240" t="str">
        <f t="shared" ca="1" si="141"/>
        <v>4,14898250092143+6,20939112007714i</v>
      </c>
      <c r="DN136" s="240" t="str">
        <f t="shared" ca="1" si="142"/>
        <v>7,4320108795344+0,73198918129124i</v>
      </c>
      <c r="DO136" s="240" t="str">
        <f t="shared" ca="1" si="143"/>
        <v>5,28065307869445-5,28065307869396i</v>
      </c>
      <c r="DP136" s="240" t="str">
        <f t="shared" ca="1" si="144"/>
        <v>-0,7319891812912-7,43201087953441i</v>
      </c>
      <c r="DQ136" s="240" t="str">
        <f t="shared" ca="1" si="145"/>
        <v>-6,20939112007712-4,14898250092146i</v>
      </c>
      <c r="DR136" s="240" t="str">
        <f t="shared" ca="1" si="146"/>
        <v>-7,14640286935371+2,16783761014016i</v>
      </c>
      <c r="DS136" s="240" t="str">
        <f t="shared" ca="1" si="147"/>
        <v>-2,85786885241412+6,89950574298234i</v>
      </c>
      <c r="DT136" s="240" t="str">
        <f t="shared" ca="1" si="148"/>
        <v>3,52037725536947+6,58616260465246i</v>
      </c>
      <c r="DU136" s="240" t="str">
        <f t="shared" ca="1" si="149"/>
        <v>7,32447622947189+1,4569289066205i</v>
      </c>
      <c r="DV136" s="240" t="str">
        <f t="shared" ca="1" si="150"/>
        <v>5,77281980461691-4,7376307769251i</v>
      </c>
      <c r="DW136" s="240" t="str">
        <f t="shared" ca="1" si="151"/>
        <v>-1,17103072788274E-13-7,46797120207658i</v>
      </c>
      <c r="DX136" s="240" t="str">
        <f t="shared" ca="1" si="152"/>
        <v>-5,77281980461699-4,737630776925i</v>
      </c>
      <c r="DY136" s="240" t="str">
        <f t="shared" ca="1" si="153"/>
        <v>-7,32447622947155+1,45692890662219i</v>
      </c>
      <c r="DZ136" s="240" t="str">
        <f t="shared" ca="1" si="154"/>
        <v>-3,5203772553686+6,58616260465292i</v>
      </c>
      <c r="EA136" s="240" t="str">
        <f t="shared" ca="1" si="155"/>
        <v>2,85786885241424+6,8995057429823i</v>
      </c>
      <c r="EB136" s="240" t="str">
        <f t="shared" ca="1" si="156"/>
        <v>7,14640286935335+2,16783761014136i</v>
      </c>
      <c r="EC136" s="240" t="str">
        <f t="shared" ca="1" si="157"/>
        <v>6,20939112007829-4,14898250091972i</v>
      </c>
      <c r="ED136" s="240" t="str">
        <f t="shared" ca="1" si="158"/>
        <v>0,731989181293924-7,43201087953414i</v>
      </c>
      <c r="EE136" s="240" t="str">
        <f t="shared" ca="1" si="159"/>
        <v>-5,28065307869671-5,2806530786917i</v>
      </c>
      <c r="EF136" s="240" t="str">
        <f t="shared" ca="1" si="160"/>
        <v>-7,43201087953416+0,731989181293691i</v>
      </c>
      <c r="EG136" s="240" t="str">
        <f t="shared" ca="1" si="161"/>
        <v>-4,14898250092+6,2093911200781i</v>
      </c>
      <c r="EH136" s="240" t="str">
        <f t="shared" ca="1" si="162"/>
        <v>2,16783761014103+7,14640286935345i</v>
      </c>
      <c r="EI136" s="240" t="str">
        <f t="shared" ca="1" si="163"/>
        <v>6,89950574298216+2,85786885241455i</v>
      </c>
      <c r="EJ136" s="240" t="str">
        <f t="shared" ca="1" si="164"/>
        <v>6,58616260465308-3,52037725536831i</v>
      </c>
      <c r="EK136" s="240" t="str">
        <f t="shared" ca="1" si="165"/>
        <v>1,45692890662252-7,32447622947149i</v>
      </c>
      <c r="EL136" s="240" t="str">
        <f t="shared" ca="1" si="166"/>
        <v>-4,73763077692244-5,77281980461909i</v>
      </c>
      <c r="EM136" s="240" t="str">
        <f t="shared" ca="1" si="167"/>
        <v>-7,46797120207658+3,36310237647443E-12i</v>
      </c>
      <c r="EN136" s="240"/>
      <c r="EO136" s="240"/>
      <c r="EP136" s="240"/>
    </row>
    <row r="137" spans="1:146" ht="15" thickBot="1">
      <c r="A137" s="277">
        <f t="shared" si="168"/>
        <v>7.2265625000000032E-4</v>
      </c>
      <c r="B137" s="276">
        <v>37</v>
      </c>
      <c r="C137" s="248">
        <f t="shared" si="169"/>
        <v>7400</v>
      </c>
      <c r="D137" s="247">
        <f t="shared" si="170"/>
        <v>46495.571273128939</v>
      </c>
      <c r="E137" s="247" t="str">
        <f t="shared" si="171"/>
        <v>46495,5712731289i</v>
      </c>
      <c r="F137" s="247" t="str">
        <f t="shared" si="177"/>
        <v>0,0118862770396161-0,0653269419055872i</v>
      </c>
      <c r="G137" s="247" t="str">
        <f t="shared" si="178"/>
        <v>-4,63186337716272-0,44849835632397i</v>
      </c>
      <c r="H137" s="247" t="str">
        <f t="shared" si="179"/>
        <v>0,00229748619540488-0,0113550040016126i</v>
      </c>
      <c r="I137" s="247" t="str">
        <f t="shared" si="174"/>
        <v>-0,00464062996104375+0,00919953264978953i</v>
      </c>
      <c r="J137" s="275" t="str">
        <f ca="1">IMPRODUCT(1/N_FFT2,AZ100)</f>
        <v>-0,0785422868071492-0,00444283960268496i</v>
      </c>
      <c r="K137" s="274" t="str">
        <f t="shared" ca="1" si="175"/>
        <v>0,000405357737348826-0,000701934757299171i</v>
      </c>
      <c r="N137" s="265">
        <f t="shared" ca="1" si="176"/>
        <v>7.5328752990214021</v>
      </c>
      <c r="O137" s="240">
        <f t="shared" ca="1" si="39"/>
        <v>-7.4671247009785979</v>
      </c>
      <c r="P137" s="240" t="str">
        <f t="shared" ca="1" si="40"/>
        <v>-4,59401100684694+5,88668108265887i</v>
      </c>
      <c r="Q137" s="240" t="str">
        <f t="shared" ca="1" si="41"/>
        <v>1,81436330320389+7,2433443314502i</v>
      </c>
      <c r="R137" s="240" t="str">
        <f t="shared" ca="1" si="42"/>
        <v>6,82651824868945+3,02598742566368i</v>
      </c>
      <c r="S137" s="240" t="str">
        <f t="shared" ca="1" si="43"/>
        <v>6,58541605733387-3,51997821751412i</v>
      </c>
      <c r="T137" s="240" t="str">
        <f t="shared" ca="1" si="44"/>
        <v>1,27659374248798-7,35719102080443i</v>
      </c>
      <c r="U137" s="241" t="str">
        <f t="shared" ca="1" si="45"/>
        <v>-5,01461445990155-5,53277445035589i</v>
      </c>
      <c r="V137" s="240" t="str">
        <f t="shared" ca="1" si="46"/>
        <v>-7,44689220311567+0,549315769971811i</v>
      </c>
      <c r="W137" s="240" t="str">
        <f t="shared" ca="1" si="47"/>
        <v>-4,14851221010908+6,20868728013745i</v>
      </c>
      <c r="X137" s="240" t="str">
        <f t="shared" ca="1" si="48"/>
        <v>2,34230067197854+7,09024533158153i</v>
      </c>
      <c r="Y137" s="240" t="str">
        <f t="shared" ca="1" si="49"/>
        <v>7,03062694618795+2,51559854577407i</v>
      </c>
      <c r="Z137" s="240" t="str">
        <f t="shared" ca="1" si="50"/>
        <v>6,30862692578594-3,99489394242367i</v>
      </c>
      <c r="AA137" s="240" t="str">
        <f t="shared" ca="1" si="51"/>
        <v>0,731906209674109-7,4311684545706i</v>
      </c>
      <c r="AB137" s="240" t="str">
        <f t="shared" ca="1" si="52"/>
        <v>-5,40804328271862-5,14888523393236i</v>
      </c>
      <c r="AC137" s="240" t="str">
        <f t="shared" ca="1" si="53"/>
        <v>-7,38630435118581+1,09565475019199i</v>
      </c>
      <c r="AD137" s="240" t="str">
        <f t="shared" ca="1" si="54"/>
        <v>-3,68053226626668+6,49704806330802i</v>
      </c>
      <c r="AE137" s="240" t="str">
        <f t="shared" ca="1" si="55"/>
        <v>2,85754491046868+6,89872367794357i</v>
      </c>
      <c r="AF137" s="240" t="str">
        <f t="shared" ca="1" si="56"/>
        <v>7,19663606711312+1,99157741940688i</v>
      </c>
      <c r="AG137" s="240" t="str">
        <f t="shared" ca="1" si="57"/>
        <v>5,99765079833114-4,44816099093125i</v>
      </c>
      <c r="AH137" s="240" t="str">
        <f t="shared" ca="1" si="58"/>
        <v>0,18325241369573-7,46487574262555i</v>
      </c>
      <c r="AI137" s="240" t="str">
        <f t="shared" ca="1" si="59"/>
        <v>-5,7721654504196-4,73709376231324i</v>
      </c>
      <c r="AJ137" s="240" t="str">
        <f t="shared" ca="1" si="60"/>
        <v>-7,28568947600812+1,63605628239047i</v>
      </c>
      <c r="AK137" s="240" t="str">
        <f t="shared" ca="1" si="61"/>
        <v>-3,19260719918242+6,75020078010227i</v>
      </c>
      <c r="AL137" s="240" t="str">
        <f t="shared" ca="1" si="62"/>
        <v>3,35730386550379+6,66981724297135i</v>
      </c>
      <c r="AM137" s="240" t="str">
        <f t="shared" ca="1" si="63"/>
        <v>7,3236459936552+1,45676376244842i</v>
      </c>
      <c r="AN137" s="240" t="str">
        <f t="shared" ca="1" si="64"/>
        <v>5,65417288154803-4,87732306962861i</v>
      </c>
      <c r="AO137" s="240" t="str">
        <f t="shared" ca="1" si="65"/>
        <v>-0,366394442989908-7,45813022225483i</v>
      </c>
      <c r="AP137" s="240" t="str">
        <f t="shared" ca="1" si="66"/>
        <v>-6,1050077534292-4,29963156916195i</v>
      </c>
      <c r="AQ137" s="240" t="str">
        <f t="shared" ca="1" si="67"/>
        <v>-7,1455928183087+2,16759188384248i</v>
      </c>
      <c r="AR137" s="240" t="str">
        <f t="shared" ca="1" si="68"/>
        <v>-7,1455928183087+2,16759188384248i</v>
      </c>
      <c r="AS137" s="240" t="str">
        <f t="shared" ca="1" si="69"/>
        <v>3,83886930000616+6,40476649046902i</v>
      </c>
      <c r="AT137" s="240" t="str">
        <f t="shared" ca="1" si="70"/>
        <v>7,41096844801778+0,914055776443452i</v>
      </c>
      <c r="AU137" s="240" t="str">
        <f t="shared" ca="1" si="71"/>
        <v>5,28005451202747-5,28005451202761i</v>
      </c>
      <c r="AV137" s="240" t="str">
        <f t="shared" ca="1" si="72"/>
        <v>-0,914055776443639-7,41096844801775i</v>
      </c>
      <c r="AW137" s="240" t="str">
        <f t="shared" ca="1" si="73"/>
        <v>-6,40476649046912-3,83886930000601i</v>
      </c>
      <c r="AX137" s="240" t="str">
        <f t="shared" ca="1" si="74"/>
        <v>-6,966773574014+2,68738111707009i</v>
      </c>
      <c r="AY137" s="240" t="str">
        <f t="shared" ca="1" si="75"/>
        <v>-2,16759188384231+7,14559281830875i</v>
      </c>
      <c r="AZ137" s="240" t="str">
        <f t="shared" ca="1" si="76"/>
        <v>4,2996315691621+6,1050077534291i</v>
      </c>
      <c r="BA137" s="240" t="str">
        <f t="shared" ca="1" si="77"/>
        <v>7,45813022225483+0,3663944429897i</v>
      </c>
      <c r="BB137" s="240" t="str">
        <f t="shared" ca="1" si="78"/>
        <v>4,87732306962848-5,65417288154815i</v>
      </c>
      <c r="BC137" s="240" t="str">
        <f t="shared" ca="1" si="79"/>
        <v>-1,45676376244863-7,32364599365516i</v>
      </c>
      <c r="BD137" s="240" t="str">
        <f t="shared" ca="1" si="80"/>
        <v>-6,66981724297142-3,35730386550366i</v>
      </c>
      <c r="BE137" s="240" t="str">
        <f t="shared" ca="1" si="81"/>
        <v>-6,75020078010219+3,19260719918258i</v>
      </c>
      <c r="BF137" s="240" t="str">
        <f t="shared" ca="1" si="82"/>
        <v>-1,63605628239027+7,28568947600816i</v>
      </c>
      <c r="BG137" s="240" t="str">
        <f t="shared" ca="1" si="83"/>
        <v>4,73709376231339+5,77216545041948i</v>
      </c>
      <c r="BH137" s="240" t="str">
        <f t="shared" ca="1" si="84"/>
        <v>7,46487574262555-0,183252413695939i</v>
      </c>
      <c r="BI137" s="240" t="str">
        <f t="shared" ca="1" si="85"/>
        <v>4,44816099093113-5,99765079833124i</v>
      </c>
      <c r="BJ137" s="240" t="str">
        <f t="shared" ca="1" si="86"/>
        <v>-1,99157741940706-7,19663606711307i</v>
      </c>
      <c r="BK137" s="240" t="str">
        <f t="shared" ca="1" si="87"/>
        <v>-6,89872367794365-2,85754491046849i</v>
      </c>
      <c r="BL137" s="240" t="str">
        <f t="shared" ca="1" si="88"/>
        <v>-6,49704806330794+3,68053226626683i</v>
      </c>
      <c r="BM137" s="240" t="str">
        <f t="shared" ca="1" si="89"/>
        <v>-1,09565475019179+7,38630435118584i</v>
      </c>
      <c r="BN137" s="240" t="str">
        <f t="shared" ca="1" si="90"/>
        <v>5,14888523393252+5,40804328271848i</v>
      </c>
      <c r="BO137" s="240" t="str">
        <f t="shared" ca="1" si="91"/>
        <v>7,43116845457058-0,73190620967429i</v>
      </c>
      <c r="BP137" s="240" t="str">
        <f t="shared" ca="1" si="92"/>
        <v>3,99489394242356-6,30862692578601i</v>
      </c>
      <c r="BQ137" s="240" t="str">
        <f t="shared" ca="1" si="93"/>
        <v>-2,51559854577423-7,03062694618789i</v>
      </c>
      <c r="BR137" s="240" t="str">
        <f t="shared" ca="1" si="94"/>
        <v>-7,09024533158158-2,34230067197837i</v>
      </c>
      <c r="BS137" s="240" t="str">
        <f t="shared" ca="1" si="95"/>
        <v>-6,20868728013733+4,14851221010926i</v>
      </c>
      <c r="BT137" s="240" t="str">
        <f t="shared" ca="1" si="96"/>
        <v>-0,549315769971635+7,44689220311569i</v>
      </c>
      <c r="BU137" s="240" t="str">
        <f t="shared" ca="1" si="97"/>
        <v>5,53277445035602+5,01461445990141i</v>
      </c>
      <c r="BV137" s="240" t="str">
        <f t="shared" ca="1" si="98"/>
        <v>7,35719102080439-1,27659374248819i</v>
      </c>
      <c r="BW137" s="240" t="str">
        <f t="shared" ca="1" si="99"/>
        <v>3,51997821751397-6,58541605733396i</v>
      </c>
      <c r="BX137" s="240" t="str">
        <f t="shared" ca="1" si="100"/>
        <v>-3,02598742566386-6,82651824868936i</v>
      </c>
      <c r="BY137" s="240" t="str">
        <f t="shared" ca="1" si="101"/>
        <v>-7,24334433145024-1,81436330320373i</v>
      </c>
      <c r="BZ137" s="240" t="str">
        <f t="shared" ca="1" si="102"/>
        <v>-5,88668108265875+4,59401100684709i</v>
      </c>
      <c r="CA137" s="240" t="str">
        <f t="shared" ca="1" si="103"/>
        <v>2,08568304428518E-13+7,4671247009786i</v>
      </c>
      <c r="CB137" s="240" t="str">
        <f t="shared" ca="1" si="104"/>
        <v>5,88668108265898+4,59401100684681i</v>
      </c>
      <c r="CC137" s="240" t="str">
        <f t="shared" ca="1" si="105"/>
        <v>7,24334433145015-1,81436330320408i</v>
      </c>
      <c r="CD137" s="240" t="str">
        <f t="shared" ca="1" si="106"/>
        <v>3,02598742566353-6,82651824868951i</v>
      </c>
      <c r="CE137" s="240" t="str">
        <f t="shared" ca="1" si="107"/>
        <v>-3,51997821751429-6,58541605733379i</v>
      </c>
      <c r="CF137" s="240" t="str">
        <f t="shared" ca="1" si="108"/>
        <v>-7,35719102080446-1,27659374248778i</v>
      </c>
      <c r="CG137" s="240" t="str">
        <f t="shared" ca="1" si="109"/>
        <v>-5,53277445035578+5,01461445990168i</v>
      </c>
      <c r="CH137" s="240" t="str">
        <f t="shared" ca="1" si="110"/>
        <v>0,549315769971999+7,44689220311566i</v>
      </c>
      <c r="CI137" s="240" t="str">
        <f t="shared" ca="1" si="111"/>
        <v>6,20868728013754+4,14851221010896i</v>
      </c>
      <c r="CJ137" s="240" t="str">
        <f t="shared" ca="1" si="112"/>
        <v>7,09024533158145-2,34230067197876i</v>
      </c>
      <c r="CK137" s="240" t="str">
        <f t="shared" ca="1" si="113"/>
        <v>2,51559854577389-7,03062694618801i</v>
      </c>
      <c r="CL137" s="240" t="str">
        <f t="shared" ca="1" si="114"/>
        <v>-3,99489394242387-6,30862692578582i</v>
      </c>
      <c r="CM137" s="240" t="str">
        <f t="shared" ca="1" si="115"/>
        <v>-7,43116845457062-0,731906209673875i</v>
      </c>
      <c r="CN137" s="240" t="str">
        <f t="shared" ca="1" si="116"/>
        <v>-5,14888523393221+5,40804328271876i</v>
      </c>
      <c r="CO137" s="240" t="str">
        <f t="shared" ca="1" si="117"/>
        <v>1,09565475019215+7,38630435118579i</v>
      </c>
      <c r="CP137" s="240" t="str">
        <f t="shared" ca="1" si="118"/>
        <v>6,4970480633081+3,68053226626656i</v>
      </c>
      <c r="CQ137" s="240" t="str">
        <f t="shared" ca="1" si="119"/>
        <v>6,89872367794349-2,85754491046887i</v>
      </c>
      <c r="CR137" s="240" t="str">
        <f t="shared" ca="1" si="120"/>
        <v>1,99157741940671-7,19663606711316i</v>
      </c>
      <c r="CS137" s="240" t="str">
        <f t="shared" ca="1" si="121"/>
        <v>-4,44816099093138-5,99765079833105i</v>
      </c>
      <c r="CT137" s="240" t="str">
        <f t="shared" ca="1" si="122"/>
        <v>-7,46487574262556-0,183252413695522i</v>
      </c>
      <c r="CU137" s="240" t="str">
        <f t="shared" ca="1" si="123"/>
        <v>-4,7370937623131+5,77216545041971i</v>
      </c>
      <c r="CV137" s="240" t="str">
        <f t="shared" ca="1" si="124"/>
        <v>1,63605628239062+7,28568947600808i</v>
      </c>
      <c r="CW137" s="240" t="str">
        <f t="shared" ca="1" si="125"/>
        <v>6,75020078010237+3,19260719918221i</v>
      </c>
      <c r="CX137" s="240" t="str">
        <f t="shared" ca="1" si="126"/>
        <v>6,66981724297126-3,35730386550398i</v>
      </c>
      <c r="CY137" s="240" t="str">
        <f t="shared" ca="1" si="127"/>
        <v>1,45676376244827-7,32364599365523i</v>
      </c>
      <c r="CZ137" s="240" t="str">
        <f t="shared" ca="1" si="128"/>
        <v>-4,87732306962879-5,65417288154788i</v>
      </c>
      <c r="DA137" s="240" t="str">
        <f t="shared" ca="1" si="129"/>
        <v>-7,45813022225482+0,366394442990116i</v>
      </c>
      <c r="DB137" s="240" t="str">
        <f t="shared" ca="1" si="130"/>
        <v>-4,2996315691618+6,10500775342931i</v>
      </c>
      <c r="DC137" s="240" t="str">
        <f t="shared" ca="1" si="131"/>
        <v>2,16759188384261+7,14559281830866i</v>
      </c>
      <c r="DD137" s="240" t="str">
        <f t="shared" ca="1" si="132"/>
        <v>6,96677357401387+2,68738111707042i</v>
      </c>
      <c r="DE137" s="240" t="str">
        <f t="shared" ca="1" si="133"/>
        <v>6,40476649046894-3,83886930000631i</v>
      </c>
      <c r="DF137" s="240" t="str">
        <f t="shared" ca="1" si="134"/>
        <v>0,914055776443303-7,4109684480178i</v>
      </c>
      <c r="DG137" s="240" t="str">
        <f t="shared" ca="1" si="135"/>
        <v>-5,28005451202776-5,28005451202732i</v>
      </c>
      <c r="DH137" s="240" t="str">
        <f t="shared" ca="1" si="136"/>
        <v>-7,41096844801773+0,914055776443818i</v>
      </c>
      <c r="DI137" s="240" t="str">
        <f t="shared" ca="1" si="137"/>
        <v>-3,83886930000587+6,4047664904692i</v>
      </c>
      <c r="DJ137" s="240" t="str">
        <f t="shared" ca="1" si="138"/>
        <v>2,68738111707031+6,96677357401392i</v>
      </c>
      <c r="DK137" s="240" t="str">
        <f t="shared" ca="1" si="139"/>
        <v>7,14559281830881+2,16759188384211i</v>
      </c>
      <c r="DL137" s="240" t="str">
        <f t="shared" ca="1" si="140"/>
        <v>6,10500775342901-4,29963156916223i</v>
      </c>
      <c r="DM137" s="240" t="str">
        <f t="shared" ca="1" si="141"/>
        <v>0,366394442990233-7,45813022225481i</v>
      </c>
      <c r="DN137" s="240" t="str">
        <f t="shared" ca="1" si="142"/>
        <v>-5,6541728815478-4,87732306962888i</v>
      </c>
      <c r="DO137" s="240" t="str">
        <f t="shared" ca="1" si="143"/>
        <v>-7,32364599365513+1,45676376244878i</v>
      </c>
      <c r="DP137" s="240" t="str">
        <f t="shared" ca="1" si="144"/>
        <v>-3,35730386550352+6,6698172429715i</v>
      </c>
      <c r="DQ137" s="240" t="str">
        <f t="shared" ca="1" si="145"/>
        <v>3,19260719918277+6,7502007801021i</v>
      </c>
      <c r="DR137" s="240" t="str">
        <f t="shared" ca="1" si="146"/>
        <v>7,28568947600819+1,63605628239011i</v>
      </c>
      <c r="DS137" s="240" t="str">
        <f t="shared" ca="1" si="147"/>
        <v>5,77216545041939-4,73709376231351i</v>
      </c>
      <c r="DT137" s="240" t="str">
        <f t="shared" ca="1" si="148"/>
        <v>-0,183252413695405-7,46487574262556i</v>
      </c>
      <c r="DU137" s="240" t="str">
        <f t="shared" ca="1" si="149"/>
        <v>-5,99765079833136-4,44816099093096i</v>
      </c>
      <c r="DV137" s="240" t="str">
        <f t="shared" ca="1" si="150"/>
        <v>-7,19663606711362+1,99157741940506i</v>
      </c>
      <c r="DW137" s="240" t="str">
        <f t="shared" ca="1" si="151"/>
        <v>-2,85754491046555+6,89872367794487i</v>
      </c>
      <c r="DX137" s="240" t="str">
        <f t="shared" ca="1" si="152"/>
        <v>3,68053226626766+6,49704806330747i</v>
      </c>
      <c r="DY137" s="240" t="str">
        <f t="shared" ca="1" si="153"/>
        <v>7,38630435118565+1,09565475019311i</v>
      </c>
      <c r="DZ137" s="240" t="str">
        <f t="shared" ca="1" si="154"/>
        <v>5,40804328272096-5,1488852339299i</v>
      </c>
      <c r="EA137" s="240" t="str">
        <f t="shared" ca="1" si="155"/>
        <v>-0,731906209675975-7,43116845457042i</v>
      </c>
      <c r="EB137" s="240" t="str">
        <f t="shared" ca="1" si="156"/>
        <v>-6,3086269257857-3,99489394242406i</v>
      </c>
      <c r="EC137" s="240" t="str">
        <f t="shared" ca="1" si="157"/>
        <v>-7,03062694618884+2,51559854577158i</v>
      </c>
      <c r="ED137" s="240" t="str">
        <f t="shared" ca="1" si="158"/>
        <v>-2,34230067197605+7,09024533158235i</v>
      </c>
      <c r="EE137" s="240" t="str">
        <f t="shared" ca="1" si="159"/>
        <v>4,14851221010939+6,20868728013725i</v>
      </c>
      <c r="EF137" s="240" t="str">
        <f t="shared" ca="1" si="160"/>
        <v>7,44689220311553+0,549315769973703i</v>
      </c>
      <c r="EG137" s="240" t="str">
        <f t="shared" ca="1" si="161"/>
        <v>5,01461445989905-5,53277445035816i</v>
      </c>
      <c r="EH137" s="240" t="str">
        <f t="shared" ca="1" si="162"/>
        <v>-1,27659374248908-7,35719102080423i</v>
      </c>
      <c r="EI137" s="240" t="str">
        <f t="shared" ca="1" si="163"/>
        <v>-6,58541605733333-3,51997821751514i</v>
      </c>
      <c r="EJ137" s="240" t="str">
        <f t="shared" ca="1" si="164"/>
        <v>-6,82651824869083+3,02598742566056i</v>
      </c>
      <c r="EK137" s="240" t="str">
        <f t="shared" ca="1" si="165"/>
        <v>-1,81436330320209+7,24334433145065i</v>
      </c>
      <c r="EL137" s="240" t="str">
        <f t="shared" ca="1" si="166"/>
        <v>4,59401100684663+5,88668108265911i</v>
      </c>
      <c r="EM137" s="240" t="str">
        <f t="shared" ca="1" si="167"/>
        <v>7,4671247009786+2,66017589485415E-12i</v>
      </c>
      <c r="EN137" s="240"/>
      <c r="EO137" s="240"/>
      <c r="EP137" s="240"/>
    </row>
    <row r="138" spans="1:146" ht="15" thickBot="1">
      <c r="A138" s="277">
        <f t="shared" si="168"/>
        <v>7.4218750000000033E-4</v>
      </c>
      <c r="B138" s="276">
        <v>38</v>
      </c>
      <c r="C138" s="248">
        <f t="shared" si="169"/>
        <v>7600</v>
      </c>
      <c r="D138" s="247">
        <f t="shared" si="170"/>
        <v>47752.208334564857</v>
      </c>
      <c r="E138" s="247" t="str">
        <f t="shared" si="171"/>
        <v>47752,2083345649i</v>
      </c>
      <c r="F138" s="247" t="str">
        <f t="shared" si="177"/>
        <v>0,0117999865776845-0,0636419830013133i</v>
      </c>
      <c r="G138" s="247" t="str">
        <f t="shared" si="178"/>
        <v>-4,67217699332941-0,401380948609722i</v>
      </c>
      <c r="H138" s="247" t="str">
        <f t="shared" si="179"/>
        <v>0,00228186744571193-0,0110565765169788i</v>
      </c>
      <c r="I138" s="247" t="str">
        <f t="shared" si="174"/>
        <v>-0,00454831271438979+0,00899963590848274i</v>
      </c>
      <c r="J138" s="275" t="str">
        <f ca="1">IMPRODUCT(1/N_FFT2,BA100)</f>
        <v>0,0202744675518632+0,000376871175554954i</v>
      </c>
      <c r="K138" s="274" t="str">
        <f t="shared" ca="1" si="175"/>
        <v>-0,0000956063219080191+0,000180748698245653i</v>
      </c>
      <c r="N138" s="265">
        <f t="shared" ca="1" si="176"/>
        <v>7.5337948912745389</v>
      </c>
      <c r="O138" s="240">
        <f t="shared" ca="1" si="39"/>
        <v>-7.4662051087254611</v>
      </c>
      <c r="P138" s="240" t="str">
        <f t="shared" ca="1" si="40"/>
        <v>-4,44761319046561+5,99691217490756i</v>
      </c>
      <c r="Q138" s="240" t="str">
        <f t="shared" ca="1" si="41"/>
        <v>2,16732494030199+7,14471282338928i</v>
      </c>
      <c r="R138" s="240" t="str">
        <f t="shared" ca="1" si="42"/>
        <v>7,02976110955961+2,51528874447476i</v>
      </c>
      <c r="S138" s="240" t="str">
        <f t="shared" ca="1" si="43"/>
        <v>6,20792266712324-4,14800131202675i</v>
      </c>
      <c r="T138" s="240" t="str">
        <f t="shared" ca="1" si="44"/>
        <v>0,366349320736639-7,45721173769083i</v>
      </c>
      <c r="U138" s="241" t="str">
        <f t="shared" ca="1" si="45"/>
        <v>-5,77145459599506-4,73651037916373i</v>
      </c>
      <c r="V138" s="240" t="str">
        <f t="shared" ca="1" si="46"/>
        <v>-7,24245229822447+1,81413986051279i</v>
      </c>
      <c r="W138" s="240" t="str">
        <f t="shared" ca="1" si="47"/>
        <v>-2,85719299774882+6,89787408548266i</v>
      </c>
      <c r="X138" s="240" t="str">
        <f t="shared" ca="1" si="48"/>
        <v>3,83839653510522+6,40397772988401i</v>
      </c>
      <c r="Y138" s="240" t="str">
        <f t="shared" ca="1" si="49"/>
        <v>7,43025329040551+0,731816073871213i</v>
      </c>
      <c r="Z138" s="240" t="str">
        <f t="shared" ca="1" si="50"/>
        <v>5,01399689948896-5,53209307744124i</v>
      </c>
      <c r="AA138" s="240" t="str">
        <f t="shared" ca="1" si="51"/>
        <v>-1,45658435889943-7,32274407110939i</v>
      </c>
      <c r="AB138" s="240" t="str">
        <f t="shared" ca="1" si="52"/>
        <v>-6,74936947855135-3,19221402283082i</v>
      </c>
      <c r="AC138" s="240" t="str">
        <f t="shared" ca="1" si="53"/>
        <v>-6,58460504937122+3,51954472472693i</v>
      </c>
      <c r="AD138" s="240" t="str">
        <f t="shared" ca="1" si="54"/>
        <v>-1,09551981798469+7,38539471213022i</v>
      </c>
      <c r="AE138" s="240" t="str">
        <f t="shared" ca="1" si="55"/>
        <v>5,27940426210932+5,27940426210951i</v>
      </c>
      <c r="AF138" s="240" t="str">
        <f t="shared" ca="1" si="56"/>
        <v>7,38539471213026-1,09551981798443i</v>
      </c>
      <c r="AG138" s="240" t="str">
        <f t="shared" ca="1" si="57"/>
        <v>3,5195447247265-6,58460504937146i</v>
      </c>
      <c r="AH138" s="240" t="str">
        <f t="shared" ca="1" si="58"/>
        <v>-3,19221402283058-6,74936947855146i</v>
      </c>
      <c r="AI138" s="240" t="str">
        <f t="shared" ca="1" si="59"/>
        <v>-7,32274407110934-1,45658435889969i</v>
      </c>
      <c r="AJ138" s="240" t="str">
        <f t="shared" ca="1" si="60"/>
        <v>-5,5320930774409+5,01399689948933i</v>
      </c>
      <c r="AK138" s="240" t="str">
        <f t="shared" ca="1" si="61"/>
        <v>0,73181607387094+7,43025329040554i</v>
      </c>
      <c r="AL138" s="240" t="str">
        <f t="shared" ca="1" si="62"/>
        <v>6,40397772988399+3,83839653510527i</v>
      </c>
      <c r="AM138" s="240" t="str">
        <f t="shared" ca="1" si="63"/>
        <v>6,89787408548259-2,85719299774899i</v>
      </c>
      <c r="AN138" s="240" t="str">
        <f t="shared" ca="1" si="64"/>
        <v>1,81413986051312-7,24245229822438i</v>
      </c>
      <c r="AO138" s="240" t="str">
        <f t="shared" ca="1" si="65"/>
        <v>-4,73651037916364-5,77145459599513i</v>
      </c>
      <c r="AP138" s="240" t="str">
        <f t="shared" ca="1" si="66"/>
        <v>-7,45721173769083+0,366349320736756i</v>
      </c>
      <c r="AQ138" s="240" t="str">
        <f t="shared" ca="1" si="67"/>
        <v>-4,14800131202646+6,20792266712343i</v>
      </c>
      <c r="AR138" s="240" t="str">
        <f t="shared" ca="1" si="68"/>
        <v>-4,14800131202646+6,20792266712343i</v>
      </c>
      <c r="AS138" s="240" t="str">
        <f t="shared" ca="1" si="69"/>
        <v>7,14471282338928+2,16732494030196i</v>
      </c>
      <c r="AT138" s="240" t="str">
        <f t="shared" ca="1" si="70"/>
        <v>5,99691217490741-4,44761319046582i</v>
      </c>
      <c r="AU138" s="240" t="str">
        <f t="shared" ca="1" si="71"/>
        <v>2,60680094846078E-13-7,46620510872546i</v>
      </c>
      <c r="AV138" s="240" t="str">
        <f t="shared" ca="1" si="72"/>
        <v>-5,99691217490754-4,44761319046564i</v>
      </c>
      <c r="AW138" s="240" t="str">
        <f t="shared" ca="1" si="73"/>
        <v>-7,14471282338922+2,16732494030217i</v>
      </c>
      <c r="AX138" s="240" t="str">
        <f t="shared" ca="1" si="74"/>
        <v>-2,51528874447506+7,0297611095595i</v>
      </c>
      <c r="AY138" s="240" t="str">
        <f t="shared" ca="1" si="75"/>
        <v>4,14800131202665+6,20792266712331i</v>
      </c>
      <c r="AZ138" s="240" t="str">
        <f t="shared" ca="1" si="76"/>
        <v>7,45721173769084+0,366349320736509i</v>
      </c>
      <c r="BA138" s="240" t="str">
        <f t="shared" ca="1" si="77"/>
        <v>4,73651037916347-5,77145459599527i</v>
      </c>
      <c r="BB138" s="240" t="str">
        <f t="shared" ca="1" si="78"/>
        <v>-1,81413986051259-7,24245229822452i</v>
      </c>
      <c r="BC138" s="240" t="str">
        <f t="shared" ca="1" si="79"/>
        <v>-6,89787408548268-2,85719299774878i</v>
      </c>
      <c r="BD138" s="240" t="str">
        <f t="shared" ca="1" si="80"/>
        <v>-6,40397772988389+3,83839653510543i</v>
      </c>
      <c r="BE138" s="240" t="str">
        <f t="shared" ca="1" si="81"/>
        <v>-0,731816073871459+7,43025329040549i</v>
      </c>
      <c r="BF138" s="240" t="str">
        <f t="shared" ca="1" si="82"/>
        <v>5,53209307744105+5,01399689948917i</v>
      </c>
      <c r="BG138" s="240" t="str">
        <f t="shared" ca="1" si="83"/>
        <v>7,3227440711093-1,45658435889987i</v>
      </c>
      <c r="BH138" s="240" t="str">
        <f t="shared" ca="1" si="84"/>
        <v>3,19221402283105-6,74936947855123i</v>
      </c>
      <c r="BI138" s="240" t="str">
        <f t="shared" ca="1" si="85"/>
        <v>-3,51954472472667-6,58460504937136i</v>
      </c>
      <c r="BJ138" s="240" t="str">
        <f t="shared" ca="1" si="86"/>
        <v>-7,38539471213029-1,0955198179842i</v>
      </c>
      <c r="BK138" s="240" t="str">
        <f t="shared" ca="1" si="87"/>
        <v>-5,27940426210971+5,27940426210913i</v>
      </c>
      <c r="BL138" s="240" t="str">
        <f t="shared" ca="1" si="88"/>
        <v>1,09551981798419+7,38539471213029i</v>
      </c>
      <c r="BM138" s="240" t="str">
        <f t="shared" ca="1" si="89"/>
        <v>6,58460504937133+3,51954472472673i</v>
      </c>
      <c r="BN138" s="240" t="str">
        <f t="shared" ca="1" si="90"/>
        <v>6,74936947855126-3,19221402283099i</v>
      </c>
      <c r="BO138" s="240" t="str">
        <f t="shared" ca="1" si="91"/>
        <v>1,45658435889994-7,32274407110928i</v>
      </c>
      <c r="BP138" s="240" t="str">
        <f t="shared" ca="1" si="92"/>
        <v>-5,01399689948911-5,5320930774411i</v>
      </c>
      <c r="BQ138" s="240" t="str">
        <f t="shared" ca="1" si="93"/>
        <v>-7,43025329040549+0,731816073871446i</v>
      </c>
      <c r="BR138" s="240" t="str">
        <f t="shared" ca="1" si="94"/>
        <v>-3,83839653510548+6,40397772988385i</v>
      </c>
      <c r="BS138" s="240" t="str">
        <f t="shared" ca="1" si="95"/>
        <v>2,85719299774872+6,89787408548271i</v>
      </c>
      <c r="BT138" s="240" t="str">
        <f t="shared" ca="1" si="96"/>
        <v>7,24245229822449+1,81413986051265i</v>
      </c>
      <c r="BU138" s="240" t="str">
        <f t="shared" ca="1" si="97"/>
        <v>5,77145459599484-4,73651037916399i</v>
      </c>
      <c r="BV138" s="240" t="str">
        <f t="shared" ca="1" si="98"/>
        <v>-0,366349320736496-7,45721173769084i</v>
      </c>
      <c r="BW138" s="240" t="str">
        <f t="shared" ca="1" si="99"/>
        <v>-6,20792266712327-4,14800131202671i</v>
      </c>
      <c r="BX138" s="240" t="str">
        <f t="shared" ca="1" si="100"/>
        <v>-7,02976110955951+2,51528874447506i</v>
      </c>
      <c r="BY138" s="240" t="str">
        <f t="shared" ca="1" si="101"/>
        <v>-2,16732494030221+7,14471282338921i</v>
      </c>
      <c r="BZ138" s="240" t="str">
        <f t="shared" ca="1" si="102"/>
        <v>4,44761319046559+5,99691217490758i</v>
      </c>
      <c r="CA138" s="240" t="str">
        <f t="shared" ca="1" si="103"/>
        <v>7,46620510872546-2,21347902825819E-13i</v>
      </c>
      <c r="CB138" s="240" t="str">
        <f t="shared" ca="1" si="104"/>
        <v>4,44761319046587-5,99691217490736i</v>
      </c>
      <c r="CC138" s="240" t="str">
        <f t="shared" ca="1" si="105"/>
        <v>-2,16732494030193-7,14471282338929i</v>
      </c>
      <c r="CD138" s="240" t="str">
        <f t="shared" ca="1" si="106"/>
        <v>-7,02976110955966-2,51528874447464i</v>
      </c>
      <c r="CE138" s="240" t="str">
        <f t="shared" ca="1" si="107"/>
        <v>-6,20792266712302+4,14800131202708i</v>
      </c>
      <c r="CF138" s="240" t="str">
        <f t="shared" ca="1" si="108"/>
        <v>-0,366349320736849+7,45721173769082i</v>
      </c>
      <c r="CG138" s="240" t="str">
        <f t="shared" ca="1" si="109"/>
        <v>5,77145459599512+4,73651037916366i</v>
      </c>
      <c r="CH138" s="240" t="str">
        <f t="shared" ca="1" si="110"/>
        <v>7,24245229822439-1,81413986051308i</v>
      </c>
      <c r="CI138" s="240" t="str">
        <f t="shared" ca="1" si="111"/>
        <v>2,85719299774905-6,89787408548257i</v>
      </c>
      <c r="CJ138" s="240" t="str">
        <f t="shared" ca="1" si="112"/>
        <v>-3,83839653510518-6,40397772988403i</v>
      </c>
      <c r="CK138" s="240" t="str">
        <f t="shared" ca="1" si="113"/>
        <v>-7,43025329040553-0,731816073870953i</v>
      </c>
      <c r="CL138" s="240" t="str">
        <f t="shared" ca="1" si="114"/>
        <v>-5,01399689948934+5,5320930774409i</v>
      </c>
      <c r="CM138" s="240" t="str">
        <f t="shared" ca="1" si="115"/>
        <v>1,45658435889965+7,32274407110934i</v>
      </c>
      <c r="CN138" s="240" t="str">
        <f t="shared" ca="1" si="116"/>
        <v>6,74936947855143+3,19221402283064i</v>
      </c>
      <c r="CO138" s="240" t="str">
        <f t="shared" ca="1" si="117"/>
        <v>6,5846050493715-3,51954472472642i</v>
      </c>
      <c r="CP138" s="240" t="str">
        <f t="shared" ca="1" si="118"/>
        <v>1,09551981798443-7,38539471213026i</v>
      </c>
      <c r="CQ138" s="240" t="str">
        <f t="shared" ca="1" si="119"/>
        <v>-5,27940426210949-5,27940426210935i</v>
      </c>
      <c r="CR138" s="240" t="str">
        <f t="shared" ca="1" si="120"/>
        <v>-7,38539471213022+1,09551981798463i</v>
      </c>
      <c r="CS138" s="240" t="str">
        <f t="shared" ca="1" si="121"/>
        <v>-3,51954472472698+6,58460504937119i</v>
      </c>
      <c r="CT138" s="240" t="str">
        <f t="shared" ca="1" si="122"/>
        <v>3,19221402283073+6,74936947855138i</v>
      </c>
      <c r="CU138" s="240" t="str">
        <f t="shared" ca="1" si="123"/>
        <v>7,32274407110939+1,45658435889944i</v>
      </c>
      <c r="CV138" s="240" t="str">
        <f t="shared" ca="1" si="124"/>
        <v>5,53209307744125-5,01399689948894i</v>
      </c>
      <c r="CW138" s="240" t="str">
        <f t="shared" ca="1" si="125"/>
        <v>-0,731816073871161-7,43025329040552i</v>
      </c>
      <c r="CX138" s="240" t="str">
        <f t="shared" ca="1" si="126"/>
        <v>-6,40397772988409-3,83839653510509i</v>
      </c>
      <c r="CY138" s="240" t="str">
        <f t="shared" ca="1" si="127"/>
        <v>-6,89787408548281+2,85719299774846i</v>
      </c>
      <c r="CZ138" s="240" t="str">
        <f t="shared" ca="1" si="128"/>
        <v>-1,81413986051288+7,24245229822444i</v>
      </c>
      <c r="DA138" s="240" t="str">
        <f t="shared" ca="1" si="129"/>
        <v>4,73651037916381+5,77145459599498i</v>
      </c>
      <c r="DB138" s="240" t="str">
        <f t="shared" ca="1" si="130"/>
        <v>7,45721173769082-0,366349320736951i</v>
      </c>
      <c r="DC138" s="240" t="str">
        <f t="shared" ca="1" si="131"/>
        <v>4,14800131202694-6,20792266712311i</v>
      </c>
      <c r="DD138" s="240" t="str">
        <f t="shared" ca="1" si="132"/>
        <v>-2,51528874447473-7,02976110955962i</v>
      </c>
      <c r="DE138" s="240" t="str">
        <f t="shared" ca="1" si="133"/>
        <v>-7,14471282338935-2,16732494030172i</v>
      </c>
      <c r="DF138" s="240" t="str">
        <f t="shared" ca="1" si="134"/>
        <v>-5,99691217490771+4,4476131904654i</v>
      </c>
      <c r="DG138" s="240" t="str">
        <f t="shared" ca="1" si="135"/>
        <v>-6,58574810387584E-14+7,46620510872546i</v>
      </c>
      <c r="DH138" s="240" t="str">
        <f t="shared" ca="1" si="136"/>
        <v>5,99691217490764+4,4476131904655i</v>
      </c>
      <c r="DI138" s="240" t="str">
        <f t="shared" ca="1" si="137"/>
        <v>7,14471282338936-2,1673249403017i</v>
      </c>
      <c r="DJ138" s="240" t="str">
        <f t="shared" ca="1" si="138"/>
        <v>2,51528874447485-7,02976110955957i</v>
      </c>
      <c r="DK138" s="240" t="str">
        <f t="shared" ca="1" si="139"/>
        <v>-4,14800131202684-6,20792266712318i</v>
      </c>
      <c r="DL138" s="240" t="str">
        <f t="shared" ca="1" si="140"/>
        <v>-7,45721173769085-0,366349320736341i</v>
      </c>
      <c r="DM138" s="240" t="str">
        <f t="shared" ca="1" si="141"/>
        <v>-4,73651037916392+5,7714545959949i</v>
      </c>
      <c r="DN138" s="240" t="str">
        <f t="shared" ca="1" si="142"/>
        <v>1,81413986051285+7,24245229822445i</v>
      </c>
      <c r="DO138" s="240" t="str">
        <f t="shared" ca="1" si="143"/>
        <v>6,89787408548277+2,85719299774858i</v>
      </c>
      <c r="DP138" s="240" t="str">
        <f t="shared" ca="1" si="144"/>
        <v>6,40397772988416-3,83839653510498i</v>
      </c>
      <c r="DQ138" s="240" t="str">
        <f t="shared" ca="1" si="145"/>
        <v>0,731816073871291-7,4302532904055i</v>
      </c>
      <c r="DR138" s="240" t="str">
        <f t="shared" ca="1" si="146"/>
        <v>-5,53209307744116-5,01399689948904i</v>
      </c>
      <c r="DS138" s="240" t="str">
        <f t="shared" ca="1" si="147"/>
        <v>-7,32274407110896+1,45658435890161i</v>
      </c>
      <c r="DT138" s="240" t="str">
        <f t="shared" ca="1" si="148"/>
        <v>-3,1922140228322+6,7493694785507i</v>
      </c>
      <c r="DU138" s="240" t="str">
        <f t="shared" ca="1" si="149"/>
        <v>3,51954472472883+6,58460504937021i</v>
      </c>
      <c r="DV138" s="240" t="str">
        <f t="shared" ca="1" si="150"/>
        <v>7,3853947121301+1,0955198179855i</v>
      </c>
      <c r="DW138" s="240" t="str">
        <f t="shared" ca="1" si="151"/>
        <v>5,27940426210741-5,27940426211143i</v>
      </c>
      <c r="DX138" s="240" t="str">
        <f t="shared" ca="1" si="152"/>
        <v>-1,09551981798367-7,38539471213037i</v>
      </c>
      <c r="DY138" s="240" t="str">
        <f t="shared" ca="1" si="153"/>
        <v>-6,58460504937284-3,51954472472391i</v>
      </c>
      <c r="DZ138" s="240" t="str">
        <f t="shared" ca="1" si="154"/>
        <v>-6,74936947855149+3,19221402283052i</v>
      </c>
      <c r="EA138" s="240" t="str">
        <f t="shared" ca="1" si="155"/>
        <v>-1,45658435889613+7,32274407111005i</v>
      </c>
      <c r="EB138" s="240" t="str">
        <f t="shared" ca="1" si="156"/>
        <v>5,01399689948932+5,53209307744091i</v>
      </c>
      <c r="EC138" s="240" t="str">
        <f t="shared" ca="1" si="157"/>
        <v>7,43025329040583-0,731816073867971i</v>
      </c>
      <c r="ED138" s="240" t="str">
        <f t="shared" ca="1" si="158"/>
        <v>3,83839653510466-6,40397772988435i</v>
      </c>
      <c r="EE138" s="240" t="str">
        <f t="shared" ca="1" si="159"/>
        <v>-2,85719299774618-6,89787408548376i</v>
      </c>
      <c r="EF138" s="240" t="str">
        <f t="shared" ca="1" si="160"/>
        <v>-7,24245229822472-1,81413986051177i</v>
      </c>
      <c r="EG138" s="240" t="str">
        <f t="shared" ca="1" si="161"/>
        <v>-5,77145459599661+4,73651037916183i</v>
      </c>
      <c r="EH138" s="240" t="str">
        <f t="shared" ca="1" si="162"/>
        <v>0,366349320738201+7,45721173769076i</v>
      </c>
      <c r="EI138" s="240" t="str">
        <f t="shared" ca="1" si="163"/>
        <v>6,20792266712216+4,14800131202837i</v>
      </c>
      <c r="EJ138" s="240" t="str">
        <f t="shared" ca="1" si="164"/>
        <v>7,02976110955895-2,51528874447661i</v>
      </c>
      <c r="EK138" s="240" t="str">
        <f t="shared" ca="1" si="165"/>
        <v>2,16732494030347-7,14471282338883i</v>
      </c>
      <c r="EL138" s="240" t="str">
        <f t="shared" ca="1" si="166"/>
        <v>-4,44761319046759-5,99691217490609i</v>
      </c>
      <c r="EM138" s="240" t="str">
        <f t="shared" ca="1" si="167"/>
        <v>-7,46620510872546-1,04272037938431E-12i</v>
      </c>
      <c r="EN138" s="240"/>
      <c r="EO138" s="240"/>
      <c r="EP138" s="240"/>
    </row>
    <row r="139" spans="1:146" ht="15" thickBot="1">
      <c r="A139" s="277">
        <f t="shared" si="168"/>
        <v>7.6171875000000035E-4</v>
      </c>
      <c r="B139" s="276">
        <v>39</v>
      </c>
      <c r="C139" s="248">
        <f t="shared" si="169"/>
        <v>7800</v>
      </c>
      <c r="D139" s="247">
        <f t="shared" si="170"/>
        <v>49008.845396000776</v>
      </c>
      <c r="E139" s="247" t="str">
        <f t="shared" si="171"/>
        <v>49008,8453960008i</v>
      </c>
      <c r="F139" s="247" t="str">
        <f t="shared" si="177"/>
        <v>0,011720525488918-0,0620441179721911i</v>
      </c>
      <c r="G139" s="247" t="str">
        <f t="shared" si="178"/>
        <v>-4,71011606540262-0,352911082018486i</v>
      </c>
      <c r="H139" s="247" t="str">
        <f t="shared" si="179"/>
        <v>0,0022674335678859-0,0107734228285717i</v>
      </c>
      <c r="I139" s="247" t="str">
        <f t="shared" si="174"/>
        <v>-0,00446130783222471+0,00880894647632468i</v>
      </c>
      <c r="J139" s="275" t="str">
        <f ca="1">IMPRODUCT(1/N_FFT2,BB100)</f>
        <v>0,130131670849797+0,00444366646776129i</v>
      </c>
      <c r="K139" s="274" t="str">
        <f t="shared" ca="1" si="175"/>
        <v>-0,000619701462455835+0,00112649835937414i</v>
      </c>
      <c r="N139" s="265">
        <f t="shared" ca="1" si="176"/>
        <v>7.5347961718955503</v>
      </c>
      <c r="O139" s="240">
        <f t="shared" ca="1" si="39"/>
        <v>-7.4652038281044497</v>
      </c>
      <c r="P139" s="240" t="str">
        <f t="shared" ca="1" si="40"/>
        <v>-4,2985255148264+6,10343727693927i</v>
      </c>
      <c r="Q139" s="240" t="str">
        <f t="shared" ca="1" si="41"/>
        <v>2,51495142319315+7,02881835973331i</v>
      </c>
      <c r="R139" s="240" t="str">
        <f t="shared" ca="1" si="42"/>
        <v>7,19478477581156+1,99106509810591i</v>
      </c>
      <c r="S139" s="240" t="str">
        <f t="shared" ca="1" si="43"/>
        <v>5,77068059560826-4,7358751734622i</v>
      </c>
      <c r="T139" s="240" t="str">
        <f t="shared" ca="1" si="44"/>
        <v>-0,549174461797067-7,44497653492979i</v>
      </c>
      <c r="U139" s="241" t="str">
        <f t="shared" ca="1" si="45"/>
        <v>-6,40311890284874-3,83788177399025i</v>
      </c>
      <c r="V139" s="240" t="str">
        <f t="shared" ca="1" si="46"/>
        <v>-6,82476216796843+3,02520900861612i</v>
      </c>
      <c r="W139" s="240" t="str">
        <f t="shared" ca="1" si="47"/>
        <v>-1,45638901874094+7,32176202981469i</v>
      </c>
      <c r="X139" s="240" t="str">
        <f t="shared" ca="1" si="48"/>
        <v>5,14756071420437+5,40665209614278i</v>
      </c>
      <c r="Y139" s="240" t="str">
        <f t="shared" ca="1" si="49"/>
        <v>7,38440426886008-1,09537289960374i</v>
      </c>
      <c r="Z139" s="240" t="str">
        <f t="shared" ca="1" si="50"/>
        <v>3,35644021929697-6,66810147264055i</v>
      </c>
      <c r="AA139" s="240" t="str">
        <f t="shared" ca="1" si="51"/>
        <v>-3,51907272430951-6,58372199869999i</v>
      </c>
      <c r="AB139" s="240" t="str">
        <f t="shared" ca="1" si="52"/>
        <v>-7,40906202100159-0,913820641098202i</v>
      </c>
      <c r="AC139" s="240" t="str">
        <f t="shared" ca="1" si="53"/>
        <v>-5,01332448052158+5,53135117743833i</v>
      </c>
      <c r="AD139" s="240" t="str">
        <f t="shared" ca="1" si="54"/>
        <v>1,63563541676148+7,28381527625329i</v>
      </c>
      <c r="AE139" s="240" t="str">
        <f t="shared" ca="1" si="55"/>
        <v>6,89694902281049+2,8568098242443i</v>
      </c>
      <c r="AF139" s="240" t="str">
        <f t="shared" ca="1" si="56"/>
        <v>6,30700406948974-3,99386628000803i</v>
      </c>
      <c r="AG139" s="240" t="str">
        <f t="shared" ca="1" si="57"/>
        <v>0,366300190225386-7,45621166315617i</v>
      </c>
      <c r="AH139" s="240" t="str">
        <f t="shared" ca="1" si="58"/>
        <v>-5,88516676939078-4,59282922517307i</v>
      </c>
      <c r="AI139" s="240" t="str">
        <f t="shared" ca="1" si="59"/>
        <v>-7,14375465757564+2,16703428388007i</v>
      </c>
      <c r="AJ139" s="240" t="str">
        <f t="shared" ca="1" si="60"/>
        <v>-2,34169812923258+7,08842140865609i</v>
      </c>
      <c r="AK139" s="240" t="str">
        <f t="shared" ca="1" si="61"/>
        <v>4,44701672829618+5,99610793877155i</v>
      </c>
      <c r="AL139" s="240" t="str">
        <f t="shared" ca="1" si="62"/>
        <v>7,46295544828241-0,183205273115459i</v>
      </c>
      <c r="AM139" s="240" t="str">
        <f t="shared" ca="1" si="63"/>
        <v>4,14744503031857-6,20709013271365i</v>
      </c>
      <c r="AN139" s="240" t="str">
        <f t="shared" ca="1" si="64"/>
        <v>-2,68668980445676-6,96498141345499i</v>
      </c>
      <c r="AO139" s="240" t="str">
        <f t="shared" ca="1" si="65"/>
        <v>-7,24148102472878-1,81389656916768i</v>
      </c>
      <c r="AP139" s="240" t="str">
        <f t="shared" ca="1" si="66"/>
        <v>-5,65271837961468+4,8760684076325i</v>
      </c>
      <c r="AQ139" s="240" t="str">
        <f t="shared" ca="1" si="67"/>
        <v>0,731717931207905+7,42925683122438i</v>
      </c>
      <c r="AR139" s="240" t="str">
        <f t="shared" ca="1" si="68"/>
        <v>0,731717931207905+7,42925683122438i</v>
      </c>
      <c r="AS139" s="240" t="str">
        <f t="shared" ca="1" si="69"/>
        <v>6,74846433159058-3,19178592020127i</v>
      </c>
      <c r="AT139" s="240" t="str">
        <f t="shared" ca="1" si="70"/>
        <v>1,27626534643368-7,3552984277076i</v>
      </c>
      <c r="AU139" s="240" t="str">
        <f t="shared" ca="1" si="71"/>
        <v>-5,27869624979252-5,27869624979234i</v>
      </c>
      <c r="AV139" s="240" t="str">
        <f t="shared" ca="1" si="72"/>
        <v>-7,35529842770769+1,27626534643318i</v>
      </c>
      <c r="AW139" s="240" t="str">
        <f t="shared" ca="1" si="73"/>
        <v>-3,19178592020108+6,74846433159067i</v>
      </c>
      <c r="AX139" s="240" t="str">
        <f t="shared" ca="1" si="74"/>
        <v>3,67958547149953+6,49537673680864i</v>
      </c>
      <c r="AY139" s="240" t="str">
        <f t="shared" ca="1" si="75"/>
        <v>7,42925683122434+0,731717931208411i</v>
      </c>
      <c r="AZ139" s="240" t="str">
        <f t="shared" ca="1" si="76"/>
        <v>4,87606840763232-5,65271837961483i</v>
      </c>
      <c r="BA139" s="240" t="str">
        <f t="shared" ca="1" si="77"/>
        <v>-1,81389656916716-7,24148102472892i</v>
      </c>
      <c r="BB139" s="240" t="str">
        <f t="shared" ca="1" si="78"/>
        <v>-6,96498141345508-2,68668980445652i</v>
      </c>
      <c r="BC139" s="240" t="str">
        <f t="shared" ca="1" si="79"/>
        <v>-6,2070901327135+4,14744503031879i</v>
      </c>
      <c r="BD139" s="240" t="str">
        <f t="shared" ca="1" si="80"/>
        <v>-0,183205273115966+7,46295544828239i</v>
      </c>
      <c r="BE139" s="240" t="str">
        <f t="shared" ca="1" si="81"/>
        <v>5,9961079387717+4,44701672829599i</v>
      </c>
      <c r="BF139" s="240" t="str">
        <f t="shared" ca="1" si="82"/>
        <v>7,08842140865626-2,34169812923207i</v>
      </c>
      <c r="BG139" s="240" t="str">
        <f t="shared" ca="1" si="83"/>
        <v>2,16703428387981-7,14375465757572i</v>
      </c>
      <c r="BH139" s="240" t="str">
        <f t="shared" ca="1" si="84"/>
        <v>-4,59282922517326-5,88516676939063i</v>
      </c>
      <c r="BI139" s="240" t="str">
        <f t="shared" ca="1" si="85"/>
        <v>-7,4562116631562+0,366300190224878i</v>
      </c>
      <c r="BJ139" s="240" t="str">
        <f t="shared" ca="1" si="86"/>
        <v>-3,99386628000785+6,30700406948985i</v>
      </c>
      <c r="BK139" s="240" t="str">
        <f t="shared" ca="1" si="87"/>
        <v>2,85680982424386+6,89694902281067i</v>
      </c>
      <c r="BL139" s="240" t="str">
        <f t="shared" ca="1" si="88"/>
        <v>7,28381527625334+1,63563541676124i</v>
      </c>
      <c r="BM139" s="240" t="str">
        <f t="shared" ca="1" si="89"/>
        <v>5,53135117743817-5,01332448052175i</v>
      </c>
      <c r="BN139" s="240" t="str">
        <f t="shared" ca="1" si="90"/>
        <v>-0,913820641097687-7,40906202100166i</v>
      </c>
      <c r="BO139" s="240" t="str">
        <f t="shared" ca="1" si="91"/>
        <v>-6,58372199870009-3,51907272430931i</v>
      </c>
      <c r="BP139" s="240" t="str">
        <f t="shared" ca="1" si="92"/>
        <v>-6,66810147264076+3,35644021929654i</v>
      </c>
      <c r="BQ139" s="240" t="str">
        <f t="shared" ca="1" si="93"/>
        <v>-1,0953728996035+7,38440426886012i</v>
      </c>
      <c r="BR139" s="240" t="str">
        <f t="shared" ca="1" si="94"/>
        <v>5,40665209614273+5,14756071420442i</v>
      </c>
      <c r="BS139" s="240" t="str">
        <f t="shared" ca="1" si="95"/>
        <v>7,32176202981476-1,45638901874057i</v>
      </c>
      <c r="BT139" s="240" t="str">
        <f t="shared" ca="1" si="96"/>
        <v>3,02520900861602-6,82476216796848i</v>
      </c>
      <c r="BU139" s="240" t="str">
        <f t="shared" ca="1" si="97"/>
        <v>-3,83788177399008-6,40311890284884i</v>
      </c>
      <c r="BV139" s="240" t="str">
        <f t="shared" ca="1" si="98"/>
        <v>-7,44497653492981-0,549174461796827i</v>
      </c>
      <c r="BW139" s="240" t="str">
        <f t="shared" ca="1" si="99"/>
        <v>-4,73587517346225+5,77068059560822i</v>
      </c>
      <c r="BX139" s="240" t="str">
        <f t="shared" ca="1" si="100"/>
        <v>1,99106509810554+7,19478477581166i</v>
      </c>
      <c r="BY139" s="240" t="str">
        <f t="shared" ca="1" si="101"/>
        <v>7,02881835973335+2,51495142319304i</v>
      </c>
      <c r="BZ139" s="240" t="str">
        <f t="shared" ca="1" si="102"/>
        <v>6,10343727693938-4,29852551482623i</v>
      </c>
      <c r="CA139" s="240" t="str">
        <f t="shared" ca="1" si="103"/>
        <v>-2,34121784949454E-13-7,46520382810445i</v>
      </c>
      <c r="CB139" s="240" t="str">
        <f t="shared" ca="1" si="104"/>
        <v>-6,10343727693922-4,29852551482646i</v>
      </c>
      <c r="CC139" s="240" t="str">
        <f t="shared" ca="1" si="105"/>
        <v>-7,02881835973344+2,51495142319278i</v>
      </c>
      <c r="CD139" s="240" t="str">
        <f t="shared" ca="1" si="106"/>
        <v>-1,99106509810586+7,19478477581158i</v>
      </c>
      <c r="CE139" s="240" t="str">
        <f t="shared" ca="1" si="107"/>
        <v>4,735875173462+5,77068059560842i</v>
      </c>
      <c r="CF139" s="240" t="str">
        <f t="shared" ca="1" si="108"/>
        <v>7,44497653492977-0,549174461797347i</v>
      </c>
      <c r="CG139" s="240" t="str">
        <f t="shared" ca="1" si="109"/>
        <v>3,83788177399027-6,40311890284872i</v>
      </c>
      <c r="CH139" s="240" t="str">
        <f t="shared" ca="1" si="110"/>
        <v>-3,02520900861581-6,82476216796857i</v>
      </c>
      <c r="CI139" s="240" t="str">
        <f t="shared" ca="1" si="111"/>
        <v>-7,32176202981471-1,45638901874084i</v>
      </c>
      <c r="CJ139" s="240" t="str">
        <f t="shared" ca="1" si="112"/>
        <v>-5,40665209614292+5,14756071420422i</v>
      </c>
      <c r="CK139" s="240" t="str">
        <f t="shared" ca="1" si="113"/>
        <v>1,09537289960396+7,38440426886005i</v>
      </c>
      <c r="CL139" s="240" t="str">
        <f t="shared" ca="1" si="114"/>
        <v>6,66810147264064+3,35644021929679i</v>
      </c>
      <c r="CM139" s="240" t="str">
        <f t="shared" ca="1" si="115"/>
        <v>6,58372199870025-3,51907272430903i</v>
      </c>
      <c r="CN139" s="240" t="str">
        <f t="shared" ca="1" si="116"/>
        <v>0,913820641098008-7,40906202100161i</v>
      </c>
      <c r="CO139" s="240" t="str">
        <f t="shared" ca="1" si="117"/>
        <v>-5,53135117743802-5,01332448052192i</v>
      </c>
      <c r="CP139" s="240" t="str">
        <f t="shared" ca="1" si="118"/>
        <v>-7,28381527625323+1,63563541676174i</v>
      </c>
      <c r="CQ139" s="240" t="str">
        <f t="shared" ca="1" si="119"/>
        <v>-2,85680982424406+6,89694902281059i</v>
      </c>
      <c r="CR139" s="240" t="str">
        <f t="shared" ca="1" si="120"/>
        <v>3,99386628000762+6,30700406949i</v>
      </c>
      <c r="CS139" s="240" t="str">
        <f t="shared" ca="1" si="121"/>
        <v>7,45621166315619+0,366300190225152i</v>
      </c>
      <c r="CT139" s="240" t="str">
        <f t="shared" ca="1" si="122"/>
        <v>4,59282922517347-5,88516676939047i</v>
      </c>
      <c r="CU139" s="240" t="str">
        <f t="shared" ca="1" si="123"/>
        <v>-2,16703428388026-7,14375465757558i</v>
      </c>
      <c r="CV139" s="240" t="str">
        <f t="shared" ca="1" si="124"/>
        <v>-7,08842140865616-2,34169812923238i</v>
      </c>
      <c r="CW139" s="240" t="str">
        <f t="shared" ca="1" si="125"/>
        <v>-5,99610793877145+4,44701672829633i</v>
      </c>
      <c r="CX139" s="240" t="str">
        <f t="shared" ca="1" si="126"/>
        <v>0,183205273115745+7,4629554482824i</v>
      </c>
      <c r="CY139" s="240" t="str">
        <f t="shared" ca="1" si="127"/>
        <v>6,20709013271338+4,14744503031898i</v>
      </c>
      <c r="CZ139" s="240" t="str">
        <f t="shared" ca="1" si="128"/>
        <v>6,96498141345489-2,68668980445701i</v>
      </c>
      <c r="DA139" s="240" t="str">
        <f t="shared" ca="1" si="129"/>
        <v>1,81389656916742-7,24148102472885i</v>
      </c>
      <c r="DB139" s="240" t="str">
        <f t="shared" ca="1" si="130"/>
        <v>-4,87606840763211-5,65271837961501i</v>
      </c>
      <c r="DC139" s="240" t="str">
        <f t="shared" ca="1" si="131"/>
        <v>-7,42925683122436+0,731717931208138i</v>
      </c>
      <c r="DD139" s="240" t="str">
        <f t="shared" ca="1" si="132"/>
        <v>-3,67958547149977+6,49537673680851i</v>
      </c>
      <c r="DE139" s="240" t="str">
        <f t="shared" ca="1" si="133"/>
        <v>3,19178592020145+6,74846433159049i</v>
      </c>
      <c r="DF139" s="240" t="str">
        <f t="shared" ca="1" si="134"/>
        <v>7,35529842770763+1,2762653464335i</v>
      </c>
      <c r="DG139" s="240" t="str">
        <f t="shared" ca="1" si="135"/>
        <v>5,27869624979267-5,27869624979219i</v>
      </c>
      <c r="DH139" s="240" t="str">
        <f t="shared" ca="1" si="136"/>
        <v>-1,27626534643346-7,35529842770763i</v>
      </c>
      <c r="DI139" s="240" t="str">
        <f t="shared" ca="1" si="137"/>
        <v>-6,74846433159047-3,19178592020149i</v>
      </c>
      <c r="DJ139" s="240" t="str">
        <f t="shared" ca="1" si="138"/>
        <v>-6,49537673680853+3,67958547149973i</v>
      </c>
      <c r="DK139" s="240" t="str">
        <f t="shared" ca="1" si="139"/>
        <v>-0,731717931208178+7,42925683122436i</v>
      </c>
      <c r="DL139" s="240" t="str">
        <f t="shared" ca="1" si="140"/>
        <v>5,65271837961498+4,87606840763214i</v>
      </c>
      <c r="DM139" s="240" t="str">
        <f t="shared" ca="1" si="141"/>
        <v>7,24148102472886-1,81389656916738i</v>
      </c>
      <c r="DN139" s="240" t="str">
        <f t="shared" ca="1" si="142"/>
        <v>2,68668980445704-6,96498141345488i</v>
      </c>
      <c r="DO139" s="240" t="str">
        <f t="shared" ca="1" si="143"/>
        <v>-4,14744503031894-6,2070901327134i</v>
      </c>
      <c r="DP139" s="240" t="str">
        <f t="shared" ca="1" si="144"/>
        <v>-7,46295544828236-0,18320527311727i</v>
      </c>
      <c r="DQ139" s="240" t="str">
        <f t="shared" ca="1" si="145"/>
        <v>-4,44701672829517+5,99610793877231i</v>
      </c>
      <c r="DR139" s="240" t="str">
        <f t="shared" ca="1" si="146"/>
        <v>2,34169812922882+7,08842140865733i</v>
      </c>
      <c r="DS139" s="240" t="str">
        <f t="shared" ca="1" si="147"/>
        <v>7,14375465757536+2,16703428388102i</v>
      </c>
      <c r="DT139" s="240" t="str">
        <f t="shared" ca="1" si="148"/>
        <v>5,88516676938958-4,59282922517462i</v>
      </c>
      <c r="DU139" s="240" t="str">
        <f t="shared" ca="1" si="149"/>
        <v>-0,366300190222145-7,45621166315634i</v>
      </c>
      <c r="DV139" s="240" t="str">
        <f t="shared" ca="1" si="150"/>
        <v>-6,30700406948958-3,99386628000828i</v>
      </c>
      <c r="DW139" s="240" t="str">
        <f t="shared" ca="1" si="151"/>
        <v>-6,89694902280975+2,85680982424609i</v>
      </c>
      <c r="DX139" s="240" t="str">
        <f t="shared" ca="1" si="152"/>
        <v>-1,63563541676396+7,28381527625273i</v>
      </c>
      <c r="DY139" s="240" t="str">
        <f t="shared" ca="1" si="153"/>
        <v>5,01332448052196+5,53135117743798i</v>
      </c>
      <c r="DZ139" s="240" t="str">
        <f t="shared" ca="1" si="154"/>
        <v>7,40906202100125-0,913820641100919i</v>
      </c>
      <c r="EA139" s="240" t="str">
        <f t="shared" ca="1" si="155"/>
        <v>3,51907272431103-6,58372199869918i</v>
      </c>
      <c r="EB139" s="240" t="str">
        <f t="shared" ca="1" si="156"/>
        <v>-3,35644021929741-6,66810147264032i</v>
      </c>
      <c r="EC139" s="240" t="str">
        <f t="shared" ca="1" si="157"/>
        <v>-7,38440426886059-1,09537289960032i</v>
      </c>
      <c r="ED139" s="240" t="str">
        <f t="shared" ca="1" si="158"/>
        <v>-5,14756071420533+5,40665209614187i</v>
      </c>
      <c r="EE139" s="240" t="str">
        <f t="shared" ca="1" si="159"/>
        <v>1,45638901874226+7,32176202981443i</v>
      </c>
      <c r="EF139" s="240" t="str">
        <f t="shared" ca="1" si="160"/>
        <v>6,82476216796705+3,02520900861925i</v>
      </c>
      <c r="EG139" s="240" t="str">
        <f t="shared" ca="1" si="161"/>
        <v>6,40311890284913-3,8378817739896i</v>
      </c>
      <c r="EH139" s="240" t="str">
        <f t="shared" ca="1" si="162"/>
        <v>0,549174461795059-7,44497653492994i</v>
      </c>
      <c r="EI139" s="240" t="str">
        <f t="shared" ca="1" si="163"/>
        <v>-5,77068059560645-4,73587517346441i</v>
      </c>
      <c r="EJ139" s="240" t="str">
        <f t="shared" ca="1" si="164"/>
        <v>-7,19478477581159+1,99106509810582i</v>
      </c>
      <c r="EK139" s="240" t="str">
        <f t="shared" ca="1" si="165"/>
        <v>-2,51495142319073+7,02881835973418i</v>
      </c>
      <c r="EL139" s="240" t="str">
        <f t="shared" ca="1" si="166"/>
        <v>4,2985255148246+6,10343727694053i</v>
      </c>
      <c r="EM139" s="240" t="str">
        <f t="shared" ca="1" si="167"/>
        <v>7,46520382810445-4,68243569898908E-13i</v>
      </c>
      <c r="EN139" s="240"/>
      <c r="EO139" s="240"/>
      <c r="EP139" s="240"/>
    </row>
    <row r="140" spans="1:146" ht="15" thickBot="1">
      <c r="A140" s="277">
        <f t="shared" si="168"/>
        <v>7.8125000000000037E-4</v>
      </c>
      <c r="B140" s="276">
        <v>40</v>
      </c>
      <c r="C140" s="248">
        <f t="shared" si="169"/>
        <v>8000</v>
      </c>
      <c r="D140" s="247">
        <f t="shared" si="170"/>
        <v>50265.482457436687</v>
      </c>
      <c r="E140" s="247" t="str">
        <f t="shared" si="171"/>
        <v>50265,4824574367i</v>
      </c>
      <c r="F140" s="247" t="str">
        <f t="shared" si="177"/>
        <v>0,011647227596669-0,0605268332481928i</v>
      </c>
      <c r="G140" s="247" t="str">
        <f t="shared" si="178"/>
        <v>-4,74568923537783-0,30324294092209i</v>
      </c>
      <c r="H140" s="247" t="str">
        <f t="shared" si="179"/>
        <v>0,00225406768674443-0,0105044002654995i</v>
      </c>
      <c r="I140" s="247" t="str">
        <f t="shared" si="174"/>
        <v>-0,00437914798245212+0,00862681486469297i</v>
      </c>
      <c r="J140" s="275" t="str">
        <f ca="1">IMPRODUCT(1/N_FFT2,BC100)</f>
        <v>0,0381456251751842-0,000368525296808611i</v>
      </c>
      <c r="K140" s="274" t="str">
        <f t="shared" ca="1" si="175"/>
        <v>-0,000163866138016759+0,000330689073094287i</v>
      </c>
      <c r="N140" s="265">
        <f t="shared" ca="1" si="176"/>
        <v>7.5358891796757925</v>
      </c>
      <c r="O140" s="240">
        <f t="shared" ca="1" si="39"/>
        <v>-7.4641108203242075</v>
      </c>
      <c r="P140" s="240" t="str">
        <f t="shared" ca="1" si="40"/>
        <v>-4,14683778773166+6,2061813299582i</v>
      </c>
      <c r="Q140" s="240" t="str">
        <f t="shared" ca="1" si="41"/>
        <v>2,85639154827507+6,89593921529357i</v>
      </c>
      <c r="R140" s="240" t="str">
        <f t="shared" ca="1" si="42"/>
        <v>7,32069002387246+1,45617578350112i</v>
      </c>
      <c r="S140" s="240" t="str">
        <f t="shared" ca="1" si="43"/>
        <v>5,27792337657914-5,27792337657912i</v>
      </c>
      <c r="T140" s="240" t="str">
        <f t="shared" ca="1" si="44"/>
        <v>-1,45617578350111-7,32069002387247i</v>
      </c>
      <c r="U140" s="241" t="str">
        <f t="shared" ca="1" si="45"/>
        <v>-6,89593921529356-2,85639154827509i</v>
      </c>
      <c r="V140" s="240" t="str">
        <f t="shared" ca="1" si="46"/>
        <v>-6,20618132995821+4,14683778773164i</v>
      </c>
      <c r="W140" s="240" t="str">
        <f t="shared" ca="1" si="47"/>
        <v>-2,21745474182832E-14+7,46411082032421i</v>
      </c>
      <c r="X140" s="240" t="str">
        <f t="shared" ca="1" si="48"/>
        <v>6,20618132995819+4,14683778773167i</v>
      </c>
      <c r="Y140" s="240" t="str">
        <f t="shared" ca="1" si="49"/>
        <v>6,89593921529358-2,85639154827505i</v>
      </c>
      <c r="Z140" s="240" t="str">
        <f t="shared" ca="1" si="50"/>
        <v>1,45617578350122-7,32069002387245i</v>
      </c>
      <c r="AA140" s="240" t="str">
        <f t="shared" ca="1" si="51"/>
        <v>-5,277923376579-5,27792337657926i</v>
      </c>
      <c r="AB140" s="240" t="str">
        <f t="shared" ca="1" si="52"/>
        <v>-7,32069002387251+1,45617578350086i</v>
      </c>
      <c r="AC140" s="240" t="str">
        <f t="shared" ca="1" si="53"/>
        <v>-2,85639154827539+6,89593921529343i</v>
      </c>
      <c r="AD140" s="240" t="str">
        <f t="shared" ca="1" si="54"/>
        <v>4,14683778773192+6,20618132995802i</v>
      </c>
      <c r="AE140" s="240" t="str">
        <f t="shared" ca="1" si="55"/>
        <v>7,46411082032421-2,47347239889368E-13i</v>
      </c>
      <c r="AF140" s="240" t="str">
        <f t="shared" ca="1" si="56"/>
        <v>4,1468377877315-6,2061813299583i</v>
      </c>
      <c r="AG140" s="240" t="str">
        <f t="shared" ca="1" si="57"/>
        <v>-2,85639154827517-6,89593921529352i</v>
      </c>
      <c r="AH140" s="240" t="str">
        <f t="shared" ca="1" si="58"/>
        <v>-7,32069002387247-1,45617578350109i</v>
      </c>
      <c r="AI140" s="240" t="str">
        <f t="shared" ca="1" si="59"/>
        <v>-5,27792337657916+5,2779233765791i</v>
      </c>
      <c r="AJ140" s="240" t="str">
        <f t="shared" ca="1" si="60"/>
        <v>1,45617578350099+7,32069002387249i</v>
      </c>
      <c r="AK140" s="240" t="str">
        <f t="shared" ca="1" si="61"/>
        <v>6,89593921529349+2,85639154827527i</v>
      </c>
      <c r="AL140" s="240" t="str">
        <f t="shared" ca="1" si="62"/>
        <v>6,20618132995836-4,14683778773141i</v>
      </c>
      <c r="AM140" s="240" t="str">
        <f t="shared" ca="1" si="63"/>
        <v>3,64849439133647E-13-7,46411082032421i</v>
      </c>
      <c r="AN140" s="240" t="str">
        <f t="shared" ca="1" si="64"/>
        <v>-6,20618132995837-4,14683778773141i</v>
      </c>
      <c r="AO140" s="240" t="str">
        <f t="shared" ca="1" si="65"/>
        <v>-6,89593921529348+2,85639154827528i</v>
      </c>
      <c r="AP140" s="240" t="str">
        <f t="shared" ca="1" si="66"/>
        <v>-1,45617578350097+7,32069002387249i</v>
      </c>
      <c r="AQ140" s="240" t="str">
        <f t="shared" ca="1" si="67"/>
        <v>5,27792337657918+5,27792337657908i</v>
      </c>
      <c r="AR140" s="240" t="str">
        <f t="shared" ca="1" si="68"/>
        <v>5,27792337657918+5,27792337657908i</v>
      </c>
      <c r="AS140" s="240" t="str">
        <f t="shared" ca="1" si="69"/>
        <v>2,85639154827516-6,89593921529353i</v>
      </c>
      <c r="AT140" s="240" t="str">
        <f t="shared" ca="1" si="70"/>
        <v>-4,14683778773151-6,2061813299583i</v>
      </c>
      <c r="AU140" s="240" t="str">
        <f t="shared" ca="1" si="71"/>
        <v>-7,46411082032421-2,47805281341825E-13i</v>
      </c>
      <c r="AV140" s="240" t="str">
        <f t="shared" ca="1" si="72"/>
        <v>-4,14683778773191+6,20618132995804i</v>
      </c>
      <c r="AW140" s="240" t="str">
        <f t="shared" ca="1" si="73"/>
        <v>2,85639154827541+6,89593921529343i</v>
      </c>
      <c r="AX140" s="240" t="str">
        <f t="shared" ca="1" si="74"/>
        <v>7,32069002387252+1,45617578350084i</v>
      </c>
      <c r="AY140" s="240" t="str">
        <f t="shared" ca="1" si="75"/>
        <v>5,27792337657899-5,27792337657928i</v>
      </c>
      <c r="AZ140" s="240" t="str">
        <f t="shared" ca="1" si="76"/>
        <v>-1,45617578350124-7,32069002387244i</v>
      </c>
      <c r="BA140" s="240" t="str">
        <f t="shared" ca="1" si="77"/>
        <v>-6,89593921529358-2,85639154827502i</v>
      </c>
      <c r="BB140" s="240" t="str">
        <f t="shared" ca="1" si="78"/>
        <v>-6,20618132995822+4,14683778773163i</v>
      </c>
      <c r="BC140" s="240" t="str">
        <f t="shared" ca="1" si="79"/>
        <v>-1,04243274938554E-13+7,46411082032421i</v>
      </c>
      <c r="BD140" s="240" t="str">
        <f t="shared" ca="1" si="80"/>
        <v>6,2061813299581+4,1468377877318i</v>
      </c>
      <c r="BE140" s="240" t="str">
        <f t="shared" ca="1" si="81"/>
        <v>6,89593921529366-2,85639154827484i</v>
      </c>
      <c r="BF140" s="240" t="str">
        <f t="shared" ca="1" si="82"/>
        <v>1,45617578350145-7,3206900238724i</v>
      </c>
      <c r="BG140" s="240" t="str">
        <f t="shared" ca="1" si="83"/>
        <v>-5,27792337657936-5,2779233765789i</v>
      </c>
      <c r="BH140" s="240" t="str">
        <f t="shared" ca="1" si="84"/>
        <v>-7,32069002387242+1,45617578350136i</v>
      </c>
      <c r="BI140" s="240" t="str">
        <f t="shared" ca="1" si="85"/>
        <v>-2,85639154827492+6,89593921529363i</v>
      </c>
      <c r="BJ140" s="240" t="str">
        <f t="shared" ca="1" si="86"/>
        <v>4,14683778773173+6,20618132995815i</v>
      </c>
      <c r="BK140" s="240" t="str">
        <f t="shared" ca="1" si="87"/>
        <v>7,46411082032421-1,28008828532683E-14i</v>
      </c>
      <c r="BL140" s="240" t="str">
        <f t="shared" ca="1" si="88"/>
        <v>4,14683778773171-6,20618132995816i</v>
      </c>
      <c r="BM140" s="240" t="str">
        <f t="shared" ca="1" si="89"/>
        <v>-2,85639154827494-6,89593921529362i</v>
      </c>
      <c r="BN140" s="240" t="str">
        <f t="shared" ca="1" si="90"/>
        <v>-7,32069002387242-1,45617578350133i</v>
      </c>
      <c r="BO140" s="240" t="str">
        <f t="shared" ca="1" si="91"/>
        <v>-5,27792337657934+5,27792337657892i</v>
      </c>
      <c r="BP140" s="240" t="str">
        <f t="shared" ca="1" si="92"/>
        <v>1,45617578350075+7,32069002387253i</v>
      </c>
      <c r="BQ140" s="240" t="str">
        <f t="shared" ca="1" si="93"/>
        <v>6,89593921529367+2,85639154827481i</v>
      </c>
      <c r="BR140" s="240" t="str">
        <f t="shared" ca="1" si="94"/>
        <v>6,20618132995809-4,14683778773182i</v>
      </c>
      <c r="BS140" s="240" t="str">
        <f t="shared" ca="1" si="95"/>
        <v>-1,29845040645091E-13-7,46411082032421i</v>
      </c>
      <c r="BT140" s="240" t="str">
        <f t="shared" ca="1" si="96"/>
        <v>-6,20618132995823-4,14683778773161i</v>
      </c>
      <c r="BU140" s="240" t="str">
        <f t="shared" ca="1" si="97"/>
        <v>-6,89593921529358+2,85639154827505i</v>
      </c>
      <c r="BV140" s="240" t="str">
        <f t="shared" ca="1" si="98"/>
        <v>-1,45617578350122+7,32069002387245i</v>
      </c>
      <c r="BW140" s="240" t="str">
        <f t="shared" ca="1" si="99"/>
        <v>5,277923376579+5,27792337657926i</v>
      </c>
      <c r="BX140" s="240" t="str">
        <f t="shared" ca="1" si="100"/>
        <v>7,32069002387251-1,45617578350086i</v>
      </c>
      <c r="BY140" s="240" t="str">
        <f t="shared" ca="1" si="101"/>
        <v>2,85639154827539-6,89593921529343i</v>
      </c>
      <c r="BZ140" s="240" t="str">
        <f t="shared" ca="1" si="102"/>
        <v>-4,14683778773192-6,20618132995802i</v>
      </c>
      <c r="CA140" s="240" t="str">
        <f t="shared" ca="1" si="103"/>
        <v>-7,46411082032421+2,46889198436913E-13i</v>
      </c>
      <c r="CB140" s="240" t="str">
        <f t="shared" ca="1" si="104"/>
        <v>-4,14683778773151+6,2061813299583i</v>
      </c>
      <c r="CC140" s="240" t="str">
        <f t="shared" ca="1" si="105"/>
        <v>2,85639154827521+6,89593921529351i</v>
      </c>
      <c r="CD140" s="240" t="str">
        <f t="shared" ca="1" si="106"/>
        <v>7,32069002387248+1,45617578350106i</v>
      </c>
      <c r="CE140" s="240" t="str">
        <f t="shared" ca="1" si="107"/>
        <v>5,27792337657914-5,27792337657912i</v>
      </c>
      <c r="CF140" s="240" t="str">
        <f t="shared" ca="1" si="108"/>
        <v>-1,45617578350103-7,32069002387248i</v>
      </c>
      <c r="CG140" s="240" t="str">
        <f t="shared" ca="1" si="109"/>
        <v>-6,8959392152935-2,85639154827523i</v>
      </c>
      <c r="CH140" s="240" t="str">
        <f t="shared" ca="1" si="110"/>
        <v>-6,20618132995834+4,14683778773145i</v>
      </c>
      <c r="CI140" s="240" t="str">
        <f t="shared" ca="1" si="111"/>
        <v>-3,2553070766893E-13+7,46411082032421i</v>
      </c>
      <c r="CJ140" s="240" t="str">
        <f t="shared" ca="1" si="112"/>
        <v>6,20618132995798+4,14683778773199i</v>
      </c>
      <c r="CK140" s="240" t="str">
        <f t="shared" ca="1" si="113"/>
        <v>6,89593921529346-2,85639154827531i</v>
      </c>
      <c r="CL140" s="240" t="str">
        <f t="shared" ca="1" si="114"/>
        <v>1,45617578350094-7,3206900238725i</v>
      </c>
      <c r="CM140" s="240" t="str">
        <f t="shared" ca="1" si="115"/>
        <v>-5,2779233765792-5,27792337657906i</v>
      </c>
      <c r="CN140" s="240" t="str">
        <f t="shared" ca="1" si="116"/>
        <v>-7,32069002387246+1,45617578350114i</v>
      </c>
      <c r="CO140" s="240" t="str">
        <f t="shared" ca="1" si="117"/>
        <v>-2,85639154827512+6,89593921529355i</v>
      </c>
      <c r="CP140" s="240" t="str">
        <f t="shared" ca="1" si="118"/>
        <v>4,14683778773155+6,20618132995827i</v>
      </c>
      <c r="CQ140" s="240" t="str">
        <f t="shared" ca="1" si="119"/>
        <v>7,46411082032421+2,08486549877108E-13i</v>
      </c>
      <c r="CR140" s="240" t="str">
        <f t="shared" ca="1" si="120"/>
        <v>4,14683778773189-6,20618132995804i</v>
      </c>
      <c r="CS140" s="240" t="str">
        <f t="shared" ca="1" si="121"/>
        <v>-2,85639154827474-6,89593921529371i</v>
      </c>
      <c r="CT140" s="240" t="str">
        <f t="shared" ca="1" si="122"/>
        <v>-7,32069002387252-1,45617578350082i</v>
      </c>
      <c r="CU140" s="240" t="str">
        <f t="shared" ca="1" si="123"/>
        <v>-5,27792337657898+5,27792337657928i</v>
      </c>
      <c r="CV140" s="240" t="str">
        <f t="shared" ca="1" si="124"/>
        <v>1,45617578350126+7,32069002387244i</v>
      </c>
      <c r="CW140" s="240" t="str">
        <f t="shared" ca="1" si="125"/>
        <v>6,89593921529359+2,85639154827502i</v>
      </c>
      <c r="CX140" s="240" t="str">
        <f t="shared" ca="1" si="126"/>
        <v>6,20618132995821-4,14683778773164i</v>
      </c>
      <c r="CY140" s="240" t="str">
        <f t="shared" ca="1" si="127"/>
        <v>9,14423920852859E-14-7,46411082032421i</v>
      </c>
      <c r="CZ140" s="240" t="str">
        <f t="shared" ca="1" si="128"/>
        <v>-6,20618132995811-4,1468377877318i</v>
      </c>
      <c r="DA140" s="240" t="str">
        <f t="shared" ca="1" si="129"/>
        <v>-6,89593921529366+2,85639154827484i</v>
      </c>
      <c r="DB140" s="240" t="str">
        <f t="shared" ca="1" si="130"/>
        <v>-1,45617578350144+7,3206900238724i</v>
      </c>
      <c r="DC140" s="240" t="str">
        <f t="shared" ca="1" si="131"/>
        <v>5,27792337657884+5,27792337657942i</v>
      </c>
      <c r="DD140" s="240" t="str">
        <f t="shared" ca="1" si="132"/>
        <v>7,32069002387242-1,45617578350137i</v>
      </c>
      <c r="DE140" s="240" t="str">
        <f t="shared" ca="1" si="133"/>
        <v>2,8563915482749-6,89593921529363i</v>
      </c>
      <c r="DF140" s="240" t="str">
        <f t="shared" ca="1" si="134"/>
        <v>-4,14683778773174-6,20618132995814i</v>
      </c>
      <c r="DG140" s="240" t="str">
        <f t="shared" ca="1" si="135"/>
        <v>-7,46411082032421+2,56017657065365E-14i</v>
      </c>
      <c r="DH140" s="240" t="str">
        <f t="shared" ca="1" si="136"/>
        <v>-4,1468377877317+6,20618132995817i</v>
      </c>
      <c r="DI140" s="240" t="str">
        <f t="shared" ca="1" si="137"/>
        <v>2,85639154827496+6,89593921529362i</v>
      </c>
      <c r="DJ140" s="240" t="str">
        <f t="shared" ca="1" si="138"/>
        <v>7,32069002387242+1,45617578350132i</v>
      </c>
      <c r="DK140" s="240" t="str">
        <f t="shared" ca="1" si="139"/>
        <v>5,27792337657934-5,27792337657893i</v>
      </c>
      <c r="DL140" s="240" t="str">
        <f t="shared" ca="1" si="140"/>
        <v>-1,45617578350076-7,32069002387253i</v>
      </c>
      <c r="DM140" s="240" t="str">
        <f t="shared" ca="1" si="141"/>
        <v>-6,89593921529453-2,85639154827274i</v>
      </c>
      <c r="DN140" s="240" t="str">
        <f t="shared" ca="1" si="142"/>
        <v>-6,20618132996014+4,14683778772875i</v>
      </c>
      <c r="DO140" s="240" t="str">
        <f t="shared" ca="1" si="143"/>
        <v>-2,08485335986333E-12+7,46411082032421i</v>
      </c>
      <c r="DP140" s="240" t="str">
        <f t="shared" ca="1" si="144"/>
        <v>6,20618132995783+4,14683778773222i</v>
      </c>
      <c r="DQ140" s="240" t="str">
        <f t="shared" ca="1" si="145"/>
        <v>6,89593921529328-2,85639154827575i</v>
      </c>
      <c r="DR140" s="240" t="str">
        <f t="shared" ca="1" si="146"/>
        <v>1,45617578349902-7,32069002387288i</v>
      </c>
      <c r="DS140" s="240" t="str">
        <f t="shared" ca="1" si="147"/>
        <v>-5,27792337658163-5,27792337657663i</v>
      </c>
      <c r="DT140" s="240" t="str">
        <f t="shared" ca="1" si="148"/>
        <v>-7,32069002387295+1,45617578349869i</v>
      </c>
      <c r="DU140" s="240" t="str">
        <f t="shared" ca="1" si="149"/>
        <v>-2,85639154827606+6,89593921529316i</v>
      </c>
      <c r="DV140" s="240" t="str">
        <f t="shared" ca="1" si="150"/>
        <v>4,14683778773194+6,20618132995801i</v>
      </c>
      <c r="DW140" s="240" t="str">
        <f t="shared" ca="1" si="151"/>
        <v>7,46411082032421-1,7446896035313E-12i</v>
      </c>
      <c r="DX140" s="240" t="str">
        <f t="shared" ca="1" si="152"/>
        <v>4,14683778772903-6,20618132995995i</v>
      </c>
      <c r="DY140" s="240" t="str">
        <f t="shared" ca="1" si="153"/>
        <v>-2,85639154827243-6,89593921529467i</v>
      </c>
      <c r="DZ140" s="240" t="str">
        <f t="shared" ca="1" si="154"/>
        <v>-7,32069002387218-1,45617578350255i</v>
      </c>
      <c r="EA140" s="240" t="str">
        <f t="shared" ca="1" si="155"/>
        <v>-5,27792337657917+5,27792337657909i</v>
      </c>
      <c r="EB140" s="240" t="str">
        <f t="shared" ca="1" si="156"/>
        <v>1,45617578350244+7,3206900238722i</v>
      </c>
      <c r="EC140" s="240" t="str">
        <f t="shared" ca="1" si="157"/>
        <v>6,89593921529462+2,85639154827252i</v>
      </c>
      <c r="ED140" s="240" t="str">
        <f t="shared" ca="1" si="158"/>
        <v>6,20618132996001-4,14683778772894i</v>
      </c>
      <c r="EE140" s="240" t="str">
        <f t="shared" ca="1" si="159"/>
        <v>1,85076504427969E-12-7,46411082032421i</v>
      </c>
      <c r="EF140" s="240" t="str">
        <f t="shared" ca="1" si="160"/>
        <v>-6,20618132995795-4,14683778773203i</v>
      </c>
      <c r="EG140" s="240" t="str">
        <f t="shared" ca="1" si="161"/>
        <v>-6,89593921529319+2,85639154827596i</v>
      </c>
      <c r="EH140" s="240" t="str">
        <f t="shared" ca="1" si="162"/>
        <v>-1,45617578349879+7,32069002387292i</v>
      </c>
      <c r="EI140" s="240" t="str">
        <f t="shared" ca="1" si="163"/>
        <v>5,27792337657655+5,27792337658171i</v>
      </c>
      <c r="EJ140" s="240" t="str">
        <f t="shared" ca="1" si="164"/>
        <v>7,3206900238729-1,45617578349892i</v>
      </c>
      <c r="EK140" s="240" t="str">
        <f t="shared" ca="1" si="165"/>
        <v>2,85639154827584-6,89593921529325i</v>
      </c>
      <c r="EL140" s="240" t="str">
        <f t="shared" ca="1" si="166"/>
        <v>-4,14683778773213-6,20618132995789i</v>
      </c>
      <c r="EM140" s="240" t="str">
        <f t="shared" ca="1" si="167"/>
        <v>-7,46411082032421+1,97877791911495E-12i</v>
      </c>
      <c r="EN140" s="240"/>
      <c r="EO140" s="240"/>
      <c r="EP140" s="240"/>
    </row>
    <row r="141" spans="1:146" ht="15" thickBot="1">
      <c r="A141" s="277">
        <f t="shared" si="168"/>
        <v>8.0078125000000039E-4</v>
      </c>
      <c r="B141" s="276">
        <v>41</v>
      </c>
      <c r="C141" s="248">
        <f t="shared" si="169"/>
        <v>8200</v>
      </c>
      <c r="D141" s="247">
        <f t="shared" si="170"/>
        <v>51522.119518872605</v>
      </c>
      <c r="E141" s="247" t="str">
        <f t="shared" si="171"/>
        <v>51522,1195188726i</v>
      </c>
      <c r="F141" s="247" t="str">
        <f t="shared" si="177"/>
        <v>0,0115795068819979-0,0590842488712385i</v>
      </c>
      <c r="G141" s="247" t="str">
        <f t="shared" si="178"/>
        <v>-4,77891271111022-0,252523203961798i</v>
      </c>
      <c r="H141" s="247" t="str">
        <f t="shared" si="179"/>
        <v>0,0022416669873653-0,0102484773007064i</v>
      </c>
      <c r="I141" s="247" t="str">
        <f t="shared" si="174"/>
        <v>-0,00430142041145593+0,00845264972809545i</v>
      </c>
      <c r="J141" s="275" t="str">
        <f ca="1">IMPRODUCT(1/N_FFT2,BD100)</f>
        <v>-0,0655246269548871-0,00444447503320887i</v>
      </c>
      <c r="K141" s="274" t="str">
        <f t="shared" ca="1" si="175"/>
        <v>0,000319416558517767-0,000534739164587731i</v>
      </c>
      <c r="N141" s="265">
        <f t="shared" ca="1" si="176"/>
        <v>7.5370857077657538</v>
      </c>
      <c r="O141" s="240">
        <f t="shared" ca="1" si="39"/>
        <v>-7.4629142922342462</v>
      </c>
      <c r="P141" s="240" t="str">
        <f t="shared" ca="1" si="40"/>
        <v>-3,99264138376673+6,3050697469471i</v>
      </c>
      <c r="Q141" s="240" t="str">
        <f t="shared" ca="1" si="41"/>
        <v>3,19080701747839+6,74639461567768i</v>
      </c>
      <c r="R141" s="240" t="str">
        <f t="shared" ca="1" si="42"/>
        <v>7,40678970350671+0,913540377466288i</v>
      </c>
      <c r="S141" s="240" t="str">
        <f t="shared" ca="1" si="43"/>
        <v>4,7344227072823-5,76891076044724i</v>
      </c>
      <c r="T141" s="240" t="str">
        <f t="shared" ca="1" si="44"/>
        <v>-2,34097994363578-7,08624742982696i</v>
      </c>
      <c r="U141" s="241" t="str">
        <f t="shared" ca="1" si="45"/>
        <v>-7,23926010337945-1,81334025732975i</v>
      </c>
      <c r="V141" s="240" t="str">
        <f t="shared" ca="1" si="46"/>
        <v>-5,40499390646749+5,14598198639322i</v>
      </c>
      <c r="W141" s="240" t="str">
        <f t="shared" ca="1" si="47"/>
        <v>1,45594235245071+7,31951648673425i</v>
      </c>
      <c r="X141" s="240" t="str">
        <f t="shared" ca="1" si="48"/>
        <v>6,96284529297541+2,68586581186111i</v>
      </c>
      <c r="Y141" s="240" t="str">
        <f t="shared" ca="1" si="49"/>
        <v>5,99426896631712-4,44565285337054i</v>
      </c>
      <c r="Z141" s="240" t="str">
        <f t="shared" ca="1" si="50"/>
        <v>-0,549006033090027-7,44269320265621i</v>
      </c>
      <c r="AA141" s="240" t="str">
        <f t="shared" ca="1" si="51"/>
        <v>-6,58170280833075-3,51799344457112i</v>
      </c>
      <c r="AB141" s="240" t="str">
        <f t="shared" ca="1" si="52"/>
        <v>-6,49338464143247+3,67845696340777i</v>
      </c>
      <c r="AC141" s="240" t="str">
        <f t="shared" ca="1" si="53"/>
        <v>-0,366187848024998+7,45392488513219i</v>
      </c>
      <c r="AD141" s="240" t="str">
        <f t="shared" ca="1" si="54"/>
        <v>6,10156538718258+4,29720718131786i</v>
      </c>
      <c r="AE141" s="240" t="str">
        <f t="shared" ca="1" si="55"/>
        <v>6,89483376748115-2,85593365679875i</v>
      </c>
      <c r="AF141" s="240" t="str">
        <f t="shared" ca="1" si="56"/>
        <v>1,2758739230564-7,35304259920333i</v>
      </c>
      <c r="AG141" s="240" t="str">
        <f t="shared" ca="1" si="57"/>
        <v>-5,52965474325883-5,01178692220543i</v>
      </c>
      <c r="AH141" s="240" t="str">
        <f t="shared" ca="1" si="58"/>
        <v>-7,19257817593815+1,99045444968039i</v>
      </c>
      <c r="AI141" s="240" t="str">
        <f t="shared" ca="1" si="59"/>
        <v>-2,16636966669902+7,14156370835131i</v>
      </c>
      <c r="AJ141" s="240" t="str">
        <f t="shared" ca="1" si="60"/>
        <v>4,87457294497904+5,65098472279942i</v>
      </c>
      <c r="AK141" s="240" t="str">
        <f t="shared" ca="1" si="61"/>
        <v>7,38213951375853-1,09503695491942i</v>
      </c>
      <c r="AL141" s="240" t="str">
        <f t="shared" ca="1" si="62"/>
        <v>3,02428119409131-6,82266905193999i</v>
      </c>
      <c r="AM141" s="240" t="str">
        <f t="shared" ca="1" si="63"/>
        <v>-4,14617303234167-6,20518645321129i</v>
      </c>
      <c r="AN141" s="240" t="str">
        <f t="shared" ca="1" si="64"/>
        <v>-7,4606666019776+0,183149085092508i</v>
      </c>
      <c r="AO141" s="240" t="str">
        <f t="shared" ca="1" si="65"/>
        <v>-3,83670471731641+6,40115510242926i</v>
      </c>
      <c r="AP141" s="240" t="str">
        <f t="shared" ca="1" si="66"/>
        <v>3,35541081802995+6,66605640356289i</v>
      </c>
      <c r="AQ141" s="240" t="str">
        <f t="shared" ca="1" si="67"/>
        <v>7,4269783200952+0,731493517449096i</v>
      </c>
      <c r="AR141" s="240" t="str">
        <f t="shared" ca="1" si="68"/>
        <v>7,4269783200952+0,731493517449096i</v>
      </c>
      <c r="AS141" s="240" t="str">
        <f t="shared" ca="1" si="69"/>
        <v>-2,51418010178936-7,02666266082275i</v>
      </c>
      <c r="AT141" s="240" t="str">
        <f t="shared" ca="1" si="70"/>
        <v>-7,28158137122794-1,63513377661295i</v>
      </c>
      <c r="AU141" s="240" t="str">
        <f t="shared" ca="1" si="71"/>
        <v>-5,27707730345275+5,27707730345293i</v>
      </c>
      <c r="AV141" s="240" t="str">
        <f t="shared" ca="1" si="72"/>
        <v>1,63513377661323+7,28158137122787i</v>
      </c>
      <c r="AW141" s="240" t="str">
        <f t="shared" ca="1" si="73"/>
        <v>7,0266626608226+2,51418010178979i</v>
      </c>
      <c r="AX141" s="240" t="str">
        <f t="shared" ca="1" si="74"/>
        <v>5,88336182196651-4,59142063037805i</v>
      </c>
      <c r="AY141" s="240" t="str">
        <f t="shared" ca="1" si="75"/>
        <v>-0,731493517449408-7,42697832009517i</v>
      </c>
      <c r="AZ141" s="240" t="str">
        <f t="shared" ca="1" si="76"/>
        <v>-6,666056403563-3,35541081802972i</v>
      </c>
      <c r="BA141" s="240" t="str">
        <f t="shared" ca="1" si="77"/>
        <v>-6,40115510242912+3,83670471731666i</v>
      </c>
      <c r="BB141" s="240" t="str">
        <f t="shared" ca="1" si="78"/>
        <v>-0,183149085092964+7,46066660197759i</v>
      </c>
      <c r="BC141" s="240" t="str">
        <f t="shared" ca="1" si="79"/>
        <v>6,20518645321103+4,14617303234205i</v>
      </c>
      <c r="BD141" s="240" t="str">
        <f t="shared" ca="1" si="80"/>
        <v>6,82266905193987-3,0242811940916i</v>
      </c>
      <c r="BE141" s="240" t="str">
        <f t="shared" ca="1" si="81"/>
        <v>1,09503695491916-7,38213951375856i</v>
      </c>
      <c r="BF141" s="240" t="str">
        <f t="shared" ca="1" si="82"/>
        <v>-5,6509847227996-4,87457294497885i</v>
      </c>
      <c r="BG141" s="240" t="str">
        <f t="shared" ca="1" si="83"/>
        <v>-7,14156370835145+2,16636966669859i</v>
      </c>
      <c r="BH141" s="240" t="str">
        <f t="shared" ca="1" si="84"/>
        <v>-1,99045444968083+7,19257817593802i</v>
      </c>
      <c r="BI141" s="240" t="str">
        <f t="shared" ca="1" si="85"/>
        <v>5,01178692220567+5,52965474325861i</v>
      </c>
      <c r="BJ141" s="240" t="str">
        <f t="shared" ca="1" si="86"/>
        <v>7,35304259920328-1,27587392305671i</v>
      </c>
      <c r="BK141" s="240" t="str">
        <f t="shared" ca="1" si="87"/>
        <v>2,85593365679851-6,89483376748125i</v>
      </c>
      <c r="BL141" s="240" t="str">
        <f t="shared" ca="1" si="88"/>
        <v>-4,29720718131747-6,10156538718285i</v>
      </c>
      <c r="BM141" s="240" t="str">
        <f t="shared" ca="1" si="89"/>
        <v>-7,45392488513222+0,366187848024542i</v>
      </c>
      <c r="BN141" s="240" t="str">
        <f t="shared" ca="1" si="90"/>
        <v>-3,67845696340815+6,49338464143225i</v>
      </c>
      <c r="BO141" s="240" t="str">
        <f t="shared" ca="1" si="91"/>
        <v>3,51799344457138+6,58170280833061i</v>
      </c>
      <c r="BP141" s="240" t="str">
        <f t="shared" ca="1" si="92"/>
        <v>7,44269320265623+0,549006033089715i</v>
      </c>
      <c r="BQ141" s="240" t="str">
        <f t="shared" ca="1" si="93"/>
        <v>4,44565285337092-5,99426896631684i</v>
      </c>
      <c r="BR141" s="240" t="str">
        <f t="shared" ca="1" si="94"/>
        <v>-2,68586581186087-6,9628452929755i</v>
      </c>
      <c r="BS141" s="240" t="str">
        <f t="shared" ca="1" si="95"/>
        <v>-7,31951648673422-1,45594235245086i</v>
      </c>
      <c r="BT141" s="240" t="str">
        <f t="shared" ca="1" si="96"/>
        <v>-5,14598198639322+5,40499390646749i</v>
      </c>
      <c r="BU141" s="240" t="str">
        <f t="shared" ca="1" si="97"/>
        <v>1,8133402573299+7,23926010337941i</v>
      </c>
      <c r="BV141" s="240" t="str">
        <f t="shared" ca="1" si="98"/>
        <v>7,08624742982705+2,34097994363553i</v>
      </c>
      <c r="BW141" s="240" t="str">
        <f t="shared" ca="1" si="99"/>
        <v>5,76891076044743-4,73442270728206i</v>
      </c>
      <c r="BX141" s="240" t="str">
        <f t="shared" ca="1" si="100"/>
        <v>-0,913540377466131-7,40678970350672i</v>
      </c>
      <c r="BY141" s="240" t="str">
        <f t="shared" ca="1" si="101"/>
        <v>-6,74639461567768-3,19080701747839i</v>
      </c>
      <c r="BZ141" s="240" t="str">
        <f t="shared" ca="1" si="102"/>
        <v>-6,30506974694701+3,99264138376686i</v>
      </c>
      <c r="CA141" s="240" t="str">
        <f t="shared" ca="1" si="103"/>
        <v>2,59649261018027E-13+7,46291429223425i</v>
      </c>
      <c r="CB141" s="240" t="str">
        <f t="shared" ca="1" si="104"/>
        <v>6,30506974694692+3,992641383767i</v>
      </c>
      <c r="CC141" s="240" t="str">
        <f t="shared" ca="1" si="105"/>
        <v>6,74639461567775-3,19080701747824i</v>
      </c>
      <c r="CD141" s="240" t="str">
        <f t="shared" ca="1" si="106"/>
        <v>0,913540377466296-7,40678970350671i</v>
      </c>
      <c r="CE141" s="240" t="str">
        <f t="shared" ca="1" si="107"/>
        <v>-5,76891076044733-4,73442270728219i</v>
      </c>
      <c r="CF141" s="240" t="str">
        <f t="shared" ca="1" si="108"/>
        <v>-7,08624742982687+2,34097994363606i</v>
      </c>
      <c r="CG141" s="240" t="str">
        <f t="shared" ca="1" si="109"/>
        <v>-1,81334025733002+7,23926010337938i</v>
      </c>
      <c r="CH141" s="240" t="str">
        <f t="shared" ca="1" si="110"/>
        <v>5,14598198639313+5,40499390646757i</v>
      </c>
      <c r="CI141" s="240" t="str">
        <f t="shared" ca="1" si="111"/>
        <v>7,31951648673424-1,45594235245074i</v>
      </c>
      <c r="CJ141" s="240" t="str">
        <f t="shared" ca="1" si="112"/>
        <v>2,68586581186108-6,96284529297542i</v>
      </c>
      <c r="CK141" s="240" t="str">
        <f t="shared" ca="1" si="113"/>
        <v>-4,44565285337074-5,99426896631697i</v>
      </c>
      <c r="CL141" s="240" t="str">
        <f t="shared" ca="1" si="114"/>
        <v>-7,44269320265624+0,549006033089546i</v>
      </c>
      <c r="CM141" s="240" t="str">
        <f t="shared" ca="1" si="115"/>
        <v>-3,51799344457153+6,58170280833052i</v>
      </c>
      <c r="CN141" s="240" t="str">
        <f t="shared" ca="1" si="116"/>
        <v>3,678456963408+6,49338464143234i</v>
      </c>
      <c r="CO141" s="240" t="str">
        <f t="shared" ca="1" si="117"/>
        <v>7,45392488513221+0,366187848024712i</v>
      </c>
      <c r="CP141" s="240" t="str">
        <f t="shared" ca="1" si="118"/>
        <v>4,29720718131761-6,10156538718275i</v>
      </c>
      <c r="CQ141" s="240" t="str">
        <f t="shared" ca="1" si="119"/>
        <v>-2,85593365679835-6,89483376748132i</v>
      </c>
      <c r="CR141" s="240" t="str">
        <f t="shared" ca="1" si="120"/>
        <v>-7,35304259920325-1,27587392305682i</v>
      </c>
      <c r="CS141" s="240" t="str">
        <f t="shared" ca="1" si="121"/>
        <v>-5,01178692220575+5,52965474325853i</v>
      </c>
      <c r="CT141" s="240" t="str">
        <f t="shared" ca="1" si="122"/>
        <v>1,99045444968072+7,19257817593806i</v>
      </c>
      <c r="CU141" s="240" t="str">
        <f t="shared" ca="1" si="123"/>
        <v>7,14156370835138+2,1663696666988i</v>
      </c>
      <c r="CV141" s="240" t="str">
        <f t="shared" ca="1" si="124"/>
        <v>5,65098472279926-4,87457294497924i</v>
      </c>
      <c r="CW141" s="240" t="str">
        <f t="shared" ca="1" si="125"/>
        <v>-1,09503695491894-7,3821395137586i</v>
      </c>
      <c r="CX141" s="240" t="str">
        <f t="shared" ca="1" si="126"/>
        <v>-6,8226690519398-3,02428119409175i</v>
      </c>
      <c r="CY141" s="240" t="str">
        <f t="shared" ca="1" si="127"/>
        <v>-6,20518645321112+4,14617303234191i</v>
      </c>
      <c r="CZ141" s="240" t="str">
        <f t="shared" ca="1" si="128"/>
        <v>0,183149085092795+7,46066660197759i</v>
      </c>
      <c r="DA141" s="240" t="str">
        <f t="shared" ca="1" si="129"/>
        <v>6,40115510242941+3,83670471731617i</v>
      </c>
      <c r="DB141" s="240" t="str">
        <f t="shared" ca="1" si="130"/>
        <v>6,66605640356308-3,35541081802956i</v>
      </c>
      <c r="DC141" s="240" t="str">
        <f t="shared" ca="1" si="131"/>
        <v>0,731493517449524-7,42697832009516i</v>
      </c>
      <c r="DD141" s="240" t="str">
        <f t="shared" ca="1" si="132"/>
        <v>-5,88336182196643-4,59142063037814i</v>
      </c>
      <c r="DE141" s="240" t="str">
        <f t="shared" ca="1" si="133"/>
        <v>-7,02666266082263+2,51418010178968i</v>
      </c>
      <c r="DF141" s="240" t="str">
        <f t="shared" ca="1" si="134"/>
        <v>-1,63513377661272+7,28158137122798i</v>
      </c>
      <c r="DG141" s="240" t="str">
        <f t="shared" ca="1" si="135"/>
        <v>5,27707730345259+5,27707730345309i</v>
      </c>
      <c r="DH141" s="240" t="str">
        <f t="shared" ca="1" si="136"/>
        <v>7,28158137122797-1,63513377661276i</v>
      </c>
      <c r="DI141" s="240" t="str">
        <f t="shared" ca="1" si="137"/>
        <v>2,51418010178954-7,02666266082269i</v>
      </c>
      <c r="DJ141" s="240" t="str">
        <f t="shared" ca="1" si="138"/>
        <v>-4,59142063037825-5,88336182196634i</v>
      </c>
      <c r="DK141" s="240" t="str">
        <f t="shared" ca="1" si="139"/>
        <v>-7,42697832009522+0,731493517448928i</v>
      </c>
      <c r="DL141" s="240" t="str">
        <f t="shared" ca="1" si="140"/>
        <v>-3,3554108180301+6,66605640356281i</v>
      </c>
      <c r="DM141" s="240" t="str">
        <f t="shared" ca="1" si="141"/>
        <v>3,83670471731629+6,40115510242933i</v>
      </c>
      <c r="DN141" s="240" t="str">
        <f t="shared" ca="1" si="142"/>
        <v>7,46066660197759+0,183149085092652i</v>
      </c>
      <c r="DO141" s="240" t="str">
        <f t="shared" ca="1" si="143"/>
        <v>4,14617303234179-6,20518645321121i</v>
      </c>
      <c r="DP141" s="240" t="str">
        <f t="shared" ca="1" si="144"/>
        <v>-3,02428119409189-6,82266905193974i</v>
      </c>
      <c r="DQ141" s="240" t="str">
        <f t="shared" ca="1" si="145"/>
        <v>-7,38213951375862-1,0950369549188i</v>
      </c>
      <c r="DR141" s="240" t="str">
        <f t="shared" ca="1" si="146"/>
        <v>-4,87457294497865+5,65098472279977i</v>
      </c>
      <c r="DS141" s="240" t="str">
        <f t="shared" ca="1" si="147"/>
        <v>2,16636966669954+7,14156370835115i</v>
      </c>
      <c r="DT141" s="240" t="str">
        <f t="shared" ca="1" si="148"/>
        <v>7,19257817593829+1,99045444967986i</v>
      </c>
      <c r="DU141" s="240" t="str">
        <f t="shared" ca="1" si="149"/>
        <v>5,52965474325794-5,01178692220641i</v>
      </c>
      <c r="DV141" s="240" t="str">
        <f t="shared" ca="1" si="150"/>
        <v>-1,27587392305769-7,3530425992031i</v>
      </c>
      <c r="DW141" s="240" t="str">
        <f t="shared" ca="1" si="151"/>
        <v>-6,89483376748166-2,85593365679753i</v>
      </c>
      <c r="DX141" s="240" t="str">
        <f t="shared" ca="1" si="152"/>
        <v>-6,10156538718181+4,29720718131894i</v>
      </c>
      <c r="DY141" s="240" t="str">
        <f t="shared" ca="1" si="153"/>
        <v>0,366187848026338+7,45392488513213i</v>
      </c>
      <c r="DZ141" s="240" t="str">
        <f t="shared" ca="1" si="154"/>
        <v>6,49338464143313+3,67845696340659i</v>
      </c>
      <c r="EA141" s="240" t="str">
        <f t="shared" ca="1" si="155"/>
        <v>6,58170280832976-3,51799344457297i</v>
      </c>
      <c r="EB141" s="240" t="str">
        <f t="shared" ca="1" si="156"/>
        <v>0,549006033087923-7,44269320265636i</v>
      </c>
      <c r="EC141" s="240" t="str">
        <f t="shared" ca="1" si="157"/>
        <v>-5,99426896631839-4,44565285336884i</v>
      </c>
      <c r="ED141" s="240" t="str">
        <f t="shared" ca="1" si="158"/>
        <v>-6,96284529297461+2,6858658118632i</v>
      </c>
      <c r="EE141" s="240" t="str">
        <f t="shared" ca="1" si="159"/>
        <v>-1,45594235244842+7,3195164867347i</v>
      </c>
      <c r="EF141" s="240" t="str">
        <f t="shared" ca="1" si="160"/>
        <v>5,4049939064692+5,14598198639142i</v>
      </c>
      <c r="EG141" s="240" t="str">
        <f t="shared" ca="1" si="161"/>
        <v>7,23926010337881-1,81334025733231i</v>
      </c>
      <c r="EH141" s="240" t="str">
        <f t="shared" ca="1" si="162"/>
        <v>2,34097994363312-7,08624742982784i</v>
      </c>
      <c r="EI141" s="240" t="str">
        <f t="shared" ca="1" si="163"/>
        <v>-4,73442270728459-5,76891076044535i</v>
      </c>
      <c r="EJ141" s="240" t="str">
        <f t="shared" ca="1" si="164"/>
        <v>-7,40678970350633+0,913540377469385i</v>
      </c>
      <c r="EK141" s="240" t="str">
        <f t="shared" ca="1" si="165"/>
        <v>-3,19080701747543+6,74639461567909i</v>
      </c>
      <c r="EL141" s="240" t="str">
        <f t="shared" ca="1" si="166"/>
        <v>3,99264138376963+6,30506974694525i</v>
      </c>
      <c r="EM141" s="240" t="str">
        <f t="shared" ca="1" si="167"/>
        <v>7,46291429223425-3,48882146328652E-12i</v>
      </c>
      <c r="EN141" s="240"/>
      <c r="EO141" s="240"/>
      <c r="EP141" s="240"/>
    </row>
    <row r="142" spans="1:146" ht="15" thickBot="1">
      <c r="A142" s="277">
        <f t="shared" si="168"/>
        <v>8.203125000000004E-4</v>
      </c>
      <c r="B142" s="276">
        <v>42</v>
      </c>
      <c r="C142" s="248">
        <f t="shared" si="169"/>
        <v>8400</v>
      </c>
      <c r="D142" s="247">
        <f t="shared" si="170"/>
        <v>52778.756580308524</v>
      </c>
      <c r="E142" s="247" t="str">
        <f t="shared" si="171"/>
        <v>52778,7565803085i</v>
      </c>
      <c r="F142" s="247" t="str">
        <f t="shared" si="177"/>
        <v>0,0115168461867716-0,0577110433292448i</v>
      </c>
      <c r="G142" s="247" t="str">
        <f t="shared" si="178"/>
        <v>-4,80980938642497-0,200891050100919i</v>
      </c>
      <c r="H142" s="247" t="str">
        <f t="shared" si="179"/>
        <v>0,00223014073345354-0,0100047203658228i</v>
      </c>
      <c r="I142" s="247" t="str">
        <f t="shared" si="174"/>
        <v>-0,00422775940243166+0,0082859118689764i</v>
      </c>
      <c r="J142" s="275" t="str">
        <f ca="1">IMPRODUCT(1/N_FFT2,BE100)</f>
        <v>0,0202726167094387+0,000360177462136155i</v>
      </c>
      <c r="K142" s="274" t="str">
        <f t="shared" ca="1" si="175"/>
        <v>-0,0000886921446136744+0,000166454371755857i</v>
      </c>
      <c r="N142" s="265">
        <f t="shared" ca="1" si="176"/>
        <v>7.5383997017158988</v>
      </c>
      <c r="O142" s="240">
        <f t="shared" ca="1" si="39"/>
        <v>-7.4616002982841012</v>
      </c>
      <c r="P142" s="240" t="str">
        <f t="shared" ca="1" si="40"/>
        <v>-3,83602918942082+6,40002805222484i</v>
      </c>
      <c r="Q142" s="240" t="str">
        <f t="shared" ca="1" si="41"/>
        <v>3,517374032111+6,58054396912479i</v>
      </c>
      <c r="R142" s="240" t="str">
        <f t="shared" ca="1" si="42"/>
        <v>7,45261247394532+0,366123373397589i</v>
      </c>
      <c r="S142" s="240" t="str">
        <f t="shared" ca="1" si="43"/>
        <v>4,14544301641685-6,20409390717082i</v>
      </c>
      <c r="T142" s="240" t="str">
        <f t="shared" ca="1" si="44"/>
        <v>-3,19024521267225-6,74520677921553i</v>
      </c>
      <c r="U142" s="241" t="str">
        <f t="shared" ca="1" si="45"/>
        <v>-7,42567065338505-0,73136472351997i</v>
      </c>
      <c r="V142" s="240" t="str">
        <f t="shared" ca="1" si="46"/>
        <v>-4,44487010808835+5,99321355648003i</v>
      </c>
      <c r="W142" s="240" t="str">
        <f t="shared" ca="1" si="47"/>
        <v>2,85543081308375+6,89361979536479i</v>
      </c>
      <c r="X142" s="240" t="str">
        <f t="shared" ca="1" si="48"/>
        <v>7,38083974180884+1,09484415196348i</v>
      </c>
      <c r="Y142" s="240" t="str">
        <f t="shared" ca="1" si="49"/>
        <v>4,73358911834494-5,76789502938808i</v>
      </c>
      <c r="Z142" s="240" t="str">
        <f t="shared" ca="1" si="50"/>
        <v>-2,51373743056055-7,02542547761716i</v>
      </c>
      <c r="AA142" s="240" t="str">
        <f t="shared" ca="1" si="51"/>
        <v>-7,31822774080938-1,45568600494796i</v>
      </c>
      <c r="AB142" s="240" t="str">
        <f t="shared" ca="1" si="52"/>
        <v>-5,01090449780167+5,52868113796269i</v>
      </c>
      <c r="AC142" s="240" t="str">
        <f t="shared" ca="1" si="53"/>
        <v>2,16598823438912+7,14030629453956i</v>
      </c>
      <c r="AD142" s="240" t="str">
        <f t="shared" ca="1" si="54"/>
        <v>7,23798548818138+1,81302098284306i</v>
      </c>
      <c r="AE142" s="240" t="str">
        <f t="shared" ca="1" si="55"/>
        <v>5,27614816942032-5,27614816942018i</v>
      </c>
      <c r="AF142" s="240" t="str">
        <f t="shared" ca="1" si="56"/>
        <v>-1,81302098284357-7,23798548818125i</v>
      </c>
      <c r="AG142" s="240" t="str">
        <f t="shared" ca="1" si="57"/>
        <v>-7,1403062945395-2,16598823438932i</v>
      </c>
      <c r="AH142" s="240" t="str">
        <f t="shared" ca="1" si="58"/>
        <v>-5,52868113796233+5,01090449780206i</v>
      </c>
      <c r="AI142" s="240" t="str">
        <f t="shared" ca="1" si="59"/>
        <v>1,45568600494776+7,31822774080943i</v>
      </c>
      <c r="AJ142" s="240" t="str">
        <f t="shared" ca="1" si="60"/>
        <v>7,02542547761733+2,51373743056006i</v>
      </c>
      <c r="AK142" s="240" t="str">
        <f t="shared" ca="1" si="61"/>
        <v>5,76789502938822-4,73358911834476i</v>
      </c>
      <c r="AL142" s="240" t="str">
        <f t="shared" ca="1" si="62"/>
        <v>-1,09484415196372-7,3808397418088i</v>
      </c>
      <c r="AM142" s="240" t="str">
        <f t="shared" ca="1" si="63"/>
        <v>-6,89361979536474-2,85543081308388i</v>
      </c>
      <c r="AN142" s="240" t="str">
        <f t="shared" ca="1" si="64"/>
        <v>-5,9932135564799+4,44487010808853i</v>
      </c>
      <c r="AO142" s="240" t="str">
        <f t="shared" ca="1" si="65"/>
        <v>0,731364723519822+7,42567065338506i</v>
      </c>
      <c r="AP142" s="240" t="str">
        <f t="shared" ca="1" si="66"/>
        <v>6,74520677921561+3,1902452126721i</v>
      </c>
      <c r="AQ142" s="240" t="str">
        <f t="shared" ca="1" si="67"/>
        <v>6,20409390717094-4,14544301641668i</v>
      </c>
      <c r="AR142" s="240" t="str">
        <f t="shared" ca="1" si="68"/>
        <v>6,20409390717094-4,14544301641668i</v>
      </c>
      <c r="AS142" s="240" t="str">
        <f t="shared" ca="1" si="69"/>
        <v>-6,58054396912468-3,5173740321112i</v>
      </c>
      <c r="AT142" s="240" t="str">
        <f t="shared" ca="1" si="70"/>
        <v>-6,40002805222475+3,83602918942097i</v>
      </c>
      <c r="AU142" s="240" t="str">
        <f t="shared" ca="1" si="71"/>
        <v>-2,08415617321337E-13+7,4616002982841i</v>
      </c>
      <c r="AV142" s="240" t="str">
        <f t="shared" ca="1" si="72"/>
        <v>6,40002805222493+3,83602918942066i</v>
      </c>
      <c r="AW142" s="240" t="str">
        <f t="shared" ca="1" si="73"/>
        <v>6,58054396912489-3,51737403211081i</v>
      </c>
      <c r="AX142" s="240" t="str">
        <f t="shared" ca="1" si="74"/>
        <v>0,36612337339742-7,45261247394532i</v>
      </c>
      <c r="AY142" s="240" t="str">
        <f t="shared" ca="1" si="75"/>
        <v>-6,20409390717069-4,14544301641705i</v>
      </c>
      <c r="AZ142" s="240" t="str">
        <f t="shared" ca="1" si="76"/>
        <v>-6,74520677921546+3,19024521267239i</v>
      </c>
      <c r="BA142" s="240" t="str">
        <f t="shared" ca="1" si="77"/>
        <v>-0,731364723520237+7,42567065338502i</v>
      </c>
      <c r="BB142" s="240" t="str">
        <f t="shared" ca="1" si="78"/>
        <v>5,99321355648008+4,4448701080883i</v>
      </c>
      <c r="BC142" s="240" t="str">
        <f t="shared" ca="1" si="79"/>
        <v>6,89361979536489-2,8554308130835i</v>
      </c>
      <c r="BD142" s="240" t="str">
        <f t="shared" ca="1" si="80"/>
        <v>1,09484415196342-7,38083974180884i</v>
      </c>
      <c r="BE142" s="240" t="str">
        <f t="shared" ca="1" si="81"/>
        <v>-5,76789502938795-4,73358911834511i</v>
      </c>
      <c r="BF142" s="240" t="str">
        <f t="shared" ca="1" si="82"/>
        <v>-7,02542547761722+2,51373743056037i</v>
      </c>
      <c r="BG142" s="240" t="str">
        <f t="shared" ca="1" si="83"/>
        <v>-1,45568600494819+7,31822774080934i</v>
      </c>
      <c r="BH142" s="240" t="str">
        <f t="shared" ca="1" si="84"/>
        <v>5,52868113796255+5,01090449780182i</v>
      </c>
      <c r="BI142" s="240" t="str">
        <f t="shared" ca="1" si="85"/>
        <v>7,14030629453962-2,16598823438893i</v>
      </c>
      <c r="BJ142" s="240" t="str">
        <f t="shared" ca="1" si="86"/>
        <v>1,81302098284327-7,23798548818132i</v>
      </c>
      <c r="BK142" s="240" t="str">
        <f t="shared" ca="1" si="87"/>
        <v>-5,27614816942003-5,27614816942047i</v>
      </c>
      <c r="BL142" s="240" t="str">
        <f t="shared" ca="1" si="88"/>
        <v>-7,2379854881813+1,81302098284333i</v>
      </c>
      <c r="BM142" s="240" t="str">
        <f t="shared" ca="1" si="89"/>
        <v>-2,16598823438953+7,14030629453944i</v>
      </c>
      <c r="BN142" s="240" t="str">
        <f t="shared" ca="1" si="90"/>
        <v>5,01090449780191+5,52868113796247i</v>
      </c>
      <c r="BO142" s="240" t="str">
        <f t="shared" ca="1" si="91"/>
        <v>7,31822774080947-1,45568600494752i</v>
      </c>
      <c r="BP142" s="240" t="str">
        <f t="shared" ca="1" si="92"/>
        <v>2,51373743056026-7,02542547761726i</v>
      </c>
      <c r="BQ142" s="240" t="str">
        <f t="shared" ca="1" si="93"/>
        <v>-4,73358911834459-5,76789502938837i</v>
      </c>
      <c r="BR142" s="240" t="str">
        <f t="shared" ca="1" si="94"/>
        <v>-7,38083974180884+1,09484415196349i</v>
      </c>
      <c r="BS142" s="240" t="str">
        <f t="shared" ca="1" si="95"/>
        <v>-2,85543081308339+6,89361979536494i</v>
      </c>
      <c r="BT142" s="240" t="str">
        <f t="shared" ca="1" si="96"/>
        <v>4,44487010808835+5,99321355648004i</v>
      </c>
      <c r="BU142" s="240" t="str">
        <f t="shared" ca="1" si="97"/>
        <v>7,42567065338508-0,731364723519615i</v>
      </c>
      <c r="BV142" s="240" t="str">
        <f t="shared" ca="1" si="98"/>
        <v>3,19024521267229-6,74520677921552i</v>
      </c>
      <c r="BW142" s="240" t="str">
        <f t="shared" ca="1" si="99"/>
        <v>-4,14544301641649-6,20409390717107i</v>
      </c>
      <c r="BX142" s="240" t="str">
        <f t="shared" ca="1" si="100"/>
        <v>-7,45261247394532+0,366123373397536i</v>
      </c>
      <c r="BY142" s="240" t="str">
        <f t="shared" ca="1" si="101"/>
        <v>-3,51737403211071+6,58054396912494i</v>
      </c>
      <c r="BZ142" s="240" t="str">
        <f t="shared" ca="1" si="102"/>
        <v>3,83602918942077+6,40002805222487i</v>
      </c>
      <c r="CA142" s="240" t="str">
        <f t="shared" ca="1" si="103"/>
        <v>7,4616002982841-3,2541878983009E-13i</v>
      </c>
      <c r="CB142" s="240" t="str">
        <f t="shared" ca="1" si="104"/>
        <v>3,83602918942084-6,40002805222482i</v>
      </c>
      <c r="CC142" s="240" t="str">
        <f t="shared" ca="1" si="105"/>
        <v>-3,51737403211132-6,58054396912461i</v>
      </c>
      <c r="CD142" s="240" t="str">
        <f t="shared" ca="1" si="106"/>
        <v>-7,45261247394532-0,366123373397681i</v>
      </c>
      <c r="CE142" s="240" t="str">
        <f t="shared" ca="1" si="107"/>
        <v>-4,14544301641661+6,20409390717099i</v>
      </c>
      <c r="CF142" s="240" t="str">
        <f t="shared" ca="1" si="108"/>
        <v>3,1902452126722+6,74520677921555i</v>
      </c>
      <c r="CG142" s="240" t="str">
        <f t="shared" ca="1" si="109"/>
        <v>7,42567065338508+0,731364723519705i</v>
      </c>
      <c r="CH142" s="240" t="str">
        <f t="shared" ca="1" si="110"/>
        <v>4,44487010808842-5,99321355647998i</v>
      </c>
      <c r="CI142" s="240" t="str">
        <f t="shared" ca="1" si="111"/>
        <v>-2,85543081308394-6,8936197953647i</v>
      </c>
      <c r="CJ142" s="240" t="str">
        <f t="shared" ca="1" si="112"/>
        <v>-7,38083974180881-1,09484415196363i</v>
      </c>
      <c r="CK142" s="240" t="str">
        <f t="shared" ca="1" si="113"/>
        <v>-4,7335891183447+5,76789502938828i</v>
      </c>
      <c r="CL142" s="240" t="str">
        <f t="shared" ca="1" si="114"/>
        <v>2,51373743056017+7,02542547761729i</v>
      </c>
      <c r="CM142" s="240" t="str">
        <f t="shared" ca="1" si="115"/>
        <v>7,31822774080946+1,45568600494761i</v>
      </c>
      <c r="CN142" s="240" t="str">
        <f t="shared" ca="1" si="116"/>
        <v>5,01090449780201-5,52868113796238i</v>
      </c>
      <c r="CO142" s="240" t="str">
        <f t="shared" ca="1" si="117"/>
        <v>-2,16598823438938-7,14030629453948i</v>
      </c>
      <c r="CP142" s="240" t="str">
        <f t="shared" ca="1" si="118"/>
        <v>-7,23798548818127-1,81302098284348i</v>
      </c>
      <c r="CQ142" s="240" t="str">
        <f t="shared" ca="1" si="119"/>
        <v>-5,2761481694201+5,27614816942041i</v>
      </c>
      <c r="CR142" s="240" t="str">
        <f t="shared" ca="1" si="120"/>
        <v>1,81302098284318+7,23798548818134i</v>
      </c>
      <c r="CS142" s="240" t="str">
        <f t="shared" ca="1" si="121"/>
        <v>7,14030629453958+2,16598823438906i</v>
      </c>
      <c r="CT142" s="240" t="str">
        <f t="shared" ca="1" si="122"/>
        <v>5,52868113796265-5,01090449780171i</v>
      </c>
      <c r="CU142" s="240" t="str">
        <f t="shared" ca="1" si="123"/>
        <v>-1,45568600494805-7,31822774080937i</v>
      </c>
      <c r="CV142" s="240" t="str">
        <f t="shared" ca="1" si="124"/>
        <v>-7,02542547761719-2,51373743056045i</v>
      </c>
      <c r="CW142" s="240" t="str">
        <f t="shared" ca="1" si="125"/>
        <v>-5,767895029388+4,73358911834504i</v>
      </c>
      <c r="CX142" s="240" t="str">
        <f t="shared" ca="1" si="126"/>
        <v>1,09484415196333+7,38083974180886i</v>
      </c>
      <c r="CY142" s="240" t="str">
        <f t="shared" ca="1" si="127"/>
        <v>6,89361979536484+2,85543081308363i</v>
      </c>
      <c r="CZ142" s="240" t="str">
        <f t="shared" ca="1" si="128"/>
        <v>5,99321355648016-4,44487010808818i</v>
      </c>
      <c r="DA142" s="240" t="str">
        <f t="shared" ca="1" si="129"/>
        <v>-0,731364723520146-7,42567065338503i</v>
      </c>
      <c r="DB142" s="240" t="str">
        <f t="shared" ca="1" si="130"/>
        <v>-6,74520677921543-3,19024521267247i</v>
      </c>
      <c r="DC142" s="240" t="str">
        <f t="shared" ca="1" si="131"/>
        <v>-6,20409390717075+4,14544301641697i</v>
      </c>
      <c r="DD142" s="240" t="str">
        <f t="shared" ca="1" si="132"/>
        <v>0,366123373397275+7,45261247394533i</v>
      </c>
      <c r="DE142" s="240" t="str">
        <f t="shared" ca="1" si="133"/>
        <v>6,58054396912482+3,51737403211094i</v>
      </c>
      <c r="DF142" s="240" t="str">
        <f t="shared" ca="1" si="134"/>
        <v>6,40002805222498-3,83602918942059i</v>
      </c>
      <c r="DG142" s="240" t="str">
        <f t="shared" ca="1" si="135"/>
        <v>-1,17003172508753E-13-7,4616002982841i</v>
      </c>
      <c r="DH142" s="240" t="str">
        <f t="shared" ca="1" si="136"/>
        <v>-6,40002805222471-3,83602918942102i</v>
      </c>
      <c r="DI142" s="240" t="str">
        <f t="shared" ca="1" si="137"/>
        <v>-6,58054396912401+3,51737403211245i</v>
      </c>
      <c r="DJ142" s="240" t="str">
        <f t="shared" ca="1" si="138"/>
        <v>-0,366123373397148+7,45261247394534i</v>
      </c>
      <c r="DK142" s="240" t="str">
        <f t="shared" ca="1" si="139"/>
        <v>6,20409390717046+4,1454430164174i</v>
      </c>
      <c r="DL142" s="240" t="str">
        <f t="shared" ca="1" si="140"/>
        <v>6,74520677921628-3,19024521267067i</v>
      </c>
      <c r="DM142" s="240" t="str">
        <f t="shared" ca="1" si="141"/>
        <v>0,731364723522868-7,42567065338476i</v>
      </c>
      <c r="DN142" s="240" t="str">
        <f t="shared" ca="1" si="142"/>
        <v>-5,99321355648207-4,44487010808561i</v>
      </c>
      <c r="DO142" s="240" t="str">
        <f t="shared" ca="1" si="143"/>
        <v>-6,89361979536394+2,85543081308581i</v>
      </c>
      <c r="DP142" s="240" t="str">
        <f t="shared" ca="1" si="144"/>
        <v>-1,09484415196237+7,380839741809i</v>
      </c>
      <c r="DQ142" s="240" t="str">
        <f t="shared" ca="1" si="145"/>
        <v>5,76789502938815+4,73358911834485i</v>
      </c>
      <c r="DR142" s="240" t="str">
        <f t="shared" ca="1" si="146"/>
        <v>7,02542547761761-2,51373743055928i</v>
      </c>
      <c r="DS142" s="240" t="str">
        <f t="shared" ca="1" si="147"/>
        <v>1,45568600495011-7,31822774080896i</v>
      </c>
      <c r="DT142" s="240" t="str">
        <f t="shared" ca="1" si="148"/>
        <v>-5,52868113796024-5,01090449780437i</v>
      </c>
      <c r="DU142" s="240" t="str">
        <f t="shared" ca="1" si="149"/>
        <v>-7,14030629453868+2,16598823439203i</v>
      </c>
      <c r="DV142" s="240" t="str">
        <f t="shared" ca="1" si="150"/>
        <v>-1,81302098284152+7,23798548818176i</v>
      </c>
      <c r="DW142" s="240" t="str">
        <f t="shared" ca="1" si="151"/>
        <v>5,27614816942079+5,27614816941972i</v>
      </c>
      <c r="DX142" s="240" t="str">
        <f t="shared" ca="1" si="152"/>
        <v>7,23798548818139-1,81302098284298i</v>
      </c>
      <c r="DY142" s="240" t="str">
        <f t="shared" ca="1" si="153"/>
        <v>2,16598823439068-7,14030629453909i</v>
      </c>
      <c r="DZ142" s="240" t="str">
        <f t="shared" ca="1" si="154"/>
        <v>-5,01090449779991-5,52868113796429i</v>
      </c>
      <c r="EA142" s="240" t="str">
        <f t="shared" ca="1" si="155"/>
        <v>-7,31822774081014+1,4556860049442i</v>
      </c>
      <c r="EB142" s="240" t="str">
        <f t="shared" ca="1" si="156"/>
        <v>-2,51373743055786+7,02542547761812i</v>
      </c>
      <c r="EC142" s="240" t="str">
        <f t="shared" ca="1" si="157"/>
        <v>4,73358911834603+5,76789502938719i</v>
      </c>
      <c r="ED142" s="240" t="str">
        <f t="shared" ca="1" si="158"/>
        <v>7,3808397418088-1,09484415196376i</v>
      </c>
      <c r="EE142" s="240" t="str">
        <f t="shared" ca="1" si="159"/>
        <v>2,85543081308451-6,89361979536447i</v>
      </c>
      <c r="EF142" s="240" t="str">
        <f t="shared" ca="1" si="160"/>
        <v>-4,44487010808682-5,99321355648117i</v>
      </c>
      <c r="EG142" s="240" t="str">
        <f t="shared" ca="1" si="161"/>
        <v>-7,42567065338535+0,731364723516984i</v>
      </c>
      <c r="EH142" s="240" t="str">
        <f t="shared" ca="1" si="162"/>
        <v>-3,19024521266931+6,74520677921693i</v>
      </c>
      <c r="EI142" s="240" t="str">
        <f t="shared" ca="1" si="163"/>
        <v>4,14544301641865+6,20409390716962i</v>
      </c>
      <c r="EJ142" s="240" t="str">
        <f t="shared" ca="1" si="164"/>
        <v>7,45261247394527-0,36612337339855i</v>
      </c>
      <c r="EK142" s="240" t="str">
        <f t="shared" ca="1" si="165"/>
        <v>3,51737403211112-6,58054396912473i</v>
      </c>
      <c r="EL142" s="240" t="str">
        <f t="shared" ca="1" si="166"/>
        <v>-3,83602918941978-6,40002805222546i</v>
      </c>
      <c r="EM142" s="240" t="str">
        <f t="shared" ca="1" si="167"/>
        <v>-7,4616002982841-2,31816251823087E-12i</v>
      </c>
      <c r="EN142" s="240"/>
      <c r="EO142" s="240"/>
      <c r="EP142" s="240"/>
    </row>
    <row r="143" spans="1:146" ht="15" thickBot="1">
      <c r="A143" s="277">
        <f t="shared" si="168"/>
        <v>8.3984375000000042E-4</v>
      </c>
      <c r="B143" s="276">
        <v>43</v>
      </c>
      <c r="C143" s="248">
        <f t="shared" si="169"/>
        <v>8600</v>
      </c>
      <c r="D143" s="247">
        <f t="shared" si="170"/>
        <v>54035.393641744442</v>
      </c>
      <c r="E143" s="247" t="str">
        <f t="shared" si="171"/>
        <v>54035,3936417444i</v>
      </c>
      <c r="F143" s="247" t="str">
        <f t="shared" si="177"/>
        <v>0,0114587877312753-0,056402388837082i</v>
      </c>
      <c r="G143" s="247" t="str">
        <f t="shared" si="178"/>
        <v>-4,83840802336833-0,148478222612791i</v>
      </c>
      <c r="H143" s="247" t="str">
        <f t="shared" si="179"/>
        <v>0,00221940860399913-0,00977228249854555i</v>
      </c>
      <c r="I143" s="247" t="str">
        <f t="shared" si="174"/>
        <v>-0,00415783990209451+0,00812610892042523i</v>
      </c>
      <c r="J143" s="275" t="str">
        <f ca="1">IMPRODUCT(1/N_FFT2,BF100)</f>
        <v>0,118307589789625+0,00444526529417887i</v>
      </c>
      <c r="K143" s="274" t="str">
        <f t="shared" ca="1" si="175"/>
        <v>-0,000528026727508616+0,000942897659327948i</v>
      </c>
      <c r="N143" s="265">
        <f t="shared" ca="1" si="176"/>
        <v>7.5398477711674907</v>
      </c>
      <c r="O143" s="240">
        <f t="shared" ca="1" si="39"/>
        <v>-7.4601522288325093</v>
      </c>
      <c r="P143" s="240" t="str">
        <f t="shared" ca="1" si="40"/>
        <v>-3,67709554735054+6,49098140599782i</v>
      </c>
      <c r="Q143" s="240" t="str">
        <f t="shared" ca="1" si="41"/>
        <v>3,83528473294196+6,39878600162695i</v>
      </c>
      <c r="R143" s="240" t="str">
        <f t="shared" ca="1" si="42"/>
        <v>7,45790537045771-0,183081300663468i</v>
      </c>
      <c r="S143" s="240" t="str">
        <f t="shared" ca="1" si="43"/>
        <v>3,51669141689687-6,57926688588315i</v>
      </c>
      <c r="T143" s="240" t="str">
        <f t="shared" ca="1" si="44"/>
        <v>-3,99116368642084-6,30273620783468i</v>
      </c>
      <c r="U143" s="241" t="str">
        <f t="shared" ca="1" si="45"/>
        <v>-7,4511661487568+0,366052319997339i</v>
      </c>
      <c r="V143" s="240" t="str">
        <f t="shared" ca="1" si="46"/>
        <v>-3,35416896303115+6,66358926141109i</v>
      </c>
      <c r="W143" s="240" t="str">
        <f t="shared" ca="1" si="47"/>
        <v>4,14463851213419+6,20288988142533i</v>
      </c>
      <c r="X143" s="240" t="str">
        <f t="shared" ca="1" si="48"/>
        <v>7,43993862318492-0,548802843101152i</v>
      </c>
      <c r="Y143" s="240" t="str">
        <f t="shared" ca="1" si="49"/>
        <v>3,18962608320268-6,74389773993554i</v>
      </c>
      <c r="Z143" s="240" t="str">
        <f t="shared" ca="1" si="50"/>
        <v>-4,29561676258565-6,09930716609254i</v>
      </c>
      <c r="AA143" s="240" t="str">
        <f t="shared" ca="1" si="51"/>
        <v>-7,42422955678362+0,731222787893697i</v>
      </c>
      <c r="AB143" s="240" t="str">
        <f t="shared" ca="1" si="52"/>
        <v>-3,02316189188917+6,8201439466322i</v>
      </c>
      <c r="AC143" s="240" t="str">
        <f t="shared" ca="1" si="53"/>
        <v>4,44400749412323+5,99205045619037i</v>
      </c>
      <c r="AD143" s="240" t="str">
        <f t="shared" ca="1" si="54"/>
        <v>7,40404841210723-0,913202271420189i</v>
      </c>
      <c r="AE143" s="240" t="str">
        <f t="shared" ca="1" si="55"/>
        <v>2,85487666089598-6,89228195363669i</v>
      </c>
      <c r="AF143" s="240" t="str">
        <f t="shared" ca="1" si="56"/>
        <v>-4,58972132171846-5,88118435915059i</v>
      </c>
      <c r="AG143" s="240" t="str">
        <f t="shared" ca="1" si="57"/>
        <v>-7,3794073455225+1,09463167604595i</v>
      </c>
      <c r="AH143" s="240" t="str">
        <f t="shared" ca="1" si="58"/>
        <v>-2,68487175895226+6,96026830771165i</v>
      </c>
      <c r="AI143" s="240" t="str">
        <f t="shared" ca="1" si="59"/>
        <v>4,73267047280966+5,76677565656496i</v>
      </c>
      <c r="AJ143" s="240" t="str">
        <f t="shared" ca="1" si="60"/>
        <v>7,35032119988676-1,27540171548026i</v>
      </c>
      <c r="AK143" s="240" t="str">
        <f t="shared" ca="1" si="61"/>
        <v>2,51324959065477-7,02406205641923i</v>
      </c>
      <c r="AL143" s="240" t="str">
        <f t="shared" ca="1" si="62"/>
        <v>-4,87276884017455-5,64889326395699i</v>
      </c>
      <c r="AM143" s="240" t="str">
        <f t="shared" ca="1" si="63"/>
        <v>-7,31680749560629+1,45540350061221i</v>
      </c>
      <c r="AN143" s="240" t="str">
        <f t="shared" ca="1" si="64"/>
        <v>-2,34011353478106+7,08362477279035i</v>
      </c>
      <c r="AO143" s="240" t="str">
        <f t="shared" ca="1" si="65"/>
        <v>5,00993203379469+5,52760818927251i</v>
      </c>
      <c r="AP143" s="240" t="str">
        <f t="shared" ca="1" si="66"/>
        <v>7,27888642008351-1,63452860509645i</v>
      </c>
      <c r="AQ143" s="240" t="str">
        <f t="shared" ca="1" si="67"/>
        <v>2,16556788201574-7,13892057847238i</v>
      </c>
      <c r="AR143" s="240" t="str">
        <f t="shared" ca="1" si="68"/>
        <v>2,16556788201574-7,13892057847238i</v>
      </c>
      <c r="AS143" s="240" t="str">
        <f t="shared" ca="1" si="69"/>
        <v>-7,23658081555654+1,8126691306672i</v>
      </c>
      <c r="AT143" s="240" t="str">
        <f t="shared" ca="1" si="70"/>
        <v>-1,98971777213412+7,18991616533936i</v>
      </c>
      <c r="AU143" s="240" t="str">
        <f t="shared" ca="1" si="71"/>
        <v>5,27512422969154+5,27512422969127i</v>
      </c>
      <c r="AV143" s="240" t="str">
        <f t="shared" ca="1" si="72"/>
        <v>7,18991616533927-1,98971777213444i</v>
      </c>
      <c r="AW143" s="240" t="str">
        <f t="shared" ca="1" si="73"/>
        <v>1,81266913066762-7,23658081555643i</v>
      </c>
      <c r="AX143" s="240" t="str">
        <f t="shared" ca="1" si="74"/>
        <v>-5,40299349010563-5,14407743169082i</v>
      </c>
      <c r="AY143" s="240" t="str">
        <f t="shared" ca="1" si="75"/>
        <v>-7,13892057847229+2,16556788201606i</v>
      </c>
      <c r="AZ143" s="240" t="str">
        <f t="shared" ca="1" si="76"/>
        <v>-1,6345286050961+7,27888642008359i</v>
      </c>
      <c r="BA143" s="240" t="str">
        <f t="shared" ca="1" si="77"/>
        <v>5,52760818927273+5,00993203379444i</v>
      </c>
      <c r="BB143" s="240" t="str">
        <f t="shared" ca="1" si="78"/>
        <v>7,08362477279049-2,34011353478065i</v>
      </c>
      <c r="BC143" s="240" t="str">
        <f t="shared" ca="1" si="79"/>
        <v>1,4554035006126-7,31680749560621i</v>
      </c>
      <c r="BD143" s="240" t="str">
        <f t="shared" ca="1" si="80"/>
        <v>-5,64889326395719-4,87276884017431i</v>
      </c>
      <c r="BE143" s="240" t="str">
        <f t="shared" ca="1" si="81"/>
        <v>-7,0240620564191+2,51324959065512i</v>
      </c>
      <c r="BF143" s="240" t="str">
        <f t="shared" ca="1" si="82"/>
        <v>-1,27540171548066+7,35032119988668i</v>
      </c>
      <c r="BG143" s="240" t="str">
        <f t="shared" ca="1" si="83"/>
        <v>5,76677565656472+4,73267047280996i</v>
      </c>
      <c r="BH143" s="240" t="str">
        <f t="shared" ca="1" si="84"/>
        <v>6,96026830771153-2,68487175895258i</v>
      </c>
      <c r="BI143" s="240" t="str">
        <f t="shared" ca="1" si="85"/>
        <v>1,09463167604565-7,37940734552255i</v>
      </c>
      <c r="BJ143" s="240" t="str">
        <f t="shared" ca="1" si="86"/>
        <v>-5,8811843591508-4,5897213217182i</v>
      </c>
      <c r="BK143" s="240" t="str">
        <f t="shared" ca="1" si="87"/>
        <v>-6,89228195363687+2,85487666089558i</v>
      </c>
      <c r="BL143" s="240" t="str">
        <f t="shared" ca="1" si="88"/>
        <v>-0,913202271420577+7,40404841210719i</v>
      </c>
      <c r="BM143" s="240" t="str">
        <f t="shared" ca="1" si="89"/>
        <v>5,99205045619057+4,44400749412295i</v>
      </c>
      <c r="BN143" s="240" t="str">
        <f t="shared" ca="1" si="90"/>
        <v>6,82014394663205-3,0231618918895i</v>
      </c>
      <c r="BO143" s="240" t="str">
        <f t="shared" ca="1" si="91"/>
        <v>0,73122278789336-7,42422955678366i</v>
      </c>
      <c r="BP143" s="240" t="str">
        <f t="shared" ca="1" si="92"/>
        <v>-6,0993071660923-4,295616762586i</v>
      </c>
      <c r="BQ143" s="240" t="str">
        <f t="shared" ca="1" si="93"/>
        <v>-6,74389773993571+3,18962608320233i</v>
      </c>
      <c r="BR143" s="240" t="str">
        <f t="shared" ca="1" si="94"/>
        <v>-0,548802843100894+7,43993862318494i</v>
      </c>
      <c r="BS143" s="240" t="str">
        <f t="shared" ca="1" si="95"/>
        <v>6,20288988142541+4,14463851213408i</v>
      </c>
      <c r="BT143" s="240" t="str">
        <f t="shared" ca="1" si="96"/>
        <v>6,6635892614111-3,35416896303112i</v>
      </c>
      <c r="BU143" s="240" t="str">
        <f t="shared" ca="1" si="97"/>
        <v>0,366052319997543-7,45116614875679i</v>
      </c>
      <c r="BV143" s="240" t="str">
        <f t="shared" ca="1" si="98"/>
        <v>-6,30273620783451-3,99116368642111i</v>
      </c>
      <c r="BW143" s="240" t="str">
        <f t="shared" ca="1" si="99"/>
        <v>-6,57926688588307+3,51669141689702i</v>
      </c>
      <c r="BX143" s="240" t="str">
        <f t="shared" ca="1" si="100"/>
        <v>-0,183081300663464+7,45790537045771i</v>
      </c>
      <c r="BY143" s="240" t="str">
        <f t="shared" ca="1" si="101"/>
        <v>6,39878600162689+3,83528473294206i</v>
      </c>
      <c r="BZ143" s="240" t="str">
        <f t="shared" ca="1" si="102"/>
        <v>6,49098140599793-3,67709554735034i</v>
      </c>
      <c r="CA143" s="240" t="str">
        <f t="shared" ca="1" si="103"/>
        <v>-3,91158108424708E-13-7,46015222883251i</v>
      </c>
      <c r="CB143" s="240" t="str">
        <f t="shared" ca="1" si="104"/>
        <v>-6,4909814059979-3,6770955473504i</v>
      </c>
      <c r="CC143" s="240" t="str">
        <f t="shared" ca="1" si="105"/>
        <v>-6,39878600162692+3,835284732942i</v>
      </c>
      <c r="CD143" s="240" t="str">
        <f t="shared" ca="1" si="106"/>
        <v>0,183081300663398+7,45790537045772i</v>
      </c>
      <c r="CE143" s="240" t="str">
        <f t="shared" ca="1" si="107"/>
        <v>6,57926688588301+3,51669141689712i</v>
      </c>
      <c r="CF143" s="240" t="str">
        <f t="shared" ca="1" si="108"/>
        <v>6,30273620783454-3,99116368642106i</v>
      </c>
      <c r="CG143" s="240" t="str">
        <f t="shared" ca="1" si="109"/>
        <v>-0,366052319997478-7,45116614875679i</v>
      </c>
      <c r="CH143" s="240" t="str">
        <f t="shared" ca="1" si="110"/>
        <v>-6,66358926141105-3,35416896303122i</v>
      </c>
      <c r="CI143" s="240" t="str">
        <f t="shared" ca="1" si="111"/>
        <v>-6,20288988142545+4,14463851213402i</v>
      </c>
      <c r="CJ143" s="240" t="str">
        <f t="shared" ca="1" si="112"/>
        <v>0,548802843100828+7,43993862318494i</v>
      </c>
      <c r="CK143" s="240" t="str">
        <f t="shared" ca="1" si="113"/>
        <v>6,7438977399357+3,18962608320235i</v>
      </c>
      <c r="CL143" s="240" t="str">
        <f t="shared" ca="1" si="114"/>
        <v>6,09930716609236-4,2956167625859i</v>
      </c>
      <c r="CM143" s="240" t="str">
        <f t="shared" ca="1" si="115"/>
        <v>-0,731222787893295-7,42422955678367i</v>
      </c>
      <c r="CN143" s="240" t="str">
        <f t="shared" ca="1" si="116"/>
        <v>-6,82014394663204-3,02316189188951i</v>
      </c>
      <c r="CO143" s="240" t="str">
        <f t="shared" ca="1" si="117"/>
        <v>-5,9920504561902+4,44400749412346i</v>
      </c>
      <c r="CP143" s="240" t="str">
        <f t="shared" ca="1" si="118"/>
        <v>0,913202271420518+7,40404841210719i</v>
      </c>
      <c r="CQ143" s="240" t="str">
        <f t="shared" ca="1" si="119"/>
        <v>6,89228195363684+2,85487666089564i</v>
      </c>
      <c r="CR143" s="240" t="str">
        <f t="shared" ca="1" si="120"/>
        <v>5,88118435915081-4,58972132171818i</v>
      </c>
      <c r="CS143" s="240" t="str">
        <f t="shared" ca="1" si="121"/>
        <v>-1,09463167604553-7,37940734552257i</v>
      </c>
      <c r="CT143" s="240" t="str">
        <f t="shared" ca="1" si="122"/>
        <v>-6,96026830771177-2,68487175895195i</v>
      </c>
      <c r="CU143" s="240" t="str">
        <f t="shared" ca="1" si="123"/>
        <v>-5,76677565656472+4,73267047280995i</v>
      </c>
      <c r="CV143" s="240" t="str">
        <f t="shared" ca="1" si="124"/>
        <v>1,27540171548054+7,35032119988671i</v>
      </c>
      <c r="CW143" s="240" t="str">
        <f t="shared" ca="1" si="125"/>
        <v>7,02406205641908+2,51324959065518i</v>
      </c>
      <c r="CX143" s="240" t="str">
        <f t="shared" ca="1" si="126"/>
        <v>5,64889326395723-4,87276884017426i</v>
      </c>
      <c r="CY143" s="240" t="str">
        <f t="shared" ca="1" si="127"/>
        <v>-1,45540350061187-7,31680749560636i</v>
      </c>
      <c r="CZ143" s="240" t="str">
        <f t="shared" ca="1" si="128"/>
        <v>-7,08362477279045-2,34011353478077i</v>
      </c>
      <c r="DA143" s="240" t="str">
        <f t="shared" ca="1" si="129"/>
        <v>-5,52760818927278+5,00993203379439i</v>
      </c>
      <c r="DB143" s="240" t="str">
        <f t="shared" ca="1" si="130"/>
        <v>1,63452860509608+7,27888642008359i</v>
      </c>
      <c r="DC143" s="240" t="str">
        <f t="shared" ca="1" si="131"/>
        <v>7,13892057847226+2,16556788201618i</v>
      </c>
      <c r="DD143" s="240" t="str">
        <f t="shared" ca="1" si="132"/>
        <v>5,40299349010567-5,14407743169078i</v>
      </c>
      <c r="DE143" s="240" t="str">
        <f t="shared" ca="1" si="133"/>
        <v>-1,81266913066756-7,23658081555645i</v>
      </c>
      <c r="DF143" s="240" t="str">
        <f t="shared" ca="1" si="134"/>
        <v>-7,18991616534026-1,98971777213088i</v>
      </c>
      <c r="DG143" s="240" t="str">
        <f t="shared" ca="1" si="135"/>
        <v>-5,27512422969054+5,27512422969227i</v>
      </c>
      <c r="DH143" s="240" t="str">
        <f t="shared" ca="1" si="136"/>
        <v>1,98971777213334+7,18991616533958i</v>
      </c>
      <c r="DI143" s="240" t="str">
        <f t="shared" ca="1" si="137"/>
        <v>7,2365808155556+1,81266913067094i</v>
      </c>
      <c r="DJ143" s="240" t="str">
        <f t="shared" ca="1" si="138"/>
        <v>5,14407743168954-5,40299349010685i</v>
      </c>
      <c r="DK143" s="240" t="str">
        <f t="shared" ca="1" si="139"/>
        <v>-2,16556788201496-7,13892057847262i</v>
      </c>
      <c r="DL143" s="240" t="str">
        <f t="shared" ca="1" si="140"/>
        <v>-7,27888642008285-1,63452860509939i</v>
      </c>
      <c r="DM143" s="240" t="str">
        <f t="shared" ca="1" si="141"/>
        <v>-5,00993203379305+5,52760818927399i</v>
      </c>
      <c r="DN143" s="240" t="str">
        <f t="shared" ca="1" si="142"/>
        <v>2,34011353478027+7,08362477279062i</v>
      </c>
      <c r="DO143" s="240" t="str">
        <f t="shared" ca="1" si="143"/>
        <v>7,3168074956057+1,45540350061519i</v>
      </c>
      <c r="DP143" s="240" t="str">
        <f t="shared" ca="1" si="144"/>
        <v>4,8727688401729-5,64889326395841i</v>
      </c>
      <c r="DQ143" s="240" t="str">
        <f t="shared" ca="1" si="145"/>
        <v>-2,51324959065469-7,02406205641925i</v>
      </c>
      <c r="DR143" s="240" t="str">
        <f t="shared" ca="1" si="146"/>
        <v>-7,35032119988624-1,27540171548325i</v>
      </c>
      <c r="DS143" s="240" t="str">
        <f t="shared" ca="1" si="147"/>
        <v>-4,73267047280797+5,76677565656634i</v>
      </c>
      <c r="DT143" s="240" t="str">
        <f t="shared" ca="1" si="148"/>
        <v>2,68487175895215+6,9602683077117i</v>
      </c>
      <c r="DU143" s="240" t="str">
        <f t="shared" ca="1" si="149"/>
        <v>7,37940734552217+1,09463167604824i</v>
      </c>
      <c r="DV143" s="240" t="str">
        <f t="shared" ca="1" si="150"/>
        <v>4,58972132171618-5,88118435915238i</v>
      </c>
      <c r="DW143" s="240" t="str">
        <f t="shared" ca="1" si="151"/>
        <v>-2,85487666089594-6,89228195363671i</v>
      </c>
      <c r="DX143" s="240" t="str">
        <f t="shared" ca="1" si="152"/>
        <v>-7,40404841210695-0,913202271422509i</v>
      </c>
      <c r="DY143" s="240" t="str">
        <f t="shared" ca="1" si="153"/>
        <v>-4,44400749412089+5,9920504561921i</v>
      </c>
      <c r="DZ143" s="240" t="str">
        <f t="shared" ca="1" si="154"/>
        <v>3,02316189188981+6,82014394663191i</v>
      </c>
      <c r="EA143" s="240" t="str">
        <f t="shared" ca="1" si="155"/>
        <v>7,42422955678347+0,731222787895293i</v>
      </c>
      <c r="EB143" s="240" t="str">
        <f t="shared" ca="1" si="156"/>
        <v>4,2956167625833-6,0993071660942i</v>
      </c>
      <c r="EC143" s="240" t="str">
        <f t="shared" ca="1" si="157"/>
        <v>-3,18962608320331-6,74389773993525i</v>
      </c>
      <c r="ED143" s="240" t="str">
        <f t="shared" ca="1" si="158"/>
        <v>-7,4399386231848-0,54880284310283i</v>
      </c>
      <c r="EE143" s="240" t="str">
        <f t="shared" ca="1" si="159"/>
        <v>-4,14463851213137+6,20288988142721i</v>
      </c>
      <c r="EF143" s="240" t="str">
        <f t="shared" ca="1" si="160"/>
        <v>3,35416896303208+6,66358926141062i</v>
      </c>
      <c r="EG143" s="240" t="str">
        <f t="shared" ca="1" si="161"/>
        <v>7,45116614875673+0,366052319998741i</v>
      </c>
      <c r="EH143" s="240" t="str">
        <f t="shared" ca="1" si="162"/>
        <v>3,99116368642392-6,30273620783273i</v>
      </c>
      <c r="EI143" s="240" t="str">
        <f t="shared" ca="1" si="163"/>
        <v>-3,51669141689798-6,57926688588256i</v>
      </c>
      <c r="EJ143" s="240" t="str">
        <f t="shared" ca="1" si="164"/>
        <v>-7,45790537045768-0,183081300664663i</v>
      </c>
      <c r="EK143" s="240" t="str">
        <f t="shared" ca="1" si="165"/>
        <v>-3,83528473294491+6,39878600162519i</v>
      </c>
      <c r="EL143" s="240" t="str">
        <f t="shared" ca="1" si="166"/>
        <v>3,67709554735188+6,49098140599706i</v>
      </c>
      <c r="EM143" s="240" t="str">
        <f t="shared" ca="1" si="167"/>
        <v>7,46015222883251+9,13926014786254E-13i</v>
      </c>
      <c r="EN143" s="240"/>
      <c r="EO143" s="240"/>
      <c r="EP143" s="240"/>
    </row>
    <row r="144" spans="1:146" ht="15" thickBot="1">
      <c r="A144" s="277">
        <f t="shared" si="168"/>
        <v>8.5937500000000044E-4</v>
      </c>
      <c r="B144" s="276">
        <v>44</v>
      </c>
      <c r="C144" s="248">
        <f t="shared" si="169"/>
        <v>8800</v>
      </c>
      <c r="D144" s="247">
        <f t="shared" si="170"/>
        <v>55292.03070318036</v>
      </c>
      <c r="E144" s="247" t="str">
        <f t="shared" si="171"/>
        <v>55292,0307031804i</v>
      </c>
      <c r="F144" s="247" t="str">
        <f t="shared" si="177"/>
        <v>0,0114049251207906-0,0551538954096849i</v>
      </c>
      <c r="G144" s="247" t="str">
        <f t="shared" si="178"/>
        <v>-4,86474249619032-0,0954091414891453i</v>
      </c>
      <c r="H144" s="247" t="str">
        <f t="shared" si="179"/>
        <v>0,00220939929111988-0,00955039353228404i</v>
      </c>
      <c r="I144" s="247" t="str">
        <f t="shared" si="174"/>
        <v>-0,00409137211688222+0,00797279062588516i</v>
      </c>
      <c r="J144" s="275" t="str">
        <f ca="1">IMPRODUCT(1/N_FFT2,BG100)</f>
        <v>0,0381474341014829-0,000351827716201188i</v>
      </c>
      <c r="K144" s="274" t="str">
        <f t="shared" ca="1" si="175"/>
        <v>-0,000153270299495754+0,000305580963113887i</v>
      </c>
      <c r="N144" s="265">
        <f t="shared" ca="1" si="176"/>
        <v>7.5414498549271816</v>
      </c>
      <c r="O144" s="240">
        <f t="shared" ca="1" si="39"/>
        <v>-7.4585501450728184</v>
      </c>
      <c r="P144" s="240" t="str">
        <f t="shared" ca="1" si="40"/>
        <v>-3,51593619984041+6,57785397414822i</v>
      </c>
      <c r="Q144" s="240" t="str">
        <f t="shared" ca="1" si="41"/>
        <v>4,14374844208648+6,2015577974628i</v>
      </c>
      <c r="R144" s="240" t="str">
        <f t="shared" ca="1" si="42"/>
        <v>7,42263518749517-0,731065756224634i</v>
      </c>
      <c r="S144" s="240" t="str">
        <f t="shared" ca="1" si="43"/>
        <v>2,85426356998357-6,89080182124188i</v>
      </c>
      <c r="T144" s="240" t="str">
        <f t="shared" ca="1" si="44"/>
        <v>-4,731654121632-5,76553722907143i</v>
      </c>
      <c r="U144" s="241" t="str">
        <f t="shared" ca="1" si="45"/>
        <v>-7,3152361954368+1,45509094957571i</v>
      </c>
      <c r="V144" s="240" t="str">
        <f t="shared" ca="1" si="46"/>
        <v>-2,16510282164869+7,1373874799015i</v>
      </c>
      <c r="W144" s="240" t="str">
        <f t="shared" ca="1" si="47"/>
        <v>5,27399138540089+5,2739913854009i</v>
      </c>
      <c r="X144" s="240" t="str">
        <f t="shared" ca="1" si="48"/>
        <v>7,13738747990151-2,16510282164866i</v>
      </c>
      <c r="Y144" s="240" t="str">
        <f t="shared" ca="1" si="49"/>
        <v>1,4550909495758-7,31523619543678i</v>
      </c>
      <c r="Z144" s="240" t="str">
        <f t="shared" ca="1" si="50"/>
        <v>-5,76553722907143-4,73165412163201i</v>
      </c>
      <c r="AA144" s="240" t="str">
        <f t="shared" ca="1" si="51"/>
        <v>-6,89080182124185+2,85426356998363i</v>
      </c>
      <c r="AB144" s="240" t="str">
        <f t="shared" ca="1" si="52"/>
        <v>-0,731065756224576+7,42263518749518i</v>
      </c>
      <c r="AC144" s="240" t="str">
        <f t="shared" ca="1" si="53"/>
        <v>6,20155779746287+4,14374844208637i</v>
      </c>
      <c r="AD144" s="240" t="str">
        <f t="shared" ca="1" si="54"/>
        <v>6,57785397414812-3,51593619984059i</v>
      </c>
      <c r="AE144" s="240" t="str">
        <f t="shared" ca="1" si="55"/>
        <v>-2,73204170654054E-13-7,45855014507282i</v>
      </c>
      <c r="AF144" s="240" t="str">
        <f t="shared" ca="1" si="56"/>
        <v>-6,57785397414839-3,51593619984009i</v>
      </c>
      <c r="AG144" s="240" t="str">
        <f t="shared" ca="1" si="57"/>
        <v>-6,20155779746297+4,14374844208621i</v>
      </c>
      <c r="AH144" s="240" t="str">
        <f t="shared" ca="1" si="58"/>
        <v>0,731065756224382+7,4226351874952i</v>
      </c>
      <c r="AI144" s="240" t="str">
        <f t="shared" ca="1" si="59"/>
        <v>6,89080182124179+2,8542635699838i</v>
      </c>
      <c r="AJ144" s="240" t="str">
        <f t="shared" ca="1" si="60"/>
        <v>5,76553722907154-4,73165412163186i</v>
      </c>
      <c r="AK144" s="240" t="str">
        <f t="shared" ca="1" si="61"/>
        <v>-1,45509094957562-7,31523619543682i</v>
      </c>
      <c r="AL144" s="240" t="str">
        <f t="shared" ca="1" si="62"/>
        <v>-7,13738747990149-2,16510282164871i</v>
      </c>
      <c r="AM144" s="240" t="str">
        <f t="shared" ca="1" si="63"/>
        <v>-5,27399138540086+5,27399138540093i</v>
      </c>
      <c r="AN144" s="240" t="str">
        <f t="shared" ca="1" si="64"/>
        <v>2,16510282164879+7,13738747990147i</v>
      </c>
      <c r="AO144" s="240" t="str">
        <f t="shared" ca="1" si="65"/>
        <v>7,31523619543683+1,45509094957552i</v>
      </c>
      <c r="AP144" s="240" t="str">
        <f t="shared" ca="1" si="66"/>
        <v>4,7316541216318-5,7655372290716i</v>
      </c>
      <c r="AQ144" s="240" t="str">
        <f t="shared" ca="1" si="67"/>
        <v>-2,85426356998387-6,89080182124176i</v>
      </c>
      <c r="AR144" s="240" t="str">
        <f t="shared" ca="1" si="68"/>
        <v>-2,85426356998387-6,89080182124176i</v>
      </c>
      <c r="AS144" s="240" t="str">
        <f t="shared" ca="1" si="69"/>
        <v>-4,14374844208675+6,20155779746262i</v>
      </c>
      <c r="AT144" s="240" t="str">
        <f t="shared" ca="1" si="70"/>
        <v>3,51593619984018+6,57785397414835i</v>
      </c>
      <c r="AU144" s="240" t="str">
        <f t="shared" ca="1" si="71"/>
        <v>7,45855014507282+1,95538266175642E-13i</v>
      </c>
      <c r="AV144" s="240" t="str">
        <f t="shared" ca="1" si="72"/>
        <v>3,51593619984053-6,57785397414816i</v>
      </c>
      <c r="AW144" s="240" t="str">
        <f t="shared" ca="1" si="73"/>
        <v>-4,14374844208646-6,20155779746281i</v>
      </c>
      <c r="AX144" s="240" t="str">
        <f t="shared" ca="1" si="74"/>
        <v>-7,42263518749517+0,73106575622468i</v>
      </c>
      <c r="AY144" s="240" t="str">
        <f t="shared" ca="1" si="75"/>
        <v>-2,85426356998355+6,89080182124189i</v>
      </c>
      <c r="AZ144" s="240" t="str">
        <f t="shared" ca="1" si="76"/>
        <v>4,73165412163207+5,76553722907137i</v>
      </c>
      <c r="BA144" s="240" t="str">
        <f t="shared" ca="1" si="77"/>
        <v>7,31523619543677-1,45509094957586i</v>
      </c>
      <c r="BB144" s="240" t="str">
        <f t="shared" ca="1" si="78"/>
        <v>2,16510282164842-7,13738747990157i</v>
      </c>
      <c r="BC144" s="240" t="str">
        <f t="shared" ca="1" si="79"/>
        <v>-5,27399138540112-5,27399138540067i</v>
      </c>
      <c r="BD144" s="240" t="str">
        <f t="shared" ca="1" si="80"/>
        <v>-7,1373874799016+2,16510282164834i</v>
      </c>
      <c r="BE144" s="240" t="str">
        <f t="shared" ca="1" si="81"/>
        <v>-1,455090949576+7,31523619543674i</v>
      </c>
      <c r="BF144" s="240" t="str">
        <f t="shared" ca="1" si="82"/>
        <v>5,76553722907131+4,73165412163214i</v>
      </c>
      <c r="BG144" s="240" t="str">
        <f t="shared" ca="1" si="83"/>
        <v>6,89080182124193-2,85426356998346i</v>
      </c>
      <c r="BH144" s="240" t="str">
        <f t="shared" ca="1" si="84"/>
        <v>0,731065756224771-7,42263518749515i</v>
      </c>
      <c r="BI144" s="240" t="str">
        <f t="shared" ca="1" si="85"/>
        <v>-6,20155779746276-4,14374844208654i</v>
      </c>
      <c r="BJ144" s="240" t="str">
        <f t="shared" ca="1" si="86"/>
        <v>-6,57785397414823+3,5159361998404i</v>
      </c>
      <c r="BK144" s="240" t="str">
        <f t="shared" ca="1" si="87"/>
        <v>1,04163997602832E-13+7,45855014507282i</v>
      </c>
      <c r="BL144" s="240" t="str">
        <f t="shared" ca="1" si="88"/>
        <v>6,5778539741483+3,51593619984026i</v>
      </c>
      <c r="BM144" s="240" t="str">
        <f t="shared" ca="1" si="89"/>
        <v>6,20155779746268-4,14374844208666i</v>
      </c>
      <c r="BN144" s="240" t="str">
        <f t="shared" ca="1" si="90"/>
        <v>-0,731065756224926-7,42263518749514i</v>
      </c>
      <c r="BO144" s="240" t="str">
        <f t="shared" ca="1" si="91"/>
        <v>-6,89080182124201-2,85426356998327i</v>
      </c>
      <c r="BP144" s="240" t="str">
        <f t="shared" ca="1" si="92"/>
        <v>-5,76553722907166+4,73165412163173i</v>
      </c>
      <c r="BQ144" s="240" t="str">
        <f t="shared" ca="1" si="93"/>
        <v>1,45509094957543+7,31523619543686i</v>
      </c>
      <c r="BR144" s="240" t="str">
        <f t="shared" ca="1" si="94"/>
        <v>7,13738747990143+2,1651028216489i</v>
      </c>
      <c r="BS144" s="240" t="str">
        <f t="shared" ca="1" si="95"/>
        <v>5,27399138540102-5,27399138540077i</v>
      </c>
      <c r="BT144" s="240" t="str">
        <f t="shared" ca="1" si="96"/>
        <v>-2,16510282164862-7,13738747990151i</v>
      </c>
      <c r="BU144" s="240" t="str">
        <f t="shared" ca="1" si="97"/>
        <v>-7,3152361954368-1,45509094957571i</v>
      </c>
      <c r="BV144" s="240" t="str">
        <f t="shared" ca="1" si="98"/>
        <v>-4,73165412163195+5,76553722907147i</v>
      </c>
      <c r="BW144" s="240" t="str">
        <f t="shared" ca="1" si="99"/>
        <v>2,85426356998374+6,89080182124181i</v>
      </c>
      <c r="BX144" s="240" t="str">
        <f t="shared" ca="1" si="100"/>
        <v>7,42263518749518+0,731065756224525i</v>
      </c>
      <c r="BY144" s="240" t="str">
        <f t="shared" ca="1" si="101"/>
        <v>4,14374844208629-6,20155779746293i</v>
      </c>
      <c r="BZ144" s="240" t="str">
        <f t="shared" ca="1" si="102"/>
        <v>-3,51593619984071-6,57785397414806i</v>
      </c>
      <c r="CA144" s="240" t="str">
        <f t="shared" ca="1" si="103"/>
        <v>-7,45855014507282-3,91076532351283E-13i</v>
      </c>
      <c r="CB144" s="240" t="str">
        <f t="shared" ca="1" si="104"/>
        <v>-3,51593619984065+6,57785397414809i</v>
      </c>
      <c r="CC144" s="240" t="str">
        <f t="shared" ca="1" si="105"/>
        <v>4,14374844208625+6,20155779746295i</v>
      </c>
      <c r="CD144" s="240" t="str">
        <f t="shared" ca="1" si="106"/>
        <v>7,42263518749518-0,731065756224485i</v>
      </c>
      <c r="CE144" s="240" t="str">
        <f t="shared" ca="1" si="107"/>
        <v>2,85426356998367-6,89080182124184i</v>
      </c>
      <c r="CF144" s="240" t="str">
        <f t="shared" ca="1" si="108"/>
        <v>-4,73165412163192-5,7655372290715i</v>
      </c>
      <c r="CG144" s="240" t="str">
        <f t="shared" ca="1" si="109"/>
        <v>-7,3152361954368+1,45509094957572i</v>
      </c>
      <c r="CH144" s="240" t="str">
        <f t="shared" ca="1" si="110"/>
        <v>-2,16510282164866+7,13738747990151i</v>
      </c>
      <c r="CI144" s="240" t="str">
        <f t="shared" ca="1" si="111"/>
        <v>5,27399138540099+5,2739913854008i</v>
      </c>
      <c r="CJ144" s="240" t="str">
        <f t="shared" ca="1" si="112"/>
        <v>7,13738747990143-2,16510282164891i</v>
      </c>
      <c r="CK144" s="240" t="str">
        <f t="shared" ca="1" si="113"/>
        <v>1,45509094957547-7,31523619543685i</v>
      </c>
      <c r="CL144" s="240" t="str">
        <f t="shared" ca="1" si="114"/>
        <v>-5,76553722907119-4,73165412163229i</v>
      </c>
      <c r="CM144" s="240" t="str">
        <f t="shared" ca="1" si="115"/>
        <v>-6,89080182124202+2,85426356998323i</v>
      </c>
      <c r="CN144" s="240" t="str">
        <f t="shared" ca="1" si="116"/>
        <v>-0,731065756224965+7,42263518749514i</v>
      </c>
      <c r="CO144" s="240" t="str">
        <f t="shared" ca="1" si="117"/>
        <v>6,20155779746268+4,14374844208666i</v>
      </c>
      <c r="CP144" s="240" t="str">
        <f t="shared" ca="1" si="118"/>
        <v>6,57785397414832-3,51593619984022i</v>
      </c>
      <c r="CQ144" s="240" t="str">
        <f t="shared" ca="1" si="119"/>
        <v>9,13742685728092E-14-7,45855014507282i</v>
      </c>
      <c r="CR144" s="240" t="str">
        <f t="shared" ca="1" si="120"/>
        <v>-6,57785397414818-3,51593619984048i</v>
      </c>
      <c r="CS144" s="240" t="str">
        <f t="shared" ca="1" si="121"/>
        <v>-6,20155779746278+4,14374844208651i</v>
      </c>
      <c r="CT144" s="240" t="str">
        <f t="shared" ca="1" si="122"/>
        <v>0,731065756224783+7,42263518749515i</v>
      </c>
      <c r="CU144" s="240" t="str">
        <f t="shared" ca="1" si="123"/>
        <v>6,89080182124191+2,85426356998349i</v>
      </c>
      <c r="CV144" s="240" t="str">
        <f t="shared" ca="1" si="124"/>
        <v>5,76553722907131-4,73165412163215i</v>
      </c>
      <c r="CW144" s="240" t="str">
        <f t="shared" ca="1" si="125"/>
        <v>-1,45509094957529-7,31523619543688i</v>
      </c>
      <c r="CX144" s="240" t="str">
        <f t="shared" ca="1" si="126"/>
        <v>-7,13738747990138-2,16510282164909i</v>
      </c>
      <c r="CY144" s="240" t="str">
        <f t="shared" ca="1" si="127"/>
        <v>-5,27399138540112+5,27399138540068i</v>
      </c>
      <c r="CZ144" s="240" t="str">
        <f t="shared" ca="1" si="128"/>
        <v>2,16510282164839+7,13738747990159i</v>
      </c>
      <c r="DA144" s="240" t="str">
        <f t="shared" ca="1" si="129"/>
        <v>7,31523619543676+1,4550909495759i</v>
      </c>
      <c r="DB144" s="240" t="str">
        <f t="shared" ca="1" si="130"/>
        <v>4,73165412163206-5,76553722907138i</v>
      </c>
      <c r="DC144" s="240" t="str">
        <f t="shared" ca="1" si="131"/>
        <v>-2,85426356998351-6,8908018212419i</v>
      </c>
      <c r="DD144" s="240" t="str">
        <f t="shared" ca="1" si="132"/>
        <v>-7,42263518749538-0,731065756222452i</v>
      </c>
      <c r="DE144" s="240" t="str">
        <f t="shared" ca="1" si="133"/>
        <v>-4,14374844208773+6,20155779746197i</v>
      </c>
      <c r="DF144" s="240" t="str">
        <f t="shared" ca="1" si="134"/>
        <v>3,51593619984245+6,57785397414713i</v>
      </c>
      <c r="DG144" s="240" t="str">
        <f t="shared" ca="1" si="135"/>
        <v>7,45855014507282+1,27556521976184E-12i</v>
      </c>
      <c r="DH144" s="240" t="str">
        <f t="shared" ca="1" si="136"/>
        <v>3,51593619983825-6,57785397414938i</v>
      </c>
      <c r="DI144" s="240" t="str">
        <f t="shared" ca="1" si="137"/>
        <v>-4,14374844208552-6,20155779746344i</v>
      </c>
      <c r="DJ144" s="240" t="str">
        <f t="shared" ca="1" si="138"/>
        <v>-7,42263518749491+0,731065756227297i</v>
      </c>
      <c r="DK144" s="240" t="str">
        <f t="shared" ca="1" si="139"/>
        <v>-2,85426356998459+6,89080182124146i</v>
      </c>
      <c r="DL144" s="240" t="str">
        <f t="shared" ca="1" si="140"/>
        <v>4,7316541216341+5,7655372290697i</v>
      </c>
      <c r="DM144" s="240" t="str">
        <f t="shared" ca="1" si="141"/>
        <v>7,31523619543699-1,45509094957475i</v>
      </c>
      <c r="DN144" s="240" t="str">
        <f t="shared" ca="1" si="142"/>
        <v>2,16510282164596-7,13738747990233i</v>
      </c>
      <c r="DO144" s="240" t="str">
        <f t="shared" ca="1" si="143"/>
        <v>-5,27399138540036-5,27399138540143i</v>
      </c>
      <c r="DP144" s="240" t="str">
        <f t="shared" ca="1" si="144"/>
        <v>-7,13738747990064+2,16510282165151i</v>
      </c>
      <c r="DQ144" s="240" t="str">
        <f t="shared" ca="1" si="145"/>
        <v>-1,45509094957634+7,31523619543667i</v>
      </c>
      <c r="DR144" s="240" t="str">
        <f t="shared" ca="1" si="146"/>
        <v>5,76553722907345+4,73165412162954i</v>
      </c>
      <c r="DS144" s="240" t="str">
        <f t="shared" ca="1" si="147"/>
        <v>6,89080182124208-2,8542635699831i</v>
      </c>
      <c r="DT144" s="240" t="str">
        <f t="shared" ca="1" si="148"/>
        <v>0,731065756221416-7,42263518749549i</v>
      </c>
      <c r="DU144" s="240" t="str">
        <f t="shared" ca="1" si="149"/>
        <v>-6,20155779746254-4,14374844208687i</v>
      </c>
      <c r="DV144" s="240" t="str">
        <f t="shared" ca="1" si="150"/>
        <v>-6,57785397414664+3,51593619984337i</v>
      </c>
      <c r="DW144" s="240" t="str">
        <f t="shared" ca="1" si="151"/>
        <v>-3,39908720997289E-13+7,45855014507282i</v>
      </c>
      <c r="DX144" s="240" t="str">
        <f t="shared" ca="1" si="152"/>
        <v>6,57785397414987+3,51593619983734i</v>
      </c>
      <c r="DY144" s="240" t="str">
        <f t="shared" ca="1" si="153"/>
        <v>6,20155779746286-4,14374844208639i</v>
      </c>
      <c r="DZ144" s="240" t="str">
        <f t="shared" ca="1" si="154"/>
        <v>-0,731065756228228-7,42263518749482i</v>
      </c>
      <c r="EA144" s="240" t="str">
        <f t="shared" ca="1" si="155"/>
        <v>-6,89080182124185-2,85426356998363i</v>
      </c>
      <c r="EB144" s="240" t="str">
        <f t="shared" ca="1" si="156"/>
        <v>-5,76553722907382+4,73165412162909i</v>
      </c>
      <c r="EC144" s="240" t="str">
        <f t="shared" ca="1" si="157"/>
        <v>1,45509094957577+7,31523619543678i</v>
      </c>
      <c r="ED144" s="240" t="str">
        <f t="shared" ca="1" si="158"/>
        <v>7,13738747990048+2,16510282165206i</v>
      </c>
      <c r="EE144" s="240" t="str">
        <f t="shared" ca="1" si="159"/>
        <v>5,27399138540069-5,2739913854011i</v>
      </c>
      <c r="EF144" s="240" t="str">
        <f t="shared" ca="1" si="160"/>
        <v>-2,16510282164531-7,13738747990252i</v>
      </c>
      <c r="EG144" s="240" t="str">
        <f t="shared" ca="1" si="161"/>
        <v>-7,31523619543686-1,45509094957542i</v>
      </c>
      <c r="EH144" s="240" t="str">
        <f t="shared" ca="1" si="162"/>
        <v>-4,73165412163455+5,76553722906934i</v>
      </c>
      <c r="EI144" s="240" t="str">
        <f t="shared" ca="1" si="163"/>
        <v>2,85426356998406+6,89080182124167i</v>
      </c>
      <c r="EJ144" s="240" t="str">
        <f t="shared" ca="1" si="164"/>
        <v>7,42263518749486+0,731065756227762i</v>
      </c>
      <c r="EK144" s="240" t="str">
        <f t="shared" ca="1" si="165"/>
        <v>4,14374844208591-6,20155779746318i</v>
      </c>
      <c r="EL144" s="240" t="str">
        <f t="shared" ca="1" si="166"/>
        <v>-3,51593619983766-6,5778539741497i</v>
      </c>
      <c r="EM144" s="240" t="str">
        <f t="shared" ca="1" si="167"/>
        <v>-7,45855014507282+7,01740150264935E-13i</v>
      </c>
      <c r="EN144" s="240"/>
      <c r="EO144" s="240"/>
      <c r="EP144" s="240"/>
    </row>
    <row r="145" spans="1:146" ht="15" thickBot="1">
      <c r="A145" s="277">
        <f t="shared" si="168"/>
        <v>8.7890625000000046E-4</v>
      </c>
      <c r="B145" s="276">
        <v>45</v>
      </c>
      <c r="C145" s="248">
        <f t="shared" si="169"/>
        <v>9000</v>
      </c>
      <c r="D145" s="247">
        <f t="shared" si="170"/>
        <v>56548.667764616279</v>
      </c>
      <c r="E145" s="247" t="str">
        <f t="shared" si="171"/>
        <v>56548,6677646163i</v>
      </c>
      <c r="F145" s="247" t="str">
        <f t="shared" si="177"/>
        <v>0,0113548965798514-0,0539615623653444i</v>
      </c>
      <c r="G145" s="247" t="str">
        <f t="shared" si="178"/>
        <v>-4,88885109578067-0,0418010556682292i</v>
      </c>
      <c r="H145" s="247" t="str">
        <f t="shared" si="179"/>
        <v>0,00220004931325562-0,00933835158916008i</v>
      </c>
      <c r="I145" s="247" t="str">
        <f t="shared" si="174"/>
        <v>-0,00402809691663089+0,00782554464455465i</v>
      </c>
      <c r="J145" s="275" t="str">
        <f ca="1">IMPRODUCT(1/N_FFT2,BH100)</f>
        <v>-0,0547297509382008-0,0044460372456527i</v>
      </c>
      <c r="K145" s="274" t="str">
        <f t="shared" ca="1" si="175"/>
        <v>0,000255249403959351-0,000410381040431807i</v>
      </c>
      <c r="N145" s="265">
        <f t="shared" ca="1" si="176"/>
        <v>7.5432300958658853</v>
      </c>
      <c r="O145" s="240">
        <f t="shared" ca="1" si="39"/>
        <v>-7.4567699041341147</v>
      </c>
      <c r="P145" s="240" t="str">
        <f t="shared" ca="1" si="40"/>
        <v>-3,3526482315262+6,66056808679594i</v>
      </c>
      <c r="Q145" s="240" t="str">
        <f t="shared" ca="1" si="41"/>
        <v>4,44199264565278+5,98933374751874i</v>
      </c>
      <c r="R145" s="240" t="str">
        <f t="shared" ca="1" si="42"/>
        <v>7,34698867098208-1,2748234668617i</v>
      </c>
      <c r="S145" s="240" t="str">
        <f t="shared" ca="1" si="43"/>
        <v>2,16458604498233-7,13568389553994i</v>
      </c>
      <c r="T145" s="240" t="str">
        <f t="shared" ca="1" si="44"/>
        <v>-5,40054385130943-5,1417451816756i</v>
      </c>
      <c r="U145" s="241" t="str">
        <f t="shared" ca="1" si="45"/>
        <v>-7,02087744867284+2,51211011978326i</v>
      </c>
      <c r="V145" s="240" t="str">
        <f t="shared" ca="1" si="46"/>
        <v>-0,912788238770265+7,40069152406469i</v>
      </c>
      <c r="W145" s="240" t="str">
        <f t="shared" ca="1" si="47"/>
        <v>6,20007758121966+4,14275939321337i</v>
      </c>
      <c r="X145" s="240" t="str">
        <f t="shared" ca="1" si="48"/>
        <v>6,48803848927807-3,67542840562114i</v>
      </c>
      <c r="Y145" s="240" t="str">
        <f t="shared" ca="1" si="49"/>
        <v>-0,365886357190422-7,44778789821664i</v>
      </c>
      <c r="Z145" s="240" t="str">
        <f t="shared" ca="1" si="50"/>
        <v>-6,81705179239595-3,02179123418402i</v>
      </c>
      <c r="AA145" s="240" t="str">
        <f t="shared" ca="1" si="51"/>
        <v>-5,76416108421651+4,73052474873605i</v>
      </c>
      <c r="AB145" s="240" t="str">
        <f t="shared" ca="1" si="52"/>
        <v>1,63378753356019+7,27558627867085i</v>
      </c>
      <c r="AC145" s="240" t="str">
        <f t="shared" ca="1" si="53"/>
        <v>7,23329985489064+1,81184729280349i</v>
      </c>
      <c r="AD145" s="240" t="str">
        <f t="shared" ca="1" si="54"/>
        <v>4,87055959753558-5,64633213777355i</v>
      </c>
      <c r="AE145" s="240" t="str">
        <f t="shared" ca="1" si="55"/>
        <v>-2,85358230127084-6,88915709307562i</v>
      </c>
      <c r="AF145" s="240" t="str">
        <f t="shared" ca="1" si="56"/>
        <v>-7,43656546304185-0,548554023860374i</v>
      </c>
      <c r="AG145" s="240" t="str">
        <f t="shared" ca="1" si="57"/>
        <v>-3,83354587053284+6,39588488496478i</v>
      </c>
      <c r="AH145" s="240" t="str">
        <f t="shared" ca="1" si="58"/>
        <v>3,98935415075767+6,29987863875431i</v>
      </c>
      <c r="AI145" s="240" t="str">
        <f t="shared" ca="1" si="59"/>
        <v>7,4208635189032-0,730891262098512i</v>
      </c>
      <c r="AJ145" s="240" t="str">
        <f t="shared" ca="1" si="60"/>
        <v>2,68365447708132-6,95711262312475i</v>
      </c>
      <c r="AK145" s="240" t="str">
        <f t="shared" ca="1" si="61"/>
        <v>-5,00766060335524-5,52510205198095i</v>
      </c>
      <c r="AL145" s="240" t="str">
        <f t="shared" ca="1" si="62"/>
        <v>-7,18665636174825+1,98881566298731i</v>
      </c>
      <c r="AM145" s="240" t="str">
        <f t="shared" ca="1" si="63"/>
        <v>-1,45474364179755+7,31349016132857i</v>
      </c>
      <c r="AN145" s="240" t="str">
        <f t="shared" ca="1" si="64"/>
        <v>5,87851791555753+4,58764040871443i</v>
      </c>
      <c r="AO145" s="240" t="str">
        <f t="shared" ca="1" si="65"/>
        <v>6,74084015462238-3,18817995305015i</v>
      </c>
      <c r="AP145" s="240" t="str">
        <f t="shared" ca="1" si="66"/>
        <v>0,18299829425988-7,45452406445229i</v>
      </c>
      <c r="AQ145" s="240" t="str">
        <f t="shared" ca="1" si="67"/>
        <v>-6,57628394180862-3,51509700007131i</v>
      </c>
      <c r="AR145" s="240" t="str">
        <f t="shared" ca="1" si="68"/>
        <v>-6,57628394180862-3,51509700007131i</v>
      </c>
      <c r="AS145" s="240" t="str">
        <f t="shared" ca="1" si="69"/>
        <v>1,0941353859377+7,37606162938185i</v>
      </c>
      <c r="AT145" s="240" t="str">
        <f t="shared" ca="1" si="70"/>
        <v>7,08041316017336+2,33905256128294i</v>
      </c>
      <c r="AU145" s="240" t="str">
        <f t="shared" ca="1" si="71"/>
        <v>5,27273256496085-5,27273256496114i</v>
      </c>
      <c r="AV145" s="240" t="str">
        <f t="shared" ca="1" si="72"/>
        <v>-2,33905256128263-7,08041316017346i</v>
      </c>
      <c r="AW145" s="240" t="str">
        <f t="shared" ca="1" si="73"/>
        <v>-7,37606162938181-1,09413538593803i</v>
      </c>
      <c r="AX145" s="240" t="str">
        <f t="shared" ca="1" si="74"/>
        <v>-4,29366919231823+6,09654182878602i</v>
      </c>
      <c r="AY145" s="240" t="str">
        <f t="shared" ca="1" si="75"/>
        <v>3,515097000071+6,57628394180879i</v>
      </c>
      <c r="AZ145" s="240" t="str">
        <f t="shared" ca="1" si="76"/>
        <v>7,45452406445228-0,18299829426027i</v>
      </c>
      <c r="BA145" s="240" t="str">
        <f t="shared" ca="1" si="77"/>
        <v>3,18817995305047-6,74084015462223i</v>
      </c>
      <c r="BB145" s="240" t="str">
        <f t="shared" ca="1" si="78"/>
        <v>-4,58764040871415-5,87851791555774i</v>
      </c>
      <c r="BC145" s="240" t="str">
        <f t="shared" ca="1" si="79"/>
        <v>-7,3134901613285+1,45474364179794i</v>
      </c>
      <c r="BD145" s="240" t="str">
        <f t="shared" ca="1" si="80"/>
        <v>-1,98881566298765+7,18665636174816i</v>
      </c>
      <c r="BE145" s="240" t="str">
        <f t="shared" ca="1" si="81"/>
        <v>5,52510205198121+5,00766060335495i</v>
      </c>
      <c r="BF145" s="240" t="str">
        <f t="shared" ca="1" si="82"/>
        <v>6,95711262312461-2,68365447708167i</v>
      </c>
      <c r="BG145" s="240" t="str">
        <f t="shared" ca="1" si="83"/>
        <v>0,730891262098861-7,42086351890316i</v>
      </c>
      <c r="BH145" s="240" t="str">
        <f t="shared" ca="1" si="84"/>
        <v>-6,29987863875452-3,98935415075734i</v>
      </c>
      <c r="BI145" s="240" t="str">
        <f t="shared" ca="1" si="85"/>
        <v>-6,39588488496496+3,83354587053253i</v>
      </c>
      <c r="BJ145" s="240" t="str">
        <f t="shared" ca="1" si="86"/>
        <v>0,548554023860763+7,43656546304182i</v>
      </c>
      <c r="BK145" s="240" t="str">
        <f t="shared" ca="1" si="87"/>
        <v>6,88915709307576+2,85358230127048i</v>
      </c>
      <c r="BL145" s="240" t="str">
        <f t="shared" ca="1" si="88"/>
        <v>5,64633213777378-4,87055959753531i</v>
      </c>
      <c r="BM145" s="240" t="str">
        <f t="shared" ca="1" si="89"/>
        <v>-1,81184729280386-7,23329985489054i</v>
      </c>
      <c r="BN145" s="240" t="str">
        <f t="shared" ca="1" si="90"/>
        <v>-7,27558627867077-1,63378753356054i</v>
      </c>
      <c r="BO145" s="240" t="str">
        <f t="shared" ca="1" si="91"/>
        <v>-4,73052474873632+5,76416108421628i</v>
      </c>
      <c r="BP145" s="240" t="str">
        <f t="shared" ca="1" si="92"/>
        <v>3,02179123418437+6,8170517923958i</v>
      </c>
      <c r="BQ145" s="240" t="str">
        <f t="shared" ca="1" si="93"/>
        <v>7,44778789821662+0,365886357190786i</v>
      </c>
      <c r="BR145" s="240" t="str">
        <f t="shared" ca="1" si="94"/>
        <v>3,67542840562113-6,48803848927807i</v>
      </c>
      <c r="BS145" s="240" t="str">
        <f t="shared" ca="1" si="95"/>
        <v>-4,14275939321361-6,2000775812195i</v>
      </c>
      <c r="BT145" s="240" t="str">
        <f t="shared" ca="1" si="96"/>
        <v>-7,40069152406471+0,912788238770116i</v>
      </c>
      <c r="BU145" s="240" t="str">
        <f t="shared" ca="1" si="97"/>
        <v>-2,51211011978307+7,02087744867291i</v>
      </c>
      <c r="BV145" s="240" t="str">
        <f t="shared" ca="1" si="98"/>
        <v>5,14174518167538+5,40054385130964i</v>
      </c>
      <c r="BW145" s="240" t="str">
        <f t="shared" ca="1" si="99"/>
        <v>7,13568389553992-2,16458604498239i</v>
      </c>
      <c r="BX145" s="240" t="str">
        <f t="shared" ca="1" si="100"/>
        <v>1,27482346686148-7,34698867098211i</v>
      </c>
      <c r="BY145" s="240" t="str">
        <f t="shared" ca="1" si="101"/>
        <v>-5,98933374751864-4,44199264565292i</v>
      </c>
      <c r="BZ145" s="240" t="str">
        <f t="shared" ca="1" si="102"/>
        <v>-6,6605680867959+3,35264823152626i</v>
      </c>
      <c r="CA145" s="240" t="str">
        <f t="shared" ca="1" si="103"/>
        <v>-3,25210549822963E-13+7,45676990413411i</v>
      </c>
      <c r="CB145" s="240" t="str">
        <f t="shared" ca="1" si="104"/>
        <v>6,6605680867959+3,35264823152628i</v>
      </c>
      <c r="CC145" s="240" t="str">
        <f t="shared" ca="1" si="105"/>
        <v>5,98933374751859-4,44199264565299i</v>
      </c>
      <c r="CD145" s="240" t="str">
        <f t="shared" ca="1" si="106"/>
        <v>-1,27482346686147-7,34698867098211i</v>
      </c>
      <c r="CE145" s="240" t="str">
        <f t="shared" ca="1" si="107"/>
        <v>-7,13568389553995-2,1645860449823i</v>
      </c>
      <c r="CF145" s="240" t="str">
        <f t="shared" ca="1" si="108"/>
        <v>-5,14174518167539+5,40054385130962i</v>
      </c>
      <c r="CG145" s="240" t="str">
        <f t="shared" ca="1" si="109"/>
        <v>2,51211011978316+7,02087744867288i</v>
      </c>
      <c r="CH145" s="240" t="str">
        <f t="shared" ca="1" si="110"/>
        <v>7,40069152406471+0,912788238770131i</v>
      </c>
      <c r="CI145" s="240" t="str">
        <f t="shared" ca="1" si="111"/>
        <v>4,14275939321358-6,20007758121952i</v>
      </c>
      <c r="CJ145" s="240" t="str">
        <f t="shared" ca="1" si="112"/>
        <v>-3,67542840562111-6,48803848927807i</v>
      </c>
      <c r="CK145" s="240" t="str">
        <f t="shared" ca="1" si="113"/>
        <v>-7,44778789821662+0,365886357190824i</v>
      </c>
      <c r="CL145" s="240" t="str">
        <f t="shared" ca="1" si="114"/>
        <v>-3,02179123418438+6,81705179239579i</v>
      </c>
      <c r="CM145" s="240" t="str">
        <f t="shared" ca="1" si="115"/>
        <v>4,73052474873635+5,76416108421626i</v>
      </c>
      <c r="CN145" s="240" t="str">
        <f t="shared" ca="1" si="116"/>
        <v>7,27558627867078-1,63378753356053i</v>
      </c>
      <c r="CO145" s="240" t="str">
        <f t="shared" ca="1" si="117"/>
        <v>1,81184729280382-7,23329985489056i</v>
      </c>
      <c r="CP145" s="240" t="str">
        <f t="shared" ca="1" si="118"/>
        <v>-5,64633213777376-4,87055959753532i</v>
      </c>
      <c r="CQ145" s="240" t="str">
        <f t="shared" ca="1" si="119"/>
        <v>-6,88915709307576+2,85358230127051i</v>
      </c>
      <c r="CR145" s="240" t="str">
        <f t="shared" ca="1" si="120"/>
        <v>-0,548554023860778+7,43656546304182i</v>
      </c>
      <c r="CS145" s="240" t="str">
        <f t="shared" ca="1" si="121"/>
        <v>6,3958848849646+3,83354587053313i</v>
      </c>
      <c r="CT145" s="240" t="str">
        <f t="shared" ca="1" si="122"/>
        <v>6,29987863875453-3,98935415075732i</v>
      </c>
      <c r="CU145" s="240" t="str">
        <f t="shared" ca="1" si="123"/>
        <v>-0,7308912620989-7,42086351890316i</v>
      </c>
      <c r="CV145" s="240" t="str">
        <f t="shared" ca="1" si="124"/>
        <v>-6,9571126231246-2,68365447708169i</v>
      </c>
      <c r="CW145" s="240" t="str">
        <f t="shared" ca="1" si="125"/>
        <v>-5,52510205198118+5,00766060335498i</v>
      </c>
      <c r="CX145" s="240" t="str">
        <f t="shared" ca="1" si="126"/>
        <v>1,98881566298763+7,18665636174816i</v>
      </c>
      <c r="CY145" s="240" t="str">
        <f t="shared" ca="1" si="127"/>
        <v>7,31349016132851+1,45474364179791i</v>
      </c>
      <c r="CZ145" s="240" t="str">
        <f t="shared" ca="1" si="128"/>
        <v>4,58764040871408-5,8785179155578i</v>
      </c>
      <c r="DA145" s="240" t="str">
        <f t="shared" ca="1" si="129"/>
        <v>-3,1881799530505-6,74084015462221i</v>
      </c>
      <c r="DB145" s="240" t="str">
        <f t="shared" ca="1" si="130"/>
        <v>-7,45452406445224-0,182998294261768i</v>
      </c>
      <c r="DC145" s="240" t="str">
        <f t="shared" ca="1" si="131"/>
        <v>-3,51509700007031+6,57628394180915i</v>
      </c>
      <c r="DD145" s="240" t="str">
        <f t="shared" ca="1" si="132"/>
        <v>4,29366919232133+6,09654182878384i</v>
      </c>
      <c r="DE145" s="240" t="str">
        <f t="shared" ca="1" si="133"/>
        <v>7,37606162938201-1,0941353859366i</v>
      </c>
      <c r="DF145" s="240" t="str">
        <f t="shared" ca="1" si="134"/>
        <v>2,33905256128184-7,08041316017372i</v>
      </c>
      <c r="DG145" s="240" t="str">
        <f t="shared" ca="1" si="135"/>
        <v>-5,2727325649635-5,27273256495849i</v>
      </c>
      <c r="DH145" s="240" t="str">
        <f t="shared" ca="1" si="136"/>
        <v>-7,08041316017379+2,33905256128162i</v>
      </c>
      <c r="DI145" s="240" t="str">
        <f t="shared" ca="1" si="137"/>
        <v>-1,09413538593694+7,37606162938196i</v>
      </c>
      <c r="DJ145" s="240" t="str">
        <f t="shared" ca="1" si="138"/>
        <v>6,09654182878797+4,29366919231546i</v>
      </c>
      <c r="DK145" s="240" t="str">
        <f t="shared" ca="1" si="139"/>
        <v>6,57628394180932-3,51509700007001i</v>
      </c>
      <c r="DL145" s="240" t="str">
        <f t="shared" ca="1" si="140"/>
        <v>-0,182998294261428-7,45452406445225i</v>
      </c>
      <c r="DM145" s="240" t="str">
        <f t="shared" ca="1" si="141"/>
        <v>-6,7408401546208-3,18817995305349i</v>
      </c>
      <c r="DN145" s="240" t="str">
        <f t="shared" ca="1" si="142"/>
        <v>-5,8785179155584+4,58764040871331i</v>
      </c>
      <c r="DO145" s="240" t="str">
        <f t="shared" ca="1" si="143"/>
        <v>1,45474364179902+7,31349016132828i</v>
      </c>
      <c r="DP145" s="240" t="str">
        <f t="shared" ca="1" si="144"/>
        <v>7,18665636174728+1,98881566299082i</v>
      </c>
      <c r="DQ145" s="240" t="str">
        <f t="shared" ca="1" si="145"/>
        <v>5,00766060335579-5,52510205198046i</v>
      </c>
      <c r="DR145" s="240" t="str">
        <f t="shared" ca="1" si="146"/>
        <v>-2,68365447708276-6,95711262312419i</v>
      </c>
      <c r="DS145" s="240" t="str">
        <f t="shared" ca="1" si="147"/>
        <v>-7,42086351890284-0,730891262102191i</v>
      </c>
      <c r="DT145" s="240" t="str">
        <f t="shared" ca="1" si="148"/>
        <v>-3,98935415075824+6,29987863875395i</v>
      </c>
      <c r="DU145" s="240" t="str">
        <f t="shared" ca="1" si="149"/>
        <v>3,83354587053412+6,39588488496401i</v>
      </c>
      <c r="DV145" s="240" t="str">
        <f t="shared" ca="1" si="150"/>
        <v>7,43656546304207-0,54855402385748i</v>
      </c>
      <c r="DW145" s="240" t="str">
        <f t="shared" ca="1" si="151"/>
        <v>2,85358230127151-6,88915709307534i</v>
      </c>
      <c r="DX145" s="240" t="str">
        <f t="shared" ca="1" si="152"/>
        <v>-4,87055959753675-5,64633213777253i</v>
      </c>
      <c r="DY145" s="240" t="str">
        <f t="shared" ca="1" si="153"/>
        <v>-7,23329985489136+1,81184729280061i</v>
      </c>
      <c r="DZ145" s="240" t="str">
        <f t="shared" ca="1" si="154"/>
        <v>-1,63378753356087+7,2755862786707i</v>
      </c>
      <c r="EA145" s="240" t="str">
        <f t="shared" ca="1" si="155"/>
        <v>5,76416108421753+4,73052474873482i</v>
      </c>
      <c r="EB145" s="240" t="str">
        <f t="shared" ca="1" si="156"/>
        <v>6,81705179239714-3,02179123418136i</v>
      </c>
      <c r="EC145" s="240" t="str">
        <f t="shared" ca="1" si="157"/>
        <v>0,365886357191164-7,4477878982166i</v>
      </c>
      <c r="ED145" s="240" t="str">
        <f t="shared" ca="1" si="158"/>
        <v>-6,48803848927895-3,67542840561957i</v>
      </c>
      <c r="EE145" s="240" t="str">
        <f t="shared" ca="1" si="159"/>
        <v>-6,2000775812213+4,14275939321092i</v>
      </c>
      <c r="EF145" s="240" t="str">
        <f t="shared" ca="1" si="160"/>
        <v>0,912788238769795+7,40069152406475i</v>
      </c>
      <c r="EG145" s="240" t="str">
        <f t="shared" ca="1" si="161"/>
        <v>7,02087744867351+2,51211011978138i</v>
      </c>
      <c r="EH145" s="240" t="str">
        <f t="shared" ca="1" si="162"/>
        <v>5,40054385131147-5,14174518167346i</v>
      </c>
      <c r="EI145" s="240" t="str">
        <f t="shared" ca="1" si="163"/>
        <v>-2,16458604498207-7,13568389554001i</v>
      </c>
      <c r="EJ145" s="240" t="str">
        <f t="shared" ca="1" si="164"/>
        <v>-7,34698867098244-1,27482346685961i</v>
      </c>
      <c r="EK145" s="240" t="str">
        <f t="shared" ca="1" si="165"/>
        <v>-4,44199264565506+5,98933374751706i</v>
      </c>
      <c r="EL145" s="240" t="str">
        <f t="shared" ca="1" si="166"/>
        <v>3,35264823152588+6,6605680867961i</v>
      </c>
      <c r="EM145" s="240" t="str">
        <f t="shared" ca="1" si="167"/>
        <v>7,45676990413411-2,31665696541962E-12i</v>
      </c>
      <c r="EN145" s="240"/>
      <c r="EO145" s="240"/>
      <c r="EP145" s="240"/>
    </row>
    <row r="146" spans="1:146" ht="15" thickBot="1">
      <c r="A146" s="277">
        <f t="shared" si="168"/>
        <v>8.9843750000000047E-4</v>
      </c>
      <c r="B146" s="276">
        <v>46</v>
      </c>
      <c r="C146" s="248">
        <f t="shared" si="169"/>
        <v>9200</v>
      </c>
      <c r="D146" s="247">
        <f t="shared" si="170"/>
        <v>57805.30482605219</v>
      </c>
      <c r="E146" s="247" t="str">
        <f t="shared" si="171"/>
        <v>57805,3048260522i</v>
      </c>
      <c r="F146" s="247" t="str">
        <f t="shared" si="177"/>
        <v>0,0113083792033522-0,0528217361329915i</v>
      </c>
      <c r="G146" s="247" t="str">
        <f t="shared" si="178"/>
        <v>-4,9107758926091+0,0122357726090391i</v>
      </c>
      <c r="H146" s="247" t="str">
        <f t="shared" si="179"/>
        <v>0,00219130200673225-0,00913551567881586i</v>
      </c>
      <c r="I146" s="247" t="str">
        <f t="shared" si="174"/>
        <v>-0,00396778191317806+0,0076839928198155i</v>
      </c>
      <c r="J146" s="275" t="str">
        <f ca="1">IMPRODUCT(1/N_FFT2,BI100)</f>
        <v>0,0202708497093462+0,000343476103073802i</v>
      </c>
      <c r="K146" s="274" t="str">
        <f t="shared" ca="1" si="175"/>
        <v>-0,0000830695787512919+0,00015439822534879i</v>
      </c>
      <c r="N146" s="265">
        <f t="shared" ca="1" si="176"/>
        <v>7.5452180071342818</v>
      </c>
      <c r="O146" s="240">
        <f t="shared" ca="1" si="39"/>
        <v>-7.4547819928657182</v>
      </c>
      <c r="P146" s="240" t="str">
        <f t="shared" ca="1" si="40"/>
        <v>-3,1873300114621+6,73904310412005i</v>
      </c>
      <c r="Q146" s="240" t="str">
        <f t="shared" ca="1" si="41"/>
        <v>4,72926363117807+5,76262440802551i</v>
      </c>
      <c r="R146" s="240" t="str">
        <f t="shared" ca="1" si="42"/>
        <v>7,23137151883165-1,81136426976615i</v>
      </c>
      <c r="S146" s="240" t="str">
        <f t="shared" ca="1" si="43"/>
        <v>1,45435581954819-7,31154044721776i</v>
      </c>
      <c r="T146" s="240" t="str">
        <f t="shared" ca="1" si="44"/>
        <v>-5,98773704221604-4,44080844829282i</v>
      </c>
      <c r="U146" s="241" t="str">
        <f t="shared" ca="1" si="45"/>
        <v>-6,57453076058949+3,51415990518609i</v>
      </c>
      <c r="V146" s="240" t="str">
        <f t="shared" ca="1" si="46"/>
        <v>0,365788815007805+7,44580238147442i</v>
      </c>
      <c r="W146" s="240" t="str">
        <f t="shared" ca="1" si="47"/>
        <v>6,88732050254232+2,85282156056336i</v>
      </c>
      <c r="X146" s="240" t="str">
        <f t="shared" ca="1" si="48"/>
        <v>5,52362910688967-5,00632560374135i</v>
      </c>
      <c r="Y146" s="240" t="str">
        <f t="shared" ca="1" si="49"/>
        <v>-2,16400898480127-7,13378158306338i</v>
      </c>
      <c r="Z146" s="240" t="str">
        <f t="shared" ca="1" si="50"/>
        <v>-7,37409523425115-1,09384369877486i</v>
      </c>
      <c r="AA146" s="240" t="str">
        <f t="shared" ca="1" si="51"/>
        <v>-4,14165496888664+6,19842469340813i</v>
      </c>
      <c r="AB146" s="240" t="str">
        <f t="shared" ca="1" si="52"/>
        <v>3,83252387989439+6,39417979659583i</v>
      </c>
      <c r="AC146" s="240" t="str">
        <f t="shared" ca="1" si="53"/>
        <v>7,41888517997092-0,730696412720651i</v>
      </c>
      <c r="AD146" s="240" t="str">
        <f t="shared" ca="1" si="54"/>
        <v>2,51144041264734-7,01900574261602i</v>
      </c>
      <c r="AE146" s="240" t="str">
        <f t="shared" ca="1" si="55"/>
        <v>-5,27132689942265-5,27132689942278i</v>
      </c>
      <c r="AF146" s="240" t="str">
        <f t="shared" ca="1" si="56"/>
        <v>-7,01900574261608+2,5114404126472i</v>
      </c>
      <c r="AG146" s="240" t="str">
        <f t="shared" ca="1" si="57"/>
        <v>-0,730696412720806+7,4188851799709i</v>
      </c>
      <c r="AH146" s="240" t="str">
        <f t="shared" ca="1" si="58"/>
        <v>6,39417979659574+3,83252387989453i</v>
      </c>
      <c r="AI146" s="240" t="str">
        <f t="shared" ca="1" si="59"/>
        <v>6,19842469340822-4,1416549688865i</v>
      </c>
      <c r="AJ146" s="240" t="str">
        <f t="shared" ca="1" si="60"/>
        <v>-1,0938436987747-7,37409523425117i</v>
      </c>
      <c r="AK146" s="240" t="str">
        <f t="shared" ca="1" si="61"/>
        <v>-7,13378158306334-2,16400898480143i</v>
      </c>
      <c r="AL146" s="240" t="str">
        <f t="shared" ca="1" si="62"/>
        <v>-5,00632560374147+5,52362910688957i</v>
      </c>
      <c r="AM146" s="240" t="str">
        <f t="shared" ca="1" si="63"/>
        <v>2,85282156056356+6,88732050254224i</v>
      </c>
      <c r="AN146" s="240" t="str">
        <f t="shared" ca="1" si="64"/>
        <v>7,44580238147442+0,365788815007829i</v>
      </c>
      <c r="AO146" s="240" t="str">
        <f t="shared" ca="1" si="65"/>
        <v>3,5141599051863-6,57453076058938i</v>
      </c>
      <c r="AP146" s="240" t="str">
        <f t="shared" ca="1" si="66"/>
        <v>-4,44080844829304-5,98773704221588i</v>
      </c>
      <c r="AQ146" s="240" t="str">
        <f t="shared" ca="1" si="67"/>
        <v>-7,31154044721775+1,45435581954824i</v>
      </c>
      <c r="AR146" s="240" t="str">
        <f t="shared" ca="1" si="68"/>
        <v>-7,31154044721775+1,45435581954824i</v>
      </c>
      <c r="AS146" s="240" t="str">
        <f t="shared" ca="1" si="69"/>
        <v>5,76262440802571+4,72926363117784i</v>
      </c>
      <c r="AT146" s="240" t="str">
        <f t="shared" ca="1" si="70"/>
        <v>6,73904310412002-3,18733001146218i</v>
      </c>
      <c r="AU146" s="240" t="str">
        <f t="shared" ca="1" si="71"/>
        <v>1,82653785566719E-13-7,45478199286572i</v>
      </c>
      <c r="AV146" s="240" t="str">
        <f t="shared" ca="1" si="72"/>
        <v>-6,73904310412019-3,18733001146179i</v>
      </c>
      <c r="AW146" s="240" t="str">
        <f t="shared" ca="1" si="73"/>
        <v>-5,76262440802543+4,72926363117817i</v>
      </c>
      <c r="AX146" s="240" t="str">
        <f t="shared" ca="1" si="74"/>
        <v>1,81136426976601+7,23137151883168i</v>
      </c>
      <c r="AY146" s="240" t="str">
        <f t="shared" ca="1" si="75"/>
        <v>7,31154044721769+1,45435581954855i</v>
      </c>
      <c r="AZ146" s="240" t="str">
        <f t="shared" ca="1" si="76"/>
        <v>4,44080844829273-5,9877370422161i</v>
      </c>
      <c r="BA146" s="240" t="str">
        <f t="shared" ca="1" si="77"/>
        <v>-3,51415990518601-6,57453076058954i</v>
      </c>
      <c r="BB146" s="240" t="str">
        <f t="shared" ca="1" si="78"/>
        <v>-7,44580238147444+0,365788815007491i</v>
      </c>
      <c r="BC146" s="240" t="str">
        <f t="shared" ca="1" si="79"/>
        <v>-2,85282156056316+6,8873205025424i</v>
      </c>
      <c r="BD146" s="240" t="str">
        <f t="shared" ca="1" si="80"/>
        <v>5,00632560374123+5,52362910688977i</v>
      </c>
      <c r="BE146" s="240" t="str">
        <f t="shared" ca="1" si="81"/>
        <v>7,13378158306343-2,16400898480113i</v>
      </c>
      <c r="BF146" s="240" t="str">
        <f t="shared" ca="1" si="82"/>
        <v>1,0938436987743-7,37409523425123i</v>
      </c>
      <c r="BG146" s="240" t="str">
        <f t="shared" ca="1" si="83"/>
        <v>-6,19842469340802-4,14165496888678i</v>
      </c>
      <c r="BH146" s="240" t="str">
        <f t="shared" ca="1" si="84"/>
        <v>-6,39417979659591+3,83252387989424i</v>
      </c>
      <c r="BI146" s="240" t="str">
        <f t="shared" ca="1" si="85"/>
        <v>0,730696412721233+7,41888517997086i</v>
      </c>
      <c r="BJ146" s="240" t="str">
        <f t="shared" ca="1" si="86"/>
        <v>7,01900574261597+2,51144041264749i</v>
      </c>
      <c r="BK146" s="240" t="str">
        <f t="shared" ca="1" si="87"/>
        <v>5,27132689942291-5,27132689942252i</v>
      </c>
      <c r="BL146" s="240" t="str">
        <f t="shared" ca="1" si="88"/>
        <v>-2,51144041264772-7,01900574261589i</v>
      </c>
      <c r="BM146" s="240" t="str">
        <f t="shared" ca="1" si="89"/>
        <v>-7,41888517997089-0,730696412720988i</v>
      </c>
      <c r="BN146" s="240" t="str">
        <f t="shared" ca="1" si="90"/>
        <v>-3,83252387989466+6,39417979659566i</v>
      </c>
      <c r="BO146" s="240" t="str">
        <f t="shared" ca="1" si="91"/>
        <v>4,14165496888699+6,19842469340789i</v>
      </c>
      <c r="BP146" s="240" t="str">
        <f t="shared" ca="1" si="92"/>
        <v>7,3740952342512-1,09384369877454i</v>
      </c>
      <c r="BQ146" s="240" t="str">
        <f t="shared" ca="1" si="93"/>
        <v>2,1640089848016-7,13378158306329i</v>
      </c>
      <c r="BR146" s="240" t="str">
        <f t="shared" ca="1" si="94"/>
        <v>-5,52362910688995-5,00632560374105i</v>
      </c>
      <c r="BS146" s="240" t="str">
        <f t="shared" ca="1" si="95"/>
        <v>-6,88732050254231+2,85282156056339i</v>
      </c>
      <c r="BT146" s="240" t="str">
        <f t="shared" ca="1" si="96"/>
        <v>-0,365788815008038+7,44580238147441i</v>
      </c>
      <c r="BU146" s="240" t="str">
        <f t="shared" ca="1" si="97"/>
        <v>6,57453076058966+3,51415990518579i</v>
      </c>
      <c r="BV146" s="240" t="str">
        <f t="shared" ca="1" si="98"/>
        <v>5,98773704221598-4,44080844829289i</v>
      </c>
      <c r="BW146" s="240" t="str">
        <f t="shared" ca="1" si="99"/>
        <v>-1,45435581954812-7,31154044721778i</v>
      </c>
      <c r="BX146" s="240" t="str">
        <f t="shared" ca="1" si="100"/>
        <v>-7,23137151883156-1,81136426976648i</v>
      </c>
      <c r="BY146" s="240" t="str">
        <f t="shared" ca="1" si="101"/>
        <v>-4,72926363117794+5,76262440802562i</v>
      </c>
      <c r="BZ146" s="240" t="str">
        <f t="shared" ca="1" si="102"/>
        <v>3,18733001146201+6,73904310412009i</v>
      </c>
      <c r="CA146" s="240" t="str">
        <f t="shared" ca="1" si="103"/>
        <v>7,45478199286572+3,65307571133438E-13i</v>
      </c>
      <c r="CB146" s="240" t="str">
        <f t="shared" ca="1" si="104"/>
        <v>3,18733001146191-6,73904310412014i</v>
      </c>
      <c r="CC146" s="240" t="str">
        <f t="shared" ca="1" si="105"/>
        <v>-4,72926363117803-5,76262440802555i</v>
      </c>
      <c r="CD146" s="240" t="str">
        <f t="shared" ca="1" si="106"/>
        <v>-7,23137151883171+1,81136426976588i</v>
      </c>
      <c r="CE146" s="240" t="str">
        <f t="shared" ca="1" si="107"/>
        <v>-1,454355819548+7,3115404472178i</v>
      </c>
      <c r="CF146" s="240" t="str">
        <f t="shared" ca="1" si="108"/>
        <v>5,98773704221599+4,44080844829288i</v>
      </c>
      <c r="CG146" s="240" t="str">
        <f t="shared" ca="1" si="109"/>
        <v>6,5745307605896-3,51415990518589i</v>
      </c>
      <c r="CH146" s="240" t="str">
        <f t="shared" ca="1" si="110"/>
        <v>-0,365788815008049-7,44580238147441i</v>
      </c>
      <c r="CI146" s="240" t="str">
        <f t="shared" ca="1" si="111"/>
        <v>-6,88732050254236-2,85282156056328i</v>
      </c>
      <c r="CJ146" s="240" t="str">
        <f t="shared" ca="1" si="112"/>
        <v>-5,5236291068899+5,00632560374109i</v>
      </c>
      <c r="CK146" s="240" t="str">
        <f t="shared" ca="1" si="113"/>
        <v>2,16400898480162+7,13378158306328i</v>
      </c>
      <c r="CL146" s="240" t="str">
        <f t="shared" ca="1" si="114"/>
        <v>7,37409523425121+1,09384369877443i</v>
      </c>
      <c r="CM146" s="240" t="str">
        <f t="shared" ca="1" si="115"/>
        <v>4,14165496888693-6,19842469340793i</v>
      </c>
      <c r="CN146" s="240" t="str">
        <f t="shared" ca="1" si="116"/>
        <v>-3,83252387989477-6,3941797965956i</v>
      </c>
      <c r="CO146" s="240" t="str">
        <f t="shared" ca="1" si="117"/>
        <v>-7,41888517997088+0,730696412721052i</v>
      </c>
      <c r="CP146" s="240" t="str">
        <f t="shared" ca="1" si="118"/>
        <v>-2,51144041264771+7,01900574261589i</v>
      </c>
      <c r="CQ146" s="240" t="str">
        <f t="shared" ca="1" si="119"/>
        <v>5,27132689942296+5,27132689942247i</v>
      </c>
      <c r="CR146" s="240" t="str">
        <f t="shared" ca="1" si="120"/>
        <v>7,01900574261595-2,51144041264755i</v>
      </c>
      <c r="CS146" s="240" t="str">
        <f t="shared" ca="1" si="121"/>
        <v>0,730696412721117-7,41888517997087i</v>
      </c>
      <c r="CT146" s="240" t="str">
        <f t="shared" ca="1" si="122"/>
        <v>-6,39417979659595-3,83252387989418i</v>
      </c>
      <c r="CU146" s="240" t="str">
        <f t="shared" ca="1" si="123"/>
        <v>-6,19842469340796+4,14165496888688i</v>
      </c>
      <c r="CV146" s="240" t="str">
        <f t="shared" ca="1" si="124"/>
        <v>1,09384369877436+7,37409523425122i</v>
      </c>
      <c r="CW146" s="240" t="str">
        <f t="shared" ca="1" si="125"/>
        <v>7,13378158306323+2,16400898480178i</v>
      </c>
      <c r="CX146" s="240" t="str">
        <f t="shared" ca="1" si="126"/>
        <v>5,00632560374115-5,52362910688986i</v>
      </c>
      <c r="CY146" s="240" t="str">
        <f t="shared" ca="1" si="127"/>
        <v>-2,85282156056322-6,88732050254238i</v>
      </c>
      <c r="CZ146" s="240" t="str">
        <f t="shared" ca="1" si="128"/>
        <v>-7,44580238147441-0,365788815008115i</v>
      </c>
      <c r="DA146" s="240" t="str">
        <f t="shared" ca="1" si="129"/>
        <v>-3,51415990518529+6,57453076058992i</v>
      </c>
      <c r="DB146" s="240" t="str">
        <f t="shared" ca="1" si="130"/>
        <v>4,44080844829462+5,98773704221471i</v>
      </c>
      <c r="DC146" s="240" t="str">
        <f t="shared" ca="1" si="131"/>
        <v>7,31154044721709-1,45435581955157i</v>
      </c>
      <c r="DD146" s="240" t="str">
        <f t="shared" ca="1" si="132"/>
        <v>1,81136426976882-7,23137151883097i</v>
      </c>
      <c r="DE146" s="240" t="str">
        <f t="shared" ca="1" si="133"/>
        <v>-5,76262440802456-4,72926363117923i</v>
      </c>
      <c r="DF146" s="240" t="str">
        <f t="shared" ca="1" si="134"/>
        <v>-6,73904310412017+3,18733001146185i</v>
      </c>
      <c r="DG146" s="240" t="str">
        <f t="shared" ca="1" si="135"/>
        <v>1,04112100081163E-12+7,45478199286572i</v>
      </c>
      <c r="DH146" s="240" t="str">
        <f t="shared" ca="1" si="136"/>
        <v>6,73904310412101+3,18733001146006i</v>
      </c>
      <c r="DI146" s="240" t="str">
        <f t="shared" ca="1" si="137"/>
        <v>5,76262440802331-4,72926363118075i</v>
      </c>
      <c r="DJ146" s="240" t="str">
        <f t="shared" ca="1" si="138"/>
        <v>-1,81136426976355-7,2313715188323i</v>
      </c>
      <c r="DK146" s="240" t="str">
        <f t="shared" ca="1" si="139"/>
        <v>-7,31154044721747-1,45435581954964i</v>
      </c>
      <c r="DL146" s="240" t="str">
        <f t="shared" ca="1" si="140"/>
        <v>-4,44080844829294+5,98773704221595i</v>
      </c>
      <c r="DM146" s="240" t="str">
        <f t="shared" ca="1" si="141"/>
        <v>3,51415990518703+6,57453076058898i</v>
      </c>
      <c r="DN146" s="240" t="str">
        <f t="shared" ca="1" si="142"/>
        <v>7,44580238147431-0,365788815010089i</v>
      </c>
      <c r="DO146" s="240" t="str">
        <f t="shared" ca="1" si="143"/>
        <v>2,85282156056002-6,8873205025437i</v>
      </c>
      <c r="DP146" s="240" t="str">
        <f t="shared" ca="1" si="144"/>
        <v>-5,00632560373931-5,52362910689152i</v>
      </c>
      <c r="DQ146" s="240" t="str">
        <f t="shared" ca="1" si="145"/>
        <v>-7,13378158306373+2,16400898480012i</v>
      </c>
      <c r="DR146" s="240" t="str">
        <f t="shared" ca="1" si="146"/>
        <v>-1,09384369877461+7,37409523425118i</v>
      </c>
      <c r="DS146" s="240" t="str">
        <f t="shared" ca="1" si="147"/>
        <v>6,19842469340865+4,14165496888585i</v>
      </c>
      <c r="DT146" s="240" t="str">
        <f t="shared" ca="1" si="148"/>
        <v>6,39417979659455-3,83252387989652i</v>
      </c>
      <c r="DU146" s="240" t="str">
        <f t="shared" ca="1" si="149"/>
        <v>-0,73069641272456-7,41888517997053i</v>
      </c>
      <c r="DV146" s="240" t="str">
        <f t="shared" ca="1" si="150"/>
        <v>-7,01900574261511-2,51144041264988i</v>
      </c>
      <c r="DW146" s="240" t="str">
        <f t="shared" ca="1" si="151"/>
        <v>-5,27132689942365+5,27132689942178i</v>
      </c>
      <c r="DX146" s="240" t="str">
        <f t="shared" ca="1" si="152"/>
        <v>2,51144041264737+7,01900574261601i</v>
      </c>
      <c r="DY146" s="240" t="str">
        <f t="shared" ca="1" si="153"/>
        <v>7,41888517997099+0,730696412719929i</v>
      </c>
      <c r="DZ146" s="240" t="str">
        <f t="shared" ca="1" si="154"/>
        <v>3,83252387989243-6,394179796597i</v>
      </c>
      <c r="EA146" s="240" t="str">
        <f t="shared" ca="1" si="155"/>
        <v>-4,14165496888981-6,198424693406i</v>
      </c>
      <c r="EB146" s="240" t="str">
        <f t="shared" ca="1" si="156"/>
        <v>-7,37409523425156+1,09384369877209i</v>
      </c>
      <c r="EC146" s="240" t="str">
        <f t="shared" ca="1" si="157"/>
        <v>-2,16400898480266+7,13378158306297i</v>
      </c>
      <c r="ED146" s="240" t="str">
        <f t="shared" ca="1" si="158"/>
        <v>5,52362910688973+5,00632560374128i</v>
      </c>
      <c r="EE146" s="240" t="str">
        <f t="shared" ca="1" si="159"/>
        <v>6,88732050254184-2,85282156056452i</v>
      </c>
      <c r="EF146" s="240" t="str">
        <f t="shared" ca="1" si="160"/>
        <v>0,36578881500544-7,44580238147454i</v>
      </c>
      <c r="EG146" s="240" t="str">
        <f t="shared" ca="1" si="161"/>
        <v>-6,57453076058773-3,51415990518938i</v>
      </c>
      <c r="EH146" s="240" t="str">
        <f t="shared" ca="1" si="162"/>
        <v>-5,98773704221747+4,4408084482909i</v>
      </c>
      <c r="EI146" s="240" t="str">
        <f t="shared" ca="1" si="163"/>
        <v>1,45435581954693+7,31154044721801i</v>
      </c>
      <c r="EJ146" s="240" t="str">
        <f t="shared" ca="1" si="164"/>
        <v>7,23137151883165+1,81136426976612i</v>
      </c>
      <c r="EK146" s="240" t="str">
        <f t="shared" ca="1" si="165"/>
        <v>4,72926363117707-5,76262440802633i</v>
      </c>
      <c r="EL146" s="240" t="str">
        <f t="shared" ca="1" si="166"/>
        <v>-3,18733001146446-6,73904310411893i</v>
      </c>
      <c r="EM146" s="240" t="str">
        <f t="shared" ca="1" si="167"/>
        <v>-7,45478199286572-3,6969022096222E-12i</v>
      </c>
      <c r="EN146" s="240"/>
      <c r="EO146" s="240"/>
      <c r="EP146" s="240"/>
    </row>
    <row r="147" spans="1:146" ht="15" thickBot="1">
      <c r="A147" s="277">
        <f t="shared" si="168"/>
        <v>9.1796875000000049E-4</v>
      </c>
      <c r="B147" s="276">
        <v>47</v>
      </c>
      <c r="C147" s="248">
        <f t="shared" si="169"/>
        <v>9400</v>
      </c>
      <c r="D147" s="247">
        <f t="shared" si="170"/>
        <v>59061.941887488108</v>
      </c>
      <c r="E147" s="247" t="str">
        <f t="shared" si="171"/>
        <v>59061,9418874881i</v>
      </c>
      <c r="F147" s="247" t="str">
        <f t="shared" si="177"/>
        <v>0,011265084053551-0,0517310734281504i</v>
      </c>
      <c r="G147" s="247" t="str">
        <f t="shared" si="178"/>
        <v>-4,93056215572713+0,0665978581252298i</v>
      </c>
      <c r="H147" s="247" t="str">
        <f t="shared" si="179"/>
        <v>0,00218310666570744-0,00894129923895879i</v>
      </c>
      <c r="I147" s="247" t="str">
        <f t="shared" si="174"/>
        <v>-0,00391021810502871+0,0075477878557068i</v>
      </c>
      <c r="J147" s="275" t="str">
        <f ca="1">IMPRODUCT(1/N_FFT2,BJ100)</f>
        <v>0,108406160400832+0,00444679088274566i</v>
      </c>
      <c r="K147" s="274" t="str">
        <f t="shared" ca="1" si="175"/>
        <v>-0,000457455165317635+0,000800838778738214i</v>
      </c>
      <c r="N147" s="265">
        <f t="shared" ca="1" si="176"/>
        <v>7.5474500494745964</v>
      </c>
      <c r="O147" s="240">
        <f t="shared" ca="1" si="39"/>
        <v>-7.4525499505254036</v>
      </c>
      <c r="P147" s="240" t="str">
        <f t="shared" ca="1" si="40"/>
        <v>-3,02008113463875+6,81319386963818i</v>
      </c>
      <c r="Q147" s="240" t="str">
        <f t="shared" ca="1" si="41"/>
        <v>5,00482665572001+5,52197527260586i</v>
      </c>
      <c r="R147" s="240" t="str">
        <f t="shared" ca="1" si="42"/>
        <v>7,07640619530111-2,33772883889051i</v>
      </c>
      <c r="S147" s="240" t="str">
        <f t="shared" ca="1" si="43"/>
        <v>0,730477634313701-7,41666388552452i</v>
      </c>
      <c r="T147" s="240" t="str">
        <f t="shared" ca="1" si="44"/>
        <v>-6,48436676254002-3,67334839811614i</v>
      </c>
      <c r="U147" s="241" t="str">
        <f t="shared" ca="1" si="45"/>
        <v>-5,98594424899773+4,43947882222308i</v>
      </c>
      <c r="V147" s="240" t="str">
        <f t="shared" ca="1" si="46"/>
        <v>1,63286293649117+7,27146886094616i</v>
      </c>
      <c r="W147" s="240" t="str">
        <f t="shared" ca="1" si="47"/>
        <v>7,30935129294514+1,45392036968926i</v>
      </c>
      <c r="X147" s="240" t="str">
        <f t="shared" ca="1" si="48"/>
        <v>4,29123930846331-6,09309165880307i</v>
      </c>
      <c r="Y147" s="240" t="str">
        <f t="shared" ca="1" si="49"/>
        <v>-3,83137638080203-6,39226531002183i</v>
      </c>
      <c r="Z147" s="240" t="str">
        <f t="shared" ca="1" si="50"/>
        <v>-7,39650330647111+0,912271671399512i</v>
      </c>
      <c r="AA147" s="240" t="str">
        <f t="shared" ca="1" si="51"/>
        <v>-2,16336105711121+7,13164565171678i</v>
      </c>
      <c r="AB147" s="240" t="str">
        <f t="shared" ca="1" si="52"/>
        <v>5,64313675156915+4,86780323843987i</v>
      </c>
      <c r="AC147" s="240" t="str">
        <f t="shared" ca="1" si="53"/>
        <v>6,73702536174271-3,18637569039052i</v>
      </c>
      <c r="AD147" s="240" t="str">
        <f t="shared" ca="1" si="54"/>
        <v>-0,182894731414026-7,45030538181471i</v>
      </c>
      <c r="AE147" s="240" t="str">
        <f t="shared" ca="1" si="55"/>
        <v>-6,88525836430832-2,85196739493958i</v>
      </c>
      <c r="AF147" s="240" t="str">
        <f t="shared" ca="1" si="56"/>
        <v>-5,39748756221832+5,13883535256528i</v>
      </c>
      <c r="AG147" s="240" t="str">
        <f t="shared" ca="1" si="57"/>
        <v>2,51068846023041+7,01690417639731i</v>
      </c>
      <c r="AH147" s="240" t="str">
        <f t="shared" ca="1" si="58"/>
        <v>7,43235694358021+0,548243584815426i</v>
      </c>
      <c r="AI147" s="240" t="str">
        <f t="shared" ca="1" si="59"/>
        <v>3,51310772771071-6,57256227498648i</v>
      </c>
      <c r="AJ147" s="240" t="str">
        <f t="shared" ca="1" si="60"/>
        <v>-4,58504415994304-5,87519113020576i</v>
      </c>
      <c r="AK147" s="240" t="str">
        <f t="shared" ca="1" si="61"/>
        <v>-7,22920636800318+1,81082192771637i</v>
      </c>
      <c r="AL147" s="240" t="str">
        <f t="shared" ca="1" si="62"/>
        <v>-1,27410201562268+7,34283084503943i</v>
      </c>
      <c r="AM147" s="240" t="str">
        <f t="shared" ca="1" si="63"/>
        <v>6,1965688180289+4,14041491260333i</v>
      </c>
      <c r="AN147" s="240" t="str">
        <f t="shared" ca="1" si="64"/>
        <v>6,29631339590274-3,98709648562107i</v>
      </c>
      <c r="AO147" s="240" t="str">
        <f t="shared" ca="1" si="65"/>
        <v>-1,09351619014318-7,37188735039888i</v>
      </c>
      <c r="AP147" s="240" t="str">
        <f t="shared" ca="1" si="66"/>
        <v>-7,18258927146146-1,98769014752375i</v>
      </c>
      <c r="AQ147" s="240" t="str">
        <f t="shared" ca="1" si="67"/>
        <v>-4,72784763850723+5,76089901596425i</v>
      </c>
      <c r="AR147" s="240" t="str">
        <f t="shared" ca="1" si="68"/>
        <v>-4,72784763850723+5,76089901596425i</v>
      </c>
      <c r="AS147" s="240" t="str">
        <f t="shared" ca="1" si="69"/>
        <v>7,44357302772684-0,365679293881462i</v>
      </c>
      <c r="AT147" s="240" t="str">
        <f t="shared" ca="1" si="70"/>
        <v>2,68213573672296-6,95317543679647i</v>
      </c>
      <c r="AU147" s="240" t="str">
        <f t="shared" ca="1" si="71"/>
        <v>-5,26974860714813-5,26974860714783i</v>
      </c>
      <c r="AV147" s="240" t="str">
        <f t="shared" ca="1" si="72"/>
        <v>-6,95317543679631+2,68213573672337i</v>
      </c>
      <c r="AW147" s="240" t="str">
        <f t="shared" ca="1" si="73"/>
        <v>-0,36567929388102+7,44357302772687i</v>
      </c>
      <c r="AX147" s="240" t="str">
        <f t="shared" ca="1" si="74"/>
        <v>6,65679872168281+3,35075089257294i</v>
      </c>
      <c r="AY147" s="240" t="str">
        <f t="shared" ca="1" si="75"/>
        <v>5,760899015964-4,72784763850753i</v>
      </c>
      <c r="AZ147" s="240" t="str">
        <f t="shared" ca="1" si="76"/>
        <v>-1,98769014752418-7,18258927146134i</v>
      </c>
      <c r="BA147" s="240" t="str">
        <f t="shared" ca="1" si="77"/>
        <v>-7,37188735039894-1,09351619014274i</v>
      </c>
      <c r="BB147" s="240" t="str">
        <f t="shared" ca="1" si="78"/>
        <v>-3,98709648562072+6,29631339590296i</v>
      </c>
      <c r="BC147" s="240" t="str">
        <f t="shared" ca="1" si="79"/>
        <v>4,1404149126037+6,19656881802866i</v>
      </c>
      <c r="BD147" s="240" t="str">
        <f t="shared" ca="1" si="80"/>
        <v>7,34283084503947-1,27410201562241i</v>
      </c>
      <c r="BE147" s="240" t="str">
        <f t="shared" ca="1" si="81"/>
        <v>1,81082192771668-7,2292063680031i</v>
      </c>
      <c r="BF147" s="240" t="str">
        <f t="shared" ca="1" si="82"/>
        <v>-5,87519113020557-4,58504415994328i</v>
      </c>
      <c r="BG147" s="240" t="str">
        <f t="shared" ca="1" si="83"/>
        <v>-6,57256227498663+3,51310772771043i</v>
      </c>
      <c r="BH147" s="240" t="str">
        <f t="shared" ca="1" si="84"/>
        <v>0,548243584815127+7,43235694358023i</v>
      </c>
      <c r="BI147" s="240" t="str">
        <f t="shared" ca="1" si="85"/>
        <v>7,01690417639721+2,51068846023069i</v>
      </c>
      <c r="BJ147" s="240" t="str">
        <f t="shared" ca="1" si="86"/>
        <v>5,13883535256552-5,39748756221809i</v>
      </c>
      <c r="BK147" s="240" t="str">
        <f t="shared" ca="1" si="87"/>
        <v>-2,85196739493931-6,88525836430844i</v>
      </c>
      <c r="BL147" s="240" t="str">
        <f t="shared" ca="1" si="88"/>
        <v>-7,4503053818147-0,182894731414298i</v>
      </c>
      <c r="BM147" s="240" t="str">
        <f t="shared" ca="1" si="89"/>
        <v>-3,18637569039081+6,73702536174257i</v>
      </c>
      <c r="BN147" s="240" t="str">
        <f t="shared" ca="1" si="90"/>
        <v>4,86780323843965+5,64313675156936i</v>
      </c>
      <c r="BO147" s="240" t="str">
        <f t="shared" ca="1" si="91"/>
        <v>7,13164565171687-2,1633610571109i</v>
      </c>
      <c r="BP147" s="240" t="str">
        <f t="shared" ca="1" si="92"/>
        <v>0,912271671399825-7,39650330647108i</v>
      </c>
      <c r="BQ147" s="240" t="str">
        <f t="shared" ca="1" si="93"/>
        <v>-6,39226531002169-3,83137638080228i</v>
      </c>
      <c r="BR147" s="240" t="str">
        <f t="shared" ca="1" si="94"/>
        <v>-6,09309165880326+4,29123930846304i</v>
      </c>
      <c r="BS147" s="240" t="str">
        <f t="shared" ca="1" si="95"/>
        <v>1,45392036968906+7,30935129294518i</v>
      </c>
      <c r="BT147" s="240" t="str">
        <f t="shared" ca="1" si="96"/>
        <v>7,27146886094613+1,6328629364913i</v>
      </c>
      <c r="BU147" s="240" t="str">
        <f t="shared" ca="1" si="97"/>
        <v>4,43947882222328-5,98594424899759i</v>
      </c>
      <c r="BV147" s="240" t="str">
        <f t="shared" ca="1" si="98"/>
        <v>-3,67334839811591-6,48436676254016i</v>
      </c>
      <c r="BW147" s="240" t="str">
        <f t="shared" ca="1" si="99"/>
        <v>-7,41666388552454+0,730477634313501i</v>
      </c>
      <c r="BX147" s="240" t="str">
        <f t="shared" ca="1" si="100"/>
        <v>-2,33772883889072+7,07640619530103i</v>
      </c>
      <c r="BY147" s="240" t="str">
        <f t="shared" ca="1" si="101"/>
        <v>5,52197527260563+5,00482665572027i</v>
      </c>
      <c r="BZ147" s="240" t="str">
        <f t="shared" ca="1" si="102"/>
        <v>6,81319386963829-3,02008113463851i</v>
      </c>
      <c r="CA147" s="240" t="str">
        <f t="shared" ca="1" si="103"/>
        <v>2,9946277772133E-13-7,4525499505254i</v>
      </c>
      <c r="CB147" s="240" t="str">
        <f t="shared" ca="1" si="104"/>
        <v>-6,81319386963805-3,02008113463906i</v>
      </c>
      <c r="CC147" s="240" t="str">
        <f t="shared" ca="1" si="105"/>
        <v>-5,52197527260604+5,00482665571982i</v>
      </c>
      <c r="CD147" s="240" t="str">
        <f t="shared" ca="1" si="106"/>
        <v>2,33772883889016+7,07640619530122i</v>
      </c>
      <c r="CE147" s="240" t="str">
        <f t="shared" ca="1" si="107"/>
        <v>7,41666388552455+0,73047763431336i</v>
      </c>
      <c r="CF147" s="240" t="str">
        <f t="shared" ca="1" si="108"/>
        <v>3,67334839811652-6,48436676253981i</v>
      </c>
      <c r="CG147" s="240" t="str">
        <f t="shared" ca="1" si="109"/>
        <v>-4,43947882222279-5,98594424899794i</v>
      </c>
      <c r="CH147" s="240" t="str">
        <f t="shared" ca="1" si="110"/>
        <v>-7,2714688609461+1,63286293649143i</v>
      </c>
      <c r="CI147" s="240" t="str">
        <f t="shared" ca="1" si="111"/>
        <v>-1,45392036968903+7,30935129294519i</v>
      </c>
      <c r="CJ147" s="240" t="str">
        <f t="shared" ca="1" si="112"/>
        <v>6,09309165880334+4,29123930846293i</v>
      </c>
      <c r="CK147" s="240" t="str">
        <f t="shared" ca="1" si="113"/>
        <v>6,39226531002162-3,83137638080239i</v>
      </c>
      <c r="CL147" s="240" t="str">
        <f t="shared" ca="1" si="114"/>
        <v>-0,912271671399915-7,39650330647106i</v>
      </c>
      <c r="CM147" s="240" t="str">
        <f t="shared" ca="1" si="115"/>
        <v>-7,13164565171691-2,16336105711076i</v>
      </c>
      <c r="CN147" s="240" t="str">
        <f t="shared" ca="1" si="116"/>
        <v>-4,86780323843954+5,64313675156944i</v>
      </c>
      <c r="CO147" s="240" t="str">
        <f t="shared" ca="1" si="117"/>
        <v>3,18637569039089+6,73702536174254i</v>
      </c>
      <c r="CP147" s="240" t="str">
        <f t="shared" ca="1" si="118"/>
        <v>7,45030538181469-0,182894731414494i</v>
      </c>
      <c r="CQ147" s="240" t="str">
        <f t="shared" ca="1" si="119"/>
        <v>2,85196739493917-6,88525836430849i</v>
      </c>
      <c r="CR147" s="240" t="str">
        <f t="shared" ca="1" si="120"/>
        <v>-5,13883535256559-5,39748756221803i</v>
      </c>
      <c r="CS147" s="240" t="str">
        <f t="shared" ca="1" si="121"/>
        <v>-7,01690417639714+2,51068846023088i</v>
      </c>
      <c r="CT147" s="240" t="str">
        <f t="shared" ca="1" si="122"/>
        <v>-0,548243584814986+7,43235694358024i</v>
      </c>
      <c r="CU147" s="240" t="str">
        <f t="shared" ca="1" si="123"/>
        <v>6,57256227498668+3,51310772771035i</v>
      </c>
      <c r="CV147" s="240" t="str">
        <f t="shared" ca="1" si="124"/>
        <v>5,87519113020545-4,58504415994343i</v>
      </c>
      <c r="CW147" s="240" t="str">
        <f t="shared" ca="1" si="125"/>
        <v>-1,81082192771682-7,22920636800307i</v>
      </c>
      <c r="CX147" s="240" t="str">
        <f t="shared" ca="1" si="126"/>
        <v>-7,34283084503924-1,27410201562373i</v>
      </c>
      <c r="CY147" s="240" t="str">
        <f t="shared" ca="1" si="127"/>
        <v>-4,14041491260486+6,19656881802789i</v>
      </c>
      <c r="CZ147" s="240" t="str">
        <f t="shared" ca="1" si="128"/>
        <v>3,98709648561959+6,29631339590368i</v>
      </c>
      <c r="DA147" s="240" t="str">
        <f t="shared" ca="1" si="129"/>
        <v>7,37188735039914-1,09351619014142i</v>
      </c>
      <c r="DB147" s="240" t="str">
        <f t="shared" ca="1" si="130"/>
        <v>1,98769014752552-7,18258927146096i</v>
      </c>
      <c r="DC147" s="240" t="str">
        <f t="shared" ca="1" si="131"/>
        <v>-5,76089901596315-4,72784763850856i</v>
      </c>
      <c r="DD147" s="240" t="str">
        <f t="shared" ca="1" si="132"/>
        <v>-6,65679872168341+3,35075089257175i</v>
      </c>
      <c r="DE147" s="240" t="str">
        <f t="shared" ca="1" si="133"/>
        <v>0,365679293879629+7,44357302772693i</v>
      </c>
      <c r="DF147" s="240" t="str">
        <f t="shared" ca="1" si="134"/>
        <v>6,95317543679585+2,68213573672457i</v>
      </c>
      <c r="DG147" s="240" t="str">
        <f t="shared" ca="1" si="135"/>
        <v>5,26974860714909-5,26974860714688i</v>
      </c>
      <c r="DH147" s="240" t="str">
        <f t="shared" ca="1" si="136"/>
        <v>-2,68213573672166-6,95317543679697i</v>
      </c>
      <c r="DI147" s="240" t="str">
        <f t="shared" ca="1" si="137"/>
        <v>-7,44357302772677-0,365679293882854i</v>
      </c>
      <c r="DJ147" s="240" t="str">
        <f t="shared" ca="1" si="138"/>
        <v>-3,35075089257453+6,65679872168201i</v>
      </c>
      <c r="DK147" s="240" t="str">
        <f t="shared" ca="1" si="139"/>
        <v>4,72784763850615+5,76089901596514i</v>
      </c>
      <c r="DL147" s="240" t="str">
        <f t="shared" ca="1" si="140"/>
        <v>7,18258927146183-1,98769014752241i</v>
      </c>
      <c r="DM147" s="240" t="str">
        <f t="shared" ca="1" si="141"/>
        <v>1,0935161901445-7,37188735039868i</v>
      </c>
      <c r="DN147" s="240" t="str">
        <f t="shared" ca="1" si="142"/>
        <v>-6,29631339590201-3,98709648562222i</v>
      </c>
      <c r="DO147" s="240" t="str">
        <f t="shared" ca="1" si="143"/>
        <v>-6,19656881802968+4,14041491260218i</v>
      </c>
      <c r="DP147" s="240" t="str">
        <f t="shared" ca="1" si="144"/>
        <v>1,27410201562065+7,34283084503978i</v>
      </c>
      <c r="DQ147" s="240" t="str">
        <f t="shared" ca="1" si="145"/>
        <v>7,22920636800267+1,81082192771841i</v>
      </c>
      <c r="DR147" s="240" t="str">
        <f t="shared" ca="1" si="146"/>
        <v>4,58504415994473-5,87519113020445i</v>
      </c>
      <c r="DS147" s="240" t="str">
        <f t="shared" ca="1" si="147"/>
        <v>-3,5131077277089-6,57256227498745i</v>
      </c>
      <c r="DT147" s="240" t="str">
        <f t="shared" ca="1" si="148"/>
        <v>-7,43235694358036+0,54824358481335i</v>
      </c>
      <c r="DU147" s="240" t="str">
        <f t="shared" ca="1" si="149"/>
        <v>-2,51068846023242+7,01690417639659i</v>
      </c>
      <c r="DV147" s="240" t="str">
        <f t="shared" ca="1" si="150"/>
        <v>5,39748756221683+5,13883535256685i</v>
      </c>
      <c r="DW147" s="240" t="str">
        <f t="shared" ca="1" si="151"/>
        <v>6,88525836430916-2,85196739493756i</v>
      </c>
      <c r="DX147" s="240" t="str">
        <f t="shared" ca="1" si="152"/>
        <v>0,182894731416027-7,45030538181465i</v>
      </c>
      <c r="DY147" s="240" t="str">
        <f t="shared" ca="1" si="153"/>
        <v>-6,73702536174183-3,18637569039237i</v>
      </c>
      <c r="DZ147" s="240" t="str">
        <f t="shared" ca="1" si="154"/>
        <v>-5,64313675157052+4,86780323843829i</v>
      </c>
      <c r="EA147" s="240" t="str">
        <f t="shared" ca="1" si="155"/>
        <v>2,1633610571092+7,13164565171739i</v>
      </c>
      <c r="EB147" s="240" t="str">
        <f t="shared" ca="1" si="156"/>
        <v>7,39650330647085+0,912271671401651i</v>
      </c>
      <c r="EC147" s="240" t="str">
        <f t="shared" ca="1" si="157"/>
        <v>3,83137638080389-6,39226531002071i</v>
      </c>
      <c r="ED147" s="240" t="str">
        <f t="shared" ca="1" si="158"/>
        <v>-4,2912393084615-6,09309165880434i</v>
      </c>
      <c r="EE147" s="240" t="str">
        <f t="shared" ca="1" si="159"/>
        <v>-7,30935129294551+1,45392036968742i</v>
      </c>
      <c r="EF147" s="240" t="str">
        <f t="shared" ca="1" si="160"/>
        <v>-1,63286293649304+7,27146886094574i</v>
      </c>
      <c r="EG147" s="240" t="str">
        <f t="shared" ca="1" si="161"/>
        <v>5,98594424899652+4,43947882222471i</v>
      </c>
      <c r="EH147" s="240" t="str">
        <f t="shared" ca="1" si="162"/>
        <v>6,48436676254104-3,67334839811436i</v>
      </c>
      <c r="EI147" s="240" t="str">
        <f t="shared" ca="1" si="163"/>
        <v>-0,730477634311622-7,41666388552472i</v>
      </c>
      <c r="EJ147" s="240" t="str">
        <f t="shared" ca="1" si="164"/>
        <v>-7,07640619530044-2,33772883889252i</v>
      </c>
      <c r="EK147" s="240" t="str">
        <f t="shared" ca="1" si="165"/>
        <v>-5,00482665572151+5,52197527260451i</v>
      </c>
      <c r="EL147" s="240" t="str">
        <f t="shared" ca="1" si="166"/>
        <v>3,02008113463688+6,81319386963901i</v>
      </c>
      <c r="EM147" s="240" t="str">
        <f t="shared" ca="1" si="167"/>
        <v>7,4525499505254+2,08162501990849E-12i</v>
      </c>
      <c r="EN147" s="240"/>
      <c r="EO147" s="240"/>
      <c r="EP147" s="240"/>
    </row>
    <row r="148" spans="1:146" ht="15" thickBot="1">
      <c r="A148" s="277">
        <f t="shared" si="168"/>
        <v>9.3750000000000051E-4</v>
      </c>
      <c r="B148" s="276">
        <v>48</v>
      </c>
      <c r="C148" s="248">
        <f t="shared" si="169"/>
        <v>9600</v>
      </c>
      <c r="D148" s="247">
        <f t="shared" si="170"/>
        <v>60318.578948924027</v>
      </c>
      <c r="E148" s="247" t="str">
        <f t="shared" si="171"/>
        <v>60318,578948924i</v>
      </c>
      <c r="F148" s="247" t="str">
        <f t="shared" si="177"/>
        <v>0,0112247519636744-0,050686509017471i</v>
      </c>
      <c r="G148" s="247" t="str">
        <f t="shared" si="178"/>
        <v>-4,94825782503178+0,12118826366961i</v>
      </c>
      <c r="H148" s="247" t="str">
        <f t="shared" si="179"/>
        <v>0,00217541780606386-0,00875516448080719i</v>
      </c>
      <c r="I148" s="247" t="str">
        <f t="shared" si="174"/>
        <v>-0,00385521699832158+0,00741661035326094i</v>
      </c>
      <c r="J148" s="275" t="str">
        <f ca="1">IMPRODUCT(1/N_FFT2,BK100)</f>
        <v>0,0381491591651843-0,000335122666549743i</v>
      </c>
      <c r="K148" s="274" t="str">
        <f t="shared" ca="1" si="175"/>
        <v>-0,000144587812646949+0,000284229419433311i</v>
      </c>
      <c r="N148" s="265">
        <f t="shared" ca="1" si="176"/>
        <v>7.5499717991959105</v>
      </c>
      <c r="O148" s="240">
        <f t="shared" ca="1" si="39"/>
        <v>-7.4500282008040895</v>
      </c>
      <c r="P148" s="240" t="str">
        <f t="shared" ca="1" si="40"/>
        <v>-2,85100236310044+6,88292857135478i</v>
      </c>
      <c r="Q148" s="240" t="str">
        <f t="shared" ca="1" si="41"/>
        <v>5,26796546081956+5,26796546081961i</v>
      </c>
      <c r="R148" s="240" t="str">
        <f t="shared" ca="1" si="42"/>
        <v>6,88292857135478-2,85100236310044i</v>
      </c>
      <c r="S148" s="240" t="str">
        <f t="shared" ca="1" si="43"/>
        <v>1,36910858088612E-15-7,45002820080409i</v>
      </c>
      <c r="T148" s="240" t="str">
        <f t="shared" ca="1" si="44"/>
        <v>-6,88292857135478-2,85100236310044i</v>
      </c>
      <c r="U148" s="241" t="str">
        <f t="shared" ca="1" si="45"/>
        <v>-5,26796546081961+5,26796546081956i</v>
      </c>
      <c r="V148" s="240" t="str">
        <f t="shared" ca="1" si="46"/>
        <v>2,85100236310044+6,88292857135478i</v>
      </c>
      <c r="W148" s="240" t="str">
        <f t="shared" ca="1" si="47"/>
        <v>7,45002820080409+2,73821716177223E-15i</v>
      </c>
      <c r="X148" s="240" t="str">
        <f t="shared" ca="1" si="48"/>
        <v>2,8510023631001-6,88292857135492i</v>
      </c>
      <c r="Y148" s="240" t="str">
        <f t="shared" ca="1" si="49"/>
        <v>-5,26796546081946-5,26796546081972i</v>
      </c>
      <c r="Z148" s="240" t="str">
        <f t="shared" ca="1" si="50"/>
        <v>-6,88292857135477+2,85100236310045i</v>
      </c>
      <c r="AA148" s="240" t="str">
        <f t="shared" ca="1" si="51"/>
        <v>2,20869119577134E-13+7,45002820080409i</v>
      </c>
      <c r="AB148" s="240" t="str">
        <f t="shared" ca="1" si="52"/>
        <v>6,88292857135467+2,85100236310071i</v>
      </c>
      <c r="AC148" s="240" t="str">
        <f t="shared" ca="1" si="53"/>
        <v>5,26796546081966-5,26796546081952i</v>
      </c>
      <c r="AD148" s="240" t="str">
        <f t="shared" ca="1" si="54"/>
        <v>-2,85100236310052-6,88292857135474i</v>
      </c>
      <c r="AE148" s="240" t="str">
        <f t="shared" ca="1" si="55"/>
        <v>-7,45002820080409+3,12137370833809E-13i</v>
      </c>
      <c r="AF148" s="240" t="str">
        <f t="shared" ca="1" si="56"/>
        <v>-2,85100236310065+6,88292857135469i</v>
      </c>
      <c r="AG148" s="240" t="str">
        <f t="shared" ca="1" si="57"/>
        <v>5,26796546081956+5,26796546081961i</v>
      </c>
      <c r="AH148" s="240" t="str">
        <f t="shared" ca="1" si="58"/>
        <v>6,88292857135472-2,85100236310058i</v>
      </c>
      <c r="AI148" s="240" t="str">
        <f t="shared" ca="1" si="59"/>
        <v>3,64161073706454E-13-7,45002820080409i</v>
      </c>
      <c r="AJ148" s="240" t="str">
        <f t="shared" ca="1" si="60"/>
        <v>-6,88292857135473-2,85100236310057i</v>
      </c>
      <c r="AK148" s="240" t="str">
        <f t="shared" ca="1" si="61"/>
        <v>-5,26796546081955+5,26796546081962i</v>
      </c>
      <c r="AL148" s="240" t="str">
        <f t="shared" ca="1" si="62"/>
        <v>2,85100236310066+6,88292857135468i</v>
      </c>
      <c r="AM148" s="240" t="str">
        <f t="shared" ca="1" si="63"/>
        <v>7,45002820080409+2,99360639546225E-13i</v>
      </c>
      <c r="AN148" s="240" t="str">
        <f t="shared" ca="1" si="64"/>
        <v>2,85100236310051-6,88292857135475i</v>
      </c>
      <c r="AO148" s="240" t="str">
        <f t="shared" ca="1" si="65"/>
        <v>-5,26796546081967-5,2679654608195i</v>
      </c>
      <c r="AP148" s="240" t="str">
        <f t="shared" ca="1" si="66"/>
        <v>-6,88292857135466+2,85100236310072i</v>
      </c>
      <c r="AQ148" s="240" t="str">
        <f t="shared" ca="1" si="67"/>
        <v>-2,08092388289549E-13+7,45002820080409i</v>
      </c>
      <c r="AR148" s="240" t="str">
        <f t="shared" ca="1" si="68"/>
        <v>-2,08092388289549E-13+7,45002820080409i</v>
      </c>
      <c r="AS148" s="240" t="str">
        <f t="shared" ca="1" si="69"/>
        <v>5,26796546081944-5,26796546081973i</v>
      </c>
      <c r="AT148" s="240" t="str">
        <f t="shared" ca="1" si="70"/>
        <v>-2,8510023631001-6,88292857135492i</v>
      </c>
      <c r="AU148" s="240" t="str">
        <f t="shared" ca="1" si="71"/>
        <v>-7,45002820080409-1,16824137032873E-13i</v>
      </c>
      <c r="AV148" s="240" t="str">
        <f t="shared" ca="1" si="72"/>
        <v>-2,85100236310037+6,88292857135481i</v>
      </c>
      <c r="AW148" s="240" t="str">
        <f t="shared" ca="1" si="73"/>
        <v>5,26796546081976+5,26796546081941i</v>
      </c>
      <c r="AX148" s="240" t="str">
        <f t="shared" ca="1" si="74"/>
        <v>6,88292857135488-2,85100236310019i</v>
      </c>
      <c r="AY148" s="240" t="str">
        <f t="shared" ca="1" si="75"/>
        <v>7,84915199690906E-14-7,45002820080409i</v>
      </c>
      <c r="AZ148" s="240" t="str">
        <f t="shared" ca="1" si="76"/>
        <v>-6,88292857135485-2,85100236310028i</v>
      </c>
      <c r="BA148" s="240" t="str">
        <f t="shared" ca="1" si="77"/>
        <v>-5,26796546081987+5,2679654608193i</v>
      </c>
      <c r="BB148" s="240" t="str">
        <f t="shared" ca="1" si="78"/>
        <v>2,85100236310027+6,88292857135485i</v>
      </c>
      <c r="BC148" s="240" t="str">
        <f t="shared" ca="1" si="79"/>
        <v>7,45002820080409-1,2776731287585E-14i</v>
      </c>
      <c r="BD148" s="240" t="str">
        <f t="shared" ca="1" si="80"/>
        <v>2,85100236310025-6,88292857135486i</v>
      </c>
      <c r="BE148" s="240" t="str">
        <f t="shared" ca="1" si="81"/>
        <v>-5,26796546081937-5,2679654608198i</v>
      </c>
      <c r="BF148" s="240" t="str">
        <f t="shared" ca="1" si="82"/>
        <v>-6,88292857135484+2,85100236310031i</v>
      </c>
      <c r="BG148" s="240" t="str">
        <f t="shared" ca="1" si="83"/>
        <v>1,0404498254426E-13+7,45002820080409i</v>
      </c>
      <c r="BH148" s="240" t="str">
        <f t="shared" ca="1" si="84"/>
        <v>6,88292857135489+2,85100236310016i</v>
      </c>
      <c r="BI148" s="240" t="str">
        <f t="shared" ca="1" si="85"/>
        <v>5,26796546081978-5,26796546081939i</v>
      </c>
      <c r="BJ148" s="240" t="str">
        <f t="shared" ca="1" si="86"/>
        <v>-2,85100236310039-6,8829285713548i</v>
      </c>
      <c r="BK148" s="240" t="str">
        <f t="shared" ca="1" si="87"/>
        <v>-7,45002820080409+1,42377599608044E-13i</v>
      </c>
      <c r="BL148" s="240" t="str">
        <f t="shared" ca="1" si="88"/>
        <v>-2,85100236310076+6,88292857135465i</v>
      </c>
      <c r="BM148" s="240" t="str">
        <f t="shared" ca="1" si="89"/>
        <v>5,26796546081946+5,26796546081972i</v>
      </c>
      <c r="BN148" s="240" t="str">
        <f t="shared" ca="1" si="90"/>
        <v>6,88292857135476-2,85100236310047i</v>
      </c>
      <c r="BO148" s="240" t="str">
        <f t="shared" ca="1" si="91"/>
        <v>-2,33645850864719E-13-7,45002820080409i</v>
      </c>
      <c r="BP148" s="240" t="str">
        <f t="shared" ca="1" si="92"/>
        <v>-6,88292857135466-2,85100236310072i</v>
      </c>
      <c r="BQ148" s="240" t="str">
        <f t="shared" ca="1" si="93"/>
        <v>-5,26796546081965+5,26796546081952i</v>
      </c>
      <c r="BR148" s="240" t="str">
        <f t="shared" ca="1" si="94"/>
        <v>2,85100236310056+6,88292857135473i</v>
      </c>
      <c r="BS148" s="240" t="str">
        <f t="shared" ca="1" si="95"/>
        <v>7,45002820080409-3,24914102121395E-13i</v>
      </c>
      <c r="BT148" s="240" t="str">
        <f t="shared" ca="1" si="96"/>
        <v>2,85100236310064-6,8829285713547i</v>
      </c>
      <c r="BU148" s="240" t="str">
        <f t="shared" ca="1" si="97"/>
        <v>-5,26796546081954-5,26796546081963i</v>
      </c>
      <c r="BV148" s="240" t="str">
        <f t="shared" ca="1" si="98"/>
        <v>-6,8829285713547+2,85100236310064i</v>
      </c>
      <c r="BW148" s="240" t="str">
        <f t="shared" ca="1" si="99"/>
        <v>-3,24916525322423E-13+7,45002820080409i</v>
      </c>
      <c r="BX148" s="240" t="str">
        <f t="shared" ca="1" si="100"/>
        <v>6,88292857135473+2,85100236310056i</v>
      </c>
      <c r="BY148" s="240" t="str">
        <f t="shared" ca="1" si="101"/>
        <v>5,26796546081956-5,26796546081961i</v>
      </c>
      <c r="BZ148" s="240" t="str">
        <f t="shared" ca="1" si="102"/>
        <v>-2,85100236310063-6,8829285713547i</v>
      </c>
      <c r="CA148" s="240" t="str">
        <f t="shared" ca="1" si="103"/>
        <v>-7,45002820080409-2,33648274065747E-13i</v>
      </c>
      <c r="CB148" s="240" t="str">
        <f t="shared" ca="1" si="104"/>
        <v>-2,85100236310047+6,88292857135476i</v>
      </c>
      <c r="CC148" s="240" t="str">
        <f t="shared" ca="1" si="105"/>
        <v>5,26796546081968+5,26796546081949i</v>
      </c>
      <c r="CD148" s="240" t="str">
        <f t="shared" ca="1" si="106"/>
        <v>6,88292857135467-2,85100236310071i</v>
      </c>
      <c r="CE148" s="240" t="str">
        <f t="shared" ca="1" si="107"/>
        <v>2,48251291194856E-13-7,45002820080409i</v>
      </c>
      <c r="CF148" s="240" t="str">
        <f t="shared" ca="1" si="108"/>
        <v>-6,8829285713548-2,85100236310039i</v>
      </c>
      <c r="CG148" s="240" t="str">
        <f t="shared" ca="1" si="109"/>
        <v>-5,26796546081943+5,26796546081974i</v>
      </c>
      <c r="CH148" s="240" t="str">
        <f t="shared" ca="1" si="110"/>
        <v>2,85100236310011+6,88292857135491i</v>
      </c>
      <c r="CI148" s="240" t="str">
        <f t="shared" ca="1" si="111"/>
        <v>7,45002820080409+1,56983039938181E-13i</v>
      </c>
      <c r="CJ148" s="240" t="str">
        <f t="shared" ca="1" si="112"/>
        <v>2,8510023631004-6,88292857135479i</v>
      </c>
      <c r="CK148" s="240" t="str">
        <f t="shared" ca="1" si="113"/>
        <v>-5,2679654608198-5,26796546081937i</v>
      </c>
      <c r="CL148" s="240" t="str">
        <f t="shared" ca="1" si="114"/>
        <v>-6,88292857135488+2,85100236310019i</v>
      </c>
      <c r="CM148" s="240" t="str">
        <f t="shared" ca="1" si="115"/>
        <v>-6,57147886815055E-14+7,45002820080409i</v>
      </c>
      <c r="CN148" s="240" t="str">
        <f t="shared" ca="1" si="116"/>
        <v>6,88292857135483+2,85100236310031i</v>
      </c>
      <c r="CO148" s="240" t="str">
        <f t="shared" ca="1" si="117"/>
        <v>5,26796546081983-5,26796546081934i</v>
      </c>
      <c r="CP148" s="240" t="str">
        <f t="shared" ca="1" si="118"/>
        <v>-2,85100236310028-6,88292857135485i</v>
      </c>
      <c r="CQ148" s="240" t="str">
        <f t="shared" ca="1" si="119"/>
        <v>-7,45002820080409+2,555346257517E-14i</v>
      </c>
      <c r="CR148" s="240" t="str">
        <f t="shared" ca="1" si="120"/>
        <v>-2,85100236310023+6,88292857135486i</v>
      </c>
      <c r="CS148" s="240" t="str">
        <f t="shared" ca="1" si="121"/>
        <v>5,26796546081934+5,26796546081983i</v>
      </c>
      <c r="CT148" s="240" t="str">
        <f t="shared" ca="1" si="122"/>
        <v>6,88292857135481-2,85100236310037i</v>
      </c>
      <c r="CU148" s="240" t="str">
        <f t="shared" ca="1" si="123"/>
        <v>-1,16821713831845E-13-7,45002820080409i</v>
      </c>
      <c r="CV148" s="240" t="str">
        <f t="shared" ca="1" si="124"/>
        <v>-6,88292857135575-2,85100236309809i</v>
      </c>
      <c r="CW148" s="240" t="str">
        <f t="shared" ca="1" si="125"/>
        <v>-5,26796546081872+5,26796546082045i</v>
      </c>
      <c r="CX148" s="240" t="str">
        <f t="shared" ca="1" si="126"/>
        <v>2,85100236310035+6,88292857135482i</v>
      </c>
      <c r="CY148" s="240" t="str">
        <f t="shared" ca="1" si="127"/>
        <v>7,45002820080409+1,27410779231246E-12i</v>
      </c>
      <c r="CZ148" s="240" t="str">
        <f t="shared" ca="1" si="128"/>
        <v>2,8510023631028-6,8829285713538i</v>
      </c>
      <c r="DA148" s="240" t="str">
        <f t="shared" ca="1" si="129"/>
        <v>-5,26796546082208-5,26796546081709i</v>
      </c>
      <c r="DB148" s="240" t="str">
        <f t="shared" ca="1" si="130"/>
        <v>-6,88292857135393+2,85100236310249i</v>
      </c>
      <c r="DC148" s="240" t="str">
        <f t="shared" ca="1" si="131"/>
        <v>1,04045709504569E-12+7,45002820080409i</v>
      </c>
      <c r="DD148" s="240" t="str">
        <f t="shared" ca="1" si="132"/>
        <v>6,88292857135468+2,85100236310066i</v>
      </c>
      <c r="DE148" s="240" t="str">
        <f t="shared" ca="1" si="133"/>
        <v>5,26796546082069-5,26796546081848i</v>
      </c>
      <c r="DF148" s="240" t="str">
        <f t="shared" ca="1" si="134"/>
        <v>-2,85100236309778-6,88292857135588i</v>
      </c>
      <c r="DG148" s="240" t="str">
        <f t="shared" ca="1" si="135"/>
        <v>-7,45002820080409+3,35502198240384E-12i</v>
      </c>
      <c r="DH148" s="240" t="str">
        <f t="shared" ca="1" si="136"/>
        <v>-2,85100236309852+6,88292857135557i</v>
      </c>
      <c r="DI148" s="240" t="str">
        <f t="shared" ca="1" si="137"/>
        <v>5,26796546082012+5,26796546081905i</v>
      </c>
      <c r="DJ148" s="240" t="str">
        <f t="shared" ca="1" si="138"/>
        <v>6,882928571355-2,85100236309992i</v>
      </c>
      <c r="DK148" s="240" t="str">
        <f t="shared" ca="1" si="139"/>
        <v>1,84727318562872E-12-7,45002820080409i</v>
      </c>
      <c r="DL148" s="240" t="str">
        <f t="shared" ca="1" si="140"/>
        <v>-6,88292857135358-2,85100236310333i</v>
      </c>
      <c r="DM148" s="240" t="str">
        <f t="shared" ca="1" si="141"/>
        <v>-5,26796546081741+5,26796546082176i</v>
      </c>
      <c r="DN148" s="240" t="str">
        <f t="shared" ca="1" si="142"/>
        <v>2,85100236310206+6,88292857135411i</v>
      </c>
      <c r="DO148" s="240" t="str">
        <f t="shared" ca="1" si="143"/>
        <v>7,45002820080409-4,67291701729438E-13i</v>
      </c>
      <c r="DP148" s="240" t="str">
        <f t="shared" ca="1" si="144"/>
        <v>2,85100236310119-6,88292857135447i</v>
      </c>
      <c r="DQ148" s="240" t="str">
        <f t="shared" ca="1" si="145"/>
        <v>-5,26796546081808-5,26796546082109i</v>
      </c>
      <c r="DR148" s="240" t="str">
        <f t="shared" ca="1" si="146"/>
        <v>-6,88292857135606+2,85100236309735i</v>
      </c>
      <c r="DS148" s="240" t="str">
        <f t="shared" ca="1" si="147"/>
        <v>2,78185658908759E-12+7,45002820080409i</v>
      </c>
      <c r="DT148" s="240" t="str">
        <f t="shared" ca="1" si="148"/>
        <v>6,88292857135535+2,85100236309905i</v>
      </c>
      <c r="DU148" s="240" t="str">
        <f t="shared" ca="1" si="149"/>
        <v>5,26796546081938-5,26796546081979i</v>
      </c>
      <c r="DV148" s="240" t="str">
        <f t="shared" ca="1" si="150"/>
        <v>-2,85100236309939-6,88292857135521i</v>
      </c>
      <c r="DW148" s="240" t="str">
        <f t="shared" ca="1" si="151"/>
        <v>-7,45002820080409-2,31456731055918E-12i</v>
      </c>
      <c r="DX148" s="240" t="str">
        <f t="shared" ca="1" si="152"/>
        <v>-2,85100236310386+6,88292857135336i</v>
      </c>
      <c r="DY148" s="240" t="str">
        <f t="shared" ca="1" si="153"/>
        <v>5,26796546082135+5,26796546081782i</v>
      </c>
      <c r="DZ148" s="240" t="str">
        <f t="shared" ca="1" si="154"/>
        <v>6,88292857135429-2,85100236310162i</v>
      </c>
      <c r="EA148" s="240" t="str">
        <f t="shared" ca="1" si="155"/>
        <v>1,05873691586812E-13-7,45002820080409i</v>
      </c>
      <c r="EB148" s="240" t="str">
        <f t="shared" ca="1" si="156"/>
        <v>-6,88292857135429-2,85100236310162i</v>
      </c>
      <c r="EC148" s="240" t="str">
        <f t="shared" ca="1" si="157"/>
        <v>-5,2679654608215+5,26796546081767i</v>
      </c>
      <c r="ED148" s="240" t="str">
        <f t="shared" ca="1" si="158"/>
        <v>2,85100236310367+6,88292857135345i</v>
      </c>
      <c r="EE148" s="240" t="str">
        <f t="shared" ca="1" si="159"/>
        <v>7,45002820080409-2,31456246415713E-12i</v>
      </c>
      <c r="EF148" s="240" t="str">
        <f t="shared" ca="1" si="160"/>
        <v>2,85100236309958-6,88292857135513i</v>
      </c>
      <c r="EG148" s="240" t="str">
        <f t="shared" ca="1" si="161"/>
        <v>-5,26796546081938-5,26796546081979i</v>
      </c>
      <c r="EH148" s="240" t="str">
        <f t="shared" ca="1" si="162"/>
        <v>-6,88292857135543+2,85100236309886i</v>
      </c>
      <c r="EI148" s="240" t="str">
        <f t="shared" ca="1" si="163"/>
        <v>-2,88773270387543E-12+7,45002820080409i</v>
      </c>
      <c r="EJ148" s="240" t="str">
        <f t="shared" ca="1" si="164"/>
        <v>6,88292857135606+2,85100236309735i</v>
      </c>
      <c r="EK148" s="240" t="str">
        <f t="shared" ca="1" si="165"/>
        <v>5,26796546081823-5,26796546082095i</v>
      </c>
      <c r="EL148" s="240" t="str">
        <f t="shared" ca="1" si="166"/>
        <v>-2,8510023631011-6,8829285713545i</v>
      </c>
      <c r="EM148" s="240" t="str">
        <f t="shared" ca="1" si="167"/>
        <v>-7,45002820080409-4,67296548131495E-13i</v>
      </c>
      <c r="EN148" s="240"/>
      <c r="EO148" s="240"/>
      <c r="EP148" s="240"/>
    </row>
    <row r="149" spans="1:146" ht="15" thickBot="1">
      <c r="A149" s="277">
        <f t="shared" si="168"/>
        <v>9.5703125000000052E-4</v>
      </c>
      <c r="B149" s="276">
        <v>49</v>
      </c>
      <c r="C149" s="248">
        <f t="shared" si="169"/>
        <v>9800</v>
      </c>
      <c r="D149" s="247">
        <f t="shared" si="170"/>
        <v>61575.216010359945</v>
      </c>
      <c r="E149" s="247" t="str">
        <f t="shared" si="171"/>
        <v>61575,2160103599i</v>
      </c>
      <c r="F149" s="247" t="str">
        <f t="shared" si="177"/>
        <v>0,0111871499341106-0,0496852274186135i</v>
      </c>
      <c r="G149" s="247" t="str">
        <f t="shared" si="178"/>
        <v>-4,96391303376324+0,175916356871152i</v>
      </c>
      <c r="H149" s="247" t="str">
        <f t="shared" si="179"/>
        <v>0,00216819453325041-0,00857661742484995i</v>
      </c>
      <c r="I149" s="247" t="str">
        <f t="shared" si="174"/>
        <v>-0,00380260812981525+0,00729016616449028i</v>
      </c>
      <c r="J149" s="275" t="str">
        <f ca="1">IMPRODUCT(1/N_FFT2,BL100)</f>
        <v>-0,0456086440850387-0,00444752620080289i</v>
      </c>
      <c r="K149" s="274" t="str">
        <f t="shared" ca="1" si="175"/>
        <v>0,000205855005812396-0,000315582394628289i</v>
      </c>
      <c r="N149" s="265">
        <f t="shared" ca="1" si="176"/>
        <v>7.5528409819652342</v>
      </c>
      <c r="O149" s="240">
        <f t="shared" ca="1" si="39"/>
        <v>-7.4471590180347658</v>
      </c>
      <c r="P149" s="240" t="str">
        <f t="shared" ca="1" si="40"/>
        <v>-2,68019556687751+6,94814573560361i</v>
      </c>
      <c r="Q149" s="240" t="str">
        <f t="shared" ca="1" si="41"/>
        <v>5,51798085511021+5,00120632673095i</v>
      </c>
      <c r="R149" s="240" t="str">
        <f t="shared" ca="1" si="42"/>
        <v>6,65198340977598-3,34832706824792i</v>
      </c>
      <c r="S149" s="240" t="str">
        <f t="shared" ca="1" si="43"/>
        <v>-0,729949230527263-7,41129891184732i</v>
      </c>
      <c r="T149" s="240" t="str">
        <f t="shared" ca="1" si="44"/>
        <v>-7,17739361975457-1,98625231705414i</v>
      </c>
      <c r="U149" s="241" t="str">
        <f t="shared" ca="1" si="45"/>
        <v>-4,43626744748784+5,98161421141954i</v>
      </c>
      <c r="V149" s="240" t="str">
        <f t="shared" ca="1" si="46"/>
        <v>3,98421234956934+6,29175884736818i</v>
      </c>
      <c r="W149" s="240" t="str">
        <f t="shared" ca="1" si="47"/>
        <v>7,30406394571068-1,45286865093371i</v>
      </c>
      <c r="X149" s="240" t="str">
        <f t="shared" ca="1" si="48"/>
        <v>1,27318037162142-7,33751927978486i</v>
      </c>
      <c r="Y149" s="240" t="str">
        <f t="shared" ca="1" si="49"/>
        <v>-6,38764135298985-3,82860488761514i</v>
      </c>
      <c r="Z149" s="240" t="str">
        <f t="shared" ca="1" si="50"/>
        <v>-5,87094120783484+4,58172748797257i</v>
      </c>
      <c r="AA149" s="240" t="str">
        <f t="shared" ca="1" si="51"/>
        <v>2,1617961520128+7,12648685096936i</v>
      </c>
      <c r="AB149" s="240" t="str">
        <f t="shared" ca="1" si="52"/>
        <v>7,42698061805475+0,547847003218721i</v>
      </c>
      <c r="AC149" s="240" t="str">
        <f t="shared" ca="1" si="53"/>
        <v>3,18407076974601-6,73215201649113i</v>
      </c>
      <c r="AD149" s="240" t="str">
        <f t="shared" ca="1" si="54"/>
        <v>-5,13511808603904-5,39358319508759i</v>
      </c>
      <c r="AE149" s="240" t="str">
        <f t="shared" ca="1" si="55"/>
        <v>-6,88027779211913+2,84990437439028i</v>
      </c>
      <c r="AF149" s="240" t="str">
        <f t="shared" ca="1" si="56"/>
        <v>0,182762431307873+7,44491607297215i</v>
      </c>
      <c r="AG149" s="240" t="str">
        <f t="shared" ca="1" si="57"/>
        <v>7,01182837590492+2,50887230977407i</v>
      </c>
      <c r="AH149" s="240" t="str">
        <f t="shared" ca="1" si="58"/>
        <v>4,86428202773868-5,63905468979642i</v>
      </c>
      <c r="AI149" s="240" t="str">
        <f t="shared" ca="1" si="59"/>
        <v>-3,51056645972619-6,56780789698832i</v>
      </c>
      <c r="AJ149" s="240" t="str">
        <f t="shared" ca="1" si="60"/>
        <v>-7,39115291630173+0,911611763713574i</v>
      </c>
      <c r="AK149" s="240" t="str">
        <f t="shared" ca="1" si="61"/>
        <v>-1,80951203797059+7,22397699500324i</v>
      </c>
      <c r="AL149" s="240" t="str">
        <f t="shared" ca="1" si="62"/>
        <v>6,08868411427015+4,2881351653756i</v>
      </c>
      <c r="AM149" s="240" t="str">
        <f t="shared" ca="1" si="63"/>
        <v>6,19208642148087-4,13741987098346i</v>
      </c>
      <c r="AN149" s="240" t="str">
        <f t="shared" ca="1" si="64"/>
        <v>-1,63168177649706-7,26620891663211i</v>
      </c>
      <c r="AO149" s="240" t="str">
        <f t="shared" ca="1" si="65"/>
        <v>-7,36655476661237-1,09272517606084i</v>
      </c>
      <c r="AP149" s="240" t="str">
        <f t="shared" ca="1" si="66"/>
        <v>-3,67069121723742+6,47967618230978i</v>
      </c>
      <c r="AQ149" s="240" t="str">
        <f t="shared" ca="1" si="67"/>
        <v>4,72442766714+5,75673176879544i</v>
      </c>
      <c r="AR149" s="240" t="str">
        <f t="shared" ca="1" si="68"/>
        <v>4,72442766714+5,75673176879544i</v>
      </c>
      <c r="AS149" s="240" t="str">
        <f t="shared" ca="1" si="69"/>
        <v>0,365414773361275-7,4381885888505i</v>
      </c>
      <c r="AT149" s="240" t="str">
        <f t="shared" ca="1" si="70"/>
        <v>-6,80826542656284-3,01789650607268i</v>
      </c>
      <c r="AU149" s="240" t="str">
        <f t="shared" ca="1" si="71"/>
        <v>-5,26593664222677+5,2659366422271i</v>
      </c>
      <c r="AV149" s="240" t="str">
        <f t="shared" ca="1" si="72"/>
        <v>3,01789650607243+6,80826542656295i</v>
      </c>
      <c r="AW149" s="240" t="str">
        <f t="shared" ca="1" si="73"/>
        <v>7,43818858885048-0,365414773361794i</v>
      </c>
      <c r="AX149" s="240" t="str">
        <f t="shared" ca="1" si="74"/>
        <v>2,3360378018044-7,07128735298159i</v>
      </c>
      <c r="AY149" s="240" t="str">
        <f t="shared" ca="1" si="75"/>
        <v>-5,75673176879527-4,7244276671402i</v>
      </c>
      <c r="AZ149" s="240" t="str">
        <f t="shared" ca="1" si="76"/>
        <v>-6,47967618230991+3,67069121723718i</v>
      </c>
      <c r="BA149" s="240" t="str">
        <f t="shared" ca="1" si="77"/>
        <v>1,09272517606062+7,3665547666124i</v>
      </c>
      <c r="BB149" s="240" t="str">
        <f t="shared" ca="1" si="78"/>
        <v>7,26620891663221+1,63168177649657i</v>
      </c>
      <c r="BC149" s="240" t="str">
        <f t="shared" ca="1" si="79"/>
        <v>4,13741987098366-6,19208642148073i</v>
      </c>
      <c r="BD149" s="240" t="str">
        <f t="shared" ca="1" si="80"/>
        <v>-4,28813516537537-6,08868411427031i</v>
      </c>
      <c r="BE149" s="240" t="str">
        <f t="shared" ca="1" si="81"/>
        <v>-7,22397699500331+1,80951203797032i</v>
      </c>
      <c r="BF149" s="240" t="str">
        <f t="shared" ca="1" si="82"/>
        <v>-0,911611763713819+7,3911529163017i</v>
      </c>
      <c r="BG149" s="240" t="str">
        <f t="shared" ca="1" si="83"/>
        <v>6,56780789698855+3,51056645972575i</v>
      </c>
      <c r="BH149" s="240" t="str">
        <f t="shared" ca="1" si="84"/>
        <v>5,63905468979658-4,86428202773849i</v>
      </c>
      <c r="BI149" s="240" t="str">
        <f t="shared" ca="1" si="85"/>
        <v>-2,5088723097745-7,01182837590477i</v>
      </c>
      <c r="BJ149" s="240" t="str">
        <f t="shared" ca="1" si="86"/>
        <v>-7,44491607297214-0,182762431308094i</v>
      </c>
      <c r="BK149" s="240" t="str">
        <f t="shared" ca="1" si="87"/>
        <v>-2,84990437438983+6,88027779211932i</v>
      </c>
      <c r="BL149" s="240" t="str">
        <f t="shared" ca="1" si="88"/>
        <v>5,39358319508742+5,13511808603922i</v>
      </c>
      <c r="BM149" s="240" t="str">
        <f t="shared" ca="1" si="89"/>
        <v>6,73215201649124-3,18407076974577i</v>
      </c>
      <c r="BN149" s="240" t="str">
        <f t="shared" ca="1" si="90"/>
        <v>-0,547847003219188-7,42698061805471i</v>
      </c>
      <c r="BO149" s="240" t="str">
        <f t="shared" ca="1" si="91"/>
        <v>-7,12648685096929-2,16179615201302i</v>
      </c>
      <c r="BP149" s="240" t="str">
        <f t="shared" ca="1" si="92"/>
        <v>-4,58172748797217+5,87094120783514i</v>
      </c>
      <c r="BQ149" s="240" t="str">
        <f t="shared" ca="1" si="93"/>
        <v>3,82860488761492+6,38764135298998i</v>
      </c>
      <c r="BR149" s="240" t="str">
        <f t="shared" ca="1" si="94"/>
        <v>7,33751927978478-1,27318037162188i</v>
      </c>
      <c r="BS149" s="240" t="str">
        <f t="shared" ca="1" si="95"/>
        <v>1,45286865093369-7,30406394571068i</v>
      </c>
      <c r="BT149" s="240" t="str">
        <f t="shared" ca="1" si="96"/>
        <v>-6,29175884736802-3,98421234956959i</v>
      </c>
      <c r="BU149" s="240" t="str">
        <f t="shared" ca="1" si="97"/>
        <v>-5,9816142114194+4,43626744748804i</v>
      </c>
      <c r="BV149" s="240" t="str">
        <f t="shared" ca="1" si="98"/>
        <v>1,986252317054+7,17739361975461i</v>
      </c>
      <c r="BW149" s="240" t="str">
        <f t="shared" ca="1" si="99"/>
        <v>7,41129891184735+0,729949230526968i</v>
      </c>
      <c r="BX149" s="240" t="str">
        <f t="shared" ca="1" si="100"/>
        <v>3,34832706824793-6,65198340977597i</v>
      </c>
      <c r="BY149" s="240" t="str">
        <f t="shared" ca="1" si="101"/>
        <v>-5,00120632673071-5,51798085511043i</v>
      </c>
      <c r="BZ149" s="240" t="str">
        <f t="shared" ca="1" si="102"/>
        <v>-6,9481457356036+2,68019556687754i</v>
      </c>
      <c r="CA149" s="240" t="str">
        <f t="shared" ca="1" si="103"/>
        <v>-2,73700919902749E-13+7,44715901803477i</v>
      </c>
      <c r="CB149" s="240" t="str">
        <f t="shared" ca="1" si="104"/>
        <v>6,94814573560367+2,68019556687736i</v>
      </c>
      <c r="CC149" s="240" t="str">
        <f t="shared" ca="1" si="105"/>
        <v>5,00120632673111-5,51798085511006i</v>
      </c>
      <c r="CD149" s="240" t="str">
        <f t="shared" ca="1" si="106"/>
        <v>-3,3483270682482-6,65198340977583i</v>
      </c>
      <c r="CE149" s="240" t="str">
        <f t="shared" ca="1" si="107"/>
        <v>-7,41129891184732+0,729949230527266i</v>
      </c>
      <c r="CF149" s="240" t="str">
        <f t="shared" ca="1" si="108"/>
        <v>-1,98625231705443+7,17739361975449i</v>
      </c>
      <c r="CG149" s="240" t="str">
        <f t="shared" ca="1" si="109"/>
        <v>5,98161421141958+4,43626744748779i</v>
      </c>
      <c r="CH149" s="240" t="str">
        <f t="shared" ca="1" si="110"/>
        <v>6,29175884736831-3,98421234956913i</v>
      </c>
      <c r="CI149" s="240" t="str">
        <f t="shared" ca="1" si="111"/>
        <v>-1,45286865093388-7,30406394571064i</v>
      </c>
      <c r="CJ149" s="240" t="str">
        <f t="shared" ca="1" si="112"/>
        <v>-7,33751927978481-1,27318037162169i</v>
      </c>
      <c r="CK149" s="240" t="str">
        <f t="shared" ca="1" si="113"/>
        <v>-3,82860488761476+6,38764135299008i</v>
      </c>
      <c r="CL149" s="240" t="str">
        <f t="shared" ca="1" si="114"/>
        <v>4,58172748797233+5,87094120783502i</v>
      </c>
      <c r="CM149" s="240" t="str">
        <f t="shared" ca="1" si="115"/>
        <v>7,12648685096942-2,16179615201259i</v>
      </c>
      <c r="CN149" s="240" t="str">
        <f t="shared" ca="1" si="116"/>
        <v>0,547847003218942-7,42698061805472i</v>
      </c>
      <c r="CO149" s="240" t="str">
        <f t="shared" ca="1" si="117"/>
        <v>-6,73215201649103-3,18407076974621i</v>
      </c>
      <c r="CP149" s="240" t="str">
        <f t="shared" ca="1" si="118"/>
        <v>-5,39358319508726+5,1351180860394i</v>
      </c>
      <c r="CQ149" s="240" t="str">
        <f t="shared" ca="1" si="119"/>
        <v>2,84990437439006+6,88027779211923i</v>
      </c>
      <c r="CR149" s="240" t="str">
        <f t="shared" ca="1" si="120"/>
        <v>7,44491607297213-0,18276243130834i</v>
      </c>
      <c r="CS149" s="240" t="str">
        <f t="shared" ca="1" si="121"/>
        <v>2,50887230977433-7,01182837590483i</v>
      </c>
      <c r="CT149" s="240" t="str">
        <f t="shared" ca="1" si="122"/>
        <v>-5,63905468979671-4,86428202773835i</v>
      </c>
      <c r="CU149" s="240" t="str">
        <f t="shared" ca="1" si="123"/>
        <v>-6,56780789698771+3,51056645972732i</v>
      </c>
      <c r="CV149" s="240" t="str">
        <f t="shared" ca="1" si="124"/>
        <v>0,911611763712546+7,39115291630186i</v>
      </c>
      <c r="CW149" s="240" t="str">
        <f t="shared" ca="1" si="125"/>
        <v>7,22397699500244+1,80951203797378i</v>
      </c>
      <c r="CX149" s="240" t="str">
        <f t="shared" ca="1" si="126"/>
        <v>4,28813516537457-6,08868411427088i</v>
      </c>
      <c r="CY149" s="240" t="str">
        <f t="shared" ca="1" si="127"/>
        <v>-4,13741987098264-6,19208642148142i</v>
      </c>
      <c r="CZ149" s="240" t="str">
        <f t="shared" ca="1" si="128"/>
        <v>-7,26620891663135+1,63168177650043i</v>
      </c>
      <c r="DA149" s="240" t="str">
        <f t="shared" ca="1" si="129"/>
        <v>-1,09272517605964+7,36655476661254i</v>
      </c>
      <c r="DB149" s="240" t="str">
        <f t="shared" ca="1" si="130"/>
        <v>6,47967618230928+3,6706912172383i</v>
      </c>
      <c r="DC149" s="240" t="str">
        <f t="shared" ca="1" si="131"/>
        <v>5,75673176879327-4,72442766714265i</v>
      </c>
      <c r="DD149" s="240" t="str">
        <f t="shared" ca="1" si="132"/>
        <v>-2,33603780180529-7,0712873529813i</v>
      </c>
      <c r="DE149" s="240" t="str">
        <f t="shared" ca="1" si="133"/>
        <v>-7,43818858885041-0,365414773363081i</v>
      </c>
      <c r="DF149" s="240" t="str">
        <f t="shared" ca="1" si="134"/>
        <v>-3,0178965060695+6,80826542656424i</v>
      </c>
      <c r="DG149" s="240" t="str">
        <f t="shared" ca="1" si="135"/>
        <v>5,26593664222746+5,2659366422264i</v>
      </c>
      <c r="DH149" s="240" t="str">
        <f t="shared" ca="1" si="136"/>
        <v>6,80826542656364-3,01789650607087i</v>
      </c>
      <c r="DI149" s="240" t="str">
        <f t="shared" ca="1" si="137"/>
        <v>-0,36541477336448-7,43818858885035i</v>
      </c>
      <c r="DJ149" s="240" t="str">
        <f t="shared" ca="1" si="138"/>
        <v>-7,07128735298174-2,33603780180396i</v>
      </c>
      <c r="DK149" s="240" t="str">
        <f t="shared" ca="1" si="139"/>
        <v>-4,72442766714156+5,75673176879415i</v>
      </c>
      <c r="DL149" s="240" t="str">
        <f t="shared" ca="1" si="140"/>
        <v>3,67069121723952+6,47967618230859i</v>
      </c>
      <c r="DM149" s="240" t="str">
        <f t="shared" ca="1" si="141"/>
        <v>7,36655476661234-1,09272517606103i</v>
      </c>
      <c r="DN149" s="240" t="str">
        <f t="shared" ca="1" si="142"/>
        <v>1,63168177649906-7,26620891663165i</v>
      </c>
      <c r="DO149" s="240" t="str">
        <f t="shared" ca="1" si="143"/>
        <v>-6,19208642148226-4,13741987098138i</v>
      </c>
      <c r="DP149" s="240" t="str">
        <f t="shared" ca="1" si="144"/>
        <v>-6,08868411427001+4,2881351653758i</v>
      </c>
      <c r="DQ149" s="240" t="str">
        <f t="shared" ca="1" si="145"/>
        <v>1,80951203796795+7,2239769950039i</v>
      </c>
      <c r="DR149" s="240" t="str">
        <f t="shared" ca="1" si="146"/>
        <v>7,39115291630203+0,911611763711153i</v>
      </c>
      <c r="DS149" s="240" t="str">
        <f t="shared" ca="1" si="147"/>
        <v>3,510566459726-6,56780789698842i</v>
      </c>
      <c r="DT149" s="240" t="str">
        <f t="shared" ca="1" si="148"/>
        <v>-4,8642820277366-5,63905468979822i</v>
      </c>
      <c r="DU149" s="240" t="str">
        <f t="shared" ca="1" si="149"/>
        <v>-7,01182837590411+2,50887230977634i</v>
      </c>
      <c r="DV149" s="240" t="str">
        <f t="shared" ca="1" si="150"/>
        <v>-0,18276243130842+7,44491607297213i</v>
      </c>
      <c r="DW149" s="240" t="str">
        <f t="shared" ca="1" si="151"/>
        <v>6,88027779211806+2,84990437439287i</v>
      </c>
      <c r="DX149" s="240" t="str">
        <f t="shared" ca="1" si="152"/>
        <v>5,13511808603785-5,39358319508873i</v>
      </c>
      <c r="DY149" s="240" t="str">
        <f t="shared" ca="1" si="153"/>
        <v>-3,18407076974547-6,73215201649138i</v>
      </c>
      <c r="DZ149" s="240" t="str">
        <f t="shared" ca="1" si="154"/>
        <v>-7,42698061805495+0,547847003215907i</v>
      </c>
      <c r="EA149" s="240" t="str">
        <f t="shared" ca="1" si="155"/>
        <v>-2,16179615201105+7,12648685096989i</v>
      </c>
      <c r="EB149" s="240" t="str">
        <f t="shared" ca="1" si="156"/>
        <v>5,87094120783458+4,5817274879729i</v>
      </c>
      <c r="EC149" s="240" t="str">
        <f t="shared" ca="1" si="157"/>
        <v>6,38764135299159-3,82860488761223i</v>
      </c>
      <c r="ED149" s="240" t="str">
        <f t="shared" ca="1" si="158"/>
        <v>-1,27318037162318-7,33751927978455i</v>
      </c>
      <c r="EE149" s="240" t="str">
        <f t="shared" ca="1" si="159"/>
        <v>-7,3040639457105-1,45286865093459i</v>
      </c>
      <c r="EF149" s="240" t="str">
        <f t="shared" ca="1" si="160"/>
        <v>-3,98421234957223+6,29175884736634i</v>
      </c>
      <c r="EG149" s="240" t="str">
        <f t="shared" ca="1" si="161"/>
        <v>4,43626744748901+5,98161421141868i</v>
      </c>
      <c r="EH149" s="240" t="str">
        <f t="shared" ca="1" si="162"/>
        <v>7,17739361975488-1,98625231705302i</v>
      </c>
      <c r="EI149" s="240" t="str">
        <f t="shared" ca="1" si="163"/>
        <v>0,729949230530927-7,41129891184696i</v>
      </c>
      <c r="EJ149" s="240" t="str">
        <f t="shared" ca="1" si="164"/>
        <v>-6,65198340977651-3,34832706824685i</v>
      </c>
      <c r="EK149" s="240" t="str">
        <f t="shared" ca="1" si="165"/>
        <v>-5,51798085511111+5,00120632672996i</v>
      </c>
      <c r="EL149" s="240" t="str">
        <f t="shared" ca="1" si="166"/>
        <v>2,68019556688074+6,94814573560236i</v>
      </c>
      <c r="EM149" s="240" t="str">
        <f t="shared" ca="1" si="167"/>
        <v>7,44715901803477-9,34225088042679E-13i</v>
      </c>
      <c r="EN149" s="240"/>
      <c r="EO149" s="240"/>
      <c r="EP149" s="240"/>
    </row>
    <row r="150" spans="1:146" ht="15" thickBot="1">
      <c r="A150" s="277">
        <f t="shared" si="168"/>
        <v>9.7656250000000043E-4</v>
      </c>
      <c r="B150" s="276">
        <v>50</v>
      </c>
      <c r="C150" s="248">
        <f t="shared" si="169"/>
        <v>10000</v>
      </c>
      <c r="D150" s="247">
        <f t="shared" si="170"/>
        <v>62831.853071795864</v>
      </c>
      <c r="E150" s="247" t="str">
        <f t="shared" si="171"/>
        <v>62831,8530717959i</v>
      </c>
      <c r="F150" s="247" t="str">
        <f t="shared" si="177"/>
        <v>0,0111520680274606-0,0487246379863751i</v>
      </c>
      <c r="G150" s="247" t="str">
        <f t="shared" si="178"/>
        <v>-4,97757967807358+0,230697557354168i</v>
      </c>
      <c r="H150" s="247" t="str">
        <f t="shared" si="179"/>
        <v>0,00216139999763013-0,00840520353059943i</v>
      </c>
      <c r="I150" s="247" t="str">
        <f t="shared" si="174"/>
        <v>-0,00375223693020441+0,00716818402704729i</v>
      </c>
      <c r="J150" s="275" t="str">
        <f ca="1">IMPRODUCT(1/N_FFT2,BM100)</f>
        <v>0,0202691665917905+0,000326767451622051i</v>
      </c>
      <c r="K150" s="274" t="str">
        <f t="shared" ca="1" si="175"/>
        <v>-0,0000783970446574579+0,000144067007305268i</v>
      </c>
      <c r="N150" s="265">
        <f t="shared" ca="1" si="176"/>
        <v>7.5561318044517041</v>
      </c>
      <c r="O150" s="240">
        <f t="shared" ca="1" si="39"/>
        <v>-7.4438681955482959</v>
      </c>
      <c r="P150" s="240" t="str">
        <f t="shared" ca="1" si="40"/>
        <v>-2,5077636650693+7,00872992152313i</v>
      </c>
      <c r="Q150" s="240" t="str">
        <f t="shared" ca="1" si="41"/>
        <v>5,75418792861327+4,72233999145517i</v>
      </c>
      <c r="R150" s="240" t="str">
        <f t="shared" ca="1" si="42"/>
        <v>6,38481872039287-3,82691306674403i</v>
      </c>
      <c r="S150" s="240" t="str">
        <f t="shared" ca="1" si="43"/>
        <v>-1,45222664331512-7,30083635545553i</v>
      </c>
      <c r="T150" s="240" t="str">
        <f t="shared" ca="1" si="44"/>
        <v>-7,36329956231029-1,09224231211602i</v>
      </c>
      <c r="U150" s="241" t="str">
        <f t="shared" ca="1" si="45"/>
        <v>-3,50901517674428+6,56490565066047i</v>
      </c>
      <c r="V150" s="240" t="str">
        <f t="shared" ca="1" si="46"/>
        <v>4,99899634542137+5,5155425164855i</v>
      </c>
      <c r="W150" s="240" t="str">
        <f t="shared" ca="1" si="47"/>
        <v>6,8772374685788-2,84864503114573i</v>
      </c>
      <c r="X150" s="240" t="str">
        <f t="shared" ca="1" si="48"/>
        <v>-0,365253300355266-7,43490173030384i</v>
      </c>
      <c r="Y150" s="240" t="str">
        <f t="shared" ca="1" si="49"/>
        <v>-7,12333773019423-2,16084087666971i</v>
      </c>
      <c r="Z150" s="240" t="str">
        <f t="shared" ca="1" si="50"/>
        <v>-4,43430710682172+5,97897099801344i</v>
      </c>
      <c r="AA150" s="240" t="str">
        <f t="shared" ca="1" si="51"/>
        <v>4,13559158796824+6,18935020258361i</v>
      </c>
      <c r="AB150" s="240" t="str">
        <f t="shared" ca="1" si="52"/>
        <v>7,22078479434267-1,80871243333073i</v>
      </c>
      <c r="AC150" s="240" t="str">
        <f t="shared" ca="1" si="53"/>
        <v>0,729626673517668-7,40802393557061i</v>
      </c>
      <c r="AD150" s="240" t="str">
        <f t="shared" ca="1" si="54"/>
        <v>-6,72917714819781-3,18266376183032i</v>
      </c>
      <c r="AE150" s="240" t="str">
        <f t="shared" ca="1" si="55"/>
        <v>-5,2636096793311+5,26360967933104i</v>
      </c>
      <c r="AF150" s="240" t="str">
        <f t="shared" ca="1" si="56"/>
        <v>3,18266376183022+6,72917714819785i</v>
      </c>
      <c r="AG150" s="240" t="str">
        <f t="shared" ca="1" si="57"/>
        <v>7,40802393557061-0,729626673517565i</v>
      </c>
      <c r="AH150" s="240" t="str">
        <f t="shared" ca="1" si="58"/>
        <v>1,80871243333085-7,22078479434264i</v>
      </c>
      <c r="AI150" s="240" t="str">
        <f t="shared" ca="1" si="59"/>
        <v>-6,18935020258396-4,13559158796772i</v>
      </c>
      <c r="AJ150" s="240" t="str">
        <f t="shared" ca="1" si="60"/>
        <v>-5,97897099801351+4,43430710682163i</v>
      </c>
      <c r="AK150" s="240" t="str">
        <f t="shared" ca="1" si="61"/>
        <v>2,1608408766696+7,12333773019427i</v>
      </c>
      <c r="AL150" s="240" t="str">
        <f t="shared" ca="1" si="62"/>
        <v>7,43490173030383+0,365253300355383i</v>
      </c>
      <c r="AM150" s="240" t="str">
        <f t="shared" ca="1" si="63"/>
        <v>2,84864503114583-6,87723746857876i</v>
      </c>
      <c r="AN150" s="240" t="str">
        <f t="shared" ca="1" si="64"/>
        <v>-5,51554251648537-4,99899634542151i</v>
      </c>
      <c r="AO150" s="240" t="str">
        <f t="shared" ca="1" si="65"/>
        <v>-6,5649056506606+3,50901517674404i</v>
      </c>
      <c r="AP150" s="240" t="str">
        <f t="shared" ca="1" si="66"/>
        <v>1,09224231211562+7,36329956231035i</v>
      </c>
      <c r="AQ150" s="240" t="str">
        <f t="shared" ca="1" si="67"/>
        <v>7,30083635545558+1,45222664331486i</v>
      </c>
      <c r="AR150" s="240" t="str">
        <f t="shared" ca="1" si="68"/>
        <v>7,30083635545558+1,45222664331486i</v>
      </c>
      <c r="AS150" s="240" t="str">
        <f t="shared" ca="1" si="69"/>
        <v>-4,72233999145526-5,75418792861319i</v>
      </c>
      <c r="AT150" s="240" t="str">
        <f t="shared" ca="1" si="70"/>
        <v>-7,00872992152314+2,50776366506927i</v>
      </c>
      <c r="AU150" s="240" t="str">
        <f t="shared" ca="1" si="71"/>
        <v>-1,03960567788193E-13+7,4438681955483i</v>
      </c>
      <c r="AV150" s="240" t="str">
        <f t="shared" ca="1" si="72"/>
        <v>7,00872992152307+2,50776366506947i</v>
      </c>
      <c r="AW150" s="240" t="str">
        <f t="shared" ca="1" si="73"/>
        <v>4,72233999145543-5,75418792861305i</v>
      </c>
      <c r="AX150" s="240" t="str">
        <f t="shared" ca="1" si="74"/>
        <v>-3,82691306674432-6,38481872039269i</v>
      </c>
      <c r="AY150" s="240" t="str">
        <f t="shared" ca="1" si="75"/>
        <v>-7,30083635545548+1,45222664331538i</v>
      </c>
      <c r="AZ150" s="240" t="str">
        <f t="shared" ca="1" si="76"/>
        <v>-1,09224231211583+7,36329956231032i</v>
      </c>
      <c r="BA150" s="240" t="str">
        <f t="shared" ca="1" si="77"/>
        <v>6,56490565066048+3,50901517674425i</v>
      </c>
      <c r="BB150" s="240" t="str">
        <f t="shared" ca="1" si="78"/>
        <v>5,51554251648553-4,99899634542134i</v>
      </c>
      <c r="BC150" s="240" t="str">
        <f t="shared" ca="1" si="79"/>
        <v>-2,84864503114562-6,87723746857885i</v>
      </c>
      <c r="BD150" s="240" t="str">
        <f t="shared" ca="1" si="80"/>
        <v>-7,43490173030384+0,365253300355148i</v>
      </c>
      <c r="BE150" s="240" t="str">
        <f t="shared" ca="1" si="81"/>
        <v>-2,16084087666982+7,1233377301942i</v>
      </c>
      <c r="BF150" s="240" t="str">
        <f t="shared" ca="1" si="82"/>
        <v>5,97897099801381+4,43430710682122i</v>
      </c>
      <c r="BG150" s="240" t="str">
        <f t="shared" ca="1" si="83"/>
        <v>6,18935020258368-4,13559158796814i</v>
      </c>
      <c r="BH150" s="240" t="str">
        <f t="shared" ca="1" si="84"/>
        <v>-1,80871243333061-7,22078479434269i</v>
      </c>
      <c r="BI150" s="240" t="str">
        <f t="shared" ca="1" si="85"/>
        <v>-7,40802393557059-0,729626673517798i</v>
      </c>
      <c r="BJ150" s="240" t="str">
        <f t="shared" ca="1" si="86"/>
        <v>-3,18266376183043+6,72917714819775i</v>
      </c>
      <c r="BK150" s="240" t="str">
        <f t="shared" ca="1" si="87"/>
        <v>5,26360967933094+5,2636096793312i</v>
      </c>
      <c r="BL150" s="240" t="str">
        <f t="shared" ca="1" si="88"/>
        <v>6,7291771481979-3,1826637618301i</v>
      </c>
      <c r="BM150" s="240" t="str">
        <f t="shared" ca="1" si="89"/>
        <v>-0,729626673517435-7,40802393557063i</v>
      </c>
      <c r="BN150" s="240" t="str">
        <f t="shared" ca="1" si="90"/>
        <v>-7,22078479434279-1,80871243333025i</v>
      </c>
      <c r="BO150" s="240" t="str">
        <f t="shared" ca="1" si="91"/>
        <v>-4,13559158796783+6,18935020258388i</v>
      </c>
      <c r="BP150" s="240" t="str">
        <f t="shared" ca="1" si="92"/>
        <v>4,43430710682157+5,97897099801355i</v>
      </c>
      <c r="BQ150" s="240" t="str">
        <f t="shared" ca="1" si="93"/>
        <v>7,12333773019429-2,16084087666952i</v>
      </c>
      <c r="BR150" s="240" t="str">
        <f t="shared" ca="1" si="94"/>
        <v>0,36525330035546-7,43490173030383i</v>
      </c>
      <c r="BS150" s="240" t="str">
        <f t="shared" ca="1" si="95"/>
        <v>-6,87723746857873-2,84864503114591i</v>
      </c>
      <c r="BT150" s="240" t="str">
        <f t="shared" ca="1" si="96"/>
        <v>-4,99899634542157+5,51554251648532i</v>
      </c>
      <c r="BU150" s="240" t="str">
        <f t="shared" ca="1" si="97"/>
        <v>3,50901517674398+6,56490565066063i</v>
      </c>
      <c r="BV150" s="240" t="str">
        <f t="shared" ca="1" si="98"/>
        <v>7,36329956231025-1,09224231211626i</v>
      </c>
      <c r="BW150" s="240" t="str">
        <f t="shared" ca="1" si="99"/>
        <v>1,45222664331495-7,30083635545556i</v>
      </c>
      <c r="BX150" s="240" t="str">
        <f t="shared" ca="1" si="100"/>
        <v>-6,38481872039292-3,82691306674395i</v>
      </c>
      <c r="BY150" s="240" t="str">
        <f t="shared" ca="1" si="101"/>
        <v>-5,75418792861325+4,72233999145518i</v>
      </c>
      <c r="BZ150" s="240" t="str">
        <f t="shared" ca="1" si="102"/>
        <v>2,50776366506917+7,00872992152318i</v>
      </c>
      <c r="CA150" s="240" t="str">
        <f t="shared" ca="1" si="103"/>
        <v>7,4438681955483+2,07921135576386E-13i</v>
      </c>
      <c r="CB150" s="240" t="str">
        <f t="shared" ca="1" si="104"/>
        <v>2,50776366506956-7,00872992152304i</v>
      </c>
      <c r="CC150" s="240" t="str">
        <f t="shared" ca="1" si="105"/>
        <v>-5,75418792861346-4,72233999145493i</v>
      </c>
      <c r="CD150" s="240" t="str">
        <f t="shared" ca="1" si="106"/>
        <v>-6,38481872039275+3,82691306674423i</v>
      </c>
      <c r="CE150" s="240" t="str">
        <f t="shared" ca="1" si="107"/>
        <v>1,45222664331527+7,3008363554555i</v>
      </c>
      <c r="CF150" s="240" t="str">
        <f t="shared" ca="1" si="108"/>
        <v>7,3632995623103+1,09224231211594i</v>
      </c>
      <c r="CG150" s="240" t="str">
        <f t="shared" ca="1" si="109"/>
        <v>3,50901517674434-6,56490565066044i</v>
      </c>
      <c r="CH150" s="240" t="str">
        <f t="shared" ca="1" si="110"/>
        <v>-4,99899634542126-5,5155425164856i</v>
      </c>
      <c r="CI150" s="240" t="str">
        <f t="shared" ca="1" si="111"/>
        <v>-6,87723746857889+2,84864503114552i</v>
      </c>
      <c r="CJ150" s="240" t="str">
        <f t="shared" ca="1" si="112"/>
        <v>0,365253300355045+7,43490173030385i</v>
      </c>
      <c r="CK150" s="240" t="str">
        <f t="shared" ca="1" si="113"/>
        <v>7,12333773019438+2,16084087666921i</v>
      </c>
      <c r="CL150" s="240" t="str">
        <f t="shared" ca="1" si="114"/>
        <v>4,43430710682131-5,97897099801375i</v>
      </c>
      <c r="CM150" s="240" t="str">
        <f t="shared" ca="1" si="115"/>
        <v>-4,13559158796806-6,18935020258373i</v>
      </c>
      <c r="CN150" s="240" t="str">
        <f t="shared" ca="1" si="116"/>
        <v>-7,22078479434272+1,80871243333052i</v>
      </c>
      <c r="CO150" s="240" t="str">
        <f t="shared" ca="1" si="117"/>
        <v>-0,729626673517901+7,40802393557058i</v>
      </c>
      <c r="CP150" s="240" t="str">
        <f t="shared" ca="1" si="118"/>
        <v>6,7291771481977+3,18266376183053i</v>
      </c>
      <c r="CQ150" s="240" t="str">
        <f t="shared" ca="1" si="119"/>
        <v>5,26360967933127-5,26360967933086i</v>
      </c>
      <c r="CR150" s="240" t="str">
        <f t="shared" ca="1" si="120"/>
        <v>-3,18266376183001-6,72917714819795i</v>
      </c>
      <c r="CS150" s="240" t="str">
        <f t="shared" ca="1" si="121"/>
        <v>-7,40802393557064+0,729626673517332i</v>
      </c>
      <c r="CT150" s="240" t="str">
        <f t="shared" ca="1" si="122"/>
        <v>-1,80871243332748+7,22078479434348i</v>
      </c>
      <c r="CU150" s="240" t="str">
        <f t="shared" ca="1" si="123"/>
        <v>6,18935020258342+4,13559158796854i</v>
      </c>
      <c r="CV150" s="240" t="str">
        <f t="shared" ca="1" si="124"/>
        <v>5,97897099801189-4,43430710682381i</v>
      </c>
      <c r="CW150" s="240" t="str">
        <f t="shared" ca="1" si="125"/>
        <v>-2,16084087666866-7,12333773019455i</v>
      </c>
      <c r="CX150" s="240" t="str">
        <f t="shared" ca="1" si="126"/>
        <v>-7,43490173030396-0,365253300352658i</v>
      </c>
      <c r="CY150" s="240" t="str">
        <f t="shared" ca="1" si="127"/>
        <v>-2,84864503114673+6,87723746857839i</v>
      </c>
      <c r="CZ150" s="240" t="str">
        <f t="shared" ca="1" si="128"/>
        <v>5,5155425164872+4,9989963454195i</v>
      </c>
      <c r="DA150" s="240" t="str">
        <f t="shared" ca="1" si="129"/>
        <v>6,56490565066106-3,50901517674318i</v>
      </c>
      <c r="DB150" s="240" t="str">
        <f t="shared" ca="1" si="130"/>
        <v>-1,0922423121183-7,36329956230995i</v>
      </c>
      <c r="DC150" s="240" t="str">
        <f t="shared" ca="1" si="131"/>
        <v>-7,30083635545524-1,45222664331656i</v>
      </c>
      <c r="DD150" s="240" t="str">
        <f t="shared" ca="1" si="132"/>
        <v>-3,82691306674218+6,38481872039397i</v>
      </c>
      <c r="DE150" s="240" t="str">
        <f t="shared" ca="1" si="133"/>
        <v>4,72233999145392+5,7541879286143i</v>
      </c>
      <c r="DF150" s="240" t="str">
        <f t="shared" ca="1" si="134"/>
        <v>7,00872992152248-2,50776366507111i</v>
      </c>
      <c r="DG150" s="240" t="str">
        <f t="shared" ca="1" si="135"/>
        <v>1,8457457803323E-12-7,4438681955483i</v>
      </c>
      <c r="DH150" s="240" t="str">
        <f t="shared" ca="1" si="136"/>
        <v>-7,00872992152373-2,50776366506762i</v>
      </c>
      <c r="DI150" s="240" t="str">
        <f t="shared" ca="1" si="137"/>
        <v>-4,72233999145677+5,75418792861195i</v>
      </c>
      <c r="DJ150" s="240" t="str">
        <f t="shared" ca="1" si="138"/>
        <v>3,82691306674537+6,38481872039207i</v>
      </c>
      <c r="DK150" s="240" t="str">
        <f t="shared" ca="1" si="139"/>
        <v>7,30083635545596-1,45222664331294i</v>
      </c>
      <c r="DL150" s="240" t="str">
        <f t="shared" ca="1" si="140"/>
        <v>1,09224231211463-7,3632995623105i</v>
      </c>
      <c r="DM150" s="240" t="str">
        <f t="shared" ca="1" si="141"/>
        <v>-6,56490565065931-3,50901517674644i</v>
      </c>
      <c r="DN150" s="240" t="str">
        <f t="shared" ca="1" si="142"/>
        <v>-5,51554251648471+4,99899634542224i</v>
      </c>
      <c r="DO150" s="240" t="str">
        <f t="shared" ca="1" si="143"/>
        <v>2,84864503114332+6,8772374685798i</v>
      </c>
      <c r="DP150" s="240" t="str">
        <f t="shared" ca="1" si="144"/>
        <v>7,43490173030379-0,365253300356367i</v>
      </c>
      <c r="DQ150" s="240" t="str">
        <f t="shared" ca="1" si="145"/>
        <v>2,16084087667209-7,12333773019351i</v>
      </c>
      <c r="DR150" s="240" t="str">
        <f t="shared" ca="1" si="146"/>
        <v>-5,9789709980141-4,43430710682084i</v>
      </c>
      <c r="DS150" s="240" t="str">
        <f t="shared" ca="1" si="147"/>
        <v>-6,1893502025854+4,13559158796555i</v>
      </c>
      <c r="DT150" s="240" t="str">
        <f t="shared" ca="1" si="148"/>
        <v>1,80871243333108+7,22078479434258i</v>
      </c>
      <c r="DU150" s="240" t="str">
        <f t="shared" ca="1" si="149"/>
        <v>7,40802393557029+0,7296266735209i</v>
      </c>
      <c r="DV150" s="240" t="str">
        <f t="shared" ca="1" si="150"/>
        <v>3,18266376183-6,72917714819795i</v>
      </c>
      <c r="DW150" s="240" t="str">
        <f t="shared" ca="1" si="151"/>
        <v>-5,26360967932874-5,2636096793334i</v>
      </c>
      <c r="DX150" s="240" t="str">
        <f t="shared" ca="1" si="152"/>
        <v>-6,7291771481977+3,18266376183053i</v>
      </c>
      <c r="DY150" s="240" t="str">
        <f t="shared" ca="1" si="153"/>
        <v>0,729626673514333+7,40802393557093i</v>
      </c>
      <c r="DZ150" s="240" t="str">
        <f t="shared" ca="1" si="154"/>
        <v>7,22078479434272+1,8087124333305i</v>
      </c>
      <c r="EA150" s="240" t="str">
        <f t="shared" ca="1" si="155"/>
        <v>4,13559158797104-6,18935020258174i</v>
      </c>
      <c r="EB150" s="240" t="str">
        <f t="shared" ca="1" si="156"/>
        <v>-4,43430710682131-5,97897099801374i</v>
      </c>
      <c r="EC150" s="240" t="str">
        <f t="shared" ca="1" si="157"/>
        <v>-7,12333773019328+2,16084087667286i</v>
      </c>
      <c r="ED150" s="240" t="str">
        <f t="shared" ca="1" si="158"/>
        <v>-0,365253300355773+7,43490173030382i</v>
      </c>
      <c r="EE150" s="240" t="str">
        <f t="shared" ca="1" si="159"/>
        <v>6,87723746858007+2,84864503114268i</v>
      </c>
      <c r="EF150" s="240" t="str">
        <f t="shared" ca="1" si="160"/>
        <v>4,9989963454218-5,51554251648511i</v>
      </c>
      <c r="EG150" s="240" t="str">
        <f t="shared" ca="1" si="161"/>
        <v>-3,50901517674706-6,56490565065899i</v>
      </c>
      <c r="EH150" s="240" t="str">
        <f t="shared" ca="1" si="162"/>
        <v>-7,36329956231041+1,09224231211521i</v>
      </c>
      <c r="EI150" s="240" t="str">
        <f t="shared" ca="1" si="163"/>
        <v>-1,45222664331225+7,30083635545609i</v>
      </c>
      <c r="EJ150" s="240" t="str">
        <f t="shared" ca="1" si="164"/>
        <v>6,38481872039237+3,82691306674485i</v>
      </c>
      <c r="EK150" s="240" t="str">
        <f t="shared" ca="1" si="165"/>
        <v>5,7541879286115-4,72233999145731i</v>
      </c>
      <c r="EL150" s="240" t="str">
        <f t="shared" ca="1" si="166"/>
        <v>-2,50776366506818-7,00872992152354i</v>
      </c>
      <c r="EM150" s="240" t="str">
        <f t="shared" ca="1" si="167"/>
        <v>-7,4438681955483+2,54610215333662E-12i</v>
      </c>
      <c r="EN150" s="240"/>
      <c r="EO150" s="240"/>
      <c r="EP150" s="240"/>
    </row>
    <row r="151" spans="1:146" ht="15" thickBot="1">
      <c r="A151" s="277">
        <f t="shared" si="168"/>
        <v>9.9609375000000045E-4</v>
      </c>
      <c r="B151" s="276">
        <v>51</v>
      </c>
      <c r="C151" s="248">
        <f t="shared" si="169"/>
        <v>10200</v>
      </c>
      <c r="D151" s="247">
        <f t="shared" si="170"/>
        <v>64088.490133231782</v>
      </c>
      <c r="E151" s="247" t="str">
        <f t="shared" si="171"/>
        <v>64088,4901332318i</v>
      </c>
      <c r="F151" s="247" t="str">
        <f t="shared" si="177"/>
        <v>0,0111193166850703-0,0478023529217646i</v>
      </c>
      <c r="G151" s="247" t="str">
        <f t="shared" si="178"/>
        <v>-4,98931103045377+0,285453078032655i</v>
      </c>
      <c r="H151" s="247" t="str">
        <f t="shared" si="179"/>
        <v>0,00215500092376149-0,00824050383906964i</v>
      </c>
      <c r="I151" s="247" t="str">
        <f t="shared" si="174"/>
        <v>-0,00370396287636211+0,00705041344715377i</v>
      </c>
      <c r="J151" s="275" t="str">
        <f ca="1">IMPRODUCT(1/N_FFT2,BN100)</f>
        <v>0,0999703452112012+0,00444824319509594i</v>
      </c>
      <c r="K151" s="274" t="str">
        <f t="shared" ca="1" si="175"/>
        <v>-0,000401648401038309+0,000688356138533992i</v>
      </c>
      <c r="N151" s="265">
        <f t="shared" ca="1" si="176"/>
        <v>7.559941281077057</v>
      </c>
      <c r="O151" s="240">
        <f t="shared" ca="1" si="39"/>
        <v>-7.440058718922943</v>
      </c>
      <c r="P151" s="240" t="str">
        <f t="shared" ca="1" si="40"/>
        <v>-2,33381056762172+7,06454541888426i</v>
      </c>
      <c r="Q151" s="240" t="str">
        <f t="shared" ca="1" si="41"/>
        <v>5,97591119769716+4,43203780424524i</v>
      </c>
      <c r="R151" s="240" t="str">
        <f t="shared" ca="1" si="42"/>
        <v>6,08287901754742-4,2840467549856i</v>
      </c>
      <c r="S151" s="240" t="str">
        <f t="shared" ca="1" si="43"/>
        <v>-2,15973504397677-7,11969228835348i</v>
      </c>
      <c r="T151" s="240" t="str">
        <f t="shared" ca="1" si="44"/>
        <v>-7,43781791233766-0,182588181244949i</v>
      </c>
      <c r="U151" s="241" t="str">
        <f t="shared" ca="1" si="45"/>
        <v>-2,50648029104745+7,00514313141509i</v>
      </c>
      <c r="V151" s="240" t="str">
        <f t="shared" ca="1" si="46"/>
        <v>5,86534371239508+4,57735915965624i</v>
      </c>
      <c r="W151" s="240" t="str">
        <f t="shared" ca="1" si="47"/>
        <v>6,18618273853089-4,13347515615176i</v>
      </c>
      <c r="X151" s="240" t="str">
        <f t="shared" ca="1" si="48"/>
        <v>-1,98435857669875-7,17055052141071i</v>
      </c>
      <c r="Y151" s="240" t="str">
        <f t="shared" ca="1" si="49"/>
        <v>-7,4310968423599-0,365066378197218i</v>
      </c>
      <c r="Z151" s="240" t="str">
        <f t="shared" ca="1" si="50"/>
        <v>-2,67764020446934+6,94152120766267i</v>
      </c>
      <c r="AA151" s="240" t="str">
        <f t="shared" ca="1" si="51"/>
        <v>5,75124316336002+4,71992328506788i</v>
      </c>
      <c r="AB151" s="240" t="str">
        <f t="shared" ca="1" si="52"/>
        <v>6,28576013434915-3,98041370644412i</v>
      </c>
      <c r="AC151" s="240" t="str">
        <f t="shared" ca="1" si="53"/>
        <v>-1,80778680601499-7,21708948295776i</v>
      </c>
      <c r="AD151" s="240" t="str">
        <f t="shared" ca="1" si="54"/>
        <v>-7,41989955751091-0,547324672813819i</v>
      </c>
      <c r="AE151" s="240" t="str">
        <f t="shared" ca="1" si="55"/>
        <v>-2,84718720755547+6,87371797109496i</v>
      </c>
      <c r="AF151" s="240" t="str">
        <f t="shared" ca="1" si="56"/>
        <v>5,63367828049608+4,85964430518202i</v>
      </c>
      <c r="AG151" s="240" t="str">
        <f t="shared" ca="1" si="57"/>
        <v>6,38155122330217-3,82495460435701i</v>
      </c>
      <c r="AH151" s="240" t="str">
        <f t="shared" ca="1" si="58"/>
        <v>-1,63012609215607-7,25928113966482i</v>
      </c>
      <c r="AI151" s="240" t="str">
        <f t="shared" ca="1" si="59"/>
        <v>-7,40423280261645-0,729253279512583i</v>
      </c>
      <c r="AJ151" s="240" t="str">
        <f t="shared" ca="1" si="60"/>
        <v>-3,01501917153094+6,80177426384633i</v>
      </c>
      <c r="AK151" s="240" t="str">
        <f t="shared" ca="1" si="61"/>
        <v>5,51271988049277+4,99643805728051i</v>
      </c>
      <c r="AL151" s="240" t="str">
        <f t="shared" ca="1" si="62"/>
        <v>6,47349830441985-3,66719149264046i</v>
      </c>
      <c r="AM151" s="240" t="str">
        <f t="shared" ca="1" si="63"/>
        <v>-1,45148345129361-7,29710007685533i</v>
      </c>
      <c r="AN151" s="240" t="str">
        <f t="shared" ca="1" si="64"/>
        <v>-7,38410601474373-0,910742611305038i</v>
      </c>
      <c r="AO151" s="240" t="str">
        <f t="shared" ca="1" si="65"/>
        <v>-3,18103500069567+6,72573342211616i</v>
      </c>
      <c r="AP151" s="240" t="str">
        <f t="shared" ca="1" si="66"/>
        <v>5,38844082416732+5,13022214192216i</v>
      </c>
      <c r="AQ151" s="240" t="str">
        <f t="shared" ca="1" si="67"/>
        <v>6,56154599221864-3,50721940189388i</v>
      </c>
      <c r="AR151" s="240" t="str">
        <f t="shared" ca="1" si="68"/>
        <v>6,56154599221864-3,50721940189388i</v>
      </c>
      <c r="AS151" s="240" t="str">
        <f t="shared" ca="1" si="69"/>
        <v>-7,35953131751724-1,09168334580328i</v>
      </c>
      <c r="AT151" s="240" t="str">
        <f t="shared" ca="1" si="70"/>
        <v>-3,34513469332315+6,64564125006362i</v>
      </c>
      <c r="AU151" s="240" t="str">
        <f t="shared" ca="1" si="71"/>
        <v>5,26091597257669+5,26091597257634i</v>
      </c>
      <c r="AV151" s="240" t="str">
        <f t="shared" ca="1" si="72"/>
        <v>6,64564125006371-3,34513469332297i</v>
      </c>
      <c r="AW151" s="240" t="str">
        <f t="shared" ca="1" si="73"/>
        <v>-1,09168334580309-7,35953131751727i</v>
      </c>
      <c r="AX151" s="240" t="str">
        <f t="shared" ca="1" si="74"/>
        <v>-7,33052351381567-1,27196649107471i</v>
      </c>
      <c r="AY151" s="240" t="str">
        <f t="shared" ca="1" si="75"/>
        <v>-3,50721940189405+6,56154599221854i</v>
      </c>
      <c r="AZ151" s="240" t="str">
        <f t="shared" ca="1" si="76"/>
        <v>5,13022214192202+5,38844082416745i</v>
      </c>
      <c r="BA151" s="240" t="str">
        <f t="shared" ca="1" si="77"/>
        <v>6,72573342211596-3,18103500069611i</v>
      </c>
      <c r="BB151" s="240" t="str">
        <f t="shared" ca="1" si="78"/>
        <v>-0,910742611304822-7,38410601474376i</v>
      </c>
      <c r="BC151" s="240" t="str">
        <f t="shared" ca="1" si="79"/>
        <v>-7,2971000768553-1,45148345129379i</v>
      </c>
      <c r="BD151" s="240" t="str">
        <f t="shared" ca="1" si="80"/>
        <v>-3,66719149264064+6,47349830441976i</v>
      </c>
      <c r="BE151" s="240" t="str">
        <f t="shared" ca="1" si="81"/>
        <v>4,99643805728037+5,5127198804929i</v>
      </c>
      <c r="BF151" s="240" t="str">
        <f t="shared" ca="1" si="82"/>
        <v>6,8017742638464-3,01501917153078i</v>
      </c>
      <c r="BG151" s="240" t="str">
        <f t="shared" ca="1" si="83"/>
        <v>-0,729253279513099-7,4042328026164i</v>
      </c>
      <c r="BH151" s="240" t="str">
        <f t="shared" ca="1" si="84"/>
        <v>-7,25928113966476-1,63012609215629i</v>
      </c>
      <c r="BI151" s="240" t="str">
        <f t="shared" ca="1" si="85"/>
        <v>-3,82495460435717+6,38155122330207i</v>
      </c>
      <c r="BJ151" s="240" t="str">
        <f t="shared" ca="1" si="86"/>
        <v>4,85964430518187+5,63367828049621i</v>
      </c>
      <c r="BK151" s="240" t="str">
        <f t="shared" ca="1" si="87"/>
        <v>6,87371797109503-2,84718720755529i</v>
      </c>
      <c r="BL151" s="240" t="str">
        <f t="shared" ca="1" si="88"/>
        <v>-0,547324672813599-7,41989955751092i</v>
      </c>
      <c r="BM151" s="240" t="str">
        <f t="shared" ca="1" si="89"/>
        <v>-7,21708948295788-1,80778680601448i</v>
      </c>
      <c r="BN151" s="240" t="str">
        <f t="shared" ca="1" si="90"/>
        <v>-3,98041370644431+6,28576013434904i</v>
      </c>
      <c r="BO151" s="240" t="str">
        <f t="shared" ca="1" si="91"/>
        <v>4,71992328506769+5,75124316336017i</v>
      </c>
      <c r="BP151" s="240" t="str">
        <f t="shared" ca="1" si="92"/>
        <v>6,94152120766276-2,67764020446911i</v>
      </c>
      <c r="BQ151" s="240" t="str">
        <f t="shared" ca="1" si="93"/>
        <v>-0,365066378196984-7,43109684235991i</v>
      </c>
      <c r="BR151" s="240" t="str">
        <f t="shared" ca="1" si="94"/>
        <v>-7,17055052141065-1,98435857669896i</v>
      </c>
      <c r="BS151" s="240" t="str">
        <f t="shared" ca="1" si="95"/>
        <v>-4,13347515615132+6,18618273853119i</v>
      </c>
      <c r="BT151" s="240" t="str">
        <f t="shared" ca="1" si="96"/>
        <v>4,57735915965596+5,86534371239529i</v>
      </c>
      <c r="BU151" s="240" t="str">
        <f t="shared" ca="1" si="97"/>
        <v>7,00514313141515-2,50648029104727i</v>
      </c>
      <c r="BV151" s="240" t="str">
        <f t="shared" ca="1" si="98"/>
        <v>-0,182588181244906-7,43781791233766i</v>
      </c>
      <c r="BW151" s="240" t="str">
        <f t="shared" ca="1" si="99"/>
        <v>-7,11969228835348-2,15973504397673i</v>
      </c>
      <c r="BX151" s="240" t="str">
        <f t="shared" ca="1" si="100"/>
        <v>-4,28404675498543+6,08287901754754i</v>
      </c>
      <c r="BY151" s="240" t="str">
        <f t="shared" ca="1" si="101"/>
        <v>4,43203780424493+5,97591119769739i</v>
      </c>
      <c r="BZ151" s="240" t="str">
        <f t="shared" ca="1" si="102"/>
        <v>7,06454541888438-2,33381056762133i</v>
      </c>
      <c r="CA151" s="240" t="str">
        <f t="shared" ca="1" si="103"/>
        <v>2,4791908617726E-13-7,44005871892294i</v>
      </c>
      <c r="CB151" s="240" t="str">
        <f t="shared" ca="1" si="104"/>
        <v>-7,06454541888423-2,3338105676218i</v>
      </c>
      <c r="CC151" s="240" t="str">
        <f t="shared" ca="1" si="105"/>
        <v>-4,43203780424524+5,97591119769715i</v>
      </c>
      <c r="CD151" s="240" t="str">
        <f t="shared" ca="1" si="106"/>
        <v>4,28404675498571+6,08287901754734i</v>
      </c>
      <c r="CE151" s="240" t="str">
        <f t="shared" ca="1" si="107"/>
        <v>7,11969228835339-2,15973504397707i</v>
      </c>
      <c r="CF151" s="240" t="str">
        <f t="shared" ca="1" si="108"/>
        <v>0,182588181245295-7,43781791233765i</v>
      </c>
      <c r="CG151" s="240" t="str">
        <f t="shared" ca="1" si="109"/>
        <v>-7,00514313141502-2,50648029104764i</v>
      </c>
      <c r="CH151" s="240" t="str">
        <f t="shared" ca="1" si="110"/>
        <v>-4,57735915965627+5,86534371239506i</v>
      </c>
      <c r="CI151" s="240" t="str">
        <f t="shared" ca="1" si="111"/>
        <v>4,13347515615161+6,18618273853098i</v>
      </c>
      <c r="CJ151" s="240" t="str">
        <f t="shared" ca="1" si="112"/>
        <v>7,17055052141056-1,9843585766993i</v>
      </c>
      <c r="CK151" s="240" t="str">
        <f t="shared" ca="1" si="113"/>
        <v>0,365066378196634-7,43109684235993i</v>
      </c>
      <c r="CL151" s="240" t="str">
        <f t="shared" ca="1" si="114"/>
        <v>-6,94152120766259-2,67764020446957i</v>
      </c>
      <c r="CM151" s="240" t="str">
        <f t="shared" ca="1" si="115"/>
        <v>-4,71992328506807+5,75124316335986i</v>
      </c>
      <c r="CN151" s="240" t="str">
        <f t="shared" ca="1" si="116"/>
        <v>3,98041370644394+6,28576013434927i</v>
      </c>
      <c r="CO151" s="240" t="str">
        <f t="shared" ca="1" si="117"/>
        <v>7,21708948295781-1,80778680601477i</v>
      </c>
      <c r="CP151" s="240" t="str">
        <f t="shared" ca="1" si="118"/>
        <v>0,547324672813302-7,41989955751095i</v>
      </c>
      <c r="CQ151" s="240" t="str">
        <f t="shared" ca="1" si="119"/>
        <v>-6,87371797109601-2,84718720755292i</v>
      </c>
      <c r="CR151" s="240" t="str">
        <f t="shared" ca="1" si="120"/>
        <v>-4,85964430518385+5,63367828049451i</v>
      </c>
      <c r="CS151" s="240" t="str">
        <f t="shared" ca="1" si="121"/>
        <v>3,82495460435684+6,38155122330227i</v>
      </c>
      <c r="CT151" s="240" t="str">
        <f t="shared" ca="1" si="122"/>
        <v>7,25928113966436-1,63012609215807i</v>
      </c>
      <c r="CU151" s="240" t="str">
        <f t="shared" ca="1" si="123"/>
        <v>0,729253279515696-7,40423280261614i</v>
      </c>
      <c r="CV151" s="240" t="str">
        <f t="shared" ca="1" si="124"/>
        <v>-6,80177426384626-3,01501917153108i</v>
      </c>
      <c r="CW151" s="240" t="str">
        <f t="shared" ca="1" si="125"/>
        <v>-4,99643805727897+5,51271988049416i</v>
      </c>
      <c r="CX151" s="240" t="str">
        <f t="shared" ca="1" si="126"/>
        <v>3,66719149263767+6,47349830442143i</v>
      </c>
      <c r="CY151" s="240" t="str">
        <f t="shared" ca="1" si="127"/>
        <v>7,29710007685553-1,45148345129263i</v>
      </c>
      <c r="CZ151" s="240" t="str">
        <f t="shared" ca="1" si="128"/>
        <v>0,910742611303795-7,38410601474389i</v>
      </c>
      <c r="DA151" s="240" t="str">
        <f t="shared" ca="1" si="129"/>
        <v>-6,7257334221145-3,18103500069919i</v>
      </c>
      <c r="DB151" s="240" t="str">
        <f t="shared" ca="1" si="130"/>
        <v>-5,13022214192284+5,38844082416667i</v>
      </c>
      <c r="DC151" s="240" t="str">
        <f t="shared" ca="1" si="131"/>
        <v>3,50721940189501+6,56154599221803i</v>
      </c>
      <c r="DD151" s="240" t="str">
        <f t="shared" ca="1" si="132"/>
        <v>7,3305235138151-1,27196649107797i</v>
      </c>
      <c r="DE151" s="240" t="str">
        <f t="shared" ca="1" si="133"/>
        <v>1,09168334580494-7,359531317517i</v>
      </c>
      <c r="DF151" s="240" t="str">
        <f t="shared" ca="1" si="134"/>
        <v>-6,64564125006386-3,34513469332266i</v>
      </c>
      <c r="DG151" s="240" t="str">
        <f t="shared" ca="1" si="135"/>
        <v>-5,26091597257434+5,26091597257868i</v>
      </c>
      <c r="DH151" s="240" t="str">
        <f t="shared" ca="1" si="136"/>
        <v>3,34513469332143+6,64564125006449i</v>
      </c>
      <c r="DI151" s="240" t="str">
        <f t="shared" ca="1" si="137"/>
        <v>7,3595313175172-1,09168334580358i</v>
      </c>
      <c r="DJ151" s="240" t="str">
        <f t="shared" ca="1" si="138"/>
        <v>1,27196649107203-7,33052351381613i</v>
      </c>
      <c r="DK151" s="240" t="str">
        <f t="shared" ca="1" si="139"/>
        <v>-6,56154599221738-3,50721940189623i</v>
      </c>
      <c r="DL151" s="240" t="str">
        <f t="shared" ca="1" si="140"/>
        <v>-5,38844082416762+5,13022214192184i</v>
      </c>
      <c r="DM151" s="240" t="str">
        <f t="shared" ca="1" si="141"/>
        <v>3,18103500069794+6,72573342211509i</v>
      </c>
      <c r="DN151" s="240" t="str">
        <f t="shared" ca="1" si="142"/>
        <v>7,38410601474407-0,910742611302322i</v>
      </c>
      <c r="DO151" s="240" t="str">
        <f t="shared" ca="1" si="143"/>
        <v>1,45148345129409-7,29710007685524i</v>
      </c>
      <c r="DP151" s="240" t="str">
        <f t="shared" ca="1" si="144"/>
        <v>-6,4734983044207-3,66719149263897i</v>
      </c>
      <c r="DQ151" s="240" t="str">
        <f t="shared" ca="1" si="145"/>
        <v>-5,51271988049509+4,99643805727795i</v>
      </c>
      <c r="DR151" s="240" t="str">
        <f t="shared" ca="1" si="146"/>
        <v>3,01501917152983+6,80177426384682i</v>
      </c>
      <c r="DS151" s="240" t="str">
        <f t="shared" ca="1" si="147"/>
        <v>7,40423280261628-0,729253279514325i</v>
      </c>
      <c r="DT151" s="240" t="str">
        <f t="shared" ca="1" si="148"/>
        <v>1,63012609215942-7,25928113966406i</v>
      </c>
      <c r="DU151" s="240" t="str">
        <f t="shared" ca="1" si="149"/>
        <v>-6,38155122330156-3,82495460435802i</v>
      </c>
      <c r="DV151" s="240" t="str">
        <f t="shared" ca="1" si="150"/>
        <v>-5,63367828049541+4,85964430518281i</v>
      </c>
      <c r="DW151" s="240" t="str">
        <f t="shared" ca="1" si="151"/>
        <v>2,84718720755848+6,87371797109371i</v>
      </c>
      <c r="DX151" s="240" t="str">
        <f t="shared" ca="1" si="152"/>
        <v>7,41989955751104-0,547324672811928i</v>
      </c>
      <c r="DY151" s="240" t="str">
        <f t="shared" ca="1" si="153"/>
        <v>1,80778680601396-7,21708948295802i</v>
      </c>
      <c r="DZ151" s="240" t="str">
        <f t="shared" ca="1" si="154"/>
        <v>-6,28576013435091-3,98041370644135i</v>
      </c>
      <c r="EA151" s="240" t="str">
        <f t="shared" ca="1" si="155"/>
        <v>-5,75124316336121+4,71992328506644i</v>
      </c>
      <c r="EB151" s="240" t="str">
        <f t="shared" ca="1" si="156"/>
        <v>2,67764020446967+6,94152120766255i</v>
      </c>
      <c r="EC151" s="240" t="str">
        <f t="shared" ca="1" si="157"/>
        <v>7,43109684235977-0,365066378199798i</v>
      </c>
      <c r="ED151" s="240" t="str">
        <f t="shared" ca="1" si="158"/>
        <v>1,98435857670124-7,17055052141002i</v>
      </c>
      <c r="EE151" s="240" t="str">
        <f t="shared" ca="1" si="159"/>
        <v>-6,1861827385311-4,13347515615144i</v>
      </c>
      <c r="EF151" s="240" t="str">
        <f t="shared" ca="1" si="160"/>
        <v>-5,86534371239356+4,57735915965818i</v>
      </c>
      <c r="EG151" s="240" t="str">
        <f t="shared" ca="1" si="161"/>
        <v>2,50648029104505+7,00514313141595i</v>
      </c>
      <c r="EH151" s="240" t="str">
        <f t="shared" ca="1" si="162"/>
        <v>7,43781791233767-0,182588181244764i</v>
      </c>
      <c r="EI151" s="240" t="str">
        <f t="shared" ca="1" si="163"/>
        <v>2,15973504397475-7,11969228835409i</v>
      </c>
      <c r="EJ151" s="240" t="str">
        <f t="shared" ca="1" si="164"/>
        <v>-6,08287901754563-4,28404675498814i</v>
      </c>
      <c r="EK151" s="240" t="str">
        <f t="shared" ca="1" si="165"/>
        <v>-5,9759111976976+4,43203780424465i</v>
      </c>
      <c r="EL151" s="240" t="str">
        <f t="shared" ca="1" si="166"/>
        <v>2,33381056762341+7,0645454188837i</v>
      </c>
      <c r="EM151" s="240" t="str">
        <f t="shared" ca="1" si="167"/>
        <v>7,44005871892294+3,45626679111573E-12i</v>
      </c>
      <c r="EN151" s="240"/>
      <c r="EO151" s="240"/>
      <c r="EP151" s="240"/>
    </row>
    <row r="152" spans="1:146" ht="15" thickBot="1">
      <c r="A152" s="277">
        <f t="shared" si="168"/>
        <v>1.0156250000000005E-3</v>
      </c>
      <c r="B152" s="276">
        <v>52</v>
      </c>
      <c r="C152" s="248">
        <f t="shared" si="169"/>
        <v>10400</v>
      </c>
      <c r="D152" s="247">
        <f t="shared" si="170"/>
        <v>65345.127194667693</v>
      </c>
      <c r="E152" s="247" t="str">
        <f t="shared" si="171"/>
        <v>65345,1271946677i</v>
      </c>
      <c r="F152" s="247" t="str">
        <f t="shared" si="177"/>
        <v>0,0110887244009104-0,0469161678117626i</v>
      </c>
      <c r="G152" s="247" t="str">
        <f t="shared" si="178"/>
        <v>-4,9991613938173+0,340109663767709i</v>
      </c>
      <c r="H152" s="247" t="str">
        <f t="shared" si="179"/>
        <v>0,00214896720236339-0,00808213155917113i</v>
      </c>
      <c r="I152" s="247" t="str">
        <f t="shared" si="174"/>
        <v>-0,00365765788953587+0,00693662280238782i</v>
      </c>
      <c r="J152" s="275" t="str">
        <f ca="1">IMPRODUCT(1/N_FFT2,BO100)</f>
        <v>0,0381508003273943-0,000318410502382221i</v>
      </c>
      <c r="K152" s="274" t="str">
        <f t="shared" ca="1" si="175"/>
        <v>-0,000137333882258257+0,000265802348166497i</v>
      </c>
      <c r="N152" s="265">
        <f t="shared" ca="1" si="176"/>
        <v>7.5643987166397224</v>
      </c>
      <c r="O152" s="240">
        <f t="shared" ca="1" si="39"/>
        <v>-7.4356012833602776</v>
      </c>
      <c r="P152" s="240" t="str">
        <f t="shared" ca="1" si="40"/>
        <v>-2,15844111873313+7,11542678846962i</v>
      </c>
      <c r="Q152" s="240" t="str">
        <f t="shared" ca="1" si="41"/>
        <v>6,18247651631189+4,13099873763731i</v>
      </c>
      <c r="R152" s="240" t="str">
        <f t="shared" ca="1" si="42"/>
        <v>5,74779751907488-4,71709551788234i</v>
      </c>
      <c r="S152" s="240" t="str">
        <f t="shared" ca="1" si="43"/>
        <v>-2,84548142081455-6,86959983761123i</v>
      </c>
      <c r="T152" s="240" t="str">
        <f t="shared" ca="1" si="44"/>
        <v>-7,39979683082434+0,728816374425801i</v>
      </c>
      <c r="U152" s="241" t="str">
        <f t="shared" ca="1" si="45"/>
        <v>-1,45061384875431+7,29272828966713i</v>
      </c>
      <c r="V152" s="240" t="str">
        <f t="shared" ca="1" si="46"/>
        <v>6,55761488501133+3,50511818131526i</v>
      </c>
      <c r="W152" s="240" t="str">
        <f t="shared" ca="1" si="47"/>
        <v>5,25776408966359-5,2577640896633i</v>
      </c>
      <c r="X152" s="240" t="str">
        <f t="shared" ca="1" si="48"/>
        <v>-3,50511818131536-6,55761488501128i</v>
      </c>
      <c r="Y152" s="240" t="str">
        <f t="shared" ca="1" si="49"/>
        <v>-7,29272828966718+1,45061384875404i</v>
      </c>
      <c r="Z152" s="240" t="str">
        <f t="shared" ca="1" si="50"/>
        <v>-0,728816374425695+7,39979683082434i</v>
      </c>
      <c r="AA152" s="240" t="str">
        <f t="shared" ca="1" si="51"/>
        <v>6,8695998376111+2,84548142081486i</v>
      </c>
      <c r="AB152" s="240" t="str">
        <f t="shared" ca="1" si="52"/>
        <v>4,71709551788233-5,74779751907489i</v>
      </c>
      <c r="AC152" s="240" t="str">
        <f t="shared" ca="1" si="53"/>
        <v>-4,13099873763701-6,18247651631208i</v>
      </c>
      <c r="AD152" s="240" t="str">
        <f t="shared" ca="1" si="54"/>
        <v>-7,11542678846963+2,15844111873309i</v>
      </c>
      <c r="AE152" s="240" t="str">
        <f t="shared" ca="1" si="55"/>
        <v>3,24285714843402E-13+7,43560128336028i</v>
      </c>
      <c r="AF152" s="240" t="str">
        <f t="shared" ca="1" si="56"/>
        <v>7,11542678846961+2,15844111873318i</v>
      </c>
      <c r="AG152" s="240" t="str">
        <f t="shared" ca="1" si="57"/>
        <v>4,13099873763708-6,18247651631204i</v>
      </c>
      <c r="AH152" s="240" t="str">
        <f t="shared" ca="1" si="58"/>
        <v>-4,71709551788225-5,74779751907495i</v>
      </c>
      <c r="AI152" s="240" t="str">
        <f t="shared" ca="1" si="59"/>
        <v>-6,86959983761113+2,84548142081478i</v>
      </c>
      <c r="AJ152" s="240" t="str">
        <f t="shared" ca="1" si="60"/>
        <v>0,728816374425604+7,39979683082435i</v>
      </c>
      <c r="AK152" s="240" t="str">
        <f t="shared" ca="1" si="61"/>
        <v>7,29272828966716+1,45061384875411i</v>
      </c>
      <c r="AL152" s="240" t="str">
        <f t="shared" ca="1" si="62"/>
        <v>3,50511818131543-6,55761488501124i</v>
      </c>
      <c r="AM152" s="240" t="str">
        <f t="shared" ca="1" si="63"/>
        <v>-5,25776408966353-5,25776408966336i</v>
      </c>
      <c r="AN152" s="240" t="str">
        <f t="shared" ca="1" si="64"/>
        <v>-6,55761488501148+3,50511818131498i</v>
      </c>
      <c r="AO152" s="240" t="str">
        <f t="shared" ca="1" si="65"/>
        <v>1,45061384875434+7,29272828966712i</v>
      </c>
      <c r="AP152" s="240" t="str">
        <f t="shared" ca="1" si="66"/>
        <v>7,39979683082431+0,728816374426108i</v>
      </c>
      <c r="AQ152" s="240" t="str">
        <f t="shared" ca="1" si="67"/>
        <v>2,84548142081454-6,86959983761123i</v>
      </c>
      <c r="AR152" s="240" t="str">
        <f t="shared" ca="1" si="68"/>
        <v>2,84548142081454-6,86959983761123i</v>
      </c>
      <c r="AS152" s="240" t="str">
        <f t="shared" ca="1" si="69"/>
        <v>-6,18247651631189+4,1309987376373i</v>
      </c>
      <c r="AT152" s="240" t="str">
        <f t="shared" ca="1" si="70"/>
        <v>2,15844111873338+7,11542678846955i</v>
      </c>
      <c r="AU152" s="240" t="str">
        <f t="shared" ca="1" si="71"/>
        <v>7,43560128336028+9,10923172192148E-14i</v>
      </c>
      <c r="AV152" s="240" t="str">
        <f t="shared" ca="1" si="72"/>
        <v>2,15844111873284-7,1154267884697i</v>
      </c>
      <c r="AW152" s="240" t="str">
        <f t="shared" ca="1" si="73"/>
        <v>-6,18247651631179-4,13099873763746i</v>
      </c>
      <c r="AX152" s="240" t="str">
        <f t="shared" ca="1" si="74"/>
        <v>-5,74779751907474+4,7170955178825i</v>
      </c>
      <c r="AY152" s="240" t="str">
        <f t="shared" ca="1" si="75"/>
        <v>2,84548142081442+6,86959983761128i</v>
      </c>
      <c r="AZ152" s="240" t="str">
        <f t="shared" ca="1" si="76"/>
        <v>7,39979683082432-0,728816374425927i</v>
      </c>
      <c r="BA152" s="240" t="str">
        <f t="shared" ca="1" si="77"/>
        <v>1,45061384875452-7,29272828966708i</v>
      </c>
      <c r="BB152" s="240" t="str">
        <f t="shared" ca="1" si="78"/>
        <v>-6,55761488501138-3,50511818131516i</v>
      </c>
      <c r="BC152" s="240" t="str">
        <f t="shared" ca="1" si="79"/>
        <v>-5,25776408966366+5,25776408966324i</v>
      </c>
      <c r="BD152" s="240" t="str">
        <f t="shared" ca="1" si="80"/>
        <v>3,50511818131529+6,55761488501132i</v>
      </c>
      <c r="BE152" s="240" t="str">
        <f t="shared" ca="1" si="81"/>
        <v>7,2927282896672-1,45061384875393i</v>
      </c>
      <c r="BF152" s="240" t="str">
        <f t="shared" ca="1" si="82"/>
        <v>0,728816374425785-7,39979683082434i</v>
      </c>
      <c r="BG152" s="240" t="str">
        <f t="shared" ca="1" si="83"/>
        <v>-6,86959983761107-2,84548142081493i</v>
      </c>
      <c r="BH152" s="240" t="str">
        <f t="shared" ca="1" si="84"/>
        <v>-4,71709551788239+5,74779751907483i</v>
      </c>
      <c r="BI152" s="240" t="str">
        <f t="shared" ca="1" si="85"/>
        <v>4,13099873763757+6,18247651631171i</v>
      </c>
      <c r="BJ152" s="240" t="str">
        <f t="shared" ca="1" si="86"/>
        <v>7,11542678846967-2,15844111873298i</v>
      </c>
      <c r="BK152" s="240" t="str">
        <f t="shared" ca="1" si="87"/>
        <v>-2,33193397624186E-13-7,43560128336028i</v>
      </c>
      <c r="BL152" s="240" t="str">
        <f t="shared" ca="1" si="88"/>
        <v>-7,11542678846958-2,15844111873324i</v>
      </c>
      <c r="BM152" s="240" t="str">
        <f t="shared" ca="1" si="89"/>
        <v>-4,13099873763718+6,18247651631197i</v>
      </c>
      <c r="BN152" s="240" t="str">
        <f t="shared" ca="1" si="90"/>
        <v>4,71709551788214+5,74779751907504i</v>
      </c>
      <c r="BO152" s="240" t="str">
        <f t="shared" ca="1" si="91"/>
        <v>6,86959983761117-2,84548142081468i</v>
      </c>
      <c r="BP152" s="240" t="str">
        <f t="shared" ca="1" si="92"/>
        <v>-0,728816374425514-7,39979683082436i</v>
      </c>
      <c r="BQ152" s="240" t="str">
        <f t="shared" ca="1" si="93"/>
        <v>-7,29272828966715-1,4506138487542i</v>
      </c>
      <c r="BR152" s="240" t="str">
        <f t="shared" ca="1" si="94"/>
        <v>-3,50511818131549+6,55761488501121i</v>
      </c>
      <c r="BS152" s="240" t="str">
        <f t="shared" ca="1" si="95"/>
        <v>5,2577640896635+5,25776408966339i</v>
      </c>
      <c r="BT152" s="240" t="str">
        <f t="shared" ca="1" si="96"/>
        <v>6,55761488501154-3,50511818131488i</v>
      </c>
      <c r="BU152" s="240" t="str">
        <f t="shared" ca="1" si="97"/>
        <v>-1,45061384875425-7,29272828966714i</v>
      </c>
      <c r="BV152" s="240" t="str">
        <f t="shared" ca="1" si="98"/>
        <v>-7,39979683082437-0,728816374425462i</v>
      </c>
      <c r="BW152" s="240" t="str">
        <f t="shared" ca="1" si="99"/>
        <v>-2,84548142081462+6,8695998376112i</v>
      </c>
      <c r="BX152" s="240" t="str">
        <f t="shared" ca="1" si="100"/>
        <v>5,74779751907508+4,7170955178821i</v>
      </c>
      <c r="BY152" s="240" t="str">
        <f t="shared" ca="1" si="101"/>
        <v>6,18247651631197-4,13099873763718i</v>
      </c>
      <c r="BZ152" s="240" t="str">
        <f t="shared" ca="1" si="102"/>
        <v>-2,15844111873329-7,11542678846957i</v>
      </c>
      <c r="CA152" s="240" t="str">
        <f t="shared" ca="1" si="103"/>
        <v>-7,43560128336028-1,8218463443843E-13i</v>
      </c>
      <c r="CB152" s="240" t="str">
        <f t="shared" ca="1" si="104"/>
        <v>-2,15844111873293+7,11542678846968i</v>
      </c>
      <c r="CC152" s="240" t="str">
        <f t="shared" ca="1" si="105"/>
        <v>6,18247651631177+4,13099873763749i</v>
      </c>
      <c r="CD152" s="240" t="str">
        <f t="shared" ca="1" si="106"/>
        <v>5,74779751907484-4,71709551788239i</v>
      </c>
      <c r="CE152" s="240" t="str">
        <f t="shared" ca="1" si="107"/>
        <v>-2,84548142081429-6,86959983761134i</v>
      </c>
      <c r="CF152" s="240" t="str">
        <f t="shared" ca="1" si="108"/>
        <v>-7,39979683082433+0,728816374425837i</v>
      </c>
      <c r="CG152" s="240" t="str">
        <f t="shared" ca="1" si="109"/>
        <v>-1,45061384875461+7,29272828966707i</v>
      </c>
      <c r="CH152" s="240" t="str">
        <f t="shared" ca="1" si="110"/>
        <v>6,55761488501136+3,5051181813152i</v>
      </c>
      <c r="CI152" s="240" t="str">
        <f t="shared" ca="1" si="111"/>
        <v>5,25776408966369-5,25776408966321i</v>
      </c>
      <c r="CJ152" s="240" t="str">
        <f t="shared" ca="1" si="112"/>
        <v>-3,50511818131516-6,55761488501138i</v>
      </c>
      <c r="CK152" s="240" t="str">
        <f t="shared" ca="1" si="113"/>
        <v>-7,29272828966707+1,45061384875457i</v>
      </c>
      <c r="CL152" s="240" t="str">
        <f t="shared" ca="1" si="114"/>
        <v>-0,728816374425876+7,39979683082433i</v>
      </c>
      <c r="CM152" s="240" t="str">
        <f t="shared" ca="1" si="115"/>
        <v>6,86959983761132+2,84548142081433i</v>
      </c>
      <c r="CN152" s="240" t="str">
        <f t="shared" ca="1" si="116"/>
        <v>4,71709551788242-5,74779751907481i</v>
      </c>
      <c r="CO152" s="240" t="str">
        <f t="shared" ca="1" si="117"/>
        <v>-4,13099873763745-6,18247651631179i</v>
      </c>
      <c r="CP152" s="240" t="str">
        <f t="shared" ca="1" si="118"/>
        <v>-7,11542678847055+2,15844111873006i</v>
      </c>
      <c r="CQ152" s="240" t="str">
        <f t="shared" ca="1" si="119"/>
        <v>-2,07689016031308E-12+7,43560128336028i</v>
      </c>
      <c r="CR152" s="240" t="str">
        <f t="shared" ca="1" si="120"/>
        <v>7,11542678846935+2,15844111873404i</v>
      </c>
      <c r="CS152" s="240" t="str">
        <f t="shared" ca="1" si="121"/>
        <v>4,13099873763722-6,18247651631195i</v>
      </c>
      <c r="CT152" s="240" t="str">
        <f t="shared" ca="1" si="122"/>
        <v>-4,7170955178833-5,7477975190741i</v>
      </c>
      <c r="CU152" s="240" t="str">
        <f t="shared" ca="1" si="123"/>
        <v>-6,86959983761036+2,84548142081664i</v>
      </c>
      <c r="CV152" s="240" t="str">
        <f t="shared" ca="1" si="124"/>
        <v>0,728816374429103+7,39979683082401i</v>
      </c>
      <c r="CW152" s="240" t="str">
        <f t="shared" ca="1" si="125"/>
        <v>7,29272828966655+1,4506138487572i</v>
      </c>
      <c r="CX152" s="240" t="str">
        <f t="shared" ca="1" si="126"/>
        <v>3,50511818131687-6,55761488501047i</v>
      </c>
      <c r="CY152" s="240" t="str">
        <f t="shared" ca="1" si="127"/>
        <v>-5,25776408966292-5,25776408966398i</v>
      </c>
      <c r="CZ152" s="240" t="str">
        <f t="shared" ca="1" si="128"/>
        <v>-6,55761488501124+3,50511818131545i</v>
      </c>
      <c r="DA152" s="240" t="str">
        <f t="shared" ca="1" si="129"/>
        <v>1,45061384875561+7,29272828966687i</v>
      </c>
      <c r="DB152" s="240" t="str">
        <f t="shared" ca="1" si="130"/>
        <v>7,39979683082457+0,728816374423345i</v>
      </c>
      <c r="DC152" s="240" t="str">
        <f t="shared" ca="1" si="131"/>
        <v>2,84548142081129-6,86959983761258i</v>
      </c>
      <c r="DD152" s="240" t="str">
        <f t="shared" ca="1" si="132"/>
        <v>-5,74779751907307-4,71709551788454i</v>
      </c>
      <c r="DE152" s="240" t="str">
        <f t="shared" ca="1" si="133"/>
        <v>-6,18247651631284+4,13099873763588i</v>
      </c>
      <c r="DF152" s="240" t="str">
        <f t="shared" ca="1" si="134"/>
        <v>2,15844111873249+7,11542678846981i</v>
      </c>
      <c r="DG152" s="240" t="str">
        <f t="shared" ca="1" si="135"/>
        <v>7,43560128336028-4,66386795248373E-13i</v>
      </c>
      <c r="DH152" s="240" t="str">
        <f t="shared" ca="1" si="136"/>
        <v>2,1584411187316-7,11542678847008i</v>
      </c>
      <c r="DI152" s="240" t="str">
        <f t="shared" ca="1" si="137"/>
        <v>-6,18247651631336-4,1309987376351i</v>
      </c>
      <c r="DJ152" s="240" t="str">
        <f t="shared" ca="1" si="138"/>
        <v>-5,74779751907248+4,71709551788526i</v>
      </c>
      <c r="DK152" s="240" t="str">
        <f t="shared" ca="1" si="139"/>
        <v>2,84548142081216+6,86959983761222i</v>
      </c>
      <c r="DL152" s="240" t="str">
        <f t="shared" ca="1" si="140"/>
        <v>7,39979683082448-0,728816374424273i</v>
      </c>
      <c r="DM152" s="240" t="str">
        <f t="shared" ca="1" si="141"/>
        <v>1,4506138487548-7,29272828966703i</v>
      </c>
      <c r="DN152" s="240" t="str">
        <f t="shared" ca="1" si="142"/>
        <v>-6,55761488501167-3,50511818131463i</v>
      </c>
      <c r="DO152" s="240" t="str">
        <f t="shared" ca="1" si="143"/>
        <v>-5,25776408966225+5,25776408966464i</v>
      </c>
      <c r="DP152" s="240" t="str">
        <f t="shared" ca="1" si="144"/>
        <v>3,50511818131779+6,55761488500999i</v>
      </c>
      <c r="DQ152" s="240" t="str">
        <f t="shared" ca="1" si="145"/>
        <v>7,29272828966781-1,45061384875086i</v>
      </c>
      <c r="DR152" s="240" t="str">
        <f t="shared" ca="1" si="146"/>
        <v>0,728816374428281-7,39979683082409i</v>
      </c>
      <c r="DS152" s="240" t="str">
        <f t="shared" ca="1" si="147"/>
        <v>-6,86959983761072-2,84548142081578i</v>
      </c>
      <c r="DT152" s="240" t="str">
        <f t="shared" ca="1" si="148"/>
        <v>-4,71709551788258+5,74779751907468i</v>
      </c>
      <c r="DU152" s="240" t="str">
        <f t="shared" ca="1" si="149"/>
        <v>4,13099873763808+6,18247651631137i</v>
      </c>
      <c r="DV152" s="240" t="str">
        <f t="shared" ca="1" si="150"/>
        <v>7,11542678846907-2,15844111873493i</v>
      </c>
      <c r="DW152" s="240" t="str">
        <f t="shared" ca="1" si="151"/>
        <v>-3,11533000036783E-12-7,43560128336028i</v>
      </c>
      <c r="DX152" s="240" t="str">
        <f t="shared" ca="1" si="152"/>
        <v>-7,11542678846868-2,15844111873625i</v>
      </c>
      <c r="DY152" s="240" t="str">
        <f t="shared" ca="1" si="153"/>
        <v>-4,13099873763922+6,18247651631061i</v>
      </c>
      <c r="DZ152" s="240" t="str">
        <f t="shared" ca="1" si="154"/>
        <v>4,71709551788152+5,74779751907556i</v>
      </c>
      <c r="EA152" s="240" t="str">
        <f t="shared" ca="1" si="155"/>
        <v>6,86959983761125-2,8454814208145i</v>
      </c>
      <c r="EB152" s="240" t="str">
        <f t="shared" ca="1" si="156"/>
        <v>-0,728816374426909-7,39979683082422i</v>
      </c>
      <c r="EC152" s="240" t="str">
        <f t="shared" ca="1" si="157"/>
        <v>-7,29272828966754-1,45061384875221i</v>
      </c>
      <c r="ED152" s="240" t="str">
        <f t="shared" ca="1" si="158"/>
        <v>-3,50511818131248+6,55761488501282i</v>
      </c>
      <c r="EE152" s="240" t="str">
        <f t="shared" ca="1" si="159"/>
        <v>5,25776408966128+5,25776408966562i</v>
      </c>
      <c r="EF152" s="240" t="str">
        <f t="shared" ca="1" si="160"/>
        <v>6,55761488501232-3,50511818131342i</v>
      </c>
      <c r="EG152" s="240" t="str">
        <f t="shared" ca="1" si="161"/>
        <v>-1,45061384875345-7,2927282896673i</v>
      </c>
      <c r="EH152" s="240" t="str">
        <f t="shared" ca="1" si="162"/>
        <v>-7,39979683082435-0,728816374425644i</v>
      </c>
      <c r="EI152" s="240" t="str">
        <f t="shared" ca="1" si="163"/>
        <v>-2,84548142081352+6,86959983761165i</v>
      </c>
      <c r="EJ152" s="240" t="str">
        <f t="shared" ca="1" si="164"/>
        <v>5,74779751907636+4,71709551788053i</v>
      </c>
      <c r="EK152" s="240" t="str">
        <f t="shared" ca="1" si="165"/>
        <v>6,18247651631002-4,1309987376401i</v>
      </c>
      <c r="EL152" s="240" t="str">
        <f t="shared" ca="1" si="166"/>
        <v>-2,15844111873039-7,11542678847045i</v>
      </c>
      <c r="EM152" s="240" t="str">
        <f t="shared" ca="1" si="167"/>
        <v>-7,43560128336028-1,84369676268889E-12i</v>
      </c>
      <c r="EN152" s="240"/>
      <c r="EO152" s="240"/>
      <c r="EP152" s="240"/>
    </row>
    <row r="153" spans="1:146" ht="15" thickBot="1">
      <c r="A153" s="277">
        <f t="shared" si="168"/>
        <v>1.0351562500000005E-3</v>
      </c>
      <c r="B153" s="276">
        <v>53</v>
      </c>
      <c r="C153" s="248">
        <f t="shared" si="169"/>
        <v>10600</v>
      </c>
      <c r="D153" s="247">
        <f t="shared" si="170"/>
        <v>66601.764256103619</v>
      </c>
      <c r="E153" s="247" t="str">
        <f t="shared" si="171"/>
        <v>66601,7642561036i</v>
      </c>
      <c r="F153" s="247" t="str">
        <f t="shared" si="177"/>
        <v>0,0110601356994418-0,0460640443665134i</v>
      </c>
      <c r="G153" s="247" t="str">
        <f t="shared" si="178"/>
        <v>-5,00718579310011+0,394599330083178i</v>
      </c>
      <c r="H153" s="247" t="str">
        <f t="shared" si="179"/>
        <v>0,00214327153560332-0,00792972903956552i</v>
      </c>
      <c r="I153" s="247" t="str">
        <f t="shared" si="174"/>
        <v>-0,00361320494346216+0,00682659763939713i</v>
      </c>
      <c r="J153" s="275" t="str">
        <f ca="1">IMPRODUCT(1/N_FFT2,BP100)</f>
        <v>-0,0377776927055838-0,00444894186122168i</v>
      </c>
      <c r="K153" s="274" t="str">
        <f t="shared" ca="1" si="175"/>
        <v>0,000166869682044041-0,000241818169119667i</v>
      </c>
      <c r="N153" s="265">
        <f t="shared" ca="1" si="176"/>
        <v>7.5696803470059386</v>
      </c>
      <c r="O153" s="240">
        <f t="shared" ca="1" si="39"/>
        <v>-7.4303196529940614</v>
      </c>
      <c r="P153" s="240" t="str">
        <f t="shared" ca="1" si="40"/>
        <v>-1,98176104357+7,16116424276515i</v>
      </c>
      <c r="Q153" s="240" t="str">
        <f t="shared" ca="1" si="41"/>
        <v>6,37319774782031+3,81994772383705i</v>
      </c>
      <c r="R153" s="240" t="str">
        <f t="shared" ca="1" si="42"/>
        <v>5,38138733407791-5,12350666109605i</v>
      </c>
      <c r="S153" s="240" t="str">
        <f t="shared" ca="1" si="43"/>
        <v>-3,50262843799544-6,55295690288098i</v>
      </c>
      <c r="T153" s="240" t="str">
        <f t="shared" ca="1" si="44"/>
        <v>-7,24977871229344+1,62799225073297i</v>
      </c>
      <c r="U153" s="241" t="str">
        <f t="shared" ca="1" si="45"/>
        <v>-0,364588504881747+7,42136950756246i</v>
      </c>
      <c r="V153" s="240" t="str">
        <f t="shared" ca="1" si="46"/>
        <v>7,05529790133214+2,33075560047124i</v>
      </c>
      <c r="W153" s="240" t="str">
        <f t="shared" ca="1" si="47"/>
        <v>4,12806442102398-6,178085001159i</v>
      </c>
      <c r="X153" s="240" t="str">
        <f t="shared" ca="1" si="48"/>
        <v>-4,85328301180137-5,62630377361817i</v>
      </c>
      <c r="Y153" s="240" t="str">
        <f t="shared" ca="1" si="49"/>
        <v>-6,71692941079145+3,17687101345248i</v>
      </c>
      <c r="Z153" s="240" t="str">
        <f t="shared" ca="1" si="50"/>
        <v>1,27030148196893+7,32092782989816i</v>
      </c>
      <c r="AA153" s="240" t="str">
        <f t="shared" ca="1" si="51"/>
        <v>7,39454063295196+0,728298684120895i</v>
      </c>
      <c r="AB153" s="240" t="str">
        <f t="shared" ca="1" si="52"/>
        <v>2,674135162981-6,93243472928367i</v>
      </c>
      <c r="AC153" s="240" t="str">
        <f t="shared" ca="1" si="53"/>
        <v>-5,96808870659334-4,42623624944521i</v>
      </c>
      <c r="AD153" s="240" t="str">
        <f t="shared" ca="1" si="54"/>
        <v>-5,85766595456143+4,57136737863429i</v>
      </c>
      <c r="AE153" s="240" t="str">
        <f t="shared" ca="1" si="55"/>
        <v>2,84346022837769+6,86472024741752i</v>
      </c>
      <c r="AF153" s="240" t="str">
        <f t="shared" ca="1" si="56"/>
        <v>7,3744401911232-0,90955044566897i</v>
      </c>
      <c r="AG153" s="240" t="str">
        <f t="shared" ca="1" si="57"/>
        <v>1,09025432803903-7,34989766227136i</v>
      </c>
      <c r="AH153" s="240" t="str">
        <f t="shared" ca="1" si="58"/>
        <v>-6,79287071476269-3,01107249965676i</v>
      </c>
      <c r="AI153" s="240" t="str">
        <f t="shared" ca="1" si="59"/>
        <v>-4,71374488704844+5,74371476359111i</v>
      </c>
      <c r="AJ153" s="240" t="str">
        <f t="shared" ca="1" si="60"/>
        <v>4,27843892104699+6,07491650514968i</v>
      </c>
      <c r="AK153" s="240" t="str">
        <f t="shared" ca="1" si="61"/>
        <v>6,99597337168937-2,50319929855435i</v>
      </c>
      <c r="AL153" s="240" t="str">
        <f t="shared" ca="1" si="62"/>
        <v>-0,546608222678207-7,41018688000312i</v>
      </c>
      <c r="AM153" s="240" t="str">
        <f t="shared" ca="1" si="63"/>
        <v>-7,28754814434746-1,44958345378515i</v>
      </c>
      <c r="AN153" s="240" t="str">
        <f t="shared" ca="1" si="64"/>
        <v>-3,34075589894136+6,63694207970495i</v>
      </c>
      <c r="AO153" s="240" t="str">
        <f t="shared" ca="1" si="65"/>
        <v>5,50550370863293+4,98989770034405i</v>
      </c>
      <c r="AP153" s="240" t="str">
        <f t="shared" ca="1" si="66"/>
        <v>6,27753204977718-3,97520332935186i</v>
      </c>
      <c r="AQ153" s="240" t="str">
        <f t="shared" ca="1" si="67"/>
        <v>-2,15690794236712-7,11037258333369i</v>
      </c>
      <c r="AR153" s="240" t="str">
        <f t="shared" ca="1" si="68"/>
        <v>-2,15690794236712-7,11037258333369i</v>
      </c>
      <c r="AS153" s="240" t="str">
        <f t="shared" ca="1" si="69"/>
        <v>-1,80542040602334+7,20764228462986i</v>
      </c>
      <c r="AT153" s="240" t="str">
        <f t="shared" ca="1" si="70"/>
        <v>6,46502446984939+3,66239112465045i</v>
      </c>
      <c r="AU153" s="240" t="str">
        <f t="shared" ca="1" si="71"/>
        <v>5,25402941301556-5,25402941301599i</v>
      </c>
      <c r="AV153" s="240" t="str">
        <f t="shared" ca="1" si="72"/>
        <v>-3,66239112465031-6,46502446984947i</v>
      </c>
      <c r="AW153" s="240" t="str">
        <f t="shared" ca="1" si="73"/>
        <v>-7,2076422846299+1,80542040602317i</v>
      </c>
      <c r="AX153" s="240" t="str">
        <f t="shared" ca="1" si="74"/>
        <v>-0,182349172602644+7,42808177963334i</v>
      </c>
      <c r="AY153" s="240" t="str">
        <f t="shared" ca="1" si="75"/>
        <v>7,11037258333386+2,15690794236657i</v>
      </c>
      <c r="AZ153" s="240" t="str">
        <f t="shared" ca="1" si="76"/>
        <v>3,975203329352-6,27753204977709i</v>
      </c>
      <c r="BA153" s="240" t="str">
        <f t="shared" ca="1" si="77"/>
        <v>-4,98989770034393-5,50550370863304i</v>
      </c>
      <c r="BB153" s="240" t="str">
        <f t="shared" ca="1" si="78"/>
        <v>-6,636942079705+3,34075589894125i</v>
      </c>
      <c r="BC153" s="240" t="str">
        <f t="shared" ca="1" si="79"/>
        <v>1,44958345378501+7,28754814434749i</v>
      </c>
      <c r="BD153" s="240" t="str">
        <f t="shared" ca="1" si="80"/>
        <v>7,41018688000311+0,546608222678323i</v>
      </c>
      <c r="BE153" s="240" t="str">
        <f t="shared" ca="1" si="81"/>
        <v>2,50319929855449-6,99597337168933i</v>
      </c>
      <c r="BF153" s="240" t="str">
        <f t="shared" ca="1" si="82"/>
        <v>-6,07491650514959-4,27843892104713i</v>
      </c>
      <c r="BG153" s="240" t="str">
        <f t="shared" ca="1" si="83"/>
        <v>-5,7437147635912+4,71374488704833i</v>
      </c>
      <c r="BH153" s="240" t="str">
        <f t="shared" ca="1" si="84"/>
        <v>3,01107249965662+6,79287071476276i</v>
      </c>
      <c r="BI153" s="240" t="str">
        <f t="shared" ca="1" si="85"/>
        <v>7,34989766227138-1,09025432803889i</v>
      </c>
      <c r="BJ153" s="240" t="str">
        <f t="shared" ca="1" si="86"/>
        <v>0,909550445669134-7,37444019112318i</v>
      </c>
      <c r="BK153" s="240" t="str">
        <f t="shared" ca="1" si="87"/>
        <v>-6,86472024741746-2,84346022837785i</v>
      </c>
      <c r="BL153" s="240" t="str">
        <f t="shared" ca="1" si="88"/>
        <v>-4,57136737863381+5,8576659545618i</v>
      </c>
      <c r="BM153" s="240" t="str">
        <f t="shared" ca="1" si="89"/>
        <v>4,42623624944512+5,96808870659341i</v>
      </c>
      <c r="BN153" s="240" t="str">
        <f t="shared" ca="1" si="90"/>
        <v>6,93243472928374-2,67413516298082i</v>
      </c>
      <c r="BO153" s="240" t="str">
        <f t="shared" ca="1" si="91"/>
        <v>-0,72829868412074-7,39454063295197i</v>
      </c>
      <c r="BP153" s="240" t="str">
        <f t="shared" ca="1" si="92"/>
        <v>-7,32092782989826-1,27030148196834i</v>
      </c>
      <c r="BQ153" s="240" t="str">
        <f t="shared" ca="1" si="93"/>
        <v>-3,17687101345258+6,7169294107914i</v>
      </c>
      <c r="BR153" s="240" t="str">
        <f t="shared" ca="1" si="94"/>
        <v>5,62630377361805+4,8532830118015i</v>
      </c>
      <c r="BS153" s="240" t="str">
        <f t="shared" ca="1" si="95"/>
        <v>6,17808500115908-4,12806442102386i</v>
      </c>
      <c r="BT153" s="240" t="str">
        <f t="shared" ca="1" si="96"/>
        <v>-2,33075560047092-7,05529790133225i</v>
      </c>
      <c r="BU153" s="240" t="str">
        <f t="shared" ca="1" si="97"/>
        <v>-7,42136950756246+0,364588504881848i</v>
      </c>
      <c r="BV153" s="240" t="str">
        <f t="shared" ca="1" si="98"/>
        <v>-1,62799225073298+7,24977871229344i</v>
      </c>
      <c r="BW153" s="240" t="str">
        <f t="shared" ca="1" si="99"/>
        <v>6,55295690288087+3,50262843799563i</v>
      </c>
      <c r="BX153" s="240" t="str">
        <f t="shared" ca="1" si="100"/>
        <v>5,12350666109636-5,38138733407762i</v>
      </c>
      <c r="BY153" s="240" t="str">
        <f t="shared" ca="1" si="101"/>
        <v>-3,81994772383722-6,37319774782021i</v>
      </c>
      <c r="BZ153" s="240" t="str">
        <f t="shared" ca="1" si="102"/>
        <v>-7,16116424276515+1,98176104357i</v>
      </c>
      <c r="CA153" s="240" t="str">
        <f t="shared" ca="1" si="103"/>
        <v>-1,16515892243891E-13+7,43031965299406i</v>
      </c>
      <c r="CB153" s="240" t="str">
        <f t="shared" ca="1" si="104"/>
        <v>7,16116424276506+1,98176104357033i</v>
      </c>
      <c r="CC153" s="240" t="str">
        <f t="shared" ca="1" si="105"/>
        <v>3,81994772383688-6,37319774782042i</v>
      </c>
      <c r="CD153" s="240" t="str">
        <f t="shared" ca="1" si="106"/>
        <v>-5,12350666109612-5,38138733407785i</v>
      </c>
      <c r="CE153" s="240" t="str">
        <f t="shared" ca="1" si="107"/>
        <v>-6,55295690288103+3,50262843799533i</v>
      </c>
      <c r="CF153" s="240" t="str">
        <f t="shared" ca="1" si="108"/>
        <v>1,62799225073265+7,24977871229352i</v>
      </c>
      <c r="CG153" s="240" t="str">
        <f t="shared" ca="1" si="109"/>
        <v>7,42136950756247+0,364588504881448i</v>
      </c>
      <c r="CH153" s="240" t="str">
        <f t="shared" ca="1" si="110"/>
        <v>2,33075560047113-7,05529790133217i</v>
      </c>
      <c r="CI153" s="240" t="str">
        <f t="shared" ca="1" si="111"/>
        <v>-6,17808500115889-4,12806442102413i</v>
      </c>
      <c r="CJ153" s="240" t="str">
        <f t="shared" ca="1" si="112"/>
        <v>-5,62630377361827+4,85328301180125i</v>
      </c>
      <c r="CK153" s="240" t="str">
        <f t="shared" ca="1" si="113"/>
        <v>3,17687101345303+6,71692941079119i</v>
      </c>
      <c r="CL153" s="240" t="str">
        <f t="shared" ca="1" si="114"/>
        <v>7,32092782989819-1,27030148196873i</v>
      </c>
      <c r="CM153" s="240" t="str">
        <f t="shared" ca="1" si="115"/>
        <v>0,728298684121076-7,39454063295194i</v>
      </c>
      <c r="CN153" s="240" t="str">
        <f t="shared" ca="1" si="116"/>
        <v>-6,93243472928415-2,67413516297976i</v>
      </c>
      <c r="CO153" s="240" t="str">
        <f t="shared" ca="1" si="117"/>
        <v>-4,42623624944412+5,96808870659415i</v>
      </c>
      <c r="CP153" s="240" t="str">
        <f t="shared" ca="1" si="118"/>
        <v>4,57136737863471+5,8576659545611i</v>
      </c>
      <c r="CQ153" s="240" t="str">
        <f t="shared" ca="1" si="119"/>
        <v>6,8647202474173-2,84346022837822i</v>
      </c>
      <c r="CR153" s="240" t="str">
        <f t="shared" ca="1" si="120"/>
        <v>-0,909550445669587-7,37444019112312i</v>
      </c>
      <c r="CS153" s="240" t="str">
        <f t="shared" ca="1" si="121"/>
        <v>-7,34989766227145-1,09025432803839i</v>
      </c>
      <c r="CT153" s="240" t="str">
        <f t="shared" ca="1" si="122"/>
        <v>-3,01107249965624+6,79287071476292i</v>
      </c>
      <c r="CU153" s="240" t="str">
        <f t="shared" ca="1" si="123"/>
        <v>5,74371476359102+4,71374488704855i</v>
      </c>
      <c r="CV153" s="240" t="str">
        <f t="shared" ca="1" si="124"/>
        <v>6,07491650514975-4,2784389210469i</v>
      </c>
      <c r="CW153" s="240" t="str">
        <f t="shared" ca="1" si="125"/>
        <v>-2,50319929855417-6,99597337168944i</v>
      </c>
      <c r="CX153" s="240" t="str">
        <f t="shared" ca="1" si="126"/>
        <v>-7,41018688000313+0,546608222678039i</v>
      </c>
      <c r="CY153" s="240" t="str">
        <f t="shared" ca="1" si="127"/>
        <v>-1,44958345378602+7,28754814434728i</v>
      </c>
      <c r="CZ153" s="240" t="str">
        <f t="shared" ca="1" si="128"/>
        <v>6,63694207970452+3,34075589894222i</v>
      </c>
      <c r="DA153" s="240" t="str">
        <f t="shared" ca="1" si="129"/>
        <v>4,98989770034473-5,50550370863232i</v>
      </c>
      <c r="DB153" s="240" t="str">
        <f t="shared" ca="1" si="130"/>
        <v>-3,97520332935114-6,27753204977764i</v>
      </c>
      <c r="DC153" s="240" t="str">
        <f t="shared" ca="1" si="131"/>
        <v>-7,11037258333415+2,15690794236559i</v>
      </c>
      <c r="DD153" s="240" t="str">
        <f t="shared" ca="1" si="132"/>
        <v>0,182349172600827+7,42808177963339i</v>
      </c>
      <c r="DE153" s="240" t="str">
        <f t="shared" ca="1" si="133"/>
        <v>7,20764228462945+1,80542040602493i</v>
      </c>
      <c r="DF153" s="240" t="str">
        <f t="shared" ca="1" si="134"/>
        <v>3,66239112465184-6,4650244698486i</v>
      </c>
      <c r="DG153" s="240" t="str">
        <f t="shared" ca="1" si="135"/>
        <v>-5,25402941301427-5,25402941301728i</v>
      </c>
      <c r="DH153" s="240" t="str">
        <f t="shared" ca="1" si="136"/>
        <v>-6,46502446985065+3,66239112464823i</v>
      </c>
      <c r="DI153" s="240" t="str">
        <f t="shared" ca="1" si="137"/>
        <v>1,80542040602091+7,20764228463047i</v>
      </c>
      <c r="DJ153" s="240" t="str">
        <f t="shared" ca="1" si="138"/>
        <v>7,42808177963329+0,182349172604977i</v>
      </c>
      <c r="DK153" s="240" t="str">
        <f t="shared" ca="1" si="139"/>
        <v>2,15690794236946-7,11037258333298i</v>
      </c>
      <c r="DL153" s="240" t="str">
        <f t="shared" ca="1" si="140"/>
        <v>-6,27753204977536-3,97520332935474i</v>
      </c>
      <c r="DM153" s="240" t="str">
        <f t="shared" ca="1" si="141"/>
        <v>-5,50550370863517+4,98989770034157i</v>
      </c>
      <c r="DN153" s="240" t="str">
        <f t="shared" ca="1" si="142"/>
        <v>3,34075589893842+6,63694207970643i</v>
      </c>
      <c r="DO153" s="240" t="str">
        <f t="shared" ca="1" si="143"/>
        <v>7,28754814434809-1,44958345378194i</v>
      </c>
      <c r="DP153" s="240" t="str">
        <f t="shared" ca="1" si="144"/>
        <v>0,546608222682178-7,41018688000283i</v>
      </c>
      <c r="DQ153" s="240" t="str">
        <f t="shared" ca="1" si="145"/>
        <v>-6,99597337169053-2,50319929855111i</v>
      </c>
      <c r="DR153" s="240" t="str">
        <f t="shared" ca="1" si="146"/>
        <v>-4,27843892104416+6,07491650515168i</v>
      </c>
      <c r="DS153" s="240" t="str">
        <f t="shared" ca="1" si="147"/>
        <v>4,71374488705114+5,7437147635889i</v>
      </c>
      <c r="DT153" s="240" t="str">
        <f t="shared" ca="1" si="148"/>
        <v>6,79287071476165-3,01107249965911i</v>
      </c>
      <c r="DU153" s="240" t="str">
        <f t="shared" ca="1" si="149"/>
        <v>-1,09025432804159-7,34989766227098i</v>
      </c>
      <c r="DV153" s="240" t="str">
        <f t="shared" ca="1" si="150"/>
        <v>-7,37444019112352-0,90955044566637i</v>
      </c>
      <c r="DW153" s="240" t="str">
        <f t="shared" ca="1" si="151"/>
        <v>-2,84346022837523+6,86472024741854i</v>
      </c>
      <c r="DX153" s="240" t="str">
        <f t="shared" ca="1" si="152"/>
        <v>5,85766595456309+4,57136737863216i</v>
      </c>
      <c r="DY153" s="240" t="str">
        <f t="shared" ca="1" si="153"/>
        <v>5,96808870659216-4,42623624944681i</v>
      </c>
      <c r="DZ153" s="240" t="str">
        <f t="shared" ca="1" si="154"/>
        <v>-2,67413516298288-6,93243472928295i</v>
      </c>
      <c r="EA153" s="240" t="str">
        <f t="shared" ca="1" si="155"/>
        <v>-7,39454063295178+0,728298684122725i</v>
      </c>
      <c r="EB153" s="240" t="str">
        <f t="shared" ca="1" si="156"/>
        <v>-1,2703014819671+7,32092782989848i</v>
      </c>
      <c r="EC153" s="240" t="str">
        <f t="shared" ca="1" si="157"/>
        <v>6,71692941079194+3,17687101345144i</v>
      </c>
      <c r="ED153" s="240" t="str">
        <f t="shared" ca="1" si="158"/>
        <v>4,85328301180048-5,62630377361894i</v>
      </c>
      <c r="EE153" s="240" t="str">
        <f t="shared" ca="1" si="159"/>
        <v>-4,12806442102499-6,17808500115832i</v>
      </c>
      <c r="EF153" s="240" t="str">
        <f t="shared" ca="1" si="160"/>
        <v>-7,05529790133183+2,33075560047221i</v>
      </c>
      <c r="EG153" s="240" t="str">
        <f t="shared" ca="1" si="161"/>
        <v>0,364588504882575+7,42136950756242i</v>
      </c>
      <c r="EH153" s="240" t="str">
        <f t="shared" ca="1" si="162"/>
        <v>7,24977871229355+1,62799225073248i</v>
      </c>
      <c r="EI153" s="240" t="str">
        <f t="shared" ca="1" si="163"/>
        <v>3,50262843799517-6,55295690288112i</v>
      </c>
      <c r="EJ153" s="240" t="str">
        <f t="shared" ca="1" si="164"/>
        <v>-5,38138733407805-5,12350666109591i</v>
      </c>
      <c r="EK153" s="240" t="str">
        <f t="shared" ca="1" si="165"/>
        <v>-6,37319774782027+3,81994772383712i</v>
      </c>
      <c r="EL153" s="240" t="str">
        <f t="shared" ca="1" si="166"/>
        <v>1,98176104356989+7,16116424276518i</v>
      </c>
      <c r="EM153" s="240" t="str">
        <f t="shared" ca="1" si="167"/>
        <v>7,43031965299406+2,33031784487782E-13i</v>
      </c>
      <c r="EN153" s="240"/>
      <c r="EO153" s="240"/>
      <c r="EP153" s="240"/>
    </row>
    <row r="154" spans="1:146" ht="15" thickBot="1">
      <c r="A154" s="277">
        <f t="shared" si="168"/>
        <v>1.0546875000000005E-3</v>
      </c>
      <c r="B154" s="276">
        <v>54</v>
      </c>
      <c r="C154" s="248">
        <f t="shared" si="169"/>
        <v>10800</v>
      </c>
      <c r="D154" s="247">
        <f t="shared" si="170"/>
        <v>67858.401317539538</v>
      </c>
      <c r="E154" s="247" t="str">
        <f t="shared" si="171"/>
        <v>67858,4013175395i</v>
      </c>
      <c r="F154" s="247" t="str">
        <f t="shared" si="177"/>
        <v>0,0110334093729035-0,0452440950699034i</v>
      </c>
      <c r="G154" s="247" t="str">
        <f t="shared" si="178"/>
        <v>-5,01343970133698+0,448859104165886i</v>
      </c>
      <c r="H154" s="247" t="str">
        <f t="shared" si="179"/>
        <v>0,0021378891278919-0,0077829650761543i</v>
      </c>
      <c r="I154" s="247" t="str">
        <f t="shared" si="174"/>
        <v>-0,00357049685209295+0,00672013914464269i</v>
      </c>
      <c r="J154" s="275" t="str">
        <f ca="1">IMPRODUCT(1/N_FFT2,BQ100)</f>
        <v>0,0202675673945059+0,000310051862964001i</v>
      </c>
      <c r="K154" s="274" t="str">
        <f t="shared" ca="1" si="175"/>
        <v>-0,0000744488772428388+0,000135093833813804i</v>
      </c>
      <c r="N154" s="265">
        <f t="shared" ca="1" si="176"/>
        <v>7.5760327356355726</v>
      </c>
      <c r="O154" s="240">
        <f t="shared" ca="1" si="39"/>
        <v>-7.4239672643644274</v>
      </c>
      <c r="P154" s="240" t="str">
        <f t="shared" ca="1" si="40"/>
        <v>-1,80387690149124+7,20148026912669i</v>
      </c>
      <c r="Q154" s="240" t="str">
        <f t="shared" ca="1" si="41"/>
        <v>6,54735459626908+3,49963394272441i</v>
      </c>
      <c r="R154" s="240" t="str">
        <f t="shared" ca="1" si="42"/>
        <v>4,98563169687506-5,50079689912919i</v>
      </c>
      <c r="S154" s="240" t="str">
        <f t="shared" ca="1" si="43"/>
        <v>-4,12453522299287-6,17280318304786i</v>
      </c>
      <c r="T154" s="240" t="str">
        <f t="shared" ca="1" si="44"/>
        <v>-6,98999231787535+2,50105924328037i</v>
      </c>
      <c r="U154" s="241" t="str">
        <f t="shared" ca="1" si="45"/>
        <v>0,727676041153241+7,38821883280985i</v>
      </c>
      <c r="V154" s="240" t="str">
        <f t="shared" ca="1" si="46"/>
        <v>7,34361402865679+1,08932223904125i</v>
      </c>
      <c r="W154" s="240" t="str">
        <f t="shared" ca="1" si="47"/>
        <v>2,84102927449272-6,85885140558024i</v>
      </c>
      <c r="X154" s="240" t="str">
        <f t="shared" ca="1" si="48"/>
        <v>-5,96298642020306-4,42245213595676i</v>
      </c>
      <c r="Y154" s="240" t="str">
        <f t="shared" ca="1" si="49"/>
        <v>-5,73880430077665+4,70971497436332i</v>
      </c>
      <c r="Z154" s="240" t="str">
        <f t="shared" ca="1" si="50"/>
        <v>3,17415501733846+6,71118691948449i</v>
      </c>
      <c r="AA154" s="240" t="str">
        <f t="shared" ca="1" si="51"/>
        <v>7,28131781508411-1,44834416424185i</v>
      </c>
      <c r="AB154" s="240" t="str">
        <f t="shared" ca="1" si="52"/>
        <v>0,364276807945408-7,41502477066312i</v>
      </c>
      <c r="AC154" s="240" t="str">
        <f t="shared" ca="1" si="53"/>
        <v>-7,10429372642579-2,15506394128385i</v>
      </c>
      <c r="AD154" s="240" t="str">
        <f t="shared" ca="1" si="54"/>
        <v>-3,81668194341046+6,36774912235079i</v>
      </c>
      <c r="AE154" s="240" t="str">
        <f t="shared" ca="1" si="55"/>
        <v>5,249537595939+5,24953759593905i</v>
      </c>
      <c r="AF154" s="240" t="str">
        <f t="shared" ca="1" si="56"/>
        <v>6,36774912235081-3,81668194341041i</v>
      </c>
      <c r="AG154" s="240" t="str">
        <f t="shared" ca="1" si="57"/>
        <v>-2,15506394128377-7,10429372642581i</v>
      </c>
      <c r="AH154" s="240" t="str">
        <f t="shared" ca="1" si="58"/>
        <v>-7,41502477066313+0,364276807945356i</v>
      </c>
      <c r="AI154" s="240" t="str">
        <f t="shared" ca="1" si="59"/>
        <v>-1,44834416424191+7,28131781508409i</v>
      </c>
      <c r="AJ154" s="240" t="str">
        <f t="shared" ca="1" si="60"/>
        <v>6,71118691948447+3,17415501733851i</v>
      </c>
      <c r="AK154" s="240" t="str">
        <f t="shared" ca="1" si="61"/>
        <v>4,70971497436336-5,73880430077661i</v>
      </c>
      <c r="AL154" s="240" t="str">
        <f t="shared" ca="1" si="62"/>
        <v>-4,4224521359567-5,96298642020311i</v>
      </c>
      <c r="AM154" s="240" t="str">
        <f t="shared" ca="1" si="63"/>
        <v>-6,85885140557998+2,84102927449334i</v>
      </c>
      <c r="AN154" s="240" t="str">
        <f t="shared" ca="1" si="64"/>
        <v>1,08932223904165+7,34361402865673i</v>
      </c>
      <c r="AO154" s="240" t="str">
        <f t="shared" ca="1" si="65"/>
        <v>7,38821883280982+0,727676041153594i</v>
      </c>
      <c r="AP154" s="240" t="str">
        <f t="shared" ca="1" si="66"/>
        <v>2,50105924328065-6,98999231787525i</v>
      </c>
      <c r="AQ154" s="240" t="str">
        <f t="shared" ca="1" si="67"/>
        <v>-6,17280318304774-4,12453522299306i</v>
      </c>
      <c r="AR154" s="240" t="str">
        <f t="shared" ca="1" si="68"/>
        <v>-6,17280318304774-4,12453522299306i</v>
      </c>
      <c r="AS154" s="240" t="str">
        <f t="shared" ca="1" si="69"/>
        <v>3,4996339427243+6,54735459626914i</v>
      </c>
      <c r="AT154" s="240" t="str">
        <f t="shared" ca="1" si="70"/>
        <v>7,20148026912673-1,8038769014911i</v>
      </c>
      <c r="AU154" s="240" t="str">
        <f t="shared" ca="1" si="71"/>
        <v>7,82169488590448E-14-7,42396726436443i</v>
      </c>
      <c r="AV154" s="240" t="str">
        <f t="shared" ca="1" si="72"/>
        <v>-7,20148026912669-1,80387690149126i</v>
      </c>
      <c r="AW154" s="240" t="str">
        <f t="shared" ca="1" si="73"/>
        <v>-3,49963394272438+6,54735459626909i</v>
      </c>
      <c r="AX154" s="240" t="str">
        <f t="shared" ca="1" si="74"/>
        <v>5,50079689912925+4,985631696875i</v>
      </c>
      <c r="AY154" s="240" t="str">
        <f t="shared" ca="1" si="75"/>
        <v>6,17280318304782-4,12453522299293i</v>
      </c>
      <c r="AZ154" s="240" t="str">
        <f t="shared" ca="1" si="76"/>
        <v>-2,5010592432805-6,98999231787531i</v>
      </c>
      <c r="BA154" s="240" t="str">
        <f t="shared" ca="1" si="77"/>
        <v>-7,38821883280983+0,727676041153491i</v>
      </c>
      <c r="BB154" s="240" t="str">
        <f t="shared" ca="1" si="78"/>
        <v>-1,08932223904102+7,34361402865682i</v>
      </c>
      <c r="BC154" s="240" t="str">
        <f t="shared" ca="1" si="79"/>
        <v>6,85885140558021+2,84102927449278i</v>
      </c>
      <c r="BD154" s="240" t="str">
        <f t="shared" ca="1" si="80"/>
        <v>4,42245213595682-5,96298642020302i</v>
      </c>
      <c r="BE154" s="240" t="str">
        <f t="shared" ca="1" si="81"/>
        <v>-4,70971497436324-5,73880430077671i</v>
      </c>
      <c r="BF154" s="240" t="str">
        <f t="shared" ca="1" si="82"/>
        <v>-6,71118691948451+3,17415501733841i</v>
      </c>
      <c r="BG154" s="240" t="str">
        <f t="shared" ca="1" si="83"/>
        <v>1,44834416424178+7,28131781508412i</v>
      </c>
      <c r="BH154" s="240" t="str">
        <f t="shared" ca="1" si="84"/>
        <v>7,41502477066312+0,364276807945486i</v>
      </c>
      <c r="BI154" s="240" t="str">
        <f t="shared" ca="1" si="85"/>
        <v>2,15506394128392-7,10429372642577i</v>
      </c>
      <c r="BJ154" s="240" t="str">
        <f t="shared" ca="1" si="86"/>
        <v>-6,36774912235076-3,8166819434105i</v>
      </c>
      <c r="BK154" s="240" t="str">
        <f t="shared" ca="1" si="87"/>
        <v>-5,24953759593909+5,24953759593897i</v>
      </c>
      <c r="BL154" s="240" t="str">
        <f t="shared" ca="1" si="88"/>
        <v>3,81668194341035+6,36774912235085i</v>
      </c>
      <c r="BM154" s="240" t="str">
        <f t="shared" ca="1" si="89"/>
        <v>7,10429372642582-2,15506394128375i</v>
      </c>
      <c r="BN154" s="240" t="str">
        <f t="shared" ca="1" si="90"/>
        <v>-0,364276807945252-7,41502477066313i</v>
      </c>
      <c r="BO154" s="240" t="str">
        <f t="shared" ca="1" si="91"/>
        <v>-7,28131781508409-1,44834416424196i</v>
      </c>
      <c r="BP154" s="240" t="str">
        <f t="shared" ca="1" si="92"/>
        <v>-3,17415501733853+6,71118691948445i</v>
      </c>
      <c r="BQ154" s="240" t="str">
        <f t="shared" ca="1" si="93"/>
        <v>5,73880430077656+4,70971497436342i</v>
      </c>
      <c r="BR154" s="240" t="str">
        <f t="shared" ca="1" si="94"/>
        <v>5,96298642020313-4,42245213595667i</v>
      </c>
      <c r="BS154" s="240" t="str">
        <f t="shared" ca="1" si="95"/>
        <v>-2,84102927449325-6,85885140558002i</v>
      </c>
      <c r="BT154" s="240" t="str">
        <f t="shared" ca="1" si="96"/>
        <v>-7,34361402865674+1,08932223904157i</v>
      </c>
      <c r="BU154" s="240" t="str">
        <f t="shared" ca="1" si="97"/>
        <v>-0,72767604115362+7,38821883280981i</v>
      </c>
      <c r="BV154" s="240" t="str">
        <f t="shared" ca="1" si="98"/>
        <v>6,98999231787523+2,50105924328072i</v>
      </c>
      <c r="BW154" s="240" t="str">
        <f t="shared" ca="1" si="99"/>
        <v>4,12453522299308-6,17280318304772i</v>
      </c>
      <c r="BX154" s="240" t="str">
        <f t="shared" ca="1" si="100"/>
        <v>-4,98563169687483-5,50079689912941i</v>
      </c>
      <c r="BY154" s="240" t="str">
        <f t="shared" ca="1" si="101"/>
        <v>-6,54735459626918+3,49963394272422i</v>
      </c>
      <c r="BZ154" s="240" t="str">
        <f t="shared" ca="1" si="102"/>
        <v>1,80387690149108+7,20148026912673i</v>
      </c>
      <c r="CA154" s="240" t="str">
        <f t="shared" ca="1" si="103"/>
        <v>7,42396726436443+1,5643389771809E-13i</v>
      </c>
      <c r="CB154" s="240" t="str">
        <f t="shared" ca="1" si="104"/>
        <v>1,80387690149128-7,20148026912668i</v>
      </c>
      <c r="CC154" s="240" t="str">
        <f t="shared" ca="1" si="105"/>
        <v>-6,54735459626903-3,4996339427245i</v>
      </c>
      <c r="CD154" s="240" t="str">
        <f t="shared" ca="1" si="106"/>
        <v>-4,98563169687506+5,50079689912919i</v>
      </c>
      <c r="CE154" s="240" t="str">
        <f t="shared" ca="1" si="107"/>
        <v>4,12453522299291+6,17280318304783i</v>
      </c>
      <c r="CF154" s="240" t="str">
        <f t="shared" ca="1" si="108"/>
        <v>6,98999231787533-2,50105924328042i</v>
      </c>
      <c r="CG154" s="240" t="str">
        <f t="shared" ca="1" si="109"/>
        <v>-0,727676041153414-7,38821883280984i</v>
      </c>
      <c r="CH154" s="240" t="str">
        <f t="shared" ca="1" si="110"/>
        <v>-7,34361402865682-1,08932223904104i</v>
      </c>
      <c r="CI154" s="240" t="str">
        <f t="shared" ca="1" si="111"/>
        <v>-2,84102927449285+6,85885140558018i</v>
      </c>
      <c r="CJ154" s="240" t="str">
        <f t="shared" ca="1" si="112"/>
        <v>5,96298642020344+4,42245213595625i</v>
      </c>
      <c r="CK154" s="240" t="str">
        <f t="shared" ca="1" si="113"/>
        <v>5,73880430077629-4,70971497436376i</v>
      </c>
      <c r="CL154" s="240" t="str">
        <f t="shared" ca="1" si="114"/>
        <v>-3,17415501733835-6,71118691948454i</v>
      </c>
      <c r="CM154" s="240" t="str">
        <f t="shared" ca="1" si="115"/>
        <v>-7,28131781508369+1,44834416424393i</v>
      </c>
      <c r="CN154" s="240" t="str">
        <f t="shared" ca="1" si="116"/>
        <v>-0,364276807944827+7,41502477066315i</v>
      </c>
      <c r="CO154" s="240" t="str">
        <f t="shared" ca="1" si="117"/>
        <v>7,10429372642554+2,15506394128465i</v>
      </c>
      <c r="CP154" s="240" t="str">
        <f t="shared" ca="1" si="118"/>
        <v>3,81668194341252-6,36774912234955i</v>
      </c>
      <c r="CQ154" s="240" t="str">
        <f t="shared" ca="1" si="119"/>
        <v>-5,24953759594152-5,24953759593654i</v>
      </c>
      <c r="CR154" s="240" t="str">
        <f t="shared" ca="1" si="120"/>
        <v>-6,36774912234972+3,81668194341223i</v>
      </c>
      <c r="CS154" s="240" t="str">
        <f t="shared" ca="1" si="121"/>
        <v>2,15506394128433+7,10429372642564i</v>
      </c>
      <c r="CT154" s="240" t="str">
        <f t="shared" ca="1" si="122"/>
        <v>7,41502477066317-0,364276807944489i</v>
      </c>
      <c r="CU154" s="240" t="str">
        <f t="shared" ca="1" si="123"/>
        <v>1,44834416424426-7,28131781508363i</v>
      </c>
      <c r="CV154" s="240" t="str">
        <f t="shared" ca="1" si="124"/>
        <v>-6,71118691948282-3,17415501734198i</v>
      </c>
      <c r="CW154" s="240" t="str">
        <f t="shared" ca="1" si="125"/>
        <v>-4,70971497436173+5,73880430077795i</v>
      </c>
      <c r="CX154" s="240" t="str">
        <f t="shared" ca="1" si="126"/>
        <v>4,42245213595716+5,96298642020276i</v>
      </c>
      <c r="CY154" s="240" t="str">
        <f t="shared" ca="1" si="127"/>
        <v>6,85885140558031-2,84102927449254i</v>
      </c>
      <c r="CZ154" s="240" t="str">
        <f t="shared" ca="1" si="128"/>
        <v>-1,08932223903925-7,34361402865708i</v>
      </c>
      <c r="DA154" s="240" t="str">
        <f t="shared" ca="1" si="129"/>
        <v>-7,38821883280952-0,72767604115669i</v>
      </c>
      <c r="DB154" s="240" t="str">
        <f t="shared" ca="1" si="130"/>
        <v>-2,50105924327797+6,98999231787622i</v>
      </c>
      <c r="DC154" s="240" t="str">
        <f t="shared" ca="1" si="131"/>
        <v>6,17280318304847+4,12453522299196i</v>
      </c>
      <c r="DD154" s="240" t="str">
        <f t="shared" ca="1" si="132"/>
        <v>5,50079689912942-4,98563169687481i</v>
      </c>
      <c r="DE154" s="240" t="str">
        <f t="shared" ca="1" si="133"/>
        <v>-3,4996339427229-6,54735459626988i</v>
      </c>
      <c r="DF154" s="240" t="str">
        <f t="shared" ca="1" si="134"/>
        <v>-7,20148026912748+1,80387690148809i</v>
      </c>
      <c r="DG154" s="240" t="str">
        <f t="shared" ca="1" si="135"/>
        <v>2,77212537924537E-12+7,42396726436443i</v>
      </c>
      <c r="DH154" s="240" t="str">
        <f t="shared" ca="1" si="136"/>
        <v>7,20148026912703+1,80387690148987i</v>
      </c>
      <c r="DI154" s="240" t="str">
        <f t="shared" ca="1" si="137"/>
        <v>3,49963394272453-6,54735459626902i</v>
      </c>
      <c r="DJ154" s="240" t="str">
        <f t="shared" ca="1" si="138"/>
        <v>-5,50079689912812-4,98563169687625i</v>
      </c>
      <c r="DK154" s="240" t="str">
        <f t="shared" ca="1" si="139"/>
        <v>-6,17280318304949+4,12453522299043i</v>
      </c>
      <c r="DL154" s="240" t="str">
        <f t="shared" ca="1" si="140"/>
        <v>2,50105924328319+6,98999231787435i</v>
      </c>
      <c r="DM154" s="240" t="str">
        <f t="shared" ca="1" si="141"/>
        <v>7,3882188328097-0,727676041154753i</v>
      </c>
      <c r="DN154" s="240" t="str">
        <f t="shared" ca="1" si="142"/>
        <v>1,08932223904107-7,34361402865682i</v>
      </c>
      <c r="DO154" s="240" t="str">
        <f t="shared" ca="1" si="143"/>
        <v>-6,85885140557961-2,84102927449424i</v>
      </c>
      <c r="DP154" s="240" t="str">
        <f t="shared" ca="1" si="144"/>
        <v>-4,42245213595873+5,96298642020161i</v>
      </c>
      <c r="DQ154" s="240" t="str">
        <f t="shared" ca="1" si="145"/>
        <v>4,7097149743661+5,73880430077437i</v>
      </c>
      <c r="DR154" s="240" t="str">
        <f t="shared" ca="1" si="146"/>
        <v>6,71118691948361-3,17415501734032i</v>
      </c>
      <c r="DS154" s="240" t="str">
        <f t="shared" ca="1" si="147"/>
        <v>-1,44834416424235-7,28131781508401i</v>
      </c>
      <c r="DT154" s="240" t="str">
        <f t="shared" ca="1" si="148"/>
        <v>-7,41502477066308-0,364276807946432i</v>
      </c>
      <c r="DU154" s="240" t="str">
        <f t="shared" ca="1" si="149"/>
        <v>-2,15506394128609+7,1042937264251i</v>
      </c>
      <c r="DV154" s="240" t="str">
        <f t="shared" ca="1" si="150"/>
        <v>6,36774912235257+3,81668194340747i</v>
      </c>
      <c r="DW154" s="240" t="str">
        <f t="shared" ca="1" si="151"/>
        <v>5,24953759593767-5,24953759594038i</v>
      </c>
      <c r="DX154" s="240" t="str">
        <f t="shared" ca="1" si="152"/>
        <v>-3,81668194341093-6,3677491223505i</v>
      </c>
      <c r="DY154" s="240" t="str">
        <f t="shared" ca="1" si="153"/>
        <v>-7,10429372642608+2,15506394128289i</v>
      </c>
      <c r="DZ154" s="240" t="str">
        <f t="shared" ca="1" si="154"/>
        <v>0,364276807942883+7,41502477066325i</v>
      </c>
      <c r="EA154" s="240" t="str">
        <f t="shared" ca="1" si="155"/>
        <v>7,28131781508332+1,44834416424584i</v>
      </c>
      <c r="EB154" s="240" t="str">
        <f t="shared" ca="1" si="156"/>
        <v>3,17415501733667-6,71118691948534i</v>
      </c>
      <c r="EC154" s="240" t="str">
        <f t="shared" ca="1" si="157"/>
        <v>-5,73880430077693-4,70971497436298i</v>
      </c>
      <c r="ED154" s="240" t="str">
        <f t="shared" ca="1" si="158"/>
        <v>-5,96298642020372+4,42245213595587i</v>
      </c>
      <c r="EE154" s="240" t="str">
        <f t="shared" ca="1" si="159"/>
        <v>2,84102927449115+6,85885140558088i</v>
      </c>
      <c r="EF154" s="240" t="str">
        <f t="shared" ca="1" si="160"/>
        <v>7,34361402865731-1,08932223903776i</v>
      </c>
      <c r="EG154" s="240" t="str">
        <f t="shared" ca="1" si="161"/>
        <v>0,727676041150941-7,38821883281008i</v>
      </c>
      <c r="EH154" s="240" t="str">
        <f t="shared" ca="1" si="162"/>
        <v>-6,98999231787571-2,50105924327938i</v>
      </c>
      <c r="EI154" s="240" t="str">
        <f t="shared" ca="1" si="163"/>
        <v>-4,12453522299321+6,17280318304763i</v>
      </c>
      <c r="EJ154" s="240" t="str">
        <f t="shared" ca="1" si="164"/>
        <v>4,98563169687362+5,50079689913051i</v>
      </c>
      <c r="EK154" s="240" t="str">
        <f t="shared" ca="1" si="165"/>
        <v>6,5473545962706-3,49963394272157i</v>
      </c>
      <c r="EL154" s="240" t="str">
        <f t="shared" ca="1" si="166"/>
        <v>-1,80387690149379-7,20148026912605i</v>
      </c>
      <c r="EM154" s="240" t="str">
        <f t="shared" ca="1" si="167"/>
        <v>-7,42396726436443+1,164145087424E-12i</v>
      </c>
      <c r="EN154" s="240"/>
      <c r="EO154" s="240"/>
      <c r="EP154" s="240"/>
    </row>
    <row r="155" spans="1:146" ht="15" thickBot="1">
      <c r="A155" s="277">
        <f t="shared" si="168"/>
        <v>1.0742187500000005E-3</v>
      </c>
      <c r="B155" s="276">
        <v>55</v>
      </c>
      <c r="C155" s="248">
        <f t="shared" si="169"/>
        <v>11000</v>
      </c>
      <c r="D155" s="247">
        <f t="shared" si="170"/>
        <v>69115.038378975441</v>
      </c>
      <c r="E155" s="247" t="str">
        <f t="shared" si="171"/>
        <v>69115,0383789754i</v>
      </c>
      <c r="F155" s="247" t="str">
        <f t="shared" si="177"/>
        <v>0,0110084169406776-0,044454569500674i</v>
      </c>
      <c r="G155" s="247" t="str">
        <f t="shared" si="178"/>
        <v>-5,01797879730125+0,502830769964272i</v>
      </c>
      <c r="H155" s="247" t="str">
        <f t="shared" si="179"/>
        <v>0,00213279741563249-0,00764153251260163i</v>
      </c>
      <c r="I155" s="247" t="str">
        <f t="shared" si="174"/>
        <v>-0,00352943521137158+0,00661706276892011i</v>
      </c>
      <c r="J155" s="275" t="str">
        <f ca="1">IMPRODUCT(1/N_FFT2,BR100)</f>
        <v>0,0926757201824816+0,00444962219476617i</v>
      </c>
      <c r="K155" s="274" t="str">
        <f t="shared" ca="1" si="175"/>
        <v>-0,000356536379412018+0,000597536404350849i</v>
      </c>
      <c r="N155" s="265">
        <f t="shared" ca="1" si="176"/>
        <v>7.5838117070118063</v>
      </c>
      <c r="O155" s="240">
        <f t="shared" ca="1" si="39"/>
        <v>-7.4161882929881937</v>
      </c>
      <c r="P155" s="240" t="str">
        <f t="shared" ca="1" si="40"/>
        <v>-1,6248960522306+7,23599071423538i</v>
      </c>
      <c r="Q155" s="240" t="str">
        <f t="shared" ca="1" si="41"/>
        <v>6,70415481264876+3,17082907850512i</v>
      </c>
      <c r="R155" s="240" t="str">
        <f t="shared" ca="1" si="42"/>
        <v>4,56267331954057-5,84652554738348i</v>
      </c>
      <c r="S155" s="240" t="str">
        <f t="shared" ca="1" si="43"/>
        <v>-4,70478004716478-5,73279107458621i</v>
      </c>
      <c r="T155" s="240" t="str">
        <f t="shared" ca="1" si="44"/>
        <v>-6,62431960553875+3,33440227937934i</v>
      </c>
      <c r="U155" s="241" t="str">
        <f t="shared" ca="1" si="45"/>
        <v>1,80198676562671+7,19393442377406i</v>
      </c>
      <c r="V155" s="240" t="str">
        <f t="shared" ca="1" si="46"/>
        <v>7,41395467572891-0,182002371667173i</v>
      </c>
      <c r="W155" s="240" t="str">
        <f t="shared" ca="1" si="47"/>
        <v>1,44682656221141-7,27368831446156i</v>
      </c>
      <c r="X155" s="240" t="str">
        <f t="shared" ca="1" si="48"/>
        <v>-6,77995168758418-3,00534588875881i</v>
      </c>
      <c r="Y155" s="240" t="str">
        <f t="shared" ca="1" si="49"/>
        <v>-4,41781820811825+5,95673829180651i</v>
      </c>
      <c r="Z155" s="240" t="str">
        <f t="shared" ca="1" si="50"/>
        <v>4,84405279121157+5,61560338280852i</v>
      </c>
      <c r="AA155" s="240" t="str">
        <f t="shared" ca="1" si="51"/>
        <v>6,54049415599751-3,495966961002i</v>
      </c>
      <c r="AB155" s="240" t="str">
        <f t="shared" ca="1" si="52"/>
        <v>-1,97799202957569-7,14754477621443i</v>
      </c>
      <c r="AC155" s="240" t="str">
        <f t="shared" ca="1" si="53"/>
        <v>-7,4072551693986+0,363895111911161i</v>
      </c>
      <c r="AD155" s="240" t="str">
        <f t="shared" ca="1" si="54"/>
        <v>-1,26788555797103+7,30700451682792i</v>
      </c>
      <c r="AE155" s="240" t="str">
        <f t="shared" ca="1" si="55"/>
        <v>6,85166457314153+2,83805239102671i</v>
      </c>
      <c r="AF155" s="240" t="str">
        <f t="shared" ca="1" si="56"/>
        <v>4,27030196819968-6,06336291981975i</v>
      </c>
      <c r="AG155" s="240" t="str">
        <f t="shared" ca="1" si="57"/>
        <v>-4,98040765898808-5,49503306153366i</v>
      </c>
      <c r="AH155" s="240" t="str">
        <f t="shared" ca="1" si="58"/>
        <v>-6,45272895734183+3,65542580284943i</v>
      </c>
      <c r="AI155" s="240" t="str">
        <f t="shared" ca="1" si="59"/>
        <v>2,1528058250885+7,09684971494537i</v>
      </c>
      <c r="AJ155" s="240" t="str">
        <f t="shared" ca="1" si="60"/>
        <v>7,39609380952938-0,545568655346268i</v>
      </c>
      <c r="AK155" s="240" t="str">
        <f t="shared" ca="1" si="61"/>
        <v>1,08818082688056-7,33591925289971i</v>
      </c>
      <c r="AL155" s="240" t="str">
        <f t="shared" ca="1" si="62"/>
        <v>-6,91925027216053-2,6690493566552i</v>
      </c>
      <c r="AM155" s="240" t="str">
        <f t="shared" ca="1" si="63"/>
        <v>-4,12021345805295+6,1663352047334i</v>
      </c>
      <c r="AN155" s="240" t="str">
        <f t="shared" ca="1" si="64"/>
        <v>5,11376251541971+5,37115273781554i</v>
      </c>
      <c r="AO155" s="240" t="str">
        <f t="shared" ca="1" si="65"/>
        <v>6,36107687604493-3,81268275287907i</v>
      </c>
      <c r="AP155" s="240" t="str">
        <f t="shared" ca="1" si="66"/>
        <v>-2,32632285087019-7,04187977677653i</v>
      </c>
      <c r="AQ155" s="240" t="str">
        <f t="shared" ca="1" si="67"/>
        <v>-7,380477319307+0,726913568624281i</v>
      </c>
      <c r="AR155" s="240" t="str">
        <f t="shared" ca="1" si="68"/>
        <v>-7,380477319307+0,726913568624281i</v>
      </c>
      <c r="AS155" s="240" t="str">
        <f t="shared" ca="1" si="69"/>
        <v>6,98266807354277+2,49843858675408i</v>
      </c>
      <c r="AT155" s="240" t="str">
        <f t="shared" ca="1" si="70"/>
        <v>3,96764308538318-6,26559311989424i</v>
      </c>
      <c r="AU155" s="240" t="str">
        <f t="shared" ca="1" si="71"/>
        <v>-5,24403703252846-5,24403703252801i</v>
      </c>
      <c r="AV155" s="240" t="str">
        <f t="shared" ca="1" si="72"/>
        <v>-6,2655931198943+3,96764308538311i</v>
      </c>
      <c r="AW155" s="240" t="str">
        <f t="shared" ca="1" si="73"/>
        <v>2,49843858675399+6,9826680735428i</v>
      </c>
      <c r="AX155" s="240" t="str">
        <f t="shared" ca="1" si="74"/>
        <v>7,36041510552137-0,907820616348842i</v>
      </c>
      <c r="AY155" s="240" t="str">
        <f t="shared" ca="1" si="75"/>
        <v>0,726913568624371-7,38047731930699i</v>
      </c>
      <c r="AZ155" s="240" t="str">
        <f t="shared" ca="1" si="76"/>
        <v>-7,04187977677651-2,32632285087027i</v>
      </c>
      <c r="BA155" s="240" t="str">
        <f t="shared" ca="1" si="77"/>
        <v>-3,81268275287914+6,36107687604489i</v>
      </c>
      <c r="BB155" s="240" t="str">
        <f t="shared" ca="1" si="78"/>
        <v>5,37115273781548+5,11376251541978i</v>
      </c>
      <c r="BC155" s="240" t="str">
        <f t="shared" ca="1" si="79"/>
        <v>6,16633520473346-4,12021345805287i</v>
      </c>
      <c r="BD155" s="240" t="str">
        <f t="shared" ca="1" si="80"/>
        <v>-2,66904935665508-6,91925027216058i</v>
      </c>
      <c r="BE155" s="240" t="str">
        <f t="shared" ca="1" si="81"/>
        <v>-7,33591925289973+1,08818082688045i</v>
      </c>
      <c r="BF155" s="240" t="str">
        <f t="shared" ca="1" si="82"/>
        <v>-0,545568655346384+7,39609380952937i</v>
      </c>
      <c r="BG155" s="240" t="str">
        <f t="shared" ca="1" si="83"/>
        <v>7,09684971494533+2,15280582508861i</v>
      </c>
      <c r="BH155" s="240" t="str">
        <f t="shared" ca="1" si="84"/>
        <v>3,65542580284953-6,45272895734177i</v>
      </c>
      <c r="BI155" s="240" t="str">
        <f t="shared" ca="1" si="85"/>
        <v>-5,49503306153359-4,98040765898817i</v>
      </c>
      <c r="BJ155" s="240" t="str">
        <f t="shared" ca="1" si="86"/>
        <v>-6,06336291981981+4,27030196819959i</v>
      </c>
      <c r="BK155" s="240" t="str">
        <f t="shared" ca="1" si="87"/>
        <v>2,83805239102665+6,85166457314155i</v>
      </c>
      <c r="BL155" s="240" t="str">
        <f t="shared" ca="1" si="88"/>
        <v>7,30700451682794-1,26788555797092i</v>
      </c>
      <c r="BM155" s="240" t="str">
        <f t="shared" ca="1" si="89"/>
        <v>0,363895111911226-7,4072551693986i</v>
      </c>
      <c r="BN155" s="240" t="str">
        <f t="shared" ca="1" si="90"/>
        <v>-7,1475447762144-1,9779920295758i</v>
      </c>
      <c r="BO155" s="240" t="str">
        <f t="shared" ca="1" si="91"/>
        <v>-3,49596696100205+6,54049415599748i</v>
      </c>
      <c r="BP155" s="240" t="str">
        <f t="shared" ca="1" si="92"/>
        <v>5,61560338280844+4,84405279121167i</v>
      </c>
      <c r="BQ155" s="240" t="str">
        <f t="shared" ca="1" si="93"/>
        <v>5,95673829180656-4,41781820811818i</v>
      </c>
      <c r="BR155" s="240" t="str">
        <f t="shared" ca="1" si="94"/>
        <v>-3,00534588875869-6,77995168758423i</v>
      </c>
      <c r="BS155" s="240" t="str">
        <f t="shared" ca="1" si="95"/>
        <v>-7,27368831446158+1,44682656221133i</v>
      </c>
      <c r="BT155" s="240" t="str">
        <f t="shared" ca="1" si="96"/>
        <v>-0,182002371666935+7,41395467572892i</v>
      </c>
      <c r="BU155" s="240" t="str">
        <f t="shared" ca="1" si="97"/>
        <v>7,193934423774+1,80198676562693i</v>
      </c>
      <c r="BV155" s="240" t="str">
        <f t="shared" ca="1" si="98"/>
        <v>3,33440227937933-6,62431960553875i</v>
      </c>
      <c r="BW155" s="240" t="str">
        <f t="shared" ca="1" si="99"/>
        <v>-5,73279107458597-4,70478004716507i</v>
      </c>
      <c r="BX155" s="240" t="str">
        <f t="shared" ca="1" si="100"/>
        <v>-5,84652554738362+4,5626733195404i</v>
      </c>
      <c r="BY155" s="240" t="str">
        <f t="shared" ca="1" si="101"/>
        <v>3,17082907850524+6,7041548126487i</v>
      </c>
      <c r="BZ155" s="240" t="str">
        <f t="shared" ca="1" si="102"/>
        <v>7,23599071423531-1,62489605223089i</v>
      </c>
      <c r="CA155" s="240" t="str">
        <f t="shared" ca="1" si="103"/>
        <v>9,08552959609297E-14-7,41618829298819i</v>
      </c>
      <c r="CB155" s="240" t="str">
        <f t="shared" ca="1" si="104"/>
        <v>-7,23599071423541-1,62489605223046i</v>
      </c>
      <c r="CC155" s="240" t="str">
        <f t="shared" ca="1" si="105"/>
        <v>-3,17082907850541+6,70415481264862i</v>
      </c>
      <c r="CD155" s="240" t="str">
        <f t="shared" ca="1" si="106"/>
        <v>5,84652554738344+4,56267331954063i</v>
      </c>
      <c r="CE155" s="240" t="str">
        <f t="shared" ca="1" si="107"/>
        <v>5,73279107458609-4,70478004716493i</v>
      </c>
      <c r="CF155" s="240" t="str">
        <f t="shared" ca="1" si="108"/>
        <v>-3,33440227937907-6,62431960553888i</v>
      </c>
      <c r="CG155" s="240" t="str">
        <f t="shared" ca="1" si="109"/>
        <v>-7,19393442377404+1,80198676562676i</v>
      </c>
      <c r="CH155" s="240" t="str">
        <f t="shared" ca="1" si="110"/>
        <v>0,182002371667385+7,41395467572891i</v>
      </c>
      <c r="CI155" s="240" t="str">
        <f t="shared" ca="1" si="111"/>
        <v>7,27368831446154+1,44682656221151i</v>
      </c>
      <c r="CJ155" s="240" t="str">
        <f t="shared" ca="1" si="112"/>
        <v>3,00534588875886-6,77995168758416i</v>
      </c>
      <c r="CK155" s="240" t="str">
        <f t="shared" ca="1" si="113"/>
        <v>-5,95673829180689-4,41781820811774i</v>
      </c>
      <c r="CL155" s="240" t="str">
        <f t="shared" ca="1" si="114"/>
        <v>-5,61560338281007+4,84405279120978i</v>
      </c>
      <c r="CM155" s="240" t="str">
        <f t="shared" ca="1" si="115"/>
        <v>3,49596696100384+6,54049415599653i</v>
      </c>
      <c r="CN155" s="240" t="str">
        <f t="shared" ca="1" si="116"/>
        <v>7,14754477621444-1,97799202957563i</v>
      </c>
      <c r="CO155" s="240" t="str">
        <f t="shared" ca="1" si="117"/>
        <v>-0,363895111908097-7,40725516939875i</v>
      </c>
      <c r="CP155" s="240" t="str">
        <f t="shared" ca="1" si="118"/>
        <v>-7,30700451682816-1,26788555796964i</v>
      </c>
      <c r="CQ155" s="240" t="str">
        <f t="shared" ca="1" si="119"/>
        <v>-2,8380523910275+6,8516645731412i</v>
      </c>
      <c r="CR155" s="240" t="str">
        <f t="shared" ca="1" si="120"/>
        <v>6,06336291981752+4,27030196820284i</v>
      </c>
      <c r="CS155" s="240" t="str">
        <f t="shared" ca="1" si="121"/>
        <v>5,49503306153324-4,98040765898854i</v>
      </c>
      <c r="CT155" s="240" t="str">
        <f t="shared" ca="1" si="122"/>
        <v>-3,65542580284809-6,45272895734258i</v>
      </c>
      <c r="CU155" s="240" t="str">
        <f t="shared" ca="1" si="123"/>
        <v>-7,09684971494455+2,15280582509121i</v>
      </c>
      <c r="CV155" s="240" t="str">
        <f t="shared" ca="1" si="124"/>
        <v>0,545568655346939+7,39609380952933i</v>
      </c>
      <c r="CW155" s="240" t="str">
        <f t="shared" ca="1" si="125"/>
        <v>7,33591925289937+1,08818082688287i</v>
      </c>
      <c r="CX155" s="240" t="str">
        <f t="shared" ca="1" si="126"/>
        <v>2,66904935665319-6,91925027216131i</v>
      </c>
      <c r="CY155" s="240" t="str">
        <f t="shared" ca="1" si="127"/>
        <v>-6,16633520473332-4,12021345805307i</v>
      </c>
      <c r="CZ155" s="240" t="str">
        <f t="shared" ca="1" si="128"/>
        <v>-5,37115273781764+5,11376251541751i</v>
      </c>
      <c r="DA155" s="240" t="str">
        <f t="shared" ca="1" si="129"/>
        <v>3,81268275288021+6,36107687604425i</v>
      </c>
      <c r="DB155" s="240" t="str">
        <f t="shared" ca="1" si="130"/>
        <v>7,04187977677679-2,3263228508694i</v>
      </c>
      <c r="DC155" s="240" t="str">
        <f t="shared" ca="1" si="131"/>
        <v>-0,726913568620467-7,38047731930737i</v>
      </c>
      <c r="DD155" s="240" t="str">
        <f t="shared" ca="1" si="132"/>
        <v>-7,36041510552143-0,907820616348294i</v>
      </c>
      <c r="DE155" s="240" t="str">
        <f t="shared" ca="1" si="133"/>
        <v>-2,4984385867556+6,98266807354222i</v>
      </c>
      <c r="DF155" s="240" t="str">
        <f t="shared" ca="1" si="134"/>
        <v>6,26559311989578+3,96764308538077i</v>
      </c>
      <c r="DG155" s="240" t="str">
        <f t="shared" ca="1" si="135"/>
        <v>5,24403703252803-5,24403703252844i</v>
      </c>
      <c r="DH155" s="240" t="str">
        <f t="shared" ca="1" si="136"/>
        <v>-3,96764308538107-6,26559311989559i</v>
      </c>
      <c r="DI155" s="240" t="str">
        <f t="shared" ca="1" si="137"/>
        <v>-6,9826680735421+2,49843858675595i</v>
      </c>
      <c r="DJ155" s="240" t="str">
        <f t="shared" ca="1" si="138"/>
        <v>0,907820616348754+7,36041510552138i</v>
      </c>
      <c r="DK155" s="240" t="str">
        <f t="shared" ca="1" si="139"/>
        <v>7,3804773193067+0,726913568627346i</v>
      </c>
      <c r="DL155" s="240" t="str">
        <f t="shared" ca="1" si="140"/>
        <v>2,32632285086905-7,04187977677691i</v>
      </c>
      <c r="DM155" s="240" t="str">
        <f t="shared" ca="1" si="141"/>
        <v>-6,36107687604444-3,8126827528799i</v>
      </c>
      <c r="DN155" s="240" t="str">
        <f t="shared" ca="1" si="142"/>
        <v>-5,11376251541717+5,37115273781796i</v>
      </c>
      <c r="DO155" s="240" t="str">
        <f t="shared" ca="1" si="143"/>
        <v>4,12021345805345+6,16633520473306i</v>
      </c>
      <c r="DP155" s="240" t="str">
        <f t="shared" ca="1" si="144"/>
        <v>6,91925027216118-2,66904935665353i</v>
      </c>
      <c r="DQ155" s="240" t="str">
        <f t="shared" ca="1" si="145"/>
        <v>-1,08818082688323-7,33591925289932i</v>
      </c>
      <c r="DR155" s="240" t="str">
        <f t="shared" ca="1" si="146"/>
        <v>-7,39609380952936-0,545568655346475i</v>
      </c>
      <c r="DS155" s="240" t="str">
        <f t="shared" ca="1" si="147"/>
        <v>-2,15280582509076+7,09684971494468i</v>
      </c>
      <c r="DT155" s="240" t="str">
        <f t="shared" ca="1" si="148"/>
        <v>6,45272895734287+3,6554258028476i</v>
      </c>
      <c r="DU155" s="240" t="str">
        <f t="shared" ca="1" si="149"/>
        <v>4,98040765898827-5,49503306153349i</v>
      </c>
      <c r="DV155" s="240" t="str">
        <f t="shared" ca="1" si="150"/>
        <v>-4,2703019681971-6,06336291982156i</v>
      </c>
      <c r="DW155" s="240" t="str">
        <f t="shared" ca="1" si="151"/>
        <v>-6,85166457314103+2,83805239102793i</v>
      </c>
      <c r="DX155" s="240" t="str">
        <f t="shared" ca="1" si="152"/>
        <v>1,26788555797+7,3070045168281i</v>
      </c>
      <c r="DY155" s="240" t="str">
        <f t="shared" ca="1" si="153"/>
        <v>7,40725516939877+0,363895111907737i</v>
      </c>
      <c r="DZ155" s="240" t="str">
        <f t="shared" ca="1" si="154"/>
        <v>1,97799202957518-7,14754477621457i</v>
      </c>
      <c r="EA155" s="240" t="str">
        <f t="shared" ca="1" si="155"/>
        <v>-6,54049415599674-3,49596696100343i</v>
      </c>
      <c r="EB155" s="240" t="str">
        <f t="shared" ca="1" si="156"/>
        <v>-4,84405279120943+5,61560338281037i</v>
      </c>
      <c r="EC155" s="240" t="str">
        <f t="shared" ca="1" si="157"/>
        <v>4,41781820811803+5,95673829180668i</v>
      </c>
      <c r="ED155" s="240" t="str">
        <f t="shared" ca="1" si="158"/>
        <v>6,77995168758517-3,00534588875659i</v>
      </c>
      <c r="EE155" s="240" t="str">
        <f t="shared" ca="1" si="159"/>
        <v>-1,44682656221341-7,27368831446116i</v>
      </c>
      <c r="EF155" s="240" t="str">
        <f t="shared" ca="1" si="160"/>
        <v>-7,41395467572891-0,182002371667658i</v>
      </c>
      <c r="EG155" s="240" t="str">
        <f t="shared" ca="1" si="161"/>
        <v>-1,80198676562999+7,19393442377323i</v>
      </c>
      <c r="EH155" s="240" t="str">
        <f t="shared" ca="1" si="162"/>
        <v>6,62431960553938+3,33440227937809i</v>
      </c>
      <c r="EI155" s="240" t="str">
        <f t="shared" ca="1" si="163"/>
        <v>4,70478004716571-5,73279107458545i</v>
      </c>
      <c r="EJ155" s="240" t="str">
        <f t="shared" ca="1" si="164"/>
        <v>-4,56267331954332-5,84652554738134i</v>
      </c>
      <c r="EK155" s="240" t="str">
        <f t="shared" ca="1" si="165"/>
        <v>-6,70415481264847+3,17082907850573i</v>
      </c>
      <c r="EL155" s="240" t="str">
        <f t="shared" ca="1" si="166"/>
        <v>1,62489605222865+7,23599071423581i</v>
      </c>
      <c r="EM155" s="240" t="str">
        <f t="shared" ca="1" si="167"/>
        <v>7,41618829298819-2,76921989050078E-12i</v>
      </c>
      <c r="EN155" s="240"/>
      <c r="EO155" s="240"/>
      <c r="EP155" s="240"/>
    </row>
    <row r="156" spans="1:146" ht="15" thickBot="1">
      <c r="A156" s="277">
        <f t="shared" si="168"/>
        <v>1.0937500000000005E-3</v>
      </c>
      <c r="B156" s="276">
        <v>56</v>
      </c>
      <c r="C156" s="248">
        <f t="shared" si="169"/>
        <v>11200</v>
      </c>
      <c r="D156" s="247">
        <f t="shared" si="170"/>
        <v>70371.67544041136</v>
      </c>
      <c r="E156" s="247" t="str">
        <f t="shared" si="171"/>
        <v>70371,6754404114i</v>
      </c>
      <c r="F156" s="247" t="str">
        <f t="shared" si="177"/>
        <v>0,0109850412993238-0,0436938421157954i</v>
      </c>
      <c r="G156" s="247" t="str">
        <f t="shared" si="178"/>
        <v>-5,02085875193973+0,556460618839703i</v>
      </c>
      <c r="H156" s="247" t="str">
        <f t="shared" si="179"/>
        <v>0,00212797583041712-0,00750514609735849i</v>
      </c>
      <c r="I156" s="247" t="str">
        <f t="shared" si="174"/>
        <v>-0,00348992947344208+0,0065171969887182i</v>
      </c>
      <c r="J156" s="275" t="str">
        <f ca="1">IMPRODUCT(1/N_FFT2,BS100)</f>
        <v>0,0381523575508295-0,000301691577807184i</v>
      </c>
      <c r="K156" s="274" t="str">
        <f t="shared" ca="1" si="175"/>
        <v>-0,000131182853655534+0,000249699312072045i</v>
      </c>
      <c r="N156" s="265">
        <f t="shared" ca="1" si="176"/>
        <v>7.5935503411821648</v>
      </c>
      <c r="O156" s="240">
        <f t="shared" ca="1" si="39"/>
        <v>-7.4064496588178352</v>
      </c>
      <c r="P156" s="240" t="str">
        <f t="shared" ca="1" si="40"/>
        <v>-1,44492664893505+7,26413680541606i</v>
      </c>
      <c r="Q156" s="240" t="str">
        <f t="shared" ca="1" si="41"/>
        <v>6,842667248357+2,83432557707565i</v>
      </c>
      <c r="R156" s="240" t="str">
        <f t="shared" ca="1" si="42"/>
        <v>4,1148029627974-6,15823782635557i</v>
      </c>
      <c r="S156" s="240" t="str">
        <f t="shared" ca="1" si="43"/>
        <v>-5,23715077826689-5,23715077826687i</v>
      </c>
      <c r="T156" s="240" t="str">
        <f t="shared" ca="1" si="44"/>
        <v>-6,15823782635559+4,11480296279736i</v>
      </c>
      <c r="U156" s="241" t="str">
        <f t="shared" ca="1" si="45"/>
        <v>2,83432557707567+6,842667248357i</v>
      </c>
      <c r="V156" s="240" t="str">
        <f t="shared" ca="1" si="46"/>
        <v>7,26413680541607-1,44492664893501i</v>
      </c>
      <c r="W156" s="240" t="str">
        <f t="shared" ca="1" si="47"/>
        <v>-1,81015064975055E-13-7,40644965881784i</v>
      </c>
      <c r="X156" s="240" t="str">
        <f t="shared" ca="1" si="48"/>
        <v>-7,26413680541604-1,44492664893509i</v>
      </c>
      <c r="Y156" s="240" t="str">
        <f t="shared" ca="1" si="49"/>
        <v>-2,83432557707597+6,84266724835687i</v>
      </c>
      <c r="Z156" s="240" t="str">
        <f t="shared" ca="1" si="50"/>
        <v>6,15823782635566+4,11480296279726i</v>
      </c>
      <c r="AA156" s="240" t="str">
        <f t="shared" ca="1" si="51"/>
        <v>5,23715077826695-5,23715077826681i</v>
      </c>
      <c r="AB156" s="240" t="str">
        <f t="shared" ca="1" si="52"/>
        <v>-4,1148029627977-6,15823782635537i</v>
      </c>
      <c r="AC156" s="240" t="str">
        <f t="shared" ca="1" si="53"/>
        <v>-6,84266724835696+2,83432557707576i</v>
      </c>
      <c r="AD156" s="240" t="str">
        <f t="shared" ca="1" si="54"/>
        <v>1,44492664893489+7,26413680541609i</v>
      </c>
      <c r="AE156" s="240" t="str">
        <f t="shared" ca="1" si="55"/>
        <v>7,40644965881784-3,62030129950111E-13i</v>
      </c>
      <c r="AF156" s="240" t="str">
        <f t="shared" ca="1" si="56"/>
        <v>1,44492664893492-7,26413680541608i</v>
      </c>
      <c r="AG156" s="240" t="str">
        <f t="shared" ca="1" si="57"/>
        <v>-6,84266724835694-2,8343255770758i</v>
      </c>
      <c r="AH156" s="240" t="str">
        <f t="shared" ca="1" si="58"/>
        <v>-4,11480296279709+6,15823782635577i</v>
      </c>
      <c r="AI156" s="240" t="str">
        <f t="shared" ca="1" si="59"/>
        <v>5,23715077826693+5,23715077826683i</v>
      </c>
      <c r="AJ156" s="240" t="str">
        <f t="shared" ca="1" si="60"/>
        <v>6,15823782635569-4,11480296279723i</v>
      </c>
      <c r="AK156" s="240" t="str">
        <f t="shared" ca="1" si="61"/>
        <v>-2,83432557707592-6,84266724835689i</v>
      </c>
      <c r="AL156" s="240" t="str">
        <f t="shared" ca="1" si="62"/>
        <v>-7,26413680541605+1,44492664893505i</v>
      </c>
      <c r="AM156" s="240" t="str">
        <f t="shared" ca="1" si="63"/>
        <v>-2,06875162980373E-13+7,40644965881784i</v>
      </c>
      <c r="AN156" s="240" t="str">
        <f t="shared" ca="1" si="64"/>
        <v>7,26413680541612+1,44492664893474i</v>
      </c>
      <c r="AO156" s="240" t="str">
        <f t="shared" ca="1" si="65"/>
        <v>2,83432557707562-6,84266724835702i</v>
      </c>
      <c r="AP156" s="240" t="str">
        <f t="shared" ca="1" si="66"/>
        <v>-6,15823782635544-4,11480296279759i</v>
      </c>
      <c r="AQ156" s="240" t="str">
        <f t="shared" ca="1" si="67"/>
        <v>-5,23715077826672+5,23715077826705i</v>
      </c>
      <c r="AR156" s="240" t="str">
        <f t="shared" ca="1" si="68"/>
        <v>-5,23715077826672+5,23715077826705i</v>
      </c>
      <c r="AS156" s="240" t="str">
        <f t="shared" ca="1" si="69"/>
        <v>6,8426672483571-2,83432557707542i</v>
      </c>
      <c r="AT156" s="240" t="str">
        <f t="shared" ca="1" si="70"/>
        <v>-1,44492664893524-7,26413680541601i</v>
      </c>
      <c r="AU156" s="240" t="str">
        <f t="shared" ca="1" si="71"/>
        <v>-7,40644965881784-6,53295905266617E-14i</v>
      </c>
      <c r="AV156" s="240" t="str">
        <f t="shared" ca="1" si="72"/>
        <v>-1,44492664893532+7,264136805416i</v>
      </c>
      <c r="AW156" s="240" t="str">
        <f t="shared" ca="1" si="73"/>
        <v>6,84266724835707+2,83432557707549i</v>
      </c>
      <c r="AX156" s="240" t="str">
        <f t="shared" ca="1" si="74"/>
        <v>4,11480296279744-6,15823782635555i</v>
      </c>
      <c r="AY156" s="240" t="str">
        <f t="shared" ca="1" si="75"/>
        <v>-5,23715077826666-5,2371507782671i</v>
      </c>
      <c r="AZ156" s="240" t="str">
        <f t="shared" ca="1" si="76"/>
        <v>-6,15823782635549+4,11480296279753i</v>
      </c>
      <c r="BA156" s="240" t="str">
        <f t="shared" ca="1" si="77"/>
        <v>2,83432557707555+6,84266724835705i</v>
      </c>
      <c r="BB156" s="240" t="str">
        <f t="shared" ca="1" si="78"/>
        <v>7,26413680541613-1,44492664893466i</v>
      </c>
      <c r="BC156" s="240" t="str">
        <f t="shared" ca="1" si="79"/>
        <v>-1,28841971955509E-13-7,40644965881784i</v>
      </c>
      <c r="BD156" s="240" t="str">
        <f t="shared" ca="1" si="80"/>
        <v>-7,26413680541604-1,44492664893513i</v>
      </c>
      <c r="BE156" s="240" t="str">
        <f t="shared" ca="1" si="81"/>
        <v>-2,83432557707531+6,84266724835714i</v>
      </c>
      <c r="BF156" s="240" t="str">
        <f t="shared" ca="1" si="82"/>
        <v>6,15823782635566+4,11480296279727i</v>
      </c>
      <c r="BG156" s="240" t="str">
        <f t="shared" ca="1" si="83"/>
        <v>5,237150778267-5,23715077826676i</v>
      </c>
      <c r="BH156" s="240" t="str">
        <f t="shared" ca="1" si="84"/>
        <v>-4,11480296279764-6,1582378263554i</v>
      </c>
      <c r="BI156" s="240" t="str">
        <f t="shared" ca="1" si="85"/>
        <v>-6,84266724835697+2,83432557707573i</v>
      </c>
      <c r="BJ156" s="240" t="str">
        <f t="shared" ca="1" si="86"/>
        <v>1,4449266489348+7,2641368054161i</v>
      </c>
      <c r="BK156" s="240" t="str">
        <f t="shared" ca="1" si="87"/>
        <v>7,40644965881784-3,23013534437678E-13i</v>
      </c>
      <c r="BL156" s="240" t="str">
        <f t="shared" ca="1" si="88"/>
        <v>1,44492664893499-7,26413680541607i</v>
      </c>
      <c r="BM156" s="240" t="str">
        <f t="shared" ca="1" si="89"/>
        <v>-6,84266724835694-2,83432557707581i</v>
      </c>
      <c r="BN156" s="240" t="str">
        <f t="shared" ca="1" si="90"/>
        <v>-4,11480296279715+6,15823782635574i</v>
      </c>
      <c r="BO156" s="240" t="str">
        <f t="shared" ca="1" si="91"/>
        <v>5,23715077826694+5,23715077826683i</v>
      </c>
      <c r="BP156" s="240" t="str">
        <f t="shared" ca="1" si="92"/>
        <v>6,15823782635571-4,1148029627972i</v>
      </c>
      <c r="BQ156" s="240" t="str">
        <f t="shared" ca="1" si="93"/>
        <v>-2,83432557707586-6,84266724835691i</v>
      </c>
      <c r="BR156" s="240" t="str">
        <f t="shared" ca="1" si="94"/>
        <v>-7,26413680541606+1,44492664893504i</v>
      </c>
      <c r="BS156" s="240" t="str">
        <f t="shared" ca="1" si="95"/>
        <v>-2,72204753507035E-13+7,40644965881784i</v>
      </c>
      <c r="BT156" s="240" t="str">
        <f t="shared" ca="1" si="96"/>
        <v>7,26413680541612+1,44492664893475i</v>
      </c>
      <c r="BU156" s="240" t="str">
        <f t="shared" ca="1" si="97"/>
        <v>2,83432557707568-6,84266724835699i</v>
      </c>
      <c r="BV156" s="240" t="str">
        <f t="shared" ca="1" si="98"/>
        <v>-6,1582378263554-4,11480296279765i</v>
      </c>
      <c r="BW156" s="240" t="str">
        <f t="shared" ca="1" si="99"/>
        <v>-5,23715077826673+5,23715077826703i</v>
      </c>
      <c r="BX156" s="240" t="str">
        <f t="shared" ca="1" si="100"/>
        <v>4,11480296279731+6,15823782635563i</v>
      </c>
      <c r="BY156" s="240" t="str">
        <f t="shared" ca="1" si="101"/>
        <v>6,84266724835711-2,83432557707541i</v>
      </c>
      <c r="BZ156" s="240" t="str">
        <f t="shared" ca="1" si="102"/>
        <v>-1,44492664893518-7,26413680541603i</v>
      </c>
      <c r="CA156" s="240" t="str">
        <f t="shared" ca="1" si="103"/>
        <v>-7,40644965881784-1,30659181053323E-13i</v>
      </c>
      <c r="CB156" s="240" t="str">
        <f t="shared" ca="1" si="104"/>
        <v>-1,44492664893533+7,264136805416i</v>
      </c>
      <c r="CC156" s="240" t="str">
        <f t="shared" ca="1" si="105"/>
        <v>6,84266724835705+2,83432557707555i</v>
      </c>
      <c r="CD156" s="240" t="str">
        <f t="shared" ca="1" si="106"/>
        <v>4,11480296279744-6,15823782635554i</v>
      </c>
      <c r="CE156" s="240" t="str">
        <f t="shared" ca="1" si="107"/>
        <v>-5,23715077826714-5,23715077826663i</v>
      </c>
      <c r="CF156" s="240" t="str">
        <f t="shared" ca="1" si="108"/>
        <v>-6,15823782635549+4,11480296279752i</v>
      </c>
      <c r="CG156" s="240" t="str">
        <f t="shared" ca="1" si="109"/>
        <v>2,83432557707554+6,84266724835705i</v>
      </c>
      <c r="CH156" s="240" t="str">
        <f t="shared" ca="1" si="110"/>
        <v>7,264136805416-1,44492664893532i</v>
      </c>
      <c r="CI156" s="240" t="str">
        <f t="shared" ca="1" si="111"/>
        <v>-1,16138371457306E-13-7,40644965881784i</v>
      </c>
      <c r="CJ156" s="240" t="str">
        <f t="shared" ca="1" si="112"/>
        <v>-7,26413680541603-1,44492664893519i</v>
      </c>
      <c r="CK156" s="240" t="str">
        <f t="shared" ca="1" si="113"/>
        <v>-2,8343255770726+6,84266724835827i</v>
      </c>
      <c r="CL156" s="240" t="str">
        <f t="shared" ca="1" si="114"/>
        <v>6,15823782635521+4,11480296279794i</v>
      </c>
      <c r="CM156" s="240" t="str">
        <f t="shared" ca="1" si="115"/>
        <v>5,23715077826489-5,23715077826888i</v>
      </c>
      <c r="CN156" s="240" t="str">
        <f t="shared" ca="1" si="116"/>
        <v>-4,11480296279641-6,15823782635623i</v>
      </c>
      <c r="CO156" s="240" t="str">
        <f t="shared" ca="1" si="117"/>
        <v>-6,84266724835615+2,83432557707771i</v>
      </c>
      <c r="CP156" s="240" t="str">
        <f t="shared" ca="1" si="118"/>
        <v>1,44492664893339+7,26413680541638i</v>
      </c>
      <c r="CQ156" s="240" t="str">
        <f t="shared" ca="1" si="119"/>
        <v>7,40644965881784-1,73121166470786E-12i</v>
      </c>
      <c r="CR156" s="240" t="str">
        <f t="shared" ca="1" si="120"/>
        <v>1,44492664893722-7,26413680541562i</v>
      </c>
      <c r="CS156" s="240" t="str">
        <f t="shared" ca="1" si="121"/>
        <v>-6,84266724835748-2,83432557707451i</v>
      </c>
      <c r="CT156" s="240" t="str">
        <f t="shared" ca="1" si="122"/>
        <v>-4,11480296279966+6,15823782635406i</v>
      </c>
      <c r="CU156" s="240" t="str">
        <f t="shared" ca="1" si="123"/>
        <v>5,23715077826741+5,23715077826635i</v>
      </c>
      <c r="CV156" s="240" t="str">
        <f t="shared" ca="1" si="124"/>
        <v>6,15823782635738-4,11480296279469i</v>
      </c>
      <c r="CW156" s="240" t="str">
        <f t="shared" ca="1" si="125"/>
        <v>-2,8343255770759-6,8426672483569i</v>
      </c>
      <c r="CX156" s="240" t="str">
        <f t="shared" ca="1" si="126"/>
        <v>-7,26413680541679+1,44492664893136i</v>
      </c>
      <c r="CY156" s="240" t="str">
        <f t="shared" ca="1" si="127"/>
        <v>-3,37534344033696E-13+7,40644965881784i</v>
      </c>
      <c r="CZ156" s="240" t="str">
        <f t="shared" ca="1" si="128"/>
        <v>7,26413680541667+1,44492664893192i</v>
      </c>
      <c r="DA156" s="240" t="str">
        <f t="shared" ca="1" si="129"/>
        <v>2,83432557707642-6,84266724835668i</v>
      </c>
      <c r="DB156" s="240" t="str">
        <f t="shared" ca="1" si="130"/>
        <v>-6,15823782635706-4,11480296279516i</v>
      </c>
      <c r="DC156" s="240" t="str">
        <f t="shared" ca="1" si="131"/>
        <v>-5,23715077826781+5,23715077826595i</v>
      </c>
      <c r="DD156" s="240" t="str">
        <f t="shared" ca="1" si="132"/>
        <v>4,11480296279918+6,15823782635437i</v>
      </c>
      <c r="DE156" s="240" t="str">
        <f t="shared" ca="1" si="133"/>
        <v>6,84266724835774-2,83432557707389i</v>
      </c>
      <c r="DF156" s="240" t="str">
        <f t="shared" ca="1" si="134"/>
        <v>-1,44492664893666-7,26413680541573i</v>
      </c>
      <c r="DG156" s="240" t="str">
        <f t="shared" ca="1" si="135"/>
        <v>-7,40644965881784-2,30102837271834E-12i</v>
      </c>
      <c r="DH156" s="240" t="str">
        <f t="shared" ca="1" si="136"/>
        <v>-1,44492664893395+7,26413680541627i</v>
      </c>
      <c r="DI156" s="240" t="str">
        <f t="shared" ca="1" si="137"/>
        <v>6,84266724835589+2,83432557707833i</v>
      </c>
      <c r="DJ156" s="240" t="str">
        <f t="shared" ca="1" si="138"/>
        <v>4,1148029627968-6,15823782635597i</v>
      </c>
      <c r="DK156" s="240" t="str">
        <f t="shared" ca="1" si="139"/>
        <v>-5,23715077826456-5,2371507782692i</v>
      </c>
      <c r="DL156" s="240" t="str">
        <f t="shared" ca="1" si="140"/>
        <v>-6,15823782635552+4,11480296279746i</v>
      </c>
      <c r="DM156" s="240" t="str">
        <f t="shared" ca="1" si="141"/>
        <v>2,83432557707888+6,84266724835567i</v>
      </c>
      <c r="DN156" s="240" t="str">
        <f t="shared" ca="1" si="142"/>
        <v>7,26413680541615-1,44492664893453i</v>
      </c>
      <c r="DO156" s="240" t="str">
        <f t="shared" ca="1" si="143"/>
        <v>-3,10311620258126E-12-7,40644965881784i</v>
      </c>
      <c r="DP156" s="240" t="str">
        <f t="shared" ca="1" si="144"/>
        <v>-7,26413680541589-1,44492664893588i</v>
      </c>
      <c r="DQ156" s="240" t="str">
        <f t="shared" ca="1" si="145"/>
        <v>-2,83432557707334+6,84266724835796i</v>
      </c>
      <c r="DR156" s="240" t="str">
        <f t="shared" ca="1" si="146"/>
        <v>6,15823782635477+4,11480296279861i</v>
      </c>
      <c r="DS156" s="240" t="str">
        <f t="shared" ca="1" si="147"/>
        <v>5,23715077826553-5,23715077826823i</v>
      </c>
      <c r="DT156" s="240" t="str">
        <f t="shared" ca="1" si="148"/>
        <v>-4,11480296279583-6,15823782635662i</v>
      </c>
      <c r="DU156" s="240" t="str">
        <f t="shared" ca="1" si="149"/>
        <v>-6,84266724835642+2,83432557707707i</v>
      </c>
      <c r="DV156" s="240" t="str">
        <f t="shared" ca="1" si="150"/>
        <v>1,44492664893261+7,26413680541654i</v>
      </c>
      <c r="DW156" s="240" t="str">
        <f t="shared" ca="1" si="151"/>
        <v>7,40644965881784-9,29118213782777E-13i</v>
      </c>
      <c r="DX156" s="240" t="str">
        <f t="shared" ca="1" si="152"/>
        <v>1,44492664893801-7,26413680541547i</v>
      </c>
      <c r="DY156" s="240" t="str">
        <f t="shared" ca="1" si="153"/>
        <v>-6,84266724835721-2,83432557707516i</v>
      </c>
      <c r="DZ156" s="240" t="str">
        <f t="shared" ca="1" si="154"/>
        <v>-4,11480296280024+6,15823782635367i</v>
      </c>
      <c r="EA156" s="240" t="str">
        <f t="shared" ca="1" si="155"/>
        <v>5,23715077826684+5,23715077826692i</v>
      </c>
      <c r="EB156" s="240" t="str">
        <f t="shared" ca="1" si="156"/>
        <v>6,15823782635373-4,11480296280015i</v>
      </c>
      <c r="EC156" s="240" t="str">
        <f t="shared" ca="1" si="157"/>
        <v>-2,83432557707506-6,84266724835725i</v>
      </c>
      <c r="ED156" s="240" t="str">
        <f t="shared" ca="1" si="158"/>
        <v>-7,26413680541549+1,44492664893791i</v>
      </c>
      <c r="EE156" s="240" t="str">
        <f t="shared" ca="1" si="159"/>
        <v>-1,03437581490186E-12+7,40644965881784i</v>
      </c>
      <c r="EF156" s="240" t="str">
        <f t="shared" ca="1" si="160"/>
        <v>7,26413680541652+1,44492664893271i</v>
      </c>
      <c r="EG156" s="240" t="str">
        <f t="shared" ca="1" si="161"/>
        <v>2,83432557707716-6,84266724835637i</v>
      </c>
      <c r="EH156" s="240" t="str">
        <f t="shared" ca="1" si="162"/>
        <v>-6,15823782635668-4,11480296279575i</v>
      </c>
      <c r="EI156" s="240" t="str">
        <f t="shared" ca="1" si="163"/>
        <v>-5,23715077826831+5,23715077826546i</v>
      </c>
      <c r="EJ156" s="240" t="str">
        <f t="shared" ca="1" si="164"/>
        <v>4,11480296279852+6,15823782635483i</v>
      </c>
      <c r="EK156" s="240" t="str">
        <f t="shared" ca="1" si="165"/>
        <v>6,842667248358-2,83432557707324i</v>
      </c>
      <c r="EL156" s="240" t="str">
        <f t="shared" ca="1" si="166"/>
        <v>-1,44492664893578-7,26413680541591i</v>
      </c>
      <c r="EM156" s="240" t="str">
        <f t="shared" ca="1" si="167"/>
        <v>-7,40644965881784-3,20837380370034E-12i</v>
      </c>
      <c r="EN156" s="240"/>
      <c r="EO156" s="240"/>
      <c r="EP156" s="240"/>
    </row>
    <row r="157" spans="1:146" ht="15" thickBot="1">
      <c r="A157" s="277">
        <f t="shared" si="168"/>
        <v>1.1132812500000006E-3</v>
      </c>
      <c r="B157" s="276">
        <v>57</v>
      </c>
      <c r="C157" s="248">
        <f t="shared" si="169"/>
        <v>11400</v>
      </c>
      <c r="D157" s="247">
        <f t="shared" si="170"/>
        <v>71628.312501847278</v>
      </c>
      <c r="E157" s="247" t="str">
        <f t="shared" si="171"/>
        <v>71628,3125018473i</v>
      </c>
      <c r="F157" s="247" t="str">
        <f t="shared" si="177"/>
        <v>0,010963175536789-0,0429604013169899i</v>
      </c>
      <c r="G157" s="247" t="str">
        <f t="shared" si="178"/>
        <v>-5,02213504099576+0,60969920691264i</v>
      </c>
      <c r="H157" s="247" t="str">
        <f t="shared" si="179"/>
        <v>0,0021234055910207-0,00737354056576792i</v>
      </c>
      <c r="I157" s="247" t="str">
        <f t="shared" si="174"/>
        <v>-0,00345189613496073+0,00642038218948154i</v>
      </c>
      <c r="J157" s="275" t="str">
        <f ca="1">IMPRODUCT(1/N_FFT2,BT100)</f>
        <v>-0,0309606169421518-0,0044502841914216i</v>
      </c>
      <c r="K157" s="274" t="str">
        <f t="shared" ca="1" si="175"/>
        <v>0,000135445359319348-0,000183417074790907i</v>
      </c>
      <c r="N157" s="265">
        <f t="shared" ca="1" si="176"/>
        <v>7.6060849022489734</v>
      </c>
      <c r="O157" s="240">
        <f t="shared" ca="1" si="39"/>
        <v>-7.3939150977510266</v>
      </c>
      <c r="P157" s="240" t="str">
        <f t="shared" ca="1" si="40"/>
        <v>-1,26407769044486+7,28505923553612i</v>
      </c>
      <c r="Q157" s="240" t="str">
        <f t="shared" ca="1" si="41"/>
        <v>6,96169687875462+2,49093497327586i</v>
      </c>
      <c r="R157" s="240" t="str">
        <f t="shared" ca="1" si="42"/>
        <v>3,64444738518202-6,43334933991545i</v>
      </c>
      <c r="S157" s="240" t="str">
        <f t="shared" ca="1" si="43"/>
        <v>-5,71557366183811-4,69065008168943i</v>
      </c>
      <c r="T157" s="240" t="str">
        <f t="shared" ca="1" si="44"/>
        <v>-5,59873792233495+4,82950454495687i</v>
      </c>
      <c r="U157" s="241" t="str">
        <f t="shared" ca="1" si="45"/>
        <v>3,80123204208551+6,34197251925401i</v>
      </c>
      <c r="V157" s="240" t="str">
        <f t="shared" ca="1" si="46"/>
        <v>6,89846954139717-2,66103334424168i</v>
      </c>
      <c r="W157" s="240" t="str">
        <f t="shared" ca="1" si="47"/>
        <v>-1,44248127737988-7,25184309242548i</v>
      </c>
      <c r="X157" s="240" t="str">
        <f t="shared" ca="1" si="48"/>
        <v>-7,39168818876174+0,181455760092593i</v>
      </c>
      <c r="Y157" s="240" t="str">
        <f t="shared" ca="1" si="49"/>
        <v>-1,08491267037602+7,31388713136921i</v>
      </c>
      <c r="Z157" s="240" t="str">
        <f t="shared" ca="1" si="50"/>
        <v>7,02073075022703+2,31933615622385i</v>
      </c>
      <c r="AA157" s="240" t="str">
        <f t="shared" ca="1" si="51"/>
        <v>3,48546744944804-6,52085095149312i</v>
      </c>
      <c r="AB157" s="240" t="str">
        <f t="shared" ca="1" si="52"/>
        <v>-5,82896655348662-4,54897014620726i</v>
      </c>
      <c r="AC157" s="240" t="str">
        <f t="shared" ca="1" si="53"/>
        <v>-5,47852971245748+4,96544989527346i</v>
      </c>
      <c r="AD157" s="240" t="str">
        <f t="shared" ca="1" si="54"/>
        <v>3,95572697894425+6,24677553148848i</v>
      </c>
      <c r="AE157" s="240" t="str">
        <f t="shared" ca="1" si="55"/>
        <v>6,8310868239383-2,82952880822358i</v>
      </c>
      <c r="AF157" s="240" t="str">
        <f t="shared" ca="1" si="56"/>
        <v>-1,62001596753197-7,21425871019969i</v>
      </c>
      <c r="AG157" s="240" t="str">
        <f t="shared" ca="1" si="57"/>
        <v>-7,38500880320055+0,362802218021136i</v>
      </c>
      <c r="AH157" s="240" t="str">
        <f t="shared" ca="1" si="58"/>
        <v>-0,905094139481314+7,33830941507832i</v>
      </c>
      <c r="AI157" s="240" t="str">
        <f t="shared" ca="1" si="59"/>
        <v>7,07553559601732+2,14634025779753i</v>
      </c>
      <c r="AJ157" s="240" t="str">
        <f t="shared" ca="1" si="60"/>
        <v>3,32438799845313-6,60442464628762i</v>
      </c>
      <c r="AK157" s="240" t="str">
        <f t="shared" ca="1" si="61"/>
        <v>-5,93884829364205-4,40455008120642i</v>
      </c>
      <c r="AL157" s="240" t="str">
        <f t="shared" ca="1" si="62"/>
        <v>-5,35502144113706+5,09840424424279i</v>
      </c>
      <c r="AM157" s="240" t="str">
        <f t="shared" ca="1" si="63"/>
        <v>4,1078391337846+6,14781571972505i</v>
      </c>
      <c r="AN157" s="240" t="str">
        <f t="shared" ca="1" si="64"/>
        <v>6,75958931520767-2,99631986985384i</v>
      </c>
      <c r="AO157" s="240" t="str">
        <f t="shared" ca="1" si="65"/>
        <v>-1,79657482064081-7,17232872828554i</v>
      </c>
      <c r="AP157" s="240" t="str">
        <f t="shared" ca="1" si="66"/>
        <v>-7,3738809644796+0,54393013745883i</v>
      </c>
      <c r="AQ157" s="240" t="str">
        <f t="shared" ca="1" si="67"/>
        <v>-0,72473041372135+7,35831137559276i</v>
      </c>
      <c r="AR157" s="240" t="str">
        <f t="shared" ca="1" si="68"/>
        <v>-0,72473041372135+7,35831137559276i</v>
      </c>
      <c r="AS157" s="240" t="str">
        <f t="shared" ca="1" si="69"/>
        <v>3,1613060604348-6,68402008263057i</v>
      </c>
      <c r="AT157" s="240" t="str">
        <f t="shared" ca="1" si="70"/>
        <v>-6,04515269365323-4,25747687993344i</v>
      </c>
      <c r="AU157" s="240" t="str">
        <f t="shared" ca="1" si="71"/>
        <v>-5,22828750513763+5,22828750513706i</v>
      </c>
      <c r="AV157" s="240" t="str">
        <f t="shared" ca="1" si="72"/>
        <v>4,25747687993338+6,04515269365326i</v>
      </c>
      <c r="AW157" s="240" t="str">
        <f t="shared" ca="1" si="73"/>
        <v>6,6840200826306-3,16130606043474i</v>
      </c>
      <c r="AX157" s="240" t="str">
        <f t="shared" ca="1" si="74"/>
        <v>-1,97205148425669-7,12607840373592i</v>
      </c>
      <c r="AY157" s="240" t="str">
        <f t="shared" ca="1" si="75"/>
        <v>-7,35831137559276+0,724730413721337i</v>
      </c>
      <c r="AZ157" s="240" t="str">
        <f t="shared" ca="1" si="76"/>
        <v>-0,543930137458896+7,3738809644796i</v>
      </c>
      <c r="BA157" s="240" t="str">
        <f t="shared" ca="1" si="77"/>
        <v>7,17232872828552+1,79657482064087i</v>
      </c>
      <c r="BB157" s="240" t="str">
        <f t="shared" ca="1" si="78"/>
        <v>2,99631986985385-6,75958931520766i</v>
      </c>
      <c r="BC157" s="240" t="str">
        <f t="shared" ca="1" si="79"/>
        <v>-6,14781571972501-4,10783913378465i</v>
      </c>
      <c r="BD157" s="240" t="str">
        <f t="shared" ca="1" si="80"/>
        <v>-5,09840424424284+5,35502144113701i</v>
      </c>
      <c r="BE157" s="240" t="str">
        <f t="shared" ca="1" si="81"/>
        <v>4,40455008120636+5,9388482936421i</v>
      </c>
      <c r="BF157" s="240" t="str">
        <f t="shared" ca="1" si="82"/>
        <v>6,60442464628765-3,32438799845307i</v>
      </c>
      <c r="BG157" s="240" t="str">
        <f t="shared" ca="1" si="83"/>
        <v>-2,14634025779749-7,07553559601733i</v>
      </c>
      <c r="BH157" s="240" t="str">
        <f t="shared" ca="1" si="84"/>
        <v>-7,33830941507833+0,905094139481247i</v>
      </c>
      <c r="BI157" s="240" t="str">
        <f t="shared" ca="1" si="85"/>
        <v>-0,362802218021228+7,38500880320054i</v>
      </c>
      <c r="BJ157" s="240" t="str">
        <f t="shared" ca="1" si="86"/>
        <v>7,21425871019968+1,62001596753202i</v>
      </c>
      <c r="BK157" s="240" t="str">
        <f t="shared" ca="1" si="87"/>
        <v>2,82952880822364-6,83108682393828i</v>
      </c>
      <c r="BL157" s="240" t="str">
        <f t="shared" ca="1" si="88"/>
        <v>-6,24677553148843-3,95572697894433i</v>
      </c>
      <c r="BM157" s="240" t="str">
        <f t="shared" ca="1" si="89"/>
        <v>-4,96544989527347+5,47852971245747i</v>
      </c>
      <c r="BN157" s="240" t="str">
        <f t="shared" ca="1" si="90"/>
        <v>4,54897014620721+5,82896655348666i</v>
      </c>
      <c r="BO157" s="240" t="str">
        <f t="shared" ca="1" si="91"/>
        <v>6,52085095149282-3,48546744944861i</v>
      </c>
      <c r="BP157" s="240" t="str">
        <f t="shared" ca="1" si="92"/>
        <v>-2,31933615622384-7,02073075022703i</v>
      </c>
      <c r="BQ157" s="240" t="str">
        <f t="shared" ca="1" si="93"/>
        <v>-7,31388713136922+1,08491267037597i</v>
      </c>
      <c r="BR157" s="240" t="str">
        <f t="shared" ca="1" si="94"/>
        <v>-0,181455760092685+7,39168818876174i</v>
      </c>
      <c r="BS157" s="240" t="str">
        <f t="shared" ca="1" si="95"/>
        <v>7,25184309242548+1,44248127737989i</v>
      </c>
      <c r="BT157" s="240" t="str">
        <f t="shared" ca="1" si="96"/>
        <v>2,66103334424152-6,89846954139724i</v>
      </c>
      <c r="BU157" s="240" t="str">
        <f t="shared" ca="1" si="97"/>
        <v>-6,34197251925408-3,80123204208538i</v>
      </c>
      <c r="BV157" s="240" t="str">
        <f t="shared" ca="1" si="98"/>
        <v>-4,82950454495676+5,59873792233505i</v>
      </c>
      <c r="BW157" s="240" t="str">
        <f t="shared" ca="1" si="99"/>
        <v>4,69065008168951+5,71557366183804i</v>
      </c>
      <c r="BX157" s="240" t="str">
        <f t="shared" ca="1" si="100"/>
        <v>6,43334933991545-3,64444738518202i</v>
      </c>
      <c r="BY157" s="240" t="str">
        <f t="shared" ca="1" si="101"/>
        <v>-2,49093497327584-6,96169687875462i</v>
      </c>
      <c r="BZ157" s="240" t="str">
        <f t="shared" ca="1" si="102"/>
        <v>-7,28505923553613+1,26407769044483i</v>
      </c>
      <c r="CA157" s="240" t="str">
        <f t="shared" ca="1" si="103"/>
        <v>-6,52198293860497E-14+7,39391509775103i</v>
      </c>
      <c r="CB157" s="240" t="str">
        <f t="shared" ca="1" si="104"/>
        <v>7,28505923553611+1,26407769044495i</v>
      </c>
      <c r="CC157" s="240" t="str">
        <f t="shared" ca="1" si="105"/>
        <v>2,49093497327595-6,96169687875458i</v>
      </c>
      <c r="CD157" s="240" t="str">
        <f t="shared" ca="1" si="106"/>
        <v>-6,43334933991538-3,64444738518213i</v>
      </c>
      <c r="CE157" s="240" t="str">
        <f t="shared" ca="1" si="107"/>
        <v>-4,69065008168962+5,71557366183796i</v>
      </c>
      <c r="CF157" s="240" t="str">
        <f t="shared" ca="1" si="108"/>
        <v>4,82950454495674+5,59873792233507i</v>
      </c>
      <c r="CG157" s="240" t="str">
        <f t="shared" ca="1" si="109"/>
        <v>6,34197251925415-3,80123204208527i</v>
      </c>
      <c r="CH157" s="240" t="str">
        <f t="shared" ca="1" si="110"/>
        <v>-2,66103334424139-6,89846954139728i</v>
      </c>
      <c r="CI157" s="240" t="str">
        <f t="shared" ca="1" si="111"/>
        <v>-7,25184309242505+1,44248127738204i</v>
      </c>
      <c r="CJ157" s="240" t="str">
        <f t="shared" ca="1" si="112"/>
        <v>0,181455760089614+7,39168818876181i</v>
      </c>
      <c r="CK157" s="240" t="str">
        <f t="shared" ca="1" si="113"/>
        <v>7,31388713136909+1,08491267037683i</v>
      </c>
      <c r="CL157" s="240" t="str">
        <f t="shared" ca="1" si="114"/>
        <v>2,31933615622317-7,02073075022725i</v>
      </c>
      <c r="CM157" s="240" t="str">
        <f t="shared" ca="1" si="115"/>
        <v>-6,52085095149449-3,48546744944547i</v>
      </c>
      <c r="CN157" s="240" t="str">
        <f t="shared" ca="1" si="116"/>
        <v>-4,54897014620906+5,82896655348521i</v>
      </c>
      <c r="CO157" s="240" t="str">
        <f t="shared" ca="1" si="117"/>
        <v>4,96544989527344+5,47852971245748i</v>
      </c>
      <c r="CP157" s="240" t="str">
        <f t="shared" ca="1" si="118"/>
        <v>6,24677553148732-3,95572697894608i</v>
      </c>
      <c r="CQ157" s="240" t="str">
        <f t="shared" ca="1" si="119"/>
        <v>-2,8295288082208-6,83108682393945i</v>
      </c>
      <c r="CR157" s="240" t="str">
        <f t="shared" ca="1" si="120"/>
        <v>-7,21425871019986+1,62001596753117i</v>
      </c>
      <c r="CS157" s="240" t="str">
        <f t="shared" ca="1" si="121"/>
        <v>0,362802218022567+7,38500880320047i</v>
      </c>
      <c r="CT157" s="240" t="str">
        <f t="shared" ca="1" si="122"/>
        <v>7,33830941507786+0,905094139485033i</v>
      </c>
      <c r="CU157" s="240" t="str">
        <f t="shared" ca="1" si="123"/>
        <v>2,14634025779902-7,07553559601687i</v>
      </c>
      <c r="CV157" s="240" t="str">
        <f t="shared" ca="1" si="124"/>
        <v>-6,60442464628795-3,32438799845248i</v>
      </c>
      <c r="CW157" s="240" t="str">
        <f t="shared" ca="1" si="125"/>
        <v>-4,4045500812041+5,93884829364377i</v>
      </c>
      <c r="CX157" s="240" t="str">
        <f t="shared" ca="1" si="126"/>
        <v>5,09840424424115+5,35502144113863i</v>
      </c>
      <c r="CY157" s="240" t="str">
        <f t="shared" ca="1" si="127"/>
        <v>6,14781571972505-4,10783913378459i</v>
      </c>
      <c r="CZ157" s="240" t="str">
        <f t="shared" ca="1" si="128"/>
        <v>-2,99631986985579-6,7595893152068i</v>
      </c>
      <c r="DA157" s="240" t="str">
        <f t="shared" ca="1" si="129"/>
        <v>-7,17232872828626+1,79657482063789i</v>
      </c>
      <c r="DB157" s="240" t="str">
        <f t="shared" ca="1" si="130"/>
        <v>0,543930137458084+7,37388096447966i</v>
      </c>
      <c r="DC157" s="240" t="str">
        <f t="shared" ca="1" si="131"/>
        <v>7,35831137559289+0,724730413720056i</v>
      </c>
      <c r="DD157" s="240" t="str">
        <f t="shared" ca="1" si="132"/>
        <v>1,97205148425327-7,12607840373687i</v>
      </c>
      <c r="DE157" s="240" t="str">
        <f t="shared" ca="1" si="133"/>
        <v>-6,68402008262993-3,16130606043614i</v>
      </c>
      <c r="DF157" s="240" t="str">
        <f t="shared" ca="1" si="134"/>
        <v>-4,25747687993293+6,04515269365358i</v>
      </c>
      <c r="DG157" s="240" t="str">
        <f t="shared" ca="1" si="135"/>
        <v>5,22828750513909+5,2282875051356i</v>
      </c>
      <c r="DH157" s="240" t="str">
        <f t="shared" ca="1" si="136"/>
        <v>6,04515269365496-4,25747687993097i</v>
      </c>
      <c r="DI157" s="240" t="str">
        <f t="shared" ca="1" si="137"/>
        <v>-3,16130606043397-6,68402008263096i</v>
      </c>
      <c r="DJ157" s="240" t="str">
        <f t="shared" ca="1" si="138"/>
        <v>-7,12607840373555+1,97205148425804i</v>
      </c>
      <c r="DK157" s="240" t="str">
        <f t="shared" ca="1" si="139"/>
        <v>0,724730413717665+7,35831137559313i</v>
      </c>
      <c r="DL157" s="240" t="str">
        <f t="shared" ca="1" si="140"/>
        <v>7,37388096447948+0,54393013746048i</v>
      </c>
      <c r="DM157" s="240" t="str">
        <f t="shared" ca="1" si="141"/>
        <v>1,79657482064022-7,17232872828569i</v>
      </c>
      <c r="DN157" s="240" t="str">
        <f t="shared" ca="1" si="142"/>
        <v>-6,75958931520885-2,99631986985117i</v>
      </c>
      <c r="DO157" s="240" t="str">
        <f t="shared" ca="1" si="143"/>
        <v>-4,10783913378658+6,14781571972372i</v>
      </c>
      <c r="DP157" s="240" t="str">
        <f t="shared" ca="1" si="144"/>
        <v>5,35502144113697+5,09840424424289i</v>
      </c>
      <c r="DQ157" s="240" t="str">
        <f t="shared" ca="1" si="145"/>
        <v>5,93884829364076-4,40455008120817i</v>
      </c>
      <c r="DR157" s="240" t="str">
        <f t="shared" ca="1" si="146"/>
        <v>-3,32438799845033-6,60442464628903i</v>
      </c>
      <c r="DS157" s="240" t="str">
        <f t="shared" ca="1" si="147"/>
        <v>-7,07553559601757+2,14634025779672i</v>
      </c>
      <c r="DT157" s="240" t="str">
        <f t="shared" ca="1" si="148"/>
        <v>0,905094139482748+7,33830941507814i</v>
      </c>
      <c r="DU157" s="240" t="str">
        <f t="shared" ca="1" si="149"/>
        <v>7,38500880320072+0,362802218017619i</v>
      </c>
      <c r="DV157" s="240" t="str">
        <f t="shared" ca="1" si="150"/>
        <v>1,62001596753351-7,21425871019934i</v>
      </c>
      <c r="DW157" s="240" t="str">
        <f t="shared" ca="1" si="151"/>
        <v>-6,83108682393857-2,82952880822292i</v>
      </c>
      <c r="DX157" s="240" t="str">
        <f t="shared" ca="1" si="152"/>
        <v>-3,9557269789419+6,24677553148997i</v>
      </c>
      <c r="DY157" s="240" t="str">
        <f t="shared" ca="1" si="153"/>
        <v>5,47852971245594+4,96544989527515i</v>
      </c>
      <c r="DZ157" s="240" t="str">
        <f t="shared" ca="1" si="154"/>
        <v>5,82896655348663-4,54897014620725i</v>
      </c>
      <c r="EA157" s="240" t="str">
        <f t="shared" ca="1" si="155"/>
        <v>-3,48546744944984-6,52085095149216i</v>
      </c>
      <c r="EB157" s="240" t="str">
        <f t="shared" ca="1" si="156"/>
        <v>-7,02073075022798+2,31933615622098i</v>
      </c>
      <c r="EC157" s="240" t="str">
        <f t="shared" ca="1" si="157"/>
        <v>1,08491267037456+7,31388713136943i</v>
      </c>
      <c r="ED157" s="240" t="str">
        <f t="shared" ca="1" si="158"/>
        <v>7,39168818876175+0,181455760092014i</v>
      </c>
      <c r="EE157" s="240" t="str">
        <f t="shared" ca="1" si="159"/>
        <v>1,44248127737707-7,25184309242603i</v>
      </c>
      <c r="EF157" s="240" t="str">
        <f t="shared" ca="1" si="160"/>
        <v>-6,89846954139638-2,66103334424373i</v>
      </c>
      <c r="EG157" s="240" t="str">
        <f t="shared" ca="1" si="161"/>
        <v>-3,80123204208544+6,34197251925405i</v>
      </c>
      <c r="EH157" s="240" t="str">
        <f t="shared" ca="1" si="162"/>
        <v>5,59873792233645+4,82950454495514i</v>
      </c>
      <c r="EI157" s="240" t="str">
        <f t="shared" ca="1" si="163"/>
        <v>5,71557366184001-4,69065008168711i</v>
      </c>
      <c r="EJ157" s="240" t="str">
        <f t="shared" ca="1" si="164"/>
        <v>-3,64444738518132-6,43334933991585i</v>
      </c>
      <c r="EK157" s="240" t="str">
        <f t="shared" ca="1" si="165"/>
        <v>-6,96169687875411+2,49093497327726i</v>
      </c>
      <c r="EL157" s="240" t="str">
        <f t="shared" ca="1" si="166"/>
        <v>1,26407769044849+7,28505923553549i</v>
      </c>
      <c r="EM157" s="240" t="str">
        <f t="shared" ca="1" si="167"/>
        <v>7,39391509775103+1,6014736040016E-12i</v>
      </c>
      <c r="EN157" s="240"/>
      <c r="EO157" s="240"/>
      <c r="EP157" s="240"/>
    </row>
    <row r="158" spans="1:146" ht="15" thickBot="1">
      <c r="A158" s="277">
        <f t="shared" si="168"/>
        <v>1.1328125000000006E-3</v>
      </c>
      <c r="B158" s="276">
        <v>58</v>
      </c>
      <c r="C158" s="248">
        <f t="shared" si="169"/>
        <v>11600</v>
      </c>
      <c r="D158" s="247">
        <f t="shared" si="170"/>
        <v>72884.949563283197</v>
      </c>
      <c r="E158" s="247" t="str">
        <f t="shared" si="171"/>
        <v>72884,9495632832i</v>
      </c>
      <c r="F158" s="247" t="str">
        <f t="shared" si="177"/>
        <v>0,0109427218883637-0,0422528396459125i</v>
      </c>
      <c r="G158" s="247" t="str">
        <f t="shared" si="178"/>
        <v>-5,02186278137599+0,662501119977683i</v>
      </c>
      <c r="H158" s="247" t="str">
        <f t="shared" si="179"/>
        <v>0,00211906952025969-0,00724646892015272i</v>
      </c>
      <c r="I158" s="247" t="str">
        <f t="shared" si="174"/>
        <v>-0,00341525802393074+0,00632646965760943i</v>
      </c>
      <c r="J158" s="275" t="str">
        <f ca="1">IMPRODUCT(1/N_FFT2,BU100)</f>
        <v>0,0202660521538621+0,000293329691368603i</v>
      </c>
      <c r="K158" s="274" t="str">
        <f t="shared" ca="1" si="175"/>
        <v>-0,0000710695386239958+0,000127210767448835i</v>
      </c>
      <c r="N158" s="265">
        <f t="shared" ca="1" si="176"/>
        <v>7.6228057269883269</v>
      </c>
      <c r="O158" s="240">
        <f t="shared" ca="1" si="39"/>
        <v>-7.3771942730116731</v>
      </c>
      <c r="P158" s="240" t="str">
        <f t="shared" ca="1" si="40"/>
        <v>-1,08245921582835+7,29734728430986i</v>
      </c>
      <c r="Q158" s="240" t="str">
        <f t="shared" ca="1" si="41"/>
        <v>7,05953476437752+2,14148645858466i</v>
      </c>
      <c r="R158" s="240" t="str">
        <f t="shared" ca="1" si="42"/>
        <v>3,15415698665088-6,66890463609412i</v>
      </c>
      <c r="S158" s="240" t="str">
        <f t="shared" ca="1" si="43"/>
        <v>-6,13391286206157-4,09854954128797i</v>
      </c>
      <c r="T158" s="240" t="str">
        <f t="shared" ca="1" si="44"/>
        <v>-4,95422087568716+5,46614039855014i</v>
      </c>
      <c r="U158" s="241" t="str">
        <f t="shared" ca="1" si="45"/>
        <v>4,68004250276911+5,70264828952575i</v>
      </c>
      <c r="V158" s="240" t="str">
        <f t="shared" ca="1" si="46"/>
        <v>6,32763058949229-3,79263582020179i</v>
      </c>
      <c r="W158" s="240" t="str">
        <f t="shared" ca="1" si="47"/>
        <v>-2,82313002562019-6,81563879619497i</v>
      </c>
      <c r="X158" s="240" t="str">
        <f t="shared" ca="1" si="48"/>
        <v>-7,15610900570908+1,79251199163788i</v>
      </c>
      <c r="Y158" s="240" t="str">
        <f t="shared" ca="1" si="49"/>
        <v>0,723091486295844+7,34167106619486i</v>
      </c>
      <c r="Z158" s="240" t="str">
        <f t="shared" ca="1" si="50"/>
        <v>7,36830811942687+0,361981766038417i</v>
      </c>
      <c r="AA158" s="240" t="str">
        <f t="shared" ca="1" si="51"/>
        <v>1,4392192062974-7,23544355364486i</v>
      </c>
      <c r="AB158" s="240" t="str">
        <f t="shared" ca="1" si="52"/>
        <v>-6,94595348545637-2,48530189708067i</v>
      </c>
      <c r="AC158" s="240" t="str">
        <f t="shared" ca="1" si="53"/>
        <v>-3,47758530722947+6,50610450059772i</v>
      </c>
      <c r="AD158" s="240" t="str">
        <f t="shared" ca="1" si="54"/>
        <v>5,92541800127875+4,39458949753877i</v>
      </c>
      <c r="AE158" s="240" t="str">
        <f t="shared" ca="1" si="55"/>
        <v>5,21646409657712-5,21646409657712i</v>
      </c>
      <c r="AF158" s="240" t="str">
        <f t="shared" ca="1" si="56"/>
        <v>-4,39458949753877-5,92541800127875i</v>
      </c>
      <c r="AG158" s="240" t="str">
        <f t="shared" ca="1" si="57"/>
        <v>-6,50610450059808+3,4775853072288i</v>
      </c>
      <c r="AH158" s="240" t="str">
        <f t="shared" ca="1" si="58"/>
        <v>2,48530189708064+6,94595348545638i</v>
      </c>
      <c r="AI158" s="240" t="str">
        <f t="shared" ca="1" si="59"/>
        <v>7,23544355364486-1,43921920629738i</v>
      </c>
      <c r="AJ158" s="240" t="str">
        <f t="shared" ca="1" si="60"/>
        <v>-0,361981766038403-7,36830811942687i</v>
      </c>
      <c r="AK158" s="240" t="str">
        <f t="shared" ca="1" si="61"/>
        <v>-7,34167106619478-0,723091486296588i</v>
      </c>
      <c r="AL158" s="240" t="str">
        <f t="shared" ca="1" si="62"/>
        <v>-1,79251199163788+7,15610900570908i</v>
      </c>
      <c r="AM158" s="240" t="str">
        <f t="shared" ca="1" si="63"/>
        <v>6,81563879619495+2,82313002562021i</v>
      </c>
      <c r="AN158" s="240" t="str">
        <f t="shared" ca="1" si="64"/>
        <v>3,79263582020166-6,32763058949237i</v>
      </c>
      <c r="AO158" s="240" t="str">
        <f t="shared" ca="1" si="65"/>
        <v>-5,70264828952596-4,68004250276884i</v>
      </c>
      <c r="AP158" s="240" t="str">
        <f t="shared" ca="1" si="66"/>
        <v>-5,46614039855028+4,954220875687i</v>
      </c>
      <c r="AQ158" s="240" t="str">
        <f t="shared" ca="1" si="67"/>
        <v>4,09854954128796+6,13391286206158i</v>
      </c>
      <c r="AR158" s="240" t="str">
        <f t="shared" ca="1" si="68"/>
        <v>4,09854954128796+6,13391286206158i</v>
      </c>
      <c r="AS158" s="240" t="str">
        <f t="shared" ca="1" si="69"/>
        <v>-2,1414864585843-7,05953476437763i</v>
      </c>
      <c r="AT158" s="240" t="str">
        <f t="shared" ca="1" si="70"/>
        <v>-7,29734728430989+1,08245921582817i</v>
      </c>
      <c r="AU158" s="240" t="str">
        <f t="shared" ca="1" si="71"/>
        <v>-7,99837005764684E-19+7,37719427301167i</v>
      </c>
      <c r="AV158" s="240" t="str">
        <f t="shared" ca="1" si="72"/>
        <v>7,29734728430988+1,08245921582822i</v>
      </c>
      <c r="AW158" s="240" t="str">
        <f t="shared" ca="1" si="73"/>
        <v>2,1414864585843-7,05953476437763i</v>
      </c>
      <c r="AX158" s="240" t="str">
        <f t="shared" ca="1" si="74"/>
        <v>-6,66890463609405-3,15415698665103i</v>
      </c>
      <c r="AY158" s="240" t="str">
        <f t="shared" ca="1" si="75"/>
        <v>-4,098549541288+6,13391286206155i</v>
      </c>
      <c r="AZ158" s="240" t="str">
        <f t="shared" ca="1" si="76"/>
        <v>5,46614039855028+4,954220875687i</v>
      </c>
      <c r="BA158" s="240" t="str">
        <f t="shared" ca="1" si="77"/>
        <v>5,70264828952599-4,68004250276881i</v>
      </c>
      <c r="BB158" s="240" t="str">
        <f t="shared" ca="1" si="78"/>
        <v>-3,79263582020166-6,32763058949237i</v>
      </c>
      <c r="BC158" s="240" t="str">
        <f t="shared" ca="1" si="79"/>
        <v>-6,81563879619498+2,82313002562017i</v>
      </c>
      <c r="BD158" s="240" t="str">
        <f t="shared" ca="1" si="80"/>
        <v>1,79251199163788+7,15610900570908i</v>
      </c>
      <c r="BE158" s="240" t="str">
        <f t="shared" ca="1" si="81"/>
        <v>7,34167106619478-0,723091486296562i</v>
      </c>
      <c r="BF158" s="240" t="str">
        <f t="shared" ca="1" si="82"/>
        <v>0,361981766038456-7,36830811942687i</v>
      </c>
      <c r="BG158" s="240" t="str">
        <f t="shared" ca="1" si="83"/>
        <v>-7,23544355364486-1,4392192062974i</v>
      </c>
      <c r="BH158" s="240" t="str">
        <f t="shared" ca="1" si="84"/>
        <v>-2,48530189708064+6,94595348545638i</v>
      </c>
      <c r="BI158" s="240" t="str">
        <f t="shared" ca="1" si="85"/>
        <v>6,50610450059772+3,47758530722947i</v>
      </c>
      <c r="BJ158" s="240" t="str">
        <f t="shared" ca="1" si="86"/>
        <v>4,39458949753879-5,92541800127873i</v>
      </c>
      <c r="BK158" s="240" t="str">
        <f t="shared" ca="1" si="87"/>
        <v>-5,21646409657708-5,21646409657716i</v>
      </c>
      <c r="BL158" s="240" t="str">
        <f t="shared" ca="1" si="88"/>
        <v>-5,92541800127873+4,39458949753879i</v>
      </c>
      <c r="BM158" s="240" t="str">
        <f t="shared" ca="1" si="89"/>
        <v>3,47758530722883+6,50610450059807i</v>
      </c>
      <c r="BN158" s="240" t="str">
        <f t="shared" ca="1" si="90"/>
        <v>6,94595348545638-2,48530189708064i</v>
      </c>
      <c r="BO158" s="240" t="str">
        <f t="shared" ca="1" si="91"/>
        <v>-1,43921920629735-7,23544355364487i</v>
      </c>
      <c r="BP158" s="240" t="str">
        <f t="shared" ca="1" si="92"/>
        <v>-7,36830811942688+0,361981766038351i</v>
      </c>
      <c r="BQ158" s="240" t="str">
        <f t="shared" ca="1" si="93"/>
        <v>-0,723091486296562+7,34167106619478i</v>
      </c>
      <c r="BR158" s="240" t="str">
        <f t="shared" ca="1" si="94"/>
        <v>7,15610900570908+1,79251199163788i</v>
      </c>
      <c r="BS158" s="240" t="str">
        <f t="shared" ca="1" si="95"/>
        <v>2,82313002562021-6,81563879619495i</v>
      </c>
      <c r="BT158" s="240" t="str">
        <f t="shared" ca="1" si="96"/>
        <v>-6,32763058949234-3,7926358202017i</v>
      </c>
      <c r="BU158" s="240" t="str">
        <f t="shared" ca="1" si="97"/>
        <v>-4,68004250276889+5,70264828952592i</v>
      </c>
      <c r="BV158" s="240" t="str">
        <f t="shared" ca="1" si="98"/>
        <v>4,954220875687+5,46614039855028i</v>
      </c>
      <c r="BW158" s="240" t="str">
        <f t="shared" ca="1" si="99"/>
        <v>6,13391286206158-4,09854954128796i</v>
      </c>
      <c r="BX158" s="240" t="str">
        <f t="shared" ca="1" si="100"/>
        <v>-3,15415698665098-6,66890463609408i</v>
      </c>
      <c r="BY158" s="240" t="str">
        <f t="shared" ca="1" si="101"/>
        <v>-7,05953476437743+2,14148645858495i</v>
      </c>
      <c r="BZ158" s="240" t="str">
        <f t="shared" ca="1" si="102"/>
        <v>1,08245921582822+7,29734728430988i</v>
      </c>
      <c r="CA158" s="240" t="str">
        <f t="shared" ca="1" si="103"/>
        <v>7,37719427301167+1,59967401152938E-18i</v>
      </c>
      <c r="CB158" s="240" t="str">
        <f t="shared" ca="1" si="104"/>
        <v>1,08245921582822-7,29734728430988i</v>
      </c>
      <c r="CC158" s="240" t="str">
        <f t="shared" ca="1" si="105"/>
        <v>-7,05953476437761-2,14148645858436i</v>
      </c>
      <c r="CD158" s="240" t="str">
        <f t="shared" ca="1" si="106"/>
        <v>-3,15415698665108+6,66890463609403i</v>
      </c>
      <c r="CE158" s="240" t="str">
        <f t="shared" ca="1" si="107"/>
        <v>6,13391286206158+4,09854954128796i</v>
      </c>
      <c r="CF158" s="240" t="str">
        <f t="shared" ca="1" si="108"/>
        <v>4,954220875687-5,46614039855028i</v>
      </c>
      <c r="CG158" s="240" t="str">
        <f t="shared" ca="1" si="109"/>
        <v>-4,68004250276881-5,70264828952599i</v>
      </c>
      <c r="CH158" s="240" t="str">
        <f t="shared" ca="1" si="110"/>
        <v>-6,32763058949277+3,79263582020099i</v>
      </c>
      <c r="CI158" s="240" t="str">
        <f t="shared" ca="1" si="111"/>
        <v>2,82313002562012+6,815638796195i</v>
      </c>
      <c r="CJ158" s="240" t="str">
        <f t="shared" ca="1" si="112"/>
        <v>7,15610900570891-1,7925119916386i</v>
      </c>
      <c r="CK158" s="240" t="str">
        <f t="shared" ca="1" si="113"/>
        <v>-0,723091486298022-7,34167106619464i</v>
      </c>
      <c r="CL158" s="240" t="str">
        <f t="shared" ca="1" si="114"/>
        <v>-7,36830811942701-0,361981766035524i</v>
      </c>
      <c r="CM158" s="240" t="str">
        <f t="shared" ca="1" si="115"/>
        <v>-1,43921920630105+7,23544355364413i</v>
      </c>
      <c r="CN158" s="240" t="str">
        <f t="shared" ca="1" si="116"/>
        <v>6,94595348545535+2,48530189708351i</v>
      </c>
      <c r="CO158" s="240" t="str">
        <f t="shared" ca="1" si="117"/>
        <v>3,47758530723077-6,50610450059703i</v>
      </c>
      <c r="CP158" s="240" t="str">
        <f t="shared" ca="1" si="118"/>
        <v>-5,92541800127829-4,39458949753937i</v>
      </c>
      <c r="CQ158" s="240" t="str">
        <f t="shared" ca="1" si="119"/>
        <v>-5,21646409657716+5,21646409657708i</v>
      </c>
      <c r="CR158" s="240" t="str">
        <f t="shared" ca="1" si="120"/>
        <v>4,39458949753929+5,92541800127836i</v>
      </c>
      <c r="CS158" s="240" t="str">
        <f t="shared" ca="1" si="121"/>
        <v>6,50610450059703-3,47758530723077i</v>
      </c>
      <c r="CT158" s="240" t="str">
        <f t="shared" ca="1" si="122"/>
        <v>-2,4853018970834-6,94595348545539i</v>
      </c>
      <c r="CU158" s="240" t="str">
        <f t="shared" ca="1" si="123"/>
        <v>-7,23544355364416+1,43921920630095i</v>
      </c>
      <c r="CV158" s="240" t="str">
        <f t="shared" ca="1" si="124"/>
        <v>0,361981766035419+7,36830811942702i</v>
      </c>
      <c r="CW158" s="240" t="str">
        <f t="shared" ca="1" si="125"/>
        <v>7,34167106619463+0,723091486298127i</v>
      </c>
      <c r="CX158" s="240" t="str">
        <f t="shared" ca="1" si="126"/>
        <v>1,7925119916386-7,15610900570891i</v>
      </c>
      <c r="CY158" s="240" t="str">
        <f t="shared" ca="1" si="127"/>
        <v>-6,81563879619495-2,82313002562021i</v>
      </c>
      <c r="CZ158" s="240" t="str">
        <f t="shared" ca="1" si="128"/>
        <v>-3,79263582020108+6,32763058949272i</v>
      </c>
      <c r="DA158" s="240" t="str">
        <f t="shared" ca="1" si="129"/>
        <v>5,70264828952693+4,68004250276767i</v>
      </c>
      <c r="DB158" s="240" t="str">
        <f t="shared" ca="1" si="130"/>
        <v>5,46614039854831-4,95422087568918i</v>
      </c>
      <c r="DC158" s="240" t="str">
        <f t="shared" ca="1" si="131"/>
        <v>-4,09854954128491-6,13391286206362i</v>
      </c>
      <c r="DD158" s="240" t="str">
        <f t="shared" ca="1" si="132"/>
        <v>-6,66890463609533+3,15415698664832i</v>
      </c>
      <c r="DE158" s="240" t="str">
        <f t="shared" ca="1" si="133"/>
        <v>2,14148645858285+7,05953476437807i</v>
      </c>
      <c r="DF158" s="240" t="str">
        <f t="shared" ca="1" si="134"/>
        <v>7,29734728431-1,08245921582739i</v>
      </c>
      <c r="DG158" s="240" t="str">
        <f t="shared" ca="1" si="135"/>
        <v>1,04838635530606E-13-7,37719427301167i</v>
      </c>
      <c r="DH158" s="240" t="str">
        <f t="shared" ca="1" si="136"/>
        <v>-7,29734728430997-1,0824592158276i</v>
      </c>
      <c r="DI158" s="240" t="str">
        <f t="shared" ca="1" si="137"/>
        <v>-2,14148645858285+7,05953476437807i</v>
      </c>
      <c r="DJ158" s="240" t="str">
        <f t="shared" ca="1" si="138"/>
        <v>6,66890463609533+3,15415698664832i</v>
      </c>
      <c r="DK158" s="240" t="str">
        <f t="shared" ca="1" si="139"/>
        <v>4,09854954129101-6,13391286205954i</v>
      </c>
      <c r="DL158" s="240" t="str">
        <f t="shared" ca="1" si="140"/>
        <v>-5,46614039854831-4,95422087568918i</v>
      </c>
      <c r="DM158" s="240" t="str">
        <f t="shared" ca="1" si="141"/>
        <v>-5,70264828952693+4,68004250276767i</v>
      </c>
      <c r="DN158" s="240" t="str">
        <f t="shared" ca="1" si="142"/>
        <v>3,79263582020099+6,32763058949277i</v>
      </c>
      <c r="DO158" s="240" t="str">
        <f t="shared" ca="1" si="143"/>
        <v>6,815638796195-2,82313002562012i</v>
      </c>
      <c r="DP158" s="240" t="str">
        <f t="shared" ca="1" si="144"/>
        <v>-1,79251199163849-7,15610900570893i</v>
      </c>
      <c r="DQ158" s="240" t="str">
        <f t="shared" ca="1" si="145"/>
        <v>-7,34167106619465+0,723091486297918i</v>
      </c>
      <c r="DR158" s="240" t="str">
        <f t="shared" ca="1" si="146"/>
        <v>-0,361981766035419+7,36830811942702i</v>
      </c>
      <c r="DS158" s="240" t="str">
        <f t="shared" ca="1" si="147"/>
        <v>7,23544355364411+1,43921920630115i</v>
      </c>
      <c r="DT158" s="240" t="str">
        <f t="shared" ca="1" si="148"/>
        <v>2,4853018970834-6,94595348545539i</v>
      </c>
      <c r="DU158" s="240" t="str">
        <f t="shared" ca="1" si="149"/>
        <v>-6,50610450059703-3,47758530723077i</v>
      </c>
      <c r="DV158" s="240" t="str">
        <f t="shared" ca="1" si="150"/>
        <v>-4,39458949753937+5,92541800127829i</v>
      </c>
      <c r="DW158" s="240" t="str">
        <f t="shared" ca="1" si="151"/>
        <v>5,21646409657708+5,21646409657716i</v>
      </c>
      <c r="DX158" s="240" t="str">
        <f t="shared" ca="1" si="152"/>
        <v>5,92541800127836-4,39458949753929i</v>
      </c>
      <c r="DY158" s="240" t="str">
        <f t="shared" ca="1" si="153"/>
        <v>-3,47758530723067-6,50610450059708i</v>
      </c>
      <c r="DZ158" s="240" t="str">
        <f t="shared" ca="1" si="154"/>
        <v>-6,94595348545543+2,48530189708331i</v>
      </c>
      <c r="EA158" s="240" t="str">
        <f t="shared" ca="1" si="155"/>
        <v>1,43921920630105+7,23544355364413i</v>
      </c>
      <c r="EB158" s="240" t="str">
        <f t="shared" ca="1" si="156"/>
        <v>7,36830811942702-0,361981766035315i</v>
      </c>
      <c r="EC158" s="240" t="str">
        <f t="shared" ca="1" si="157"/>
        <v>0,723091486298022-7,34167106619464i</v>
      </c>
      <c r="ED158" s="240" t="str">
        <f t="shared" ca="1" si="158"/>
        <v>-7,15610900570891-1,7925119916386i</v>
      </c>
      <c r="EE158" s="240" t="str">
        <f t="shared" ca="1" si="159"/>
        <v>-2,82313002562021+6,81563879619495i</v>
      </c>
      <c r="EF158" s="240" t="str">
        <f t="shared" ca="1" si="160"/>
        <v>6,32763058949272+3,79263582020108i</v>
      </c>
      <c r="EG158" s="240" t="str">
        <f t="shared" ca="1" si="161"/>
        <v>4,68004250276775-5,70264828952686i</v>
      </c>
      <c r="EH158" s="240" t="str">
        <f t="shared" ca="1" si="162"/>
        <v>-4,9542208756891-5,46614039854837i</v>
      </c>
      <c r="EI158" s="240" t="str">
        <f t="shared" ca="1" si="163"/>
        <v>-6,1339128620596+4,09854954129093i</v>
      </c>
      <c r="EJ158" s="240" t="str">
        <f t="shared" ca="1" si="164"/>
        <v>3,15415698664824+6,66890463609537i</v>
      </c>
      <c r="EK158" s="240" t="str">
        <f t="shared" ca="1" si="165"/>
        <v>7,0595347643781-2,14148645858275i</v>
      </c>
      <c r="EL158" s="240" t="str">
        <f t="shared" ca="1" si="166"/>
        <v>-1,0824592158275-7,29734728430999i</v>
      </c>
      <c r="EM158" s="240" t="str">
        <f t="shared" ca="1" si="167"/>
        <v>-7,37719427301167-3,19934802305875E-18i</v>
      </c>
      <c r="EN158" s="240"/>
      <c r="EO158" s="240"/>
      <c r="EP158" s="240"/>
    </row>
    <row r="159" spans="1:146" ht="15" thickBot="1">
      <c r="A159" s="277">
        <f t="shared" si="168"/>
        <v>1.1523437500000006E-3</v>
      </c>
      <c r="B159" s="276">
        <v>59</v>
      </c>
      <c r="C159" s="248">
        <f t="shared" si="169"/>
        <v>11800</v>
      </c>
      <c r="D159" s="247">
        <f t="shared" si="170"/>
        <v>74141.586624719115</v>
      </c>
      <c r="E159" s="247" t="str">
        <f t="shared" si="171"/>
        <v>74141,5866247191i</v>
      </c>
      <c r="F159" s="247" t="str">
        <f t="shared" si="177"/>
        <v>0,0109235908153509-0,0415698449744036i</v>
      </c>
      <c r="G159" s="247" t="str">
        <f t="shared" si="178"/>
        <v>-5,02009658898575+0,714824746632458i</v>
      </c>
      <c r="H159" s="247" t="str">
        <f t="shared" si="179"/>
        <v>0,00211495188337609-0,00712370088445187i</v>
      </c>
      <c r="I159" s="247" t="str">
        <f t="shared" si="174"/>
        <v>-0,00337994367178488+0,0062353206695563i</v>
      </c>
      <c r="J159" s="275" t="str">
        <f ca="1">IMPRODUCT(1/N_FFT2,BV100)</f>
        <v>0,0862854885395457+0,00445092784723238i</v>
      </c>
      <c r="K159" s="274" t="str">
        <f t="shared" ca="1" si="175"/>
        <v>-0,000319393053360656+0,000522973804762568i</v>
      </c>
      <c r="N159" s="265">
        <f t="shared" ca="1" si="176"/>
        <v>7.6462060634028841</v>
      </c>
      <c r="O159" s="240">
        <f t="shared" ca="1" si="39"/>
        <v>-7.3537939365971159</v>
      </c>
      <c r="P159" s="240" t="str">
        <f t="shared" ca="1" si="40"/>
        <v>-0,900182881054724+7,29848998372873i</v>
      </c>
      <c r="Q159" s="240" t="str">
        <f t="shared" ca="1" si="41"/>
        <v>7,13340994805174+1,7868261736859i</v>
      </c>
      <c r="R159" s="240" t="str">
        <f t="shared" ca="1" si="42"/>
        <v>2,64659393748237-6,86103678695968i</v>
      </c>
      <c r="S159" s="240" t="str">
        <f t="shared" ca="1" si="43"/>
        <v>-6,48546724632099-3,4665544650027i</v>
      </c>
      <c r="T159" s="240" t="str">
        <f t="shared" ca="1" si="44"/>
        <v>-4,23437478669148+6,01235024160802i</v>
      </c>
      <c r="U159" s="241" t="str">
        <f t="shared" ca="1" si="45"/>
        <v>5,4488018929501+4,9385061702215i</v>
      </c>
      <c r="V159" s="240" t="str">
        <f t="shared" ca="1" si="46"/>
        <v>5,56835782417717-4,80329849206328i</v>
      </c>
      <c r="W159" s="240" t="str">
        <f t="shared" ca="1" si="47"/>
        <v>-4,08554901093362-6,11445619341506i</v>
      </c>
      <c r="X159" s="240" t="str">
        <f t="shared" ca="1" si="48"/>
        <v>-6,5685874501528+3,30634906983936i</v>
      </c>
      <c r="Y159" s="240" t="str">
        <f t="shared" ca="1" si="49"/>
        <v>2,47741856117712+6,92392103758178i</v>
      </c>
      <c r="Z159" s="240" t="str">
        <f t="shared" ca="1" si="50"/>
        <v>7,17511240780222-1,61122537136651i</v>
      </c>
      <c r="AA159" s="240" t="str">
        <f t="shared" ca="1" si="51"/>
        <v>-0,720797852237779-7,31838340879609i</v>
      </c>
      <c r="AB159" s="240" t="str">
        <f t="shared" ca="1" si="52"/>
        <v>-7,35157911135144-0,180471137508357i</v>
      </c>
      <c r="AC159" s="240" t="str">
        <f t="shared" ca="1" si="53"/>
        <v>-1,07902567336412+7,27420022120327i</v>
      </c>
      <c r="AD159" s="240" t="str">
        <f t="shared" ca="1" si="54"/>
        <v>7,08741058888397+1,96135065873186i</v>
      </c>
      <c r="AE159" s="240" t="str">
        <f t="shared" ca="1" si="55"/>
        <v>2,81417510456275-6,79401970432761i</v>
      </c>
      <c r="AF159" s="240" t="str">
        <f t="shared" ca="1" si="56"/>
        <v>-6,39844043952738-3,62467173737887i</v>
      </c>
      <c r="AG159" s="240" t="str">
        <f t="shared" ca="1" si="57"/>
        <v>-4,38064993341168+5,90662267483143i</v>
      </c>
      <c r="AH159" s="240" t="str">
        <f t="shared" ca="1" si="58"/>
        <v>5,32596380720685+5,0707390769251i</v>
      </c>
      <c r="AI159" s="240" t="str">
        <f t="shared" ca="1" si="59"/>
        <v>5,68455958486511-4,66519748650051i</v>
      </c>
      <c r="AJ159" s="240" t="str">
        <f t="shared" ca="1" si="60"/>
        <v>-3,93426225321993-6,21287902544556i</v>
      </c>
      <c r="AK159" s="240" t="str">
        <f t="shared" ca="1" si="61"/>
        <v>-6,64775098251988+3,14415205362884i</v>
      </c>
      <c r="AL159" s="240" t="str">
        <f t="shared" ca="1" si="62"/>
        <v>2,30675088056629+6,98263457707327i</v>
      </c>
      <c r="AM159" s="240" t="str">
        <f t="shared" ca="1" si="63"/>
        <v>7,21249284813295-1,4346540271311i</v>
      </c>
      <c r="AN159" s="240" t="str">
        <f t="shared" ca="1" si="64"/>
        <v>-0,54097864174742-7,33386851334994i</v>
      </c>
      <c r="AO159" s="240" t="str">
        <f t="shared" ca="1" si="65"/>
        <v>-7,34493596974236-0,360833565951728i</v>
      </c>
      <c r="AP159" s="240" t="str">
        <f t="shared" ca="1" si="66"/>
        <v>-1,25721850095488+7,24552875246447i</v>
      </c>
      <c r="AQ159" s="240" t="str">
        <f t="shared" ca="1" si="67"/>
        <v>7,03714203859279+2,13469369948072i</v>
      </c>
      <c r="AR159" s="240" t="str">
        <f t="shared" ca="1" si="68"/>
        <v>7,03714203859279+2,13469369948072i</v>
      </c>
      <c r="AS159" s="240" t="str">
        <f t="shared" ca="1" si="69"/>
        <v>-6,30755945146603-3,7806056430358i</v>
      </c>
      <c r="AT159" s="240" t="str">
        <f t="shared" ca="1" si="70"/>
        <v>-4,52428634041484+5,79733717941851i</v>
      </c>
      <c r="AU159" s="240" t="str">
        <f t="shared" ca="1" si="71"/>
        <v>5,19991756001606+5,19991756001661i</v>
      </c>
      <c r="AV159" s="240" t="str">
        <f t="shared" ca="1" si="72"/>
        <v>5,7973371794185-4,52428634041486i</v>
      </c>
      <c r="AW159" s="240" t="str">
        <f t="shared" ca="1" si="73"/>
        <v>-3,7806056430358-6,30755945146602i</v>
      </c>
      <c r="AX159" s="240" t="str">
        <f t="shared" ca="1" si="74"/>
        <v>-6,72291015827051+2,98006111778863i</v>
      </c>
      <c r="AY159" s="240" t="str">
        <f t="shared" ca="1" si="75"/>
        <v>2,13469369948069+7,03714203859279i</v>
      </c>
      <c r="AZ159" s="240" t="str">
        <f t="shared" ca="1" si="76"/>
        <v>7,24552875246447-1,25721850095488i</v>
      </c>
      <c r="BA159" s="240" t="str">
        <f t="shared" ca="1" si="77"/>
        <v>-0,360833565951741-7,34493596974235i</v>
      </c>
      <c r="BB159" s="240" t="str">
        <f t="shared" ca="1" si="78"/>
        <v>-7,33386851334994-0,540978641747407i</v>
      </c>
      <c r="BC159" s="240" t="str">
        <f t="shared" ca="1" si="79"/>
        <v>-1,43465402713108+7,21249284813296i</v>
      </c>
      <c r="BD159" s="240" t="str">
        <f t="shared" ca="1" si="80"/>
        <v>6,98263457707325+2,30675088056633i</v>
      </c>
      <c r="BE159" s="240" t="str">
        <f t="shared" ca="1" si="81"/>
        <v>3,14415205362883-6,64775098251989i</v>
      </c>
      <c r="BF159" s="240" t="str">
        <f t="shared" ca="1" si="82"/>
        <v>-6,21287902544557-3,93426225321992i</v>
      </c>
      <c r="BG159" s="240" t="str">
        <f t="shared" ca="1" si="83"/>
        <v>-4,66519748650051+5,6845595848651i</v>
      </c>
      <c r="BH159" s="240" t="str">
        <f t="shared" ca="1" si="84"/>
        <v>5,07073907692509+5,32596380720686i</v>
      </c>
      <c r="BI159" s="240" t="str">
        <f t="shared" ca="1" si="85"/>
        <v>5,90662267483145-4,38064993341164i</v>
      </c>
      <c r="BJ159" s="240" t="str">
        <f t="shared" ca="1" si="86"/>
        <v>-3,62467173737884-6,3984404395274i</v>
      </c>
      <c r="BK159" s="240" t="str">
        <f t="shared" ca="1" si="87"/>
        <v>-6,79401970432759+2,81417510456278i</v>
      </c>
      <c r="BL159" s="240" t="str">
        <f t="shared" ca="1" si="88"/>
        <v>1,9613506587319+7,08741058888396i</v>
      </c>
      <c r="BM159" s="240" t="str">
        <f t="shared" ca="1" si="89"/>
        <v>7,27420022120326-1,07902567336413i</v>
      </c>
      <c r="BN159" s="240" t="str">
        <f t="shared" ca="1" si="90"/>
        <v>-0,180471137508369-7,35157911135144i</v>
      </c>
      <c r="BO159" s="240" t="str">
        <f t="shared" ca="1" si="91"/>
        <v>-7,31838340879609-0,720797852237792i</v>
      </c>
      <c r="BP159" s="240" t="str">
        <f t="shared" ca="1" si="92"/>
        <v>-1,61122537136652+7,17511240780222i</v>
      </c>
      <c r="BQ159" s="240" t="str">
        <f t="shared" ca="1" si="93"/>
        <v>6,92392103758178+2,47741856117714i</v>
      </c>
      <c r="BR159" s="240" t="str">
        <f t="shared" ca="1" si="94"/>
        <v>3,30634906983939-6,56858745015279i</v>
      </c>
      <c r="BS159" s="240" t="str">
        <f t="shared" ca="1" si="95"/>
        <v>-6,11445619341503-4,08554901093367i</v>
      </c>
      <c r="BT159" s="240" t="str">
        <f t="shared" ca="1" si="96"/>
        <v>-4,80329849206325+5,5683578241772i</v>
      </c>
      <c r="BU159" s="240" t="str">
        <f t="shared" ca="1" si="97"/>
        <v>4,93850617022137+5,44880189295022i</v>
      </c>
      <c r="BV159" s="240" t="str">
        <f t="shared" ca="1" si="98"/>
        <v>6,01235024160788-4,23437478669168i</v>
      </c>
      <c r="BW159" s="240" t="str">
        <f t="shared" ca="1" si="99"/>
        <v>-3,46655446500257-6,48546724632105i</v>
      </c>
      <c r="BX159" s="240" t="str">
        <f t="shared" ca="1" si="100"/>
        <v>-6,86103678695958+2,64659393748263i</v>
      </c>
      <c r="BY159" s="240" t="str">
        <f t="shared" ca="1" si="101"/>
        <v>1,78682617368582+7,13340994805176i</v>
      </c>
      <c r="BZ159" s="240" t="str">
        <f t="shared" ca="1" si="102"/>
        <v>7,29848998372868-0,900182881055055i</v>
      </c>
      <c r="CA159" s="240" t="str">
        <f t="shared" ca="1" si="103"/>
        <v>3,96409555282725E-14-7,35379393659712i</v>
      </c>
      <c r="CB159" s="240" t="str">
        <f t="shared" ca="1" si="104"/>
        <v>-7,29848998372868-0,900182881055136i</v>
      </c>
      <c r="CC159" s="240" t="str">
        <f t="shared" ca="1" si="105"/>
        <v>-1,78682617368579+7,13340994805177i</v>
      </c>
      <c r="CD159" s="240" t="str">
        <f t="shared" ca="1" si="106"/>
        <v>6,86103678695959+2,64659393748261i</v>
      </c>
      <c r="CE159" s="240" t="str">
        <f t="shared" ca="1" si="107"/>
        <v>3,46655446500255-6,48546724632107i</v>
      </c>
      <c r="CF159" s="240" t="str">
        <f t="shared" ca="1" si="108"/>
        <v>-6,01235024160789-4,23437478669165i</v>
      </c>
      <c r="CG159" s="240" t="str">
        <f t="shared" ca="1" si="109"/>
        <v>-4,93850617022244+5,44880189294926i</v>
      </c>
      <c r="CH159" s="240" t="str">
        <f t="shared" ca="1" si="110"/>
        <v>4,80329849206217+5,56835782417813i</v>
      </c>
      <c r="CI159" s="240" t="str">
        <f t="shared" ca="1" si="111"/>
        <v>6,1144561934163-4,08554901093178i</v>
      </c>
      <c r="CJ159" s="240" t="str">
        <f t="shared" ca="1" si="112"/>
        <v>-3,30634906983736-6,56858745015381i</v>
      </c>
      <c r="CK159" s="240" t="str">
        <f t="shared" ca="1" si="113"/>
        <v>-6,92392103758279+2,47741856117431i</v>
      </c>
      <c r="CL159" s="240" t="str">
        <f t="shared" ca="1" si="114"/>
        <v>1,61122537136359+7,17511240780287i</v>
      </c>
      <c r="CM159" s="240" t="str">
        <f t="shared" ca="1" si="115"/>
        <v>7,31838340879638-0,720797852234906i</v>
      </c>
      <c r="CN159" s="240" t="str">
        <f t="shared" ca="1" si="116"/>
        <v>0,180471137512-7,35157911135136i</v>
      </c>
      <c r="CO159" s="240" t="str">
        <f t="shared" ca="1" si="117"/>
        <v>-7,2742002212038-1,07902567336048i</v>
      </c>
      <c r="CP159" s="240" t="str">
        <f t="shared" ca="1" si="118"/>
        <v>-1,96135065872905+7,08741058888475i</v>
      </c>
      <c r="CQ159" s="240" t="str">
        <f t="shared" ca="1" si="119"/>
        <v>6,79401970432872+2,81417510456006i</v>
      </c>
      <c r="CR159" s="240" t="str">
        <f t="shared" ca="1" si="120"/>
        <v>3,624671737377-6,39844043952844i</v>
      </c>
      <c r="CS159" s="240" t="str">
        <f t="shared" ca="1" si="121"/>
        <v>-5,90662267483278-4,38064993340986i</v>
      </c>
      <c r="CT159" s="240" t="str">
        <f t="shared" ca="1" si="122"/>
        <v>-5,07073907692401+5,32596380720788i</v>
      </c>
      <c r="CU159" s="240" t="str">
        <f t="shared" ca="1" si="123"/>
        <v>4,66519748650167+5,68455958486416i</v>
      </c>
      <c r="CV159" s="240" t="str">
        <f t="shared" ca="1" si="124"/>
        <v>6,21287902544516-3,93426225322056i</v>
      </c>
      <c r="CW159" s="240" t="str">
        <f t="shared" ca="1" si="125"/>
        <v>-3,14415205362951-6,64775098251956i</v>
      </c>
      <c r="CX159" s="240" t="str">
        <f t="shared" ca="1" si="126"/>
        <v>-6,98263457707303+2,306750880567i</v>
      </c>
      <c r="CY159" s="240" t="str">
        <f t="shared" ca="1" si="127"/>
        <v>1,43465402713105+7,21249284813296i</v>
      </c>
      <c r="CZ159" s="240" t="str">
        <f t="shared" ca="1" si="128"/>
        <v>7,33386851334993-0,540978641747485i</v>
      </c>
      <c r="DA159" s="240" t="str">
        <f t="shared" ca="1" si="129"/>
        <v>0,360833565952499-7,34493596974231i</v>
      </c>
      <c r="DB159" s="240" t="str">
        <f t="shared" ca="1" si="130"/>
        <v>-7,24552875246435-1,25721850095553i</v>
      </c>
      <c r="DC159" s="240" t="str">
        <f t="shared" ca="1" si="131"/>
        <v>-2,13469369948216+7,03714203859235i</v>
      </c>
      <c r="DD159" s="240" t="str">
        <f t="shared" ca="1" si="132"/>
        <v>6,72291015826993+2,98006111778995i</v>
      </c>
      <c r="DE159" s="240" t="str">
        <f t="shared" ca="1" si="133"/>
        <v>3,78060564303775-6,30755945146485i</v>
      </c>
      <c r="DF159" s="240" t="str">
        <f t="shared" ca="1" si="134"/>
        <v>-5,79733717941716-4,52428634041656i</v>
      </c>
      <c r="DG159" s="240" t="str">
        <f t="shared" ca="1" si="135"/>
        <v>-5,19991756001822+5,19991756001445i</v>
      </c>
      <c r="DH159" s="240" t="str">
        <f t="shared" ca="1" si="136"/>
        <v>4,52428634041252+5,79733717942033i</v>
      </c>
      <c r="DI159" s="240" t="str">
        <f t="shared" ca="1" si="137"/>
        <v>6,30755945146749-3,78060564303335i</v>
      </c>
      <c r="DJ159" s="240" t="str">
        <f t="shared" ca="1" si="138"/>
        <v>-2,98006111778526-6,72291015827201i</v>
      </c>
      <c r="DK159" s="240" t="str">
        <f t="shared" ca="1" si="139"/>
        <v>-7,03714203859172+2,13469369948424i</v>
      </c>
      <c r="DL159" s="240" t="str">
        <f t="shared" ca="1" si="140"/>
        <v>1,25721850095768+7,24552875246398i</v>
      </c>
      <c r="DM159" s="240" t="str">
        <f t="shared" ca="1" si="141"/>
        <v>7,34493596974221-0,360833565954676i</v>
      </c>
      <c r="DN159" s="240" t="str">
        <f t="shared" ca="1" si="142"/>
        <v>0,540978641745311-7,3338685133501i</v>
      </c>
      <c r="DO159" s="240" t="str">
        <f t="shared" ca="1" si="143"/>
        <v>-7,21249284813339-1,43465402712892i</v>
      </c>
      <c r="DP159" s="240" t="str">
        <f t="shared" ca="1" si="144"/>
        <v>-2,30675088056483+6,98263457707375i</v>
      </c>
      <c r="DQ159" s="240" t="str">
        <f t="shared" ca="1" si="145"/>
        <v>6,6477509825205+3,14415205362754i</v>
      </c>
      <c r="DR159" s="240" t="str">
        <f t="shared" ca="1" si="146"/>
        <v>3,93426225321863-6,21287902544638i</v>
      </c>
      <c r="DS159" s="240" t="str">
        <f t="shared" ca="1" si="147"/>
        <v>-5,68455958486555-4,66519748649999i</v>
      </c>
      <c r="DT159" s="240" t="str">
        <f t="shared" ca="1" si="148"/>
        <v>-5,32596380720631+5,07073907692567i</v>
      </c>
      <c r="DU159" s="240" t="str">
        <f t="shared" ca="1" si="149"/>
        <v>4,38064993341161+5,90662267483147i</v>
      </c>
      <c r="DV159" s="240" t="str">
        <f t="shared" ca="1" si="150"/>
        <v>6,39844043952737-3,6246717373789i</v>
      </c>
      <c r="DW159" s="240" t="str">
        <f t="shared" ca="1" si="151"/>
        <v>-2,81417510456198-6,79401970432792i</v>
      </c>
      <c r="DX159" s="240" t="str">
        <f t="shared" ca="1" si="152"/>
        <v>-7,08741058888417+1,96135065873116i</v>
      </c>
      <c r="DY159" s="240" t="str">
        <f t="shared" ca="1" si="153"/>
        <v>1,07902567336275+7,27420022120346i</v>
      </c>
      <c r="DZ159" s="240" t="str">
        <f t="shared" ca="1" si="154"/>
        <v>7,35157911135148-0,180471137506867i</v>
      </c>
      <c r="EA159" s="240" t="str">
        <f t="shared" ca="1" si="155"/>
        <v>0,720797852239912-7,31838340879588i</v>
      </c>
      <c r="EB159" s="240" t="str">
        <f t="shared" ca="1" si="156"/>
        <v>-7,17511240780173-1,6112253713687i</v>
      </c>
      <c r="EC159" s="240" t="str">
        <f t="shared" ca="1" si="157"/>
        <v>-2,47741856117915+6,92392103758105i</v>
      </c>
      <c r="ED159" s="240" t="str">
        <f t="shared" ca="1" si="158"/>
        <v>6,56858745015145+3,30634906984204i</v>
      </c>
      <c r="EE159" s="240" t="str">
        <f t="shared" ca="1" si="159"/>
        <v>4,08554901093604-6,11445619341344i</v>
      </c>
      <c r="EF159" s="240" t="str">
        <f t="shared" ca="1" si="160"/>
        <v>-5,56835782417471-4,80329849206614i</v>
      </c>
      <c r="EG159" s="240" t="str">
        <f t="shared" ca="1" si="161"/>
        <v>-5,44880189294779+4,93850617022405i</v>
      </c>
      <c r="EH159" s="240" t="str">
        <f t="shared" ca="1" si="162"/>
        <v>4,23437478669413+6,01235024160616i</v>
      </c>
      <c r="EI159" s="240" t="str">
        <f t="shared" ca="1" si="163"/>
        <v>6,48546724631969-3,46655446500512i</v>
      </c>
      <c r="EJ159" s="240" t="str">
        <f t="shared" ca="1" si="164"/>
        <v>-2,64659393748475-6,86103678695877i</v>
      </c>
      <c r="EK159" s="240" t="str">
        <f t="shared" ca="1" si="165"/>
        <v>-7,13340994805124+1,78682617368791i</v>
      </c>
      <c r="EL159" s="240" t="str">
        <f t="shared" ca="1" si="166"/>
        <v>0,90018288105657+7,2984899837285i</v>
      </c>
      <c r="EM159" s="240" t="str">
        <f t="shared" ca="1" si="167"/>
        <v>7,35379393659712-1,38376985028267E-12i</v>
      </c>
      <c r="EN159" s="240"/>
      <c r="EO159" s="240"/>
      <c r="EP159" s="240"/>
    </row>
    <row r="160" spans="1:146" ht="15" thickBot="1">
      <c r="A160" s="277">
        <f t="shared" si="168"/>
        <v>1.1718750000000006E-3</v>
      </c>
      <c r="B160" s="276">
        <v>60</v>
      </c>
      <c r="C160" s="248">
        <f t="shared" si="169"/>
        <v>12000</v>
      </c>
      <c r="D160" s="247">
        <f t="shared" si="170"/>
        <v>75398.223686155034</v>
      </c>
      <c r="E160" s="247" t="str">
        <f t="shared" si="171"/>
        <v>75398,223686155i</v>
      </c>
      <c r="F160" s="247" t="str">
        <f t="shared" si="177"/>
        <v>0,0109057001902352-0,0409101925739818i</v>
      </c>
      <c r="G160" s="247" t="str">
        <f t="shared" si="178"/>
        <v>-5,01689045592495+0,766632060070817i</v>
      </c>
      <c r="H160" s="247" t="str">
        <f t="shared" si="179"/>
        <v>0,00211103824510307-0,00700502151308808i</v>
      </c>
      <c r="I160" s="247" t="str">
        <f t="shared" si="174"/>
        <v>-0,00334588675937965+0,00614680566774756i</v>
      </c>
      <c r="J160" s="275" t="str">
        <f ca="1">IMPRODUCT(1/N_FFT2,BW100)</f>
        <v>0,0381538308001532-0,000284966247869563i</v>
      </c>
      <c r="K160" s="274" t="str">
        <f t="shared" ca="1" si="175"/>
        <v>-0,000125906765146323+0,00023547764820428i</v>
      </c>
      <c r="N160" s="265">
        <f t="shared" ca="1" si="176"/>
        <v>7.68124200928884</v>
      </c>
      <c r="O160" s="240">
        <f t="shared" ca="1" si="39"/>
        <v>-7.31875799071116</v>
      </c>
      <c r="P160" s="240" t="str">
        <f t="shared" ca="1" si="40"/>
        <v>-0,717363729013596+7,28351617056584i</v>
      </c>
      <c r="Q160" s="240" t="str">
        <f t="shared" ca="1" si="41"/>
        <v>7,17813010812303+1,42781885316596i</v>
      </c>
      <c r="R160" s="240" t="str">
        <f t="shared" ca="1" si="42"/>
        <v>2,12452330123708-7,00361472877393i</v>
      </c>
      <c r="S160" s="240" t="str">
        <f t="shared" ca="1" si="43"/>
        <v>-6,76165071102147-2,80076742853479i</v>
      </c>
      <c r="T160" s="240" t="str">
        <f t="shared" ca="1" si="44"/>
        <v>-3,45003863444042+6,45456830062762i</v>
      </c>
      <c r="U160" s="241" t="str">
        <f t="shared" ca="1" si="45"/>
        <v>6,08532486907275+4,06608408231349i</v>
      </c>
      <c r="V160" s="240" t="str">
        <f t="shared" ca="1" si="46"/>
        <v>4,64297091772622-5,65747643245174i</v>
      </c>
      <c r="W160" s="240" t="str">
        <f t="shared" ca="1" si="47"/>
        <v>-5,17514340509496-5,17514340509522i</v>
      </c>
      <c r="X160" s="240" t="str">
        <f t="shared" ca="1" si="48"/>
        <v>-5,65747643245197+4,64297091772595i</v>
      </c>
      <c r="Y160" s="240" t="str">
        <f t="shared" ca="1" si="49"/>
        <v>4,06608408231374+6,08532486907259i</v>
      </c>
      <c r="Z160" s="240" t="str">
        <f t="shared" ca="1" si="50"/>
        <v>6,45456830062751-3,45003863444063i</v>
      </c>
      <c r="AA160" s="240" t="str">
        <f t="shared" ca="1" si="51"/>
        <v>-2,80076742853487-6,76165071102143i</v>
      </c>
      <c r="AB160" s="240" t="str">
        <f t="shared" ca="1" si="52"/>
        <v>-7,00361472877393+2,1245233012371i</v>
      </c>
      <c r="AC160" s="240" t="str">
        <f t="shared" ca="1" si="53"/>
        <v>1,42781885316583+7,17813010812305i</v>
      </c>
      <c r="AD160" s="240" t="str">
        <f t="shared" ca="1" si="54"/>
        <v>7,28351617056587-0,717363729013387i</v>
      </c>
      <c r="AE160" s="240" t="str">
        <f t="shared" ca="1" si="55"/>
        <v>3,57744520726432E-13-7,31875799071116i</v>
      </c>
      <c r="AF160" s="240" t="str">
        <f t="shared" ca="1" si="56"/>
        <v>-7,28351617056587-0,717363729013375i</v>
      </c>
      <c r="AG160" s="240" t="str">
        <f t="shared" ca="1" si="57"/>
        <v>-1,42781885316581+7,17813010812305i</v>
      </c>
      <c r="AH160" s="240" t="str">
        <f t="shared" ca="1" si="58"/>
        <v>7,00361472877393+2,12452330123708i</v>
      </c>
      <c r="AI160" s="240" t="str">
        <f t="shared" ca="1" si="59"/>
        <v>2,80076742853486-6,76165071102144i</v>
      </c>
      <c r="AJ160" s="240" t="str">
        <f t="shared" ca="1" si="60"/>
        <v>-6,45456830062752-3,45003863444061i</v>
      </c>
      <c r="AK160" s="240" t="str">
        <f t="shared" ca="1" si="61"/>
        <v>-4,06608408231372+6,0853248690726i</v>
      </c>
      <c r="AL160" s="240" t="str">
        <f t="shared" ca="1" si="62"/>
        <v>5,65747643245199+4,64297091772593i</v>
      </c>
      <c r="AM160" s="240" t="str">
        <f t="shared" ca="1" si="63"/>
        <v>5,17514340509495-5,17514340509523i</v>
      </c>
      <c r="AN160" s="240" t="str">
        <f t="shared" ca="1" si="64"/>
        <v>-4,64297091772625-5,65747643245173i</v>
      </c>
      <c r="AO160" s="240" t="str">
        <f t="shared" ca="1" si="65"/>
        <v>-6,08532486907278+4,06608408231345i</v>
      </c>
      <c r="AP160" s="240" t="str">
        <f t="shared" ca="1" si="66"/>
        <v>3,45003863444031+6,45456830062768i</v>
      </c>
      <c r="AQ160" s="240" t="str">
        <f t="shared" ca="1" si="67"/>
        <v>6,76165071102157-2,80076742853454i</v>
      </c>
      <c r="AR160" s="240" t="str">
        <f t="shared" ca="1" si="68"/>
        <v>6,76165071102157-2,80076742853454i</v>
      </c>
      <c r="AS160" s="240" t="str">
        <f t="shared" ca="1" si="69"/>
        <v>-7,17813010812298+1,42781885316619i</v>
      </c>
      <c r="AT160" s="240" t="str">
        <f t="shared" ca="1" si="70"/>
        <v>0,717363729013756+7,28351617056583i</v>
      </c>
      <c r="AU160" s="240" t="str">
        <f t="shared" ca="1" si="71"/>
        <v>7,31875799071116-1,25516040591752E-14i</v>
      </c>
      <c r="AV160" s="240" t="str">
        <f t="shared" ca="1" si="72"/>
        <v>0,71736372901373-7,28351617056583i</v>
      </c>
      <c r="AW160" s="240" t="str">
        <f t="shared" ca="1" si="73"/>
        <v>-7,17813010812299-1,42781885316616i</v>
      </c>
      <c r="AX160" s="240" t="str">
        <f t="shared" ca="1" si="74"/>
        <v>-2,12452330123743+7,00361472877383i</v>
      </c>
      <c r="AY160" s="240" t="str">
        <f t="shared" ca="1" si="75"/>
        <v>6,76165071102157+2,80076742853451i</v>
      </c>
      <c r="AZ160" s="240" t="str">
        <f t="shared" ca="1" si="76"/>
        <v>3,45003863444029-6,45456830062769i</v>
      </c>
      <c r="BA160" s="240" t="str">
        <f t="shared" ca="1" si="77"/>
        <v>-6,08532486907279-4,06608408231344i</v>
      </c>
      <c r="BB160" s="240" t="str">
        <f t="shared" ca="1" si="78"/>
        <v>-4,64297091772622+5,65747643245174i</v>
      </c>
      <c r="BC160" s="240" t="str">
        <f t="shared" ca="1" si="79"/>
        <v>5,17514340509496+5,17514340509522i</v>
      </c>
      <c r="BD160" s="240" t="str">
        <f t="shared" ca="1" si="80"/>
        <v>5,65747643245197-4,64297091772595i</v>
      </c>
      <c r="BE160" s="240" t="str">
        <f t="shared" ca="1" si="81"/>
        <v>-4,06608408231374-6,08532486907259i</v>
      </c>
      <c r="BF160" s="240" t="str">
        <f t="shared" ca="1" si="82"/>
        <v>-6,45456830062752+3,45003863444061i</v>
      </c>
      <c r="BG160" s="240" t="str">
        <f t="shared" ca="1" si="83"/>
        <v>2,80076742853491+6,76165071102141i</v>
      </c>
      <c r="BH160" s="240" t="str">
        <f t="shared" ca="1" si="84"/>
        <v>7,00361472877392-2,12452330123713i</v>
      </c>
      <c r="BI160" s="240" t="str">
        <f t="shared" ca="1" si="85"/>
        <v>-1,42781885316586-7,17813010812305i</v>
      </c>
      <c r="BJ160" s="240" t="str">
        <f t="shared" ca="1" si="86"/>
        <v>-7,28351617056587+0,717363729013425i</v>
      </c>
      <c r="BK160" s="240" t="str">
        <f t="shared" ca="1" si="87"/>
        <v>-3,19191465041828E-13+7,31875799071116i</v>
      </c>
      <c r="BL160" s="240" t="str">
        <f t="shared" ca="1" si="88"/>
        <v>7,28351617056587+0,717363729013336i</v>
      </c>
      <c r="BM160" s="240" t="str">
        <f t="shared" ca="1" si="89"/>
        <v>1,42781885316577-7,17813010812306i</v>
      </c>
      <c r="BN160" s="240" t="str">
        <f t="shared" ca="1" si="90"/>
        <v>-7,00361472877394-2,12452330123705i</v>
      </c>
      <c r="BO160" s="240" t="str">
        <f t="shared" ca="1" si="91"/>
        <v>-2,80076742853482+6,76165071102145i</v>
      </c>
      <c r="BP160" s="240" t="str">
        <f t="shared" ca="1" si="92"/>
        <v>6,45456830062753+3,45003863444059i</v>
      </c>
      <c r="BQ160" s="240" t="str">
        <f t="shared" ca="1" si="93"/>
        <v>4,06608408231371-6,08532486907261i</v>
      </c>
      <c r="BR160" s="240" t="str">
        <f t="shared" ca="1" si="94"/>
        <v>-5,657476432452-4,64297091772592i</v>
      </c>
      <c r="BS160" s="240" t="str">
        <f t="shared" ca="1" si="95"/>
        <v>-5,17514340509494+5,17514340509524i</v>
      </c>
      <c r="BT160" s="240" t="str">
        <f t="shared" ca="1" si="96"/>
        <v>4,64297091772625+5,65747643245172i</v>
      </c>
      <c r="BU160" s="240" t="str">
        <f t="shared" ca="1" si="97"/>
        <v>6,08532486907277-4,06608408231347i</v>
      </c>
      <c r="BV160" s="240" t="str">
        <f t="shared" ca="1" si="98"/>
        <v>-3,45003863444032-6,45456830062767i</v>
      </c>
      <c r="BW160" s="240" t="str">
        <f t="shared" ca="1" si="99"/>
        <v>-6,76165071102157+2,80076742853455i</v>
      </c>
      <c r="BX160" s="240" t="str">
        <f t="shared" ca="1" si="100"/>
        <v>2,12452330123677+7,00361472877403i</v>
      </c>
      <c r="BY160" s="240" t="str">
        <f t="shared" ca="1" si="101"/>
        <v>7,17813010812298-1,4278188531662i</v>
      </c>
      <c r="BZ160" s="240" t="str">
        <f t="shared" ca="1" si="102"/>
        <v>-0,717363729013769-7,28351617056583i</v>
      </c>
      <c r="CA160" s="240" t="str">
        <f t="shared" ca="1" si="103"/>
        <v>-7,31875799071116+2,51032081183503E-14i</v>
      </c>
      <c r="CB160" s="240" t="str">
        <f t="shared" ca="1" si="104"/>
        <v>-0,717363729013718+7,28351617056584i</v>
      </c>
      <c r="CC160" s="240" t="str">
        <f t="shared" ca="1" si="105"/>
        <v>7,17813010812299+1,42781885316616i</v>
      </c>
      <c r="CD160" s="240" t="str">
        <f t="shared" ca="1" si="106"/>
        <v>2,12452330123741-7,00361472877383i</v>
      </c>
      <c r="CE160" s="240" t="str">
        <f t="shared" ca="1" si="107"/>
        <v>-6,76165071102242-2,80076742853249i</v>
      </c>
      <c r="CF160" s="240" t="str">
        <f t="shared" ca="1" si="108"/>
        <v>-3,45003863443963+6,45456830062804i</v>
      </c>
      <c r="CG160" s="240" t="str">
        <f t="shared" ca="1" si="109"/>
        <v>6,0853248690724+4,06608408231403i</v>
      </c>
      <c r="CH160" s="240" t="str">
        <f t="shared" ca="1" si="110"/>
        <v>4,64297091772791-5,65747643245037i</v>
      </c>
      <c r="CI160" s="240" t="str">
        <f t="shared" ca="1" si="111"/>
        <v>-5,17514340509755-5,17514340509264i</v>
      </c>
      <c r="CJ160" s="240" t="str">
        <f t="shared" ca="1" si="112"/>
        <v>-5,65747643245058+4,64297091772764i</v>
      </c>
      <c r="CK160" s="240" t="str">
        <f t="shared" ca="1" si="113"/>
        <v>4,06608408231375+6,08532486907258i</v>
      </c>
      <c r="CL160" s="240" t="str">
        <f t="shared" ca="1" si="114"/>
        <v>6,4545683006282-3,45003863443934i</v>
      </c>
      <c r="CM160" s="240" t="str">
        <f t="shared" ca="1" si="115"/>
        <v>-2,80076742853218-6,76165071102255i</v>
      </c>
      <c r="CN160" s="240" t="str">
        <f t="shared" ca="1" si="116"/>
        <v>-7,00361472877308+2,12452330123988i</v>
      </c>
      <c r="CO160" s="240" t="str">
        <f t="shared" ca="1" si="117"/>
        <v>1,42781885316725+7,17813010812277i</v>
      </c>
      <c r="CP160" s="240" t="str">
        <f t="shared" ca="1" si="118"/>
        <v>7,28351617056587-0,717363729013387i</v>
      </c>
      <c r="CQ160" s="240" t="str">
        <f t="shared" ca="1" si="119"/>
        <v>1,8147240552576E-12-7,31875799071116i</v>
      </c>
      <c r="CR160" s="240" t="str">
        <f t="shared" ca="1" si="120"/>
        <v>-7,28351617056551-0,717363729016998i</v>
      </c>
      <c r="CS160" s="240" t="str">
        <f t="shared" ca="1" si="121"/>
        <v>-1,42781885316367+7,17813010812348i</v>
      </c>
      <c r="CT160" s="240" t="str">
        <f t="shared" ca="1" si="122"/>
        <v>7,00361472877414+2,12452330123639i</v>
      </c>
      <c r="CU160" s="240" t="str">
        <f t="shared" ca="1" si="123"/>
        <v>2,80076742853553-6,76165071102116i</v>
      </c>
      <c r="CV160" s="240" t="str">
        <f t="shared" ca="1" si="124"/>
        <v>-6,45456830062648-3,45003863444255i</v>
      </c>
      <c r="CW160" s="240" t="str">
        <f t="shared" ca="1" si="125"/>
        <v>-4,06608408231071+6,08532486907461i</v>
      </c>
      <c r="CX160" s="240" t="str">
        <f t="shared" ca="1" si="126"/>
        <v>5,65747643245297+4,64297091772475i</v>
      </c>
      <c r="CY160" s="240" t="str">
        <f t="shared" ca="1" si="127"/>
        <v>5,17514340509489-5,17514340509529i</v>
      </c>
      <c r="CZ160" s="240" t="str">
        <f t="shared" ca="1" si="128"/>
        <v>-4,64297091772518-5,65747643245261i</v>
      </c>
      <c r="DA160" s="240" t="str">
        <f t="shared" ca="1" si="129"/>
        <v>-6,08532486907435+4,06608408231109i</v>
      </c>
      <c r="DB160" s="240" t="str">
        <f t="shared" ca="1" si="130"/>
        <v>3,45003863444295+6,45456830062627i</v>
      </c>
      <c r="DC160" s="240" t="str">
        <f t="shared" ca="1" si="131"/>
        <v>6,76165071102098-2,80076742853595i</v>
      </c>
      <c r="DD160" s="240" t="str">
        <f t="shared" ca="1" si="132"/>
        <v>-2,12452330123683-7,00361472877401i</v>
      </c>
      <c r="DE160" s="240" t="str">
        <f t="shared" ca="1" si="133"/>
        <v>-7,17813010812339+1,42781885316412i</v>
      </c>
      <c r="DF160" s="240" t="str">
        <f t="shared" ca="1" si="134"/>
        <v>0,717363729010209+7,28351617056618i</v>
      </c>
      <c r="DG160" s="240" t="str">
        <f t="shared" ca="1" si="135"/>
        <v>7,31875799071116-2,27377965196451E-12i</v>
      </c>
      <c r="DH160" s="240" t="str">
        <f t="shared" ca="1" si="136"/>
        <v>0,71736372901293-7,28351617056591i</v>
      </c>
      <c r="DI160" s="240" t="str">
        <f t="shared" ca="1" si="137"/>
        <v>-7,17813010812286-1,42781885316681i</v>
      </c>
      <c r="DJ160" s="240" t="str">
        <f t="shared" ca="1" si="138"/>
        <v>-2,12452330123944+7,00361472877321i</v>
      </c>
      <c r="DK160" s="240" t="str">
        <f t="shared" ca="1" si="139"/>
        <v>6,76165071102272+2,80076742853175i</v>
      </c>
      <c r="DL160" s="240" t="str">
        <f t="shared" ca="1" si="140"/>
        <v>3,45003863443894-6,45456830062841i</v>
      </c>
      <c r="DM160" s="240" t="str">
        <f t="shared" ca="1" si="141"/>
        <v>-6,08532486907283-4,06608408231337i</v>
      </c>
      <c r="DN160" s="240" t="str">
        <f t="shared" ca="1" si="142"/>
        <v>-4,64297091772729+5,65747643245087i</v>
      </c>
      <c r="DO160" s="240" t="str">
        <f t="shared" ca="1" si="143"/>
        <v>5,17514340509296+5,17514340509723i</v>
      </c>
      <c r="DP160" s="240" t="str">
        <f t="shared" ca="1" si="144"/>
        <v>5,65747643245007-4,64297091772826i</v>
      </c>
      <c r="DQ160" s="240" t="str">
        <f t="shared" ca="1" si="145"/>
        <v>-4,06608408231441-6,08532486907214i</v>
      </c>
      <c r="DR160" s="240" t="str">
        <f t="shared" ca="1" si="146"/>
        <v>-6,45456830062782+3,45003863444004i</v>
      </c>
      <c r="DS160" s="240" t="str">
        <f t="shared" ca="1" si="147"/>
        <v>2,80076742853291+6,76165071102224i</v>
      </c>
      <c r="DT160" s="240" t="str">
        <f t="shared" ca="1" si="148"/>
        <v>7,00361472877496-2,12452330123367i</v>
      </c>
      <c r="DU160" s="240" t="str">
        <f t="shared" ca="1" si="149"/>
        <v>-1,42781885316803-7,17813010812262i</v>
      </c>
      <c r="DV160" s="240" t="str">
        <f t="shared" ca="1" si="150"/>
        <v>-7,28351617056579+0,717363729014175i</v>
      </c>
      <c r="DW160" s="240" t="str">
        <f t="shared" ca="1" si="151"/>
        <v>-1,02212890243552E-12+7,31875799071116i</v>
      </c>
      <c r="DX160" s="240" t="str">
        <f t="shared" ca="1" si="152"/>
        <v>7,28351617056559+0,717363729016209i</v>
      </c>
      <c r="DY160" s="240" t="str">
        <f t="shared" ca="1" si="153"/>
        <v>1,4278188531629-7,17813010812363i</v>
      </c>
      <c r="DZ160" s="240" t="str">
        <f t="shared" ca="1" si="154"/>
        <v>-7,00361472877437-2,12452330123563i</v>
      </c>
      <c r="EA160" s="240" t="str">
        <f t="shared" ca="1" si="155"/>
        <v>-2,8007674285348+6,76165071102146i</v>
      </c>
      <c r="EB160" s="240" t="str">
        <f t="shared" ca="1" si="156"/>
        <v>6,45456830062686+3,45003863444184i</v>
      </c>
      <c r="EC160" s="240" t="str">
        <f t="shared" ca="1" si="157"/>
        <v>4,06608408231611-6,085324869071i</v>
      </c>
      <c r="ED160" s="240" t="str">
        <f t="shared" ca="1" si="158"/>
        <v>-5,6574764324534-4,64297091772421i</v>
      </c>
      <c r="EE160" s="240" t="str">
        <f t="shared" ca="1" si="159"/>
        <v>-5,17514340509441+5,17514340509578i</v>
      </c>
      <c r="EF160" s="240" t="str">
        <f t="shared" ca="1" si="160"/>
        <v>4,64297091772571+5,65747643245217i</v>
      </c>
      <c r="EG160" s="240" t="str">
        <f t="shared" ca="1" si="161"/>
        <v>6,08532486907397-4,06608408231167i</v>
      </c>
      <c r="EH160" s="240" t="str">
        <f t="shared" ca="1" si="162"/>
        <v>-3,45003863444356-6,45456830062594i</v>
      </c>
      <c r="EI160" s="240" t="str">
        <f t="shared" ca="1" si="163"/>
        <v>-6,76165071102072+2,80076742853659i</v>
      </c>
      <c r="EJ160" s="240" t="str">
        <f t="shared" ca="1" si="164"/>
        <v>2,12452330123748+7,00361472877381i</v>
      </c>
      <c r="EK160" s="240" t="str">
        <f t="shared" ca="1" si="165"/>
        <v>7,17813010812326-1,4278188531648i</v>
      </c>
      <c r="EL160" s="240" t="str">
        <f t="shared" ca="1" si="166"/>
        <v>-0,717363729010895-7,28351617056611i</v>
      </c>
      <c r="EM160" s="240" t="str">
        <f t="shared" ca="1" si="167"/>
        <v>-7,31875799071116+2,96236899828486E-12i</v>
      </c>
      <c r="EN160" s="240"/>
      <c r="EO160" s="240"/>
      <c r="EP160" s="240"/>
    </row>
    <row r="161" spans="1:146" ht="15" thickBot="1">
      <c r="A161" s="277">
        <f t="shared" si="168"/>
        <v>1.1914062500000006E-3</v>
      </c>
      <c r="B161" s="276">
        <v>61</v>
      </c>
      <c r="C161" s="248">
        <f t="shared" si="169"/>
        <v>12200</v>
      </c>
      <c r="D161" s="247">
        <f t="shared" si="170"/>
        <v>76654.860747590952</v>
      </c>
      <c r="E161" s="247" t="str">
        <f t="shared" si="171"/>
        <v>76654,860747591i</v>
      </c>
      <c r="F161" s="247" t="str">
        <f t="shared" si="177"/>
        <v>0,0108889745745152-0,0402727379639075i</v>
      </c>
      <c r="G161" s="247" t="str">
        <f t="shared" si="178"/>
        <v>-5,0122976450981+0,81788840882803i</v>
      </c>
      <c r="H161" s="247"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0,00210731534298502-0,00689022993640655i</v>
      </c>
      <c r="I161" s="247" t="str">
        <f t="shared" si="174"/>
        <v>-0,00331302562719902+0,00606080351420233i</v>
      </c>
      <c r="J161" s="275" t="str">
        <f ca="1">IMPRODUCT(1/N_FFT2,BX100)</f>
        <v>-0,024953246063038-0,00445155315781199i</v>
      </c>
      <c r="K161" s="274" t="str">
        <f t="shared" ca="1" si="175"/>
        <v>0,000109650732711173-0,000136488611736946i</v>
      </c>
      <c r="N161" s="265">
        <f t="shared" ca="1" si="176"/>
        <v>7.7393497896126462</v>
      </c>
      <c r="O161" s="240">
        <f t="shared" ca="1" si="39"/>
        <v>-7.2606502103873538</v>
      </c>
      <c r="P161" s="240" t="str">
        <f t="shared" ca="1" si="40"/>
        <v>-0,534126564176948+7,24097716410144i</v>
      </c>
      <c r="Q161" s="240" t="str">
        <f t="shared" ca="1" si="41"/>
        <v>7,18206463518602+1,06535865022457i</v>
      </c>
      <c r="R161" s="240" t="str">
        <f t="shared" ca="1" si="42"/>
        <v>1,59081746544109-7,08423187573963i</v>
      </c>
      <c r="S161" s="240" t="str">
        <f t="shared" ca="1" si="43"/>
        <v>-6,9480090499622-2,10765550297986i</v>
      </c>
      <c r="T161" s="240" t="str">
        <f t="shared" ca="1" si="44"/>
        <v>-2,61307197273512+6,77413436114933i</v>
      </c>
      <c r="U161" s="241" t="str">
        <f t="shared" ca="1" si="45"/>
        <v>6,56355005130463+3,10432797906679i</v>
      </c>
      <c r="V161" s="240" t="str">
        <f t="shared" ca="1" si="46"/>
        <v>3,57876136311273-6,31739729504876i</v>
      </c>
      <c r="W161" s="240" t="str">
        <f t="shared" ca="1" si="47"/>
        <v>-6,03701001549522-4,03380112925864i</v>
      </c>
      <c r="X161" s="240" t="str">
        <f t="shared" ca="1" si="48"/>
        <v>-4,46698137758602+5,72390765560536i</v>
      </c>
      <c r="Y161" s="240" t="str">
        <f t="shared" ca="1" si="49"/>
        <v>5,37978694419543+4,87595466679729i</v>
      </c>
      <c r="Z161" s="240" t="str">
        <f t="shared" ca="1" si="50"/>
        <v>5,25850473520422-5,00651270121556i</v>
      </c>
      <c r="AA161" s="240" t="str">
        <f t="shared" ca="1" si="51"/>
        <v>-4,60610773213093-5,61255851083992i</v>
      </c>
      <c r="AB161" s="240" t="str">
        <f t="shared" ca="1" si="52"/>
        <v>-5,93619734561861+4,18074186616066i</v>
      </c>
      <c r="AC161" s="240" t="str">
        <f t="shared" ca="1" si="53"/>
        <v>3,73272019778721+6,22766741265373i</v>
      </c>
      <c r="AD161" s="240" t="str">
        <f t="shared" ca="1" si="54"/>
        <v>6,48538921039828-3,26447059524934i</v>
      </c>
      <c r="AE161" s="240" t="str">
        <f t="shared" ca="1" si="55"/>
        <v>-2,77853054371353-6,70796612210057i</v>
      </c>
      <c r="AF161" s="240" t="str">
        <f t="shared" ca="1" si="56"/>
        <v>-6,89419198419146+2,27753339442215i</v>
      </c>
      <c r="AG161" s="240" t="str">
        <f t="shared" ca="1" si="57"/>
        <v>1,76419409433428+7,04305762258935i</v>
      </c>
      <c r="AH161" s="240" t="str">
        <f t="shared" ca="1" si="58"/>
        <v>7,15375632150126-1,24129447359549i</v>
      </c>
      <c r="AI161" s="240" t="str">
        <f t="shared" ca="1" si="59"/>
        <v>-0,711668170555265-7,22568819508678i</v>
      </c>
      <c r="AJ161" s="240" t="str">
        <f t="shared" ca="1" si="60"/>
        <v>-7,25846343829058+0,178185276038031i</v>
      </c>
      <c r="AK161" s="240" t="str">
        <f t="shared" ca="1" si="61"/>
        <v>-0,356263219928517+7,25190443923002i</v>
      </c>
      <c r="AL161" s="240" t="str">
        <f t="shared" ca="1" si="62"/>
        <v>7,20604674168929+0,888781094638671i</v>
      </c>
      <c r="AM161" s="240" t="str">
        <f t="shared" ca="1" si="63"/>
        <v>1,41648258759065-7,12113885250459i</v>
      </c>
      <c r="AN161" s="240" t="str">
        <f t="shared" ca="1" si="64"/>
        <v>-6,99764089488387-1,93650803867342i</v>
      </c>
      <c r="AO161" s="240" t="str">
        <f t="shared" ca="1" si="65"/>
        <v>-2,44603938490978+6,83622211495999i</v>
      </c>
      <c r="AP161" s="240" t="str">
        <f t="shared" ca="1" si="66"/>
        <v>6,63775725508695+2,94231543178812i</v>
      </c>
      <c r="AQ161" s="240" t="str">
        <f t="shared" ca="1" si="67"/>
        <v>3,42264681641162-6,40332181353594i</v>
      </c>
      <c r="AR161" s="240" t="str">
        <f t="shared" ca="1" si="68"/>
        <v>3,42264681641162-6,40332181353594i</v>
      </c>
      <c r="AS161" s="240" t="str">
        <f t="shared" ca="1" si="69"/>
        <v>-4,32516428049044+5,83180893242976i</v>
      </c>
      <c r="AT161" s="240" t="str">
        <f t="shared" ca="1" si="70"/>
        <v>5,49782857069466+4,74245953961142i</v>
      </c>
      <c r="AU161" s="240" t="str">
        <f t="shared" ca="1" si="71"/>
        <v>5,13405499958865-5,13405499958821i</v>
      </c>
      <c r="AV161" s="240" t="str">
        <f t="shared" ca="1" si="72"/>
        <v>-4,74245953961145-5,49782857069464i</v>
      </c>
      <c r="AW161" s="240" t="str">
        <f t="shared" ca="1" si="73"/>
        <v>-5,83180893242974+4,32516428049047i</v>
      </c>
      <c r="AX161" s="240" t="str">
        <f t="shared" ca="1" si="74"/>
        <v>3,88443058138996+6,13418621627681i</v>
      </c>
      <c r="AY161" s="240" t="str">
        <f t="shared" ca="1" si="75"/>
        <v>6,40332181353593-3,42264681641166i</v>
      </c>
      <c r="AZ161" s="240" t="str">
        <f t="shared" ca="1" si="76"/>
        <v>-2,94231543178815-6,63775725508693i</v>
      </c>
      <c r="BA161" s="240" t="str">
        <f t="shared" ca="1" si="77"/>
        <v>-6,83622211495996+2,44603938490987i</v>
      </c>
      <c r="BB161" s="240" t="str">
        <f t="shared" ca="1" si="78"/>
        <v>1,93650803867276+6,99764089488405i</v>
      </c>
      <c r="BC161" s="240" t="str">
        <f t="shared" ca="1" si="79"/>
        <v>7,12113885250458-1,41648258759069i</v>
      </c>
      <c r="BD161" s="240" t="str">
        <f t="shared" ca="1" si="80"/>
        <v>-0,888781094638708-7,20604674168928i</v>
      </c>
      <c r="BE161" s="240" t="str">
        <f t="shared" ca="1" si="81"/>
        <v>-7,25190443923002+0,356263219928554i</v>
      </c>
      <c r="BF161" s="240" t="str">
        <f t="shared" ca="1" si="82"/>
        <v>-0,17818527603802+7,25846343829058i</v>
      </c>
      <c r="BG161" s="240" t="str">
        <f t="shared" ca="1" si="83"/>
        <v>7,22568819508678+0,711668170555253i</v>
      </c>
      <c r="BH161" s="240" t="str">
        <f t="shared" ca="1" si="84"/>
        <v>1,24129447359545-7,15375632150126i</v>
      </c>
      <c r="BI161" s="240" t="str">
        <f t="shared" ca="1" si="85"/>
        <v>-7,04305762258919-1,76419409433494i</v>
      </c>
      <c r="BJ161" s="240" t="str">
        <f t="shared" ca="1" si="86"/>
        <v>-2,27753339442212+6,89419198419148i</v>
      </c>
      <c r="BK161" s="240" t="str">
        <f t="shared" ca="1" si="87"/>
        <v>6,70796612210059+2,77853054371348i</v>
      </c>
      <c r="BL161" s="240" t="str">
        <f t="shared" ca="1" si="88"/>
        <v>3,26447059524928-6,48538921039831i</v>
      </c>
      <c r="BM161" s="240" t="str">
        <f t="shared" ca="1" si="89"/>
        <v>-6,22766741265377-3,73272019778716i</v>
      </c>
      <c r="BN161" s="240" t="str">
        <f t="shared" ca="1" si="90"/>
        <v>-4,18074186616058+5,93619734561866i</v>
      </c>
      <c r="BO161" s="240" t="str">
        <f t="shared" ca="1" si="91"/>
        <v>5,61255851083998+4,60610773213086i</v>
      </c>
      <c r="BP161" s="240" t="str">
        <f t="shared" ca="1" si="92"/>
        <v>5,00651270121609-5,25850473520371i</v>
      </c>
      <c r="BQ161" s="240" t="str">
        <f t="shared" ca="1" si="93"/>
        <v>-4,87595466679729-5,37978694419543i</v>
      </c>
      <c r="BR161" s="240" t="str">
        <f t="shared" ca="1" si="94"/>
        <v>-5,72390765560535+4,46698137758602i</v>
      </c>
      <c r="BS161" s="240" t="str">
        <f t="shared" ca="1" si="95"/>
        <v>4,03380112925866+6,03701001549521i</v>
      </c>
      <c r="BT161" s="240" t="str">
        <f t="shared" ca="1" si="96"/>
        <v>6,31739729504875-3,57876136311276i</v>
      </c>
      <c r="BU161" s="240" t="str">
        <f t="shared" ca="1" si="97"/>
        <v>-3,10432797906689-6,56355005130458i</v>
      </c>
      <c r="BV161" s="240" t="str">
        <f t="shared" ca="1" si="98"/>
        <v>-6,77413436114924+2,61307197273536i</v>
      </c>
      <c r="BW161" s="240" t="str">
        <f t="shared" ca="1" si="99"/>
        <v>2,1076555029795+6,94800904996231i</v>
      </c>
      <c r="BX161" s="240" t="str">
        <f t="shared" ca="1" si="100"/>
        <v>7,08423187573969-1,59081746544087i</v>
      </c>
      <c r="BY161" s="240" t="str">
        <f t="shared" ca="1" si="101"/>
        <v>-1,06535865022443-7,18206463518604i</v>
      </c>
      <c r="BZ161" s="240" t="str">
        <f t="shared" ca="1" si="102"/>
        <v>-7,24097716410143+0,534126564176957i</v>
      </c>
      <c r="CA161" s="240" t="str">
        <f t="shared" ca="1" si="103"/>
        <v>8,89466590574218E-14+7,26065021038735i</v>
      </c>
      <c r="CB161" s="240" t="str">
        <f t="shared" ca="1" si="104"/>
        <v>7,24097716410144+0,534126564176882i</v>
      </c>
      <c r="CC161" s="240" t="str">
        <f t="shared" ca="1" si="105"/>
        <v>1,06535865022435-7,18206463518604i</v>
      </c>
      <c r="CD161" s="240" t="str">
        <f t="shared" ca="1" si="106"/>
        <v>-7,08423187573986-1,59081746544009i</v>
      </c>
      <c r="CE161" s="240" t="str">
        <f t="shared" ca="1" si="107"/>
        <v>-2,1076555029815+6,9480090499617i</v>
      </c>
      <c r="CF161" s="240" t="str">
        <f t="shared" ca="1" si="108"/>
        <v>6,77413436115031+2,6130719727326i</v>
      </c>
      <c r="CG161" s="240" t="str">
        <f t="shared" ca="1" si="109"/>
        <v>3,10432797906683-6,56355005130461i</v>
      </c>
      <c r="CH161" s="240" t="str">
        <f t="shared" ca="1" si="110"/>
        <v>-6,31739729504736-3,5787613631152i</v>
      </c>
      <c r="CI161" s="240" t="str">
        <f t="shared" ca="1" si="111"/>
        <v>-4,0338011292574+6,03701001549605i</v>
      </c>
      <c r="CJ161" s="240" t="str">
        <f t="shared" ca="1" si="112"/>
        <v>5,72390765560451+4,46698137758711i</v>
      </c>
      <c r="CK161" s="240" t="str">
        <f t="shared" ca="1" si="113"/>
        <v>4,87595466679509-5,37978694419742i</v>
      </c>
      <c r="CL161" s="240" t="str">
        <f t="shared" ca="1" si="114"/>
        <v>-5,00651270121614-5,25850473520366i</v>
      </c>
      <c r="CM161" s="240" t="str">
        <f t="shared" ca="1" si="115"/>
        <v>-5,6125585108413+4,60610773212924i</v>
      </c>
      <c r="CN161" s="240" t="str">
        <f t="shared" ca="1" si="116"/>
        <v>4,1807418661625+5,93619734561731i</v>
      </c>
      <c r="CO161" s="240" t="str">
        <f t="shared" ca="1" si="117"/>
        <v>6,2276674126541-3,73272019778661i</v>
      </c>
      <c r="CP161" s="240" t="str">
        <f t="shared" ca="1" si="118"/>
        <v>-3,26447059524612-6,4853892103999i</v>
      </c>
      <c r="CQ161" s="240" t="str">
        <f t="shared" ca="1" si="119"/>
        <v>-6,70796612210028+2,77853054371421i</v>
      </c>
      <c r="CR161" s="240" t="str">
        <f t="shared" ca="1" si="120"/>
        <v>2,27753339442014+6,89419198419213i</v>
      </c>
      <c r="CS161" s="240" t="str">
        <f t="shared" ca="1" si="121"/>
        <v>7,04305762258864-1,76419409433712i</v>
      </c>
      <c r="CT161" s="240" t="str">
        <f t="shared" ca="1" si="122"/>
        <v>-1,24129447359553-7,15375632150125i</v>
      </c>
      <c r="CU161" s="240" t="str">
        <f t="shared" ca="1" si="123"/>
        <v>-7,22568819508706+0,711668170552453i</v>
      </c>
      <c r="CV161" s="240" t="str">
        <f t="shared" ca="1" si="124"/>
        <v>0,178185276039539+7,25846343829055i</v>
      </c>
      <c r="CW161" s="240" t="str">
        <f t="shared" ca="1" si="125"/>
        <v>7,25190443922995+0,356263219929974i</v>
      </c>
      <c r="CX161" s="240" t="str">
        <f t="shared" ca="1" si="126"/>
        <v>0,888781094635709-7,20604674168965i</v>
      </c>
      <c r="CY161" s="240" t="str">
        <f t="shared" ca="1" si="127"/>
        <v>-7,12113885250459-1,41648258759067i</v>
      </c>
      <c r="CZ161" s="240" t="str">
        <f t="shared" ca="1" si="128"/>
        <v>-1,93650803867543+6,99764089488332i</v>
      </c>
      <c r="DA161" s="240" t="str">
        <f t="shared" ca="1" si="129"/>
        <v>6,83622211496072+2,44603938490776i</v>
      </c>
      <c r="DB161" s="240" t="str">
        <f t="shared" ca="1" si="130"/>
        <v>2,94231543178865-6,63775725508672i</v>
      </c>
      <c r="DC161" s="240" t="str">
        <f t="shared" ca="1" si="131"/>
        <v>-6,40332181353426-3,42264681641477i</v>
      </c>
      <c r="DD161" s="240" t="str">
        <f t="shared" ca="1" si="132"/>
        <v>-3,88443058138919+6,13418621627729i</v>
      </c>
      <c r="DE161" s="240" t="str">
        <f t="shared" ca="1" si="133"/>
        <v>5,83180893242849+4,32516428049215i</v>
      </c>
      <c r="DF161" s="240" t="str">
        <f t="shared" ca="1" si="134"/>
        <v>4,74245953960967-5,49782857069617i</v>
      </c>
      <c r="DG161" s="240" t="str">
        <f t="shared" ca="1" si="135"/>
        <v>-5,13405499958823-5,13405499958863i</v>
      </c>
      <c r="DH161" s="240" t="str">
        <f t="shared" ca="1" si="136"/>
        <v>-5,49782857069654+4,74245953960925i</v>
      </c>
      <c r="DI161" s="240" t="str">
        <f t="shared" ca="1" si="137"/>
        <v>4,3251642804917+5,83180893242882i</v>
      </c>
      <c r="DJ161" s="240" t="str">
        <f t="shared" ca="1" si="138"/>
        <v>6,13418621627759-3,88443058138872i</v>
      </c>
      <c r="DK161" s="240" t="str">
        <f t="shared" ca="1" si="139"/>
        <v>-3,42264681641429-6,40332181353453i</v>
      </c>
      <c r="DL161" s="240" t="str">
        <f t="shared" ca="1" si="140"/>
        <v>-6,63775725508694+2,94231543178814i</v>
      </c>
      <c r="DM161" s="240" t="str">
        <f t="shared" ca="1" si="141"/>
        <v>2,44603938490723+6,83622211496091i</v>
      </c>
      <c r="DN161" s="240" t="str">
        <f t="shared" ca="1" si="142"/>
        <v>6,99764089488346-1,93650803867489i</v>
      </c>
      <c r="DO161" s="240" t="str">
        <f t="shared" ca="1" si="143"/>
        <v>-1,41648258759012-7,1211388525047i</v>
      </c>
      <c r="DP161" s="240" t="str">
        <f t="shared" ca="1" si="144"/>
        <v>-7,20604674168884+0,888781094642323i</v>
      </c>
      <c r="DQ161" s="240" t="str">
        <f t="shared" ca="1" si="145"/>
        <v>0,356263219929416+7,25190443922998i</v>
      </c>
      <c r="DR161" s="240" t="str">
        <f t="shared" ca="1" si="146"/>
        <v>7,25846343829053+0,178185276040097i</v>
      </c>
      <c r="DS161" s="240" t="str">
        <f t="shared" ca="1" si="147"/>
        <v>0,711668170553111-7,22568819508699i</v>
      </c>
      <c r="DT161" s="240" t="str">
        <f t="shared" ca="1" si="148"/>
        <v>-7,15375632150116-1,24129447359608i</v>
      </c>
      <c r="DU161" s="240" t="str">
        <f t="shared" ca="1" si="149"/>
        <v>-1,76419409433776+7,04305762258848i</v>
      </c>
      <c r="DV161" s="240" t="str">
        <f t="shared" ca="1" si="150"/>
        <v>6,89419198419195+2,27753339442067i</v>
      </c>
      <c r="DW161" s="240" t="str">
        <f t="shared" ca="1" si="151"/>
        <v>2,77853054371482-6,70796612210003i</v>
      </c>
      <c r="DX161" s="240" t="str">
        <f t="shared" ca="1" si="152"/>
        <v>-6,48538921039964-3,26447059524662i</v>
      </c>
      <c r="DY161" s="240" t="str">
        <f t="shared" ca="1" si="153"/>
        <v>-3,73272019778718+6,22766741265376i</v>
      </c>
      <c r="DZ161" s="240" t="str">
        <f t="shared" ca="1" si="154"/>
        <v>5,93619734561705+4,18074186616287i</v>
      </c>
      <c r="EA161" s="240" t="str">
        <f t="shared" ca="1" si="155"/>
        <v>4,60610773212976-5,61255851084088i</v>
      </c>
      <c r="EB161" s="240" t="str">
        <f t="shared" ca="1" si="156"/>
        <v>-5,25850473520335-5,00651270121648i</v>
      </c>
      <c r="EC161" s="240" t="str">
        <f t="shared" ca="1" si="157"/>
        <v>-5,37978694419294+4,87595466680003i</v>
      </c>
      <c r="ED161" s="240" t="str">
        <f t="shared" ca="1" si="158"/>
        <v>4,46698137758658+5,72390765560492i</v>
      </c>
      <c r="EE161" s="240" t="str">
        <f t="shared" ca="1" si="159"/>
        <v>6,03701001549636-4,03380112925693i</v>
      </c>
      <c r="EF161" s="240" t="str">
        <f t="shared" ca="1" si="160"/>
        <v>-3,57876136311463-6,31739729504769i</v>
      </c>
      <c r="EG161" s="240" t="str">
        <f t="shared" ca="1" si="161"/>
        <v>-6,56355005130485+3,10432797906632i</v>
      </c>
      <c r="EH161" s="240" t="str">
        <f t="shared" ca="1" si="162"/>
        <v>2,61307197273198+6,77413436115055i</v>
      </c>
      <c r="EI161" s="240" t="str">
        <f t="shared" ca="1" si="163"/>
        <v>6,94800904996187-2,10765550298097i</v>
      </c>
      <c r="EJ161" s="240" t="str">
        <f t="shared" ca="1" si="164"/>
        <v>-1,59081746543945-7,08423187574i</v>
      </c>
      <c r="EK161" s="240" t="str">
        <f t="shared" ca="1" si="165"/>
        <v>-7,1820646351856+1,06535865022737i</v>
      </c>
      <c r="EL161" s="240" t="str">
        <f t="shared" ca="1" si="166"/>
        <v>0,534126564176943+7,24097716410144i</v>
      </c>
      <c r="EM161" s="240" t="str">
        <f t="shared" ca="1" si="167"/>
        <v>7,26065021038735+2,71114794966119E-12i</v>
      </c>
      <c r="EN161" s="240"/>
      <c r="EO161" s="240"/>
      <c r="EP161" s="240"/>
    </row>
    <row r="162" spans="1:146" ht="15" thickBot="1">
      <c r="A162" s="277">
        <f t="shared" si="168"/>
        <v>1.2109375000000006E-3</v>
      </c>
      <c r="B162" s="276">
        <v>62</v>
      </c>
      <c r="C162" s="248">
        <f t="shared" si="169"/>
        <v>12400</v>
      </c>
      <c r="D162" s="247">
        <f t="shared" si="170"/>
        <v>77911.497809026871</v>
      </c>
      <c r="E162" s="247" t="str">
        <f t="shared" si="171"/>
        <v>77911,4978090269i</v>
      </c>
      <c r="F162" s="247" t="str">
        <f t="shared" si="177"/>
        <v>0,0108733445773489-0,0396564104500974i</v>
      </c>
      <c r="G162" s="247" t="str">
        <f t="shared" si="178"/>
        <v>-5,00637060045144+0,868562316628845i</v>
      </c>
      <c r="H162" s="247" t="str">
        <f t="shared" si="180"/>
        <v>0,00210377097487311-0,00677913822729911i</v>
      </c>
      <c r="I162" s="247" t="str">
        <f t="shared" si="174"/>
        <v>-0,00328130284144667+0,00597720081379025i</v>
      </c>
      <c r="J162" s="275" t="str">
        <f ca="1">IMPRODUCT(1/N_FFT2,BY100)</f>
        <v>0,0202646209039849+0,000276601291585653i</v>
      </c>
      <c r="K162" s="274" t="str">
        <f t="shared" ca="1" si="175"/>
        <v>-0,0000681476596182464+0,000120218095954422i</v>
      </c>
      <c r="N162" s="265">
        <f t="shared" ca="1" si="176"/>
        <v>7.8540146787964336</v>
      </c>
      <c r="O162" s="240">
        <f t="shared" ca="1" si="39"/>
        <v>-7.1459853212035664</v>
      </c>
      <c r="P162" s="240" t="str">
        <f t="shared" ca="1" si="40"/>
        <v>-0,350636880489298+7,13737766892699i</v>
      </c>
      <c r="Q162" s="240" t="str">
        <f t="shared" ca="1" si="41"/>
        <v>7,1115754486855+0,700429046021404i</v>
      </c>
      <c r="R162" s="240" t="str">
        <f t="shared" ca="1" si="42"/>
        <v>1,04853381663124-7,0686408202877i</v>
      </c>
      <c r="S162" s="240" t="str">
        <f t="shared" ca="1" si="43"/>
        <v>-7,00867721701401-1,39411257743616i</v>
      </c>
      <c r="T162" s="240" t="str">
        <f t="shared" ca="1" si="44"/>
        <v>-1,73633279893213+6,93182909643691i</v>
      </c>
      <c r="U162" s="241" t="str">
        <f t="shared" ca="1" si="45"/>
        <v>6,83828159240999+2,07437004263067i</v>
      </c>
      <c r="V162" s="240" t="str">
        <f t="shared" ca="1" si="46"/>
        <v>2,40740994720318-6,72826006906422i</v>
      </c>
      <c r="W162" s="240" t="str">
        <f t="shared" ca="1" si="47"/>
        <v>-6,60202957788593-2,73465019034905i</v>
      </c>
      <c r="X162" s="240" t="str">
        <f t="shared" ca="1" si="48"/>
        <v>-3,05530242165864+6,4598942191853i</v>
      </c>
      <c r="Y162" s="240" t="str">
        <f t="shared" ca="1" si="49"/>
        <v>6,30219640949076+3,3685941618216i</v>
      </c>
      <c r="Z162" s="240" t="str">
        <f t="shared" ca="1" si="50"/>
        <v>3,67377066359534-6,12931605663822i</v>
      </c>
      <c r="AA162" s="240" t="str">
        <f t="shared" ca="1" si="51"/>
        <v>-5,94166964454091-3,97009673005557i</v>
      </c>
      <c r="AB162" s="240" t="str">
        <f t="shared" ca="1" si="52"/>
        <v>-4,25685848575428+5,73970922984071i</v>
      </c>
      <c r="AC162" s="240" t="str">
        <f t="shared" ca="1" si="53"/>
        <v>5,5239213528671+4,53336509650345i</v>
      </c>
      <c r="AD162" s="240" t="str">
        <f t="shared" ca="1" si="54"/>
        <v>4,79895043365982-5,29482586551561i</v>
      </c>
      <c r="AE162" s="240" t="str">
        <f t="shared" ca="1" si="55"/>
        <v>-5,05297467888258-5,05297467888256i</v>
      </c>
      <c r="AF162" s="240" t="str">
        <f t="shared" ca="1" si="56"/>
        <v>-5,29482586551557+4,79895043365986i</v>
      </c>
      <c r="AG162" s="240" t="str">
        <f t="shared" ca="1" si="57"/>
        <v>4,53336509650349+5,52392135286708i</v>
      </c>
      <c r="AH162" s="240" t="str">
        <f t="shared" ca="1" si="58"/>
        <v>5,7397092298407-4,2568584857543i</v>
      </c>
      <c r="AI162" s="240" t="str">
        <f t="shared" ca="1" si="59"/>
        <v>-3,97009673005558-5,9416696445409i</v>
      </c>
      <c r="AJ162" s="240" t="str">
        <f t="shared" ca="1" si="60"/>
        <v>-6,1293160566382+3,67377066359538i</v>
      </c>
      <c r="AK162" s="240" t="str">
        <f t="shared" ca="1" si="61"/>
        <v>3,36859416182163+6,30219640949075i</v>
      </c>
      <c r="AL162" s="240" t="str">
        <f t="shared" ca="1" si="62"/>
        <v>6,45989421918528-3,0553024216587i</v>
      </c>
      <c r="AM162" s="240" t="str">
        <f t="shared" ca="1" si="63"/>
        <v>-2,73465019034842-6,6020295778862i</v>
      </c>
      <c r="AN162" s="240" t="str">
        <f t="shared" ca="1" si="64"/>
        <v>-6,7282600690642+2,40740994720322i</v>
      </c>
      <c r="AO162" s="240" t="str">
        <f t="shared" ca="1" si="65"/>
        <v>2,07437004263097+6,8382815924099i</v>
      </c>
      <c r="AP162" s="240" t="str">
        <f t="shared" ca="1" si="66"/>
        <v>6,93182909643694-1,73633279893202i</v>
      </c>
      <c r="AQ162" s="240" t="str">
        <f t="shared" ca="1" si="67"/>
        <v>-1,39411257743635-7,00867721701396i</v>
      </c>
      <c r="AR162" s="240" t="str">
        <f t="shared" ca="1" si="68"/>
        <v>-1,39411257743635-7,00867721701396i</v>
      </c>
      <c r="AS162" s="240" t="str">
        <f t="shared" ca="1" si="69"/>
        <v>0,700429046021515+7,11157544868549i</v>
      </c>
      <c r="AT162" s="240" t="str">
        <f t="shared" ca="1" si="70"/>
        <v>7,13737766892699-0,350636880489071i</v>
      </c>
      <c r="AU162" s="240" t="str">
        <f t="shared" ca="1" si="71"/>
        <v>-2,45113757423593E-14-7,14598532120357i</v>
      </c>
      <c r="AV162" s="240" t="str">
        <f t="shared" ca="1" si="72"/>
        <v>-7,137377668927-0,350636880488972i</v>
      </c>
      <c r="AW162" s="240" t="str">
        <f t="shared" ca="1" si="73"/>
        <v>-0,700429046021465+7,1115754486855i</v>
      </c>
      <c r="AX162" s="240" t="str">
        <f t="shared" ca="1" si="74"/>
        <v>7,06864082028773+1,04853381663099i</v>
      </c>
      <c r="AY162" s="240" t="str">
        <f t="shared" ca="1" si="75"/>
        <v>1,39411257743625-7,00867721701398i</v>
      </c>
      <c r="AZ162" s="240" t="str">
        <f t="shared" ca="1" si="76"/>
        <v>-6,93182909643695-1,73633279893198i</v>
      </c>
      <c r="BA162" s="240" t="str">
        <f t="shared" ca="1" si="77"/>
        <v>-2,07437004263091+6,83828159240991i</v>
      </c>
      <c r="BB162" s="240" t="str">
        <f t="shared" ca="1" si="78"/>
        <v>6,72826006906424+2,40740994720313i</v>
      </c>
      <c r="BC162" s="240" t="str">
        <f t="shared" ca="1" si="79"/>
        <v>2,73465019034903-6,60202957788594i</v>
      </c>
      <c r="BD162" s="240" t="str">
        <f t="shared" ca="1" si="80"/>
        <v>-6,45989421918532-3,05530242165861i</v>
      </c>
      <c r="BE162" s="240" t="str">
        <f t="shared" ca="1" si="81"/>
        <v>-3,36859416182154+6,30219640949079i</v>
      </c>
      <c r="BF162" s="240" t="str">
        <f t="shared" ca="1" si="82"/>
        <v>6,12931605663823+3,67377066359531i</v>
      </c>
      <c r="BG162" s="240" t="str">
        <f t="shared" ca="1" si="83"/>
        <v>3,97009673005553-5,94166964454094i</v>
      </c>
      <c r="BH162" s="240" t="str">
        <f t="shared" ca="1" si="84"/>
        <v>-5,73970922984075-4,25685848575421i</v>
      </c>
      <c r="BI162" s="240" t="str">
        <f t="shared" ca="1" si="85"/>
        <v>-4,53336509650339+5,52392135286715i</v>
      </c>
      <c r="BJ162" s="240" t="str">
        <f t="shared" ca="1" si="86"/>
        <v>5,2948258655156+4,79895043365982i</v>
      </c>
      <c r="BK162" s="240" t="str">
        <f t="shared" ca="1" si="87"/>
        <v>5,05297467888255-5,0529746788826i</v>
      </c>
      <c r="BL162" s="240" t="str">
        <f t="shared" ca="1" si="88"/>
        <v>-4,79895043365935-5,29482586551603i</v>
      </c>
      <c r="BM162" s="240" t="str">
        <f t="shared" ca="1" si="89"/>
        <v>-5,52392135286704+4,53336509650352i</v>
      </c>
      <c r="BN162" s="240" t="str">
        <f t="shared" ca="1" si="90"/>
        <v>4,25685848575436+5,73970922984065i</v>
      </c>
      <c r="BO162" s="240" t="str">
        <f t="shared" ca="1" si="91"/>
        <v>5,9416696445409-3,97009673005558i</v>
      </c>
      <c r="BP162" s="240" t="str">
        <f t="shared" ca="1" si="92"/>
        <v>-3,67377066359538-6,1293160566382i</v>
      </c>
      <c r="BQ162" s="240" t="str">
        <f t="shared" ca="1" si="93"/>
        <v>-6,30219640949074+3,36859416182165i</v>
      </c>
      <c r="BR162" s="240" t="str">
        <f t="shared" ca="1" si="94"/>
        <v>3,05530242165872+6,45989421918526i</v>
      </c>
      <c r="BS162" s="240" t="str">
        <f t="shared" ca="1" si="95"/>
        <v>6,60202957788617-2,73465019034849i</v>
      </c>
      <c r="BT162" s="240" t="str">
        <f t="shared" ca="1" si="96"/>
        <v>-2,4074099472032-6,72826006906421i</v>
      </c>
      <c r="BU162" s="240" t="str">
        <f t="shared" ca="1" si="97"/>
        <v>-6,83828159240989+2,07437004263099i</v>
      </c>
      <c r="BV162" s="240" t="str">
        <f t="shared" ca="1" si="98"/>
        <v>1,73633279893205+6,93182909643693i</v>
      </c>
      <c r="BW162" s="240" t="str">
        <f t="shared" ca="1" si="99"/>
        <v>7,00867721701396-1,39411257743637i</v>
      </c>
      <c r="BX162" s="240" t="str">
        <f t="shared" ca="1" si="100"/>
        <v>-1,04853381663112-7,06864082028772i</v>
      </c>
      <c r="BY162" s="240" t="str">
        <f t="shared" ca="1" si="101"/>
        <v>-7,11157544868548+0,700429046021589i</v>
      </c>
      <c r="BZ162" s="240" t="str">
        <f t="shared" ca="1" si="102"/>
        <v>0,350636880489045+7,13737766892699i</v>
      </c>
      <c r="CA162" s="240" t="str">
        <f t="shared" ca="1" si="103"/>
        <v>7,14598532120357-4,90227514847186E-14i</v>
      </c>
      <c r="CB162" s="240" t="str">
        <f t="shared" ca="1" si="104"/>
        <v>0,350636880489657-7,13737766892696i</v>
      </c>
      <c r="CC162" s="240" t="str">
        <f t="shared" ca="1" si="105"/>
        <v>-7,11157544868571-0,700429046019268i</v>
      </c>
      <c r="CD162" s="240" t="str">
        <f t="shared" ca="1" si="106"/>
        <v>-1,04853381663303+7,06864082028743i</v>
      </c>
      <c r="CE162" s="240" t="str">
        <f t="shared" ca="1" si="107"/>
        <v>7,00867721701428+1,39411257743478i</v>
      </c>
      <c r="CF162" s="240" t="str">
        <f t="shared" ca="1" si="108"/>
        <v>1,73633279893471-6,93182909643626i</v>
      </c>
      <c r="CG162" s="240" t="str">
        <f t="shared" ca="1" si="109"/>
        <v>-6,83828159241013-2,07437004263021i</v>
      </c>
      <c r="CH162" s="240" t="str">
        <f t="shared" ca="1" si="110"/>
        <v>-2,40740994720645+6,72826006906304i</v>
      </c>
      <c r="CI162" s="240" t="str">
        <f t="shared" ca="1" si="111"/>
        <v>6,60202957788597+2,73465019034896i</v>
      </c>
      <c r="CJ162" s="240" t="str">
        <f t="shared" ca="1" si="112"/>
        <v>3,05530242165597-6,45989421918656i</v>
      </c>
      <c r="CK162" s="240" t="str">
        <f t="shared" ca="1" si="113"/>
        <v>-6,30219640949011-3,36859416182282i</v>
      </c>
      <c r="CL162" s="240" t="str">
        <f t="shared" ca="1" si="114"/>
        <v>-3,67377066359346+6,12931605663934i</v>
      </c>
      <c r="CM162" s="240" t="str">
        <f t="shared" ca="1" si="115"/>
        <v>5,94166964453977+3,97009673005728i</v>
      </c>
      <c r="CN162" s="240" t="str">
        <f t="shared" ca="1" si="116"/>
        <v>4,25685848575306-5,73970922984162i</v>
      </c>
      <c r="CO162" s="240" t="str">
        <f t="shared" ca="1" si="117"/>
        <v>-5,5239213528653-4,53336509650565i</v>
      </c>
      <c r="CP162" s="240" t="str">
        <f t="shared" ca="1" si="118"/>
        <v>-4,79895043365928+5,2948258655161i</v>
      </c>
      <c r="CQ162" s="240" t="str">
        <f t="shared" ca="1" si="119"/>
        <v>5,0529746788801+5,05297467888504i</v>
      </c>
      <c r="CR162" s="240" t="str">
        <f t="shared" ca="1" si="120"/>
        <v>5,29482586551601-4,79895043365936i</v>
      </c>
      <c r="CS162" s="240" t="str">
        <f t="shared" ca="1" si="121"/>
        <v>-4,53336509650574-5,52392135286522i</v>
      </c>
      <c r="CT162" s="240" t="str">
        <f t="shared" ca="1" si="122"/>
        <v>-5,73970922984148+4,25685848575324i</v>
      </c>
      <c r="CU162" s="240" t="str">
        <f t="shared" ca="1" si="123"/>
        <v>3,97009673005746+5,94166964453964i</v>
      </c>
      <c r="CV162" s="240" t="str">
        <f t="shared" ca="1" si="124"/>
        <v>6,12931605663928-3,67377066359357i</v>
      </c>
      <c r="CW162" s="240" t="str">
        <f t="shared" ca="1" si="125"/>
        <v>-3,36859416182293-6,30219640949006i</v>
      </c>
      <c r="CX162" s="240" t="str">
        <f t="shared" ca="1" si="126"/>
        <v>-6,45989421918647+3,05530242165617i</v>
      </c>
      <c r="CY162" s="240" t="str">
        <f t="shared" ca="1" si="127"/>
        <v>2,73465019034917+6,60202957788588i</v>
      </c>
      <c r="CZ162" s="240" t="str">
        <f t="shared" ca="1" si="128"/>
        <v>6,72826006906537-2,40740994719997i</v>
      </c>
      <c r="DA162" s="240" t="str">
        <f t="shared" ca="1" si="129"/>
        <v>-2,07437004263043-6,83828159241006i</v>
      </c>
      <c r="DB162" s="240" t="str">
        <f t="shared" ca="1" si="130"/>
        <v>-6,93182909643621+1,73633279893493i</v>
      </c>
      <c r="DC162" s="240" t="str">
        <f t="shared" ca="1" si="131"/>
        <v>1,39411257743491+7,00867721701426i</v>
      </c>
      <c r="DD162" s="240" t="str">
        <f t="shared" ca="1" si="132"/>
        <v>7,06864082028741-1,04853381663315i</v>
      </c>
      <c r="DE162" s="240" t="str">
        <f t="shared" ca="1" si="133"/>
        <v>-0,70042904601939-7,1115754486857i</v>
      </c>
      <c r="DF162" s="240" t="str">
        <f t="shared" ca="1" si="134"/>
        <v>-7,13737766892692+0,350636880490489i</v>
      </c>
      <c r="DG162" s="240" t="str">
        <f t="shared" ca="1" si="135"/>
        <v>-2,76988153027744E-12+7,14598532120357i</v>
      </c>
      <c r="DH162" s="240" t="str">
        <f t="shared" ca="1" si="136"/>
        <v>7,137377668927+0,350636880488922i</v>
      </c>
      <c r="DI162" s="240" t="str">
        <f t="shared" ca="1" si="137"/>
        <v>0,700429046024903-7,11157544868516i</v>
      </c>
      <c r="DJ162" s="240" t="str">
        <f t="shared" ca="1" si="138"/>
        <v>-7,06864082028765-1,0485338166316i</v>
      </c>
      <c r="DK162" s="240" t="str">
        <f t="shared" ca="1" si="139"/>
        <v>-1,39411257743336+7,00867721701456i</v>
      </c>
      <c r="DL162" s="240" t="str">
        <f t="shared" ca="1" si="140"/>
        <v>6,93182909643664+1,73633279893321i</v>
      </c>
      <c r="DM162" s="240" t="str">
        <f t="shared" ca="1" si="141"/>
        <v>2,07437004262874-6,83828159241058i</v>
      </c>
      <c r="DN162" s="240" t="str">
        <f t="shared" ca="1" si="142"/>
        <v>-6,7282600690635-2,40740994720518i</v>
      </c>
      <c r="DO162" s="240" t="str">
        <f t="shared" ca="1" si="143"/>
        <v>-2,73465019034772+6,60202957788648i</v>
      </c>
      <c r="DP162" s="240" t="str">
        <f t="shared" ca="1" si="144"/>
        <v>6,4598942191841+3,05530242166118i</v>
      </c>
      <c r="DQ162" s="240" t="str">
        <f t="shared" ca="1" si="145"/>
        <v>3,36859416182154-6,30219640949079i</v>
      </c>
      <c r="DR162" s="240" t="str">
        <f t="shared" ca="1" si="146"/>
        <v>-6,12931605663643-3,67377066359832i</v>
      </c>
      <c r="DS162" s="240" t="str">
        <f t="shared" ca="1" si="147"/>
        <v>-3,97009673005608+5,94166964454057i</v>
      </c>
      <c r="DT162" s="240" t="str">
        <f t="shared" ca="1" si="148"/>
        <v>5,73970922984248+4,25685848575189i</v>
      </c>
      <c r="DU162" s="240" t="str">
        <f t="shared" ca="1" si="149"/>
        <v>4,53336509650445-5,52392135286628i</v>
      </c>
      <c r="DV162" s="240" t="str">
        <f t="shared" ca="1" si="150"/>
        <v>-5,29482586551714-4,79895043365813i</v>
      </c>
      <c r="DW162" s="240" t="str">
        <f t="shared" ca="1" si="151"/>
        <v>-5,05297467888395+5,05297467888119i</v>
      </c>
      <c r="DX162" s="240" t="str">
        <f t="shared" ca="1" si="152"/>
        <v>4,79895043366051+5,29482586551498i</v>
      </c>
      <c r="DY162" s="240" t="str">
        <f t="shared" ca="1" si="153"/>
        <v>5,52392135286888-4,53336509650129i</v>
      </c>
      <c r="DZ162" s="240" t="str">
        <f t="shared" ca="1" si="154"/>
        <v>-4,25685848575431-5,73970922984068i</v>
      </c>
      <c r="EA162" s="240" t="str">
        <f t="shared" ca="1" si="155"/>
        <v>-5,9416696445389+3,97009673005859i</v>
      </c>
      <c r="EB162" s="240" t="str">
        <f t="shared" ca="1" si="156"/>
        <v>3,67377066359481+6,12931605663854i</v>
      </c>
      <c r="EC162" s="240" t="str">
        <f t="shared" ca="1" si="157"/>
        <v>6,30219640948937-3,3685941618242i</v>
      </c>
      <c r="ED162" s="240" t="str">
        <f t="shared" ca="1" si="158"/>
        <v>-3,05530242165748-6,45989421918585i</v>
      </c>
      <c r="EE162" s="240" t="str">
        <f t="shared" ca="1" si="159"/>
        <v>-6,60202957788533+2,7346501903505i</v>
      </c>
      <c r="EF162" s="240" t="str">
        <f t="shared" ca="1" si="160"/>
        <v>2,40740994720133+6,72826006906488i</v>
      </c>
      <c r="EG162" s="240" t="str">
        <f t="shared" ca="1" si="161"/>
        <v>6,83828159240964-2,07437004263182i</v>
      </c>
      <c r="EH162" s="240" t="str">
        <f t="shared" ca="1" si="162"/>
        <v>-1,73633279892943-6,93182909643758i</v>
      </c>
      <c r="EI162" s="240" t="str">
        <f t="shared" ca="1" si="163"/>
        <v>-7,00867721701393+1,39411257743652i</v>
      </c>
      <c r="EJ162" s="240" t="str">
        <f t="shared" ca="1" si="164"/>
        <v>1,04853381663478+7,06864082028718i</v>
      </c>
      <c r="EK162" s="240" t="str">
        <f t="shared" ca="1" si="165"/>
        <v>7,11157544868556-0,700429046020829i</v>
      </c>
      <c r="EL162" s="240" t="str">
        <f t="shared" ca="1" si="166"/>
        <v>-0,350636880491934-7,13737766892685i</v>
      </c>
      <c r="EM162" s="240" t="str">
        <f t="shared" ca="1" si="167"/>
        <v>-7,14598532120357-1,32366232578282E-12i</v>
      </c>
      <c r="EN162" s="240"/>
      <c r="EO162" s="240"/>
      <c r="EP162" s="240"/>
    </row>
    <row r="163" spans="1:146" ht="15" thickBot="1">
      <c r="A163" s="277">
        <f t="shared" si="168"/>
        <v>1.2304687500000007E-3</v>
      </c>
      <c r="B163" s="276">
        <v>63</v>
      </c>
      <c r="C163" s="248">
        <f t="shared" si="169"/>
        <v>12600</v>
      </c>
      <c r="D163" s="247">
        <f t="shared" si="170"/>
        <v>79168.134870462789</v>
      </c>
      <c r="E163" s="247" t="str">
        <f t="shared" si="171"/>
        <v>79168,1348704628i</v>
      </c>
      <c r="F163" s="247" t="str">
        <f t="shared" si="177"/>
        <v>0,0108587462848413-0,0390602072782911i</v>
      </c>
      <c r="G163" s="247" t="str">
        <f t="shared" si="178"/>
        <v>-4,99916087119915+0,918625291377436i</v>
      </c>
      <c r="H163" s="247" t="str">
        <f t="shared" si="180"/>
        <v>0,00210039389881255-0,00667157037557572i</v>
      </c>
      <c r="I163" s="247" t="str">
        <f t="shared" si="174"/>
        <v>-0,00325066480887522+0,00589589129995565i</v>
      </c>
      <c r="J163" s="275" t="str">
        <f ca="1">IMPRODUCT(1/N_FFT2,BZ100)</f>
        <v>0,080622628407875+0,00445216011965344i</v>
      </c>
      <c r="K163" s="274" t="str">
        <f t="shared" ca="1" si="175"/>
        <v>-0,000288326593079977+0,000460869773185112i</v>
      </c>
      <c r="N163" s="265">
        <f t="shared" ca="1" si="176"/>
        <v>8.1801742316290138</v>
      </c>
      <c r="O163" s="240">
        <f t="shared" ca="1" si="39"/>
        <v>-6.8198257683709862</v>
      </c>
      <c r="P163" s="240" t="str">
        <f t="shared" ca="1" si="40"/>
        <v>-0,167366902668014+6,81777176435441i</v>
      </c>
      <c r="Q163" s="240" t="str">
        <f t="shared" ca="1" si="41"/>
        <v>6,81161098955989+0,334632989772179i</v>
      </c>
      <c r="R163" s="240" t="str">
        <f t="shared" ca="1" si="42"/>
        <v>0,501697506475972-6,8013471550078i</v>
      </c>
      <c r="S163" s="240" t="str">
        <f t="shared" ca="1" si="43"/>
        <v>-6,78698644324829-0,668459819361542i</v>
      </c>
      <c r="T163" s="240" t="str">
        <f t="shared" ca="1" si="44"/>
        <v>-0,834819477047318+6,76853750463713i</v>
      </c>
      <c r="U163" s="241" t="str">
        <f t="shared" ca="1" si="45"/>
        <v>6,74601145212509+1,00067627069596i</v>
      </c>
      <c r="V163" s="240" t="str">
        <f t="shared" ca="1" si="46"/>
        <v>1,16593029437677-6,71942185456393i</v>
      </c>
      <c r="W163" s="240" t="str">
        <f t="shared" ca="1" si="47"/>
        <v>-6,6887847285329-1,33048200524546i</v>
      </c>
      <c r="X163" s="240" t="str">
        <f t="shared" ca="1" si="48"/>
        <v>-1,49423228350411+6,65411852869116i</v>
      </c>
      <c r="Y163" s="240" t="str">
        <f t="shared" ca="1" si="49"/>
        <v>6,61544413666141+1,65708249210746i</v>
      </c>
      <c r="Z163" s="240" t="str">
        <f t="shared" ca="1" si="50"/>
        <v>1,81893453618052-6,57278484845097i</v>
      </c>
      <c r="AA163" s="240" t="str">
        <f t="shared" ca="1" si="51"/>
        <v>-6,52616636042007-1,97969092210335i</v>
      </c>
      <c r="AB163" s="240" t="str">
        <f t="shared" ca="1" si="52"/>
        <v>-2,1392548162401+6,47561675380272i</v>
      </c>
      <c r="AC163" s="240" t="str">
        <f t="shared" ca="1" si="53"/>
        <v>6,42116647779201+2,29753010326679i</v>
      </c>
      <c r="AD163" s="240" t="str">
        <f t="shared" ca="1" si="54"/>
        <v>2,4544214440701-6,36284833119773i</v>
      </c>
      <c r="AE163" s="240" t="str">
        <f t="shared" ca="1" si="55"/>
        <v>-6,30069744269096-2,60983433317223i</v>
      </c>
      <c r="AF163" s="240" t="str">
        <f t="shared" ca="1" si="56"/>
        <v>-2,76367515566004+6,23475124964296i</v>
      </c>
      <c r="AG163" s="240" t="str">
        <f t="shared" ca="1" si="57"/>
        <v>6,16504947557481+2,91585124357394i</v>
      </c>
      <c r="AH163" s="240" t="str">
        <f t="shared" ca="1" si="58"/>
        <v>3,06627093173004-6,09163410622833i</v>
      </c>
      <c r="AI163" s="240" t="str">
        <f t="shared" ca="1" si="59"/>
        <v>-6,01454936427714-3,2148436129321i</v>
      </c>
      <c r="AJ163" s="240" t="str">
        <f t="shared" ca="1" si="60"/>
        <v>-3,36147979255188+5,93384168268772i</v>
      </c>
      <c r="AK163" s="240" t="str">
        <f t="shared" ca="1" si="61"/>
        <v>5,84955967674896+3,50609114243903i</v>
      </c>
      <c r="AL163" s="240" t="str">
        <f t="shared" ca="1" si="62"/>
        <v>3,6485905541232-5,76175411479003i</v>
      </c>
      <c r="AM163" s="240" t="str">
        <f t="shared" ca="1" si="63"/>
        <v>-5,6704778875982-3,78889219128715i</v>
      </c>
      <c r="AN163" s="240" t="str">
        <f t="shared" ca="1" si="64"/>
        <v>-3,92691154147028+5,57578597656011i</v>
      </c>
      <c r="AO163" s="240" t="str">
        <f t="shared" ca="1" si="65"/>
        <v>5,47773542054141+4,0625654669781i</v>
      </c>
      <c r="AP163" s="240" t="str">
        <f t="shared" ca="1" si="66"/>
        <v>4,19577225495768-5,37638528153111i</v>
      </c>
      <c r="AQ163" s="240" t="str">
        <f t="shared" ca="1" si="67"/>
        <v>-5,27179660906317-4,32645166662093i</v>
      </c>
      <c r="AR163" s="240" t="str">
        <f t="shared" ca="1" si="68"/>
        <v>-5,27179660906317-4,32645166662093i</v>
      </c>
      <c r="AS163" s="240" t="str">
        <f t="shared" ca="1" si="69"/>
        <v>5,05315757779928+4,57991506524593i</v>
      </c>
      <c r="AT163" s="240" t="str">
        <f t="shared" ca="1" si="70"/>
        <v>4,70254637533451-4,93923891897984i</v>
      </c>
      <c r="AU163" s="240" t="str">
        <f t="shared" ca="1" si="71"/>
        <v>-4,82234504732568-4,82234504732608i</v>
      </c>
      <c r="AV163" s="240" t="str">
        <f t="shared" ca="1" si="72"/>
        <v>-4,9392389189798+4,70254637533455i</v>
      </c>
      <c r="AW163" s="240" t="str">
        <f t="shared" ca="1" si="73"/>
        <v>4,57991506524602+5,0531575777992i</v>
      </c>
      <c r="AX163" s="240" t="str">
        <f t="shared" ca="1" si="74"/>
        <v>5,1640324034435-4,45452498557618i</v>
      </c>
      <c r="AY163" s="240" t="str">
        <f t="shared" ca="1" si="75"/>
        <v>-4,32645166662045-5,27179660906356i</v>
      </c>
      <c r="AZ163" s="240" t="str">
        <f t="shared" ca="1" si="76"/>
        <v>-5,37638528153104+4,19577225495776i</v>
      </c>
      <c r="BA163" s="240" t="str">
        <f t="shared" ca="1" si="77"/>
        <v>4,06256546697815+5,47773542054137i</v>
      </c>
      <c r="BB163" s="240" t="str">
        <f t="shared" ca="1" si="78"/>
        <v>5,57578597656005-3,92691154147036i</v>
      </c>
      <c r="BC163" s="240" t="str">
        <f t="shared" ca="1" si="79"/>
        <v>-3,7888921912872-5,67047788759817i</v>
      </c>
      <c r="BD163" s="240" t="str">
        <f t="shared" ca="1" si="80"/>
        <v>-5,76175411478998+3,64859055412329i</v>
      </c>
      <c r="BE163" s="240" t="str">
        <f t="shared" ca="1" si="81"/>
        <v>3,50609114243913+5,84955967674891i</v>
      </c>
      <c r="BF163" s="240" t="str">
        <f t="shared" ca="1" si="82"/>
        <v>5,93384168268767-3,36147979255198i</v>
      </c>
      <c r="BG163" s="240" t="str">
        <f t="shared" ca="1" si="83"/>
        <v>-3,21484361293222-6,01454936427708i</v>
      </c>
      <c r="BH163" s="240" t="str">
        <f t="shared" ca="1" si="84"/>
        <v>-6,09163410622831+3,06627093173009i</v>
      </c>
      <c r="BI163" s="240" t="str">
        <f t="shared" ca="1" si="85"/>
        <v>2,91585124357403+6,16504947557476i</v>
      </c>
      <c r="BJ163" s="240" t="str">
        <f t="shared" ca="1" si="86"/>
        <v>6,23475124964317-2,76367515565954i</v>
      </c>
      <c r="BK163" s="240" t="str">
        <f t="shared" ca="1" si="87"/>
        <v>-2,60983433317228-6,30069744269093i</v>
      </c>
      <c r="BL163" s="240" t="str">
        <f t="shared" ca="1" si="88"/>
        <v>-6,3628483311977+2,45442144407018i</v>
      </c>
      <c r="BM163" s="240" t="str">
        <f t="shared" ca="1" si="89"/>
        <v>2,29753010326689+6,42116647779197i</v>
      </c>
      <c r="BN163" s="240" t="str">
        <f t="shared" ca="1" si="90"/>
        <v>6,47561675380292-2,13925481623949i</v>
      </c>
      <c r="BO163" s="240" t="str">
        <f t="shared" ca="1" si="91"/>
        <v>-1,97969092210341-6,52616636042005i</v>
      </c>
      <c r="BP163" s="240" t="str">
        <f t="shared" ca="1" si="92"/>
        <v>-6,57278484845095+1,81893453618062i</v>
      </c>
      <c r="BQ163" s="240" t="str">
        <f t="shared" ca="1" si="93"/>
        <v>1,65708249210758+6,61544413666138i</v>
      </c>
      <c r="BR163" s="240" t="str">
        <f t="shared" ca="1" si="94"/>
        <v>6,65411852869115-1,49423228350416i</v>
      </c>
      <c r="BS163" s="240" t="str">
        <f t="shared" ca="1" si="95"/>
        <v>-1,33048200524553-6,68878472853288i</v>
      </c>
      <c r="BT163" s="240" t="str">
        <f t="shared" ca="1" si="96"/>
        <v>-6,71942185456391+1,16593029437688i</v>
      </c>
      <c r="BU163" s="240" t="str">
        <f t="shared" ca="1" si="97"/>
        <v>1,00067627069583+6,74601145212511i</v>
      </c>
      <c r="BV163" s="240" t="str">
        <f t="shared" ca="1" si="98"/>
        <v>6,76853750463709-0,834819477047584i</v>
      </c>
      <c r="BW163" s="240" t="str">
        <f t="shared" ca="1" si="99"/>
        <v>-0,668459819361703-6,78698644324827i</v>
      </c>
      <c r="BX163" s="240" t="str">
        <f t="shared" ca="1" si="100"/>
        <v>-6,8013471550078+0,501697506475958i</v>
      </c>
      <c r="BY163" s="240" t="str">
        <f t="shared" ca="1" si="101"/>
        <v>0,334632989771892+6,8116109895599i</v>
      </c>
      <c r="BZ163" s="240" t="str">
        <f t="shared" ca="1" si="102"/>
        <v>6,8177717643544-0,167366902668296i</v>
      </c>
      <c r="CA163" s="240" t="str">
        <f t="shared" ca="1" si="103"/>
        <v>-1,06939693759776E-13-6,81982576837099i</v>
      </c>
      <c r="CB163" s="240" t="str">
        <f t="shared" ca="1" si="104"/>
        <v>-6,81777176435437-0,167366902669536i</v>
      </c>
      <c r="CC163" s="240" t="str">
        <f t="shared" ca="1" si="105"/>
        <v>-0,334632989771775+6,81161098955991i</v>
      </c>
      <c r="CD163" s="240" t="str">
        <f t="shared" ca="1" si="106"/>
        <v>6,80134715500797+0,501697506473714i</v>
      </c>
      <c r="CE163" s="240" t="str">
        <f t="shared" ca="1" si="107"/>
        <v>0,66845981936419-6,78698644324803i</v>
      </c>
      <c r="CF163" s="240" t="str">
        <f t="shared" ca="1" si="108"/>
        <v>-6,76853750463702-0,834819477048143i</v>
      </c>
      <c r="CG163" s="240" t="str">
        <f t="shared" ca="1" si="109"/>
        <v>-1,00067627069495+6,74601145212524i</v>
      </c>
      <c r="CH163" s="240" t="str">
        <f t="shared" ca="1" si="110"/>
        <v>6,71942185456442+1,165930294374i</v>
      </c>
      <c r="CI163" s="240" t="str">
        <f t="shared" ca="1" si="111"/>
        <v>1,33048200524742-6,68878472853251i</v>
      </c>
      <c r="CJ163" s="240" t="str">
        <f t="shared" ca="1" si="112"/>
        <v>-6,65411852869117-1,49423228350405i</v>
      </c>
      <c r="CK163" s="240" t="str">
        <f t="shared" ca="1" si="113"/>
        <v>-1,65708249210605+6,61544413666176i</v>
      </c>
      <c r="CL163" s="240" t="str">
        <f t="shared" ca="1" si="114"/>
        <v>6,57278484845009+1,81893453618368i</v>
      </c>
      <c r="CM163" s="240" t="str">
        <f t="shared" ca="1" si="115"/>
        <v>1,97969092210459-6,52616636041969i</v>
      </c>
      <c r="CN163" s="240" t="str">
        <f t="shared" ca="1" si="116"/>
        <v>-6,47561675380296-2,13925481623938i</v>
      </c>
      <c r="CO163" s="240" t="str">
        <f t="shared" ca="1" si="117"/>
        <v>-2,29753010326478+6,42116647779273i</v>
      </c>
      <c r="CP163" s="240" t="str">
        <f t="shared" ca="1" si="118"/>
        <v>6,36284833119677+2,4544214440726i</v>
      </c>
      <c r="CQ163" s="240" t="str">
        <f t="shared" ca="1" si="119"/>
        <v>2,6098343331728-6,30069744269072i</v>
      </c>
      <c r="CR163" s="240" t="str">
        <f t="shared" ca="1" si="120"/>
        <v>-6,23475124964353-2,76367515565873i</v>
      </c>
      <c r="CS163" s="240" t="str">
        <f t="shared" ca="1" si="121"/>
        <v>-2,91585124357139+6,16504947557602i</v>
      </c>
      <c r="CT163" s="240" t="str">
        <f t="shared" ca="1" si="122"/>
        <v>6,09163410622749+3,06627093173172i</v>
      </c>
      <c r="CU163" s="240" t="str">
        <f t="shared" ca="1" si="123"/>
        <v>3,21484361293203-6,01454936427718i</v>
      </c>
      <c r="CV163" s="240" t="str">
        <f t="shared" ca="1" si="124"/>
        <v>-5,9338416826884-3,3614797925507i</v>
      </c>
      <c r="CW163" s="240" t="str">
        <f t="shared" ca="1" si="125"/>
        <v>-3,50609114244185+5,84955967674728i</v>
      </c>
      <c r="CX163" s="240" t="str">
        <f t="shared" ca="1" si="126"/>
        <v>5,76175411478933+3,6485905541243i</v>
      </c>
      <c r="CY163" s="240" t="str">
        <f t="shared" ca="1" si="127"/>
        <v>3,78889219128642-5,67047788759869i</v>
      </c>
      <c r="CZ163" s="240" t="str">
        <f t="shared" ca="1" si="128"/>
        <v>-5,57578597656135-3,92691154146853i</v>
      </c>
      <c r="DA163" s="240" t="str">
        <f t="shared" ca="1" si="129"/>
        <v>-4,06256546698024+5,47773542053983i</v>
      </c>
      <c r="DB163" s="240" t="str">
        <f t="shared" ca="1" si="130"/>
        <v>5,37638528153078+4,19577225495809i</v>
      </c>
      <c r="DC163" s="240" t="str">
        <f t="shared" ca="1" si="131"/>
        <v>4,3264516666198-5,2717966090641i</v>
      </c>
      <c r="DD163" s="240" t="str">
        <f t="shared" ca="1" si="132"/>
        <v>-5,16403240344535-4,45452498557404i</v>
      </c>
      <c r="DE163" s="240" t="str">
        <f t="shared" ca="1" si="133"/>
        <v>-4,57991506524733+5,05315757779801i</v>
      </c>
      <c r="DF163" s="240" t="str">
        <f t="shared" ca="1" si="134"/>
        <v>4,93923891897991+4,70254637533444i</v>
      </c>
      <c r="DG163" s="240" t="str">
        <f t="shared" ca="1" si="135"/>
        <v>4,82234504732464-4,82234504732713i</v>
      </c>
      <c r="DH163" s="240" t="str">
        <f t="shared" ca="1" si="136"/>
        <v>-4,70254637533221-4,93923891898203i</v>
      </c>
      <c r="DI163" s="240" t="str">
        <f t="shared" ca="1" si="137"/>
        <v>-5,05315757780008+4,57991506524505i</v>
      </c>
      <c r="DJ163" s="240" t="str">
        <f t="shared" ca="1" si="138"/>
        <v>4,45452498557671+5,16403240344305i</v>
      </c>
      <c r="DK163" s="240" t="str">
        <f t="shared" ca="1" si="139"/>
        <v>5,27179660906174-4,32645166662267i</v>
      </c>
      <c r="DL163" s="240" t="str">
        <f t="shared" ca="1" si="140"/>
        <v>-4,19577225495566-5,37638528153267i</v>
      </c>
      <c r="DM163" s="240" t="str">
        <f t="shared" ca="1" si="141"/>
        <v>-5,47773542054177+4,06256546697761i</v>
      </c>
      <c r="DN163" s="240" t="str">
        <f t="shared" ca="1" si="142"/>
        <v>3,92691154147156+5,57578597655921i</v>
      </c>
      <c r="DO163" s="240" t="str">
        <f t="shared" ca="1" si="143"/>
        <v>5,67047788759662-3,78889219128951i</v>
      </c>
      <c r="DP163" s="240" t="str">
        <f t="shared" ca="1" si="144"/>
        <v>-3,6485905541217-5,76175411479098i</v>
      </c>
      <c r="DQ163" s="240" t="str">
        <f t="shared" ca="1" si="145"/>
        <v>-5,84955967674886+3,50609114243921i</v>
      </c>
      <c r="DR163" s="240" t="str">
        <f t="shared" ca="1" si="146"/>
        <v>3,36147979255376+5,93384168268666i</v>
      </c>
      <c r="DS163" s="240" t="str">
        <f t="shared" ca="1" si="147"/>
        <v>6,01454936427863-3,21484361292932i</v>
      </c>
      <c r="DT163" s="240" t="str">
        <f t="shared" ca="1" si="148"/>
        <v>-3,06627093172898-6,09163410622887i</v>
      </c>
      <c r="DU163" s="240" t="str">
        <f t="shared" ca="1" si="149"/>
        <v>-6,16504947557447+2,91585124357465i</v>
      </c>
      <c r="DV163" s="240" t="str">
        <f t="shared" ca="1" si="150"/>
        <v>2,76367515566212+6,23475124964204i</v>
      </c>
      <c r="DW163" s="240" t="str">
        <f t="shared" ca="1" si="151"/>
        <v>6,30069744269194-2,60983433316987i</v>
      </c>
      <c r="DX163" s="240" t="str">
        <f t="shared" ca="1" si="152"/>
        <v>-2,45442144406956-6,36284833119794i</v>
      </c>
      <c r="DY163" s="240" t="str">
        <f t="shared" ca="1" si="153"/>
        <v>-6,42116647779147+2,29753010326827i</v>
      </c>
      <c r="DZ163" s="240" t="str">
        <f t="shared" ca="1" si="154"/>
        <v>2,13925481624281+6,47561675380182i</v>
      </c>
      <c r="EA163" s="240" t="str">
        <f t="shared" ca="1" si="155"/>
        <v>6,52616636042064-1,97969092210147i</v>
      </c>
      <c r="EB163" s="240" t="str">
        <f t="shared" ca="1" si="156"/>
        <v>-1,81893453618072-6,57278484845092i</v>
      </c>
      <c r="EC163" s="240" t="str">
        <f t="shared" ca="1" si="157"/>
        <v>-6,61544413666089+1,65708249210956i</v>
      </c>
      <c r="ED163" s="240" t="str">
        <f t="shared" ca="1" si="158"/>
        <v>1,49423228350105+6,65411852869185i</v>
      </c>
      <c r="EE163" s="240" t="str">
        <f t="shared" ca="1" si="159"/>
        <v>6,68878472853313-1,33048200524431i</v>
      </c>
      <c r="EF163" s="240" t="str">
        <f t="shared" ca="1" si="160"/>
        <v>-1,16593029437756-6,7194218545638i</v>
      </c>
      <c r="EG163" s="240" t="str">
        <f t="shared" ca="1" si="161"/>
        <v>-6,7460114521247+1,00067627069862i</v>
      </c>
      <c r="EH163" s="240" t="str">
        <f t="shared" ca="1" si="162"/>
        <v>0,834819477044999+6,76853750463741i</v>
      </c>
      <c r="EI163" s="240" t="str">
        <f t="shared" ca="1" si="163"/>
        <v>6,78698644324834-0,668459819361037i</v>
      </c>
      <c r="EJ163" s="240" t="str">
        <f t="shared" ca="1" si="164"/>
        <v>-0,501697506477417-6,8013471550077i</v>
      </c>
      <c r="EK163" s="240" t="str">
        <f t="shared" ca="1" si="165"/>
        <v>-6,81161098955973+0,334632989775387i</v>
      </c>
      <c r="EL163" s="240" t="str">
        <f t="shared" ca="1" si="166"/>
        <v>0,167366902666272+6,81777176435445i</v>
      </c>
      <c r="EM163" s="240" t="str">
        <f t="shared" ca="1" si="167"/>
        <v>6,81982576837099-2,13879387519551E-13i</v>
      </c>
      <c r="EN163" s="240"/>
      <c r="EO163" s="240"/>
      <c r="EP163" s="240"/>
    </row>
    <row r="164" spans="1:146" ht="15" thickBot="1">
      <c r="A164" s="277">
        <f t="shared" si="168"/>
        <v>1.2500000000000007E-3</v>
      </c>
      <c r="B164" s="276">
        <v>64</v>
      </c>
      <c r="C164" s="248">
        <f t="shared" si="169"/>
        <v>12800</v>
      </c>
      <c r="D164" s="247">
        <f t="shared" si="170"/>
        <v>80424.771931898707</v>
      </c>
      <c r="E164" s="247" t="str">
        <f t="shared" si="171"/>
        <v>80424,7719318987i</v>
      </c>
      <c r="F164" s="247" t="str">
        <f t="shared" si="177"/>
        <v>0,0108451207512192-0,0384831883344154i</v>
      </c>
      <c r="G164" s="247" t="str">
        <f t="shared" si="178"/>
        <v>-4,99071904854426+0,968051643236041i</v>
      </c>
      <c r="H164" s="247" t="str">
        <f t="shared" si="180"/>
        <v>0,00209717374378577-0,00656736135832249i</v>
      </c>
      <c r="I164" s="247" t="str">
        <f t="shared" si="174"/>
        <v>-0,00322106143419508+0,0058167752765437i</v>
      </c>
      <c r="J164" s="275" t="str">
        <f ca="1">IMPRODUCT(1/N_FFT2,CA100)</f>
        <v>0,0381552200422955-0,000268234867136213i</v>
      </c>
      <c r="K164" s="274" t="str">
        <f t="shared" ca="1" si="175"/>
        <v>-0,000121340045848+0,000222804341598948i</v>
      </c>
      <c r="N164" s="265">
        <f t="shared" ca="1" si="176"/>
        <v>16.718510151042306</v>
      </c>
      <c r="O164" s="240">
        <f t="shared" ca="1" si="39"/>
        <v>1.7185101510423064</v>
      </c>
      <c r="P164" s="240" t="str">
        <f t="shared" ca="1" si="40"/>
        <v>-6,0001030179508E-15-1,71851015104231i</v>
      </c>
      <c r="Q164" s="240" t="str">
        <f t="shared" ca="1" si="41"/>
        <v>-1,71851015104231-5,55274571129925E-15i</v>
      </c>
      <c r="R164" s="240" t="str">
        <f t="shared" ca="1" si="42"/>
        <v>-3,15814508444139E-16+1,71851015104231i</v>
      </c>
      <c r="S164" s="240" t="str">
        <f t="shared" ca="1" si="43"/>
        <v>1,71851015104231-5,68428850950667E-15i</v>
      </c>
      <c r="T164" s="240" t="str">
        <f t="shared" ca="1" si="44"/>
        <v>5,1053884046477E-15-1,71851015104231i</v>
      </c>
      <c r="U164" s="241" t="str">
        <f t="shared" ca="1" si="45"/>
        <v>-1,71851015104231-6,31629016888278E-16i</v>
      </c>
      <c r="V164" s="240" t="str">
        <f t="shared" ca="1" si="46"/>
        <v>4,20007211256556E-14+1,71851015104231i</v>
      </c>
      <c r="W164" s="240" t="str">
        <f t="shared" ca="1" si="47"/>
        <v>1,71851015104231-4,80008241436065E-14i</v>
      </c>
      <c r="X164" s="240" t="str">
        <f t="shared" ca="1" si="48"/>
        <v>-5,09482399011745E-14-1,71851015104231i</v>
      </c>
      <c r="Y164" s="240" t="str">
        <f t="shared" ca="1" si="49"/>
        <v>-1,71851015104231+5,69483429191252E-14i</v>
      </c>
      <c r="Z164" s="240" t="str">
        <f t="shared" ca="1" si="50"/>
        <v>6,29484459370761E-14+1,71851015104231i</v>
      </c>
      <c r="AA164" s="240" t="str">
        <f t="shared" ca="1" si="51"/>
        <v>1,71851015104231-7,20012362154096E-14i</v>
      </c>
      <c r="AB164" s="240" t="str">
        <f t="shared" ca="1" si="52"/>
        <v>-7,49486519729778E-14-1,71851015104231i</v>
      </c>
      <c r="AC164" s="240" t="str">
        <f t="shared" ca="1" si="53"/>
        <v>-1,71851015104231+8,40014422513113E-14i</v>
      </c>
      <c r="AD164" s="240" t="str">
        <f t="shared" ca="1" si="54"/>
        <v>-8,40016285725551E-14+1,71851015104231i</v>
      </c>
      <c r="AE164" s="240" t="str">
        <f t="shared" ca="1" si="55"/>
        <v>1,71851015104231+8,10542128149871E-14i</v>
      </c>
      <c r="AF164" s="240" t="str">
        <f t="shared" ca="1" si="56"/>
        <v>7,20014225366536E-14-1,71851015104231i</v>
      </c>
      <c r="AG164" s="240" t="str">
        <f t="shared" ca="1" si="57"/>
        <v>-1,71851015104231-6,90540067790856E-14i</v>
      </c>
      <c r="AH164" s="240" t="str">
        <f t="shared" ca="1" si="58"/>
        <v>-6,00012165007519E-14+1,71851015104231i</v>
      </c>
      <c r="AI164" s="240" t="str">
        <f t="shared" ca="1" si="59"/>
        <v>1,71851015104231+5,70538007431839E-14i</v>
      </c>
      <c r="AJ164" s="240" t="str">
        <f t="shared" ca="1" si="60"/>
        <v>4,80010104648503E-14-1,71851015104231i</v>
      </c>
      <c r="AK164" s="240" t="str">
        <f t="shared" ca="1" si="61"/>
        <v>-1,71851015104231-4,50535947072823E-14i</v>
      </c>
      <c r="AL164" s="240" t="str">
        <f t="shared" ca="1" si="62"/>
        <v>-4,21061789497143E-14+1,71851015104231i</v>
      </c>
      <c r="AM164" s="240" t="str">
        <f t="shared" ca="1" si="63"/>
        <v>1,71851015104231+2,69480141506151E-14i</v>
      </c>
      <c r="AN164" s="240" t="str">
        <f t="shared" ca="1" si="64"/>
        <v>2,40005983930471E-14-1,71851015104231i</v>
      </c>
      <c r="AO164" s="240" t="str">
        <f t="shared" ca="1" si="65"/>
        <v>-1,71851015104231-2,10531826354791E-14i</v>
      </c>
      <c r="AP164" s="240" t="str">
        <f t="shared" ca="1" si="66"/>
        <v>-1,81057668779111E-14+1,71851015104231i</v>
      </c>
      <c r="AQ164" s="240" t="str">
        <f t="shared" ca="1" si="67"/>
        <v>1,71851015104231+1,5158351120343E-14i</v>
      </c>
      <c r="AR164" s="240" t="str">
        <f t="shared" ca="1" si="68"/>
        <v>1,71851015104231+1,5158351120343E-14i</v>
      </c>
      <c r="AS164" s="240" t="str">
        <f t="shared" ca="1" si="69"/>
        <v>-1,71851015104231+2,94722943632412E-15i</v>
      </c>
      <c r="AT164" s="240" t="str">
        <f t="shared" ca="1" si="70"/>
        <v>5,89464519389217E-15+1,71851015104231i</v>
      </c>
      <c r="AU164" s="240" t="str">
        <f t="shared" ca="1" si="71"/>
        <v>1,71851015104231-8,84206095146022E-15i</v>
      </c>
      <c r="AV164" s="240" t="str">
        <f t="shared" ca="1" si="72"/>
        <v>-2,40002257505592E-14-1,71851015104231i</v>
      </c>
      <c r="AW164" s="240" t="str">
        <f t="shared" ca="1" si="73"/>
        <v>-1,71851015104231+2,69476415081274E-14i</v>
      </c>
      <c r="AX164" s="240" t="str">
        <f t="shared" ca="1" si="74"/>
        <v>2,98950572656954E-14+1,71851015104231i</v>
      </c>
      <c r="AY164" s="240" t="str">
        <f t="shared" ca="1" si="75"/>
        <v>1,71851015104231-3,28424730232634E-14i</v>
      </c>
      <c r="AZ164" s="240" t="str">
        <f t="shared" ca="1" si="76"/>
        <v>-4,80006378223625E-14-1,71851015104231i</v>
      </c>
      <c r="BA164" s="240" t="str">
        <f t="shared" ca="1" si="77"/>
        <v>-1,71851015104231+5,09480535799305E-14i</v>
      </c>
      <c r="BB164" s="240" t="str">
        <f t="shared" ca="1" si="78"/>
        <v>5,38954693374985E-14+1,71851015104231i</v>
      </c>
      <c r="BC164" s="240" t="str">
        <f t="shared" ca="1" si="79"/>
        <v>1,71851015104231-5,68428850950667E-14i</v>
      </c>
      <c r="BD164" s="240" t="str">
        <f t="shared" ca="1" si="80"/>
        <v>-5,97903008526347E-14-1,71851015104231i</v>
      </c>
      <c r="BE164" s="240" t="str">
        <f t="shared" ca="1" si="81"/>
        <v>-1,71851015104231+7,49484656517337E-14i</v>
      </c>
      <c r="BF164" s="240" t="str">
        <f t="shared" ca="1" si="82"/>
        <v>9,01066304508328E-14+1,71851015104231i</v>
      </c>
      <c r="BG164" s="240" t="str">
        <f t="shared" ca="1" si="83"/>
        <v>1,71851015104231+9,01071894145647E-14i</v>
      </c>
      <c r="BH164" s="240" t="str">
        <f t="shared" ca="1" si="84"/>
        <v>7,49490246154656E-14-1,71851015104231i</v>
      </c>
      <c r="BI164" s="240" t="str">
        <f t="shared" ca="1" si="85"/>
        <v>-1,71851015104231-8,42123578994285E-14i</v>
      </c>
      <c r="BJ164" s="240" t="str">
        <f t="shared" ca="1" si="86"/>
        <v>-6,90541931003294E-14+1,71851015104231i</v>
      </c>
      <c r="BK164" s="240" t="str">
        <f t="shared" ca="1" si="87"/>
        <v>1,71851015104231+5,38960283012304E-14i</v>
      </c>
      <c r="BL164" s="240" t="str">
        <f t="shared" ca="1" si="88"/>
        <v>6,31593615851934E-14-1,71851015104231i</v>
      </c>
      <c r="BM164" s="240" t="str">
        <f t="shared" ca="1" si="89"/>
        <v>-1,71851015104231-4,80011967860943E-14i</v>
      </c>
      <c r="BN164" s="240" t="str">
        <f t="shared" ca="1" si="90"/>
        <v>-5,72645300700572E-14+1,71851015104231i</v>
      </c>
      <c r="BO164" s="240" t="str">
        <f t="shared" ca="1" si="91"/>
        <v>1,71851015104231+4,21063652709581E-14i</v>
      </c>
      <c r="BP164" s="240" t="str">
        <f t="shared" ca="1" si="92"/>
        <v>2,69482004718591E-14-1,71851015104231i</v>
      </c>
      <c r="BQ164" s="240" t="str">
        <f t="shared" ca="1" si="93"/>
        <v>-1,71851015104231-3,62115337558221E-14i</v>
      </c>
      <c r="BR164" s="240" t="str">
        <f t="shared" ca="1" si="94"/>
        <v>-2,10533689567231E-14+1,71851015104231i</v>
      </c>
      <c r="BS164" s="240" t="str">
        <f t="shared" ca="1" si="95"/>
        <v>1,71851015104231+3,03167022406859E-14i</v>
      </c>
      <c r="BT164" s="240" t="str">
        <f t="shared" ca="1" si="96"/>
        <v>1,51585374415869E-14-1,71851015104231i</v>
      </c>
      <c r="BU164" s="240" t="str">
        <f t="shared" ca="1" si="97"/>
        <v>-1,71851015104231-3,72642487839692E-19i</v>
      </c>
      <c r="BV164" s="240" t="str">
        <f t="shared" ca="1" si="98"/>
        <v>-9,26370592645083E-15+1,71851015104231i</v>
      </c>
      <c r="BW164" s="240" t="str">
        <f t="shared" ca="1" si="99"/>
        <v>1,71851015104231-5,89445887264825E-15i</v>
      </c>
      <c r="BX164" s="240" t="str">
        <f t="shared" ca="1" si="100"/>
        <v>-2,10526236717474E-14-1,71851015104231i</v>
      </c>
      <c r="BY164" s="240" t="str">
        <f t="shared" ca="1" si="101"/>
        <v>-1,71851015104231+1,17892903877843E-14i</v>
      </c>
      <c r="BZ164" s="240" t="str">
        <f t="shared" ca="1" si="102"/>
        <v>2,69474551868834E-14+1,71851015104231i</v>
      </c>
      <c r="CA164" s="240" t="str">
        <f t="shared" ca="1" si="103"/>
        <v>1,71851015104231+6,66117824422818E-13i</v>
      </c>
      <c r="CB164" s="240" t="str">
        <f t="shared" ca="1" si="104"/>
        <v>4,80009173042284E-13-1,71851015104231i</v>
      </c>
      <c r="CC164" s="240" t="str">
        <f t="shared" ca="1" si="105"/>
        <v>-1,71851015104231-2,9390052166175E-13i</v>
      </c>
      <c r="CD164" s="240" t="str">
        <f t="shared" ca="1" si="106"/>
        <v>-1,32213368364279E-13+1,71851015104231i</v>
      </c>
      <c r="CE164" s="240" t="str">
        <f t="shared" ca="1" si="107"/>
        <v>1,71851015104231-5,38952830162547E-14i</v>
      </c>
      <c r="CF164" s="240" t="str">
        <f t="shared" ca="1" si="108"/>
        <v>-2,40003934396789E-13-1,71851015104231i</v>
      </c>
      <c r="CG164" s="240" t="str">
        <f t="shared" ca="1" si="109"/>
        <v>-1,71851015104231+4,01691087694259E-13i</v>
      </c>
      <c r="CH164" s="240" t="str">
        <f t="shared" ca="1" si="110"/>
        <v>5,87799739074793E-13+1,71851015104231i</v>
      </c>
      <c r="CI164" s="240" t="str">
        <f t="shared" ca="1" si="111"/>
        <v>1,71851015104231-7,73908390455327E-13i</v>
      </c>
      <c r="CJ164" s="240" t="str">
        <f t="shared" ca="1" si="112"/>
        <v>7,73909322061546E-13-1,71851015104231i</v>
      </c>
      <c r="CK164" s="240" t="str">
        <f t="shared" ca="1" si="113"/>
        <v>-1,71851015104231-6,12222168764074E-13i</v>
      </c>
      <c r="CL164" s="240" t="str">
        <f t="shared" ca="1" si="114"/>
        <v>-4,26113517383542E-13+1,71851015104231i</v>
      </c>
      <c r="CM164" s="240" t="str">
        <f t="shared" ca="1" si="115"/>
        <v>1,71851015104231+2,40004866003008E-13i</v>
      </c>
      <c r="CN164" s="240" t="str">
        <f t="shared" ca="1" si="116"/>
        <v>7,83177127055363E-14-1,71851015104231i</v>
      </c>
      <c r="CO164" s="240" t="str">
        <f t="shared" ca="1" si="117"/>
        <v>-1,71851015104231+1,07790938674997E-13i</v>
      </c>
      <c r="CP164" s="240" t="str">
        <f t="shared" ca="1" si="118"/>
        <v>2,93899590055531E-13+1,71851015104231i</v>
      </c>
      <c r="CQ164" s="240" t="str">
        <f t="shared" ca="1" si="119"/>
        <v>1,71851015104231-4,55586743353003E-13i</v>
      </c>
      <c r="CR164" s="240" t="str">
        <f t="shared" ca="1" si="120"/>
        <v>-6,41695394733535E-13-1,71851015104231i</v>
      </c>
      <c r="CS164" s="240" t="str">
        <f t="shared" ca="1" si="121"/>
        <v>-1,71851015104231+8,03382548031007E-13i</v>
      </c>
      <c r="CT164" s="240" t="str">
        <f t="shared" ca="1" si="122"/>
        <v>-7,20013666402804E-13+1,71851015104231i</v>
      </c>
      <c r="CU164" s="240" t="str">
        <f t="shared" ca="1" si="123"/>
        <v>1,71851015104231+5,3390501502227E-13i</v>
      </c>
      <c r="CV164" s="240" t="str">
        <f t="shared" ca="1" si="124"/>
        <v>3,47796363641736E-13-1,71851015104231i</v>
      </c>
      <c r="CW164" s="240" t="str">
        <f t="shared" ca="1" si="125"/>
        <v>-1,71851015104231-2,10530708427328E-13i</v>
      </c>
      <c r="CX164" s="240" t="str">
        <f t="shared" ca="1" si="126"/>
        <v>-2,44220570467937E-14+1,71851015104231i</v>
      </c>
      <c r="CY164" s="240" t="str">
        <f t="shared" ca="1" si="127"/>
        <v>1,71851015104231-1,6168659433374E-13i</v>
      </c>
      <c r="CZ164" s="240" t="str">
        <f t="shared" ca="1" si="128"/>
        <v>-3,47795245714273E-13-1,71851015104231i</v>
      </c>
      <c r="DA164" s="240" t="str">
        <f t="shared" ca="1" si="129"/>
        <v>-1,71851015104231+5,33903897094807E-13i</v>
      </c>
      <c r="DB164" s="240" t="str">
        <f t="shared" ca="1" si="130"/>
        <v>7,20012548475341E-13+1,71851015104231i</v>
      </c>
      <c r="DC164" s="240" t="str">
        <f t="shared" ca="1" si="131"/>
        <v>1,71851015104231+8,52226662124595E-13i</v>
      </c>
      <c r="DD164" s="240" t="str">
        <f t="shared" ca="1" si="132"/>
        <v>6,66118010744062E-13-1,71851015104231i</v>
      </c>
      <c r="DE164" s="240" t="str">
        <f t="shared" ca="1" si="133"/>
        <v>-1,71851015104231-4,80009359363528E-13i</v>
      </c>
      <c r="DF164" s="240" t="str">
        <f t="shared" ca="1" si="134"/>
        <v>-2,93900707982994E-13+1,71851015104231i</v>
      </c>
      <c r="DG164" s="240" t="str">
        <f t="shared" ca="1" si="135"/>
        <v>1,71851015104231+1,07792056602461E-13i</v>
      </c>
      <c r="DH164" s="240" t="str">
        <f t="shared" ca="1" si="136"/>
        <v>-2,94735986119486E-14-1,71851015104231i</v>
      </c>
      <c r="DI164" s="240" t="str">
        <f t="shared" ca="1" si="137"/>
        <v>-1,71851015104231+2,15582249992482E-13i</v>
      </c>
      <c r="DJ164" s="240" t="str">
        <f t="shared" ca="1" si="138"/>
        <v>4,01690901373016E-13+1,71851015104231i</v>
      </c>
      <c r="DK164" s="240" t="str">
        <f t="shared" ca="1" si="139"/>
        <v>1,71851015104231-5,87799552753549E-13i</v>
      </c>
      <c r="DL164" s="240" t="str">
        <f t="shared" ca="1" si="140"/>
        <v>-7,73908204134083E-13-1,71851015104231i</v>
      </c>
      <c r="DM164" s="240" t="str">
        <f t="shared" ca="1" si="141"/>
        <v>-1,71851015104231-7,98331006465853E-13i</v>
      </c>
      <c r="DN164" s="240" t="str">
        <f t="shared" ca="1" si="142"/>
        <v>-6,12222355085319E-13+1,71851015104231i</v>
      </c>
      <c r="DO164" s="240" t="str">
        <f t="shared" ca="1" si="143"/>
        <v>1,71851015104231+4,26113703704786E-13i</v>
      </c>
      <c r="DP164" s="240" t="str">
        <f t="shared" ca="1" si="144"/>
        <v>2,40005052324252E-13-1,71851015104231i</v>
      </c>
      <c r="DQ164" s="240" t="str">
        <f t="shared" ca="1" si="145"/>
        <v>-1,71851015104231-5,38964009437182E-14i</v>
      </c>
      <c r="DR164" s="240" t="str">
        <f t="shared" ca="1" si="146"/>
        <v>8,33692542706911E-14+1,71851015104231i</v>
      </c>
      <c r="DS164" s="240" t="str">
        <f t="shared" ca="1" si="147"/>
        <v>1,71851015104231-2,69477905651224E-13i</v>
      </c>
      <c r="DT164" s="240" t="str">
        <f t="shared" ca="1" si="148"/>
        <v>-4,55586557031758E-13-1,71851015104231i</v>
      </c>
      <c r="DU164" s="240" t="str">
        <f t="shared" ca="1" si="149"/>
        <v>-1,71851015104231+6,41695208412292E-13i</v>
      </c>
      <c r="DV164" s="240" t="str">
        <f t="shared" ca="1" si="150"/>
        <v>8,27803859792825E-13+1,71851015104231i</v>
      </c>
      <c r="DW164" s="240" t="str">
        <f t="shared" ca="1" si="151"/>
        <v>1,71851015104231+7,44435350807109E-13i</v>
      </c>
      <c r="DX164" s="240" t="str">
        <f t="shared" ca="1" si="152"/>
        <v>5,58326699426577E-13-1,71851015104231i</v>
      </c>
      <c r="DY164" s="240" t="str">
        <f t="shared" ca="1" si="153"/>
        <v>-1,71851015104231-3,72218048046043E-13i</v>
      </c>
      <c r="DZ164" s="240" t="str">
        <f t="shared" ca="1" si="154"/>
        <v>-1,8610939666551E-13+1,71851015104231i</v>
      </c>
      <c r="EA164" s="240" t="str">
        <f t="shared" ca="1" si="155"/>
        <v>1,71851015104231+7,45284975679385E-19i</v>
      </c>
      <c r="EB164" s="240" t="str">
        <f t="shared" ca="1" si="156"/>
        <v>-1,86107906095558E-13-1,71851015104231i</v>
      </c>
      <c r="EC164" s="240" t="str">
        <f t="shared" ca="1" si="157"/>
        <v>-1,71851015104231+3,23373561309968E-13i</v>
      </c>
      <c r="ED164" s="240" t="str">
        <f t="shared" ca="1" si="158"/>
        <v>5,09482212690502E-13+1,71851015104231i</v>
      </c>
      <c r="EE164" s="240" t="str">
        <f t="shared" ca="1" si="159"/>
        <v>1,71851015104231-6,95590864071034E-13i</v>
      </c>
      <c r="EF164" s="240" t="str">
        <f t="shared" ca="1" si="160"/>
        <v>8,27805350362777E-13-1,71851015104231i</v>
      </c>
      <c r="EG164" s="240" t="str">
        <f t="shared" ca="1" si="161"/>
        <v>-1,71851015104231-6,41696698982243E-13i</v>
      </c>
      <c r="EH164" s="240" t="str">
        <f t="shared" ca="1" si="162"/>
        <v>-5,04431043767833E-13+1,71851015104231i</v>
      </c>
      <c r="EI164" s="240" t="str">
        <f t="shared" ca="1" si="163"/>
        <v>1,71851015104231+3,18322392387299E-13i</v>
      </c>
      <c r="EJ164" s="240" t="str">
        <f t="shared" ca="1" si="164"/>
        <v>1,32213741006767E-13-1,71851015104231i</v>
      </c>
      <c r="EK164" s="240" t="str">
        <f t="shared" ca="1" si="165"/>
        <v>-1,71851015104231+5,38949103737668E-14i</v>
      </c>
      <c r="EL164" s="240" t="str">
        <f t="shared" ca="1" si="166"/>
        <v>2,400035617543E-13+1,71851015104231i</v>
      </c>
      <c r="EM164" s="240" t="str">
        <f t="shared" ca="1" si="167"/>
        <v>1,71851015104231-3,7726921696871E-13i</v>
      </c>
      <c r="EN164" s="240"/>
      <c r="EO164" s="240"/>
      <c r="EP164" s="240"/>
    </row>
    <row r="165" spans="1:146" ht="15" thickBot="1">
      <c r="A165" s="277">
        <f t="shared" ref="A165:A228" si="181">A164+Div_Nt_load2</f>
        <v>1.2695312500000007E-3</v>
      </c>
      <c r="B165" s="276">
        <v>65</v>
      </c>
      <c r="C165" s="248">
        <f t="shared" ref="C165:C228" si="182">C164+1/time_load2</f>
        <v>13000</v>
      </c>
      <c r="D165" s="247">
        <f t="shared" si="170"/>
        <v>81681.408993334626</v>
      </c>
      <c r="E165" s="247" t="str">
        <f t="shared" si="171"/>
        <v>81681,4089933346i</v>
      </c>
      <c r="F165" s="247"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0,0108324135443444-0,0379244713333369i</v>
      </c>
      <c r="G165" s="247"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47" t="str">
        <f t="shared" si="180"/>
        <v>0,00209410092998696-0,0064663562959289i</v>
      </c>
      <c r="I165" s="247" t="str">
        <f t="shared" si="174"/>
        <v>-0,00319244581475098+0,00573975911006444i</v>
      </c>
      <c r="J165" s="275" t="str">
        <f ca="1">IMPRODUCT(1/N_FFT2,CB100)</f>
        <v>-0,0196012958769439-0,00445274872867594i</v>
      </c>
      <c r="K165" s="274" t="str">
        <f t="shared" ca="1" si="175"/>
        <v>0,0000881337800662908-0,000098291557535758i</v>
      </c>
      <c r="N165" s="265">
        <f t="shared" ref="N165:N228" ca="1" si="185">Ioutput2+O165</f>
        <v>21.824463945068619</v>
      </c>
      <c r="O165" s="240">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240" t="str">
        <f t="shared" ref="P165:P228" ca="1" si="187">IMPRODUCT(O165,IMEXP(COMPLEX(0,-2*PI()*1*B165/Nt_load2)))</f>
        <v>-0,167480729222326-6,82240854411993i</v>
      </c>
      <c r="Q165" s="240" t="str">
        <f t="shared" ref="Q165:Q228" ca="1" si="188">IMPRODUCT(O165,IMEXP(COMPLEX(0,-2*PI()*2*B165/Nt_load2)))</f>
        <v>-6,81624357937056+0,334860574315807i</v>
      </c>
      <c r="R165" s="240" t="str">
        <f t="shared" ref="R165:R228" ca="1" si="189">IMPRODUCT(O165,IMEXP(COMPLEX(0,-2*PI()*3*B165/Nt_load2)))</f>
        <v>0,502038711920635+6,80597276436474i</v>
      </c>
      <c r="S165" s="240" t="str">
        <f t="shared" ref="S165:S228" ca="1" si="190">IMPRODUCT(O165,IMEXP(COMPLEX(0,-2*PI()*4*B165/Nt_load2)))</f>
        <v>6,79160228585738-0,668914440177832i</v>
      </c>
      <c r="T165" s="240" t="str">
        <f t="shared" ref="T165:T228" ca="1" si="191">IMPRODUCT(O165,IMEXP(COMPLEX(0,-2*PI()*5*B165/Nt_load2)))</f>
        <v>-0,835387239388528-6,77314080008738i</v>
      </c>
      <c r="U165" s="241" t="str">
        <f t="shared" ref="U165:U228" ca="1" si="192">IMPRODUCT(O165,IMEXP(COMPLEX(0,-2*PI()*6*B165/Nt_load2)))</f>
        <v>-6,75059942756346+1,00135683256342i</v>
      </c>
      <c r="V165" s="240" t="str">
        <f t="shared" ref="V165:V228" ca="1" si="193">IMPRODUCT(O165,IMEXP(COMPLEX(0,-2*PI()*7*B165/Nt_load2)))</f>
        <v>1,16672324582572+6,72399174636551i</v>
      </c>
      <c r="W165" s="240" t="str">
        <f t="shared" ref="W165:W228" ca="1" si="194">IMPRODUCT(O165,IMEXP(COMPLEX(0,-2*PI()*8*B165/Nt_load2)))</f>
        <v>6,69333378396591-1,33138686863066i</v>
      </c>
      <c r="X165" s="240" t="str">
        <f t="shared" ref="X165:X228" ca="1" si="195">IMPRODUCT(O165,IMEXP(COMPLEX(0,-2*PI()*9*B165/Nt_load2)))</f>
        <v>-1,49524851377037-6,65864400757459i</v>
      </c>
      <c r="Y165" s="240" t="str">
        <f t="shared" ref="Y165:Y228" ca="1" si="196">IMPRODUCT(O165,IMEXP(COMPLEX(0,-2*PI()*10*B165/Nt_load2)))</f>
        <v>-6,61994331301585+1,65820947711631i</v>
      </c>
      <c r="Z165" s="240" t="str">
        <f t="shared" ref="Z165:Z228" ca="1" si="197">IMPRODUCT(O165,IMEXP(COMPLEX(0,-2*PI()*11*B165/Nt_load2)))</f>
        <v>1,82017159707705+6,57725501214112i</v>
      </c>
      <c r="AA165" s="240" t="str">
        <f t="shared" ref="AA165:AA228" ca="1" si="198">IMPRODUCT(O165,IMEXP(COMPLEX(0,-2*PI()*12*B165/Nt_load2)))</f>
        <v>6,53060481878632-1,98103731372895i</v>
      </c>
      <c r="AB165" s="240" t="str">
        <f t="shared" ref="AB165:AB228" ca="1" si="199">IMPRODUCT(O165,IMEXP(COMPLEX(0,-2*PI()*13*B165/Nt_load2)))</f>
        <v>-2,14070972757881-6,48002083328372i</v>
      </c>
      <c r="AC165" s="240" t="str">
        <f t="shared" ref="AC165:AC228" ca="1" si="200">IMPRODUCT(O165,IMEXP(COMPLEX(0,-2*PI()*14*B165/Nt_load2)))</f>
        <v>-6,42553352553495+2,29909265793443i</v>
      </c>
      <c r="AD165" s="240" t="str">
        <f t="shared" ref="AD165:AD228" ca="1" si="201">IMPRODUCT(O165,IMEXP(COMPLEX(0,-2*PI()*15*B165/Nt_load2)))</f>
        <v>2,45609070084216+6,36717571665634i</v>
      </c>
      <c r="AE165" s="240" t="str">
        <f t="shared" ref="AE165:AE228" ca="1" si="202">IMPRODUCT(O165,IMEXP(COMPLEX(0,-2*PI()*16*B165/Nt_load2)))</f>
        <v>6,30498255921005-2,61160928655085i</v>
      </c>
      <c r="AF165" s="240" t="str">
        <f t="shared" ref="AF165:AF228" ca="1" si="203">IMPRODUCT(O165,IMEXP(COMPLEX(0,-2*PI()*17*B165/Nt_load2)))</f>
        <v>-2,76555473647905-6,23899151602884i</v>
      </c>
      <c r="AG165" s="240" t="str">
        <f t="shared" ref="AG165:AG228" ca="1" si="204">IMPRODUCT(O165,IMEXP(COMPLEX(0,-2*PI()*18*B165/Nt_load2)))</f>
        <v>-6,16924233764902+2,91783431964538i</v>
      </c>
      <c r="AH165" s="240" t="str">
        <f t="shared" ref="AH165:AH228" ca="1" si="205">IMPRODUCT(O165,IMEXP(COMPLEX(0,-2*PI()*19*B165/Nt_load2)))</f>
        <v>3,0683563085224+6,09577703836782i</v>
      </c>
      <c r="AI165" s="240" t="str">
        <f t="shared" ref="AI165:AI228" ca="1" si="206">IMPRODUCT(O165,IMEXP(COMPLEX(0,-2*PI()*20*B165/Nt_load2)))</f>
        <v>6,0186398709348-3,21703003429179i</v>
      </c>
      <c r="AJ165" s="240" t="str">
        <f t="shared" ref="AJ165:AJ228" ca="1" si="207">IMPRODUCT(O165,IMEXP(COMPLEX(0,-2*PI()*21*B165/Nt_load2)))</f>
        <v>-3,36376594146165-5,93787729989464i</v>
      </c>
      <c r="AK165" s="240" t="str">
        <f t="shared" ref="AK165:AK228" ca="1" si="208">IMPRODUCT(O165,IMEXP(COMPLEX(0,-2*PI()*22*B165/Nt_load2)))</f>
        <v>-5,85353797360057+3,50847564180766i</v>
      </c>
      <c r="AL165" s="240" t="str">
        <f t="shared" ref="AL165:AL228" ca="1" si="209">IMPRODUCT(O165,IMEXP(COMPLEX(0,-2*PI()*23*B165/Nt_load2)))</f>
        <v>3,65107196761681+5,76567269490943i</v>
      </c>
      <c r="AM165" s="240" t="str">
        <f t="shared" ref="AM165:AM228" ca="1" si="210">IMPRODUCT(O165,IMEXP(COMPLEX(0,-2*PI()*24*B165/Nt_load2)))</f>
        <v>5,67433439057891-3,79146902419562i</v>
      </c>
      <c r="AN165" s="240" t="str">
        <f t="shared" ref="AN165:AN228" ca="1" si="211">IMPRODUCT(O165,IMEXP(COMPLEX(0,-2*PI()*25*B165/Nt_load2)))</f>
        <v>-3,92958224160642-5,57957807938853i</v>
      </c>
      <c r="AO165" s="240" t="str">
        <f t="shared" ref="AO165:AO228" ca="1" si="212">IMPRODUCT(O165,IMEXP(COMPLEX(0,-2*PI()*26*B165/Nt_load2)))</f>
        <v>-5,48146083899738+4,06532842561086i</v>
      </c>
      <c r="AP165" s="240" t="str">
        <f t="shared" ref="AP165:AP228" ca="1" si="213">IMPRODUCT(O165,IMEXP(COMPLEX(0,-2*PI()*27*B165/Nt_load2)))</f>
        <v>4,19862580778468+5,38004177156144i</v>
      </c>
      <c r="AQ165" s="240" t="str">
        <f t="shared" ref="AQ165:AQ228" ca="1" si="214">IMPRODUCT(O165,IMEXP(COMPLEX(0,-2*PI()*28*B165/Nt_load2)))</f>
        <v>5,27538196813502-4,32939409476862i</v>
      </c>
      <c r="AR165" s="240" t="str">
        <f t="shared" ref="AR165:AR228" ca="1" si="215">IMPRODUCT(O165,IMEXP(COMPLEX(0,-2*PI()*28*B165/Nt_load2)))</f>
        <v>5,27538196813502-4,32939409476862i</v>
      </c>
      <c r="AS165" s="240" t="str">
        <f t="shared" ref="AS165:AS228" ca="1" si="216">IMPRODUCT(O165,IMEXP(COMPLEX(0,-2*PI()*30*B165/Nt_load2)))</f>
        <v>-5,05659424004296+4,58302987434141i</v>
      </c>
      <c r="AT165" s="240" t="str">
        <f t="shared" ref="AT165:AT228" ca="1" si="217">IMPRODUCT(O165,IMEXP(COMPLEX(0,-2*PI()*31*B165/Nt_load2)))</f>
        <v>4,70574458622122+4,94259810492328i</v>
      </c>
      <c r="AU165" s="240" t="str">
        <f t="shared" ref="AU165:AU228" ca="1" si="218">IMPRODUCT(O165,IMEXP(COMPLEX(0,-2*PI()*32*B165/Nt_load2)))</f>
        <v>4,82562473352131-4,82562473352092i</v>
      </c>
      <c r="AV165" s="240" t="str">
        <f t="shared" ref="AV165:AV228" ca="1" si="219">IMPRODUCT(O165,IMEXP(COMPLEX(0,-2*PI()*33*B165/Nt_load2)))</f>
        <v>-4,94259810492337-4,70574458622112i</v>
      </c>
      <c r="AW165" s="240" t="str">
        <f t="shared" ref="AW165:AW228" ca="1" si="220">IMPRODUCT(O165,IMEXP(COMPLEX(0,-2*PI()*34*B165/Nt_load2)))</f>
        <v>-4,58302987434132+5,05659424004305i</v>
      </c>
      <c r="AX165" s="240" t="str">
        <f t="shared" ref="AX165:AX228" ca="1" si="221">IMPRODUCT(O165,IMEXP(COMPLEX(0,-2*PI()*35*B165/Nt_load2)))</f>
        <v>5,16754447187031+4,45755451663623i</v>
      </c>
      <c r="AY165" s="240" t="str">
        <f t="shared" ref="AY165:AY228" ca="1" si="222">IMPRODUCT(O165,IMEXP(COMPLEX(0,-2*PI()*36*B165/Nt_load2)))</f>
        <v>4,32939409476851-5,2753819681351i</v>
      </c>
      <c r="AZ165" s="240" t="str">
        <f t="shared" ref="AZ165:AZ228" ca="1" si="223">IMPRODUCT(O165,IMEXP(COMPLEX(0,-2*PI()*37*B165/Nt_load2)))</f>
        <v>-5,38004177156152-4,19862580778458i</v>
      </c>
      <c r="BA165" s="240" t="str">
        <f t="shared" ref="BA165:BA228" ca="1" si="224">IMPRODUCT(O165,IMEXP(COMPLEX(0,-2*PI()*38*B165/Nt_load2)))</f>
        <v>-4,0653284256113+5,48146083899705i</v>
      </c>
      <c r="BB165" s="240" t="str">
        <f t="shared" ref="BB165:BB228" ca="1" si="225">IMPRODUCT(O165,IMEXP(COMPLEX(0,-2*PI()*39*B165/Nt_load2)))</f>
        <v>5,57957807938861+3,92958224160631i</v>
      </c>
      <c r="BC165" s="240" t="str">
        <f t="shared" ref="BC165:BC228" ca="1" si="226">IMPRODUCT(O165,IMEXP(COMPLEX(0,-2*PI()*40*B165/Nt_load2)))</f>
        <v>3,79146902419551-5,67433439057899i</v>
      </c>
      <c r="BD165" s="240" t="str">
        <f t="shared" ref="BD165:BD228" ca="1" si="227">IMPRODUCT(O165,IMEXP(COMPLEX(0,-2*PI()*41*B165/Nt_load2)))</f>
        <v>-5,76567269490914-3,65107196761728i</v>
      </c>
      <c r="BE165" s="240" t="str">
        <f t="shared" ref="BE165:BE228" ca="1" si="228">IMPRODUCT(O165,IMEXP(COMPLEX(0,-2*PI()*42*B165/Nt_load2)))</f>
        <v>-3,5084756418075+5,85353797360066i</v>
      </c>
      <c r="BF165" s="240" t="str">
        <f t="shared" ref="BF165:BF228" ca="1" si="229">IMPRODUCT(O165,IMEXP(COMPLEX(0,-2*PI()*43*B165/Nt_load2)))</f>
        <v>5,93787729989471+3,36376594146153i</v>
      </c>
      <c r="BG165" s="240" t="str">
        <f t="shared" ref="BG165:BG228" ca="1" si="230">IMPRODUCT(O165,IMEXP(COMPLEX(0,-2*PI()*44*B165/Nt_load2)))</f>
        <v>3,21703003429226-6,01863987093455i</v>
      </c>
      <c r="BH165" s="240" t="str">
        <f t="shared" ref="BH165:BH228" ca="1" si="231">IMPRODUCT(O165,IMEXP(COMPLEX(0,-2*PI()*45*B165/Nt_load2)))</f>
        <v>-6,09577703836787-3,0683563085223i</v>
      </c>
      <c r="BI165" s="240" t="str">
        <f t="shared" ref="BI165:BI228" ca="1" si="232">IMPRODUCT(O165,IMEXP(COMPLEX(0,-2*PI()*46*B165/Nt_load2)))</f>
        <v>-2,91783431964524+6,16924233764908i</v>
      </c>
      <c r="BJ165" s="240" t="str">
        <f t="shared" ref="BJ165:BJ228" ca="1" si="233">IMPRODUCT(O165,IMEXP(COMPLEX(0,-2*PI()*47*B165/Nt_load2)))</f>
        <v>6,23899151602861+2,76555473647958i</v>
      </c>
      <c r="BK165" s="240" t="str">
        <f t="shared" ref="BK165:BK228" ca="1" si="234">IMPRODUCT(O165,IMEXP(COMPLEX(0,-2*PI()*48*B165/Nt_load2)))</f>
        <v>2,6116092865507-6,30498255921011i</v>
      </c>
      <c r="BL165" s="240" t="str">
        <f t="shared" ref="BL165:BL228" ca="1" si="235">IMPRODUCT(O165,IMEXP(COMPLEX(0,-2*PI()*49*B165/Nt_load2)))</f>
        <v>-6,36717571665638-2,45609070084206i</v>
      </c>
      <c r="BM165" s="240" t="str">
        <f t="shared" ref="BM165:BM228" ca="1" si="236">IMPRODUCT(O165,IMEXP(COMPLEX(0,-2*PI()*50*B165/Nt_load2)))</f>
        <v>-2,29909265793492+6,42553352553477i</v>
      </c>
      <c r="BN165" s="240" t="str">
        <f t="shared" ref="BN165:BN228" ca="1" si="237">IMPRODUCT(O165,IMEXP(COMPLEX(0,-2*PI()*51*B165/Nt_load2)))</f>
        <v>6,48002083328375+2,14070972757871i</v>
      </c>
      <c r="BO165" s="240" t="str">
        <f t="shared" ref="BO165:BO228" ca="1" si="238">IMPRODUCT(O165,IMEXP(COMPLEX(0,-2*PI()*52*B165/Nt_load2)))</f>
        <v>1,9810373137288-6,53060481878637i</v>
      </c>
      <c r="BP165" s="240" t="str">
        <f t="shared" ref="BP165:BP228" ca="1" si="239">IMPRODUCT(O165,IMEXP(COMPLEX(0,-2*PI()*53*B165/Nt_load2)))</f>
        <v>-6,57725501214097-1,8201715970776i</v>
      </c>
      <c r="BQ165" s="240" t="str">
        <f t="shared" ref="BQ165:BQ228" ca="1" si="240">IMPRODUCT(O165,IMEXP(COMPLEX(0,-2*PI()*54*B165/Nt_load2)))</f>
        <v>-1,65820947711617+6,61994331301588i</v>
      </c>
      <c r="BR165" s="240" t="str">
        <f t="shared" ref="BR165:BR228" ca="1" si="241">IMPRODUCT(O165,IMEXP(COMPLEX(0,-2*PI()*55*B165/Nt_load2)))</f>
        <v>6,65864400757461+1,49524851377027i</v>
      </c>
      <c r="BS165" s="240" t="str">
        <f t="shared" ref="BS165:BS228" ca="1" si="242">IMPRODUCT(O165,IMEXP(COMPLEX(0,-2*PI()*56*B165/Nt_load2)))</f>
        <v>1,33138686863119-6,6933337839658i</v>
      </c>
      <c r="BT165" s="240" t="str">
        <f t="shared" ref="BT165:BT228" ca="1" si="243">IMPRODUCT(O165,IMEXP(COMPLEX(0,-2*PI()*57*B165/Nt_load2)))</f>
        <v>-6,72399174636552-1,16672324582563i</v>
      </c>
      <c r="BU165" s="240" t="str">
        <f t="shared" ref="BU165:BU228" ca="1" si="244">IMPRODUCT(O165,IMEXP(COMPLEX(0,-2*PI()*58*B165/Nt_load2)))</f>
        <v>-1,00135683256328+6,75059942756348i</v>
      </c>
      <c r="BV165" s="240" t="str">
        <f t="shared" ref="BV165:BV228" ca="1" si="245">IMPRODUCT(O165,IMEXP(COMPLEX(0,-2*PI()*59*B165/Nt_load2)))</f>
        <v>6,77314080008734+0,83538723938891i</v>
      </c>
      <c r="BW165" s="240" t="str">
        <f t="shared" ref="BW165:BW228" ca="1" si="246">IMPRODUCT(O165,IMEXP(COMPLEX(0,-2*PI()*60*B165/Nt_load2)))</f>
        <v>0,668914440177901-6,79160228585737i</v>
      </c>
      <c r="BX165" s="240" t="str">
        <f t="shared" ref="BX165:BX228" ca="1" si="247">IMPRODUCT(O165,IMEXP(COMPLEX(0,-2*PI()*61*B165/Nt_load2)))</f>
        <v>-6,80597276436474-0,502038711920547i</v>
      </c>
      <c r="BY165" s="240" t="str">
        <f t="shared" ref="BY165:BY228" ca="1" si="248">IMPRODUCT(O165,IMEXP(COMPLEX(0,-2*PI()*62*B165/Nt_load2)))</f>
        <v>-0,334860574316149+6,81624357937054i</v>
      </c>
      <c r="BZ165" s="240" t="str">
        <f t="shared" ref="BZ165:BZ228" ca="1" si="249">IMPRODUCT(O165,IMEXP(COMPLEX(0,-2*PI()*63*B165/Nt_load2)))</f>
        <v>6,8224085441199+0,167480729223803i</v>
      </c>
      <c r="CA165" s="240" t="str">
        <f t="shared" ref="CA165:CA228" ca="1" si="250">IMPRODUCT(O165,IMEXP(COMPLEX(0,-2*PI()*64*B165/Nt_load2)))</f>
        <v>1,90618908636789E-12-6,82446394506862i</v>
      </c>
      <c r="CB165" s="240" t="str">
        <f t="shared" ref="CB165:CB228" ca="1" si="251">IMPRODUCT(O165,IMEXP(COMPLEX(0,-2*PI()*65*B165/Nt_load2)))</f>
        <v>-6,82240854411999+0,167480729219895i</v>
      </c>
      <c r="CC165" s="240" t="str">
        <f t="shared" ref="CC165:CC228" ca="1" si="252">IMPRODUCT(O165,IMEXP(COMPLEX(0,-2*PI()*66*B165/Nt_load2)))</f>
        <v>0,334860574313019+6,8162435793707i</v>
      </c>
      <c r="CD165" s="240" t="str">
        <f t="shared" ref="CD165:CD228" ca="1" si="253">IMPRODUCT(O165,IMEXP(COMPLEX(0,-2*PI()*67*B165/Nt_load2)))</f>
        <v>6,80597276436498-0,502038711917325i</v>
      </c>
      <c r="CE165" s="240" t="str">
        <f t="shared" ref="CE165:CE228" ca="1" si="254">IMPRODUCT(O165,IMEXP(COMPLEX(0,-2*PI()*68*B165/Nt_load2)))</f>
        <v>-0,668914440180863-6,79160228585708i</v>
      </c>
      <c r="CF165" s="240" t="str">
        <f t="shared" ref="CF165:CF228" ca="1" si="255">IMPRODUCT(O165,IMEXP(COMPLEX(0,-2*PI()*69*B165/Nt_load2)))</f>
        <v>-6,77314080008705+0,835387239391189i</v>
      </c>
      <c r="CG165" s="240" t="str">
        <f t="shared" ref="CG165:CG228" ca="1" si="256">IMPRODUCT(O165,IMEXP(COMPLEX(0,-2*PI()*70*B165/Nt_load2)))</f>
        <v>1,00135683256555+6,75059942756314i</v>
      </c>
      <c r="CH165" s="240" t="str">
        <f t="shared" ref="CH165:CH228" ca="1" si="257">IMPRODUCT(O165,IMEXP(COMPLEX(0,-2*PI()*71*B165/Nt_load2)))</f>
        <v>6,72399174636525-1,16672324582723i</v>
      </c>
      <c r="CI165" s="240" t="str">
        <f t="shared" ref="CI165:CI228" ca="1" si="258">IMPRODUCT(O165,IMEXP(COMPLEX(0,-2*PI()*72*B165/Nt_load2)))</f>
        <v>-1,33138686863211-6,69333378396562i</v>
      </c>
      <c r="CJ165" s="240" t="str">
        <f t="shared" ref="CJ165:CJ228" ca="1" si="259">IMPRODUCT(O165,IMEXP(COMPLEX(0,-2*PI()*73*B165/Nt_load2)))</f>
        <v>-6,65864400757441+1,49524851377119i</v>
      </c>
      <c r="CK165" s="240" t="str">
        <f t="shared" ref="CK165:CK228" ca="1" si="260">IMPRODUCT(O165,IMEXP(COMPLEX(0,-2*PI()*74*B165/Nt_load2)))</f>
        <v>1,65820947711643+6,61994331301581i</v>
      </c>
      <c r="CL165" s="240" t="str">
        <f t="shared" ref="CL165:CL228" ca="1" si="261">IMPRODUCT(O165,IMEXP(COMPLEX(0,-2*PI()*75*B165/Nt_load2)))</f>
        <v>6,57725501214108-1,8201715970772i</v>
      </c>
      <c r="CM165" s="240" t="str">
        <f t="shared" ref="CM165:CM228" ca="1" si="262">IMPRODUCT(O165,IMEXP(COMPLEX(0,-2*PI()*76*B165/Nt_load2)))</f>
        <v>-1,9810373137284-6,53060481878649i</v>
      </c>
      <c r="CN165" s="240" t="str">
        <f t="shared" ref="CN165:CN228" ca="1" si="263">IMPRODUCT(O165,IMEXP(COMPLEX(0,-2*PI()*77*B165/Nt_load2)))</f>
        <v>-6,48002083328409+2,14070972757767i</v>
      </c>
      <c r="CO165" s="240" t="str">
        <f t="shared" ref="CO165:CO228" ca="1" si="264">IMPRODUCT(O165,IMEXP(COMPLEX(0,-2*PI()*78*B165/Nt_load2)))</f>
        <v>2,29909265793325+6,42553352553537i</v>
      </c>
      <c r="CP165" s="240" t="str">
        <f t="shared" ref="CP165:CP228" ca="1" si="265">IMPRODUCT(O165,IMEXP(COMPLEX(0,-2*PI()*79*B165/Nt_load2)))</f>
        <v>6,36717571665702-2,4560907008404i</v>
      </c>
      <c r="CQ165" s="240" t="str">
        <f t="shared" ref="CQ165:CQ228" ca="1" si="266">IMPRODUCT(O165,IMEXP(COMPLEX(0,-2*PI()*80*B165/Nt_load2)))</f>
        <v>-2,61160928654844-6,30498255921105i</v>
      </c>
      <c r="CR165" s="240" t="str">
        <f t="shared" ref="CR165:CR228" ca="1" si="267">IMPRODUCT(O165,IMEXP(COMPLEX(0,-2*PI()*81*B165/Nt_load2)))</f>
        <v>-6,23899151602988+2,76555473647671i</v>
      </c>
      <c r="CS165" s="240" t="str">
        <f t="shared" ref="CS165:CS228" ca="1" si="268">IMPRODUCT(O165,IMEXP(COMPLEX(0,-2*PI()*82*B165/Nt_load2)))</f>
        <v>2,91783431964241+6,16924233765042i</v>
      </c>
      <c r="CT165" s="240" t="str">
        <f t="shared" ref="CT165:CT228" ca="1" si="269">IMPRODUCT(O165,IMEXP(COMPLEX(0,-2*PI()*83*B165/Nt_load2)))</f>
        <v>6,09577703836648-3,06835630852504i</v>
      </c>
      <c r="CU165" s="240" t="str">
        <f t="shared" ref="CU165:CU228" ca="1" si="270">IMPRODUCT(O165,IMEXP(COMPLEX(0,-2*PI()*84*B165/Nt_load2)))</f>
        <v>-3,21703003429436-6,01863987093343i</v>
      </c>
      <c r="CV165" s="240" t="str">
        <f t="shared" ref="CV165:CV228" ca="1" si="271">IMPRODUCT(O165,IMEXP(COMPLEX(0,-2*PI()*85*B165/Nt_load2)))</f>
        <v>-5,93787729989358+3,36376594146353i</v>
      </c>
      <c r="CW165" s="240" t="str">
        <f t="shared" ref="CW165:CW228" ca="1" si="272">IMPRODUCT(O165,IMEXP(COMPLEX(0,-2*PI()*86*B165/Nt_load2)))</f>
        <v>3,50847564180889+5,85353797359983i</v>
      </c>
      <c r="CX165" s="240" t="str">
        <f t="shared" ref="CX165:CX228" ca="1" si="273">IMPRODUCT(O165,IMEXP(COMPLEX(0,-2*PI()*87*B165/Nt_load2)))</f>
        <v>5,76567269490869-3,65107196761799i</v>
      </c>
      <c r="CY165" s="240" t="str">
        <f t="shared" ref="CY165:CY228" ca="1" si="274">IMPRODUCT(O165,IMEXP(COMPLEX(0,-2*PI()*88*B165/Nt_load2)))</f>
        <v>-3,79146902419634-5,67433439057844i</v>
      </c>
      <c r="CZ165" s="240" t="str">
        <f t="shared" ref="CZ165:CZ228" ca="1" si="275">IMPRODUCT(O165,IMEXP(COMPLEX(0,-2*PI()*89*B165/Nt_load2)))</f>
        <v>-5,57957807938846+3,92958224160652i</v>
      </c>
      <c r="DA165" s="240" t="str">
        <f t="shared" ref="DA165:DA228" ca="1" si="276">IMPRODUCT(O165,IMEXP(COMPLEX(0,-2*PI()*90*B165/Nt_load2)))</f>
        <v>4,06532842561093+5,48146083899733i</v>
      </c>
      <c r="DB165" s="240" t="str">
        <f t="shared" ref="DB165:DB228" ca="1" si="277">IMPRODUCT(O165,IMEXP(COMPLEX(0,-2*PI()*91*B165/Nt_load2)))</f>
        <v>5,38004177156184-4,19862580778417i</v>
      </c>
      <c r="DC165" s="240" t="str">
        <f t="shared" ref="DC165:DC228" ca="1" si="278">IMPRODUCT(O165,IMEXP(COMPLEX(0,-2*PI()*92*B165/Nt_load2)))</f>
        <v>-4,32939409476771-5,27538196813577i</v>
      </c>
      <c r="DD165" s="240" t="str">
        <f t="shared" ref="DD165:DD228" ca="1" si="279">IMPRODUCT(O165,IMEXP(COMPLEX(0,-2*PI()*93*B165/Nt_load2)))</f>
        <v>-5,16754447187147+4,45755451663489i</v>
      </c>
      <c r="DE165" s="240" t="str">
        <f t="shared" ref="DE165:DE228" ca="1" si="280">IMPRODUCT(O165,IMEXP(COMPLEX(0,-2*PI()*94*B165/Nt_load2)))</f>
        <v>4,58302987433996+5,05659424004428i</v>
      </c>
      <c r="DF165" s="240" t="str">
        <f t="shared" ref="DF165:DF228" ca="1" si="281">IMPRODUCT(O165,IMEXP(COMPLEX(0,-2*PI()*95*B165/Nt_load2)))</f>
        <v>4,94259810492513-4,70574458621927i</v>
      </c>
      <c r="DG165" s="240" t="str">
        <f t="shared" ref="DG165:DG228" ca="1" si="282">IMPRODUCT(O165,IMEXP(COMPLEX(0,-2*PI()*96*B165/Nt_load2)))</f>
        <v>-4,82562473351913-4,82562473352311i</v>
      </c>
      <c r="DH165" s="240" t="str">
        <f t="shared" ref="DH165:DH228" ca="1" si="283">IMPRODUCT(O165,IMEXP(COMPLEX(0,-2*PI()*97*B165/Nt_load2)))</f>
        <v>-4,70574458622349+4,94259810492112i</v>
      </c>
      <c r="DI165" s="240" t="str">
        <f t="shared" ref="DI165:DI228" ca="1" si="284">IMPRODUCT(O165,IMEXP(COMPLEX(0,-2*PI()*98*B165/Nt_load2)))</f>
        <v>5,05659424004493+4,58302987433924i</v>
      </c>
      <c r="DJ165" s="240" t="str">
        <f t="shared" ref="DJ165:DJ228" ca="1" si="285">IMPRODUCT(O165,IMEXP(COMPLEX(0,-2*PI()*99*B165/Nt_load2)))</f>
        <v>4,457554516634-5,16754447187224i</v>
      </c>
      <c r="DK165" s="240" t="str">
        <f t="shared" ref="DK165:DK228" ca="1" si="286">IMPRODUCT(O165,IMEXP(COMPLEX(0,-2*PI()*100*B165/Nt_load2)))</f>
        <v>-5,27538196813651-4,3293940947668i</v>
      </c>
      <c r="DL165" s="240" t="str">
        <f t="shared" ref="DL165:DL228" ca="1" si="287">IMPRODUCT(O165,IMEXP(COMPLEX(0,-2*PI()*101*B165/Nt_load2)))</f>
        <v>-4,1986258077834+5,38004177156244i</v>
      </c>
      <c r="DM165" s="240" t="str">
        <f t="shared" ref="DM165:DM228" ca="1" si="288">IMPRODUCT(O165,IMEXP(COMPLEX(0,-2*PI()*102*B165/Nt_load2)))</f>
        <v>5,48146083899791+4,06532842561014i</v>
      </c>
      <c r="DN165" s="240" t="str">
        <f t="shared" ref="DN165:DN228" ca="1" si="289">IMPRODUCT(O165,IMEXP(COMPLEX(0,-2*PI()*103*B165/Nt_load2)))</f>
        <v>3,92958224160557-5,57957807938913i</v>
      </c>
      <c r="DO165" s="240" t="str">
        <f t="shared" ref="DO165:DO228" ca="1" si="290">IMPRODUCT(O165,IMEXP(COMPLEX(0,-2*PI()*104*B165/Nt_load2)))</f>
        <v>-5,67433439057908-3,79146902419537i</v>
      </c>
      <c r="DP165" s="240" t="str">
        <f t="shared" ref="DP165:DP228" ca="1" si="291">IMPRODUCT(O165,IMEXP(COMPLEX(0,-2*PI()*105*B165/Nt_load2)))</f>
        <v>-3,65107196761716+5,76567269490921i</v>
      </c>
      <c r="DQ165" s="240" t="str">
        <f t="shared" ref="DQ165:DQ228" ca="1" si="292">IMPRODUCT(O165,IMEXP(COMPLEX(0,-2*PI()*106*B165/Nt_load2)))</f>
        <v>5,85353797360033+3,50847564180806i</v>
      </c>
      <c r="DR165" s="240" t="str">
        <f t="shared" ref="DR165:DR228" ca="1" si="293">IMPRODUCT(O165,IMEXP(COMPLEX(0,-2*PI()*107*B165/Nt_load2)))</f>
        <v>3,36376594146252-5,93787729989415i</v>
      </c>
      <c r="DS165" s="240" t="str">
        <f t="shared" ref="DS165:DS228" ca="1" si="294">IMPRODUCT(O165,IMEXP(COMPLEX(0,-2*PI()*108*B165/Nt_load2)))</f>
        <v>-6,01863987093398-3,21703003429333i</v>
      </c>
      <c r="DT165" s="240" t="str">
        <f t="shared" ref="DT165:DT228" ca="1" si="295">IMPRODUCT(O165,IMEXP(COMPLEX(0,-2*PI()*109*B165/Nt_load2)))</f>
        <v>-3,068356308524+6,09577703836701i</v>
      </c>
      <c r="DU165" s="240" t="str">
        <f t="shared" ref="DU165:DU228" ca="1" si="296">IMPRODUCT(O165,IMEXP(COMPLEX(0,-2*PI()*110*B165/Nt_load2)))</f>
        <v>6,16924233764794+2,91783431964766i</v>
      </c>
      <c r="DV165" s="240" t="str">
        <f t="shared" ref="DV165:DV228" ca="1" si="297">IMPRODUCT(O165,IMEXP(COMPLEX(0,-2*PI()*111*B165/Nt_load2)))</f>
        <v>2,76555473648185-6,2389915160276i</v>
      </c>
      <c r="DW165" s="240" t="str">
        <f t="shared" ref="DW165:DW228" ca="1" si="298">IMPRODUCT(O165,IMEXP(COMPLEX(0,-2*PI()*112*B165/Nt_load2)))</f>
        <v>-6,30498255920886-2,61160928655372i</v>
      </c>
      <c r="DX165" s="240" t="str">
        <f t="shared" ref="DX165:DX228" ca="1" si="299">IMPRODUCT(O165,IMEXP(COMPLEX(0,-2*PI()*113*B165/Nt_load2)))</f>
        <v>-2,45609070083941+6,36717571665741i</v>
      </c>
      <c r="DY165" s="240" t="str">
        <f t="shared" ref="DY165:DY228" ca="1" si="300">IMPRODUCT(O165,IMEXP(COMPLEX(0,-2*PI()*114*B165/Nt_load2)))</f>
        <v>6,4255335255357+2,29909265793233i</v>
      </c>
      <c r="DZ165" s="240" t="str">
        <f t="shared" ref="DZ165:DZ228" ca="1" si="301">IMPRODUCT(O165,IMEXP(COMPLEX(0,-2*PI()*115*B165/Nt_load2)))</f>
        <v>2,14070972757656-6,48002083328446i</v>
      </c>
      <c r="EA165" s="240" t="str">
        <f t="shared" ref="EA165:EA228" ca="1" si="302">IMPRODUCT(O165,IMEXP(COMPLEX(0,-2*PI()*116*B165/Nt_load2)))</f>
        <v>-6,5306048187868-1,98103731372737i</v>
      </c>
      <c r="EB165" s="240" t="str">
        <f t="shared" ref="EB165:EB228" ca="1" si="303">IMPRODUCT(O165,IMEXP(COMPLEX(0,-2*PI()*117*B165/Nt_load2)))</f>
        <v>-1,82017159707617+6,57725501214137i</v>
      </c>
      <c r="EC165" s="240" t="str">
        <f t="shared" ref="EC165:EC228" ca="1" si="304">IMPRODUCT(O165,IMEXP(COMPLEX(0,-2*PI()*118*B165/Nt_load2)))</f>
        <v>6,61994331301605+1,65820947711548i</v>
      </c>
      <c r="ED165" s="240" t="str">
        <f t="shared" ref="ED165:ED228" ca="1" si="305">IMPRODUCT(O165,IMEXP(COMPLEX(0,-2*PI()*119*B165/Nt_load2)))</f>
        <v>1,49524851377005-6,65864400757466i</v>
      </c>
      <c r="EE165" s="240" t="str">
        <f t="shared" ref="EE165:EE228" ca="1" si="306">IMPRODUCT(O165,IMEXP(COMPLEX(0,-2*PI()*120*B165/Nt_load2)))</f>
        <v>-6,69333378396583-1,33138686863106i</v>
      </c>
      <c r="EF165" s="240" t="str">
        <f t="shared" ref="EF165:EF228" ca="1" si="307">IMPRODUCT(O165,IMEXP(COMPLEX(0,-2*PI()*121*B165/Nt_load2)))</f>
        <v>-1,16672324582617+6,72399174636542i</v>
      </c>
      <c r="EG165" s="240" t="str">
        <f t="shared" ref="EG165:EG228" ca="1" si="308">IMPRODUCT(O165,IMEXP(COMPLEX(0,-2*PI()*122*B165/Nt_load2)))</f>
        <v>6,75059942756329+1,00135683256459i</v>
      </c>
      <c r="EH165" s="240" t="str">
        <f t="shared" ref="EH165:EH228" ca="1" si="309">IMPRODUCT(O165,IMEXP(COMPLEX(0,-2*PI()*123*B165/Nt_load2)))</f>
        <v>0,835387239390029-6,77314080008719i</v>
      </c>
      <c r="EI165" s="240" t="str">
        <f t="shared" ref="EI165:EI228" ca="1" si="310">IMPRODUCT(O165,IMEXP(COMPLEX(0,-2*PI()*124*B165/Nt_load2)))</f>
        <v>-6,79160228585718-0,668914440179798i</v>
      </c>
      <c r="EJ165" s="240" t="str">
        <f t="shared" ref="EJ165:EJ228" ca="1" si="311">IMPRODUCT(O165,IMEXP(COMPLEX(0,-2*PI()*125*B165/Nt_load2)))</f>
        <v>-0,502038711923125+6,80597276436455i</v>
      </c>
      <c r="EK165" s="240" t="str">
        <f t="shared" ref="EK165:EK228" ca="1" si="312">IMPRODUCT(O165,IMEXP(COMPLEX(0,-2*PI()*126*B165/Nt_load2)))</f>
        <v>6,81624357937041+0,334860574318828i</v>
      </c>
      <c r="EL165" s="240" t="str">
        <f t="shared" ref="EL165:EL228" ca="1" si="313">IMPRODUCT(O165,IMEXP(COMPLEX(0,-2*PI()*127*B165/Nt_load2)))</f>
        <v>0,167480729225612-6,82240854411985i</v>
      </c>
      <c r="EM165" s="240" t="str">
        <f t="shared" ref="EM165:EM228" ca="1" si="314">IMPRODUCT(O165,IMEXP(COMPLEX(0,-2*PI()*128*B165/Nt_load2)))</f>
        <v>-6,82446394506862+2,97632442153954E-12i</v>
      </c>
      <c r="EN165" s="240"/>
      <c r="EO165" s="240"/>
      <c r="EP165" s="240"/>
    </row>
    <row r="166" spans="1:146" ht="15" thickBot="1">
      <c r="A166" s="277">
        <f t="shared" si="181"/>
        <v>1.2890625000000007E-3</v>
      </c>
      <c r="B166" s="276">
        <v>66</v>
      </c>
      <c r="C166" s="248">
        <f t="shared" si="182"/>
        <v>13200</v>
      </c>
      <c r="D166" s="247">
        <f t="shared" ref="D166:D229" si="315">2*PI()*C166</f>
        <v>82938.046054770544</v>
      </c>
      <c r="E166" s="247" t="str">
        <f t="shared" ref="E166:E229" si="316">COMPLEX(0,D166)</f>
        <v>82938,0460547705i</v>
      </c>
      <c r="F166" s="247" t="str">
        <f t="shared" si="183"/>
        <v>0,0108205743390294-0,0373832274442969i</v>
      </c>
      <c r="G166" s="247" t="str">
        <f t="shared" si="184"/>
        <v>-4,97033639481532+1,06490470124047i</v>
      </c>
      <c r="H166" s="247" t="str">
        <f t="shared" si="180"/>
        <v>0,00209116659748231-0,00636840968471549i</v>
      </c>
      <c r="I166" s="247" t="str">
        <f t="shared" ref="I166:I229" si="317">IMDIV(IMPRODUCT(-1,H166),IMSUM(1,IMPRODUCT(F166,G166,-1)))</f>
        <v>-0,00316477396787414+0,00566475476735069i</v>
      </c>
      <c r="J166" s="275" t="str">
        <f ca="1">IMPRODUCT(1/N_FFT2,CC100)</f>
        <v>0,0202632736775204+0,000259867018821716i</v>
      </c>
      <c r="K166" s="274" t="str">
        <f t="shared" ref="K166:K229" ca="1" si="318">IMPRODUCT(I166,J166)</f>
        <v>-0,0000656007639722734+0,000113964055790589i</v>
      </c>
      <c r="N166" s="265">
        <f t="shared" ca="1" si="185"/>
        <v>22.153766647759731</v>
      </c>
      <c r="O166" s="240">
        <f t="shared" ca="1" si="186"/>
        <v>7.1537666477597295</v>
      </c>
      <c r="P166" s="240" t="str">
        <f t="shared" ca="1" si="187"/>
        <v>-0,35101869208664-7,14514962253452i</v>
      </c>
      <c r="Q166" s="240" t="str">
        <f t="shared" ca="1" si="188"/>
        <v>-7,11931930602745+0,701191749398364i</v>
      </c>
      <c r="R166" s="240" t="str">
        <f t="shared" ca="1" si="189"/>
        <v>1,04967557436872+7,07633792573342i</v>
      </c>
      <c r="S166" s="240" t="str">
        <f t="shared" ca="1" si="190"/>
        <v>7,0163090275623-1,3956306389397i</v>
      </c>
      <c r="T166" s="240" t="str">
        <f t="shared" ca="1" si="191"/>
        <v>-1,73822350705859-6,93937722638772i</v>
      </c>
      <c r="U166" s="241" t="str">
        <f t="shared" ca="1" si="192"/>
        <v>-6,84572785765708+2,07662884249865i</v>
      </c>
      <c r="V166" s="240" t="str">
        <f t="shared" ca="1" si="193"/>
        <v>2,41003139716619+6,73558653090232i</v>
      </c>
      <c r="W166" s="240" t="str">
        <f t="shared" ca="1" si="194"/>
        <v>6,60921858622708-2,73762797510362i</v>
      </c>
      <c r="X166" s="240" t="str">
        <f t="shared" ca="1" si="195"/>
        <v>-3,05862936746112-6,46692845507849i</v>
      </c>
      <c r="Y166" s="240" t="str">
        <f t="shared" ca="1" si="196"/>
        <v>-6,30905892684525+3,37226225376878i</v>
      </c>
      <c r="Z166" s="240" t="str">
        <f t="shared" ca="1" si="197"/>
        <v>3,67777106493116+6,13599032304929i</v>
      </c>
      <c r="AA166" s="240" t="str">
        <f t="shared" ca="1" si="198"/>
        <v>5,94813958111584-3,97441980346346i</v>
      </c>
      <c r="AB166" s="240" t="str">
        <f t="shared" ca="1" si="199"/>
        <v>-4,26149381657174-5,74595924993558i</v>
      </c>
      <c r="AC166" s="240" t="str">
        <f t="shared" ca="1" si="200"/>
        <v>-5,52993639963607+4,53830151781253i</v>
      </c>
      <c r="AD166" s="240" t="str">
        <f t="shared" ca="1" si="201"/>
        <v>4,80417605318921+5,30059144818414i</v>
      </c>
      <c r="AE166" s="240" t="str">
        <f t="shared" ca="1" si="202"/>
        <v>5,05847690765703-5,05847690765709i</v>
      </c>
      <c r="AF166" s="240" t="str">
        <f t="shared" ca="1" si="203"/>
        <v>-5,30059144818419-4,80417605318915i</v>
      </c>
      <c r="AG166" s="240" t="str">
        <f t="shared" ca="1" si="204"/>
        <v>-4,53830151781247+5,52993639963612i</v>
      </c>
      <c r="AH166" s="240" t="str">
        <f t="shared" ca="1" si="205"/>
        <v>5,74595924993564+4,26149381657166i</v>
      </c>
      <c r="AI166" s="240" t="str">
        <f t="shared" ca="1" si="206"/>
        <v>3,97441980346397-5,9481395811155i</v>
      </c>
      <c r="AJ166" s="240" t="str">
        <f t="shared" ca="1" si="207"/>
        <v>-6,13599032304934-3,67777106493107i</v>
      </c>
      <c r="AK166" s="240" t="str">
        <f t="shared" ca="1" si="208"/>
        <v>-3,37226225376872+6,30905892684529i</v>
      </c>
      <c r="AL166" s="240" t="str">
        <f t="shared" ca="1" si="209"/>
        <v>6,46692845507822+3,0586293674617i</v>
      </c>
      <c r="AM166" s="240" t="str">
        <f t="shared" ca="1" si="210"/>
        <v>2,73762797510354-6,60921858622712i</v>
      </c>
      <c r="AN166" s="240" t="str">
        <f t="shared" ca="1" si="211"/>
        <v>-6,73558653090234-2,41003139716611i</v>
      </c>
      <c r="AO166" s="240" t="str">
        <f t="shared" ca="1" si="212"/>
        <v>-2,07662884249842+6,84572785765715i</v>
      </c>
      <c r="AP166" s="240" t="str">
        <f t="shared" ca="1" si="213"/>
        <v>6,93937722638769+1,73822350705867i</v>
      </c>
      <c r="AQ166" s="240" t="str">
        <f t="shared" ca="1" si="214"/>
        <v>1,39563063893998-7,01630902756224i</v>
      </c>
      <c r="AR166" s="240" t="str">
        <f t="shared" ca="1" si="215"/>
        <v>1,39563063893998-7,01630902756224i</v>
      </c>
      <c r="AS166" s="240" t="str">
        <f t="shared" ca="1" si="216"/>
        <v>-0,701191749398495+7,11931930602743i</v>
      </c>
      <c r="AT166" s="240" t="str">
        <f t="shared" ca="1" si="217"/>
        <v>7,14514962253451+0,351018692086975i</v>
      </c>
      <c r="AU166" s="240" t="str">
        <f t="shared" ca="1" si="218"/>
        <v>-9,99074776537809E-14-7,15376664775973i</v>
      </c>
      <c r="AV166" s="240" t="str">
        <f t="shared" ca="1" si="219"/>
        <v>-7,14514962253454+0,351018692086412i</v>
      </c>
      <c r="AW166" s="240" t="str">
        <f t="shared" ca="1" si="220"/>
        <v>0,701191749398644+7,11931930602742i</v>
      </c>
      <c r="AX166" s="240" t="str">
        <f t="shared" ca="1" si="221"/>
        <v>7,07633792573342-1,04967557436872i</v>
      </c>
      <c r="AY166" s="240" t="str">
        <f t="shared" ca="1" si="222"/>
        <v>-1,39563063893942-7,01630902756236i</v>
      </c>
      <c r="AZ166" s="240" t="str">
        <f t="shared" ca="1" si="223"/>
        <v>-6,93937722638765+1,73822350705881i</v>
      </c>
      <c r="BA166" s="240" t="str">
        <f t="shared" ca="1" si="224"/>
        <v>2,07662884249861+6,84572785765709i</v>
      </c>
      <c r="BB166" s="240" t="str">
        <f t="shared" ca="1" si="225"/>
        <v>6,73558653090253-2,41003139716558i</v>
      </c>
      <c r="BC166" s="240" t="str">
        <f t="shared" ca="1" si="226"/>
        <v>-2,73762797510373-6,60921858622704i</v>
      </c>
      <c r="BD166" s="240" t="str">
        <f t="shared" ca="1" si="227"/>
        <v>-6,46692845507845+3,0586293674612i</v>
      </c>
      <c r="BE166" s="240" t="str">
        <f t="shared" ca="1" si="228"/>
        <v>3,37226225376889+6,3090589268452i</v>
      </c>
      <c r="BF166" s="240" t="str">
        <f t="shared" ca="1" si="229"/>
        <v>6,13599032304924-3,67777106493124i</v>
      </c>
      <c r="BG166" s="240" t="str">
        <f t="shared" ca="1" si="230"/>
        <v>-3,9744198034635-5,94813958111582i</v>
      </c>
      <c r="BH166" s="240" t="str">
        <f t="shared" ca="1" si="231"/>
        <v>-5,74595924993552+4,26149381657182i</v>
      </c>
      <c r="BI166" s="240" t="str">
        <f t="shared" ca="1" si="232"/>
        <v>4,53830151781259+5,52993639963603i</v>
      </c>
      <c r="BJ166" s="240" t="str">
        <f t="shared" ca="1" si="233"/>
        <v>5,30059144818453-4,80417605318877i</v>
      </c>
      <c r="BK166" s="240" t="str">
        <f t="shared" ca="1" si="234"/>
        <v>-5,05847690765715-5,05847690765697i</v>
      </c>
      <c r="BL166" s="240" t="str">
        <f t="shared" ca="1" si="235"/>
        <v>-4,80417605318912+5,30059144818422i</v>
      </c>
      <c r="BM166" s="240" t="str">
        <f t="shared" ca="1" si="236"/>
        <v>5,52993639963618+4,53830151781239i</v>
      </c>
      <c r="BN166" s="240" t="str">
        <f t="shared" ca="1" si="237"/>
        <v>4,26149381657162-5,74595924993567i</v>
      </c>
      <c r="BO166" s="240" t="str">
        <f t="shared" ca="1" si="238"/>
        <v>-5,94813958111556-3,97441980346389i</v>
      </c>
      <c r="BP166" s="240" t="str">
        <f t="shared" ca="1" si="239"/>
        <v>-3,67777106493104+6,13599032304937i</v>
      </c>
      <c r="BQ166" s="240" t="str">
        <f t="shared" ca="1" si="240"/>
        <v>6,30905892684531+3,37226225376867i</v>
      </c>
      <c r="BR166" s="240" t="str">
        <f t="shared" ca="1" si="241"/>
        <v>3,05862936746161-6,46692845507826i</v>
      </c>
      <c r="BS166" s="240" t="str">
        <f t="shared" ca="1" si="242"/>
        <v>-6,60921858622714-2,73762797510349i</v>
      </c>
      <c r="BT166" s="240" t="str">
        <f t="shared" ca="1" si="243"/>
        <v>-2,41003139716601+6,73558653090237i</v>
      </c>
      <c r="BU166" s="240" t="str">
        <f t="shared" ca="1" si="244"/>
        <v>6,84572785765716+2,07662884249837i</v>
      </c>
      <c r="BV166" s="240" t="str">
        <f t="shared" ca="1" si="245"/>
        <v>1,73822350705852-6,93937722638773i</v>
      </c>
      <c r="BW166" s="240" t="str">
        <f t="shared" ca="1" si="246"/>
        <v>-7,01630902756227-1,39563063893988i</v>
      </c>
      <c r="BX166" s="240" t="str">
        <f t="shared" ca="1" si="247"/>
        <v>-1,04967557436852+7,07633792573345i</v>
      </c>
      <c r="BY166" s="240" t="str">
        <f t="shared" ca="1" si="248"/>
        <v>7,11931930602765+0,701191749396271i</v>
      </c>
      <c r="BZ166" s="240" t="str">
        <f t="shared" ca="1" si="249"/>
        <v>0,351018692086215-7,14514962253454i</v>
      </c>
      <c r="CA166" s="240" t="str">
        <f t="shared" ca="1" si="250"/>
        <v>-7,15376664775973-1,22344098366123E-12i</v>
      </c>
      <c r="CB166" s="240" t="str">
        <f t="shared" ca="1" si="251"/>
        <v>0,35101869208367+7,14514962253467i</v>
      </c>
      <c r="CC166" s="240" t="str">
        <f t="shared" ca="1" si="252"/>
        <v>7,11931930602719-0,701191749400918i</v>
      </c>
      <c r="CD166" s="240" t="str">
        <f t="shared" ca="1" si="253"/>
        <v>-1,04967557436952-7,0763379257333i</v>
      </c>
      <c r="CE166" s="240" t="str">
        <f t="shared" ca="1" si="254"/>
        <v>-7,01630902756249+1,39563063893877i</v>
      </c>
      <c r="CF166" s="240" t="str">
        <f t="shared" ca="1" si="255"/>
        <v>1,73822350705615+6,93937722638833i</v>
      </c>
      <c r="CG166" s="240" t="str">
        <f t="shared" ca="1" si="256"/>
        <v>6,84572785765625-2,07662884250138i</v>
      </c>
      <c r="CH166" s="240" t="str">
        <f t="shared" ca="1" si="257"/>
        <v>-2,41003139716707-6,735586530902i</v>
      </c>
      <c r="CI166" s="240" t="str">
        <f t="shared" ca="1" si="258"/>
        <v>-6,6092185862273+2,73762797510311i</v>
      </c>
      <c r="CJ166" s="240" t="str">
        <f t="shared" ca="1" si="259"/>
        <v>3,05862936745931+6,46692845507935i</v>
      </c>
      <c r="CK166" s="240" t="str">
        <f t="shared" ca="1" si="260"/>
        <v>6,30905892684383-3,37226225377144i</v>
      </c>
      <c r="CL166" s="240" t="str">
        <f t="shared" ca="1" si="261"/>
        <v>-3,67777106493251-6,13599032304849i</v>
      </c>
      <c r="CM166" s="240" t="str">
        <f t="shared" ca="1" si="262"/>
        <v>-5,94813958111573+3,97441980346363i</v>
      </c>
      <c r="CN166" s="240" t="str">
        <f t="shared" ca="1" si="263"/>
        <v>4,26149381657015+5,74595924993676i</v>
      </c>
      <c r="CO166" s="240" t="str">
        <f t="shared" ca="1" si="264"/>
        <v>5,52993639963825-4,53830151780988i</v>
      </c>
      <c r="CP166" s="240" t="str">
        <f t="shared" ca="1" si="265"/>
        <v>-4,8041760531904-5,30059144818306i</v>
      </c>
      <c r="CQ166" s="240" t="str">
        <f t="shared" ca="1" si="266"/>
        <v>-5,05847690765686+5,05847690765726i</v>
      </c>
      <c r="CR166" s="240" t="str">
        <f t="shared" ca="1" si="267"/>
        <v>5,3005914481833+4,80417605319014i</v>
      </c>
      <c r="CS166" s="240" t="str">
        <f t="shared" ca="1" si="268"/>
        <v>4,53830151781511-5,52993639963396i</v>
      </c>
      <c r="CT166" s="240" t="str">
        <f t="shared" ca="1" si="269"/>
        <v>-5,74595924993703-4,26149381656979i</v>
      </c>
      <c r="CU166" s="240" t="str">
        <f t="shared" ca="1" si="270"/>
        <v>-3,97441980346317+5,94813958111604i</v>
      </c>
      <c r="CV166" s="240" t="str">
        <f t="shared" ca="1" si="271"/>
        <v>6,13599032304866+3,67777106493221i</v>
      </c>
      <c r="CW166" s="240" t="str">
        <f t="shared" ca="1" si="272"/>
        <v>3,37226225377105-6,30905892684404i</v>
      </c>
      <c r="CX166" s="240" t="str">
        <f t="shared" ca="1" si="273"/>
        <v>-6,46692845507954-3,0586293674589i</v>
      </c>
      <c r="CY166" s="240" t="str">
        <f t="shared" ca="1" si="274"/>
        <v>-2,73762797510279+6,60921858622743i</v>
      </c>
      <c r="CZ166" s="240" t="str">
        <f t="shared" ca="1" si="275"/>
        <v>6,73558653090215+2,41003139716664i</v>
      </c>
      <c r="DA166" s="240" t="str">
        <f t="shared" ca="1" si="276"/>
        <v>2,07662884250095-6,84572785765638i</v>
      </c>
      <c r="DB166" s="240" t="str">
        <f t="shared" ca="1" si="277"/>
        <v>-6,93937722638845-1,73822350705562i</v>
      </c>
      <c r="DC166" s="240" t="str">
        <f t="shared" ca="1" si="278"/>
        <v>-1,39563063893844+7,01630902756255i</v>
      </c>
      <c r="DD166" s="240" t="str">
        <f t="shared" ca="1" si="279"/>
        <v>7,07633792573337+1,04967557436908i</v>
      </c>
      <c r="DE166" s="240" t="str">
        <f t="shared" ca="1" si="280"/>
        <v>0,701191749400371-7,11931930602725i</v>
      </c>
      <c r="DF166" s="240" t="str">
        <f t="shared" ca="1" si="281"/>
        <v>-7,14514962253469-0,351018692083323i</v>
      </c>
      <c r="DG166" s="240" t="str">
        <f t="shared" ca="1" si="282"/>
        <v>1,67214780268125E-12+7,15376664775973i</v>
      </c>
      <c r="DH166" s="240" t="str">
        <f t="shared" ca="1" si="283"/>
        <v>7,14514962253452-0,351018692086663i</v>
      </c>
      <c r="DI166" s="240" t="str">
        <f t="shared" ca="1" si="284"/>
        <v>-0,701191749396617-7,11931930602762i</v>
      </c>
      <c r="DJ166" s="240" t="str">
        <f t="shared" ca="1" si="285"/>
        <v>-7,07633792573392+1,04967557436535i</v>
      </c>
      <c r="DK166" s="240" t="str">
        <f t="shared" ca="1" si="286"/>
        <v>1,39563063894171+7,0163090275619i</v>
      </c>
      <c r="DL166" s="240" t="str">
        <f t="shared" ca="1" si="287"/>
        <v>6,9393772263876-1,73822350705906i</v>
      </c>
      <c r="DM166" s="240" t="str">
        <f t="shared" ca="1" si="288"/>
        <v>-2,07662884249734-6,84572785765748i</v>
      </c>
      <c r="DN166" s="240" t="str">
        <f t="shared" ca="1" si="289"/>
        <v>-6,73558653090342+2,41003139716309i</v>
      </c>
      <c r="DO166" s="240" t="str">
        <f t="shared" ca="1" si="290"/>
        <v>2,73762797510588+6,60921858622615i</v>
      </c>
      <c r="DP166" s="240" t="str">
        <f t="shared" ca="1" si="291"/>
        <v>6,46692845507811-3,05862936746193i</v>
      </c>
      <c r="DQ166" s="240" t="str">
        <f t="shared" ca="1" si="292"/>
        <v>-3,37226225376772-6,30905892684582i</v>
      </c>
      <c r="DR166" s="240" t="str">
        <f t="shared" ca="1" si="293"/>
        <v>-6,1359903230506+3,67777106492898i</v>
      </c>
      <c r="DS166" s="240" t="str">
        <f t="shared" ca="1" si="294"/>
        <v>3,97441980346612+5,94813958111406i</v>
      </c>
      <c r="DT166" s="240" t="str">
        <f t="shared" ca="1" si="295"/>
        <v>5,74595924993504-4,26149381657247i</v>
      </c>
      <c r="DU166" s="240" t="str">
        <f t="shared" ca="1" si="296"/>
        <v>-4,53830151781219-5,52993639963635i</v>
      </c>
      <c r="DV166" s="240" t="str">
        <f t="shared" ca="1" si="297"/>
        <v>-5,30059144818583+4,80417605318734i</v>
      </c>
      <c r="DW166" s="240" t="str">
        <f t="shared" ca="1" si="298"/>
        <v>5,05847690765923+5,05847690765489i</v>
      </c>
      <c r="DX166" s="240" t="str">
        <f t="shared" ca="1" si="299"/>
        <v>4,80417605318791-5,30059144818531i</v>
      </c>
      <c r="DY166" s="240" t="str">
        <f t="shared" ca="1" si="300"/>
        <v>-5,52993639963585-4,5383015178128i</v>
      </c>
      <c r="DZ166" s="240" t="str">
        <f t="shared" ca="1" si="301"/>
        <v>-4,26149381657326+5,74595924993446i</v>
      </c>
      <c r="EA166" s="240" t="str">
        <f t="shared" ca="1" si="302"/>
        <v>5,94813958111759+3,97441980346085i</v>
      </c>
      <c r="EB166" s="240" t="str">
        <f t="shared" ca="1" si="303"/>
        <v>3,67777106492964-6,1359903230502i</v>
      </c>
      <c r="EC166" s="240" t="str">
        <f t="shared" ca="1" si="304"/>
        <v>-6,30905892684545-3,3722622537684i</v>
      </c>
      <c r="ED166" s="240" t="str">
        <f t="shared" ca="1" si="305"/>
        <v>-3,05862936746281+6,46692845507769i</v>
      </c>
      <c r="EE166" s="240" t="str">
        <f t="shared" ca="1" si="306"/>
        <v>6,60921858622585+2,73762797510659i</v>
      </c>
      <c r="EF166" s="240" t="str">
        <f t="shared" ca="1" si="307"/>
        <v>2,41003139716382-6,73558653090316i</v>
      </c>
      <c r="EG166" s="240" t="str">
        <f t="shared" ca="1" si="308"/>
        <v>-6,84572785765719-2,07662884249828i</v>
      </c>
      <c r="EH166" s="240" t="str">
        <f t="shared" ca="1" si="309"/>
        <v>-1,73822350705981+6,93937722638741i</v>
      </c>
      <c r="EI166" s="240" t="str">
        <f t="shared" ca="1" si="310"/>
        <v>7,01630902756175+1,39563063894248i</v>
      </c>
      <c r="EJ166" s="240" t="str">
        <f t="shared" ca="1" si="311"/>
        <v>1,04967557436612-7,07633792573381i</v>
      </c>
      <c r="EK166" s="240" t="str">
        <f t="shared" ca="1" si="312"/>
        <v>-7,11931930602752-0,70119174939759i</v>
      </c>
      <c r="EL166" s="240" t="str">
        <f t="shared" ca="1" si="313"/>
        <v>-0,351018692087437+7,14514962253449i</v>
      </c>
      <c r="EM166" s="240" t="str">
        <f t="shared" ca="1" si="314"/>
        <v>7,15376664775973+2,44688196732247E-12i</v>
      </c>
      <c r="EN166" s="240"/>
      <c r="EO166" s="240"/>
      <c r="EP166" s="240"/>
    </row>
    <row r="167" spans="1:146" ht="15" thickBot="1">
      <c r="A167" s="277">
        <f t="shared" si="181"/>
        <v>1.3085937500000007E-3</v>
      </c>
      <c r="B167" s="276">
        <v>67</v>
      </c>
      <c r="C167" s="248">
        <f t="shared" si="182"/>
        <v>13400</v>
      </c>
      <c r="D167" s="247">
        <f t="shared" si="315"/>
        <v>84194.683116206463</v>
      </c>
      <c r="E167" s="247" t="str">
        <f t="shared" si="316"/>
        <v>84194,6831162065i</v>
      </c>
      <c r="F167" s="247" t="str">
        <f t="shared" si="183"/>
        <v>0,0108095565525006-0,0368586773074898i</v>
      </c>
      <c r="G167" s="247" t="str">
        <f t="shared" si="184"/>
        <v>-4,95849153516891+1,11229252601195i</v>
      </c>
      <c r="H167" s="247" t="str">
        <f t="shared" si="180"/>
        <v>0,00208836254226277-0,00627338469817304i</v>
      </c>
      <c r="I167" s="247" t="str">
        <f t="shared" si="317"/>
        <v>-0,0031380045869351+0,0055916793941129i</v>
      </c>
      <c r="J167" s="275" t="str">
        <f ca="1">IMPRODUCT(1/N_FFT2,CD100)</f>
        <v>0,0755520133346887+0,00445331898121207i</v>
      </c>
      <c r="K167" s="274" t="str">
        <f t="shared" ca="1" si="318"/>
        <v>-0,00026198409637909+0,000408488100757193i</v>
      </c>
      <c r="N167" s="265">
        <f t="shared" ca="1" si="185"/>
        <v>22.269012324465265</v>
      </c>
      <c r="O167" s="240">
        <f t="shared" ca="1" si="186"/>
        <v>7.2690123244652671</v>
      </c>
      <c r="P167" s="240" t="str">
        <f t="shared" ca="1" si="187"/>
        <v>-0,53474171944991-7,24931662066899i</v>
      </c>
      <c r="Q167" s="240" t="str">
        <f t="shared" ca="1" si="188"/>
        <v>-7,19033624200554+1,06658562719063i</v>
      </c>
      <c r="R167" s="240" t="str">
        <f t="shared" ca="1" si="189"/>
        <v>1,5926496150059+7,09239080825708i</v>
      </c>
      <c r="S167" s="240" t="str">
        <f t="shared" ca="1" si="190"/>
        <v>6,95601109421536-2,11008289656611i</v>
      </c>
      <c r="T167" s="240" t="str">
        <f t="shared" ca="1" si="191"/>
        <v>-2,61608145608673-6,78193615336705i</v>
      </c>
      <c r="U167" s="241" t="str">
        <f t="shared" ca="1" si="192"/>
        <v>-6,57110931289897+3,1079032435326i</v>
      </c>
      <c r="V167" s="240" t="str">
        <f t="shared" ca="1" si="193"/>
        <v>3,58288303402526+6,32467306172595i</v>
      </c>
      <c r="W167" s="240" t="str">
        <f t="shared" ca="1" si="194"/>
        <v>6,0439628592454-4,03844687092577i</v>
      </c>
      <c r="X167" s="240" t="str">
        <f t="shared" ca="1" si="195"/>
        <v>-4,47212601433114-5,73049989836582i</v>
      </c>
      <c r="Y167" s="240" t="str">
        <f t="shared" ca="1" si="196"/>
        <v>-5,38598286203147+4,88157031938813i</v>
      </c>
      <c r="Z167" s="240" t="str">
        <f t="shared" ca="1" si="197"/>
        <v>5,26456097193233+5,01227871791213i</v>
      </c>
      <c r="AA167" s="240" t="str">
        <f t="shared" ca="1" si="198"/>
        <v>4,61141260114347-5,61902251243427i</v>
      </c>
      <c r="AB167" s="240" t="str">
        <f t="shared" ca="1" si="199"/>
        <v>-5,9430340830945-4,18555683994436i</v>
      </c>
      <c r="AC167" s="240" t="str">
        <f t="shared" ca="1" si="200"/>
        <v>-3,73701918358196+6,23483983713843i</v>
      </c>
      <c r="AD167" s="240" t="str">
        <f t="shared" ca="1" si="201"/>
        <v>6,49285845390204+3,26823029647862i</v>
      </c>
      <c r="AE167" s="240" t="str">
        <f t="shared" ca="1" si="202"/>
        <v>2,78173058623064-6,7156917081457i</v>
      </c>
      <c r="AF167" s="240" t="str">
        <f t="shared" ca="1" si="203"/>
        <v>-6,9021320471578-2,28015643691945i</v>
      </c>
      <c r="AG167" s="240" t="str">
        <f t="shared" ca="1" si="204"/>
        <v>-1,76622592231784+7,05116913458757i</v>
      </c>
      <c r="AH167" s="240" t="str">
        <f t="shared" ca="1" si="205"/>
        <v>7,16199532554524+1,24272407641278i</v>
      </c>
      <c r="AI167" s="240" t="str">
        <f t="shared" ca="1" si="206"/>
        <v>0,712487801064745-7,23401004329976i</v>
      </c>
      <c r="AJ167" s="240" t="str">
        <f t="shared" ca="1" si="207"/>
        <v>-7,26682303385608-0,178390492590261i</v>
      </c>
      <c r="AK167" s="240" t="str">
        <f t="shared" ca="1" si="208"/>
        <v>0,356673529419122+7,2602564807753i</v>
      </c>
      <c r="AL167" s="240" t="str">
        <f t="shared" ca="1" si="209"/>
        <v>7,21434596877755-0,889804706669456i</v>
      </c>
      <c r="AM167" s="240" t="str">
        <f t="shared" ca="1" si="210"/>
        <v>-1,41811395511928-7,12934029090517i</v>
      </c>
      <c r="AN167" s="240" t="str">
        <f t="shared" ca="1" si="211"/>
        <v>-7,00570010029167+1,93873832117727i</v>
      </c>
      <c r="AO167" s="240" t="str">
        <f t="shared" ca="1" si="212"/>
        <v>2,44885649629537+6,84409541384249i</v>
      </c>
      <c r="AP167" s="240" t="str">
        <f t="shared" ca="1" si="213"/>
        <v>6,64540198135535-2,94570410588476i</v>
      </c>
      <c r="AQ167" s="240" t="str">
        <f t="shared" ca="1" si="214"/>
        <v>-3,42658868970085-6,4106965397562i</v>
      </c>
      <c r="AR167" s="240" t="str">
        <f t="shared" ca="1" si="215"/>
        <v>-3,42658868970085-6,4106965397562i</v>
      </c>
      <c r="AS167" s="240" t="str">
        <f t="shared" ca="1" si="216"/>
        <v>4,33014558603076+5,83852544543623i</v>
      </c>
      <c r="AT167" s="240" t="str">
        <f t="shared" ca="1" si="217"/>
        <v>5,50416043744989-4,74792144543688i</v>
      </c>
      <c r="AU167" s="240" t="str">
        <f t="shared" ca="1" si="218"/>
        <v>-5,13996790715778-5,13996790715818i</v>
      </c>
      <c r="AV167" s="240" t="str">
        <f t="shared" ca="1" si="219"/>
        <v>-4,74792144543726+5,50416043744956i</v>
      </c>
      <c r="AW167" s="240" t="str">
        <f t="shared" ca="1" si="220"/>
        <v>5,83852544543636+4,33014558603058i</v>
      </c>
      <c r="AX167" s="240" t="str">
        <f t="shared" ca="1" si="221"/>
        <v>3,88890429251865-6,14125097816869i</v>
      </c>
      <c r="AY167" s="240" t="str">
        <f t="shared" ca="1" si="222"/>
        <v>-6,4106965397563-3,42658868970066i</v>
      </c>
      <c r="AZ167" s="240" t="str">
        <f t="shared" ca="1" si="223"/>
        <v>-2,94570410588462+6,64540198135541i</v>
      </c>
      <c r="BA167" s="240" t="str">
        <f t="shared" ca="1" si="224"/>
        <v>6,84409541384255+2,44885649629522i</v>
      </c>
      <c r="BB167" s="240" t="str">
        <f t="shared" ca="1" si="225"/>
        <v>1,93873832117711-7,00570010029172i</v>
      </c>
      <c r="BC167" s="240" t="str">
        <f t="shared" ca="1" si="226"/>
        <v>-7,12934029090522-1,41811395511907i</v>
      </c>
      <c r="BD167" s="240" t="str">
        <f t="shared" ca="1" si="227"/>
        <v>-0,889804706669238+7,21434596877758i</v>
      </c>
      <c r="BE167" s="240" t="str">
        <f t="shared" ca="1" si="228"/>
        <v>7,2602564807753+0,356673529418958i</v>
      </c>
      <c r="BF167" s="240" t="str">
        <f t="shared" ca="1" si="229"/>
        <v>-0,178390492590476-7,26682303385608i</v>
      </c>
      <c r="BG167" s="240" t="str">
        <f t="shared" ca="1" si="230"/>
        <v>-7,23401004329981+0,71248780106424i</v>
      </c>
      <c r="BH167" s="240" t="str">
        <f t="shared" ca="1" si="231"/>
        <v>1,24272407641223+7,16199532554534i</v>
      </c>
      <c r="BI167" s="240" t="str">
        <f t="shared" ca="1" si="232"/>
        <v>7,05116913458769-1,76622592231737i</v>
      </c>
      <c r="BJ167" s="240" t="str">
        <f t="shared" ca="1" si="233"/>
        <v>-2,28015643691894-6,90213204715797i</v>
      </c>
      <c r="BK167" s="240" t="str">
        <f t="shared" ca="1" si="234"/>
        <v>-6,71569170814564+2,78173058623079i</v>
      </c>
      <c r="BL167" s="240" t="str">
        <f t="shared" ca="1" si="235"/>
        <v>3,2682302964781+6,49285845390231i</v>
      </c>
      <c r="BM167" s="240" t="str">
        <f t="shared" ca="1" si="236"/>
        <v>6,23483983713832-3,73701918358214i</v>
      </c>
      <c r="BN167" s="240" t="str">
        <f t="shared" ca="1" si="237"/>
        <v>-4,18555683994449-5,94303408309441i</v>
      </c>
      <c r="BO167" s="240" t="str">
        <f t="shared" ca="1" si="238"/>
        <v>-5,61902251243418+4,61141260114358i</v>
      </c>
      <c r="BP167" s="240" t="str">
        <f t="shared" ca="1" si="239"/>
        <v>5,01227871791229+5,26456097193217i</v>
      </c>
      <c r="BQ167" s="240" t="str">
        <f t="shared" ca="1" si="240"/>
        <v>4,881570319388-5,3859828620316i</v>
      </c>
      <c r="BR167" s="240" t="str">
        <f t="shared" ca="1" si="241"/>
        <v>-5,73049989836591-4,47212601433102i</v>
      </c>
      <c r="BS167" s="240" t="str">
        <f t="shared" ca="1" si="242"/>
        <v>-4,03844687092559+6,04396285924551i</v>
      </c>
      <c r="BT167" s="240" t="str">
        <f t="shared" ca="1" si="243"/>
        <v>6,32467306172604+3,58288303402509i</v>
      </c>
      <c r="BU167" s="240" t="str">
        <f t="shared" ca="1" si="244"/>
        <v>3,10790324353284-6,57110931289885i</v>
      </c>
      <c r="BV167" s="240" t="str">
        <f t="shared" ca="1" si="245"/>
        <v>-6,78193615336697-2,61608145608692i</v>
      </c>
      <c r="BW167" s="240" t="str">
        <f t="shared" ca="1" si="246"/>
        <v>-2,11008289656641+6,95601109421526i</v>
      </c>
      <c r="BX167" s="240" t="str">
        <f t="shared" ca="1" si="247"/>
        <v>7,09239080825731+1,59264961500489i</v>
      </c>
      <c r="BY167" s="240" t="str">
        <f t="shared" ca="1" si="248"/>
        <v>1,06658562719247-7,19033624200526i</v>
      </c>
      <c r="BZ167" s="240" t="str">
        <f t="shared" ca="1" si="249"/>
        <v>-7,24931662066917-0,534741719447479i</v>
      </c>
      <c r="CA167" s="240" t="str">
        <f t="shared" ca="1" si="250"/>
        <v>-5,59240574468593E-13+7,26901232446527i</v>
      </c>
      <c r="CB167" s="240" t="str">
        <f t="shared" ca="1" si="251"/>
        <v>7,24931662066925-0,534741719446363i</v>
      </c>
      <c r="CC167" s="240" t="str">
        <f t="shared" ca="1" si="252"/>
        <v>-1,06658562719147-7,19033624200541i</v>
      </c>
      <c r="CD167" s="240" t="str">
        <f t="shared" ca="1" si="253"/>
        <v>-7,09239080825755+1,5926496150038i</v>
      </c>
      <c r="CE167" s="240" t="str">
        <f t="shared" ca="1" si="254"/>
        <v>2,11008289656821+6,95601109421472i</v>
      </c>
      <c r="CF167" s="240" t="str">
        <f t="shared" ca="1" si="255"/>
        <v>6,78193615336735-2,61608145608598i</v>
      </c>
      <c r="CG167" s="240" t="str">
        <f t="shared" ca="1" si="256"/>
        <v>-3,10790324353575-6,57110931289747i</v>
      </c>
      <c r="CH167" s="240" t="str">
        <f t="shared" ca="1" si="257"/>
        <v>-6,32467306172583+3,58288303402547i</v>
      </c>
      <c r="CI167" s="240" t="str">
        <f t="shared" ca="1" si="258"/>
        <v>4,03844687092354+6,04396285924689i</v>
      </c>
      <c r="CJ167" s="240" t="str">
        <f t="shared" ca="1" si="259"/>
        <v>5,73049989836482-4,47212601433242i</v>
      </c>
      <c r="CK167" s="240" t="str">
        <f t="shared" ca="1" si="260"/>
        <v>-4,88157031938717-5,38598286203236i</v>
      </c>
      <c r="CL167" s="240" t="str">
        <f t="shared" ca="1" si="261"/>
        <v>-5,01227871790989+5,26456097193447i</v>
      </c>
      <c r="CM167" s="240" t="str">
        <f t="shared" ca="1" si="262"/>
        <v>5,61902251243439+4,61141260114333i</v>
      </c>
      <c r="CN167" s="240" t="str">
        <f t="shared" ca="1" si="263"/>
        <v>4,18555683994659-5,94303408309293i</v>
      </c>
      <c r="CO167" s="240" t="str">
        <f t="shared" ca="1" si="264"/>
        <v>-6,23483983713923-3,73701918358062i</v>
      </c>
      <c r="CP167" s="240" t="str">
        <f t="shared" ca="1" si="265"/>
        <v>-3,26823029647983+6,49285845390143i</v>
      </c>
      <c r="CQ167" s="240" t="str">
        <f t="shared" ca="1" si="266"/>
        <v>6,71569170814691+2,78173058622772i</v>
      </c>
      <c r="CR167" s="240" t="str">
        <f t="shared" ca="1" si="267"/>
        <v>2,28015643691922-6,90213204715787i</v>
      </c>
      <c r="CS167" s="240" t="str">
        <f t="shared" ca="1" si="268"/>
        <v>-7,05116913458692-1,76622592232046i</v>
      </c>
      <c r="CT167" s="240" t="str">
        <f t="shared" ca="1" si="269"/>
        <v>-1,24272407641119+7,16199532554552i</v>
      </c>
      <c r="CU167" s="240" t="str">
        <f t="shared" ca="1" si="270"/>
        <v>7,23401004329964+0,712487801066073i</v>
      </c>
      <c r="CV167" s="240" t="str">
        <f t="shared" ca="1" si="271"/>
        <v>0,178390492587774-7,26682303385615i</v>
      </c>
      <c r="CW167" s="240" t="str">
        <f t="shared" ca="1" si="272"/>
        <v>-7,26025648077532+0,356673529418666i</v>
      </c>
      <c r="CX167" s="240" t="str">
        <f t="shared" ca="1" si="273"/>
        <v>0,889804706666076+7,21434596877796i</v>
      </c>
      <c r="CY167" s="240" t="str">
        <f t="shared" ca="1" si="274"/>
        <v>7,12934029090499-1,4181139551202i</v>
      </c>
      <c r="CZ167" s="240" t="str">
        <f t="shared" ca="1" si="275"/>
        <v>-1,93873832117533-7,0057001002922i</v>
      </c>
      <c r="DA167" s="240" t="str">
        <f t="shared" ca="1" si="276"/>
        <v>-6,84409541384171+2,44885649629757i</v>
      </c>
      <c r="DB167" s="240" t="str">
        <f t="shared" ca="1" si="277"/>
        <v>2,94570410588421+6,64540198135559i</v>
      </c>
      <c r="DC167" s="240" t="str">
        <f t="shared" ca="1" si="278"/>
        <v>6,41069653975788-3,42658868969772i</v>
      </c>
      <c r="DD167" s="240" t="str">
        <f t="shared" ca="1" si="279"/>
        <v>-3,88890429251963-6,14125097816807i</v>
      </c>
      <c r="DE167" s="240" t="str">
        <f t="shared" ca="1" si="280"/>
        <v>-5,83852544543739+4,33014558602919i</v>
      </c>
      <c r="DF167" s="240" t="str">
        <f t="shared" ca="1" si="281"/>
        <v>4,74792144543864+5,50416043744837i</v>
      </c>
      <c r="DG167" s="240" t="str">
        <f t="shared" ca="1" si="282"/>
        <v>5,13996790715857-5,13996790715739i</v>
      </c>
      <c r="DH167" s="240" t="str">
        <f t="shared" ca="1" si="283"/>
        <v>-5,50416043745199-4,74792144543443i</v>
      </c>
      <c r="DI167" s="240" t="str">
        <f t="shared" ca="1" si="284"/>
        <v>-4,33014558603037+5,83852544543651i</v>
      </c>
      <c r="DJ167" s="240" t="str">
        <f t="shared" ca="1" si="285"/>
        <v>6,14125097816729+3,88890429252087i</v>
      </c>
      <c r="DK167" s="240" t="str">
        <f t="shared" ca="1" si="286"/>
        <v>3,4265886896992-6,41069653975708i</v>
      </c>
      <c r="DL167" s="240" t="str">
        <f t="shared" ca="1" si="287"/>
        <v>-6,64540198135491-2,94570410588575i</v>
      </c>
      <c r="DM167" s="240" t="str">
        <f t="shared" ca="1" si="288"/>
        <v>-2,44885649629234+6,84409541384358i</v>
      </c>
      <c r="DN167" s="240" t="str">
        <f t="shared" ca="1" si="289"/>
        <v>7,00570010029176+1,93873832117695i</v>
      </c>
      <c r="DO167" s="240" t="str">
        <f t="shared" ca="1" si="290"/>
        <v>1,41811395512185-7,12934029090466i</v>
      </c>
      <c r="DP167" s="240" t="str">
        <f t="shared" ca="1" si="291"/>
        <v>-7,21434596877778-0,889804706667537i</v>
      </c>
      <c r="DQ167" s="240" t="str">
        <f t="shared" ca="1" si="292"/>
        <v>-0,356673529420136+7,26025648077525i</v>
      </c>
      <c r="DR167" s="240" t="str">
        <f t="shared" ca="1" si="293"/>
        <v>7,266823033856-0,178390492593532i</v>
      </c>
      <c r="DS167" s="240" t="str">
        <f t="shared" ca="1" si="294"/>
        <v>-0,712487801064404-7,2340100432998i</v>
      </c>
      <c r="DT167" s="240" t="str">
        <f t="shared" ca="1" si="295"/>
        <v>-7,16199532554581+1,24272407640954i</v>
      </c>
      <c r="DU167" s="240" t="str">
        <f t="shared" ca="1" si="296"/>
        <v>1,76622592231884+7,05116913458732i</v>
      </c>
      <c r="DV167" s="240" t="str">
        <f t="shared" ca="1" si="297"/>
        <v>6,90213204715834-2,28015643691782i</v>
      </c>
      <c r="DW167" s="240" t="str">
        <f t="shared" ca="1" si="298"/>
        <v>-2,78173058623304-6,71569170814471i</v>
      </c>
      <c r="DX167" s="240" t="str">
        <f t="shared" ca="1" si="299"/>
        <v>-6,49285845390218+3,26823029647834i</v>
      </c>
      <c r="DY167" s="240" t="str">
        <f t="shared" ca="1" si="300"/>
        <v>3,73701918357918+6,2348398371401i</v>
      </c>
      <c r="DZ167" s="240" t="str">
        <f t="shared" ca="1" si="301"/>
        <v>5,9430340830939-4,18555683994522i</v>
      </c>
      <c r="EA167" s="240" t="str">
        <f t="shared" ca="1" si="302"/>
        <v>-4,61141260114203-5,61902251243545i</v>
      </c>
      <c r="EB167" s="240" t="str">
        <f t="shared" ca="1" si="303"/>
        <v>-5,26456097193049+5,01227871791406i</v>
      </c>
      <c r="EC167" s="240" t="str">
        <f t="shared" ca="1" si="304"/>
        <v>5,38598286203129+4,88157031938834i</v>
      </c>
      <c r="ED167" s="240" t="str">
        <f t="shared" ca="1" si="305"/>
        <v>4,47212601433366-5,73049989836385i</v>
      </c>
      <c r="EE167" s="240" t="str">
        <f t="shared" ca="1" si="306"/>
        <v>-6,04396285924601-4,03844687092485i</v>
      </c>
      <c r="EF167" s="240" t="str">
        <f t="shared" ca="1" si="307"/>
        <v>-3,58288303402683+6,32467306172505i</v>
      </c>
      <c r="EG167" s="240" t="str">
        <f t="shared" ca="1" si="308"/>
        <v>6,57110931289985+3,10790324353074i</v>
      </c>
      <c r="EH167" s="240" t="str">
        <f t="shared" ca="1" si="309"/>
        <v>2,61608145608754-6,78193615336674i</v>
      </c>
      <c r="EI167" s="240" t="str">
        <f t="shared" ca="1" si="310"/>
        <v>-6,95601109421429-2,11008289656962i</v>
      </c>
      <c r="EJ167" s="240" t="str">
        <f t="shared" ca="1" si="311"/>
        <v>-1,59264961500534+7,0923908082572i</v>
      </c>
      <c r="EK167" s="240" t="str">
        <f t="shared" ca="1" si="312"/>
        <v>7,19033624200519+1,06658562719302i</v>
      </c>
      <c r="EL167" s="240" t="str">
        <f t="shared" ca="1" si="313"/>
        <v>0,534741719448036-7,24931662066913i</v>
      </c>
      <c r="EM167" s="240" t="str">
        <f t="shared" ca="1" si="314"/>
        <v>-7,26901232446527-1,11848114893719E-12i</v>
      </c>
      <c r="EN167" s="240"/>
      <c r="EO167" s="240"/>
      <c r="EP167" s="240"/>
    </row>
    <row r="168" spans="1:146" ht="15" thickBot="1">
      <c r="A168" s="277">
        <f t="shared" si="181"/>
        <v>1.3281250000000007E-3</v>
      </c>
      <c r="B168" s="276">
        <v>68</v>
      </c>
      <c r="C168" s="248">
        <f t="shared" si="182"/>
        <v>13600</v>
      </c>
      <c r="D168" s="247">
        <f t="shared" si="315"/>
        <v>85451.320177642367</v>
      </c>
      <c r="E168" s="247" t="str">
        <f t="shared" si="316"/>
        <v>85451,3201776424i</v>
      </c>
      <c r="F168" s="247" t="str">
        <f t="shared" si="183"/>
        <v>0,010799317017085-0,0363500874015912i</v>
      </c>
      <c r="G168" s="247" t="str">
        <f t="shared" si="184"/>
        <v>-4,94560646581725+1,15896566214393i</v>
      </c>
      <c r="H168" s="247" t="str">
        <f t="shared" si="180"/>
        <v>0,00208568115882705-0,0061811525497631i</v>
      </c>
      <c r="I168" s="247" t="str">
        <f t="shared" si="317"/>
        <v>-0,00311209882264981+0,00552045493037768i</v>
      </c>
      <c r="J168" s="275" t="str">
        <f ca="1">IMPRODUCT(1/N_FFT2,CE100)</f>
        <v>0,0381565252454332-0,000251497790856123i</v>
      </c>
      <c r="K168" s="274" t="str">
        <f t="shared" ca="1" si="318"/>
        <v>-0,00011735849507321+0,000211424063896054i</v>
      </c>
      <c r="N168" s="265">
        <f t="shared" ca="1" si="185"/>
        <v>22.327323286342832</v>
      </c>
      <c r="O168" s="240">
        <f t="shared" ca="1" si="186"/>
        <v>7.3273232863428301</v>
      </c>
      <c r="P168" s="240" t="str">
        <f t="shared" ca="1" si="187"/>
        <v>-0,718203274797539-7,29204022195791i</v>
      </c>
      <c r="Q168" s="240" t="str">
        <f t="shared" ca="1" si="188"/>
        <v>-7,18653082400087+1,42948985944893i</v>
      </c>
      <c r="R168" s="240" t="str">
        <f t="shared" ca="1" si="189"/>
        <v>2,12700967531511+7,01181120565135i</v>
      </c>
      <c r="S168" s="240" t="str">
        <f t="shared" ca="1" si="190"/>
        <v>6,76956401234548-2,80404522526632i</v>
      </c>
      <c r="T168" s="240" t="str">
        <f t="shared" ca="1" si="191"/>
        <v>-3,45407628685117-6,46212221698061i</v>
      </c>
      <c r="U168" s="241" t="str">
        <f t="shared" ca="1" si="192"/>
        <v>-6,09244665211074+4,07084270560365i</v>
      </c>
      <c r="V168" s="240" t="str">
        <f t="shared" ca="1" si="193"/>
        <v>4,64840468375154+5,66409749551142i</v>
      </c>
      <c r="W168" s="240" t="str">
        <f t="shared" ca="1" si="194"/>
        <v>5,18119998371922-5,18119998371901i</v>
      </c>
      <c r="X168" s="240" t="str">
        <f t="shared" ca="1" si="195"/>
        <v>-5,66409749551122-4,64840468375177i</v>
      </c>
      <c r="Y168" s="240" t="str">
        <f t="shared" ca="1" si="196"/>
        <v>-4,0708427056033+6,09244665211099i</v>
      </c>
      <c r="Z168" s="240" t="str">
        <f t="shared" ca="1" si="197"/>
        <v>6,46212221698077+3,45407628685085i</v>
      </c>
      <c r="AA168" s="240" t="str">
        <f t="shared" ca="1" si="198"/>
        <v>2,80404522526655-6,76956401234539i</v>
      </c>
      <c r="AB168" s="240" t="str">
        <f t="shared" ca="1" si="199"/>
        <v>-7,01181120565132-2,12700967531521i</v>
      </c>
      <c r="AC168" s="240" t="str">
        <f t="shared" ca="1" si="200"/>
        <v>-1,42948985944881+7,18653082400089i</v>
      </c>
      <c r="AD168" s="240" t="str">
        <f t="shared" ca="1" si="201"/>
        <v>7,29204022195794+0,718203274797268i</v>
      </c>
      <c r="AE168" s="240" t="str">
        <f t="shared" ca="1" si="202"/>
        <v>3,06997139168859E-13-7,32732328634283i</v>
      </c>
      <c r="AF168" s="240" t="str">
        <f t="shared" ca="1" si="203"/>
        <v>-7,29204022195793+0,718203274797382i</v>
      </c>
      <c r="AG168" s="240" t="str">
        <f t="shared" ca="1" si="204"/>
        <v>1,42948985944893+7,18653082400087i</v>
      </c>
      <c r="AH168" s="240" t="str">
        <f t="shared" ca="1" si="205"/>
        <v>7,01181120565128-2,12700967531532i</v>
      </c>
      <c r="AI168" s="240" t="str">
        <f t="shared" ca="1" si="206"/>
        <v>-2,80404522526666-6,76956401234534i</v>
      </c>
      <c r="AJ168" s="240" t="str">
        <f t="shared" ca="1" si="207"/>
        <v>-6,46212221698072+3,45407628685095i</v>
      </c>
      <c r="AK168" s="240" t="str">
        <f t="shared" ca="1" si="208"/>
        <v>4,07084270560341+6,0924466521109i</v>
      </c>
      <c r="AL168" s="240" t="str">
        <f t="shared" ca="1" si="209"/>
        <v>5,66409749551114-4,64840468375186i</v>
      </c>
      <c r="AM168" s="240" t="str">
        <f t="shared" ca="1" si="210"/>
        <v>-5,18119998371929-5,18119998371894i</v>
      </c>
      <c r="AN168" s="240" t="str">
        <f t="shared" ca="1" si="211"/>
        <v>-4,64840468375202+5,66409749551102i</v>
      </c>
      <c r="AO168" s="240" t="str">
        <f t="shared" ca="1" si="212"/>
        <v>6,0924466521108+4,07084270560357i</v>
      </c>
      <c r="AP168" s="240" t="str">
        <f t="shared" ca="1" si="213"/>
        <v>3,45407628685112-6,46212221698063i</v>
      </c>
      <c r="AQ168" s="240" t="str">
        <f t="shared" ca="1" si="214"/>
        <v>-6,76956401234555-2,80404522526616i</v>
      </c>
      <c r="AR168" s="240" t="str">
        <f t="shared" ca="1" si="215"/>
        <v>-6,76956401234555-2,80404522526616i</v>
      </c>
      <c r="AS168" s="240" t="str">
        <f t="shared" ca="1" si="216"/>
        <v>7,18653082400083+1,42948985944911i</v>
      </c>
      <c r="AT168" s="240" t="str">
        <f t="shared" ca="1" si="217"/>
        <v>0,718203274797599-7,29204022195791i</v>
      </c>
      <c r="AU168" s="240" t="str">
        <f t="shared" ca="1" si="218"/>
        <v>-7,32732328634283+1,14898408377024E-13i</v>
      </c>
      <c r="AV168" s="240" t="str">
        <f t="shared" ca="1" si="219"/>
        <v>0,718203274797777+7,29204022195789i</v>
      </c>
      <c r="AW168" s="240" t="str">
        <f t="shared" ca="1" si="220"/>
        <v>7,18653082400093-1,42948985944862i</v>
      </c>
      <c r="AX168" s="240" t="str">
        <f t="shared" ca="1" si="221"/>
        <v>-2,127009675315-7,01181120565138i</v>
      </c>
      <c r="AY168" s="240" t="str">
        <f t="shared" ca="1" si="222"/>
        <v>-6,76956401234546+2,80404522526637i</v>
      </c>
      <c r="AZ168" s="240" t="str">
        <f t="shared" ca="1" si="223"/>
        <v>3,45407628685133+6,46212221698052i</v>
      </c>
      <c r="BA168" s="240" t="str">
        <f t="shared" ca="1" si="224"/>
        <v>6,0924466521111-4,07084270560311i</v>
      </c>
      <c r="BB168" s="240" t="str">
        <f t="shared" ca="1" si="225"/>
        <v>-4,64840468375158-5,66409749551137i</v>
      </c>
      <c r="BC168" s="240" t="str">
        <f t="shared" ca="1" si="226"/>
        <v>-5,18119998371913+5,1811999837191i</v>
      </c>
      <c r="BD168" s="240" t="str">
        <f t="shared" ca="1" si="227"/>
        <v>5,66409749551129+4,64840468375169i</v>
      </c>
      <c r="BE168" s="240" t="str">
        <f t="shared" ca="1" si="228"/>
        <v>4,07084270560322-6,09244665211104i</v>
      </c>
      <c r="BF168" s="240" t="str">
        <f t="shared" ca="1" si="229"/>
        <v>-6,46212221698046-3,45407628685144i</v>
      </c>
      <c r="BG168" s="240" t="str">
        <f t="shared" ca="1" si="230"/>
        <v>-2,80404522526639+6,76956401234545i</v>
      </c>
      <c r="BH168" s="240" t="str">
        <f t="shared" ca="1" si="231"/>
        <v>7,01181120565136+2,12700967531507i</v>
      </c>
      <c r="BI168" s="240" t="str">
        <f t="shared" ca="1" si="232"/>
        <v>1,4294898594487-7,18653082400091i</v>
      </c>
      <c r="BJ168" s="240" t="str">
        <f t="shared" ca="1" si="233"/>
        <v>-7,29204022195794-0,718203274797179i</v>
      </c>
      <c r="BK168" s="240" t="str">
        <f t="shared" ca="1" si="234"/>
        <v>-2,44162494128602E-13+7,32732328634283i</v>
      </c>
      <c r="BL168" s="240" t="str">
        <f t="shared" ca="1" si="235"/>
        <v>7,29204022195791-0,718203274797522i</v>
      </c>
      <c r="BM168" s="240" t="str">
        <f t="shared" ca="1" si="236"/>
        <v>-1,42948985944904-7,18653082400085i</v>
      </c>
      <c r="BN168" s="240" t="str">
        <f t="shared" ca="1" si="237"/>
        <v>-7,01181120565126+2,1270096753154i</v>
      </c>
      <c r="BO168" s="240" t="str">
        <f t="shared" ca="1" si="238"/>
        <v>2,80404522526604+6,7695640123456i</v>
      </c>
      <c r="BP168" s="240" t="str">
        <f t="shared" ca="1" si="239"/>
        <v>6,46212221698069-3,454076286851i</v>
      </c>
      <c r="BQ168" s="240" t="str">
        <f t="shared" ca="1" si="240"/>
        <v>-4,07084270560351-6,09244665211084i</v>
      </c>
      <c r="BR168" s="240" t="str">
        <f t="shared" ca="1" si="241"/>
        <v>-5,66409749551107+4,64840468375195i</v>
      </c>
      <c r="BS168" s="240" t="str">
        <f t="shared" ca="1" si="242"/>
        <v>5,18119998371885+5,18119998371937i</v>
      </c>
      <c r="BT168" s="240" t="str">
        <f t="shared" ca="1" si="243"/>
        <v>4,64840468375196-5,66409749551107i</v>
      </c>
      <c r="BU168" s="240" t="str">
        <f t="shared" ca="1" si="244"/>
        <v>-6,09244665211089-4,07084270560343i</v>
      </c>
      <c r="BV168" s="240" t="str">
        <f t="shared" ca="1" si="245"/>
        <v>-3,45407628685102+6,46212221698069i</v>
      </c>
      <c r="BW168" s="240" t="str">
        <f t="shared" ca="1" si="246"/>
        <v>6,76956401234643+2,80404522526403i</v>
      </c>
      <c r="BX168" s="240" t="str">
        <f t="shared" ca="1" si="247"/>
        <v>2,12700967531681-7,01181120565083i</v>
      </c>
      <c r="BY168" s="240" t="str">
        <f t="shared" ca="1" si="248"/>
        <v>-7,18653082400115-1,42948985944752i</v>
      </c>
      <c r="BZ168" s="240" t="str">
        <f t="shared" ca="1" si="249"/>
        <v>-0,718203274800335+7,29204022195763i</v>
      </c>
      <c r="CA168" s="240" t="str">
        <f t="shared" ca="1" si="250"/>
        <v>7,32732328634283-2,29796816754048E-13i</v>
      </c>
      <c r="CB168" s="240" t="str">
        <f t="shared" ca="1" si="251"/>
        <v>-0,718203274800792-7,29204022195759i</v>
      </c>
      <c r="CC168" s="240" t="str">
        <f t="shared" ca="1" si="252"/>
        <v>-7,18653082400106+1,42948985944797i</v>
      </c>
      <c r="CD168" s="240" t="str">
        <f t="shared" ca="1" si="253"/>
        <v>2,12700967531725+7,0118112056507i</v>
      </c>
      <c r="CE168" s="240" t="str">
        <f t="shared" ca="1" si="254"/>
        <v>6,76956401234625-2,80404522526446i</v>
      </c>
      <c r="CF168" s="240" t="str">
        <f t="shared" ca="1" si="255"/>
        <v>-3,45407628685207-6,46212221698012i</v>
      </c>
      <c r="CG168" s="240" t="str">
        <f t="shared" ca="1" si="256"/>
        <v>-6,09244665211266+4,07084270560078i</v>
      </c>
      <c r="CH168" s="240" t="str">
        <f t="shared" ca="1" si="257"/>
        <v>4,64840468375167+5,6640974955113i</v>
      </c>
      <c r="CI168" s="240" t="str">
        <f t="shared" ca="1" si="258"/>
        <v>5,18119998371698-5,18119998372125i</v>
      </c>
      <c r="CJ168" s="240" t="str">
        <f t="shared" ca="1" si="259"/>
        <v>-5,66409749551044-4,64840468375273i</v>
      </c>
      <c r="CK168" s="240" t="str">
        <f t="shared" ca="1" si="260"/>
        <v>-4,07084270560191+6,09244665211191i</v>
      </c>
      <c r="CL168" s="240" t="str">
        <f t="shared" ca="1" si="261"/>
        <v>6,46212221697948+3,45407628685327i</v>
      </c>
      <c r="CM168" s="240" t="str">
        <f t="shared" ca="1" si="262"/>
        <v>2,80404522526561-6,76956401234577i</v>
      </c>
      <c r="CN168" s="240" t="str">
        <f t="shared" ca="1" si="263"/>
        <v>-7,01181120565034-2,12700967531845i</v>
      </c>
      <c r="CO168" s="240" t="str">
        <f t="shared" ca="1" si="264"/>
        <v>-1,4294898594494+7,18653082400077i</v>
      </c>
      <c r="CP168" s="240" t="str">
        <f t="shared" ca="1" si="265"/>
        <v>7,29204022195817+0,718203274794889i</v>
      </c>
      <c r="CQ168" s="240" t="str">
        <f t="shared" ca="1" si="266"/>
        <v>1,48292193250752E-12-7,32732328634283i</v>
      </c>
      <c r="CR168" s="240" t="str">
        <f t="shared" ca="1" si="267"/>
        <v>-7,29204022195777+0,718203274798984i</v>
      </c>
      <c r="CS168" s="240" t="str">
        <f t="shared" ca="1" si="268"/>
        <v>1,42948985944629+7,18653082400139i</v>
      </c>
      <c r="CT168" s="240" t="str">
        <f t="shared" ca="1" si="269"/>
        <v>7,01181120565119-2,12700967531562i</v>
      </c>
      <c r="CU168" s="240" t="str">
        <f t="shared" ca="1" si="270"/>
        <v>-2,80404522526951-6,76956401234416i</v>
      </c>
      <c r="CV168" s="240" t="str">
        <f t="shared" ca="1" si="271"/>
        <v>-6,46212221698093+3,45407628685056i</v>
      </c>
      <c r="CW168" s="240" t="str">
        <f t="shared" ca="1" si="272"/>
        <v>4,07084270560533+6,09244665210962i</v>
      </c>
      <c r="CX168" s="240" t="str">
        <f t="shared" ca="1" si="273"/>
        <v>5,66409749551239-4,64840468375035i</v>
      </c>
      <c r="CY168" s="240" t="str">
        <f t="shared" ca="1" si="274"/>
        <v>-5,18119998372003-5,18119998371819i</v>
      </c>
      <c r="CZ168" s="240" t="str">
        <f t="shared" ca="1" si="275"/>
        <v>-4,64840468375412+5,66409749550928i</v>
      </c>
      <c r="DA168" s="240" t="str">
        <f t="shared" ca="1" si="276"/>
        <v>6,09244665211096+4,07084270560334i</v>
      </c>
      <c r="DB168" s="240" t="str">
        <f t="shared" ca="1" si="277"/>
        <v>3,45407628684844-6,46212221698206i</v>
      </c>
      <c r="DC168" s="240" t="str">
        <f t="shared" ca="1" si="278"/>
        <v>-6,76956401234508-2,80404522526729i</v>
      </c>
      <c r="DD168" s="240" t="str">
        <f t="shared" ca="1" si="279"/>
        <v>-2,12700967531312+7,01181120565196i</v>
      </c>
      <c r="DE168" s="240" t="str">
        <f t="shared" ca="1" si="280"/>
        <v>7,18653082400044+1,42948985945108i</v>
      </c>
      <c r="DF168" s="240" t="str">
        <f t="shared" ca="1" si="281"/>
        <v>0,718203274796593-7,292040221958i</v>
      </c>
      <c r="DG168" s="240" t="str">
        <f t="shared" ca="1" si="282"/>
        <v>-7,32732328634283-3,40389573511617E-12i</v>
      </c>
      <c r="DH168" s="240" t="str">
        <f t="shared" ca="1" si="283"/>
        <v>0,71820327479728+7,29204022195794i</v>
      </c>
      <c r="DI168" s="240" t="str">
        <f t="shared" ca="1" si="284"/>
        <v>7,18653082400031-1,42948985945176i</v>
      </c>
      <c r="DJ168" s="240" t="str">
        <f t="shared" ca="1" si="285"/>
        <v>-2,12700967531378-7,01181120565175i</v>
      </c>
      <c r="DK168" s="240" t="str">
        <f t="shared" ca="1" si="286"/>
        <v>-6,76956401234481+2,80404522526793i</v>
      </c>
      <c r="DL168" s="240" t="str">
        <f t="shared" ca="1" si="287"/>
        <v>3,45407628684886+6,46212221698184i</v>
      </c>
      <c r="DM168" s="240" t="str">
        <f t="shared" ca="1" si="288"/>
        <v>6,09244665211058-4,07084270560391i</v>
      </c>
      <c r="DN168" s="240" t="str">
        <f t="shared" ca="1" si="289"/>
        <v>-4,64840468374903-5,66409749551347i</v>
      </c>
      <c r="DO168" s="240" t="str">
        <f t="shared" ca="1" si="290"/>
        <v>-5,18119998371955+5,18119998371868i</v>
      </c>
      <c r="DP168" s="240" t="str">
        <f t="shared" ca="1" si="291"/>
        <v>5,66409749551282+4,64840468374982i</v>
      </c>
      <c r="DQ168" s="240" t="str">
        <f t="shared" ca="1" si="292"/>
        <v>4,07084270560494-6,09244665210989i</v>
      </c>
      <c r="DR168" s="240" t="str">
        <f t="shared" ca="1" si="293"/>
        <v>-6,46212221698126-3,45407628684995i</v>
      </c>
      <c r="DS168" s="240" t="str">
        <f t="shared" ca="1" si="294"/>
        <v>-2,80404522526888+6,76956401234443i</v>
      </c>
      <c r="DT168" s="240" t="str">
        <f t="shared" ca="1" si="295"/>
        <v>7,01181120565139+2,12700967531496i</v>
      </c>
      <c r="DU168" s="240" t="str">
        <f t="shared" ca="1" si="296"/>
        <v>1,42948985944561-7,18653082400153i</v>
      </c>
      <c r="DV168" s="240" t="str">
        <f t="shared" ca="1" si="297"/>
        <v>-7,29204022195783-0,718203274798298i</v>
      </c>
      <c r="DW168" s="240" t="str">
        <f t="shared" ca="1" si="298"/>
        <v>2,17231238276967E-12+7,32732328634283i</v>
      </c>
      <c r="DX168" s="240" t="str">
        <f t="shared" ca="1" si="299"/>
        <v>7,2920402219581-0,718203274795575i</v>
      </c>
      <c r="DY168" s="240" t="str">
        <f t="shared" ca="1" si="300"/>
        <v>-1,42948985944987-7,18653082400068i</v>
      </c>
      <c r="DZ168" s="240" t="str">
        <f t="shared" ca="1" si="301"/>
        <v>-7,01181120565225+2,12700967531214i</v>
      </c>
      <c r="EA168" s="240" t="str">
        <f t="shared" ca="1" si="302"/>
        <v>2,80404522526635+6,76956401234547i</v>
      </c>
      <c r="EB168" s="240" t="str">
        <f t="shared" ca="1" si="303"/>
        <v>6,46212221697921-3,45407628685378i</v>
      </c>
      <c r="EC168" s="240" t="str">
        <f t="shared" ca="1" si="304"/>
        <v>-4,07084270560249-6,09244665211152i</v>
      </c>
      <c r="ED168" s="240" t="str">
        <f t="shared" ca="1" si="305"/>
        <v>-5,66409749551007+4,64840468375317i</v>
      </c>
      <c r="EE168" s="240" t="str">
        <f t="shared" ca="1" si="306"/>
        <v>5,18119998371747+5,18119998372076i</v>
      </c>
      <c r="EF168" s="240" t="str">
        <f t="shared" ca="1" si="307"/>
        <v>4,64840468375114-5,66409749551174i</v>
      </c>
      <c r="EG168" s="240" t="str">
        <f t="shared" ca="1" si="308"/>
        <v>-6,09244665210893-4,07084270560636i</v>
      </c>
      <c r="EH168" s="240" t="str">
        <f t="shared" ca="1" si="309"/>
        <v>-3,45407628685146+6,46212221698045i</v>
      </c>
      <c r="EI168" s="240" t="str">
        <f t="shared" ca="1" si="310"/>
        <v>6,76956401234656+2,80404522526372i</v>
      </c>
      <c r="EJ168" s="240" t="str">
        <f t="shared" ca="1" si="311"/>
        <v>2,12700967531659-7,0118112056509i</v>
      </c>
      <c r="EK168" s="240" t="str">
        <f t="shared" ca="1" si="312"/>
        <v>-7,18653082400119-1,42948985944729i</v>
      </c>
      <c r="EL168" s="240" t="str">
        <f t="shared" ca="1" si="313"/>
        <v>-0,71820327480021+7,29204022195765i</v>
      </c>
      <c r="EM168" s="240" t="str">
        <f t="shared" ca="1" si="314"/>
        <v>7,32732328634283-4,59593633508096E-13i</v>
      </c>
      <c r="EN168" s="240"/>
      <c r="EO168" s="240"/>
      <c r="EP168" s="240"/>
    </row>
    <row r="169" spans="1:146" ht="15" thickBot="1">
      <c r="A169" s="277">
        <f t="shared" si="181"/>
        <v>1.3476562500000008E-3</v>
      </c>
      <c r="B169" s="276">
        <v>69</v>
      </c>
      <c r="C169" s="248">
        <f t="shared" si="182"/>
        <v>13800</v>
      </c>
      <c r="D169" s="247">
        <f t="shared" si="315"/>
        <v>86707.957239078285</v>
      </c>
      <c r="E169" s="247" t="str">
        <f t="shared" si="316"/>
        <v>86707,9572390783i</v>
      </c>
      <c r="F169" s="247" t="str">
        <f t="shared" si="183"/>
        <v>0,010789815685844-0,035856766726693i</v>
      </c>
      <c r="G169" s="247" t="str">
        <f t="shared" si="184"/>
        <v>-4,93172638758914+1,20491000853959i</v>
      </c>
      <c r="H169" s="247" t="str">
        <f t="shared" si="180"/>
        <v>0,00208311538854336-0,00609159191104492i</v>
      </c>
      <c r="I169" s="247" t="str">
        <f t="shared" si="317"/>
        <v>-0,00308702008664263+0,00545100775922275i</v>
      </c>
      <c r="J169" s="275" t="str">
        <f ca="1">IMPRODUCT(1/N_FFT2,CF100)</f>
        <v>-0,0147858714907595-0,00445387087364508i</v>
      </c>
      <c r="K169" s="274" t="str">
        <f t="shared" ca="1" si="318"/>
        <v>0,0000699223669813067-0,0000668487113727455i</v>
      </c>
      <c r="N169" s="265">
        <f t="shared" ca="1" si="185"/>
        <v>22.362453259696707</v>
      </c>
      <c r="O169" s="240">
        <f t="shared" ca="1" si="186"/>
        <v>7.3624532596967072</v>
      </c>
      <c r="P169" s="240" t="str">
        <f t="shared" ca="1" si="187"/>
        <v>-0,901242874642157-7,30708418468854i</v>
      </c>
      <c r="Q169" s="240" t="str">
        <f t="shared" ca="1" si="188"/>
        <v>-7,14180976208984+1,78893021757051i</v>
      </c>
      <c r="R169" s="240" t="str">
        <f t="shared" ca="1" si="189"/>
        <v>2,64971038488566+6,86911587305439i</v>
      </c>
      <c r="S169" s="240" t="str">
        <f t="shared" ca="1" si="190"/>
        <v>6,4931040874974-3,47063644165494i</v>
      </c>
      <c r="T169" s="240" t="str">
        <f t="shared" ca="1" si="191"/>
        <v>-4,23936089586439-6,0194299726664i</v>
      </c>
      <c r="U169" s="241" t="str">
        <f t="shared" ca="1" si="192"/>
        <v>-5,4552180281455+4,94432141619201i</v>
      </c>
      <c r="V169" s="240" t="str">
        <f t="shared" ca="1" si="193"/>
        <v>5,57491474023268+4,8089545267506i</v>
      </c>
      <c r="W169" s="240" t="str">
        <f t="shared" ca="1" si="194"/>
        <v>4,09035987308552-6,1216561574357i</v>
      </c>
      <c r="X169" s="240" t="str">
        <f t="shared" ca="1" si="195"/>
        <v>-6,57632216797713-3,31024239961234i</v>
      </c>
      <c r="Y169" s="240" t="str">
        <f t="shared" ca="1" si="196"/>
        <v>-2,48033579926615+6,93207417185487i</v>
      </c>
      <c r="Z169" s="240" t="str">
        <f t="shared" ca="1" si="197"/>
        <v>7,18356132779514+1,61312263979674i</v>
      </c>
      <c r="AA169" s="240" t="str">
        <f t="shared" ca="1" si="198"/>
        <v>0,721646614325331-7,32700103488811i</v>
      </c>
      <c r="AB169" s="240" t="str">
        <f t="shared" ca="1" si="199"/>
        <v>-7,36023582642482+0,180683647935307i</v>
      </c>
      <c r="AC169" s="240" t="str">
        <f t="shared" ca="1" si="200"/>
        <v>1,08029625995095+7,28276582020558i</v>
      </c>
      <c r="AD169" s="240" t="str">
        <f t="shared" ca="1" si="201"/>
        <v>7,09575623723334-1,96366021067363i</v>
      </c>
      <c r="AE169" s="240" t="str">
        <f t="shared" ca="1" si="202"/>
        <v>-2,81748888404852-6,80201987570469i</v>
      </c>
      <c r="AF169" s="240" t="str">
        <f t="shared" ca="1" si="203"/>
        <v>-6,40597480390809+3,62893990208069i</v>
      </c>
      <c r="AG169" s="240" t="str">
        <f t="shared" ca="1" si="204"/>
        <v>4,38580828615959+5,91357790836247i</v>
      </c>
      <c r="AH169" s="240" t="str">
        <f t="shared" ca="1" si="205"/>
        <v>5,33223529670193-5,07671003129239i</v>
      </c>
      <c r="AI169" s="240" t="str">
        <f t="shared" ca="1" si="206"/>
        <v>-5,69125333214032-4,67069090292008i</v>
      </c>
      <c r="AJ169" s="240" t="str">
        <f t="shared" ca="1" si="207"/>
        <v>-3,93889497046777+6,22019488543907i</v>
      </c>
      <c r="AK169" s="240" t="str">
        <f t="shared" ca="1" si="208"/>
        <v>6,65557891788745+3,14785439132608i</v>
      </c>
      <c r="AL169" s="240" t="str">
        <f t="shared" ca="1" si="209"/>
        <v>2,30946715210719-6,99085684838107i</v>
      </c>
      <c r="AM169" s="240" t="str">
        <f t="shared" ca="1" si="210"/>
        <v>-7,22098578476724-1,43634337726326i</v>
      </c>
      <c r="AN169" s="240" t="str">
        <f t="shared" ca="1" si="211"/>
        <v>-0,541615661072515+7,34250437363844i</v>
      </c>
      <c r="AO169" s="240" t="str">
        <f t="shared" ca="1" si="212"/>
        <v>7,35358486230805-0,361258458797295i</v>
      </c>
      <c r="AP169" s="240" t="str">
        <f t="shared" ca="1" si="213"/>
        <v>-1,25869891518721-7,25406058991275i</v>
      </c>
      <c r="AQ169" s="240" t="str">
        <f t="shared" ca="1" si="214"/>
        <v>-7,04542849414694+2,13720736829186i</v>
      </c>
      <c r="AR169" s="240" t="str">
        <f t="shared" ca="1" si="215"/>
        <v>-7,04542849414694+2,13720736829186i</v>
      </c>
      <c r="AS169" s="240" t="str">
        <f t="shared" ca="1" si="216"/>
        <v>6,31498680063177-3,78505742480417i</v>
      </c>
      <c r="AT169" s="240" t="str">
        <f t="shared" ca="1" si="217"/>
        <v>-4,5296138295388-5,80416372584971i</v>
      </c>
      <c r="AU169" s="240" t="str">
        <f t="shared" ca="1" si="218"/>
        <v>-5,20604062610074+5,20604062610035i</v>
      </c>
      <c r="AV169" s="240" t="str">
        <f t="shared" ca="1" si="219"/>
        <v>5,80416372584985+4,52961382953861i</v>
      </c>
      <c r="AW169" s="240" t="str">
        <f t="shared" ca="1" si="220"/>
        <v>3,78505742480459-6,31498680063152i</v>
      </c>
      <c r="AX169" s="240" t="str">
        <f t="shared" ca="1" si="221"/>
        <v>-6,73082659592605-2,98357023325967i</v>
      </c>
      <c r="AY169" s="240" t="str">
        <f t="shared" ca="1" si="222"/>
        <v>-2,13720736829232+7,0454284941468i</v>
      </c>
      <c r="AZ169" s="240" t="str">
        <f t="shared" ca="1" si="223"/>
        <v>7,25406058991278+1,25869891518697i</v>
      </c>
      <c r="BA169" s="240" t="str">
        <f t="shared" ca="1" si="224"/>
        <v>0,361258458797835-7,35358486230802i</v>
      </c>
      <c r="BB169" s="240" t="str">
        <f t="shared" ca="1" si="225"/>
        <v>-7,34250437363842+0,54161566107281i</v>
      </c>
      <c r="BC169" s="240" t="str">
        <f t="shared" ca="1" si="226"/>
        <v>1,43634337726283+7,22098578476733i</v>
      </c>
      <c r="BD169" s="240" t="str">
        <f t="shared" ca="1" si="227"/>
        <v>6,990856848381-2,30946715210742i</v>
      </c>
      <c r="BE169" s="240" t="str">
        <f t="shared" ca="1" si="228"/>
        <v>-3,14785439132564-6,65557891788765i</v>
      </c>
      <c r="BF169" s="240" t="str">
        <f t="shared" ca="1" si="229"/>
        <v>-6,22019488543894+3,93889497046798i</v>
      </c>
      <c r="BG169" s="240" t="str">
        <f t="shared" ca="1" si="230"/>
        <v>4,67069090292027+5,69125333214016i</v>
      </c>
      <c r="BH169" s="240" t="str">
        <f t="shared" ca="1" si="231"/>
        <v>5,07671003129225-5,33223529670206i</v>
      </c>
      <c r="BI169" s="240" t="str">
        <f t="shared" ca="1" si="232"/>
        <v>-5,91357790836258-4,38580828615943i</v>
      </c>
      <c r="BJ169" s="240" t="str">
        <f t="shared" ca="1" si="233"/>
        <v>-3,62893990208116+6,40597480390782i</v>
      </c>
      <c r="BK169" s="240" t="str">
        <f t="shared" ca="1" si="234"/>
        <v>6,80201987570481+2,81748888404824i</v>
      </c>
      <c r="BL169" s="240" t="str">
        <f t="shared" ca="1" si="235"/>
        <v>1,96366021067408-7,09575623723322i</v>
      </c>
      <c r="BM169" s="240" t="str">
        <f t="shared" ca="1" si="236"/>
        <v>-7,28276582020562-1,08029625995068i</v>
      </c>
      <c r="BN169" s="240" t="str">
        <f t="shared" ca="1" si="237"/>
        <v>-0,180683647935796+7,36023582642481i</v>
      </c>
      <c r="BO169" s="240" t="str">
        <f t="shared" ca="1" si="238"/>
        <v>7,32700103488809-0,721646614325574i</v>
      </c>
      <c r="BP169" s="240" t="str">
        <f t="shared" ca="1" si="239"/>
        <v>-1,61312263979623-7,18356132779526i</v>
      </c>
      <c r="BQ169" s="240" t="str">
        <f t="shared" ca="1" si="240"/>
        <v>-6,9320741718548+2,48033579926635i</v>
      </c>
      <c r="BR169" s="240" t="str">
        <f t="shared" ca="1" si="241"/>
        <v>3,31024239961185+6,57632216797737i</v>
      </c>
      <c r="BS169" s="240" t="str">
        <f t="shared" ca="1" si="242"/>
        <v>6,12165615743554-4,09035987308577i</v>
      </c>
      <c r="BT169" s="240" t="str">
        <f t="shared" ca="1" si="243"/>
        <v>-4,80895452675025-5,57491474023298i</v>
      </c>
      <c r="BU169" s="240" t="str">
        <f t="shared" ca="1" si="244"/>
        <v>-4,94432141619182+5,45521802814568i</v>
      </c>
      <c r="BV169" s="240" t="str">
        <f t="shared" ca="1" si="245"/>
        <v>6,01942997266629+4,23936089586453i</v>
      </c>
      <c r="BW169" s="240" t="str">
        <f t="shared" ca="1" si="246"/>
        <v>3,47063644165415-6,49310408749781i</v>
      </c>
      <c r="BX169" s="240" t="str">
        <f t="shared" ca="1" si="247"/>
        <v>-6,86911587305536-2,64971038488313i</v>
      </c>
      <c r="BY169" s="240" t="str">
        <f t="shared" ca="1" si="248"/>
        <v>-1,78893021757314+7,14180976208918i</v>
      </c>
      <c r="BZ169" s="240" t="str">
        <f t="shared" ca="1" si="249"/>
        <v>7,30708418468843+0,901242874643048i</v>
      </c>
      <c r="CA169" s="240" t="str">
        <f t="shared" ca="1" si="250"/>
        <v>-1,02822654150047E-12-7,36245325969671i</v>
      </c>
      <c r="CB169" s="240" t="str">
        <f t="shared" ca="1" si="251"/>
        <v>-7,30708418468819+0,901242874644985i</v>
      </c>
      <c r="CC169" s="240" t="str">
        <f t="shared" ca="1" si="252"/>
        <v>1,78893021756793+7,14180976209049i</v>
      </c>
      <c r="CD169" s="240" t="str">
        <f t="shared" ca="1" si="253"/>
        <v>6,86911587305467-2,64971038488495i</v>
      </c>
      <c r="CE169" s="240" t="str">
        <f t="shared" ca="1" si="254"/>
        <v>-3,47063644165587-6,49310408749689i</v>
      </c>
      <c r="CF169" s="240" t="str">
        <f t="shared" ca="1" si="255"/>
        <v>-6,01942997266475+4,23936089586673i</v>
      </c>
      <c r="CG169" s="240" t="str">
        <f t="shared" ca="1" si="256"/>
        <v>4,94432141619+5,45521802814732i</v>
      </c>
      <c r="CH169" s="240" t="str">
        <f t="shared" ca="1" si="257"/>
        <v>4,80895452675099-5,57491474023234i</v>
      </c>
      <c r="CI169" s="240" t="str">
        <f t="shared" ca="1" si="258"/>
        <v>-6,12165615743622-4,09035987308475i</v>
      </c>
      <c r="CJ169" s="240" t="str">
        <f t="shared" ca="1" si="259"/>
        <v>-3,31024239960946+6,57632216797858i</v>
      </c>
      <c r="CK169" s="240" t="str">
        <f t="shared" ca="1" si="260"/>
        <v>6,93207417185398+2,48033579926865i</v>
      </c>
      <c r="CL169" s="240" t="str">
        <f t="shared" ca="1" si="261"/>
        <v>1,61312263979719-7,18356132779504i</v>
      </c>
      <c r="CM169" s="240" t="str">
        <f t="shared" ca="1" si="262"/>
        <v>-7,3270010348882-0,721646614324464i</v>
      </c>
      <c r="CN169" s="240" t="str">
        <f t="shared" ca="1" si="263"/>
        <v>0,180683647938584+7,36023582642474i</v>
      </c>
      <c r="CO169" s="240" t="str">
        <f t="shared" ca="1" si="264"/>
        <v>7,28276582020596-1,08029625994837i</v>
      </c>
      <c r="CP169" s="240" t="str">
        <f t="shared" ca="1" si="265"/>
        <v>-1,96366021067324-7,09575623723345i</v>
      </c>
      <c r="CQ169" s="240" t="str">
        <f t="shared" ca="1" si="266"/>
        <v>-6,8020198757043+2,81748888404947i</v>
      </c>
      <c r="CR169" s="240" t="str">
        <f t="shared" ca="1" si="267"/>
        <v>3,6289399020835+6,4059748039065i</v>
      </c>
      <c r="CS169" s="240" t="str">
        <f t="shared" ca="1" si="268"/>
        <v>5,91357790836403-4,38580828615748i</v>
      </c>
      <c r="CT169" s="240" t="str">
        <f t="shared" ca="1" si="269"/>
        <v>-5,07671003129207-5,33223529670223i</v>
      </c>
      <c r="CU169" s="240" t="str">
        <f t="shared" ca="1" si="270"/>
        <v>-4,67069090291933+5,69125333214094i</v>
      </c>
      <c r="CV169" s="240" t="str">
        <f t="shared" ca="1" si="271"/>
        <v>6,22019488544077+3,93889497046509i</v>
      </c>
      <c r="CW169" s="240" t="str">
        <f t="shared" ca="1" si="272"/>
        <v>3,14785439132784-6,65557891788661i</v>
      </c>
      <c r="CX169" s="240" t="str">
        <f t="shared" ca="1" si="273"/>
        <v>-6,99085684838092-2,30946715210765i</v>
      </c>
      <c r="CY169" s="240" t="str">
        <f t="shared" ca="1" si="274"/>
        <v>-1,43634337726164+7,22098578476757i</v>
      </c>
      <c r="CZ169" s="240" t="str">
        <f t="shared" ca="1" si="275"/>
        <v>7,34250437363867+0,541615661069403i</v>
      </c>
      <c r="DA169" s="240" t="str">
        <f t="shared" ca="1" si="276"/>
        <v>-0,361258458795292-7,35358486230815i</v>
      </c>
      <c r="DB169" s="240" t="str">
        <f t="shared" ca="1" si="277"/>
        <v>-7,25406058991283+1,25869891518668i</v>
      </c>
      <c r="DC169" s="240" t="str">
        <f t="shared" ca="1" si="278"/>
        <v>2,13720736829339+7,04542849414648i</v>
      </c>
      <c r="DD169" s="240" t="str">
        <f t="shared" ca="1" si="279"/>
        <v>6,73082659592463-2,98357023326289i</v>
      </c>
      <c r="DE169" s="240" t="str">
        <f t="shared" ca="1" si="280"/>
        <v>-3,78505742480241-6,31498680063283i</v>
      </c>
      <c r="DF169" s="240" t="str">
        <f t="shared" ca="1" si="281"/>
        <v>-5,80416372584994+4,5296138295385i</v>
      </c>
      <c r="DG169" s="240" t="str">
        <f t="shared" ca="1" si="282"/>
        <v>5,20604062610164+5,20604062609945i</v>
      </c>
      <c r="DH169" s="240" t="str">
        <f t="shared" ca="1" si="283"/>
        <v>4,52961382953606-5,80416372585184i</v>
      </c>
      <c r="DI169" s="240" t="str">
        <f t="shared" ca="1" si="284"/>
        <v>-6,31498680063054-3,78505742480622i</v>
      </c>
      <c r="DJ169" s="240" t="str">
        <f t="shared" ca="1" si="285"/>
        <v>-2,98357023326007+6,73082659592587i</v>
      </c>
      <c r="DK169" s="240" t="str">
        <f t="shared" ca="1" si="286"/>
        <v>7,04542849414731+2,13720736829063i</v>
      </c>
      <c r="DL169" s="240" t="str">
        <f t="shared" ca="1" si="287"/>
        <v>1,25869891518385-7,25406058991333i</v>
      </c>
      <c r="DM169" s="240" t="str">
        <f t="shared" ca="1" si="288"/>
        <v>-7,35358486230793-0,361258458799734i</v>
      </c>
      <c r="DN169" s="240" t="str">
        <f t="shared" ca="1" si="289"/>
        <v>0,541615661072271+7,34250437363846i</v>
      </c>
      <c r="DO169" s="240" t="str">
        <f t="shared" ca="1" si="290"/>
        <v>7,22098578476701-1,43634337726446i</v>
      </c>
      <c r="DP169" s="240" t="str">
        <f t="shared" ca="1" si="291"/>
        <v>-2,30946715211038-6,99085684838002i</v>
      </c>
      <c r="DQ169" s="240" t="str">
        <f t="shared" ca="1" si="292"/>
        <v>-6,65557891788851+3,14785439132383i</v>
      </c>
      <c r="DR169" s="240" t="str">
        <f t="shared" ca="1" si="293"/>
        <v>3,93889497046752+6,22019488543923i</v>
      </c>
      <c r="DS169" s="240" t="str">
        <f t="shared" ca="1" si="294"/>
        <v>5,69125333213911-4,67069090292155i</v>
      </c>
      <c r="DT169" s="240" t="str">
        <f t="shared" ca="1" si="295"/>
        <v>-5,33223529670422-5,07671003128999i</v>
      </c>
      <c r="DU169" s="240" t="str">
        <f t="shared" ca="1" si="296"/>
        <v>-4,38580828616105+5,91357790836138i</v>
      </c>
      <c r="DV169" s="240" t="str">
        <f t="shared" ca="1" si="297"/>
        <v>6,40597480390801+3,62893990208082i</v>
      </c>
      <c r="DW169" s="240" t="str">
        <f t="shared" ca="1" si="298"/>
        <v>2,81748888404662-6,80201987570548i</v>
      </c>
      <c r="DX169" s="240" t="str">
        <f t="shared" ca="1" si="299"/>
        <v>-7,09575623723232-1,96366021067732i</v>
      </c>
      <c r="DY169" s="240" t="str">
        <f t="shared" ca="1" si="300"/>
        <v>-1,08029625995256+7,28276582020534i</v>
      </c>
      <c r="DZ169" s="240" t="str">
        <f t="shared" ca="1" si="301"/>
        <v>7,36023582642482+0,1806836479355i</v>
      </c>
      <c r="EA169" s="240" t="str">
        <f t="shared" ca="1" si="302"/>
        <v>-0,721646614327325-7,32700103488792i</v>
      </c>
      <c r="EB169" s="240" t="str">
        <f t="shared" ca="1" si="303"/>
        <v>-7,18356132779599+1,61312263979295i</v>
      </c>
      <c r="EC169" s="240" t="str">
        <f t="shared" ca="1" si="304"/>
        <v>2,48033579926456+6,93207417185544i</v>
      </c>
      <c r="ED169" s="240" t="str">
        <f t="shared" ca="1" si="305"/>
        <v>6,57632216797724-3,31024239961212i</v>
      </c>
      <c r="EE169" s="240" t="str">
        <f t="shared" ca="1" si="306"/>
        <v>-4,09035987308715-6,12165615743462i</v>
      </c>
      <c r="EF169" s="240" t="str">
        <f t="shared" ca="1" si="307"/>
        <v>-5,57491474023046+4,80895452675317i</v>
      </c>
      <c r="EG169" s="240" t="str">
        <f t="shared" ca="1" si="308"/>
        <v>5,45521802814433+4,9443214161933i</v>
      </c>
      <c r="EH169" s="240" t="str">
        <f t="shared" ca="1" si="309"/>
        <v>4,23936089586438-6,0194299726664i</v>
      </c>
      <c r="EI169" s="240" t="str">
        <f t="shared" ca="1" si="310"/>
        <v>-6,49310408749826-3,47063644165334i</v>
      </c>
      <c r="EJ169" s="240" t="str">
        <f t="shared" ca="1" si="311"/>
        <v>-2,6497103848891+6,86911587305306i</v>
      </c>
      <c r="EK169" s="240" t="str">
        <f t="shared" ca="1" si="312"/>
        <v>7,14180976208941+1,78893021757225i</v>
      </c>
      <c r="EL169" s="240" t="str">
        <f t="shared" ca="1" si="313"/>
        <v>0,901242874642128-7,30708418468854i</v>
      </c>
      <c r="EM169" s="240" t="str">
        <f t="shared" ca="1" si="314"/>
        <v>-7,36245325969671+2,05645308300092E-12i</v>
      </c>
      <c r="EN169" s="240"/>
      <c r="EO169" s="240"/>
      <c r="EP169" s="240"/>
    </row>
    <row r="170" spans="1:146" ht="15" thickBot="1">
      <c r="A170" s="277">
        <f t="shared" si="181"/>
        <v>1.3671875000000008E-3</v>
      </c>
      <c r="B170" s="276">
        <v>70</v>
      </c>
      <c r="C170" s="248">
        <f t="shared" si="182"/>
        <v>14000</v>
      </c>
      <c r="D170" s="247">
        <f t="shared" si="315"/>
        <v>87964.594300514203</v>
      </c>
      <c r="E170" s="247" t="str">
        <f t="shared" si="316"/>
        <v>87964,5943005142i</v>
      </c>
      <c r="F170" s="247" t="str">
        <f t="shared" si="183"/>
        <v>0,0107810153674152-0,0353780637711563i</v>
      </c>
      <c r="G170" s="247" t="str">
        <f t="shared" si="184"/>
        <v>-4,91689535812515+1,25011335514385i</v>
      </c>
      <c r="H170" s="247" t="str">
        <f t="shared" si="180"/>
        <v>0,00208065867313489-0,00600458837960563i</v>
      </c>
      <c r="I170" s="247" t="str">
        <f t="shared" si="317"/>
        <v>-0,00306273387466071+0,0053832683856017i</v>
      </c>
      <c r="J170" s="275" t="str">
        <f ca="1">IMPRODUCT(1/N_FFT2,CG100)</f>
        <v>0,0202620105048857+0,000243127227763366i</v>
      </c>
      <c r="K170" s="274" t="str">
        <f t="shared" ca="1" si="318"/>
        <v>-0,0000633659650609421+0,000108331206583358i</v>
      </c>
      <c r="N170" s="265">
        <f t="shared" ca="1" si="185"/>
        <v>22.385904668309237</v>
      </c>
      <c r="O170" s="240">
        <f t="shared" ca="1" si="186"/>
        <v>7.3859046683092391</v>
      </c>
      <c r="P170" s="240" t="str">
        <f t="shared" ca="1" si="187"/>
        <v>-1,0837372962631-7,30596340273072i</v>
      </c>
      <c r="Q170" s="240" t="str">
        <f t="shared" ca="1" si="188"/>
        <v>-7,06787009297793+2,1440149528724i</v>
      </c>
      <c r="R170" s="240" t="str">
        <f t="shared" ca="1" si="189"/>
        <v>3,15788116052608+6,67677874018202i</v>
      </c>
      <c r="S170" s="240" t="str">
        <f t="shared" ca="1" si="190"/>
        <v>6,14115529106265-4,10338877763312i</v>
      </c>
      <c r="T170" s="240" t="str">
        <f t="shared" ca="1" si="191"/>
        <v>-4,96007041964946-5,47259437574818i</v>
      </c>
      <c r="U170" s="241" t="str">
        <f t="shared" ca="1" si="192"/>
        <v>-4,68556831904835+5,70938151614364i</v>
      </c>
      <c r="V170" s="240" t="str">
        <f t="shared" ca="1" si="193"/>
        <v>6,3351017447433+3,79711385832748i</v>
      </c>
      <c r="W170" s="240" t="str">
        <f t="shared" ca="1" si="194"/>
        <v>2,82646334959023-6,82368615213034i</v>
      </c>
      <c r="X170" s="240" t="str">
        <f t="shared" ca="1" si="195"/>
        <v>-7,16455836137551-1,79462844505388i</v>
      </c>
      <c r="Y170" s="240" t="str">
        <f t="shared" ca="1" si="196"/>
        <v>-0,723945254334282+7,35033951855825i</v>
      </c>
      <c r="Z170" s="240" t="str">
        <f t="shared" ca="1" si="197"/>
        <v>7,37700802267184-0,362409164877961i</v>
      </c>
      <c r="AA170" s="240" t="str">
        <f t="shared" ca="1" si="198"/>
        <v>-1,44091852012075-7,24398658113923i</v>
      </c>
      <c r="AB170" s="240" t="str">
        <f t="shared" ca="1" si="199"/>
        <v>-6,95415470645422+2,48823634087536i</v>
      </c>
      <c r="AC170" s="240" t="str">
        <f t="shared" ca="1" si="200"/>
        <v>3,48169135914918+6,51378638343155i</v>
      </c>
      <c r="AD170" s="240" t="str">
        <f t="shared" ca="1" si="201"/>
        <v>5,93241425638392-4,39977827395939i</v>
      </c>
      <c r="AE170" s="240" t="str">
        <f t="shared" ca="1" si="202"/>
        <v>-5,22262327615889-5,22262327615879i</v>
      </c>
      <c r="AF170" s="240" t="str">
        <f t="shared" ca="1" si="203"/>
        <v>-4,39977827395929+5,93241425638399i</v>
      </c>
      <c r="AG170" s="240" t="str">
        <f t="shared" ca="1" si="204"/>
        <v>6,51378638343161+3,48169135914906i</v>
      </c>
      <c r="AH170" s="240" t="str">
        <f t="shared" ca="1" si="205"/>
        <v>2,48823634087591-6,95415470645402i</v>
      </c>
      <c r="AI170" s="240" t="str">
        <f t="shared" ca="1" si="206"/>
        <v>-7,24398658113926-1,4409185201206i</v>
      </c>
      <c r="AJ170" s="240" t="str">
        <f t="shared" ca="1" si="207"/>
        <v>-0,362409164877806+7,37700802267184i</v>
      </c>
      <c r="AK170" s="240" t="str">
        <f t="shared" ca="1" si="208"/>
        <v>7,35033951855823-0,723945254334436i</v>
      </c>
      <c r="AL170" s="240" t="str">
        <f t="shared" ca="1" si="209"/>
        <v>-1,79462844505402-7,16455836137547i</v>
      </c>
      <c r="AM170" s="240" t="str">
        <f t="shared" ca="1" si="210"/>
        <v>-6,82368615213057+2,82646334958968i</v>
      </c>
      <c r="AN170" s="240" t="str">
        <f t="shared" ca="1" si="211"/>
        <v>3,7971138583276+6,33510174474323i</v>
      </c>
      <c r="AO170" s="240" t="str">
        <f t="shared" ca="1" si="212"/>
        <v>5,70938151614355-4,68556831904846i</v>
      </c>
      <c r="AP170" s="240" t="str">
        <f t="shared" ca="1" si="213"/>
        <v>-5,47259437574823-4,96007041964941i</v>
      </c>
      <c r="AQ170" s="240" t="str">
        <f t="shared" ca="1" si="214"/>
        <v>-4,10338877763319+6,1411552910626i</v>
      </c>
      <c r="AR170" s="240" t="str">
        <f t="shared" ca="1" si="215"/>
        <v>-4,10338877763319+6,1411552910626i</v>
      </c>
      <c r="AS170" s="240" t="str">
        <f t="shared" ca="1" si="216"/>
        <v>2,1440149528727-7,06787009297784i</v>
      </c>
      <c r="AT170" s="240" t="str">
        <f t="shared" ca="1" si="217"/>
        <v>-7,30596340273075-1,08373729626282i</v>
      </c>
      <c r="AU170" s="240" t="str">
        <f t="shared" ca="1" si="218"/>
        <v>1,28484573037961E-13+7,38590466830924i</v>
      </c>
      <c r="AV170" s="240" t="str">
        <f t="shared" ca="1" si="219"/>
        <v>7,30596340273072-1,08373729626308i</v>
      </c>
      <c r="AW170" s="240" t="str">
        <f t="shared" ca="1" si="220"/>
        <v>-2,14401495287224-7,06787009297797i</v>
      </c>
      <c r="AX170" s="240" t="str">
        <f t="shared" ca="1" si="221"/>
        <v>-6,67677874018213+3,15788116052586i</v>
      </c>
      <c r="AY170" s="240" t="str">
        <f t="shared" ca="1" si="222"/>
        <v>4,1033887776334+6,14115529106246i</v>
      </c>
      <c r="AZ170" s="240" t="str">
        <f t="shared" ca="1" si="223"/>
        <v>5,47259437574805-4,9600704196496i</v>
      </c>
      <c r="BA170" s="240" t="str">
        <f t="shared" ca="1" si="224"/>
        <v>-5,70938151614375-4,68556831904822i</v>
      </c>
      <c r="BB170" s="240" t="str">
        <f t="shared" ca="1" si="225"/>
        <v>-3,79711385832733+6,33510174474339i</v>
      </c>
      <c r="BC170" s="240" t="str">
        <f t="shared" ca="1" si="226"/>
        <v>6,82368615213041+2,82646334959008i</v>
      </c>
      <c r="BD170" s="240" t="str">
        <f t="shared" ca="1" si="227"/>
        <v>1,79462844505443-7,16455836137537i</v>
      </c>
      <c r="BE170" s="240" t="str">
        <f t="shared" ca="1" si="228"/>
        <v>-7,35033951855826-0,723945254334128i</v>
      </c>
      <c r="BF170" s="240" t="str">
        <f t="shared" ca="1" si="229"/>
        <v>0,362409164878115+7,37700802267183i</v>
      </c>
      <c r="BG170" s="240" t="str">
        <f t="shared" ca="1" si="230"/>
        <v>7,2439865811392-1,4409185201209i</v>
      </c>
      <c r="BH170" s="240" t="str">
        <f t="shared" ca="1" si="231"/>
        <v>-2,48823634087551-6,95415470645417i</v>
      </c>
      <c r="BI170" s="240" t="str">
        <f t="shared" ca="1" si="232"/>
        <v>-6,51378638343182+3,48169135914866i</v>
      </c>
      <c r="BJ170" s="240" t="str">
        <f t="shared" ca="1" si="233"/>
        <v>4,39977827395952+5,93241425638382i</v>
      </c>
      <c r="BK170" s="240" t="str">
        <f t="shared" ca="1" si="234"/>
        <v>5,22262327615869-5,22262327615899i</v>
      </c>
      <c r="BL170" s="240" t="str">
        <f t="shared" ca="1" si="235"/>
        <v>-5,93241425638409-4,39977827395916i</v>
      </c>
      <c r="BM170" s="240" t="str">
        <f t="shared" ca="1" si="236"/>
        <v>-3,48169135914892+6,51378638343168i</v>
      </c>
      <c r="BN170" s="240" t="str">
        <f t="shared" ca="1" si="237"/>
        <v>6,95415470645407+2,48823634087579i</v>
      </c>
      <c r="BO170" s="240" t="str">
        <f t="shared" ca="1" si="238"/>
        <v>1,44091852012119-7,24398658113914i</v>
      </c>
      <c r="BP170" s="240" t="str">
        <f t="shared" ca="1" si="239"/>
        <v>-7,37700802267185-0,362409164877678i</v>
      </c>
      <c r="BQ170" s="240" t="str">
        <f t="shared" ca="1" si="240"/>
        <v>0,723945254334564+7,35033951855822i</v>
      </c>
      <c r="BR170" s="240" t="str">
        <f t="shared" ca="1" si="241"/>
        <v>7,16455836137544-1,79462844505414i</v>
      </c>
      <c r="BS170" s="240" t="str">
        <f t="shared" ca="1" si="242"/>
        <v>-2,8264633495898-6,82368615213052i</v>
      </c>
      <c r="BT170" s="240" t="str">
        <f t="shared" ca="1" si="243"/>
        <v>-6,33510174474354+3,79711385832708i</v>
      </c>
      <c r="BU170" s="240" t="str">
        <f t="shared" ca="1" si="244"/>
        <v>4,68556831904855+5,70938151614347i</v>
      </c>
      <c r="BV170" s="240" t="str">
        <f t="shared" ca="1" si="245"/>
        <v>4,96007041965041-5,47259437574733i</v>
      </c>
      <c r="BW170" s="240" t="str">
        <f t="shared" ca="1" si="246"/>
        <v>-6,14115529106227-4,10338877763369i</v>
      </c>
      <c r="BX170" s="240" t="str">
        <f t="shared" ca="1" si="247"/>
        <v>-3,15788116052618+6,67677874018198i</v>
      </c>
      <c r="BY170" s="240" t="str">
        <f t="shared" ca="1" si="248"/>
        <v>7,06787009297809+2,14401495287187i</v>
      </c>
      <c r="BZ170" s="240" t="str">
        <f t="shared" ca="1" si="249"/>
        <v>1,08373729626197-7,30596340273088i</v>
      </c>
      <c r="CA170" s="240" t="str">
        <f t="shared" ca="1" si="250"/>
        <v>-7,38590466830924+1,72640940061937E-12i</v>
      </c>
      <c r="CB170" s="240" t="str">
        <f t="shared" ca="1" si="251"/>
        <v>1,08373729626538+7,30596340273038i</v>
      </c>
      <c r="CC170" s="240" t="str">
        <f t="shared" ca="1" si="252"/>
        <v>7,06787009297708-2,14401495287517i</v>
      </c>
      <c r="CD170" s="240" t="str">
        <f t="shared" ca="1" si="253"/>
        <v>-3,1578811605293-6,6767787401805i</v>
      </c>
      <c r="CE170" s="240" t="str">
        <f t="shared" ca="1" si="254"/>
        <v>-6,14115529106444+4,10338877763045i</v>
      </c>
      <c r="CF170" s="240" t="str">
        <f t="shared" ca="1" si="255"/>
        <v>4,96007041964752+5,47259437574994i</v>
      </c>
      <c r="CG170" s="240" t="str">
        <f t="shared" ca="1" si="256"/>
        <v>4,68556831904986-5,7093815161424i</v>
      </c>
      <c r="CH170" s="240" t="str">
        <f t="shared" ca="1" si="257"/>
        <v>-6,33510174474267-3,79711385832853i</v>
      </c>
      <c r="CI170" s="240" t="str">
        <f t="shared" ca="1" si="258"/>
        <v>-2,82646334959068+6,82368615213015i</v>
      </c>
      <c r="CJ170" s="240" t="str">
        <f t="shared" ca="1" si="259"/>
        <v>7,16455836137539+1,79462844505436i</v>
      </c>
      <c r="CK170" s="240" t="str">
        <f t="shared" ca="1" si="260"/>
        <v>0,723945254334053-7,35033951855827i</v>
      </c>
      <c r="CL170" s="240" t="str">
        <f t="shared" ca="1" si="261"/>
        <v>-7,37700802267179+0,362409164878925i</v>
      </c>
      <c r="CM170" s="240" t="str">
        <f t="shared" ca="1" si="262"/>
        <v>1,44091852012252+7,24398658113888i</v>
      </c>
      <c r="CN170" s="240" t="str">
        <f t="shared" ca="1" si="263"/>
        <v>6,9541547064534-2,48823634087766i</v>
      </c>
      <c r="CO170" s="240" t="str">
        <f t="shared" ca="1" si="264"/>
        <v>-3,48169135915141-6,51378638343035i</v>
      </c>
      <c r="CP170" s="240" t="str">
        <f t="shared" ca="1" si="265"/>
        <v>-5,93241425638203+4,39977827396194i</v>
      </c>
      <c r="CQ170" s="240" t="str">
        <f t="shared" ca="1" si="266"/>
        <v>5,22262327615653+5,22262327616116i</v>
      </c>
      <c r="CR170" s="240" t="str">
        <f t="shared" ca="1" si="267"/>
        <v>4,39977827396147-5,93241425638238i</v>
      </c>
      <c r="CS170" s="240" t="str">
        <f t="shared" ca="1" si="268"/>
        <v>-6,51378638343073-3,4816913591507i</v>
      </c>
      <c r="CT170" s="240" t="str">
        <f t="shared" ca="1" si="269"/>
        <v>-2,4882363408771+6,9541547064536i</v>
      </c>
      <c r="CU170" s="240" t="str">
        <f t="shared" ca="1" si="270"/>
        <v>7,24398658113903+1,44091852012174i</v>
      </c>
      <c r="CV170" s="240" t="str">
        <f t="shared" ca="1" si="271"/>
        <v>0,362409164878336-7,37700802267182i</v>
      </c>
      <c r="CW170" s="240" t="str">
        <f t="shared" ca="1" si="272"/>
        <v>-7,3503395185582+0,723945254334744i</v>
      </c>
      <c r="CX170" s="240" t="str">
        <f t="shared" ca="1" si="273"/>
        <v>1,79462844505493+7,16455836137524i</v>
      </c>
      <c r="CY170" s="240" t="str">
        <f t="shared" ca="1" si="274"/>
        <v>6,82368615212989-2,82646334959132i</v>
      </c>
      <c r="CZ170" s="240" t="str">
        <f t="shared" ca="1" si="275"/>
        <v>-3,79711385832904-6,33510174474237i</v>
      </c>
      <c r="DA170" s="240" t="str">
        <f t="shared" ca="1" si="276"/>
        <v>-5,70938151614195+4,6855683190504i</v>
      </c>
      <c r="DB170" s="240" t="str">
        <f t="shared" ca="1" si="277"/>
        <v>5,47259437575033+4,96007041964709i</v>
      </c>
      <c r="DC170" s="240" t="str">
        <f t="shared" ca="1" si="278"/>
        <v>4,10338877763598-6,14115529106073i</v>
      </c>
      <c r="DD170" s="240" t="str">
        <f t="shared" ca="1" si="279"/>
        <v>-6,67677874018075-3,15788116052876i</v>
      </c>
      <c r="DE170" s="240" t="str">
        <f t="shared" ca="1" si="280"/>
        <v>-2,14401495287451+7,06787009297728i</v>
      </c>
      <c r="DF170" s="240" t="str">
        <f t="shared" ca="1" si="281"/>
        <v>7,30596340273046+1,0837372962648i</v>
      </c>
      <c r="DG170" s="240" t="str">
        <f t="shared" ca="1" si="282"/>
        <v>1,03150652633873E-12-7,38590466830924i</v>
      </c>
      <c r="DH170" s="240" t="str">
        <f t="shared" ca="1" si="283"/>
        <v>-7,3059634027308+1,08373729626256i</v>
      </c>
      <c r="DI170" s="240" t="str">
        <f t="shared" ca="1" si="284"/>
        <v>2,14401495287253+7,06787009297788i</v>
      </c>
      <c r="DJ170" s="240" t="str">
        <f t="shared" ca="1" si="285"/>
        <v>6,67677874018173-3,15788116052671i</v>
      </c>
      <c r="DK170" s="240" t="str">
        <f t="shared" ca="1" si="286"/>
        <v>-4,10338877763427-6,14115529106189i</v>
      </c>
      <c r="DL170" s="240" t="str">
        <f t="shared" ca="1" si="287"/>
        <v>-5,47259437574693+4,96007041965084i</v>
      </c>
      <c r="DM170" s="240" t="str">
        <f t="shared" ca="1" si="288"/>
        <v>5,70938151614531+4,68556831904632i</v>
      </c>
      <c r="DN170" s="240" t="str">
        <f t="shared" ca="1" si="289"/>
        <v>3,79711385832469-6,33510174474498i</v>
      </c>
      <c r="DO170" s="240" t="str">
        <f t="shared" ca="1" si="290"/>
        <v>-6,8236861521291-2,82646334959323i</v>
      </c>
      <c r="DP170" s="240" t="str">
        <f t="shared" ca="1" si="291"/>
        <v>-1,79462844505714+7,16455836137469i</v>
      </c>
      <c r="DQ170" s="240" t="str">
        <f t="shared" ca="1" si="292"/>
        <v>7,350339518558+0,723945254336797i</v>
      </c>
      <c r="DR170" s="240" t="str">
        <f t="shared" ca="1" si="293"/>
        <v>-0,362409164876065-7,37700802267193i</v>
      </c>
      <c r="DS170" s="240" t="str">
        <f t="shared" ca="1" si="294"/>
        <v>-7,24398658113944+1,44091852011971i</v>
      </c>
      <c r="DT170" s="240" t="str">
        <f t="shared" ca="1" si="295"/>
        <v>2,48823634087496+6,95415470645436i</v>
      </c>
      <c r="DU170" s="240" t="str">
        <f t="shared" ca="1" si="296"/>
        <v>6,51378638343169-3,48169135914889i</v>
      </c>
      <c r="DV170" s="240" t="str">
        <f t="shared" ca="1" si="297"/>
        <v>-4,39977827395963-5,93241425638373i</v>
      </c>
      <c r="DW170" s="240" t="str">
        <f t="shared" ca="1" si="298"/>
        <v>-5,22262327615799+5,22262327615969i</v>
      </c>
      <c r="DX170" s="240" t="str">
        <f t="shared" ca="1" si="299"/>
        <v>5,93241425638517+4,39977827395769i</v>
      </c>
      <c r="DY170" s="240" t="str">
        <f t="shared" ca="1" si="300"/>
        <v>3,48169135914675-6,51378638343284i</v>
      </c>
      <c r="DZ170" s="240" t="str">
        <f t="shared" ca="1" si="301"/>
        <v>-6,95415470645518-2,48823634087268i</v>
      </c>
      <c r="EA170" s="240" t="str">
        <f t="shared" ca="1" si="302"/>
        <v>-1,44091852011733+7,24398658113991i</v>
      </c>
      <c r="EB170" s="240" t="str">
        <f t="shared" ca="1" si="303"/>
        <v>7,37700802267168+0,362409164881195i</v>
      </c>
      <c r="EC170" s="240" t="str">
        <f t="shared" ca="1" si="304"/>
        <v>-0,723945254331895-7,35033951855848i</v>
      </c>
      <c r="ED170" s="240" t="str">
        <f t="shared" ca="1" si="305"/>
        <v>-7,16455836137594+1,79462844505215i</v>
      </c>
      <c r="EE170" s="240" t="str">
        <f t="shared" ca="1" si="306"/>
        <v>2,82646334958868+6,82368615213098i</v>
      </c>
      <c r="EF170" s="240" t="str">
        <f t="shared" ca="1" si="307"/>
        <v>6,33510174474373-3,79711385832676i</v>
      </c>
      <c r="EG170" s="240" t="str">
        <f t="shared" ca="1" si="308"/>
        <v>-4,68556831904818-5,70938151614377i</v>
      </c>
      <c r="EH170" s="240" t="str">
        <f t="shared" ca="1" si="309"/>
        <v>-4,96007041964905+5,47259437574855i</v>
      </c>
      <c r="EI170" s="240" t="str">
        <f t="shared" ca="1" si="310"/>
        <v>6,14115529106323+4,10338877763225i</v>
      </c>
      <c r="EJ170" s="240" t="str">
        <f t="shared" ca="1" si="311"/>
        <v>3,15788116052452-6,67677874018276i</v>
      </c>
      <c r="EK170" s="240" t="str">
        <f t="shared" ca="1" si="312"/>
        <v>-7,06787009297858-2,14401495287022i</v>
      </c>
      <c r="EL170" s="240" t="str">
        <f t="shared" ca="1" si="313"/>
        <v>-1,08373729626016+7,30596340273115i</v>
      </c>
      <c r="EM170" s="240" t="str">
        <f t="shared" ca="1" si="314"/>
        <v>7,38590466830924-3,45281880123874E-12i</v>
      </c>
      <c r="EN170" s="240"/>
      <c r="EO170" s="240"/>
      <c r="EP170" s="240"/>
    </row>
    <row r="171" spans="1:146" ht="15" thickBot="1">
      <c r="A171" s="277">
        <f t="shared" si="181"/>
        <v>1.3867187500000008E-3</v>
      </c>
      <c r="B171" s="276">
        <v>71</v>
      </c>
      <c r="C171" s="248">
        <f t="shared" si="182"/>
        <v>14200</v>
      </c>
      <c r="D171" s="247">
        <f t="shared" si="315"/>
        <v>89221.231361950122</v>
      </c>
      <c r="E171" s="247" t="str">
        <f t="shared" si="316"/>
        <v>89221,2313619501i</v>
      </c>
      <c r="F171" s="247" t="str">
        <f t="shared" si="183"/>
        <v>0,0107728814867984-0,0349133637344375i</v>
      </c>
      <c r="G171" s="247" t="str">
        <f t="shared" si="184"/>
        <v>-4,90115628438484+1,29456525860327i</v>
      </c>
      <c r="H171" s="247" t="str">
        <f t="shared" si="180"/>
        <v>0,00207830491271622-0,00592003399189108i</v>
      </c>
      <c r="I171" s="247" t="str">
        <f t="shared" si="317"/>
        <v>-0,00303920760716692+0,00531717114238552i</v>
      </c>
      <c r="J171" s="275" t="str">
        <f ca="1">IMPRODUCT(1/N_FFT2,CH100)</f>
        <v>0,0709685721429066+0,00445440440256742i</v>
      </c>
      <c r="K171" s="274" t="str">
        <f t="shared" ca="1" si="318"/>
        <v>-0,000239373054872343+0,000363814184068887i</v>
      </c>
      <c r="N171" s="265">
        <f t="shared" ca="1" si="185"/>
        <v>22.402656286403914</v>
      </c>
      <c r="O171" s="240">
        <f t="shared" ca="1" si="186"/>
        <v>7.4026562864039134</v>
      </c>
      <c r="P171" s="240" t="str">
        <f t="shared" ca="1" si="187"/>
        <v>-1,26557210056694-7,29367173328372i</v>
      </c>
      <c r="Q171" s="240" t="str">
        <f t="shared" ca="1" si="188"/>
        <v>-6,96992709305338+2,49387979103963i</v>
      </c>
      <c r="R171" s="240" t="str">
        <f t="shared" ca="1" si="189"/>
        <v>3,64875590126696+6,44095493444915i</v>
      </c>
      <c r="S171" s="240" t="str">
        <f t="shared" ca="1" si="190"/>
        <v>5,72233069204162-4,69619543306642i</v>
      </c>
      <c r="T171" s="240" t="str">
        <f t="shared" ca="1" si="191"/>
        <v>-5,60535682771187-4,83521405200011i</v>
      </c>
      <c r="U171" s="241" t="str">
        <f t="shared" ca="1" si="192"/>
        <v>-3,80572591115965+6,34947008684689i</v>
      </c>
      <c r="V171" s="240" t="str">
        <f t="shared" ca="1" si="193"/>
        <v>6,90662500746351+2,66417925465143i</v>
      </c>
      <c r="W171" s="240" t="str">
        <f t="shared" ca="1" si="194"/>
        <v>1,44418659868931-7,26041632158939i</v>
      </c>
      <c r="X171" s="240" t="str">
        <f t="shared" ca="1" si="195"/>
        <v>-7,40042674473202-0,181670279601183i</v>
      </c>
      <c r="Y171" s="240" t="str">
        <f t="shared" ca="1" si="196"/>
        <v>1,08619526913413+7,32253370985385i</v>
      </c>
      <c r="Z171" s="240" t="str">
        <f t="shared" ca="1" si="197"/>
        <v>7,02903075518466-2,32207810749416i</v>
      </c>
      <c r="AA171" s="240" t="str">
        <f t="shared" ca="1" si="198"/>
        <v>-3,48958801725552-6,5285599916415i</v>
      </c>
      <c r="AB171" s="240" t="str">
        <f t="shared" ca="1" si="199"/>
        <v>-5,83585763833393+4,55434800160625i</v>
      </c>
      <c r="AC171" s="240" t="str">
        <f t="shared" ca="1" si="200"/>
        <v>5,48500650602675+4,97132011878934i</v>
      </c>
      <c r="AD171" s="240" t="str">
        <f t="shared" ca="1" si="201"/>
        <v>3,96040349406852-6,2541605558864i</v>
      </c>
      <c r="AE171" s="240" t="str">
        <f t="shared" ca="1" si="202"/>
        <v>-6,83916262922454-2,83287391630016i</v>
      </c>
      <c r="AF171" s="240" t="str">
        <f t="shared" ca="1" si="203"/>
        <v>-1,62193117280618+7,22278750658739i</v>
      </c>
      <c r="AG171" s="240" t="str">
        <f t="shared" ca="1" si="204"/>
        <v>7,39373946270889+0,363231127819023i</v>
      </c>
      <c r="AH171" s="240" t="str">
        <f t="shared" ca="1" si="205"/>
        <v>-0,906164154286579-7,34698486592436i</v>
      </c>
      <c r="AI171" s="240" t="str">
        <f t="shared" ca="1" si="206"/>
        <v>-7,08390039202143+2,14887769092471i</v>
      </c>
      <c r="AJ171" s="240" t="str">
        <f t="shared" ca="1" si="207"/>
        <v>3,3283181359064+6,61223248841357i</v>
      </c>
      <c r="AK171" s="240" t="str">
        <f t="shared" ca="1" si="208"/>
        <v>5,94586928220238-4,40975720120707i</v>
      </c>
      <c r="AL171" s="240" t="str">
        <f t="shared" ca="1" si="209"/>
        <v>-5,36135222152019-5,10443164822842i</v>
      </c>
      <c r="AM171" s="240" t="str">
        <f t="shared" ca="1" si="210"/>
        <v>-4,11269547800158+6,15508375246517i</v>
      </c>
      <c r="AN171" s="240" t="str">
        <f t="shared" ca="1" si="211"/>
        <v>6,7675805951505+2,99986216062969i</v>
      </c>
      <c r="AO171" s="240" t="str">
        <f t="shared" ca="1" si="212"/>
        <v>1,79869875623243-7,18080795446886i</v>
      </c>
      <c r="AP171" s="240" t="str">
        <f t="shared" ca="1" si="213"/>
        <v>-7,38259846850314-0,544573179187526i</v>
      </c>
      <c r="AQ171" s="240" t="str">
        <f t="shared" ca="1" si="214"/>
        <v>0,72558720003611+7,36701047303309i</v>
      </c>
      <c r="AR171" s="240" t="str">
        <f t="shared" ca="1" si="215"/>
        <v>0,72558720003611+7,36701047303309i</v>
      </c>
      <c r="AS171" s="240" t="str">
        <f t="shared" ca="1" si="216"/>
        <v>-3,16504340016533-6,69192202358226i</v>
      </c>
      <c r="AT171" s="240" t="str">
        <f t="shared" ca="1" si="217"/>
        <v>-6,05229935674511+4,26251012796193i</v>
      </c>
      <c r="AU171" s="240" t="str">
        <f t="shared" ca="1" si="218"/>
        <v>5,23446845890929+5,23446845890958i</v>
      </c>
      <c r="AV171" s="240" t="str">
        <f t="shared" ca="1" si="219"/>
        <v>4,26251012796227-6,05229935674488i</v>
      </c>
      <c r="AW171" s="240" t="str">
        <f t="shared" ca="1" si="220"/>
        <v>-6,69192202358206-3,16504340016576i</v>
      </c>
      <c r="AX171" s="240" t="str">
        <f t="shared" ca="1" si="221"/>
        <v>-1,97438287078566+7,13450295214625i</v>
      </c>
      <c r="AY171" s="240" t="str">
        <f t="shared" ca="1" si="222"/>
        <v>7,36701047303311+0,725587200035841i</v>
      </c>
      <c r="AZ171" s="240" t="str">
        <f t="shared" ca="1" si="223"/>
        <v>-0,544573179187848-7,38259846850312i</v>
      </c>
      <c r="BA171" s="240" t="str">
        <f t="shared" ca="1" si="224"/>
        <v>-7,18080795446878+1,79869875623275i</v>
      </c>
      <c r="BB171" s="240" t="str">
        <f t="shared" ca="1" si="225"/>
        <v>2,99986216062931+6,76758059515066i</v>
      </c>
      <c r="BC171" s="240" t="str">
        <f t="shared" ca="1" si="226"/>
        <v>6,1550837524654-4,11269547800124i</v>
      </c>
      <c r="BD171" s="240" t="str">
        <f t="shared" ca="1" si="227"/>
        <v>-5,10443164822812-5,36135222152048i</v>
      </c>
      <c r="BE171" s="240" t="str">
        <f t="shared" ca="1" si="228"/>
        <v>-4,4097572012074+5,94586928220213i</v>
      </c>
      <c r="BF171" s="240" t="str">
        <f t="shared" ca="1" si="229"/>
        <v>6,61223248841369+3,32831813590616i</v>
      </c>
      <c r="BG171" s="240" t="str">
        <f t="shared" ca="1" si="230"/>
        <v>2,14887769092445-7,08390039202152i</v>
      </c>
      <c r="BH171" s="240" t="str">
        <f t="shared" ca="1" si="231"/>
        <v>-7,34698486592439-0,906164154286305i</v>
      </c>
      <c r="BI171" s="240" t="str">
        <f t="shared" ca="1" si="232"/>
        <v>0,363231127819293+7,39373946270887i</v>
      </c>
      <c r="BJ171" s="240" t="str">
        <f t="shared" ca="1" si="233"/>
        <v>7,22278750658733-1,62193117280644i</v>
      </c>
      <c r="BK171" s="240" t="str">
        <f t="shared" ca="1" si="234"/>
        <v>-2,83287391629975-6,83916262922471i</v>
      </c>
      <c r="BL171" s="240" t="str">
        <f t="shared" ca="1" si="235"/>
        <v>-6,25416055588664+3,96040349406815i</v>
      </c>
      <c r="BM171" s="240" t="str">
        <f t="shared" ca="1" si="236"/>
        <v>4,97132011878901+5,48500650602704i</v>
      </c>
      <c r="BN171" s="240" t="str">
        <f t="shared" ca="1" si="237"/>
        <v>4,554348001606-5,83585763833413i</v>
      </c>
      <c r="BO171" s="240" t="str">
        <f t="shared" ca="1" si="238"/>
        <v>-6,52855999164165-3,48958801725523i</v>
      </c>
      <c r="BP171" s="240" t="str">
        <f t="shared" ca="1" si="239"/>
        <v>-2,32207810749384+7,02903075518475i</v>
      </c>
      <c r="BQ171" s="240" t="str">
        <f t="shared" ca="1" si="240"/>
        <v>7,3225337098539+1,08619526913378i</v>
      </c>
      <c r="BR171" s="240" t="str">
        <f t="shared" ca="1" si="241"/>
        <v>-0,181670279601426-7,40042674473201i</v>
      </c>
      <c r="BS171" s="240" t="str">
        <f t="shared" ca="1" si="242"/>
        <v>-7,26041632158934+1,44418659868956i</v>
      </c>
      <c r="BT171" s="240" t="str">
        <f t="shared" ca="1" si="243"/>
        <v>2,66417925465098+6,90662500746368i</v>
      </c>
      <c r="BU171" s="240" t="str">
        <f t="shared" ca="1" si="244"/>
        <v>6,34947008684751-3,80572591115862i</v>
      </c>
      <c r="BV171" s="240" t="str">
        <f t="shared" ca="1" si="245"/>
        <v>-4,83521405199886-5,60535682771294i</v>
      </c>
      <c r="BW171" s="240" t="str">
        <f t="shared" ca="1" si="246"/>
        <v>-4,69619543306819+5,72233069204017i</v>
      </c>
      <c r="BX171" s="240" t="str">
        <f t="shared" ca="1" si="247"/>
        <v>6,44095493444774+3,64875590126946i</v>
      </c>
      <c r="BY171" s="240" t="str">
        <f t="shared" ca="1" si="248"/>
        <v>2,49387979104295-6,96992709305219i</v>
      </c>
      <c r="BZ171" s="240" t="str">
        <f t="shared" ca="1" si="249"/>
        <v>-7,29367173328427-1,2655721005638i</v>
      </c>
      <c r="CA171" s="240" t="str">
        <f t="shared" ca="1" si="250"/>
        <v>2,5320068263603E-12+7,40265628640391i</v>
      </c>
      <c r="CB171" s="240" t="str">
        <f t="shared" ca="1" si="251"/>
        <v>7,2936717332834-1,26557210056879i</v>
      </c>
      <c r="CC171" s="240" t="str">
        <f t="shared" ca="1" si="252"/>
        <v>-2,49387979104079-6,96992709305296i</v>
      </c>
      <c r="CD171" s="240" t="str">
        <f t="shared" ca="1" si="253"/>
        <v>-6,44095493444887+3,64875590126746i</v>
      </c>
      <c r="CE171" s="240" t="str">
        <f t="shared" ca="1" si="254"/>
        <v>4,69619543306632+5,72233069204169i</v>
      </c>
      <c r="CF171" s="240" t="str">
        <f t="shared" ca="1" si="255"/>
        <v>4,83521405200069-5,60535682771137i</v>
      </c>
      <c r="CG171" s="240" t="str">
        <f t="shared" ca="1" si="256"/>
        <v>-6,34947008684627-3,80572591116068i</v>
      </c>
      <c r="CH171" s="240" t="str">
        <f t="shared" ca="1" si="257"/>
        <v>-2,66417925465323+6,90662500746282i</v>
      </c>
      <c r="CI171" s="240" t="str">
        <f t="shared" ca="1" si="258"/>
        <v>7,26041632158887+1,44418659869192i</v>
      </c>
      <c r="CJ171" s="240" t="str">
        <f t="shared" ca="1" si="259"/>
        <v>0,181670279604567-7,40042674473194i</v>
      </c>
      <c r="CK171" s="240" t="str">
        <f t="shared" ca="1" si="260"/>
        <v>-7,32253370985337+1,08619526913734i</v>
      </c>
      <c r="CL171" s="240" t="str">
        <f t="shared" ca="1" si="261"/>
        <v>2,32207810749656+7,02903075518386i</v>
      </c>
      <c r="CM171" s="240" t="str">
        <f t="shared" ca="1" si="262"/>
        <v>6,52855999164066-3,48958801725709i</v>
      </c>
      <c r="CN171" s="240" t="str">
        <f t="shared" ca="1" si="263"/>
        <v>-4,55434800160709-5,83585763833328i</v>
      </c>
      <c r="CO171" s="240" t="str">
        <f t="shared" ca="1" si="264"/>
        <v>-4,97132011878853+5,48500650602747i</v>
      </c>
      <c r="CP171" s="240" t="str">
        <f t="shared" ca="1" si="265"/>
        <v>6,25416055588658+3,96040349406822i</v>
      </c>
      <c r="CQ171" s="240" t="str">
        <f t="shared" ca="1" si="266"/>
        <v>2,83287391630051-6,83916262922439i</v>
      </c>
      <c r="CR171" s="240" t="str">
        <f t="shared" ca="1" si="267"/>
        <v>-7,22278750658715-1,62193117280725i</v>
      </c>
      <c r="CS171" s="240" t="str">
        <f t="shared" ca="1" si="268"/>
        <v>-0,363231127820854+7,3937394627088i</v>
      </c>
      <c r="CT171" s="240" t="str">
        <f t="shared" ca="1" si="269"/>
        <v>7,34698486592467-0,906164154284025i</v>
      </c>
      <c r="CU171" s="240" t="str">
        <f t="shared" ca="1" si="270"/>
        <v>-2,14887769092135-7,08390039202246i</v>
      </c>
      <c r="CV171" s="240" t="str">
        <f t="shared" ca="1" si="271"/>
        <v>-6,61223248841208+3,32831813590936i</v>
      </c>
      <c r="CW171" s="240" t="str">
        <f t="shared" ca="1" si="272"/>
        <v>4,40975720120978+5,94586928220037i</v>
      </c>
      <c r="CX171" s="240" t="str">
        <f t="shared" ca="1" si="273"/>
        <v>5,10443164822666-5,36135222152187i</v>
      </c>
      <c r="CY171" s="240" t="str">
        <f t="shared" ca="1" si="274"/>
        <v>-6,1550837524661-4,11269547800018i</v>
      </c>
      <c r="CZ171" s="240" t="str">
        <f t="shared" ca="1" si="275"/>
        <v>-2,99986216062881+6,76758059515088i</v>
      </c>
      <c r="DA171" s="240" t="str">
        <f t="shared" ca="1" si="276"/>
        <v>7,18080795446892+1,79869875623222i</v>
      </c>
      <c r="DB171" s="240" t="str">
        <f t="shared" ca="1" si="277"/>
        <v>0,544573179188043-7,3825984685031i</v>
      </c>
      <c r="DC171" s="240" t="str">
        <f t="shared" ca="1" si="278"/>
        <v>-7,3670104730332+0,725587200034913i</v>
      </c>
      <c r="DD171" s="240" t="str">
        <f t="shared" ca="1" si="279"/>
        <v>1,97438287078405+7,1345029521467i</v>
      </c>
      <c r="DE171" s="240" t="str">
        <f t="shared" ca="1" si="280"/>
        <v>6,69192202358308-3,16504340016358i</v>
      </c>
      <c r="DF171" s="240" t="str">
        <f t="shared" ca="1" si="281"/>
        <v>-4,26251012795975-6,05229935674665i</v>
      </c>
      <c r="DG171" s="240" t="str">
        <f t="shared" ca="1" si="282"/>
        <v>-5,23446845891199+5,23446845890687i</v>
      </c>
      <c r="DH171" s="240" t="str">
        <f t="shared" ca="1" si="283"/>
        <v>6,05229935674673+4,26251012795965i</v>
      </c>
      <c r="DI171" s="240" t="str">
        <f t="shared" ca="1" si="284"/>
        <v>3,16504340016347-6,69192202358314i</v>
      </c>
      <c r="DJ171" s="240" t="str">
        <f t="shared" ca="1" si="285"/>
        <v>-7,13450295214673-1,97438287078393i</v>
      </c>
      <c r="DK171" s="240" t="str">
        <f t="shared" ca="1" si="286"/>
        <v>-0,725587200034787+7,36701047303321i</v>
      </c>
      <c r="DL171" s="240" t="str">
        <f t="shared" ca="1" si="287"/>
        <v>7,3825984685031-0,54457317918817i</v>
      </c>
      <c r="DM171" s="240" t="str">
        <f t="shared" ca="1" si="288"/>
        <v>-1,79869875623234-7,18080795446889i</v>
      </c>
      <c r="DN171" s="240" t="str">
        <f t="shared" ca="1" si="289"/>
        <v>-6,76758059515083+2,99986216062893i</v>
      </c>
      <c r="DO171" s="240" t="str">
        <f t="shared" ca="1" si="290"/>
        <v>4,11269547800029+6,15508375246604i</v>
      </c>
      <c r="DP171" s="240" t="str">
        <f t="shared" ca="1" si="291"/>
        <v>5,36135222152178-5,10443164822675i</v>
      </c>
      <c r="DQ171" s="240" t="str">
        <f t="shared" ca="1" si="292"/>
        <v>-5,94586928220057-4,4097572012095i</v>
      </c>
      <c r="DR171" s="240" t="str">
        <f t="shared" ca="1" si="293"/>
        <v>-3,32831813590907+6,61223248841223i</v>
      </c>
      <c r="DS171" s="240" t="str">
        <f t="shared" ca="1" si="294"/>
        <v>7,08390039202249+2,14887769092122i</v>
      </c>
      <c r="DT171" s="240" t="str">
        <f t="shared" ca="1" si="295"/>
        <v>0,906164154283692-7,34698486592471i</v>
      </c>
      <c r="DU171" s="240" t="str">
        <f t="shared" ca="1" si="296"/>
        <v>-7,39373946270878+0,363231127821191i</v>
      </c>
      <c r="DV171" s="240" t="str">
        <f t="shared" ca="1" si="297"/>
        <v>1,62193117280738+7,22278750658712i</v>
      </c>
      <c r="DW171" s="240" t="str">
        <f t="shared" ca="1" si="298"/>
        <v>6,83916262922435-2,83287391630063i</v>
      </c>
      <c r="DX171" s="240" t="str">
        <f t="shared" ca="1" si="299"/>
        <v>-3,96040349406833-6,25416055588652i</v>
      </c>
      <c r="DY171" s="240" t="str">
        <f t="shared" ca="1" si="300"/>
        <v>-5,48500650602739+4,97132011878863i</v>
      </c>
      <c r="DZ171" s="240" t="str">
        <f t="shared" ca="1" si="301"/>
        <v>5,83585763833336+4,55434800160699i</v>
      </c>
      <c r="EA171" s="240" t="str">
        <f t="shared" ca="1" si="302"/>
        <v>3,48958801725698-6,52855999164072i</v>
      </c>
      <c r="EB171" s="240" t="str">
        <f t="shared" ca="1" si="303"/>
        <v>-7,0290307551839-2,32207810749644i</v>
      </c>
      <c r="EC171" s="240" t="str">
        <f t="shared" ca="1" si="304"/>
        <v>-1,08619526913721+7,3225337098534i</v>
      </c>
      <c r="ED171" s="240" t="str">
        <f t="shared" ca="1" si="305"/>
        <v>7,40042674473194-0,181670279604694i</v>
      </c>
      <c r="EE171" s="240" t="str">
        <f t="shared" ca="1" si="306"/>
        <v>-1,44418659869204-7,26041632158885i</v>
      </c>
      <c r="EF171" s="240" t="str">
        <f t="shared" ca="1" si="307"/>
        <v>-6,90662500746277+2,66417925465335i</v>
      </c>
      <c r="EG171" s="240" t="str">
        <f t="shared" ca="1" si="308"/>
        <v>3,80572591116079+6,3494700868462i</v>
      </c>
      <c r="EH171" s="240" t="str">
        <f t="shared" ca="1" si="309"/>
        <v>5,60535682771129-4,83521405200078i</v>
      </c>
      <c r="EI171" s="240" t="str">
        <f t="shared" ca="1" si="310"/>
        <v>-5,72233069204177-4,69619543306622i</v>
      </c>
      <c r="EJ171" s="240" t="str">
        <f t="shared" ca="1" si="311"/>
        <v>-3,64875590126726+6,44095493444899i</v>
      </c>
      <c r="EK171" s="240" t="str">
        <f t="shared" ca="1" si="312"/>
        <v>6,96992709305305+2,49387979104057i</v>
      </c>
      <c r="EL171" s="240" t="str">
        <f t="shared" ca="1" si="313"/>
        <v>1,26557210056856-7,29367173328344i</v>
      </c>
      <c r="EM171" s="240" t="str">
        <f t="shared" ca="1" si="314"/>
        <v>-7,40265628640391-2,29985145676579E-12i</v>
      </c>
      <c r="EN171" s="240"/>
      <c r="EO171" s="240"/>
      <c r="EP171" s="240"/>
    </row>
    <row r="172" spans="1:146" ht="15" thickBot="1">
      <c r="A172" s="277">
        <f t="shared" si="181"/>
        <v>1.4062500000000008E-3</v>
      </c>
      <c r="B172" s="276">
        <v>72</v>
      </c>
      <c r="C172" s="248">
        <f t="shared" si="182"/>
        <v>14400</v>
      </c>
      <c r="D172" s="247">
        <f t="shared" si="315"/>
        <v>90477.86842338604</v>
      </c>
      <c r="E172" s="247" t="str">
        <f t="shared" si="316"/>
        <v>90477,868423386i</v>
      </c>
      <c r="F172" s="247" t="str">
        <f t="shared" si="183"/>
        <v>0,0107653818692243-0,0344620859810377i</v>
      </c>
      <c r="G172" s="247" t="str">
        <f t="shared" si="184"/>
        <v>-4,88455091979713+1,33825692495762i</v>
      </c>
      <c r="H172" s="247" t="str">
        <f t="shared" si="180"/>
        <v>0,00207604842787866-0,00583782677657897i</v>
      </c>
      <c r="I172" s="247" t="str">
        <f t="shared" si="317"/>
        <v>-0,00301641048532855+0,00525265392104698i</v>
      </c>
      <c r="J172" s="275" t="str">
        <f ca="1">IMPRODUCT(1/N_FFT2,CI100)</f>
        <v>0,0381577463805351-0,000234755373990605i</v>
      </c>
      <c r="K172" s="274" t="str">
        <f t="shared" ca="1" si="318"/>
        <v>-0,000113866337543075+0,000201137554715626i</v>
      </c>
      <c r="N172" s="265">
        <f t="shared" ca="1" si="185"/>
        <v>22.415210832859728</v>
      </c>
      <c r="O172" s="240">
        <f t="shared" ca="1" si="186"/>
        <v>7.4152108328597297</v>
      </c>
      <c r="P172" s="240" t="str">
        <f t="shared" ca="1" si="187"/>
        <v>-1,44663586920009-7,2727296359554i</v>
      </c>
      <c r="Q172" s="240" t="str">
        <f t="shared" ca="1" si="188"/>
        <v>-6,85076151773507+2,83767833322957i</v>
      </c>
      <c r="R172" s="240" t="str">
        <f t="shared" ca="1" si="189"/>
        <v>4,11967041030139+6,1655224763395i</v>
      </c>
      <c r="S172" s="240" t="str">
        <f t="shared" ca="1" si="190"/>
        <v>5,24334586384309-5,24334586384304i</v>
      </c>
      <c r="T172" s="240" t="str">
        <f t="shared" ca="1" si="191"/>
        <v>-6,1655224763395-4,11967041030138i</v>
      </c>
      <c r="U172" s="241" t="str">
        <f t="shared" ca="1" si="192"/>
        <v>-2,83767833322923+6,85076151773521i</v>
      </c>
      <c r="V172" s="240" t="str">
        <f t="shared" ca="1" si="193"/>
        <v>7,27272963595538+1,44663586920017i</v>
      </c>
      <c r="W172" s="240" t="str">
        <f t="shared" ca="1" si="194"/>
        <v>-2,19836897792654E-13-7,41521083285973i</v>
      </c>
      <c r="X172" s="240" t="str">
        <f t="shared" ca="1" si="195"/>
        <v>-7,27272963595544+1,44663586919989i</v>
      </c>
      <c r="Y172" s="240" t="str">
        <f t="shared" ca="1" si="196"/>
        <v>2,83767833322966+6,85076151773503i</v>
      </c>
      <c r="Z172" s="240" t="str">
        <f t="shared" ca="1" si="197"/>
        <v>6,1655224763397-4,11967041030108i</v>
      </c>
      <c r="AA172" s="240" t="str">
        <f t="shared" ca="1" si="198"/>
        <v>-5,24334586384304-5,24334586384309i</v>
      </c>
      <c r="AB172" s="240" t="str">
        <f t="shared" ca="1" si="199"/>
        <v>-4,11967041030112+6,16552247633967i</v>
      </c>
      <c r="AC172" s="240" t="str">
        <f t="shared" ca="1" si="200"/>
        <v>6,85076151773502+2,8376783332297i</v>
      </c>
      <c r="AD172" s="240" t="str">
        <f t="shared" ca="1" si="201"/>
        <v>1,44663586919994-7,27272963595543i</v>
      </c>
      <c r="AE172" s="240" t="str">
        <f t="shared" ca="1" si="202"/>
        <v>-7,41521083285973-2,97961591213225E-13i</v>
      </c>
      <c r="AF172" s="240" t="str">
        <f t="shared" ca="1" si="203"/>
        <v>1,44663586920011+7,2727296359554i</v>
      </c>
      <c r="AG172" s="240" t="str">
        <f t="shared" ca="1" si="204"/>
        <v>6,85076151773495-2,83767833322986i</v>
      </c>
      <c r="AH172" s="240" t="str">
        <f t="shared" ca="1" si="205"/>
        <v>-4,11967041030126-6,16552247633958i</v>
      </c>
      <c r="AI172" s="240" t="str">
        <f t="shared" ca="1" si="206"/>
        <v>-5,24334586384292+5,24334586384321i</v>
      </c>
      <c r="AJ172" s="240" t="str">
        <f t="shared" ca="1" si="207"/>
        <v>6,16552247633937+4,11967041030157i</v>
      </c>
      <c r="AK172" s="240" t="str">
        <f t="shared" ca="1" si="208"/>
        <v>2,8376783332295-6,8507615177351i</v>
      </c>
      <c r="AL172" s="240" t="str">
        <f t="shared" ca="1" si="209"/>
        <v>-7,27272963595533-1,44663586920043i</v>
      </c>
      <c r="AM172" s="240" t="str">
        <f t="shared" ca="1" si="210"/>
        <v>-7,81246934205708E-14+7,41521083285973i</v>
      </c>
      <c r="AN172" s="240" t="str">
        <f t="shared" ca="1" si="211"/>
        <v>7,27272963595535-1,44663586920033i</v>
      </c>
      <c r="AO172" s="240" t="str">
        <f t="shared" ca="1" si="212"/>
        <v>-2,8376783332294-6,85076151773514i</v>
      </c>
      <c r="AP172" s="240" t="str">
        <f t="shared" ca="1" si="213"/>
        <v>-6,16552247633945+4,11967041030145i</v>
      </c>
      <c r="AQ172" s="240" t="str">
        <f t="shared" ca="1" si="214"/>
        <v>5,24334586384284+5,24334586384328i</v>
      </c>
      <c r="AR172" s="240" t="str">
        <f t="shared" ca="1" si="215"/>
        <v>5,24334586384284+5,24334586384328i</v>
      </c>
      <c r="AS172" s="240" t="str">
        <f t="shared" ca="1" si="216"/>
        <v>-6,85076151773518-2,83767833322929i</v>
      </c>
      <c r="AT172" s="240" t="str">
        <f t="shared" ca="1" si="217"/>
        <v>-1,44663586920021+7,27272963595538i</v>
      </c>
      <c r="AU172" s="240" t="str">
        <f t="shared" ca="1" si="218"/>
        <v>7,41521083285973-1,41712204372083E-13i</v>
      </c>
      <c r="AV172" s="240" t="str">
        <f t="shared" ca="1" si="219"/>
        <v>-1,44663586919982-7,27272963595546i</v>
      </c>
      <c r="AW172" s="240" t="str">
        <f t="shared" ca="1" si="220"/>
        <v>-6,85076151773506+2,8376783332296i</v>
      </c>
      <c r="AX172" s="240" t="str">
        <f t="shared" ca="1" si="221"/>
        <v>4,11967041030102+6,16552247633974i</v>
      </c>
      <c r="AY172" s="240" t="str">
        <f t="shared" ca="1" si="222"/>
        <v>5,24334586384312-5,243345863843i</v>
      </c>
      <c r="AZ172" s="240" t="str">
        <f t="shared" ca="1" si="223"/>
        <v>-6,16552247633962-4,11967041030121i</v>
      </c>
      <c r="BA172" s="240" t="str">
        <f t="shared" ca="1" si="224"/>
        <v>-2,83767833322977+6,85076151773499i</v>
      </c>
      <c r="BB172" s="240" t="str">
        <f t="shared" ca="1" si="225"/>
        <v>7,27272963595542+1,4466358692i</v>
      </c>
      <c r="BC172" s="240" t="str">
        <f t="shared" ca="1" si="226"/>
        <v>3,23398042719615E-13-7,41521083285973i</v>
      </c>
      <c r="BD172" s="240" t="str">
        <f t="shared" ca="1" si="227"/>
        <v>-7,2727296359554+1,44663586920009i</v>
      </c>
      <c r="BE172" s="240" t="str">
        <f t="shared" ca="1" si="228"/>
        <v>2,83767833322976+6,85076151773499i</v>
      </c>
      <c r="BF172" s="240" t="str">
        <f t="shared" ca="1" si="229"/>
        <v>6,16552247633962-4,11967041030119i</v>
      </c>
      <c r="BG172" s="240" t="str">
        <f t="shared" ca="1" si="230"/>
        <v>-5,24334586384315-5,24334586384297i</v>
      </c>
      <c r="BH172" s="240" t="str">
        <f t="shared" ca="1" si="231"/>
        <v>-4,11967041030159+6,16552247633936i</v>
      </c>
      <c r="BI172" s="240" t="str">
        <f t="shared" ca="1" si="232"/>
        <v>6,85076151773509+2,83767833322952i</v>
      </c>
      <c r="BJ172" s="240" t="str">
        <f t="shared" ca="1" si="233"/>
        <v>1,44663586919983-7,27272963595545i</v>
      </c>
      <c r="BK172" s="240" t="str">
        <f t="shared" ca="1" si="234"/>
        <v>-7,41521083285973-1,56249386841142E-13i</v>
      </c>
      <c r="BL172" s="240" t="str">
        <f t="shared" ca="1" si="235"/>
        <v>1,44663586920025+7,27272963595537i</v>
      </c>
      <c r="BM172" s="240" t="str">
        <f t="shared" ca="1" si="236"/>
        <v>6,85076151773517-2,83767833322933i</v>
      </c>
      <c r="BN172" s="240" t="str">
        <f t="shared" ca="1" si="237"/>
        <v>-4,11967041030142-6,16552247633947i</v>
      </c>
      <c r="BO172" s="240" t="str">
        <f t="shared" ca="1" si="238"/>
        <v>-5,2433458638433+5,24334586384282i</v>
      </c>
      <c r="BP172" s="240" t="str">
        <f t="shared" ca="1" si="239"/>
        <v>6,16552247633944+4,11967041030145i</v>
      </c>
      <c r="BQ172" s="240" t="str">
        <f t="shared" ca="1" si="240"/>
        <v>2,83767833322937-6,85076151773515i</v>
      </c>
      <c r="BR172" s="240" t="str">
        <f t="shared" ca="1" si="241"/>
        <v>-7,27272963595536-1,44663586920029i</v>
      </c>
      <c r="BS172" s="240" t="str">
        <f t="shared" ca="1" si="242"/>
        <v>1,16275752865693E-13+7,41521083285973i</v>
      </c>
      <c r="BT172" s="240" t="str">
        <f t="shared" ca="1" si="243"/>
        <v>7,27272963595503-1,44663586920197i</v>
      </c>
      <c r="BU172" s="240" t="str">
        <f t="shared" ca="1" si="244"/>
        <v>-2,83767833322948-6,85076151773511i</v>
      </c>
      <c r="BV172" s="240" t="str">
        <f t="shared" ca="1" si="245"/>
        <v>-6,16552247634061+4,11967041029973i</v>
      </c>
      <c r="BW172" s="240" t="str">
        <f t="shared" ca="1" si="246"/>
        <v>5,24334586384555+5,24334586384057i</v>
      </c>
      <c r="BX172" s="240" t="str">
        <f t="shared" ca="1" si="247"/>
        <v>4,1196704103-6,16552247634042i</v>
      </c>
      <c r="BY172" s="240" t="str">
        <f t="shared" ca="1" si="248"/>
        <v>-6,85076151773497-2,8376783332298i</v>
      </c>
      <c r="BZ172" s="240" t="str">
        <f t="shared" ca="1" si="249"/>
        <v>-1,4466358692023+7,27272963595496i</v>
      </c>
      <c r="CA172" s="240" t="str">
        <f t="shared" ca="1" si="250"/>
        <v>7,41521083285973-3,33934243976665E-12i</v>
      </c>
      <c r="CB172" s="240" t="str">
        <f t="shared" ca="1" si="251"/>
        <v>-1,44663586920141-7,27272963595514i</v>
      </c>
      <c r="CC172" s="240" t="str">
        <f t="shared" ca="1" si="252"/>
        <v>-6,85076151773529+2,83767833322905i</v>
      </c>
      <c r="CD172" s="240" t="str">
        <f t="shared" ca="1" si="253"/>
        <v>4,11967041029933+6,16552247634087i</v>
      </c>
      <c r="CE172" s="240" t="str">
        <f t="shared" ca="1" si="254"/>
        <v>5,2433458638409-5,24334586384522i</v>
      </c>
      <c r="CF172" s="240" t="str">
        <f t="shared" ca="1" si="255"/>
        <v>-6,1655224763401-4,11967041030047i</v>
      </c>
      <c r="CG172" s="240" t="str">
        <f t="shared" ca="1" si="256"/>
        <v>-2,83767833323032+6,85076151773476i</v>
      </c>
      <c r="CH172" s="240" t="str">
        <f t="shared" ca="1" si="257"/>
        <v>7,27272963595487+1,44663586920275i</v>
      </c>
      <c r="CI172" s="240" t="str">
        <f t="shared" ca="1" si="258"/>
        <v>-2,76885570884659E-12-7,41521083285973i</v>
      </c>
      <c r="CJ172" s="240" t="str">
        <f t="shared" ca="1" si="259"/>
        <v>-7,27272963595523+1,44663586920095i</v>
      </c>
      <c r="CK172" s="240" t="str">
        <f t="shared" ca="1" si="260"/>
        <v>2,83767833322853+6,8507615177355i</v>
      </c>
      <c r="CL172" s="240" t="str">
        <f t="shared" ca="1" si="261"/>
        <v>6,16552247634112-4,11967041029895i</v>
      </c>
      <c r="CM172" s="240" t="str">
        <f t="shared" ca="1" si="262"/>
        <v>-5,24334586384482-5,24334586384131i</v>
      </c>
      <c r="CN172" s="240" t="str">
        <f t="shared" ca="1" si="263"/>
        <v>-4,11967041030078+6,1655224763399i</v>
      </c>
      <c r="CO172" s="240" t="str">
        <f t="shared" ca="1" si="264"/>
        <v>6,85076151773458+2,83767833323075i</v>
      </c>
      <c r="CP172" s="240" t="str">
        <f t="shared" ca="1" si="265"/>
        <v>1,44663586920331-7,27272963595476i</v>
      </c>
      <c r="CQ172" s="240" t="str">
        <f t="shared" ca="1" si="266"/>
        <v>-7,41521083285973+2,3037454617549E-12i</v>
      </c>
      <c r="CR172" s="240" t="str">
        <f t="shared" ca="1" si="267"/>
        <v>1,44663586920039+7,27272963595534i</v>
      </c>
      <c r="CS172" s="240" t="str">
        <f t="shared" ca="1" si="268"/>
        <v>6,85076151773572-2,837678333228i</v>
      </c>
      <c r="CT172" s="240" t="str">
        <f t="shared" ca="1" si="269"/>
        <v>-4,11967041029847-6,16552247634144i</v>
      </c>
      <c r="CU172" s="240" t="str">
        <f t="shared" ca="1" si="270"/>
        <v>-5,24334586384171+5,24334586384441i</v>
      </c>
      <c r="CV172" s="240" t="str">
        <f t="shared" ca="1" si="271"/>
        <v>6,16552247633959+4,11967041030125i</v>
      </c>
      <c r="CW172" s="240" t="str">
        <f t="shared" ca="1" si="272"/>
        <v>2,83767833323128-6,85076151773436i</v>
      </c>
      <c r="CX172" s="240" t="str">
        <f t="shared" ca="1" si="273"/>
        <v>-7,27272963595465-1,44663586920387i</v>
      </c>
      <c r="CY172" s="240" t="str">
        <f t="shared" ca="1" si="274"/>
        <v>1,73325873083484E-12+7,41521083285973i</v>
      </c>
      <c r="CZ172" s="240" t="str">
        <f t="shared" ca="1" si="275"/>
        <v>7,27272963595545-1,44663586919983i</v>
      </c>
      <c r="DA172" s="240" t="str">
        <f t="shared" ca="1" si="276"/>
        <v>-2,83767833322767-6,85076151773586i</v>
      </c>
      <c r="DB172" s="240" t="str">
        <f t="shared" ca="1" si="277"/>
        <v>-6,16552247633766+4,11967041030413i</v>
      </c>
      <c r="DC172" s="240" t="str">
        <f t="shared" ca="1" si="278"/>
        <v>5,24334586384416+5,24334586384196i</v>
      </c>
      <c r="DD172" s="240" t="str">
        <f t="shared" ca="1" si="279"/>
        <v>4,11967041030173-6,16552247633927i</v>
      </c>
      <c r="DE172" s="240" t="str">
        <f t="shared" ca="1" si="280"/>
        <v>-6,85076151773414-2,83767833323181i</v>
      </c>
      <c r="DF172" s="240" t="str">
        <f t="shared" ca="1" si="281"/>
        <v>-1,44663586919699+7,27272963595601i</v>
      </c>
      <c r="DG172" s="240" t="str">
        <f t="shared" ca="1" si="282"/>
        <v>7,41521083285973-1,16277199991478E-12i</v>
      </c>
      <c r="DH172" s="240" t="str">
        <f t="shared" ca="1" si="283"/>
        <v>-1,44663586919948-7,27272963595552i</v>
      </c>
      <c r="DI172" s="240" t="str">
        <f t="shared" ca="1" si="284"/>
        <v>-6,85076151773608+2,83767833322714i</v>
      </c>
      <c r="DJ172" s="240" t="str">
        <f t="shared" ca="1" si="285"/>
        <v>4,11967041030383+6,16552247633786i</v>
      </c>
      <c r="DK172" s="240" t="str">
        <f t="shared" ca="1" si="286"/>
        <v>5,24334586384237-5,24334586384376i</v>
      </c>
      <c r="DL172" s="240" t="str">
        <f t="shared" ca="1" si="287"/>
        <v>-6,16552247633895-4,1196704103022i</v>
      </c>
      <c r="DM172" s="240" t="str">
        <f t="shared" ca="1" si="288"/>
        <v>-2,83767833323214+6,85076151773401i</v>
      </c>
      <c r="DN172" s="240" t="str">
        <f t="shared" ca="1" si="289"/>
        <v>7,2727296359559+1,44663586919755i</v>
      </c>
      <c r="DO172" s="240" t="str">
        <f t="shared" ca="1" si="290"/>
        <v>-8,03038236651446E-13-7,41521083285973i</v>
      </c>
      <c r="DP172" s="240" t="str">
        <f t="shared" ca="1" si="291"/>
        <v>-7,27272963595564+1,44663586919892i</v>
      </c>
      <c r="DQ172" s="240" t="str">
        <f t="shared" ca="1" si="292"/>
        <v>2,83767833322662+6,8507615177363i</v>
      </c>
      <c r="DR172" s="240" t="str">
        <f t="shared" ca="1" si="293"/>
        <v>6,16552247633818-4,11967041030336i</v>
      </c>
      <c r="DS172" s="240" t="str">
        <f t="shared" ca="1" si="294"/>
        <v>-5,24334586384335-5,24334586384277i</v>
      </c>
      <c r="DT172" s="240" t="str">
        <f t="shared" ca="1" si="295"/>
        <v>-4,1196704103025+6,16552247633875i</v>
      </c>
      <c r="DU172" s="240" t="str">
        <f t="shared" ca="1" si="296"/>
        <v>6,85076151773379+2,83767833323267i</v>
      </c>
      <c r="DV172" s="240" t="str">
        <f t="shared" ca="1" si="297"/>
        <v>1,44663586919811-7,27272963595579i</v>
      </c>
      <c r="DW172" s="240" t="str">
        <f t="shared" ca="1" si="298"/>
        <v>-7,41521083285973+2,32551505731386E-13i</v>
      </c>
      <c r="DX172" s="240" t="str">
        <f t="shared" ca="1" si="299"/>
        <v>1,44663586919836+7,27272963595575i</v>
      </c>
      <c r="DY172" s="240" t="str">
        <f t="shared" ca="1" si="300"/>
        <v>6,85076151773644-2,83767833322628i</v>
      </c>
      <c r="DZ172" s="240" t="str">
        <f t="shared" ca="1" si="301"/>
        <v>-4,11967041030288-6,1655224763385i</v>
      </c>
      <c r="EA172" s="240" t="str">
        <f t="shared" ca="1" si="302"/>
        <v>-5,24334586384318+5,24334586384295i</v>
      </c>
      <c r="EB172" s="240" t="str">
        <f t="shared" ca="1" si="303"/>
        <v>6,16552247633844+4,11967041030297i</v>
      </c>
      <c r="EC172" s="240" t="str">
        <f t="shared" ca="1" si="304"/>
        <v>2,83767833322638-6,85076151773639i</v>
      </c>
      <c r="ED172" s="240" t="str">
        <f t="shared" ca="1" si="305"/>
        <v>-7,27272963595572-1,44663586919846i</v>
      </c>
      <c r="EE172" s="240" t="str">
        <f t="shared" ca="1" si="306"/>
        <v>-3,37935225188672E-13+7,41521083285973i</v>
      </c>
      <c r="EF172" s="240" t="str">
        <f t="shared" ca="1" si="307"/>
        <v>7,27272963595586-1,4466358691978i</v>
      </c>
      <c r="EG172" s="240" t="str">
        <f t="shared" ca="1" si="308"/>
        <v>-2,83767833323257-6,85076151773383i</v>
      </c>
      <c r="EH172" s="240" t="str">
        <f t="shared" ca="1" si="309"/>
        <v>-6,16552247633881+4,11967041030241i</v>
      </c>
      <c r="EI172" s="240" t="str">
        <f t="shared" ca="1" si="310"/>
        <v>5,24334586384269+5,24334586384343i</v>
      </c>
      <c r="EJ172" s="240" t="str">
        <f t="shared" ca="1" si="311"/>
        <v>4,11967041030345-6,16552247633812i</v>
      </c>
      <c r="EK172" s="240" t="str">
        <f t="shared" ca="1" si="312"/>
        <v>-6,85076151773626-2,83767833322671i</v>
      </c>
      <c r="EL172" s="240" t="str">
        <f t="shared" ca="1" si="313"/>
        <v>-1,44663586919903+7,27272963595561i</v>
      </c>
      <c r="EM172" s="240" t="str">
        <f t="shared" ca="1" si="314"/>
        <v>7,41521083285973+9,08421956108731E-13i</v>
      </c>
      <c r="EN172" s="240"/>
      <c r="EO172" s="240"/>
      <c r="EP172" s="240"/>
    </row>
    <row r="173" spans="1:146" ht="15" thickBot="1">
      <c r="A173" s="277">
        <f t="shared" si="181"/>
        <v>1.4257812500000008E-3</v>
      </c>
      <c r="B173" s="276">
        <v>73</v>
      </c>
      <c r="C173" s="248">
        <f t="shared" si="182"/>
        <v>14600</v>
      </c>
      <c r="D173" s="247">
        <f t="shared" si="315"/>
        <v>91734.505484821959</v>
      </c>
      <c r="E173" s="247" t="str">
        <f t="shared" si="316"/>
        <v>91734,505484822i</v>
      </c>
      <c r="F173" s="247" t="str">
        <f t="shared" si="183"/>
        <v>0,0107584865445958-0,0340236817034493i</v>
      </c>
      <c r="G173" s="247" t="str">
        <f t="shared" si="184"/>
        <v>-4,86711986546085+1,38118109903531i</v>
      </c>
      <c r="H173" s="247" t="str">
        <f t="shared" si="180"/>
        <v>0,00207388392538427-0,00575787034461265i</v>
      </c>
      <c r="I173" s="247" t="str">
        <f t="shared" si="317"/>
        <v>-0,00299431336066774+0,00518965792467901i</v>
      </c>
      <c r="J173" s="275" t="str">
        <f ca="1">IMPRODUCT(1/N_FFT2,CJ100)</f>
        <v>-0,0104137316508888-0,00445491956470621i</v>
      </c>
      <c r="K173" s="274" t="str">
        <f t="shared" ca="1" si="318"/>
        <v>0,00005430148443945-0,0000407042798142158i</v>
      </c>
      <c r="N173" s="265">
        <f t="shared" ca="1" si="185"/>
        <v>22.424963168588118</v>
      </c>
      <c r="O173" s="240">
        <f t="shared" ca="1" si="186"/>
        <v>7.4249631685881177</v>
      </c>
      <c r="P173" s="240" t="str">
        <f t="shared" ca="1" si="187"/>
        <v>-1,62681863835675-7,24455237904904i</v>
      </c>
      <c r="Q173" s="240" t="str">
        <f t="shared" ca="1" si="188"/>
        <v>-6,71208720623957+3,17458082126211i</v>
      </c>
      <c r="R173" s="240" t="str">
        <f t="shared" ca="1" si="189"/>
        <v>4,56807190021305+5,85344318921555i</v>
      </c>
      <c r="S173" s="240" t="str">
        <f t="shared" ca="1" si="190"/>
        <v>4,7103467693147-5,73957414515194i</v>
      </c>
      <c r="T173" s="240" t="str">
        <f t="shared" ca="1" si="191"/>
        <v>-6,63215753766458-3,33834756286535i</v>
      </c>
      <c r="U173" s="241" t="str">
        <f t="shared" ca="1" si="192"/>
        <v>-1,80411888647846+7,20244632734892i</v>
      </c>
      <c r="V173" s="240" t="str">
        <f t="shared" ca="1" si="193"/>
        <v>7,42272690850037+0,182217717894551i</v>
      </c>
      <c r="W173" s="240" t="str">
        <f t="shared" ca="1" si="194"/>
        <v>-1,44853845551752-7,2822945832874i</v>
      </c>
      <c r="X173" s="240" t="str">
        <f t="shared" ca="1" si="195"/>
        <v>-6,78797376446254+3,00890183087757i</v>
      </c>
      <c r="Y173" s="240" t="str">
        <f t="shared" ca="1" si="196"/>
        <v>4,42304539540994+5,96378633797632i</v>
      </c>
      <c r="Z173" s="240" t="str">
        <f t="shared" ca="1" si="197"/>
        <v>4,84978430165388-5,62224779623966i</v>
      </c>
      <c r="AA173" s="240" t="str">
        <f t="shared" ca="1" si="198"/>
        <v>-6,54823290538103-3,50010340872598i</v>
      </c>
      <c r="AB173" s="240" t="str">
        <f t="shared" ca="1" si="199"/>
        <v>-1,98033240084354+7,15600179129794i</v>
      </c>
      <c r="AC173" s="240" t="str">
        <f t="shared" ca="1" si="200"/>
        <v>7,41601947527657+0,364325674649401i</v>
      </c>
      <c r="AD173" s="240" t="str">
        <f t="shared" ca="1" si="201"/>
        <v>-1,26938572727724-7,31565020557127i</v>
      </c>
      <c r="AE173" s="240" t="str">
        <f t="shared" ca="1" si="202"/>
        <v>-6,85977150110861+2,84141039053993i</v>
      </c>
      <c r="AF173" s="240" t="str">
        <f t="shared" ca="1" si="203"/>
        <v>4,27535461344889+6,07053712484747i</v>
      </c>
      <c r="AG173" s="240" t="str">
        <f t="shared" ca="1" si="204"/>
        <v>4,98630050527475-5,50153481548439i</v>
      </c>
      <c r="AH173" s="240" t="str">
        <f t="shared" ca="1" si="205"/>
        <v>-6,46036386244965-3,65975092317015i</v>
      </c>
      <c r="AI173" s="240" t="str">
        <f t="shared" ca="1" si="206"/>
        <v>-2,15535303701971+7,10524674734804i</v>
      </c>
      <c r="AJ173" s="240" t="str">
        <f t="shared" ca="1" si="207"/>
        <v>7,4048449092237+0,546214175240857i</v>
      </c>
      <c r="AK173" s="240" t="str">
        <f t="shared" ca="1" si="208"/>
        <v>-1,08946836854027-7,34459915372107i</v>
      </c>
      <c r="AL173" s="240" t="str">
        <f t="shared" ca="1" si="209"/>
        <v>-6,92743716790579+2,67220739083019i</v>
      </c>
      <c r="AM173" s="240" t="str">
        <f t="shared" ca="1" si="210"/>
        <v>4,12508851773448+6,17363124714663i</v>
      </c>
      <c r="AN173" s="240" t="str">
        <f t="shared" ca="1" si="211"/>
        <v>5,11981314792104-5,37750791587191i</v>
      </c>
      <c r="AO173" s="240" t="str">
        <f t="shared" ca="1" si="212"/>
        <v>-6,36860333789647-3,81719394050447i</v>
      </c>
      <c r="AP173" s="240" t="str">
        <f t="shared" ca="1" si="213"/>
        <v>-2,32907536912025+7,05021176843983i</v>
      </c>
      <c r="AQ173" s="240" t="str">
        <f t="shared" ca="1" si="214"/>
        <v>7,38920994148249+0,727773656837411i</v>
      </c>
      <c r="AR173" s="240" t="str">
        <f t="shared" ca="1" si="215"/>
        <v>7,38920994148249+0,727773656837411i</v>
      </c>
      <c r="AS173" s="240" t="str">
        <f t="shared" ca="1" si="216"/>
        <v>-6,99093000558658+2,5013947533085i</v>
      </c>
      <c r="AT173" s="240" t="str">
        <f t="shared" ca="1" si="217"/>
        <v>3,97233762294404+6,27300660482941i</v>
      </c>
      <c r="AU173" s="240" t="str">
        <f t="shared" ca="1" si="218"/>
        <v>5,25024180656915-5,25024180656888i</v>
      </c>
      <c r="AV173" s="240" t="str">
        <f t="shared" ca="1" si="219"/>
        <v>-6,2730066048296-3,97233762294374i</v>
      </c>
      <c r="AW173" s="240" t="str">
        <f t="shared" ca="1" si="220"/>
        <v>-2,50139475330817+6,9909300055867i</v>
      </c>
      <c r="AX173" s="240" t="str">
        <f t="shared" ca="1" si="221"/>
        <v>7,36912398997288+0,908894754796293i</v>
      </c>
      <c r="AY173" s="240" t="str">
        <f t="shared" ca="1" si="222"/>
        <v>-0,727773656837023-7,38920994148253i</v>
      </c>
      <c r="AZ173" s="240" t="str">
        <f t="shared" ca="1" si="223"/>
        <v>-7,0502117684397+2,32907536912063i</v>
      </c>
      <c r="BA173" s="240" t="str">
        <f t="shared" ca="1" si="224"/>
        <v>3,81719394050472+6,36860333789632i</v>
      </c>
      <c r="BB173" s="240" t="str">
        <f t="shared" ca="1" si="225"/>
        <v>5,37750791587217-5,11981314792075i</v>
      </c>
      <c r="BC173" s="240" t="str">
        <f t="shared" ca="1" si="226"/>
        <v>-6,17363124714682-4,12508851773418i</v>
      </c>
      <c r="BD173" s="240" t="str">
        <f t="shared" ca="1" si="227"/>
        <v>-2,67220739082992+6,92743716790589i</v>
      </c>
      <c r="BE173" s="240" t="str">
        <f t="shared" ca="1" si="228"/>
        <v>7,34459915372101+1,08946836854066i</v>
      </c>
      <c r="BF173" s="240" t="str">
        <f t="shared" ca="1" si="229"/>
        <v>-0,546214175240468-7,40484490922372i</v>
      </c>
      <c r="BG173" s="240" t="str">
        <f t="shared" ca="1" si="230"/>
        <v>-7,10524674734793+2,15535303702009i</v>
      </c>
      <c r="BH173" s="240" t="str">
        <f t="shared" ca="1" si="231"/>
        <v>3,65975092316976+6,46036386244987i</v>
      </c>
      <c r="BI173" s="240" t="str">
        <f t="shared" ca="1" si="232"/>
        <v>5,50153481548465-4,98630050527446i</v>
      </c>
      <c r="BJ173" s="240" t="str">
        <f t="shared" ca="1" si="233"/>
        <v>-6,07053712484769-4,27535461344858i</v>
      </c>
      <c r="BK173" s="240" t="str">
        <f t="shared" ca="1" si="234"/>
        <v>-2,84141039053965+6,85977150110872i</v>
      </c>
      <c r="BL173" s="240" t="str">
        <f t="shared" ca="1" si="235"/>
        <v>7,3156502055712+1,26938572727765i</v>
      </c>
      <c r="BM173" s="240" t="str">
        <f t="shared" ca="1" si="236"/>
        <v>-0,364325674649012-7,41601947527659i</v>
      </c>
      <c r="BN173" s="240" t="str">
        <f t="shared" ca="1" si="237"/>
        <v>-7,15600179129784+1,9803324008439i</v>
      </c>
      <c r="BO173" s="240" t="str">
        <f t="shared" ca="1" si="238"/>
        <v>3,50010340872559+6,54823290538124i</v>
      </c>
      <c r="BP173" s="240" t="str">
        <f t="shared" ca="1" si="239"/>
        <v>5,62224779623992-4,84978430165358i</v>
      </c>
      <c r="BQ173" s="240" t="str">
        <f t="shared" ca="1" si="240"/>
        <v>-5,96378633797654-4,42304539540964i</v>
      </c>
      <c r="BR173" s="240" t="str">
        <f t="shared" ca="1" si="241"/>
        <v>-3,00890183087721+6,7879737644627i</v>
      </c>
      <c r="BS173" s="240" t="str">
        <f t="shared" ca="1" si="242"/>
        <v>7,28229458328732+1,44853845551792i</v>
      </c>
      <c r="BT173" s="240" t="str">
        <f t="shared" ca="1" si="243"/>
        <v>-0,182217717891208-7,42272690850045i</v>
      </c>
      <c r="BU173" s="240" t="str">
        <f t="shared" ca="1" si="244"/>
        <v>-7,20244632734864+1,80411888647955i</v>
      </c>
      <c r="BV173" s="240" t="str">
        <f t="shared" ca="1" si="245"/>
        <v>3,33834756286332+6,6321575376656i</v>
      </c>
      <c r="BW173" s="240" t="str">
        <f t="shared" ca="1" si="246"/>
        <v>5,7395741451507-4,71034676931621i</v>
      </c>
      <c r="BX173" s="240" t="str">
        <f t="shared" ca="1" si="247"/>
        <v>-5,85344318921482-4,56807190021399i</v>
      </c>
      <c r="BY173" s="240" t="str">
        <f t="shared" ca="1" si="248"/>
        <v>-3,17458082125935+6,71208720624087i</v>
      </c>
      <c r="BZ173" s="240" t="str">
        <f t="shared" ca="1" si="249"/>
        <v>7,244552379049+1,62681863835694i</v>
      </c>
      <c r="CA173" s="240" t="str">
        <f t="shared" ca="1" si="250"/>
        <v>3,34373830067211E-12-7,42496316858812i</v>
      </c>
      <c r="CB173" s="240" t="str">
        <f t="shared" ca="1" si="251"/>
        <v>-7,24455237904885+1,62681863835762i</v>
      </c>
      <c r="CC173" s="240" t="str">
        <f t="shared" ca="1" si="252"/>
        <v>3,17458082125998+6,71208720624057i</v>
      </c>
      <c r="CD173" s="240" t="str">
        <f t="shared" ca="1" si="253"/>
        <v>5,85344318921439-4,56807190021454i</v>
      </c>
      <c r="CE173" s="240" t="str">
        <f t="shared" ca="1" si="254"/>
        <v>-5,73957414515115-4,71034676931568i</v>
      </c>
      <c r="CF173" s="240" t="str">
        <f t="shared" ca="1" si="255"/>
        <v>-3,33834756286269+6,63215753766592i</v>
      </c>
      <c r="CG173" s="240" t="str">
        <f t="shared" ca="1" si="256"/>
        <v>7,20244632734881+1,80411888647887i</v>
      </c>
      <c r="CH173" s="240" t="str">
        <f t="shared" ca="1" si="257"/>
        <v>0,182217717897894-7,42272690850028i</v>
      </c>
      <c r="CI173" s="240" t="str">
        <f t="shared" ca="1" si="258"/>
        <v>-7,28229458328718+1,44853845551861i</v>
      </c>
      <c r="CJ173" s="240" t="str">
        <f t="shared" ca="1" si="259"/>
        <v>3,00890183087524+6,78797376446357i</v>
      </c>
      <c r="CK173" s="240" t="str">
        <f t="shared" ca="1" si="260"/>
        <v>5,96378633797518-4,42304539541148i</v>
      </c>
      <c r="CL173" s="240" t="str">
        <f t="shared" ca="1" si="261"/>
        <v>-5,62224779623885-4,84978430165481i</v>
      </c>
      <c r="CM173" s="240" t="str">
        <f t="shared" ca="1" si="262"/>
        <v>-3,50010340872311+6,54823290538256i</v>
      </c>
      <c r="CN173" s="240" t="str">
        <f t="shared" ca="1" si="263"/>
        <v>7,15600179129783+1,98033240084394i</v>
      </c>
      <c r="CO173" s="240" t="str">
        <f t="shared" ca="1" si="264"/>
        <v>0,36432567465274-7,41601947527641i</v>
      </c>
      <c r="CP173" s="240" t="str">
        <f t="shared" ca="1" si="265"/>
        <v>-7,31565020557107+1,26938572727834i</v>
      </c>
      <c r="CQ173" s="240" t="str">
        <f t="shared" ca="1" si="266"/>
        <v>2,84141039053757+6,85977150110958i</v>
      </c>
      <c r="CR173" s="240" t="str">
        <f t="shared" ca="1" si="267"/>
        <v>6,07053712484637-4,27535461345045i</v>
      </c>
      <c r="CS173" s="240" t="str">
        <f t="shared" ca="1" si="268"/>
        <v>-5,50153481548356-4,98630050527566i</v>
      </c>
      <c r="CT173" s="240" t="str">
        <f t="shared" ca="1" si="269"/>
        <v>-3,65975092316732+6,46036386245125i</v>
      </c>
      <c r="CU173" s="240" t="str">
        <f t="shared" ca="1" si="270"/>
        <v>7,10524674734792+2,15535303702014i</v>
      </c>
      <c r="CV173" s="240" t="str">
        <f t="shared" ca="1" si="271"/>
        <v>0,546214175244191-7,40484490922344i</v>
      </c>
      <c r="CW173" s="240" t="str">
        <f t="shared" ca="1" si="272"/>
        <v>-7,34459915372091+1,08946836854135i</v>
      </c>
      <c r="CX173" s="240" t="str">
        <f t="shared" ca="1" si="273"/>
        <v>2,67220739082782+6,92743716790671i</v>
      </c>
      <c r="CY173" s="240" t="str">
        <f t="shared" ca="1" si="274"/>
        <v>6,17363124714556-4,12508851773608i</v>
      </c>
      <c r="CZ173" s="240" t="str">
        <f t="shared" ca="1" si="275"/>
        <v>-5,37750791587105-5,11981314792193i</v>
      </c>
      <c r="DA173" s="240" t="str">
        <f t="shared" ca="1" si="276"/>
        <v>-3,81719394050231+6,36860333789776i</v>
      </c>
      <c r="DB173" s="240" t="str">
        <f t="shared" ca="1" si="277"/>
        <v>7,05021176843969+2,32907536912067i</v>
      </c>
      <c r="DC173" s="240" t="str">
        <f t="shared" ca="1" si="278"/>
        <v>0,727773656840739-7,38920994148216i</v>
      </c>
      <c r="DD173" s="240" t="str">
        <f t="shared" ca="1" si="279"/>
        <v>-7,3691239899728+0,908894754796991i</v>
      </c>
      <c r="DE173" s="240" t="str">
        <f t="shared" ca="1" si="280"/>
        <v>2,50139475330609+6,99093000558744i</v>
      </c>
      <c r="DF173" s="240" t="str">
        <f t="shared" ca="1" si="281"/>
        <v>6,27300660482841-3,97233762294563i</v>
      </c>
      <c r="DG173" s="240" t="str">
        <f t="shared" ca="1" si="282"/>
        <v>-5,25024180656801-5,25024180657003i</v>
      </c>
      <c r="DH173" s="240" t="str">
        <f t="shared" ca="1" si="283"/>
        <v>-3,97233762294162+6,27300660483094i</v>
      </c>
      <c r="DI173" s="240" t="str">
        <f t="shared" ca="1" si="284"/>
        <v>6,99093000558655+2,50139475330859i</v>
      </c>
      <c r="DJ173" s="240" t="str">
        <f t="shared" ca="1" si="285"/>
        <v>0,908894754799612-7,36912398997247i</v>
      </c>
      <c r="DK173" s="240" t="str">
        <f t="shared" ca="1" si="286"/>
        <v>-7,38920994148241+0,727773656838106i</v>
      </c>
      <c r="DL173" s="240" t="str">
        <f t="shared" ca="1" si="287"/>
        <v>2,32907536911816+7,05021176844052i</v>
      </c>
      <c r="DM173" s="240" t="str">
        <f t="shared" ca="1" si="288"/>
        <v>6,36860333789533-3,81719394050638i</v>
      </c>
      <c r="DN173" s="240" t="str">
        <f t="shared" ca="1" si="289"/>
        <v>-5,11981314791986-5,37750791587303i</v>
      </c>
      <c r="DO173" s="240" t="str">
        <f t="shared" ca="1" si="290"/>
        <v>-4,12508851773214+6,1736312471482i</v>
      </c>
      <c r="DP173" s="240" t="str">
        <f t="shared" ca="1" si="291"/>
        <v>6,92743716790575+2,67220739083028i</v>
      </c>
      <c r="DQ173" s="240" t="str">
        <f t="shared" ca="1" si="292"/>
        <v>1,08946836854396-7,34459915372052i</v>
      </c>
      <c r="DR173" s="240" t="str">
        <f t="shared" ca="1" si="293"/>
        <v>-7,40484490922364+0,546214175241553i</v>
      </c>
      <c r="DS173" s="240" t="str">
        <f t="shared" ca="1" si="294"/>
        <v>2,1553530370176+7,10524674734869i</v>
      </c>
      <c r="DT173" s="240" t="str">
        <f t="shared" ca="1" si="295"/>
        <v>6,46036386244892-3,65975092317145i</v>
      </c>
      <c r="DU173" s="240" t="str">
        <f t="shared" ca="1" si="296"/>
        <v>-4,98630050527355-5,50153481548548i</v>
      </c>
      <c r="DV173" s="240" t="str">
        <f t="shared" ca="1" si="297"/>
        <v>-4,27535461344657+6,07053712484911i</v>
      </c>
      <c r="DW173" s="240" t="str">
        <f t="shared" ca="1" si="298"/>
        <v>6,85977150110857+2,84141039054001i</v>
      </c>
      <c r="DX173" s="240" t="str">
        <f t="shared" ca="1" si="299"/>
        <v>1,26938572728095-7,31565020557063i</v>
      </c>
      <c r="DY173" s="240" t="str">
        <f t="shared" ca="1" si="300"/>
        <v>-7,41601947527654+0,364325674650099i</v>
      </c>
      <c r="DZ173" s="240" t="str">
        <f t="shared" ca="1" si="301"/>
        <v>1,98033240084139+7,15600179129854i</v>
      </c>
      <c r="EA173" s="240" t="str">
        <f t="shared" ca="1" si="302"/>
        <v>6,54823290538032-3,50010340872729i</v>
      </c>
      <c r="EB173" s="240" t="str">
        <f t="shared" ca="1" si="303"/>
        <v>-4,84978430165265-5,62224779624072i</v>
      </c>
      <c r="EC173" s="240" t="str">
        <f t="shared" ca="1" si="304"/>
        <v>-4,42304539540767+5,96378633797801i</v>
      </c>
      <c r="ED173" s="240" t="str">
        <f t="shared" ca="1" si="305"/>
        <v>6,7879737644625+3,00890183087766i</v>
      </c>
      <c r="EE173" s="240" t="str">
        <f t="shared" ca="1" si="306"/>
        <v>1,44853845552121-7,28229458328667i</v>
      </c>
      <c r="EF173" s="240" t="str">
        <f t="shared" ca="1" si="307"/>
        <v>-7,42272690850035+0,182217717895249i</v>
      </c>
      <c r="EG173" s="240" t="str">
        <f t="shared" ca="1" si="308"/>
        <v>1,8041188864763+7,20244632734945i</v>
      </c>
      <c r="EH173" s="240" t="str">
        <f t="shared" ca="1" si="309"/>
        <v>6,63215753766374-3,33834756286702i</v>
      </c>
      <c r="EI173" s="240" t="str">
        <f t="shared" ca="1" si="310"/>
        <v>-4,71034676931355-5,73957414515289i</v>
      </c>
      <c r="EJ173" s="240" t="str">
        <f t="shared" ca="1" si="311"/>
        <v>-4,56807190021089+5,85344318921725i</v>
      </c>
      <c r="EK173" s="240" t="str">
        <f t="shared" ca="1" si="312"/>
        <v>6,7120872062394+3,17458082126247i</v>
      </c>
      <c r="EL173" s="240" t="str">
        <f t="shared" ca="1" si="313"/>
        <v>1,6268186383602-7,24455237904827i</v>
      </c>
      <c r="EM173" s="240" t="str">
        <f t="shared" ca="1" si="314"/>
        <v>-7,42496316858812+6,98578498472986E-13i</v>
      </c>
      <c r="EN173" s="240"/>
      <c r="EO173" s="240"/>
      <c r="EP173" s="240"/>
    </row>
    <row r="174" spans="1:146" ht="15" thickBot="1">
      <c r="A174" s="277">
        <f t="shared" si="181"/>
        <v>1.4453125000000009E-3</v>
      </c>
      <c r="B174" s="276">
        <v>74</v>
      </c>
      <c r="C174" s="248">
        <f t="shared" si="182"/>
        <v>14800</v>
      </c>
      <c r="D174" s="247">
        <f t="shared" si="315"/>
        <v>92991.142546257877</v>
      </c>
      <c r="E174" s="247" t="str">
        <f t="shared" si="316"/>
        <v>92991,1425462579i</v>
      </c>
      <c r="F174" s="247" t="str">
        <f t="shared" si="183"/>
        <v>0,0107521675702944-0,0335976317743572i</v>
      </c>
      <c r="G174" s="247" t="str">
        <f t="shared" si="184"/>
        <v>-4,84890257486787+1,42333196022826i</v>
      </c>
      <c r="H174" s="247" t="str">
        <f t="shared" si="180"/>
        <v>0,00207180646708135-0,00568007351243274i</v>
      </c>
      <c r="I174" s="247" t="str">
        <f t="shared" si="317"/>
        <v>-0,00297288861685486+0,00512812744127224i</v>
      </c>
      <c r="J174" s="275" t="str">
        <f ca="1">IMPRODUCT(1/N_FFT2,CK100)</f>
        <v>0,0202608314146363+0,000226382273979885i</v>
      </c>
      <c r="K174" s="274" t="str">
        <f t="shared" ca="1" si="318"/>
        <v>-0,0000613941122320015+0,000103227116275015i</v>
      </c>
      <c r="N174" s="265">
        <f t="shared" ca="1" si="185"/>
        <v>22.432751940383923</v>
      </c>
      <c r="O174" s="240">
        <f t="shared" ca="1" si="186"/>
        <v>7.4327519403839233</v>
      </c>
      <c r="P174" s="240" t="str">
        <f t="shared" ca="1" si="187"/>
        <v>-1,80601140365083-7,2100016794148i</v>
      </c>
      <c r="Q174" s="240" t="str">
        <f t="shared" ca="1" si="188"/>
        <v>-6,55510198885107+3,50377501033409i</v>
      </c>
      <c r="R174" s="240" t="str">
        <f t="shared" ca="1" si="189"/>
        <v>4,99153112472139+5,50730591471171i</v>
      </c>
      <c r="S174" s="240" t="str">
        <f t="shared" ca="1" si="190"/>
        <v>4,12941572749597-6,18010737421202i</v>
      </c>
      <c r="T174" s="240" t="str">
        <f t="shared" ca="1" si="191"/>
        <v>-6,99826347744607-2,50401871149665i</v>
      </c>
      <c r="U174" s="241" t="str">
        <f t="shared" ca="1" si="192"/>
        <v>-0,728537089975386+7,39696120821322i</v>
      </c>
      <c r="V174" s="240" t="str">
        <f t="shared" ca="1" si="193"/>
        <v>7,35230362382292-1,09061121872159i</v>
      </c>
      <c r="W174" s="240" t="str">
        <f t="shared" ca="1" si="194"/>
        <v>-2,84439102446445-6,86696738795424i</v>
      </c>
      <c r="X174" s="240" t="str">
        <f t="shared" ca="1" si="195"/>
        <v>-5,97004233814372+4,42768516135152i</v>
      </c>
      <c r="Y174" s="240" t="str">
        <f t="shared" ca="1" si="196"/>
        <v>5,74559494716898+4,71528791383382i</v>
      </c>
      <c r="Z174" s="240" t="str">
        <f t="shared" ca="1" si="197"/>
        <v>3,17791095031491-6,71912817254959i</v>
      </c>
      <c r="AA174" s="240" t="str">
        <f t="shared" ca="1" si="198"/>
        <v>-7,28993369601712-1,45005796951543i</v>
      </c>
      <c r="AB174" s="240" t="str">
        <f t="shared" ca="1" si="199"/>
        <v>0,364707851567314+7,42379886515564i</v>
      </c>
      <c r="AC174" s="240" t="str">
        <f t="shared" ca="1" si="200"/>
        <v>7,11270013724519-2,15761399812691i</v>
      </c>
      <c r="AD174" s="240" t="str">
        <f t="shared" ca="1" si="201"/>
        <v>-3,82119816945894-6,37528399030228i</v>
      </c>
      <c r="AE174" s="240" t="str">
        <f t="shared" ca="1" si="202"/>
        <v>-5,25574929992287+5,25574929992301i</v>
      </c>
      <c r="AF174" s="240" t="str">
        <f t="shared" ca="1" si="203"/>
        <v>6,37528399030238+3,82119816945879i</v>
      </c>
      <c r="AG174" s="240" t="str">
        <f t="shared" ca="1" si="204"/>
        <v>2,15761399812674-7,11270013724524i</v>
      </c>
      <c r="AH174" s="240" t="str">
        <f t="shared" ca="1" si="205"/>
        <v>-7,42379886515565-0,364707851567107i</v>
      </c>
      <c r="AI174" s="240" t="str">
        <f t="shared" ca="1" si="206"/>
        <v>1,45005796951563+7,28993369601708i</v>
      </c>
      <c r="AJ174" s="240" t="str">
        <f t="shared" ca="1" si="207"/>
        <v>6,71912817254951-3,17791095031507i</v>
      </c>
      <c r="AK174" s="240" t="str">
        <f t="shared" ca="1" si="208"/>
        <v>-4,71528791383396-5,74559494716887i</v>
      </c>
      <c r="AL174" s="240" t="str">
        <f t="shared" ca="1" si="209"/>
        <v>-4,4276851613514+5,97004233814381i</v>
      </c>
      <c r="AM174" s="240" t="str">
        <f t="shared" ca="1" si="210"/>
        <v>6,86696738795432+2,84439102446425i</v>
      </c>
      <c r="AN174" s="240" t="str">
        <f t="shared" ca="1" si="211"/>
        <v>1,0906112187214-7,35230362382295i</v>
      </c>
      <c r="AO174" s="240" t="str">
        <f t="shared" ca="1" si="212"/>
        <v>-7,3969612082132+0,728537089975567i</v>
      </c>
      <c r="AP174" s="240" t="str">
        <f t="shared" ca="1" si="213"/>
        <v>2,5040187114968+6,99826347744602i</v>
      </c>
      <c r="AQ174" s="240" t="str">
        <f t="shared" ca="1" si="214"/>
        <v>6,18010737421191-4,12941572749614i</v>
      </c>
      <c r="AR174" s="240" t="str">
        <f t="shared" ca="1" si="215"/>
        <v>6,18010737421191-4,12941572749614i</v>
      </c>
      <c r="AS174" s="240" t="str">
        <f t="shared" ca="1" si="216"/>
        <v>-3,50377501033394+6,55510198885116i</v>
      </c>
      <c r="AT174" s="240" t="str">
        <f t="shared" ca="1" si="217"/>
        <v>7,21000167941483+1,80601140365066i</v>
      </c>
      <c r="AU174" s="240" t="str">
        <f t="shared" ca="1" si="218"/>
        <v>-2,07608220235091E-13-7,43275194038392i</v>
      </c>
      <c r="AV174" s="240" t="str">
        <f t="shared" ca="1" si="219"/>
        <v>-7,21000167941474+1,80601140365101i</v>
      </c>
      <c r="AW174" s="240" t="str">
        <f t="shared" ca="1" si="220"/>
        <v>3,50377501033426+6,55510198885099i</v>
      </c>
      <c r="AX174" s="240" t="str">
        <f t="shared" ca="1" si="221"/>
        <v>5,5073059147116-4,99153112472151i</v>
      </c>
      <c r="AY174" s="240" t="str">
        <f t="shared" ca="1" si="222"/>
        <v>-6,18010737421211-4,12941572749585i</v>
      </c>
      <c r="AZ174" s="240" t="str">
        <f t="shared" ca="1" si="223"/>
        <v>-2,50401871149646+6,99826347744614i</v>
      </c>
      <c r="BA174" s="240" t="str">
        <f t="shared" ca="1" si="224"/>
        <v>7,39696120821324+0,728537089975154i</v>
      </c>
      <c r="BB174" s="240" t="str">
        <f t="shared" ca="1" si="225"/>
        <v>-1,09061121872175-7,35230362382289i</v>
      </c>
      <c r="BC174" s="240" t="str">
        <f t="shared" ca="1" si="226"/>
        <v>-6,86696738795416+2,84439102446464i</v>
      </c>
      <c r="BD174" s="240" t="str">
        <f t="shared" ca="1" si="227"/>
        <v>4,42768516135165+5,97004233814363i</v>
      </c>
      <c r="BE174" s="240" t="str">
        <f t="shared" ca="1" si="228"/>
        <v>4,71528791383368-5,7455949471691i</v>
      </c>
      <c r="BF174" s="240" t="str">
        <f t="shared" ca="1" si="229"/>
        <v>-6,71912817254969-3,1779109503147i</v>
      </c>
      <c r="BG174" s="240" t="str">
        <f t="shared" ca="1" si="230"/>
        <v>-1,45005796951528+7,28993369601715i</v>
      </c>
      <c r="BH174" s="240" t="str">
        <f t="shared" ca="1" si="231"/>
        <v>7,42379886515563-0,364707851567521i</v>
      </c>
      <c r="BI174" s="240" t="str">
        <f t="shared" ca="1" si="232"/>
        <v>-2,15761399812704-7,11270013724515i</v>
      </c>
      <c r="BJ174" s="240" t="str">
        <f t="shared" ca="1" si="233"/>
        <v>-6,37528399030219+3,82119816945909i</v>
      </c>
      <c r="BK174" s="240" t="str">
        <f t="shared" ca="1" si="234"/>
        <v>5,25574929992316+5,25574929992272i</v>
      </c>
      <c r="BL174" s="240" t="str">
        <f t="shared" ca="1" si="235"/>
        <v>3,82119816945865-6,37528399030245i</v>
      </c>
      <c r="BM174" s="240" t="str">
        <f t="shared" ca="1" si="236"/>
        <v>-7,1127001372453-2,15761399812654i</v>
      </c>
      <c r="BN174" s="240" t="str">
        <f t="shared" ca="1" si="237"/>
        <v>-0,364707851567637+7,42379886515562i</v>
      </c>
      <c r="BO174" s="240" t="str">
        <f t="shared" ca="1" si="238"/>
        <v>7,28993369601705-1,45005796951578i</v>
      </c>
      <c r="BP174" s="240" t="str">
        <f t="shared" ca="1" si="239"/>
        <v>-3,17791095031526-6,71912817254942i</v>
      </c>
      <c r="BQ174" s="240" t="str">
        <f t="shared" ca="1" si="240"/>
        <v>-5,74559494716877+4,71528791383408i</v>
      </c>
      <c r="BR174" s="240" t="str">
        <f t="shared" ca="1" si="241"/>
        <v>5,97004233814393+4,42768516135123i</v>
      </c>
      <c r="BS174" s="240" t="str">
        <f t="shared" ca="1" si="242"/>
        <v>2,84439102446133-6,86696738795553i</v>
      </c>
      <c r="BT174" s="240" t="str">
        <f t="shared" ca="1" si="243"/>
        <v>-7,35230362382275-1,09061121872271i</v>
      </c>
      <c r="BU174" s="240" t="str">
        <f t="shared" ca="1" si="244"/>
        <v>0,728537089977244+7,39696120821304i</v>
      </c>
      <c r="BV174" s="240" t="str">
        <f t="shared" ca="1" si="245"/>
        <v>6,99826347744697-2,50401871149417i</v>
      </c>
      <c r="BW174" s="240" t="str">
        <f t="shared" ca="1" si="246"/>
        <v>-4,12941572749628-6,18010737421182i</v>
      </c>
      <c r="BX174" s="240" t="str">
        <f t="shared" ca="1" si="247"/>
        <v>-4,9915311247189+5,50730591471397i</v>
      </c>
      <c r="BY174" s="240" t="str">
        <f t="shared" ca="1" si="248"/>
        <v>6,55510198885054+3,5037750103351i</v>
      </c>
      <c r="BZ174" s="240" t="str">
        <f t="shared" ca="1" si="249"/>
        <v>1,80601140364903-7,21000167941524i</v>
      </c>
      <c r="CA174" s="240" t="str">
        <f t="shared" ca="1" si="250"/>
        <v>-7,43275194038392-2,64793054033883E-12i</v>
      </c>
      <c r="CB174" s="240" t="str">
        <f t="shared" ca="1" si="251"/>
        <v>1,80601140365116+7,21000167941471i</v>
      </c>
      <c r="CC174" s="240" t="str">
        <f t="shared" ca="1" si="252"/>
        <v>6,5551019888495-3,50377501033704i</v>
      </c>
      <c r="CD174" s="240" t="str">
        <f t="shared" ca="1" si="253"/>
        <v>-4,99153112472053-5,50730591471249i</v>
      </c>
      <c r="CE174" s="240" t="str">
        <f t="shared" ca="1" si="254"/>
        <v>-4,12941572749444+6,18010737421305i</v>
      </c>
      <c r="CF174" s="240" t="str">
        <f t="shared" ca="1" si="255"/>
        <v>6,99826347744521+2,50401871149906i</v>
      </c>
      <c r="CG174" s="240" t="str">
        <f t="shared" ca="1" si="256"/>
        <v>0,728537089975052-7,39696120821325i</v>
      </c>
      <c r="CH174" s="240" t="str">
        <f t="shared" ca="1" si="257"/>
        <v>-7,35230362382242+1,09061121872488i</v>
      </c>
      <c r="CI174" s="240" t="str">
        <f t="shared" ca="1" si="258"/>
        <v>2,84439102446337+6,86696738795468i</v>
      </c>
      <c r="CJ174" s="240" t="str">
        <f t="shared" ca="1" si="259"/>
        <v>5,97004233814256-4,42768516135309i</v>
      </c>
      <c r="CK174" s="240" t="str">
        <f t="shared" ca="1" si="260"/>
        <v>-5,74559494716735-4,7152879138358i</v>
      </c>
      <c r="CL174" s="240" t="str">
        <f t="shared" ca="1" si="261"/>
        <v>-3,1779109503146+6,71912817254973i</v>
      </c>
      <c r="CM174" s="240" t="str">
        <f t="shared" ca="1" si="262"/>
        <v>7,28993369601778+1,45005796951207i</v>
      </c>
      <c r="CN174" s="240" t="str">
        <f t="shared" ca="1" si="263"/>
        <v>-0,364707851566252-7,42379886515569i</v>
      </c>
      <c r="CO174" s="240" t="str">
        <f t="shared" ca="1" si="264"/>
        <v>-7,11270013724466+2,15761399812865i</v>
      </c>
      <c r="CP174" s="240" t="str">
        <f t="shared" ca="1" si="265"/>
        <v>3,82119816945665+6,37528399030366i</v>
      </c>
      <c r="CQ174" s="240" t="str">
        <f t="shared" ca="1" si="266"/>
        <v>5,25574929992257-5,25574929992331i</v>
      </c>
      <c r="CR174" s="240" t="str">
        <f t="shared" ca="1" si="267"/>
        <v>-6,37528399030408-3,82119816945593i</v>
      </c>
      <c r="CS174" s="240" t="str">
        <f t="shared" ca="1" si="268"/>
        <v>-2,15761399812786+7,11270013724491i</v>
      </c>
      <c r="CT174" s="240" t="str">
        <f t="shared" ca="1" si="269"/>
        <v>7,42379886515574+0,364707851565215i</v>
      </c>
      <c r="CU174" s="240" t="str">
        <f t="shared" ca="1" si="270"/>
        <v>-1,45005796951308-7,28993369601758i</v>
      </c>
      <c r="CV174" s="240" t="str">
        <f t="shared" ca="1" si="271"/>
        <v>-6,71912817254938+3,17791095031535i</v>
      </c>
      <c r="CW174" s="240" t="str">
        <f t="shared" ca="1" si="272"/>
        <v>4,7152879138366+5,74559494716669i</v>
      </c>
      <c r="CX174" s="240" t="str">
        <f t="shared" ca="1" si="273"/>
        <v>4,42768516135225-5,97004233814317i</v>
      </c>
      <c r="CY174" s="240" t="str">
        <f t="shared" ca="1" si="274"/>
        <v>-6,866967387955-2,8443910244626i</v>
      </c>
      <c r="CZ174" s="240" t="str">
        <f t="shared" ca="1" si="275"/>
        <v>-1,09061121872407+7,35230362382255i</v>
      </c>
      <c r="DA174" s="240" t="str">
        <f t="shared" ca="1" si="276"/>
        <v>7,39696120821316-0,72853708997598i</v>
      </c>
      <c r="DB174" s="240" t="str">
        <f t="shared" ca="1" si="277"/>
        <v>-2,50401871149993-6,9982634774449i</v>
      </c>
      <c r="DC174" s="240" t="str">
        <f t="shared" ca="1" si="278"/>
        <v>-6,18010737421259+4,12941572749513i</v>
      </c>
      <c r="DD174" s="240" t="str">
        <f t="shared" ca="1" si="279"/>
        <v>5,50730591471311+4,99153112471984i</v>
      </c>
      <c r="DE174" s="240" t="str">
        <f t="shared" ca="1" si="280"/>
        <v>3,50377501033623-6,55510198884993i</v>
      </c>
      <c r="DF174" s="240" t="str">
        <f t="shared" ca="1" si="281"/>
        <v>-7,21000167941491-1,80601140365036i</v>
      </c>
      <c r="DG174" s="240" t="str">
        <f t="shared" ca="1" si="282"/>
        <v>3,58034588355536E-12+7,43275194038392i</v>
      </c>
      <c r="DH174" s="240" t="str">
        <f t="shared" ca="1" si="283"/>
        <v>7,21000167941502-1,80601140364993i</v>
      </c>
      <c r="DI174" s="240" t="str">
        <f t="shared" ca="1" si="284"/>
        <v>-3,50377501033583-6,55510198885014i</v>
      </c>
      <c r="DJ174" s="240" t="str">
        <f t="shared" ca="1" si="285"/>
        <v>-5,50730591471327+4,99153112471967i</v>
      </c>
      <c r="DK174" s="240" t="str">
        <f t="shared" ca="1" si="286"/>
        <v>6,18010737421234+4,1294157274955i</v>
      </c>
      <c r="DL174" s="240" t="str">
        <f t="shared" ca="1" si="287"/>
        <v>2,50401871149339-6,99826347744724i</v>
      </c>
      <c r="DM174" s="240" t="str">
        <f t="shared" ca="1" si="288"/>
        <v>-7,39696120821313-0,728537089976212i</v>
      </c>
      <c r="DN174" s="240" t="str">
        <f t="shared" ca="1" si="289"/>
        <v>1,09061121872363+7,35230362382261i</v>
      </c>
      <c r="DO174" s="240" t="str">
        <f t="shared" ca="1" si="290"/>
        <v>6,86696738795517-2,8443910244622i</v>
      </c>
      <c r="DP174" s="240" t="str">
        <f t="shared" ca="1" si="291"/>
        <v>-4,42768516135189-5,97004233814344i</v>
      </c>
      <c r="DQ174" s="240" t="str">
        <f t="shared" ca="1" si="292"/>
        <v>-4,71528791383107+5,74559494717124i</v>
      </c>
      <c r="DR174" s="240" t="str">
        <f t="shared" ca="1" si="293"/>
        <v>6,71912817254919+3,17791095031575i</v>
      </c>
      <c r="DS174" s="240" t="str">
        <f t="shared" ca="1" si="294"/>
        <v>1,45005796951352-7,28993369601749i</v>
      </c>
      <c r="DT174" s="240" t="str">
        <f t="shared" ca="1" si="295"/>
        <v>-7,42379886515575+0,364707851564982i</v>
      </c>
      <c r="DU174" s="240" t="str">
        <f t="shared" ca="1" si="296"/>
        <v>2,15761399812743+7,11270013724503i</v>
      </c>
      <c r="DV174" s="240" t="str">
        <f t="shared" ca="1" si="297"/>
        <v>6,37528399030051-3,8211981694619i</v>
      </c>
      <c r="DW174" s="240" t="str">
        <f t="shared" ca="1" si="298"/>
        <v>-5,25574929992241-5,25574929992347i</v>
      </c>
      <c r="DX174" s="240" t="str">
        <f t="shared" ca="1" si="299"/>
        <v>-3,82119816945703+6,37528399030343i</v>
      </c>
      <c r="DY174" s="240" t="str">
        <f t="shared" ca="1" si="300"/>
        <v>7,11270013724454+2,15761399812908i</v>
      </c>
      <c r="DZ174" s="240" t="str">
        <f t="shared" ca="1" si="301"/>
        <v>0,364707851566484-7,42379886515567i</v>
      </c>
      <c r="EA174" s="240" t="str">
        <f t="shared" ca="1" si="302"/>
        <v>-7,28993369601639+1,45005796951909i</v>
      </c>
      <c r="EB174" s="240" t="str">
        <f t="shared" ca="1" si="303"/>
        <v>3,1779109503142+6,71912817254993i</v>
      </c>
      <c r="EC174" s="240" t="str">
        <f t="shared" ca="1" si="304"/>
        <v>5,7455949471675-4,71528791383562i</v>
      </c>
      <c r="ED174" s="240" t="str">
        <f t="shared" ca="1" si="305"/>
        <v>-5,97004233814242-4,42768516135328i</v>
      </c>
      <c r="EE174" s="240" t="str">
        <f t="shared" ca="1" si="306"/>
        <v>-2,84439102446378+6,86696738795451i</v>
      </c>
      <c r="EF174" s="240" t="str">
        <f t="shared" ca="1" si="307"/>
        <v>7,35230362382348+1,0906112187178i</v>
      </c>
      <c r="EG174" s="240" t="str">
        <f t="shared" ca="1" si="308"/>
        <v>-0,728537089974715-7,39696120821328i</v>
      </c>
      <c r="EH174" s="240" t="str">
        <f t="shared" ca="1" si="309"/>
        <v>-6,99826347744533+2,50401871149874i</v>
      </c>
      <c r="EI174" s="240" t="str">
        <f t="shared" ca="1" si="310"/>
        <v>4,12941572749408+6,1801073742133i</v>
      </c>
      <c r="EJ174" s="240" t="str">
        <f t="shared" ca="1" si="311"/>
        <v>4,99153112472078-5,50730591471226i</v>
      </c>
      <c r="EK174" s="240" t="str">
        <f t="shared" ca="1" si="312"/>
        <v>-6,55510198885282-3,50377501033082i</v>
      </c>
      <c r="EL174" s="240" t="str">
        <f t="shared" ca="1" si="313"/>
        <v>-1,80601140365159+7,2100016794146i</v>
      </c>
      <c r="EM174" s="240" t="str">
        <f t="shared" ca="1" si="314"/>
        <v>7,43275194038392-2,30919349236541E-12i</v>
      </c>
      <c r="EN174" s="240"/>
      <c r="EO174" s="240"/>
      <c r="EP174" s="240"/>
    </row>
    <row r="175" spans="1:146" ht="15" thickBot="1">
      <c r="A175" s="277">
        <f t="shared" si="181"/>
        <v>1.4648437500000009E-3</v>
      </c>
      <c r="B175" s="276">
        <v>75</v>
      </c>
      <c r="C175" s="248">
        <f t="shared" si="182"/>
        <v>15000</v>
      </c>
      <c r="D175" s="247">
        <f t="shared" si="315"/>
        <v>94247.779607693796</v>
      </c>
      <c r="E175" s="247" t="str">
        <f t="shared" si="316"/>
        <v>94247,7796076938i</v>
      </c>
      <c r="F175" s="247" t="str">
        <f t="shared" si="183"/>
        <v>0,0107463988704058-0,0331834447704572i</v>
      </c>
      <c r="G175" s="247" t="str">
        <f t="shared" si="184"/>
        <v>-4,82993736167658+1,46470502432547i</v>
      </c>
      <c r="H175" s="247" t="str">
        <f t="shared" si="180"/>
        <v>0,00206981144170016-0,00560434995531243i</v>
      </c>
      <c r="I175" s="247" t="str">
        <f t="shared" si="317"/>
        <v>-0,00295211006231367+0,00506800963538801i</v>
      </c>
      <c r="J175" s="275" t="str">
        <f ca="1">IMPRODUCT(1/N_FFT2,CL100)</f>
        <v>0,0667892327846945+0,00445541635699484i</v>
      </c>
      <c r="K175" s="274" t="str">
        <f t="shared" ca="1" si="318"/>
        <v>-0,000219749259184822+0,000325335595833723i</v>
      </c>
      <c r="N175" s="265">
        <f t="shared" ca="1" si="185"/>
        <v>22.439111580052852</v>
      </c>
      <c r="O175" s="240">
        <f t="shared" ca="1" si="186"/>
        <v>7.4391115800528524</v>
      </c>
      <c r="P175" s="240" t="str">
        <f t="shared" ca="1" si="187"/>
        <v>-1,98410596267935-7,16963769163664i</v>
      </c>
      <c r="Q175" s="240" t="str">
        <f t="shared" ca="1" si="188"/>
        <v>-6,38073883519565+3,82446767766475i</v>
      </c>
      <c r="R175" s="240" t="str">
        <f t="shared" ca="1" si="189"/>
        <v>5,38775486160376+5,12956905126946i</v>
      </c>
      <c r="S175" s="240" t="str">
        <f t="shared" ca="1" si="190"/>
        <v>3,50677292372139-6,56071069030871i</v>
      </c>
      <c r="T175" s="240" t="str">
        <f t="shared" ca="1" si="191"/>
        <v>-7,25835701425185-1,62991857285489i</v>
      </c>
      <c r="U175" s="241" t="str">
        <f t="shared" ca="1" si="192"/>
        <v>0,365019904295235+7,43015084436007i</v>
      </c>
      <c r="V175" s="240" t="str">
        <f t="shared" ca="1" si="193"/>
        <v>7,06364608383614-2,33351346745262i</v>
      </c>
      <c r="W175" s="240" t="str">
        <f t="shared" ca="1" si="194"/>
        <v>-4,13294895398905-6,18539522134174i</v>
      </c>
      <c r="X175" s="240" t="str">
        <f t="shared" ca="1" si="195"/>
        <v>-4,85902565979362+5,63296109856474i</v>
      </c>
      <c r="Y175" s="240" t="str">
        <f t="shared" ca="1" si="196"/>
        <v>6,72487721871842+3,18063004664775i</v>
      </c>
      <c r="Z175" s="240" t="str">
        <f t="shared" ca="1" si="197"/>
        <v>1,2718045664242-7,32959031906279i</v>
      </c>
      <c r="AA175" s="240" t="str">
        <f t="shared" ca="1" si="198"/>
        <v>-7,4032902244789+0,729160443669054i</v>
      </c>
      <c r="AB175" s="240" t="str">
        <f t="shared" ca="1" si="199"/>
        <v>2,67729933389095+6,94063753391744i</v>
      </c>
      <c r="AC175" s="240" t="str">
        <f t="shared" ca="1" si="200"/>
        <v>5,97515044862321-4,43147359427925i</v>
      </c>
      <c r="AD175" s="240" t="str">
        <f t="shared" ca="1" si="201"/>
        <v>-5,86459703885019-4,57677644990292i</v>
      </c>
      <c r="AE175" s="240" t="str">
        <f t="shared" ca="1" si="202"/>
        <v>-2,8468247532016+6,87284292887849i</v>
      </c>
      <c r="AF175" s="240" t="str">
        <f t="shared" ca="1" si="203"/>
        <v>7,38316599879874+0,910626671396442i</v>
      </c>
      <c r="AG175" s="240" t="str">
        <f t="shared" ca="1" si="204"/>
        <v>-1,09154437166791-7,35859442999521i</v>
      </c>
      <c r="AH175" s="240" t="str">
        <f t="shared" ca="1" si="205"/>
        <v>-6,80090838025148+3,01463535173024i</v>
      </c>
      <c r="AI175" s="240" t="str">
        <f t="shared" ca="1" si="206"/>
        <v>4,71932242652961+5,75051101511258i</v>
      </c>
      <c r="AJ175" s="240" t="str">
        <f t="shared" ca="1" si="207"/>
        <v>4,28350138466553-6,08210465119148i</v>
      </c>
      <c r="AK175" s="240" t="str">
        <f t="shared" ca="1" si="208"/>
        <v>-7,00425135843298-2,50616120957256i</v>
      </c>
      <c r="AL175" s="240" t="str">
        <f t="shared" ca="1" si="209"/>
        <v>-0,547254996955798+7,41895498495464i</v>
      </c>
      <c r="AM175" s="240" t="str">
        <f t="shared" ca="1" si="210"/>
        <v>7,29617113699301-1,45129867366666i</v>
      </c>
      <c r="AN175" s="240" t="str">
        <f t="shared" ca="1" si="211"/>
        <v>-3,3447088489563-6,6447952426083i</v>
      </c>
      <c r="AO175" s="240" t="str">
        <f t="shared" ca="1" si="212"/>
        <v>-5,5120180968813+4,99580199769061i</v>
      </c>
      <c r="AP175" s="240" t="str">
        <f t="shared" ca="1" si="213"/>
        <v>6,28495994069813+3,97990698940267i</v>
      </c>
      <c r="AQ175" s="240" t="str">
        <f t="shared" ca="1" si="214"/>
        <v>2,1594601040759-7,11878593296504i</v>
      </c>
      <c r="AR175" s="240" t="str">
        <f t="shared" ca="1" si="215"/>
        <v>2,1594601040759-7,11878593296504i</v>
      </c>
      <c r="AS175" s="240" t="str">
        <f t="shared" ca="1" si="216"/>
        <v>1,8075566700418+7,21617072865268i</v>
      </c>
      <c r="AT175" s="240" t="str">
        <f t="shared" ca="1" si="217"/>
        <v>6,47267421121036-3,66672464960335i</v>
      </c>
      <c r="AU175" s="240" t="str">
        <f t="shared" ca="1" si="218"/>
        <v>-5,26024624425861-5,26024624425887i</v>
      </c>
      <c r="AV175" s="240" t="str">
        <f t="shared" ca="1" si="219"/>
        <v>-3,66672464960367+6,47267421121018i</v>
      </c>
      <c r="AW175" s="240" t="str">
        <f t="shared" ca="1" si="220"/>
        <v>7,21617072865278+1,80755667004144i</v>
      </c>
      <c r="AX175" s="240" t="str">
        <f t="shared" ca="1" si="221"/>
        <v>-0,18256493729327-7,4368710587281i</v>
      </c>
      <c r="AY175" s="240" t="str">
        <f t="shared" ca="1" si="222"/>
        <v>-7,11878593296513+2,1594601040756i</v>
      </c>
      <c r="AZ175" s="240" t="str">
        <f t="shared" ca="1" si="223"/>
        <v>3,97990698940299+6,28495994069793i</v>
      </c>
      <c r="BA175" s="240" t="str">
        <f t="shared" ca="1" si="224"/>
        <v>4,99580199769084-5,51201809688109i</v>
      </c>
      <c r="BB175" s="240" t="str">
        <f t="shared" ca="1" si="225"/>
        <v>-6,64479524260814-3,34470884895663i</v>
      </c>
      <c r="BC175" s="240" t="str">
        <f t="shared" ca="1" si="226"/>
        <v>-1,45129867366624+7,29617113699309i</v>
      </c>
      <c r="BD175" s="240" t="str">
        <f t="shared" ca="1" si="227"/>
        <v>7,41895498495467-0,547254996955434i</v>
      </c>
      <c r="BE175" s="240" t="str">
        <f t="shared" ca="1" si="228"/>
        <v>-2,50616120957227-7,00425135843309i</v>
      </c>
      <c r="BF175" s="240" t="str">
        <f t="shared" ca="1" si="229"/>
        <v>-6,08210465119126+4,28350138466583i</v>
      </c>
      <c r="BG175" s="240" t="str">
        <f t="shared" ca="1" si="230"/>
        <v>5,75051101511239+4,71932242652984i</v>
      </c>
      <c r="BH175" s="240" t="str">
        <f t="shared" ca="1" si="231"/>
        <v>3,01463535173056-6,80090838025133i</v>
      </c>
      <c r="BI175" s="240" t="str">
        <f t="shared" ca="1" si="232"/>
        <v>-7,35859442999528-1,09154437166749i</v>
      </c>
      <c r="BJ175" s="240" t="str">
        <f t="shared" ca="1" si="233"/>
        <v>0,910626671396792+7,3831659987987i</v>
      </c>
      <c r="BK175" s="240" t="str">
        <f t="shared" ca="1" si="234"/>
        <v>6,87284292887863-2,84682475320128i</v>
      </c>
      <c r="BL175" s="240" t="str">
        <f t="shared" ca="1" si="235"/>
        <v>-4,57677644990262-5,86459703885043i</v>
      </c>
      <c r="BM175" s="240" t="str">
        <f t="shared" ca="1" si="236"/>
        <v>-4,43147359427893+5,97515044862345i</v>
      </c>
      <c r="BN175" s="240" t="str">
        <f t="shared" ca="1" si="237"/>
        <v>6,94063753391729+2,67729933389132i</v>
      </c>
      <c r="BO175" s="240" t="str">
        <f t="shared" ca="1" si="238"/>
        <v>0,72916044366939-7,40329022447887i</v>
      </c>
      <c r="BP175" s="240" t="str">
        <f t="shared" ca="1" si="239"/>
        <v>-7,32959031906273+1,27180456642454i</v>
      </c>
      <c r="BQ175" s="240" t="str">
        <f t="shared" ca="1" si="240"/>
        <v>3,18063004664745+6,72487721871856i</v>
      </c>
      <c r="BR175" s="240" t="str">
        <f t="shared" ca="1" si="241"/>
        <v>5,63296109856644-4,85902565979164i</v>
      </c>
      <c r="BS175" s="240" t="str">
        <f t="shared" ca="1" si="242"/>
        <v>-6,18539522134155-4,13294895398935i</v>
      </c>
      <c r="BT175" s="240" t="str">
        <f t="shared" ca="1" si="243"/>
        <v>-2,3335134674515+7,06364608383651i</v>
      </c>
      <c r="BU175" s="240" t="str">
        <f t="shared" ca="1" si="244"/>
        <v>7,4301508443602+0,365019904292629i</v>
      </c>
      <c r="BV175" s="240" t="str">
        <f t="shared" ca="1" si="245"/>
        <v>-1,62991857285197-7,25835701425251i</v>
      </c>
      <c r="BW175" s="240" t="str">
        <f t="shared" ca="1" si="246"/>
        <v>-6,5607106903093+3,50677292372029i</v>
      </c>
      <c r="BX175" s="240" t="str">
        <f t="shared" ca="1" si="247"/>
        <v>5,12956905126982+5,38775486160342i</v>
      </c>
      <c r="BY175" s="240" t="str">
        <f t="shared" ca="1" si="248"/>
        <v>3,8244676776629-6,38073883519676i</v>
      </c>
      <c r="BZ175" s="240" t="str">
        <f t="shared" ca="1" si="249"/>
        <v>-7,1696376916357-1,98410596268271i</v>
      </c>
      <c r="CA175" s="240" t="str">
        <f t="shared" ca="1" si="250"/>
        <v>-1,84456635281576E-12+7,43911158005285i</v>
      </c>
      <c r="CB175" s="240" t="str">
        <f t="shared" ca="1" si="251"/>
        <v>7,16963769163666-1,98410596267926i</v>
      </c>
      <c r="CC175" s="240" t="str">
        <f t="shared" ca="1" si="252"/>
        <v>-3,82446767766609-6,38073883519486i</v>
      </c>
      <c r="CD175" s="240" t="str">
        <f t="shared" ca="1" si="253"/>
        <v>-5,12956905126706+5,38775486160605i</v>
      </c>
      <c r="CE175" s="240" t="str">
        <f t="shared" ca="1" si="254"/>
        <v>6,56071069030755+3,50677292372355i</v>
      </c>
      <c r="CF175" s="240" t="str">
        <f t="shared" ca="1" si="255"/>
        <v>1,62991857285557-7,25835701425171i</v>
      </c>
      <c r="CG175" s="240" t="str">
        <f t="shared" ca="1" si="256"/>
        <v>-7,43015084436002+0,365019904296335i</v>
      </c>
      <c r="CH175" s="240" t="str">
        <f t="shared" ca="1" si="257"/>
        <v>2,33351346745513+7,06364608383532i</v>
      </c>
      <c r="CI175" s="240" t="str">
        <f t="shared" ca="1" si="258"/>
        <v>6,18539522134353-4,13294895398637i</v>
      </c>
      <c r="CJ175" s="240" t="str">
        <f t="shared" ca="1" si="259"/>
        <v>-5,63296109856396-4,85902565979451i</v>
      </c>
      <c r="CK175" s="240" t="str">
        <f t="shared" ca="1" si="260"/>
        <v>-3,18063004664743+6,72487721871857i</v>
      </c>
      <c r="CL175" s="240" t="str">
        <f t="shared" ca="1" si="261"/>
        <v>7,32959031906312+1,27180456642234i</v>
      </c>
      <c r="CM175" s="240" t="str">
        <f t="shared" ca="1" si="262"/>
        <v>-0,729160443665824-7,40329022447922i</v>
      </c>
      <c r="CN175" s="240" t="str">
        <f t="shared" ca="1" si="263"/>
        <v>-6,94063753391813+2,67729933388916i</v>
      </c>
      <c r="CO175" s="240" t="str">
        <f t="shared" ca="1" si="264"/>
        <v>4,43147359427894+5,97515044862344i</v>
      </c>
      <c r="CP175" s="240" t="str">
        <f t="shared" ca="1" si="265"/>
        <v>4,57677644990144-5,86459703885135i</v>
      </c>
      <c r="CQ175" s="240" t="str">
        <f t="shared" ca="1" si="266"/>
        <v>-6,8728429288798-2,84682475319844i</v>
      </c>
      <c r="CR175" s="240" t="str">
        <f t="shared" ca="1" si="267"/>
        <v>-0,910626671399091+7,38316599879842i</v>
      </c>
      <c r="CS175" s="240" t="str">
        <f t="shared" ca="1" si="268"/>
        <v>7,35859442999538-1,09154437166677i</v>
      </c>
      <c r="CT175" s="240" t="str">
        <f t="shared" ca="1" si="269"/>
        <v>-3,01463535173126-6,80090838025103i</v>
      </c>
      <c r="CU175" s="240" t="str">
        <f t="shared" ca="1" si="270"/>
        <v>-5,7505110151109+4,71932242653165i</v>
      </c>
      <c r="CV175" s="240" t="str">
        <f t="shared" ca="1" si="271"/>
        <v>6,0821046511895+4,28350138466833i</v>
      </c>
      <c r="CW175" s="240" t="str">
        <f t="shared" ca="1" si="272"/>
        <v>2,50616120957365-7,00425135843259i</v>
      </c>
      <c r="CX175" s="240" t="str">
        <f t="shared" ca="1" si="273"/>
        <v>-7,41895498495467-0,547254996955424i</v>
      </c>
      <c r="CY175" s="240" t="str">
        <f t="shared" ca="1" si="274"/>
        <v>1,45129867366853+7,29617113699264i</v>
      </c>
      <c r="CZ175" s="240" t="str">
        <f t="shared" ca="1" si="275"/>
        <v>6,64479524260984-3,34470884895324i</v>
      </c>
      <c r="DA175" s="240" t="str">
        <f t="shared" ca="1" si="276"/>
        <v>-4,99580199768921-5,51201809688258i</v>
      </c>
      <c r="DB175" s="240" t="str">
        <f t="shared" ca="1" si="277"/>
        <v>-3,97990698940297+6,28495994069794i</v>
      </c>
      <c r="DC175" s="240" t="str">
        <f t="shared" ca="1" si="278"/>
        <v>7,11878593296559+2,15946010407407i</v>
      </c>
      <c r="DD175" s="240" t="str">
        <f t="shared" ca="1" si="279"/>
        <v>0,182564937290194-7,43687105872817i</v>
      </c>
      <c r="DE175" s="240" t="str">
        <f t="shared" ca="1" si="280"/>
        <v>-7,21617072865333+1,80755667003924i</v>
      </c>
      <c r="DF175" s="240" t="str">
        <f t="shared" ca="1" si="281"/>
        <v>3,66672464960303+6,47267421121054i</v>
      </c>
      <c r="DG175" s="240" t="str">
        <f t="shared" ca="1" si="282"/>
        <v>5,26024624425805-5,26024624425944i</v>
      </c>
      <c r="DH175" s="240" t="str">
        <f t="shared" ca="1" si="283"/>
        <v>-6,47267421121151-3,66672464960132i</v>
      </c>
      <c r="DI175" s="240" t="str">
        <f t="shared" ca="1" si="284"/>
        <v>-1,80755667004472+7,21617072865195i</v>
      </c>
      <c r="DJ175" s="240" t="str">
        <f t="shared" ca="1" si="285"/>
        <v>7,43687105872813-0,182564937292166i</v>
      </c>
      <c r="DK175" s="240" t="str">
        <f t="shared" ca="1" si="286"/>
        <v>-2,15946010407596-7,11878593296502i</v>
      </c>
      <c r="DL175" s="240" t="str">
        <f t="shared" ca="1" si="287"/>
        <v>-6,28495994069688+3,97990698940464i</v>
      </c>
      <c r="DM175" s="240" t="str">
        <f t="shared" ca="1" si="288"/>
        <v>5,51201809687878+4,99580199769339i</v>
      </c>
      <c r="DN175" s="240" t="str">
        <f t="shared" ca="1" si="289"/>
        <v>3,34470884895827-6,6447952426073i</v>
      </c>
      <c r="DO175" s="240" t="str">
        <f t="shared" ca="1" si="290"/>
        <v>-7,29617113699302-1,4512986736666i</v>
      </c>
      <c r="DP175" s="240" t="str">
        <f t="shared" ca="1" si="291"/>
        <v>0,54725499695739+7,41895498495453i</v>
      </c>
      <c r="DQ175" s="240" t="str">
        <f t="shared" ca="1" si="292"/>
        <v>7,00425135843193-2,50616120957551i</v>
      </c>
      <c r="DR175" s="240" t="str">
        <f t="shared" ca="1" si="293"/>
        <v>-4,28350138466372-6,08210465119275i</v>
      </c>
      <c r="DS175" s="240" t="str">
        <f t="shared" ca="1" si="294"/>
        <v>-4,71932242653013+5,75051101511215i</v>
      </c>
      <c r="DT175" s="240" t="str">
        <f t="shared" ca="1" si="295"/>
        <v>6,80090838025183+3,01463535172945i</v>
      </c>
      <c r="DU175" s="240" t="str">
        <f t="shared" ca="1" si="296"/>
        <v>1,09154437166482-7,35859442999567i</v>
      </c>
      <c r="DV175" s="240" t="str">
        <f t="shared" ca="1" si="297"/>
        <v>-7,38316599879911+0,910626671393489i</v>
      </c>
      <c r="DW175" s="240" t="str">
        <f t="shared" ca="1" si="298"/>
        <v>2,84682475320026+6,87284292887904i</v>
      </c>
      <c r="DX175" s="240" t="str">
        <f t="shared" ca="1" si="299"/>
        <v>5,86459703885014-4,576776449903i</v>
      </c>
      <c r="DY175" s="240" t="str">
        <f t="shared" ca="1" si="300"/>
        <v>-5,97515044862462-4,43147359427735i</v>
      </c>
      <c r="DZ175" s="240" t="str">
        <f t="shared" ca="1" si="301"/>
        <v>-2,67729933388751+6,94063753391876i</v>
      </c>
      <c r="EA175" s="240" t="str">
        <f t="shared" ca="1" si="302"/>
        <v>7,40329022447868+0,729160443671226i</v>
      </c>
      <c r="EB175" s="240" t="str">
        <f t="shared" ca="1" si="303"/>
        <v>-1,27180456642428-7,32959031906277i</v>
      </c>
      <c r="EC175" s="240" t="str">
        <f t="shared" ca="1" si="304"/>
        <v>-6,72487721871773+3,18063004664922i</v>
      </c>
      <c r="ED175" s="240" t="str">
        <f t="shared" ca="1" si="305"/>
        <v>4,85902565979585+5,63296109856281i</v>
      </c>
      <c r="EE175" s="240" t="str">
        <f t="shared" ca="1" si="306"/>
        <v>4,13294895399088-6,18539522134052i</v>
      </c>
      <c r="EF175" s="240" t="str">
        <f t="shared" ca="1" si="307"/>
        <v>-7,06364608383593-2,33351346745325i</v>
      </c>
      <c r="EG175" s="240" t="str">
        <f t="shared" ca="1" si="308"/>
        <v>-0,365019904294366+7,43015084436012i</v>
      </c>
      <c r="EH175" s="240" t="str">
        <f t="shared" ca="1" si="309"/>
        <v>7,2583570142513-1,62991857285739i</v>
      </c>
      <c r="EI175" s="240" t="str">
        <f t="shared" ca="1" si="310"/>
        <v>-3,50677292371867-6,56071069031017i</v>
      </c>
      <c r="EJ175" s="240" t="str">
        <f t="shared" ca="1" si="311"/>
        <v>-5,38775486160469+5,12956905126849i</v>
      </c>
      <c r="EK175" s="240" t="str">
        <f t="shared" ca="1" si="312"/>
        <v>6,38073883519587+3,8244676776644i</v>
      </c>
      <c r="EL175" s="240" t="str">
        <f t="shared" ca="1" si="313"/>
        <v>1,98410596267746-7,16963769163716i</v>
      </c>
      <c r="EM175" s="240" t="str">
        <f t="shared" ca="1" si="314"/>
        <v>-7,43911158005285-3,6891327056315E-12i</v>
      </c>
      <c r="EN175" s="240"/>
      <c r="EO175" s="240"/>
      <c r="EP175" s="240"/>
    </row>
    <row r="176" spans="1:146" ht="15" thickBot="1">
      <c r="A176" s="277">
        <f t="shared" si="181"/>
        <v>1.4843750000000009E-3</v>
      </c>
      <c r="B176" s="276">
        <v>76</v>
      </c>
      <c r="C176" s="248">
        <f t="shared" si="182"/>
        <v>15200</v>
      </c>
      <c r="D176" s="247">
        <f t="shared" si="315"/>
        <v>95504.416669129714</v>
      </c>
      <c r="E176" s="247" t="str">
        <f t="shared" si="316"/>
        <v>95504,4166691297i</v>
      </c>
      <c r="F176" s="247" t="str">
        <f t="shared" si="183"/>
        <v>0,0107411560896509-0,0327806551521076i</v>
      </c>
      <c r="G176" s="247" t="str">
        <f t="shared" si="184"/>
        <v>-4,8102614101153+1,50529705109272i</v>
      </c>
      <c r="H176" s="247" t="str">
        <f t="shared" si="180"/>
        <v>0,00206789453922795-0,00553061788802787i</v>
      </c>
      <c r="I176" s="247" t="str">
        <f t="shared" si="317"/>
        <v>-0,00293195283246858+0,0050092543565496i</v>
      </c>
      <c r="J176" s="275" t="str">
        <f ca="1">IMPRODUCT(1/N_FFT2,CM100)</f>
        <v>0,0381588834193192-0,000218007972070639i</v>
      </c>
      <c r="K176" s="274" t="str">
        <f t="shared" ca="1" si="318"/>
        <v>-0,000110787988941254+0,000191786742100506i</v>
      </c>
      <c r="N176" s="265">
        <f t="shared" ca="1" si="185"/>
        <v>22.444398725296089</v>
      </c>
      <c r="O176" s="240">
        <f t="shared" ca="1" si="186"/>
        <v>7.4443987252960904</v>
      </c>
      <c r="P176" s="240" t="str">
        <f t="shared" ca="1" si="187"/>
        <v>-2,16099488132611-7,12384541550927i</v>
      </c>
      <c r="Q176" s="240" t="str">
        <f t="shared" ca="1" si="188"/>
        <v>-6,1897913219475+4,13588633450358i</v>
      </c>
      <c r="R176" s="240" t="str">
        <f t="shared" ca="1" si="189"/>
        <v>5,75459803365412+4,72267655596424i</v>
      </c>
      <c r="S176" s="240" t="str">
        <f t="shared" ca="1" si="190"/>
        <v>2,8488480560906-6,87772761415417i</v>
      </c>
      <c r="T176" s="240" t="str">
        <f t="shared" ca="1" si="191"/>
        <v>-7,40855191067264-0,729678674526536i</v>
      </c>
      <c r="U176" s="241" t="str">
        <f t="shared" ca="1" si="192"/>
        <v>1,45233014453419+7,30135669122303i</v>
      </c>
      <c r="V176" s="240" t="str">
        <f t="shared" ca="1" si="193"/>
        <v>6,56537353612633-3,50926526673635i</v>
      </c>
      <c r="W176" s="240" t="str">
        <f t="shared" ca="1" si="194"/>
        <v>-5,26398482051326-5,26398482051345i</v>
      </c>
      <c r="X176" s="240" t="str">
        <f t="shared" ca="1" si="195"/>
        <v>-3,50926526673592+6,56537353612656i</v>
      </c>
      <c r="Y176" s="240" t="str">
        <f t="shared" ca="1" si="196"/>
        <v>7,30135669122298+1,45233014453444i</v>
      </c>
      <c r="Z176" s="240" t="str">
        <f t="shared" ca="1" si="197"/>
        <v>-0,729678674526265-7,40855191067267i</v>
      </c>
      <c r="AA176" s="240" t="str">
        <f t="shared" ca="1" si="198"/>
        <v>-6,87772761415411+2,84884805609076i</v>
      </c>
      <c r="AB176" s="240" t="str">
        <f t="shared" ca="1" si="199"/>
        <v>4,72267655596415+5,75459803365419i</v>
      </c>
      <c r="AC176" s="240" t="str">
        <f t="shared" ca="1" si="200"/>
        <v>4,13588633450329-6,18979132194769i</v>
      </c>
      <c r="AD176" s="240" t="str">
        <f t="shared" ca="1" si="201"/>
        <v>-7,12384541550928-2,16099488132608i</v>
      </c>
      <c r="AE176" s="240" t="str">
        <f t="shared" ca="1" si="202"/>
        <v>-2,59918732143361E-13+7,44439872529609i</v>
      </c>
      <c r="AF176" s="240" t="str">
        <f t="shared" ca="1" si="203"/>
        <v>7,12384541550921-2,16099488132629i</v>
      </c>
      <c r="AG176" s="240" t="str">
        <f t="shared" ca="1" si="204"/>
        <v>-4,13588633450348-6,18979132194757i</v>
      </c>
      <c r="AH176" s="240" t="str">
        <f t="shared" ca="1" si="205"/>
        <v>-4,72267655596398+5,75459803365433i</v>
      </c>
      <c r="AI176" s="240" t="str">
        <f t="shared" ca="1" si="206"/>
        <v>6,87772761415419+2,84884805609056i</v>
      </c>
      <c r="AJ176" s="240" t="str">
        <f t="shared" ca="1" si="207"/>
        <v>0,729678674526781-7,40855191067262i</v>
      </c>
      <c r="AK176" s="240" t="str">
        <f t="shared" ca="1" si="208"/>
        <v>-7,30135669122294+1,45233014453463i</v>
      </c>
      <c r="AL176" s="240" t="str">
        <f t="shared" ca="1" si="209"/>
        <v>3,50926526673609+6,56537353612646i</v>
      </c>
      <c r="AM176" s="240" t="str">
        <f t="shared" ca="1" si="210"/>
        <v>5,26398482051364-5,26398482051307i</v>
      </c>
      <c r="AN176" s="240" t="str">
        <f t="shared" ca="1" si="211"/>
        <v>-6,56537353612643-3,50926526673615i</v>
      </c>
      <c r="AO176" s="240" t="str">
        <f t="shared" ca="1" si="212"/>
        <v>-1,4523301445347+7,30135669122293i</v>
      </c>
      <c r="AP176" s="240" t="str">
        <f t="shared" ca="1" si="213"/>
        <v>7,40855191067262-0,729678674526768i</v>
      </c>
      <c r="AQ176" s="240" t="str">
        <f t="shared" ca="1" si="214"/>
        <v>-2,8488480560905-6,87772761415422i</v>
      </c>
      <c r="AR176" s="240" t="str">
        <f t="shared" ca="1" si="215"/>
        <v>-2,8488480560905-6,87772761415422i</v>
      </c>
      <c r="AS176" s="240" t="str">
        <f t="shared" ca="1" si="216"/>
        <v>6,18979132194753+4,13588633450354i</v>
      </c>
      <c r="AT176" s="240" t="str">
        <f t="shared" ca="1" si="217"/>
        <v>2,16099488132633-7,1238454155092i</v>
      </c>
      <c r="AU176" s="240" t="str">
        <f t="shared" ca="1" si="218"/>
        <v>-7,44439872529609+2,20701416803801E-13i</v>
      </c>
      <c r="AV176" s="240" t="str">
        <f t="shared" ca="1" si="219"/>
        <v>2,16099488132604+7,12384541550928i</v>
      </c>
      <c r="AW176" s="240" t="str">
        <f t="shared" ca="1" si="220"/>
        <v>6,18979132194728-4,1358863345039i</v>
      </c>
      <c r="AX176" s="240" t="str">
        <f t="shared" ca="1" si="221"/>
        <v>-5,75459803365418-4,72267655596417i</v>
      </c>
      <c r="AY176" s="240" t="str">
        <f t="shared" ca="1" si="222"/>
        <v>-2,84884805609082+6,87772761415408i</v>
      </c>
      <c r="AZ176" s="240" t="str">
        <f t="shared" ca="1" si="223"/>
        <v>7,40855191067266+0,729678674526277i</v>
      </c>
      <c r="BA176" s="240" t="str">
        <f t="shared" ca="1" si="224"/>
        <v>-1,45233014453441-7,30135669122299i</v>
      </c>
      <c r="BB176" s="240" t="str">
        <f t="shared" ca="1" si="225"/>
        <v>-6,5653735361266+3,50926526673584i</v>
      </c>
      <c r="BC176" s="240" t="str">
        <f t="shared" ca="1" si="226"/>
        <v>5,26398482051343+5,26398482051329i</v>
      </c>
      <c r="BD176" s="240" t="str">
        <f t="shared" ca="1" si="227"/>
        <v>3,5092652667364-6,5653735361263i</v>
      </c>
      <c r="BE176" s="240" t="str">
        <f t="shared" ca="1" si="228"/>
        <v>-7,30135669122303-1,4523301445342i</v>
      </c>
      <c r="BF176" s="240" t="str">
        <f t="shared" ca="1" si="229"/>
        <v>0,729678674526484+7,40855191067265i</v>
      </c>
      <c r="BG176" s="240" t="str">
        <f t="shared" ca="1" si="230"/>
        <v>6,87772761415432-2,84884805609024i</v>
      </c>
      <c r="BH176" s="240" t="str">
        <f t="shared" ca="1" si="231"/>
        <v>-4,72267655596432-5,75459803365405i</v>
      </c>
      <c r="BI176" s="240" t="str">
        <f t="shared" ca="1" si="232"/>
        <v>-4,13588633450377+6,18979132194737i</v>
      </c>
      <c r="BJ176" s="240" t="str">
        <f t="shared" ca="1" si="233"/>
        <v>7,12384541550934+2,16099488132584i</v>
      </c>
      <c r="BK176" s="240" t="str">
        <f t="shared" ca="1" si="234"/>
        <v>6,56651325213642E-14-7,44439872529609i</v>
      </c>
      <c r="BL176" s="240" t="str">
        <f t="shared" ca="1" si="235"/>
        <v>-7,12384541550935+2,16099488132582i</v>
      </c>
      <c r="BM176" s="240" t="str">
        <f t="shared" ca="1" si="236"/>
        <v>4,13588633450367+6,18979132194744i</v>
      </c>
      <c r="BN176" s="240" t="str">
        <f t="shared" ca="1" si="237"/>
        <v>4,72267655596443-5,75459803365396i</v>
      </c>
      <c r="BO176" s="240" t="str">
        <f t="shared" ca="1" si="238"/>
        <v>-6,87772761415428-2,84884805609036i</v>
      </c>
      <c r="BP176" s="240" t="str">
        <f t="shared" ca="1" si="239"/>
        <v>-0,729678674526615+7,40855191067263i</v>
      </c>
      <c r="BQ176" s="240" t="str">
        <f t="shared" ca="1" si="240"/>
        <v>7,3013566912226-1,45233014453636i</v>
      </c>
      <c r="BR176" s="240" t="str">
        <f t="shared" ca="1" si="241"/>
        <v>-3,50926526673824-6,56537353612532i</v>
      </c>
      <c r="BS176" s="240" t="str">
        <f t="shared" ca="1" si="242"/>
        <v>-5,26398482051135+5,26398482051536i</v>
      </c>
      <c r="BT176" s="240" t="str">
        <f t="shared" ca="1" si="243"/>
        <v>6,56537353612794+3,50926526673334i</v>
      </c>
      <c r="BU176" s="240" t="str">
        <f t="shared" ca="1" si="244"/>
        <v>1,4523301445309-7,30135669122369i</v>
      </c>
      <c r="BV176" s="240" t="str">
        <f t="shared" ca="1" si="245"/>
        <v>-7,40855191067296+0,729678674523304i</v>
      </c>
      <c r="BW176" s="240" t="str">
        <f t="shared" ca="1" si="246"/>
        <v>2,84884805608797+6,87772761415527i</v>
      </c>
      <c r="BX176" s="240" t="str">
        <f t="shared" ca="1" si="247"/>
        <v>5,75459803365567-4,72267655596234i</v>
      </c>
      <c r="BY176" s="240" t="str">
        <f t="shared" ca="1" si="248"/>
        <v>-6,18979132194642-4,1358863345052i</v>
      </c>
      <c r="BZ176" s="240" t="str">
        <f t="shared" ca="1" si="249"/>
        <v>-2,16099488132759+7,12384541550882i</v>
      </c>
      <c r="CA176" s="240" t="str">
        <f t="shared" ca="1" si="250"/>
        <v>7,44439872529609+1,03967492857345E-12i</v>
      </c>
      <c r="CB176" s="240" t="str">
        <f t="shared" ca="1" si="251"/>
        <v>-2,16099488132549-7,12384541550946i</v>
      </c>
      <c r="CC176" s="240" t="str">
        <f t="shared" ca="1" si="252"/>
        <v>-6,18979132194757+4,13588633450347i</v>
      </c>
      <c r="CD176" s="240" t="str">
        <f t="shared" ca="1" si="253"/>
        <v>5,75459803365428+4,72267655596403i</v>
      </c>
      <c r="CE176" s="240" t="str">
        <f t="shared" ca="1" si="254"/>
        <v>2,84884805608989-6,87772761415447i</v>
      </c>
      <c r="CF176" s="240" t="str">
        <f t="shared" ca="1" si="255"/>
        <v>-7,40855191067275-0,729678674525478i</v>
      </c>
      <c r="CG176" s="240" t="str">
        <f t="shared" ca="1" si="256"/>
        <v>1,45233014453613+7,30135669122265i</v>
      </c>
      <c r="CH176" s="240" t="str">
        <f t="shared" ca="1" si="257"/>
        <v>6,56537353612543-3,50926526673803i</v>
      </c>
      <c r="CI176" s="240" t="str">
        <f t="shared" ca="1" si="258"/>
        <v>-5,26398482051512-5,2639848205116i</v>
      </c>
      <c r="CJ176" s="240" t="str">
        <f t="shared" ca="1" si="259"/>
        <v>-3,50926526673364+6,56537353612777i</v>
      </c>
      <c r="CK176" s="240" t="str">
        <f t="shared" ca="1" si="260"/>
        <v>7,30135669122366+1,45233014453103i</v>
      </c>
      <c r="CL176" s="240" t="str">
        <f t="shared" ca="1" si="261"/>
        <v>-0,729678674523071-7,40855191067298i</v>
      </c>
      <c r="CM176" s="240" t="str">
        <f t="shared" ca="1" si="262"/>
        <v>-6,87772761415536+2,84884805608775i</v>
      </c>
      <c r="CN176" s="240" t="str">
        <f t="shared" ca="1" si="263"/>
        <v>4,72267655596216+5,75459803365582i</v>
      </c>
      <c r="CO176" s="240" t="str">
        <f t="shared" ca="1" si="264"/>
        <v>4,13588633450548-6,18979132194623i</v>
      </c>
      <c r="CP176" s="240" t="str">
        <f t="shared" ca="1" si="265"/>
        <v>-7,12384541550879-2,16099488132771i</v>
      </c>
      <c r="CQ176" s="240" t="str">
        <f t="shared" ca="1" si="266"/>
        <v>-1,273145843535E-12+7,44439872529609i</v>
      </c>
      <c r="CR176" s="240" t="str">
        <f t="shared" ca="1" si="267"/>
        <v>7,12384541550952-2,16099488132527i</v>
      </c>
      <c r="CS176" s="240" t="str">
        <f t="shared" ca="1" si="268"/>
        <v>-4,13588633450319-6,18979132194776i</v>
      </c>
      <c r="CT176" s="240" t="str">
        <f t="shared" ca="1" si="269"/>
        <v>-4,72267655596429+5,75459803365407i</v>
      </c>
      <c r="CU176" s="240" t="str">
        <f t="shared" ca="1" si="270"/>
        <v>6,87772761415438+2,8488480560901i</v>
      </c>
      <c r="CV176" s="240" t="str">
        <f t="shared" ca="1" si="271"/>
        <v>0,729678674525605-7,40855191067273i</v>
      </c>
      <c r="CW176" s="240" t="str">
        <f t="shared" ca="1" si="272"/>
        <v>-7,30135669122271+1,45233014453579i</v>
      </c>
      <c r="CX176" s="240" t="str">
        <f t="shared" ca="1" si="273"/>
        <v>3,50926526673774+6,56537353612558i</v>
      </c>
      <c r="CY176" s="240" t="str">
        <f t="shared" ca="1" si="274"/>
        <v>5,26398482051183-5,26398482051488i</v>
      </c>
      <c r="CZ176" s="240" t="str">
        <f t="shared" ca="1" si="275"/>
        <v>-6,56537353612771-3,50926526673375i</v>
      </c>
      <c r="DA176" s="240" t="str">
        <f t="shared" ca="1" si="276"/>
        <v>-1,45233014453136+7,30135669122359i</v>
      </c>
      <c r="DB176" s="240" t="str">
        <f t="shared" ca="1" si="277"/>
        <v>7,40855191067229-0,729678674530104i</v>
      </c>
      <c r="DC176" s="240" t="str">
        <f t="shared" ca="1" si="278"/>
        <v>-2,84884805608744-6,87772761415548i</v>
      </c>
      <c r="DD176" s="240" t="str">
        <f t="shared" ca="1" si="279"/>
        <v>-5,75459803365603+4,7226765559619i</v>
      </c>
      <c r="DE176" s="240" t="str">
        <f t="shared" ca="1" si="280"/>
        <v>6,18979132194616+4,13588633450559i</v>
      </c>
      <c r="DF176" s="240" t="str">
        <f t="shared" ca="1" si="281"/>
        <v>2,16099488132803-7,12384541550868i</v>
      </c>
      <c r="DG176" s="240" t="str">
        <f t="shared" ca="1" si="282"/>
        <v>-7,44439872529609-1,61240802722378E-12i</v>
      </c>
      <c r="DH176" s="240" t="str">
        <f t="shared" ca="1" si="283"/>
        <v>2,16099488132495+7,12384541550962i</v>
      </c>
      <c r="DI176" s="240" t="str">
        <f t="shared" ca="1" si="284"/>
        <v>6,18979132194784-4,13588633450309i</v>
      </c>
      <c r="DJ176" s="240" t="str">
        <f t="shared" ca="1" si="285"/>
        <v>-5,75459803365399-4,7226765559644i</v>
      </c>
      <c r="DK176" s="240" t="str">
        <f t="shared" ca="1" si="286"/>
        <v>-2,84884805609042+6,87772761415425i</v>
      </c>
      <c r="DL176" s="240" t="str">
        <f t="shared" ca="1" si="287"/>
        <v>7,4085519106727+0,729678674525943i</v>
      </c>
      <c r="DM176" s="240" t="str">
        <f t="shared" ca="1" si="288"/>
        <v>-1,45233014453546-7,30135669122278i</v>
      </c>
      <c r="DN176" s="240" t="str">
        <f t="shared" ca="1" si="289"/>
        <v>-6,56537353612564+3,50926526673763i</v>
      </c>
      <c r="DO176" s="240" t="str">
        <f t="shared" ca="1" si="290"/>
        <v>5,26398482051479+5,26398482051192i</v>
      </c>
      <c r="DP176" s="240" t="str">
        <f t="shared" ca="1" si="291"/>
        <v>3,50926526673405-6,56537353612756i</v>
      </c>
      <c r="DQ176" s="240" t="str">
        <f t="shared" ca="1" si="292"/>
        <v>-7,30135669122353-1,45233014453169i</v>
      </c>
      <c r="DR176" s="240" t="str">
        <f t="shared" ca="1" si="293"/>
        <v>0,729678674529766+7,40855191067232i</v>
      </c>
      <c r="DS176" s="240" t="str">
        <f t="shared" ca="1" si="294"/>
        <v>6,87772761415554-2,84884805608732i</v>
      </c>
      <c r="DT176" s="240" t="str">
        <f t="shared" ca="1" si="295"/>
        <v>-4,7226765559618-5,75459803365611i</v>
      </c>
      <c r="DU176" s="240" t="str">
        <f t="shared" ca="1" si="296"/>
        <v>-4,13588633450587+6,18979132194597i</v>
      </c>
      <c r="DV176" s="240" t="str">
        <f t="shared" ca="1" si="297"/>
        <v>7,12384541550858+2,16099488132836i</v>
      </c>
      <c r="DW176" s="240" t="str">
        <f t="shared" ca="1" si="298"/>
        <v>1,95167021091255E-12-7,44439872529609i</v>
      </c>
      <c r="DX176" s="240" t="str">
        <f t="shared" ca="1" si="299"/>
        <v>-7,12384541550966+2,16099488132482i</v>
      </c>
      <c r="DY176" s="240" t="str">
        <f t="shared" ca="1" si="300"/>
        <v>4,1358863345028+6,18979132194802i</v>
      </c>
      <c r="DZ176" s="240" t="str">
        <f t="shared" ca="1" si="301"/>
        <v>4,72267655596466-5,75459803365377i</v>
      </c>
      <c r="EA176" s="240" t="str">
        <f t="shared" ca="1" si="302"/>
        <v>-6,87772761415412-2,84884805609073i</v>
      </c>
      <c r="EB176" s="240" t="str">
        <f t="shared" ca="1" si="303"/>
        <v>-0,72967867452607+7,40855191067269i</v>
      </c>
      <c r="EC176" s="240" t="str">
        <f t="shared" ca="1" si="304"/>
        <v>7,3013566912228-1,45233014453534i</v>
      </c>
      <c r="ED176" s="240" t="str">
        <f t="shared" ca="1" si="305"/>
        <v>-3,50926526673733-6,56537353612581i</v>
      </c>
      <c r="EE176" s="240" t="str">
        <f t="shared" ca="1" si="306"/>
        <v>-5,26398482051216+5,26398482051455i</v>
      </c>
      <c r="EF176" s="240" t="str">
        <f t="shared" ca="1" si="307"/>
        <v>6,56537353612739+3,50926526673435i</v>
      </c>
      <c r="EG176" s="240" t="str">
        <f t="shared" ca="1" si="308"/>
        <v>1,45233014453182-7,3013566912235i</v>
      </c>
      <c r="EH176" s="240" t="str">
        <f t="shared" ca="1" si="309"/>
        <v>-7,40855191067234+0,729678674529638i</v>
      </c>
      <c r="EI176" s="240" t="str">
        <f t="shared" ca="1" si="310"/>
        <v>2,84884805609385+6,87772761415283i</v>
      </c>
      <c r="EJ176" s="240" t="str">
        <f t="shared" ca="1" si="311"/>
        <v>5,75459803365633-4,72267655596154i</v>
      </c>
      <c r="EK176" s="240" t="str">
        <f t="shared" ca="1" si="312"/>
        <v>-6,18979132194578-4,13588633450615i</v>
      </c>
      <c r="EL176" s="240" t="str">
        <f t="shared" ca="1" si="313"/>
        <v>-2,16099488132848+7,12384541550855i</v>
      </c>
      <c r="EM176" s="240" t="str">
        <f t="shared" ca="1" si="314"/>
        <v>7,44439872529609+2,07934985714689E-12i</v>
      </c>
      <c r="EN176" s="240"/>
      <c r="EO176" s="240"/>
      <c r="EP176" s="240"/>
    </row>
    <row r="177" spans="1:146" ht="15" thickBot="1">
      <c r="A177" s="277">
        <f t="shared" si="181"/>
        <v>1.5039062500000009E-3</v>
      </c>
      <c r="B177" s="276">
        <v>77</v>
      </c>
      <c r="C177" s="248">
        <f t="shared" si="182"/>
        <v>15400</v>
      </c>
      <c r="D177" s="247">
        <f t="shared" si="315"/>
        <v>96761.053730565633</v>
      </c>
      <c r="E177" s="247" t="str">
        <f t="shared" si="316"/>
        <v>96761,0537305656i</v>
      </c>
      <c r="F177" s="247" t="str">
        <f t="shared" si="183"/>
        <v>0,0107364164605031-0,0323888215846655i</v>
      </c>
      <c r="G177" s="247" t="str">
        <f t="shared" si="184"/>
        <v>-4,78991078764139+1,54510595729422i</v>
      </c>
      <c r="H177" s="247" t="str">
        <f t="shared" si="180"/>
        <v>0,00206605172759717-0,00545879977038205i</v>
      </c>
      <c r="I177" s="247" t="str">
        <f t="shared" si="317"/>
        <v>-0,00291239330060538+0,00495181396284112i</v>
      </c>
      <c r="J177" s="275" t="str">
        <f ca="1">IMPRODUCT(1/N_FFT2,CN100)</f>
        <v>-0,00641058249758914-0,00445589477575457i</v>
      </c>
      <c r="K177" s="274" t="str">
        <f t="shared" ca="1" si="318"/>
        <v>0,000040734899486489-0,0000187666938283967i</v>
      </c>
      <c r="N177" s="265">
        <f t="shared" ca="1" si="185"/>
        <v>22.448860452612273</v>
      </c>
      <c r="O177" s="240">
        <f t="shared" ca="1" si="186"/>
        <v>7.4488604526122746</v>
      </c>
      <c r="P177" s="240" t="str">
        <f t="shared" ca="1" si="187"/>
        <v>-2,33657151076389-7,07290291306036i</v>
      </c>
      <c r="Q177" s="240" t="str">
        <f t="shared" ca="1" si="188"/>
        <v>-5,98298081648651+4,43728099088232i</v>
      </c>
      <c r="R177" s="240" t="str">
        <f t="shared" ca="1" si="189"/>
        <v>6,09007518134123+4,28911486534258i</v>
      </c>
      <c r="S177" s="240" t="str">
        <f t="shared" ca="1" si="190"/>
        <v>2,16229005240009-7,12811502234517i</v>
      </c>
      <c r="T177" s="240" t="str">
        <f t="shared" ca="1" si="191"/>
        <v>-7,44661699510936+0,182804186602845i</v>
      </c>
      <c r="U177" s="241" t="str">
        <f t="shared" ca="1" si="192"/>
        <v>2,50944550581993+7,0134303515335i</v>
      </c>
      <c r="V177" s="240" t="str">
        <f t="shared" ca="1" si="193"/>
        <v>5,87228252770586-4,58277426427396i</v>
      </c>
      <c r="W177" s="240" t="str">
        <f t="shared" ca="1" si="194"/>
        <v>-6,19350111262937-4,13836513738818i</v>
      </c>
      <c r="X177" s="240" t="str">
        <f t="shared" ca="1" si="195"/>
        <v>-1,98670611136185+7,17903342167792i</v>
      </c>
      <c r="Y177" s="240" t="str">
        <f t="shared" ca="1" si="196"/>
        <v>7,43988797397554-0,365498258799169i</v>
      </c>
      <c r="Z177" s="240" t="str">
        <f t="shared" ca="1" si="197"/>
        <v>-2,68080790473685-6,94973316181216i</v>
      </c>
      <c r="AA177" s="240" t="str">
        <f t="shared" ca="1" si="198"/>
        <v>-5,75804699550967+4,72550704580928i</v>
      </c>
      <c r="AB177" s="240" t="str">
        <f t="shared" ca="1" si="199"/>
        <v>6,29319631043691+3,98512261301887i</v>
      </c>
      <c r="AC177" s="240" t="str">
        <f t="shared" ca="1" si="200"/>
        <v>1,80992545285032-7,22562743971869i</v>
      </c>
      <c r="AD177" s="240" t="str">
        <f t="shared" ca="1" si="201"/>
        <v>-7,42867744252156+0,54797216851087i</v>
      </c>
      <c r="AE177" s="240" t="str">
        <f t="shared" ca="1" si="202"/>
        <v>2,8505554852145+6,88184971270113i</v>
      </c>
      <c r="AF177" s="240" t="str">
        <f t="shared" ca="1" si="203"/>
        <v>5,64034303111016-4,86539335859889i</v>
      </c>
      <c r="AG177" s="240" t="str">
        <f t="shared" ca="1" si="204"/>
        <v>-6,38910072210521-3,82947959980018i</v>
      </c>
      <c r="AH177" s="240" t="str">
        <f t="shared" ca="1" si="205"/>
        <v>-1,63205456292275+7,26786900997357i</v>
      </c>
      <c r="AI177" s="240" t="str">
        <f t="shared" ca="1" si="206"/>
        <v>7,41299215355228-0,730116000279024i</v>
      </c>
      <c r="AJ177" s="240" t="str">
        <f t="shared" ca="1" si="207"/>
        <v>-3,01858599765631-6,8098208946524i</v>
      </c>
      <c r="AK177" s="240" t="str">
        <f t="shared" ca="1" si="208"/>
        <v>-5,51924153497522+5,00234894035747i</v>
      </c>
      <c r="AL177" s="240" t="str">
        <f t="shared" ca="1" si="209"/>
        <v>6,48115657840199+3,6715298512647i</v>
      </c>
      <c r="AM177" s="240" t="str">
        <f t="shared" ca="1" si="210"/>
        <v>1,45320058435363-7,3057326876998i</v>
      </c>
      <c r="AN177" s="240" t="str">
        <f t="shared" ca="1" si="211"/>
        <v>-7,39284155529932+0,911820037469379i</v>
      </c>
      <c r="AO177" s="240" t="str">
        <f t="shared" ca="1" si="212"/>
        <v>3,18479822676606+6,73369009513201i</v>
      </c>
      <c r="AP177" s="240" t="str">
        <f t="shared" ca="1" si="213"/>
        <v>5,39481545411684-5,13629129416481i</v>
      </c>
      <c r="AQ177" s="240" t="str">
        <f t="shared" ca="1" si="214"/>
        <v>-6,56930842832235-3,51136851043351i</v>
      </c>
      <c r="AR177" s="240" t="str">
        <f t="shared" ca="1" si="215"/>
        <v>-6,56930842832235-3,51136851043351i</v>
      </c>
      <c r="AS177" s="240" t="str">
        <f t="shared" ca="1" si="216"/>
        <v>7,36823778572969-1,09297482836357i</v>
      </c>
      <c r="AT177" s="240" t="str">
        <f t="shared" ca="1" si="217"/>
        <v>-3,34909205251056-6,65350317248754i</v>
      </c>
      <c r="AU177" s="240" t="str">
        <f t="shared" ca="1" si="218"/>
        <v>-5,26713973815456+5,26713973815431i</v>
      </c>
      <c r="AV177" s="240" t="str">
        <f t="shared" ca="1" si="219"/>
        <v>6,65350317248741+3,34909205251082i</v>
      </c>
      <c r="AW177" s="240" t="str">
        <f t="shared" ca="1" si="220"/>
        <v>1,09297482836386-7,36823778572964i</v>
      </c>
      <c r="AX177" s="240" t="str">
        <f t="shared" ca="1" si="221"/>
        <v>-7,33919566523411+1,27347125209013i</v>
      </c>
      <c r="AY177" s="240" t="str">
        <f t="shared" ca="1" si="222"/>
        <v>3,51136851043396+6,56930842832211i</v>
      </c>
      <c r="AZ177" s="240" t="str">
        <f t="shared" ca="1" si="223"/>
        <v>5,13629129416448-5,39481545411715i</v>
      </c>
      <c r="BA177" s="240" t="str">
        <f t="shared" ca="1" si="224"/>
        <v>-6,7336900951322-3,18479822676565i</v>
      </c>
      <c r="BB177" s="240" t="str">
        <f t="shared" ca="1" si="225"/>
        <v>-0,911820037468976+7,39284155529937i</v>
      </c>
      <c r="BC177" s="240" t="str">
        <f t="shared" ca="1" si="226"/>
        <v>7,30573268769986-1,45320058435336i</v>
      </c>
      <c r="BD177" s="240" t="str">
        <f t="shared" ca="1" si="227"/>
        <v>-3,67152985126445-6,48115657840213i</v>
      </c>
      <c r="BE177" s="240" t="str">
        <f t="shared" ca="1" si="228"/>
        <v>-5,00234894035773+5,51924153497499i</v>
      </c>
      <c r="BF177" s="240" t="str">
        <f t="shared" ca="1" si="229"/>
        <v>6,80982089465228+3,01858599765657i</v>
      </c>
      <c r="BG177" s="240" t="str">
        <f t="shared" ca="1" si="230"/>
        <v>0,73011600027931-7,41299215355225i</v>
      </c>
      <c r="BH177" s="240" t="str">
        <f t="shared" ca="1" si="231"/>
        <v>-7,26786900997348+1,63205456292313i</v>
      </c>
      <c r="BI177" s="240" t="str">
        <f t="shared" ca="1" si="232"/>
        <v>3,82947959979999+6,38910072210533i</v>
      </c>
      <c r="BJ177" s="240" t="str">
        <f t="shared" ca="1" si="233"/>
        <v>4,86539335859855-5,64034303111046i</v>
      </c>
      <c r="BK177" s="240" t="str">
        <f t="shared" ca="1" si="234"/>
        <v>-6,88184971270129-2,85055548521413i</v>
      </c>
      <c r="BL177" s="240" t="str">
        <f t="shared" ca="1" si="235"/>
        <v>-0,54797216851113+7,42867744252154i</v>
      </c>
      <c r="BM177" s="240" t="str">
        <f t="shared" ca="1" si="236"/>
        <v>7,22562743971876-1,80992545285005i</v>
      </c>
      <c r="BN177" s="240" t="str">
        <f t="shared" ca="1" si="237"/>
        <v>-3,98512261301861-6,29319631043708i</v>
      </c>
      <c r="BO177" s="240" t="str">
        <f t="shared" ca="1" si="238"/>
        <v>-4,72550704580948+5,75804699550951i</v>
      </c>
      <c r="BP177" s="240" t="str">
        <f t="shared" ca="1" si="239"/>
        <v>6,94973316181258+2,68080790473574i</v>
      </c>
      <c r="BQ177" s="240" t="str">
        <f t="shared" ca="1" si="240"/>
        <v>0,365498258798742-7,43988797397556i</v>
      </c>
      <c r="BR177" s="240" t="str">
        <f t="shared" ca="1" si="241"/>
        <v>-7,17903342167798+1,98670611136163i</v>
      </c>
      <c r="BS177" s="240" t="str">
        <f t="shared" ca="1" si="242"/>
        <v>4,13836513738733+6,19350111262994i</v>
      </c>
      <c r="BT177" s="240" t="str">
        <f t="shared" ca="1" si="243"/>
        <v>4,58277426427537-5,87228252770475i</v>
      </c>
      <c r="BU177" s="240" t="str">
        <f t="shared" ca="1" si="244"/>
        <v>-7,01343035153263-2,50944550582236i</v>
      </c>
      <c r="BV177" s="240" t="str">
        <f t="shared" ca="1" si="245"/>
        <v>-0,182804186606452+7,44661699510927i</v>
      </c>
      <c r="BW177" s="240" t="str">
        <f t="shared" ca="1" si="246"/>
        <v>7,12811502234431-2,1622900524029i</v>
      </c>
      <c r="BX177" s="240" t="str">
        <f t="shared" ca="1" si="247"/>
        <v>-4,28911486534439-6,09007518133996i</v>
      </c>
      <c r="BY177" s="240" t="str">
        <f t="shared" ca="1" si="248"/>
        <v>-4,43728099088123+5,98298081648732i</v>
      </c>
      <c r="BZ177" s="240" t="str">
        <f t="shared" ca="1" si="249"/>
        <v>7,07290291306052+2,33657151076341i</v>
      </c>
      <c r="CA177" s="240" t="str">
        <f t="shared" ca="1" si="250"/>
        <v>3,39467132363164E-13-7,44886045261227i</v>
      </c>
      <c r="CB177" s="240" t="str">
        <f t="shared" ca="1" si="251"/>
        <v>-7,07290291306069+2,33657151076287i</v>
      </c>
      <c r="CC177" s="240" t="str">
        <f t="shared" ca="1" si="252"/>
        <v>4,43728099088077+5,98298081648765i</v>
      </c>
      <c r="CD177" s="240" t="str">
        <f t="shared" ca="1" si="253"/>
        <v>4,28911486534486-6,09007518133963i</v>
      </c>
      <c r="CE177" s="240" t="str">
        <f t="shared" ca="1" si="254"/>
        <v>-7,12811502234414-2,16229005240345i</v>
      </c>
      <c r="CF177" s="240" t="str">
        <f t="shared" ca="1" si="255"/>
        <v>0,182804186605984+7,44661699510929i</v>
      </c>
      <c r="CG177" s="240" t="str">
        <f t="shared" ca="1" si="256"/>
        <v>7,01343035153286-2,50944550582172i</v>
      </c>
      <c r="CH177" s="240" t="str">
        <f t="shared" ca="1" si="257"/>
        <v>-4,58277426427492-5,8722825277051i</v>
      </c>
      <c r="CI177" s="240" t="str">
        <f t="shared" ca="1" si="258"/>
        <v>-4,13836513738772+6,19350111262968i</v>
      </c>
      <c r="CJ177" s="240" t="str">
        <f t="shared" ca="1" si="259"/>
        <v>7,17903342167783+1,98670611136218i</v>
      </c>
      <c r="CK177" s="240" t="str">
        <f t="shared" ca="1" si="260"/>
        <v>-0,36549825879817-7,43988797397559i</v>
      </c>
      <c r="CL177" s="240" t="str">
        <f t="shared" ca="1" si="261"/>
        <v>-6,94973316181283+2,6808079047351i</v>
      </c>
      <c r="CM177" s="240" t="str">
        <f t="shared" ca="1" si="262"/>
        <v>4,72550704580732+5,75804699551128i</v>
      </c>
      <c r="CN177" s="240" t="str">
        <f t="shared" ca="1" si="263"/>
        <v>3,9851226130216-6,29319631043519i</v>
      </c>
      <c r="CO177" s="240" t="str">
        <f t="shared" ca="1" si="264"/>
        <v>-7,22562743971955-1,8099254528469i</v>
      </c>
      <c r="CP177" s="240" t="str">
        <f t="shared" ca="1" si="265"/>
        <v>0,547972168513514+7,42867744252136i</v>
      </c>
      <c r="CQ177" s="240" t="str">
        <f t="shared" ca="1" si="266"/>
        <v>6,88184971270065-2,85055548521566i</v>
      </c>
      <c r="CR177" s="240" t="str">
        <f t="shared" ca="1" si="267"/>
        <v>-4,86539335859916-5,64034303110993i</v>
      </c>
      <c r="CS177" s="240" t="str">
        <f t="shared" ca="1" si="268"/>
        <v>-3,82947959980048+6,38910072210504i</v>
      </c>
      <c r="CT177" s="240" t="str">
        <f t="shared" ca="1" si="269"/>
        <v>7,26786900997336+1,6320545629237i</v>
      </c>
      <c r="CU177" s="240" t="str">
        <f t="shared" ca="1" si="270"/>
        <v>-0,730116000277159-7,41299215355246i</v>
      </c>
      <c r="CV177" s="240" t="str">
        <f t="shared" ca="1" si="271"/>
        <v>-6,80982089465341+3,01858599765402i</v>
      </c>
      <c r="CW177" s="240" t="str">
        <f t="shared" ca="1" si="272"/>
        <v>5,0023489403551+5,51924153497736i</v>
      </c>
      <c r="CX177" s="240" t="str">
        <f t="shared" ca="1" si="273"/>
        <v>3,67152985126182-6,48115657840362i</v>
      </c>
      <c r="CY177" s="240" t="str">
        <f t="shared" ca="1" si="274"/>
        <v>-7,30573268770032-1,45320058435101i</v>
      </c>
      <c r="CZ177" s="240" t="str">
        <f t="shared" ca="1" si="275"/>
        <v>0,911820037470615+7,39284155529917i</v>
      </c>
      <c r="DA177" s="240" t="str">
        <f t="shared" ca="1" si="276"/>
        <v>6,73369009513186-3,18479822676638i</v>
      </c>
      <c r="DB177" s="240" t="str">
        <f t="shared" ca="1" si="277"/>
        <v>-5,13629129416461-5,39481545411704i</v>
      </c>
      <c r="DC177" s="240" t="str">
        <f t="shared" ca="1" si="278"/>
        <v>-3,51136851043438+6,56930842832189i</v>
      </c>
      <c r="DD177" s="240" t="str">
        <f t="shared" ca="1" si="279"/>
        <v>7,33919566523374+1,27347125209226i</v>
      </c>
      <c r="DE177" s="240" t="str">
        <f t="shared" ca="1" si="280"/>
        <v>-1,09297482836109-7,36823778573006i</v>
      </c>
      <c r="DF177" s="240" t="str">
        <f t="shared" ca="1" si="281"/>
        <v>-6,65350317248897+3,34909205250771i</v>
      </c>
      <c r="DG177" s="240" t="str">
        <f t="shared" ca="1" si="282"/>
        <v>5,2671397381567+5,26713973815217i</v>
      </c>
      <c r="DH177" s="240" t="str">
        <f t="shared" ca="1" si="283"/>
        <v>3,34909205250842-6,65350317248861i</v>
      </c>
      <c r="DI177" s="240" t="str">
        <f t="shared" ca="1" si="284"/>
        <v>-7,36823778572994-1,09297482836189i</v>
      </c>
      <c r="DJ177" s="240" t="str">
        <f t="shared" ca="1" si="285"/>
        <v>1,27347125209125+7,33919566523392i</v>
      </c>
      <c r="DK177" s="240" t="str">
        <f t="shared" ca="1" si="286"/>
        <v>6,56930842832227-3,51136851043366i</v>
      </c>
      <c r="DL177" s="240" t="str">
        <f t="shared" ca="1" si="287"/>
        <v>-5,39481545411648-5,13629129416519i</v>
      </c>
      <c r="DM177" s="240" t="str">
        <f t="shared" ca="1" si="288"/>
        <v>-3,1847982267673+6,73369009513142i</v>
      </c>
      <c r="DN177" s="240" t="str">
        <f t="shared" ca="1" si="289"/>
        <v>7,39284155529907+0,91182003747142i</v>
      </c>
      <c r="DO177" s="240" t="str">
        <f t="shared" ca="1" si="290"/>
        <v>-1,45320058435022-7,30573268770048i</v>
      </c>
      <c r="DP177" s="240" t="str">
        <f t="shared" ca="1" si="291"/>
        <v>-6,48115657840047+3,67152985126738i</v>
      </c>
      <c r="DQ177" s="240" t="str">
        <f t="shared" ca="1" si="292"/>
        <v>5,51924153497682+5,00234894035571i</v>
      </c>
      <c r="DR177" s="240" t="str">
        <f t="shared" ca="1" si="293"/>
        <v>3,01858599765476-6,80982089465309i</v>
      </c>
      <c r="DS177" s="240" t="str">
        <f t="shared" ca="1" si="294"/>
        <v>-7,41299215355237-0,730116000278173i</v>
      </c>
      <c r="DT177" s="240" t="str">
        <f t="shared" ca="1" si="295"/>
        <v>1,63205456292291+7,26786900997354i</v>
      </c>
      <c r="DU177" s="240" t="str">
        <f t="shared" ca="1" si="296"/>
        <v>6,38910072210545-3,82947959979979i</v>
      </c>
      <c r="DV177" s="240" t="str">
        <f t="shared" ca="1" si="297"/>
        <v>-5,64034303110926-4,86539335859992i</v>
      </c>
      <c r="DW177" s="240" t="str">
        <f t="shared" ca="1" si="298"/>
        <v>-2,8505554852164+6,88184971270035i</v>
      </c>
      <c r="DX177" s="240" t="str">
        <f t="shared" ca="1" si="299"/>
        <v>7,42867744252129+0,547972168514529i</v>
      </c>
      <c r="DY177" s="240" t="str">
        <f t="shared" ca="1" si="300"/>
        <v>-1,80992545285331-7,22562743971794i</v>
      </c>
      <c r="DZ177" s="240" t="str">
        <f t="shared" ca="1" si="301"/>
        <v>-6,29319631043562+3,98512261302091i</v>
      </c>
      <c r="EA177" s="240" t="str">
        <f t="shared" ca="1" si="302"/>
        <v>5,75804699551078+4,72550704580794i</v>
      </c>
      <c r="EB177" s="240" t="str">
        <f t="shared" ca="1" si="303"/>
        <v>2,68080790473606-6,94973316181246i</v>
      </c>
      <c r="EC177" s="240" t="str">
        <f t="shared" ca="1" si="304"/>
        <v>-7,43988797397556-0,365498258798975i</v>
      </c>
      <c r="ED177" s="240" t="str">
        <f t="shared" ca="1" si="305"/>
        <v>1,9867061113612+7,1790334216781i</v>
      </c>
      <c r="EE177" s="240" t="str">
        <f t="shared" ca="1" si="306"/>
        <v>6,19350111263013-4,13836513738705i</v>
      </c>
      <c r="EF177" s="240" t="str">
        <f t="shared" ca="1" si="307"/>
        <v>-5,8722825277046-4,58277426427555i</v>
      </c>
      <c r="EG177" s="240" t="str">
        <f t="shared" ca="1" si="308"/>
        <v>-2,50944550582268+7,01343035153252i</v>
      </c>
      <c r="EH177" s="240" t="str">
        <f t="shared" ca="1" si="309"/>
        <v>7,44661699510945+0,182804186599383i</v>
      </c>
      <c r="EI177" s="240" t="str">
        <f t="shared" ca="1" si="310"/>
        <v>-2,16229005240268-7,12811502234437i</v>
      </c>
      <c r="EJ177" s="240" t="str">
        <f t="shared" ca="1" si="311"/>
        <v>-6,09007518134021+4,28911486534403i</v>
      </c>
      <c r="EK177" s="240" t="str">
        <f t="shared" ca="1" si="312"/>
        <v>5,98298081648711+4,4372809908815i</v>
      </c>
      <c r="EL177" s="240" t="str">
        <f t="shared" ca="1" si="313"/>
        <v>2,33657151076363-7,07290291306044i</v>
      </c>
      <c r="EM177" s="240" t="str">
        <f t="shared" ca="1" si="314"/>
        <v>-7,44886045261227-6,78934264726328E-13i</v>
      </c>
      <c r="EN177" s="240"/>
      <c r="EO177" s="240"/>
      <c r="EP177" s="240"/>
    </row>
    <row r="178" spans="1:146" ht="15" thickBot="1">
      <c r="A178" s="277">
        <f t="shared" si="181"/>
        <v>1.5234375000000009E-3</v>
      </c>
      <c r="B178" s="276">
        <v>78</v>
      </c>
      <c r="C178" s="248">
        <f t="shared" si="182"/>
        <v>15600</v>
      </c>
      <c r="D178" s="247">
        <f t="shared" si="315"/>
        <v>98017.690792001551</v>
      </c>
      <c r="E178" s="247" t="str">
        <f t="shared" si="316"/>
        <v>98017,6907920016i</v>
      </c>
      <c r="F178" s="247" t="str">
        <f t="shared" si="183"/>
        <v>0,0107321586821507-0,0320075253888097i</v>
      </c>
      <c r="G178" s="247" t="str">
        <f t="shared" si="184"/>
        <v>-4,76892045952365+1,58413073486214i</v>
      </c>
      <c r="H178" s="247" t="str">
        <f t="shared" si="180"/>
        <v>0,0020642792314514-0,00538882203535424i</v>
      </c>
      <c r="I178" s="247" t="str">
        <f t="shared" si="317"/>
        <v>-0,00289340899643954+0,00489564315835224i</v>
      </c>
      <c r="J178" s="275" t="str">
        <f ca="1">IMPRODUCT(1/N_FFT2,CO100)</f>
        <v>0,0202597364335271+0,0002096325129314i</v>
      </c>
      <c r="K178" s="274" t="str">
        <f t="shared" ca="1" si="318"/>
        <v>-0,000059645989639962+0,0000985778874619546i</v>
      </c>
      <c r="N178" s="265">
        <f t="shared" ca="1" si="185"/>
        <v>22.452673334503228</v>
      </c>
      <c r="O178" s="240">
        <f t="shared" ca="1" si="186"/>
        <v>7.4526733345032286</v>
      </c>
      <c r="P178" s="240" t="str">
        <f t="shared" ca="1" si="187"/>
        <v>-2,5107300270409-7,01702034784927i</v>
      </c>
      <c r="Q178" s="240" t="str">
        <f t="shared" ca="1" si="188"/>
        <v>-5,76099439306872+4,72792591247433i</v>
      </c>
      <c r="R178" s="240" t="str">
        <f t="shared" ca="1" si="189"/>
        <v>6,39237113998955+3,83143981284377i</v>
      </c>
      <c r="S178" s="240" t="str">
        <f t="shared" ca="1" si="190"/>
        <v>1,45394444070926-7,30947230613442i</v>
      </c>
      <c r="T178" s="240" t="str">
        <f t="shared" ca="1" si="191"/>
        <v>-7,37200939893149+1,09353429433248i</v>
      </c>
      <c r="U178" s="241" t="str">
        <f t="shared" ca="1" si="192"/>
        <v>3,51316589051508+6,57267108994029i</v>
      </c>
      <c r="V178" s="240" t="str">
        <f t="shared" ca="1" si="193"/>
        <v>5,00490951533503-5,52206669410325i</v>
      </c>
      <c r="W178" s="240" t="str">
        <f t="shared" ca="1" si="194"/>
        <v>-6,88537235624006-2,85201461194376i</v>
      </c>
      <c r="X178" s="240" t="str">
        <f t="shared" ca="1" si="195"/>
        <v>-0,365685348046199+7,44369626308326i</v>
      </c>
      <c r="Y178" s="240" t="str">
        <f t="shared" ca="1" si="196"/>
        <v>7,131763722822-2,1633968735892i</v>
      </c>
      <c r="Z178" s="240" t="str">
        <f t="shared" ca="1" si="197"/>
        <v>-4,43955232197299-5,98604335193788i</v>
      </c>
      <c r="AA178" s="240" t="str">
        <f t="shared" ca="1" si="198"/>
        <v>-4,14048346106869+6,19667140805708i</v>
      </c>
      <c r="AB178" s="240" t="str">
        <f t="shared" ca="1" si="199"/>
        <v>7,22932605431765+1,81085190757817i</v>
      </c>
      <c r="AC178" s="240" t="str">
        <f t="shared" ca="1" si="200"/>
        <v>-0,730489728058195-7,41678667537478i</v>
      </c>
      <c r="AD178" s="240" t="str">
        <f t="shared" ca="1" si="201"/>
        <v>-6,73713689953752+3,18642844383887i</v>
      </c>
      <c r="AE178" s="240" t="str">
        <f t="shared" ca="1" si="202"/>
        <v>5,26983585279548+5,26983585279531i</v>
      </c>
      <c r="AF178" s="240" t="str">
        <f t="shared" ca="1" si="203"/>
        <v>3,18642844383868-6,73713689953761i</v>
      </c>
      <c r="AG178" s="240" t="str">
        <f t="shared" ca="1" si="204"/>
        <v>-7,41678667537474-0,730489728058701i</v>
      </c>
      <c r="AH178" s="240" t="str">
        <f t="shared" ca="1" si="205"/>
        <v>1,81085190757766+7,22932605431778i</v>
      </c>
      <c r="AI178" s="240" t="str">
        <f t="shared" ca="1" si="206"/>
        <v>6,19667140805693-4,14048346106891i</v>
      </c>
      <c r="AJ178" s="240" t="str">
        <f t="shared" ca="1" si="207"/>
        <v>-5,98604335193803-4,4395523219728i</v>
      </c>
      <c r="AK178" s="240" t="str">
        <f t="shared" ca="1" si="208"/>
        <v>-2,16339687358894+7,13176372282208i</v>
      </c>
      <c r="AL178" s="240" t="str">
        <f t="shared" ca="1" si="209"/>
        <v>7,44369626308329-0,365685348045692i</v>
      </c>
      <c r="AM178" s="240" t="str">
        <f t="shared" ca="1" si="210"/>
        <v>-2,85201461194332-6,88537235624024i</v>
      </c>
      <c r="AN178" s="240" t="str">
        <f t="shared" ca="1" si="211"/>
        <v>-5,52206669410309+5,0049095153352i</v>
      </c>
      <c r="AO178" s="240" t="str">
        <f t="shared" ca="1" si="212"/>
        <v>6,5726710899404+3,51316589051488i</v>
      </c>
      <c r="AP178" s="240" t="str">
        <f t="shared" ca="1" si="213"/>
        <v>1,09353429433223-7,37200939893153i</v>
      </c>
      <c r="AQ178" s="240" t="str">
        <f t="shared" ca="1" si="214"/>
        <v>-7,3094723061345+1,45394444070889i</v>
      </c>
      <c r="AR178" s="240" t="str">
        <f t="shared" ca="1" si="215"/>
        <v>-7,3094723061345+1,45394444070889i</v>
      </c>
      <c r="AS178" s="240" t="str">
        <f t="shared" ca="1" si="216"/>
        <v>4,72792591247438-5,76099439306868i</v>
      </c>
      <c r="AT178" s="240" t="str">
        <f t="shared" ca="1" si="217"/>
        <v>-7,01702034784931-2,5107300270408i</v>
      </c>
      <c r="AU178" s="240" t="str">
        <f t="shared" ca="1" si="218"/>
        <v>2,33728806861277E-13+7,45267333450323i</v>
      </c>
      <c r="AV178" s="240" t="str">
        <f t="shared" ca="1" si="219"/>
        <v>7,0170203478494-2,51073002704053i</v>
      </c>
      <c r="AW178" s="240" t="str">
        <f t="shared" ca="1" si="220"/>
        <v>-4,72792591247412-5,76099439306889i</v>
      </c>
      <c r="AX178" s="240" t="str">
        <f t="shared" ca="1" si="221"/>
        <v>-3,83143981284378+6,39237113998953i</v>
      </c>
      <c r="AY178" s="240" t="str">
        <f t="shared" ca="1" si="222"/>
        <v>7,30947230613445+1,45394444070916i</v>
      </c>
      <c r="AZ178" s="240" t="str">
        <f t="shared" ca="1" si="223"/>
        <v>-1,09353429433269-7,37200939893146i</v>
      </c>
      <c r="BA178" s="240" t="str">
        <f t="shared" ca="1" si="224"/>
        <v>-6,57267108994055+3,51316589051459i</v>
      </c>
      <c r="BB178" s="240" t="str">
        <f t="shared" ca="1" si="225"/>
        <v>5,52206669410294+5,00490951533536i</v>
      </c>
      <c r="BC178" s="240" t="str">
        <f t="shared" ca="1" si="226"/>
        <v>2,85201461194352-6,88537235624015i</v>
      </c>
      <c r="BD178" s="240" t="str">
        <f t="shared" ca="1" si="227"/>
        <v>-7,44369626308328-0,365685348045966i</v>
      </c>
      <c r="BE178" s="240" t="str">
        <f t="shared" ca="1" si="228"/>
        <v>2,16339687358939+7,13176372282194i</v>
      </c>
      <c r="BF178" s="240" t="str">
        <f t="shared" ca="1" si="229"/>
        <v>5,98604335193778-4,43955232197314i</v>
      </c>
      <c r="BG178" s="240" t="str">
        <f t="shared" ca="1" si="230"/>
        <v>-6,19667140805681-4,1404834610691i</v>
      </c>
      <c r="BH178" s="240" t="str">
        <f t="shared" ca="1" si="231"/>
        <v>-1,81085190757792+7,22932605431771i</v>
      </c>
      <c r="BI178" s="240" t="str">
        <f t="shared" ca="1" si="232"/>
        <v>7,41678667537476-0,730489728058429i</v>
      </c>
      <c r="BJ178" s="240" t="str">
        <f t="shared" ca="1" si="233"/>
        <v>-3,18642844383906-6,73713689953743i</v>
      </c>
      <c r="BK178" s="240" t="str">
        <f t="shared" ca="1" si="234"/>
        <v>-5,26983585279563+5,26983585279515i</v>
      </c>
      <c r="BL178" s="240" t="str">
        <f t="shared" ca="1" si="235"/>
        <v>6,73713689953742+3,18642844383909i</v>
      </c>
      <c r="BM178" s="240" t="str">
        <f t="shared" ca="1" si="236"/>
        <v>0,730489728058468-7,41678667537476i</v>
      </c>
      <c r="BN178" s="240" t="str">
        <f t="shared" ca="1" si="237"/>
        <v>-7,22932605431772+1,81085190757788i</v>
      </c>
      <c r="BO178" s="240" t="str">
        <f t="shared" ca="1" si="238"/>
        <v>4,14048346106906+6,19667140805683i</v>
      </c>
      <c r="BP178" s="240" t="str">
        <f t="shared" ca="1" si="239"/>
        <v>4,43955232197197-5,98604335193864i</v>
      </c>
      <c r="BQ178" s="240" t="str">
        <f t="shared" ca="1" si="240"/>
        <v>-7,13176372282172-2,16339687359014i</v>
      </c>
      <c r="BR178" s="240" t="str">
        <f t="shared" ca="1" si="241"/>
        <v>0,365685348042964+7,44369626308343i</v>
      </c>
      <c r="BS178" s="240" t="str">
        <f t="shared" ca="1" si="242"/>
        <v>6,88537235623932-2,85201461194554i</v>
      </c>
      <c r="BT178" s="240" t="str">
        <f t="shared" ca="1" si="243"/>
        <v>-5,00490951533541-5,5220666941029i</v>
      </c>
      <c r="BU178" s="240" t="str">
        <f t="shared" ca="1" si="244"/>
        <v>-3,51316589051659+6,57267108993948i</v>
      </c>
      <c r="BV178" s="240" t="str">
        <f t="shared" ca="1" si="245"/>
        <v>7,372009398932+1,09353429432906i</v>
      </c>
      <c r="BW178" s="240" t="str">
        <f t="shared" ca="1" si="246"/>
        <v>-1,45394444071057-7,30947230613416i</v>
      </c>
      <c r="BX178" s="240" t="str">
        <f t="shared" ca="1" si="247"/>
        <v>-6,39237113998993+3,83143981284312i</v>
      </c>
      <c r="BY178" s="240" t="str">
        <f t="shared" ca="1" si="248"/>
        <v>5,76099439306691+4,72792591247653i</v>
      </c>
      <c r="BZ178" s="240" t="str">
        <f t="shared" ca="1" si="249"/>
        <v>2,51073002703849-7,01702034785013i</v>
      </c>
      <c r="CA178" s="240" t="str">
        <f t="shared" ca="1" si="250"/>
        <v>-7,45267333450323+4,67457613722555E-13i</v>
      </c>
      <c r="CB178" s="240" t="str">
        <f t="shared" ca="1" si="251"/>
        <v>2,51073002703936+7,01702034784982i</v>
      </c>
      <c r="CC178" s="240" t="str">
        <f t="shared" ca="1" si="252"/>
        <v>5,76099439307109-4,72792591247144i</v>
      </c>
      <c r="CD178" s="240" t="str">
        <f t="shared" ca="1" si="253"/>
        <v>-6,39237113999036-3,8314398128424i</v>
      </c>
      <c r="CE178" s="240" t="str">
        <f t="shared" ca="1" si="254"/>
        <v>-1,45394444070976+7,30947230613433i</v>
      </c>
      <c r="CF178" s="240" t="str">
        <f t="shared" ca="1" si="255"/>
        <v>7,37200939893184-1,0935342943301i</v>
      </c>
      <c r="CG178" s="240" t="str">
        <f t="shared" ca="1" si="256"/>
        <v>-3,51316589051751-6,57267108993899i</v>
      </c>
      <c r="CH178" s="240" t="str">
        <f t="shared" ca="1" si="257"/>
        <v>-5,00490951533464+5,5220666941036i</v>
      </c>
      <c r="CI178" s="240" t="str">
        <f t="shared" ca="1" si="258"/>
        <v>6,88537235623968+2,85201461194468i</v>
      </c>
      <c r="CJ178" s="240" t="str">
        <f t="shared" ca="1" si="259"/>
        <v>0,365685348049434-7,44369626308311i</v>
      </c>
      <c r="CK178" s="240" t="str">
        <f t="shared" ca="1" si="260"/>
        <v>-7,13176372282144+2,16339687359104i</v>
      </c>
      <c r="CL178" s="240" t="str">
        <f t="shared" ca="1" si="261"/>
        <v>4,43955232197273+5,98604335193808i</v>
      </c>
      <c r="CM178" s="240" t="str">
        <f t="shared" ca="1" si="262"/>
        <v>4,14048346107084-6,19667140805564i</v>
      </c>
      <c r="CN178" s="240" t="str">
        <f t="shared" ca="1" si="263"/>
        <v>-7,22932605431851-1,81085190757472i</v>
      </c>
      <c r="CO178" s="240" t="str">
        <f t="shared" ca="1" si="264"/>
        <v>0,730489728059504+7,41678667537465i</v>
      </c>
      <c r="CP178" s="240" t="str">
        <f t="shared" ca="1" si="265"/>
        <v>6,73713689953792-3,18642844383803i</v>
      </c>
      <c r="CQ178" s="240" t="str">
        <f t="shared" ca="1" si="266"/>
        <v>-5,26983585279322-5,26983585279756i</v>
      </c>
      <c r="CR178" s="240" t="str">
        <f t="shared" ca="1" si="267"/>
        <v>-3,18642844383687+6,73713689953847i</v>
      </c>
      <c r="CS178" s="240" t="str">
        <f t="shared" ca="1" si="268"/>
        <v>7,41678667537478+0,730489728058236i</v>
      </c>
      <c r="CT178" s="240" t="str">
        <f t="shared" ca="1" si="269"/>
        <v>-1,81085190757595-7,22932605431821i</v>
      </c>
      <c r="CU178" s="240" t="str">
        <f t="shared" ca="1" si="270"/>
        <v>-6,19667140805505+4,14048346107172i</v>
      </c>
      <c r="CV178" s="240" t="str">
        <f t="shared" ca="1" si="271"/>
        <v>5,98604335193871+4,43955232197187i</v>
      </c>
      <c r="CW178" s="240" t="str">
        <f t="shared" ca="1" si="272"/>
        <v>2,16339687359002-7,13176372282175i</v>
      </c>
      <c r="CX178" s="240" t="str">
        <f t="shared" ca="1" si="273"/>
        <v>-7,44369626308342+0,365685348043091i</v>
      </c>
      <c r="CY178" s="240" t="str">
        <f t="shared" ca="1" si="274"/>
        <v>2,85201461194585+6,88537235623919i</v>
      </c>
      <c r="CZ178" s="240" t="str">
        <f t="shared" ca="1" si="275"/>
        <v>5,52206669410274-5,00490951533559i</v>
      </c>
      <c r="DA178" s="240" t="str">
        <f t="shared" ca="1" si="276"/>
        <v>-6,57267108993959-3,51316589051638i</v>
      </c>
      <c r="DB178" s="240" t="str">
        <f t="shared" ca="1" si="277"/>
        <v>-1,09353429433617+7,37200939893095i</v>
      </c>
      <c r="DC178" s="240" t="str">
        <f t="shared" ca="1" si="278"/>
        <v>7,30947230613412-1,4539444407108i</v>
      </c>
      <c r="DD178" s="240" t="str">
        <f t="shared" ca="1" si="279"/>
        <v>-3,83143981284331-6,39237113998981i</v>
      </c>
      <c r="DE178" s="240" t="str">
        <f t="shared" ca="1" si="280"/>
        <v>-4,72792591247635+5,76099439306706i</v>
      </c>
      <c r="DF178" s="240" t="str">
        <f t="shared" ca="1" si="281"/>
        <v>7,01702034785018+2,51073002703836i</v>
      </c>
      <c r="DG178" s="240" t="str">
        <f t="shared" ca="1" si="282"/>
        <v>-8,07095278580319E-13-7,45267333450323i</v>
      </c>
      <c r="DH178" s="240" t="str">
        <f t="shared" ca="1" si="283"/>
        <v>-7,0170203478497+2,51073002703969i</v>
      </c>
      <c r="DI178" s="240" t="str">
        <f t="shared" ca="1" si="284"/>
        <v>4,7279259124717+5,76099439307088i</v>
      </c>
      <c r="DJ178" s="240" t="str">
        <f t="shared" ca="1" si="285"/>
        <v>3,83143981284211-6,39237113999053i</v>
      </c>
      <c r="DK178" s="240" t="str">
        <f t="shared" ca="1" si="286"/>
        <v>-7,30947230613439-1,45394444070942i</v>
      </c>
      <c r="DL178" s="240" t="str">
        <f t="shared" ca="1" si="287"/>
        <v>1,09353429433023+7,37200939893183i</v>
      </c>
      <c r="DM178" s="240" t="str">
        <f t="shared" ca="1" si="288"/>
        <v>6,57267108993893-3,51316589051762i</v>
      </c>
      <c r="DN178" s="240" t="str">
        <f t="shared" ca="1" si="289"/>
        <v>-5,52206669410369-5,00490951533454i</v>
      </c>
      <c r="DO178" s="240" t="str">
        <f t="shared" ca="1" si="290"/>
        <v>-2,85201461194456+6,88537235623973i</v>
      </c>
      <c r="DP178" s="240" t="str">
        <f t="shared" ca="1" si="291"/>
        <v>7,44369626308312+0,365685348049307i</v>
      </c>
      <c r="DQ178" s="240" t="str">
        <f t="shared" ca="1" si="292"/>
        <v>-2,16339687359136-7,13176372282135i</v>
      </c>
      <c r="DR178" s="240" t="str">
        <f t="shared" ca="1" si="293"/>
        <v>-5,98604335193788+4,43955232197299i</v>
      </c>
      <c r="DS178" s="240" t="str">
        <f t="shared" ca="1" si="294"/>
        <v>6,19667140805583+4,14048346107056i</v>
      </c>
      <c r="DT178" s="240" t="str">
        <f t="shared" ca="1" si="295"/>
        <v>1,81085190757459-7,22932605431855i</v>
      </c>
      <c r="DU178" s="240" t="str">
        <f t="shared" ca="1" si="296"/>
        <v>-7,41678667537464+0,730489728059632i</v>
      </c>
      <c r="DV178" s="240" t="str">
        <f t="shared" ca="1" si="297"/>
        <v>3,18642844383814+6,73713689953787i</v>
      </c>
      <c r="DW178" s="240" t="str">
        <f t="shared" ca="1" si="298"/>
        <v>5,26983585279747-5,26983585279331i</v>
      </c>
      <c r="DX178" s="240" t="str">
        <f t="shared" ca="1" si="299"/>
        <v>-6,73713689953852-3,18642844383675i</v>
      </c>
      <c r="DY178" s="240" t="str">
        <f t="shared" ca="1" si="300"/>
        <v>-0,730489728057898+7,41678667537481i</v>
      </c>
      <c r="DZ178" s="240" t="str">
        <f t="shared" ca="1" si="301"/>
        <v>7,22932605431812-1,81085190757628i</v>
      </c>
      <c r="EA178" s="240" t="str">
        <f t="shared" ca="1" si="302"/>
        <v>-4,140483461072-6,19667140805487i</v>
      </c>
      <c r="EB178" s="240" t="str">
        <f t="shared" ca="1" si="303"/>
        <v>-4,4395523219716+5,98604335193891i</v>
      </c>
      <c r="EC178" s="240" t="str">
        <f t="shared" ca="1" si="304"/>
        <v>7,13176372282185+2,1633968735897i</v>
      </c>
      <c r="ED178" s="240" t="str">
        <f t="shared" ca="1" si="305"/>
        <v>-0,365685348043431-7,44369626308341i</v>
      </c>
      <c r="EE178" s="240" t="str">
        <f t="shared" ca="1" si="306"/>
        <v>-6,88537235623914+2,85201461194597i</v>
      </c>
      <c r="EF178" s="240" t="str">
        <f t="shared" ca="1" si="307"/>
        <v>5,00490951533568+5,52206669410266i</v>
      </c>
      <c r="EG178" s="240" t="str">
        <f t="shared" ca="1" si="308"/>
        <v>3,51316589051627-6,57267108993965i</v>
      </c>
      <c r="EH178" s="240" t="str">
        <f t="shared" ca="1" si="309"/>
        <v>-7,37200939893096-1,09353429433605i</v>
      </c>
      <c r="EI178" s="240" t="str">
        <f t="shared" ca="1" si="310"/>
        <v>1,45394444071114+7,30947230613405i</v>
      </c>
      <c r="EJ178" s="240" t="str">
        <f t="shared" ca="1" si="311"/>
        <v>6,39237113998964-3,8314398128436i</v>
      </c>
      <c r="EK178" s="240" t="str">
        <f t="shared" ca="1" si="312"/>
        <v>-5,76099439306728-4,72792591247609i</v>
      </c>
      <c r="EL178" s="240" t="str">
        <f t="shared" ca="1" si="313"/>
        <v>-2,51073002703805+7,01702034785029i</v>
      </c>
      <c r="EM178" s="240" t="str">
        <f t="shared" ca="1" si="314"/>
        <v>7,45267333450323-9,34915227445112E-13i</v>
      </c>
      <c r="EN178" s="240"/>
      <c r="EO178" s="240"/>
      <c r="EP178" s="240"/>
    </row>
    <row r="179" spans="1:146" ht="15" thickBot="1">
      <c r="A179" s="277">
        <f t="shared" si="181"/>
        <v>1.5429687500000009E-3</v>
      </c>
      <c r="B179" s="276">
        <v>79</v>
      </c>
      <c r="C179" s="248">
        <f t="shared" si="182"/>
        <v>15800</v>
      </c>
      <c r="D179" s="247">
        <f t="shared" si="315"/>
        <v>99274.327853437469</v>
      </c>
      <c r="E179" s="247" t="str">
        <f t="shared" si="316"/>
        <v>99274,3278534375i</v>
      </c>
      <c r="F179" s="247" t="str">
        <f t="shared" si="183"/>
        <v>0,0107283628101118-0,0316363691084377i</v>
      </c>
      <c r="G179" s="247" t="str">
        <f t="shared" si="184"/>
        <v>-4,74732430505235+1,62237137393109i</v>
      </c>
      <c r="H179" s="247" t="str">
        <f t="shared" si="180"/>
        <v>0,00206257351277979-0,00532061483787357i</v>
      </c>
      <c r="I179" s="247" t="str">
        <f t="shared" si="317"/>
        <v>-0,00287497853159273+0,00484069884324127i</v>
      </c>
      <c r="J179" s="275" t="str">
        <f ca="1">IMPRODUCT(1/N_FFT2,CP100)</f>
        <v>0,0629473083016004+0,00445635481854418i</v>
      </c>
      <c r="K179" s="274" t="str">
        <f t="shared" ca="1" si="318"/>
        <v>-0,000202544031603849+0,000291897038048234i</v>
      </c>
      <c r="N179" s="265">
        <f t="shared" ca="1" si="185"/>
        <v>22.455966904079027</v>
      </c>
      <c r="O179" s="240">
        <f t="shared" ca="1" si="186"/>
        <v>7.4559669040790268</v>
      </c>
      <c r="P179" s="240" t="str">
        <f t="shared" ca="1" si="187"/>
        <v>-2,68336548134718-6,95636342985587i</v>
      </c>
      <c r="Q179" s="240" t="str">
        <f t="shared" ca="1" si="188"/>
        <v>-5,52450706818669+5,00712134147727i</v>
      </c>
      <c r="R179" s="240" t="str">
        <f t="shared" ca="1" si="189"/>
        <v>6,65985082763288+3,35228719360372i</v>
      </c>
      <c r="S179" s="240" t="str">
        <f t="shared" ca="1" si="190"/>
        <v>0,730812554329686-7,42006438551283i</v>
      </c>
      <c r="T179" s="240" t="str">
        <f t="shared" ca="1" si="191"/>
        <v>-7,18588244951429+1,98860149262848i</v>
      </c>
      <c r="U179" s="241" t="str">
        <f t="shared" ca="1" si="192"/>
        <v>4,44151429907846+5,98868877182671i</v>
      </c>
      <c r="V179" s="240" t="str">
        <f t="shared" ca="1" si="193"/>
        <v>3,98892454763896-6,29920022129517i</v>
      </c>
      <c r="W179" s="240" t="str">
        <f t="shared" ca="1" si="194"/>
        <v>-7,31270259069435-1,4545869842584i</v>
      </c>
      <c r="X179" s="240" t="str">
        <f t="shared" ca="1" si="195"/>
        <v>1,27468618445597+7,3461974929809i</v>
      </c>
      <c r="Y179" s="240" t="str">
        <f t="shared" ca="1" si="196"/>
        <v>6,39519612884375-3,83313304600084i</v>
      </c>
      <c r="Z179" s="240" t="str">
        <f t="shared" ca="1" si="197"/>
        <v>-5,87788487333311-4,5871463777128i</v>
      </c>
      <c r="AA179" s="240" t="str">
        <f t="shared" ca="1" si="198"/>
        <v>-2,16435294637057+7,13491547239761i</v>
      </c>
      <c r="AB179" s="240" t="str">
        <f t="shared" ca="1" si="199"/>
        <v>7,43576463875015-0,548494951512451i</v>
      </c>
      <c r="AC179" s="240" t="str">
        <f t="shared" ca="1" si="200"/>
        <v>-3,18783662628656-6,74011425117021i</v>
      </c>
      <c r="AD179" s="240" t="str">
        <f t="shared" ca="1" si="201"/>
        <v>-5,14119148057997+5,39996228086212i</v>
      </c>
      <c r="AE179" s="240" t="str">
        <f t="shared" ca="1" si="202"/>
        <v>6,88841521776014+2,85327500645352i</v>
      </c>
      <c r="AF179" s="240" t="str">
        <f t="shared" ca="1" si="203"/>
        <v>0,182978587651972-7,4537213062458i</v>
      </c>
      <c r="AG179" s="240" t="str">
        <f t="shared" ca="1" si="204"/>
        <v>-7,02012138873666+2,51183959721235i</v>
      </c>
      <c r="AH179" s="240" t="str">
        <f t="shared" ca="1" si="205"/>
        <v>4,87003509970681+5,64572409902799i</v>
      </c>
      <c r="AI179" s="240" t="str">
        <f t="shared" ca="1" si="206"/>
        <v>3,51471846846554-6,57557575898484i</v>
      </c>
      <c r="AJ179" s="240" t="str">
        <f t="shared" ca="1" si="207"/>
        <v>-7,39989456294377-0,912689942991039i</v>
      </c>
      <c r="AK179" s="240" t="str">
        <f t="shared" ca="1" si="208"/>
        <v>1,81165217970581+7,23252091974085i</v>
      </c>
      <c r="AL179" s="240" t="str">
        <f t="shared" ca="1" si="209"/>
        <v>6,09588530813567-4,29320681830931i</v>
      </c>
      <c r="AM179" s="240" t="str">
        <f t="shared" ca="1" si="210"/>
        <v>-6,19940991107515-4,14231327028569i</v>
      </c>
      <c r="AN179" s="240" t="str">
        <f t="shared" ca="1" si="211"/>
        <v>-1,63361159525202+7,27480278980674i</v>
      </c>
      <c r="AO179" s="240" t="str">
        <f t="shared" ca="1" si="212"/>
        <v>7,37526732058982-1,09401756135888i</v>
      </c>
      <c r="AP179" s="240" t="str">
        <f t="shared" ca="1" si="213"/>
        <v>-3,67503260834586-6,48733980937613i</v>
      </c>
      <c r="AQ179" s="240" t="str">
        <f t="shared" ca="1" si="214"/>
        <v>-4,73001533089421+5,76354035677963i</v>
      </c>
      <c r="AR179" s="240" t="str">
        <f t="shared" ca="1" si="215"/>
        <v>-4,73001533089421+5,76354035677963i</v>
      </c>
      <c r="AS179" s="240" t="str">
        <f t="shared" ca="1" si="216"/>
        <v>-0,365846955845233-7,44698586541028i</v>
      </c>
      <c r="AT179" s="240" t="str">
        <f t="shared" ca="1" si="217"/>
        <v>-6,8163176819116+3,02146582538691i</v>
      </c>
      <c r="AU179" s="240" t="str">
        <f t="shared" ca="1" si="218"/>
        <v>5,27216475817668+5,27216475817682i</v>
      </c>
      <c r="AV179" s="240" t="str">
        <f t="shared" ca="1" si="219"/>
        <v>3,02146582538647-6,8163176819118i</v>
      </c>
      <c r="AW179" s="240" t="str">
        <f t="shared" ca="1" si="220"/>
        <v>-7,44698586541028-0,365846955845494i</v>
      </c>
      <c r="AX179" s="240" t="str">
        <f t="shared" ca="1" si="221"/>
        <v>2,33880067482825+7,07965068899199i</v>
      </c>
      <c r="AY179" s="240" t="str">
        <f t="shared" ca="1" si="222"/>
        <v>5,7635403567798-4,73001533089401i</v>
      </c>
      <c r="AZ179" s="240" t="str">
        <f t="shared" ca="1" si="223"/>
        <v>-6,48733980937635-3,6750326083455i</v>
      </c>
      <c r="BA179" s="240" t="str">
        <f t="shared" ca="1" si="224"/>
        <v>-1,09401756135909+7,37526732058979i</v>
      </c>
      <c r="BB179" s="240" t="str">
        <f t="shared" ca="1" si="225"/>
        <v>7,27480278980662-1,63361159525254i</v>
      </c>
      <c r="BC179" s="240" t="str">
        <f t="shared" ca="1" si="226"/>
        <v>-4,14231327028552-6,19940991107527i</v>
      </c>
      <c r="BD179" s="240" t="str">
        <f t="shared" ca="1" si="227"/>
        <v>-4,29320681830887+6,09588530813597i</v>
      </c>
      <c r="BE179" s="240" t="str">
        <f t="shared" ca="1" si="228"/>
        <v>7,23252091974079+1,81165217970606i</v>
      </c>
      <c r="BF179" s="240" t="str">
        <f t="shared" ca="1" si="229"/>
        <v>-0,912689942991516-7,39989456294371i</v>
      </c>
      <c r="BG179" s="240" t="str">
        <f t="shared" ca="1" si="230"/>
        <v>-6,57557575898496+3,51471846846531i</v>
      </c>
      <c r="BH179" s="240" t="str">
        <f t="shared" ca="1" si="231"/>
        <v>5,64572409902831+4,87003509970645i</v>
      </c>
      <c r="BI179" s="240" t="str">
        <f t="shared" ca="1" si="232"/>
        <v>2,51183959721264-7,02012138873655i</v>
      </c>
      <c r="BJ179" s="240" t="str">
        <f t="shared" ca="1" si="233"/>
        <v>-7,45372130624579+0,182978587652505i</v>
      </c>
      <c r="BK179" s="240" t="str">
        <f t="shared" ca="1" si="234"/>
        <v>2,85327500645333+6,88841521776022i</v>
      </c>
      <c r="BL179" s="240" t="str">
        <f t="shared" ca="1" si="235"/>
        <v>5,39996228086178-5,14119148058034i</v>
      </c>
      <c r="BM179" s="240" t="str">
        <f t="shared" ca="1" si="236"/>
        <v>-6,7401142511701-3,18783662628677i</v>
      </c>
      <c r="BN179" s="240" t="str">
        <f t="shared" ca="1" si="237"/>
        <v>-0,548494951511972+7,43576463875019i</v>
      </c>
      <c r="BO179" s="240" t="str">
        <f t="shared" ca="1" si="238"/>
        <v>7,13491547239855-2,16435294636748i</v>
      </c>
      <c r="BP179" s="240" t="str">
        <f t="shared" ca="1" si="239"/>
        <v>-4,58714637771374-5,87788487333237i</v>
      </c>
      <c r="BQ179" s="240" t="str">
        <f t="shared" ca="1" si="240"/>
        <v>-3,83313304600299+6,39519612884246i</v>
      </c>
      <c r="BR179" s="240" t="str">
        <f t="shared" ca="1" si="241"/>
        <v>7,34619749298125+1,27468618445398i</v>
      </c>
      <c r="BS179" s="240" t="str">
        <f t="shared" ca="1" si="242"/>
        <v>-1,45458698425674-7,31270259069468i</v>
      </c>
      <c r="BT179" s="240" t="str">
        <f t="shared" ca="1" si="243"/>
        <v>-6,2992002212937+3,98892454764127i</v>
      </c>
      <c r="BU179" s="240" t="str">
        <f t="shared" ca="1" si="244"/>
        <v>5,98868877182613+4,44151429907924i</v>
      </c>
      <c r="BV179" s="240" t="str">
        <f t="shared" ca="1" si="245"/>
        <v>1,98860149262551-7,18588244951512i</v>
      </c>
      <c r="BW179" s="240" t="str">
        <f t="shared" ca="1" si="246"/>
        <v>-7,42006438551286+0,730812554329427i</v>
      </c>
      <c r="BX179" s="240" t="str">
        <f t="shared" ca="1" si="247"/>
        <v>3,35228719360049+6,6598508276345i</v>
      </c>
      <c r="BY179" s="240" t="str">
        <f t="shared" ca="1" si="248"/>
        <v>5,00712134147693-5,524507068187i</v>
      </c>
      <c r="BZ179" s="240" t="str">
        <f t="shared" ca="1" si="249"/>
        <v>-6,95636342985483-2,68336548134988i</v>
      </c>
      <c r="CA179" s="240" t="str">
        <f t="shared" ca="1" si="250"/>
        <v>1,27511939062296E-12+7,45596690407903i</v>
      </c>
      <c r="CB179" s="240" t="str">
        <f t="shared" ca="1" si="251"/>
        <v>6,95636342985662-2,68336548134524i</v>
      </c>
      <c r="CC179" s="240" t="str">
        <f t="shared" ca="1" si="252"/>
        <v>-5,00712134147874-5,52450706818535i</v>
      </c>
      <c r="CD179" s="240" t="str">
        <f t="shared" ca="1" si="253"/>
        <v>-3,35228719360503+6,65985082763221i</v>
      </c>
      <c r="CE179" s="240" t="str">
        <f t="shared" ca="1" si="254"/>
        <v>7,42006438551309+0,730812554326994i</v>
      </c>
      <c r="CF179" s="240" t="str">
        <f t="shared" ca="1" si="255"/>
        <v>-1,98860149262797-7,18588244951444i</v>
      </c>
      <c r="CG179" s="240" t="str">
        <f t="shared" ca="1" si="256"/>
        <v>-5,98868877182467+4,44151429908121i</v>
      </c>
      <c r="CH179" s="240" t="str">
        <f t="shared" ca="1" si="257"/>
        <v>6,29920022129507+3,98892454763912i</v>
      </c>
      <c r="CI179" s="240" t="str">
        <f t="shared" ca="1" si="258"/>
        <v>1,45458698426161-7,31270259069371i</v>
      </c>
      <c r="CJ179" s="240" t="str">
        <f t="shared" ca="1" si="259"/>
        <v>-7,34619749298081+1,27468618445649i</v>
      </c>
      <c r="CK179" s="240" t="str">
        <f t="shared" ca="1" si="260"/>
        <v>3,83313304599864+6,39519612884507i</v>
      </c>
      <c r="CL179" s="240" t="str">
        <f t="shared" ca="1" si="261"/>
        <v>4,58714637771181-5,87788487333388i</v>
      </c>
      <c r="CM179" s="240" t="str">
        <f t="shared" ca="1" si="262"/>
        <v>-7,13491547239714-2,16435294637214i</v>
      </c>
      <c r="CN179" s="240" t="str">
        <f t="shared" ca="1" si="263"/>
        <v>0,54849495151441+7,43576463875001i</v>
      </c>
      <c r="CO179" s="240" t="str">
        <f t="shared" ca="1" si="264"/>
        <v>6,7401142511706-3,18783662628573i</v>
      </c>
      <c r="CP179" s="240" t="str">
        <f t="shared" ca="1" si="265"/>
        <v>-5,39996228086397-5,14119148057803i</v>
      </c>
      <c r="CQ179" s="240" t="str">
        <f t="shared" ca="1" si="266"/>
        <v>-2,85327500645371+6,88841521776005i</v>
      </c>
      <c r="CR179" s="240" t="str">
        <f t="shared" ca="1" si="267"/>
        <v>7,45372130624571+0,182978587655993i</v>
      </c>
      <c r="CS179" s="240" t="str">
        <f t="shared" ca="1" si="268"/>
        <v>-2,51183959721285-7,02012138873647i</v>
      </c>
      <c r="CT179" s="240" t="str">
        <f t="shared" ca="1" si="269"/>
        <v>-5,64572409903017+4,87003509970429i</v>
      </c>
      <c r="CU179" s="240" t="str">
        <f t="shared" ca="1" si="270"/>
        <v>6,57557575898541+3,51471846846447i</v>
      </c>
      <c r="CV179" s="240" t="str">
        <f t="shared" ca="1" si="271"/>
        <v>0,912689942993402-7,39989456294348i</v>
      </c>
      <c r="CW179" s="240" t="str">
        <f t="shared" ca="1" si="272"/>
        <v>-7,23252091974037+1,81165217970772i</v>
      </c>
      <c r="CX179" s="240" t="str">
        <f t="shared" ca="1" si="273"/>
        <v>4,29320681830793+6,09588530813664i</v>
      </c>
      <c r="CY179" s="240" t="str">
        <f t="shared" ca="1" si="274"/>
        <v>4,14231327028349-6,19940991107663i</v>
      </c>
      <c r="CZ179" s="240" t="str">
        <f t="shared" ca="1" si="275"/>
        <v>-7,27480278980653-1,63361159525295i</v>
      </c>
      <c r="DA179" s="240" t="str">
        <f t="shared" ca="1" si="276"/>
        <v>1,09401756136224+7,37526732058932i</v>
      </c>
      <c r="DB179" s="240" t="str">
        <f t="shared" ca="1" si="277"/>
        <v>6,48733980937624-3,67503260834568i</v>
      </c>
      <c r="DC179" s="240" t="str">
        <f t="shared" ca="1" si="278"/>
        <v>-5,76354035677752-4,73001533089679i</v>
      </c>
      <c r="DD179" s="240" t="str">
        <f t="shared" ca="1" si="279"/>
        <v>-2,33880067482734+7,07965068899229i</v>
      </c>
      <c r="DE179" s="240" t="str">
        <f t="shared" ca="1" si="280"/>
        <v>7,4469858654104-0,365846955842855i</v>
      </c>
      <c r="DF179" s="240" t="str">
        <f t="shared" ca="1" si="281"/>
        <v>-3,02146582538803-6,81631768191111i</v>
      </c>
      <c r="DG179" s="240" t="str">
        <f t="shared" ca="1" si="282"/>
        <v>-5,27216475817802+5,27216475817548i</v>
      </c>
      <c r="DH179" s="240" t="str">
        <f t="shared" ca="1" si="283"/>
        <v>6,81631768191257+3,02146582538473i</v>
      </c>
      <c r="DI179" s="240" t="str">
        <f t="shared" ca="1" si="284"/>
        <v>0,365846955846442-7,44698586541022i</v>
      </c>
      <c r="DJ179" s="240" t="str">
        <f t="shared" ca="1" si="285"/>
        <v>-7,07965068899115+2,33880067483077i</v>
      </c>
      <c r="DK179" s="240" t="str">
        <f t="shared" ca="1" si="286"/>
        <v>4,73001533089385+5,76354035677993i</v>
      </c>
      <c r="DL179" s="240" t="str">
        <f t="shared" ca="1" si="287"/>
        <v>3,67503260834899-6,48733980937437i</v>
      </c>
      <c r="DM179" s="240" t="str">
        <f t="shared" ca="1" si="288"/>
        <v>-7,37526732058985-1,09401756135866i</v>
      </c>
      <c r="DN179" s="240" t="str">
        <f t="shared" ca="1" si="289"/>
        <v>1,63361159524945+7,27480278980732i</v>
      </c>
      <c r="DO179" s="240" t="str">
        <f t="shared" ca="1" si="290"/>
        <v>6,19940991107462-4,14231327028649i</v>
      </c>
      <c r="DP179" s="240" t="str">
        <f t="shared" ca="1" si="291"/>
        <v>-6,09588530813457-4,29320681831087i</v>
      </c>
      <c r="DQ179" s="240" t="str">
        <f t="shared" ca="1" si="292"/>
        <v>-1,81165217970421+7,23252091974125i</v>
      </c>
      <c r="DR179" s="240" t="str">
        <f t="shared" ca="1" si="293"/>
        <v>7,39989456294392-0,912689942989831i</v>
      </c>
      <c r="DS179" s="240" t="str">
        <f t="shared" ca="1" si="294"/>
        <v>-3,51471846846784-6,57557575898361i</v>
      </c>
      <c r="DT179" s="240" t="str">
        <f t="shared" ca="1" si="295"/>
        <v>-4,87003509970717+5,64572409902769i</v>
      </c>
      <c r="DU179" s="240" t="str">
        <f t="shared" ca="1" si="296"/>
        <v>7,02012138873776+2,51183959720925i</v>
      </c>
      <c r="DV179" s="240" t="str">
        <f t="shared" ca="1" si="297"/>
        <v>-0,182978587652192-7,4537213062458i</v>
      </c>
      <c r="DW179" s="240" t="str">
        <f t="shared" ca="1" si="298"/>
        <v>-6,88841521776143+2,8532750064504i</v>
      </c>
      <c r="DX179" s="240" t="str">
        <f t="shared" ca="1" si="299"/>
        <v>5,14119148058065+5,39996228086148i</v>
      </c>
      <c r="DY179" s="240" t="str">
        <f t="shared" ca="1" si="300"/>
        <v>3,18783662628897-6,74011425116907i</v>
      </c>
      <c r="DZ179" s="240" t="str">
        <f t="shared" ca="1" si="301"/>
        <v>-7,43576463875027-0,548494951510806i</v>
      </c>
      <c r="EA179" s="240" t="str">
        <f t="shared" ca="1" si="302"/>
        <v>2,1643529463687+7,13491547239817i</v>
      </c>
      <c r="EB179" s="240" t="str">
        <f t="shared" ca="1" si="303"/>
        <v>5,87788487333152-4,58714637771483i</v>
      </c>
      <c r="EC179" s="240" t="str">
        <f t="shared" ca="1" si="304"/>
        <v>-6,39519612884312-3,8331330460019i</v>
      </c>
      <c r="ED179" s="240" t="str">
        <f t="shared" ca="1" si="305"/>
        <v>-1,27468618445273+7,34619749298146i</v>
      </c>
      <c r="EE179" s="240" t="str">
        <f t="shared" ca="1" si="306"/>
        <v>7,31270259069445-1,45458698425789i</v>
      </c>
      <c r="EF179" s="240" t="str">
        <f t="shared" ca="1" si="307"/>
        <v>-3,98892454764235-6,29920022129302i</v>
      </c>
      <c r="EG179" s="240" t="str">
        <f t="shared" ca="1" si="308"/>
        <v>-4,4415142990783+5,98868877182683i</v>
      </c>
      <c r="EH179" s="240" t="str">
        <f t="shared" ca="1" si="309"/>
        <v>7,18588244951348+1,98860149263143i</v>
      </c>
      <c r="EI179" s="240" t="str">
        <f t="shared" ca="1" si="310"/>
        <v>-0,73081255433059-7,42006438551274i</v>
      </c>
      <c r="EJ179" s="240" t="str">
        <f t="shared" ca="1" si="311"/>
        <v>-6,65985082763393+3,35228719360163i</v>
      </c>
      <c r="EK179" s="240" t="str">
        <f t="shared" ca="1" si="312"/>
        <v>5,52450706818792+5,0071213414759i</v>
      </c>
      <c r="EL179" s="240" t="str">
        <f t="shared" ca="1" si="313"/>
        <v>2,6833654813487-6,95636342985529i</v>
      </c>
      <c r="EM179" s="240" t="str">
        <f t="shared" ca="1" si="314"/>
        <v>-7,45596690407903+2,55023878124591E-12i</v>
      </c>
      <c r="EN179" s="240"/>
      <c r="EO179" s="240"/>
      <c r="EP179" s="240"/>
    </row>
    <row r="180" spans="1:146" ht="15" thickBot="1">
      <c r="A180" s="277">
        <f t="shared" si="181"/>
        <v>1.562500000000001E-3</v>
      </c>
      <c r="B180" s="276">
        <v>80</v>
      </c>
      <c r="C180" s="248">
        <f t="shared" si="182"/>
        <v>16000</v>
      </c>
      <c r="D180" s="247">
        <f t="shared" si="315"/>
        <v>100530.96491487337</v>
      </c>
      <c r="E180" s="247" t="str">
        <f t="shared" si="316"/>
        <v>100530,964914873i</v>
      </c>
      <c r="F180" s="247" t="str">
        <f t="shared" si="183"/>
        <v>0,0107250101554445-0,0312749751858598i</v>
      </c>
      <c r="G180" s="247" t="str">
        <f t="shared" si="184"/>
        <v>-4,72515513511598+1,65982879046627i</v>
      </c>
      <c r="H180" s="247" t="str">
        <f t="shared" si="180"/>
        <v>0,00206093125323473-0,0052541118224134i</v>
      </c>
      <c r="I180" s="247" t="str">
        <f t="shared" si="317"/>
        <v>-0,0028570815312716+0,00478693997530636i</v>
      </c>
      <c r="J180" s="275" t="str">
        <f ca="1">IMPRODUCT(1/N_FFT2,CQ100)</f>
        <v>0,0381599363365143-0,000201255940660599i</v>
      </c>
      <c r="K180" s="274" t="str">
        <f t="shared" ca="1" si="318"/>
        <v>-0,000108062649233939+0,000183244329335526i</v>
      </c>
      <c r="N180" s="265">
        <f t="shared" ca="1" si="185"/>
        <v>22.458838335036511</v>
      </c>
      <c r="O180" s="240">
        <f t="shared" ca="1" si="186"/>
        <v>7.4588383350365088</v>
      </c>
      <c r="P180" s="240" t="str">
        <f t="shared" ca="1" si="187"/>
        <v>-2,85437385550808-6,8910680740508i</v>
      </c>
      <c r="Q180" s="240" t="str">
        <f t="shared" ca="1" si="188"/>
        <v>-5,2741951664785+5,27419516647848i</v>
      </c>
      <c r="R180" s="240" t="str">
        <f t="shared" ca="1" si="189"/>
        <v>6,89106807405079+2,8543738555081i</v>
      </c>
      <c r="S180" s="240" t="str">
        <f t="shared" ca="1" si="190"/>
        <v>2,21588838010301E-14-7,45883833503651i</v>
      </c>
      <c r="T180" s="240" t="str">
        <f t="shared" ca="1" si="191"/>
        <v>-6,8910680740508+2,85437385550806i</v>
      </c>
      <c r="U180" s="241" t="str">
        <f t="shared" ca="1" si="192"/>
        <v>5,27419516647836+5,27419516647862i</v>
      </c>
      <c r="V180" s="240" t="str">
        <f t="shared" ca="1" si="193"/>
        <v>2,8543738555084-6,89106807405066i</v>
      </c>
      <c r="W180" s="240" t="str">
        <f t="shared" ca="1" si="194"/>
        <v>-7,45883833503651+2,47172519187243E-13i</v>
      </c>
      <c r="X180" s="240" t="str">
        <f t="shared" ca="1" si="195"/>
        <v>2,85437385550818+6,89106807405075i</v>
      </c>
      <c r="Y180" s="240" t="str">
        <f t="shared" ca="1" si="196"/>
        <v>5,27419516647853-5,27419516647846i</v>
      </c>
      <c r="Z180" s="240" t="str">
        <f t="shared" ca="1" si="197"/>
        <v>-6,89106807405071-2,85437385550828i</v>
      </c>
      <c r="AA180" s="240" t="str">
        <f t="shared" ca="1" si="198"/>
        <v>-3,64591717437605E-13+7,45883833503651i</v>
      </c>
      <c r="AB180" s="240" t="str">
        <f t="shared" ca="1" si="199"/>
        <v>6,89106807405071-2,85437385550829i</v>
      </c>
      <c r="AC180" s="240" t="str">
        <f t="shared" ca="1" si="200"/>
        <v>-5,27419516647854-5,27419516647844i</v>
      </c>
      <c r="AD180" s="240" t="str">
        <f t="shared" ca="1" si="201"/>
        <v>-2,85437385550817+6,89106807405076i</v>
      </c>
      <c r="AE180" s="240" t="str">
        <f t="shared" ca="1" si="202"/>
        <v>7,45883833503651+2,47630237089195E-13i</v>
      </c>
      <c r="AF180" s="240" t="str">
        <f t="shared" ca="1" si="203"/>
        <v>-2,85437385550842-6,89106807405065i</v>
      </c>
      <c r="AG180" s="240" t="str">
        <f t="shared" ca="1" si="204"/>
        <v>-5,27419516647835+5,27419516647864i</v>
      </c>
      <c r="AH180" s="240" t="str">
        <f t="shared" ca="1" si="205"/>
        <v>6,89106807405081+2,85437385550803i</v>
      </c>
      <c r="AI180" s="240" t="str">
        <f t="shared" ca="1" si="206"/>
        <v>1,04169639759939E-13-7,45883833503651i</v>
      </c>
      <c r="AJ180" s="240" t="str">
        <f t="shared" ca="1" si="207"/>
        <v>-6,89106807405089+2,85437385550785i</v>
      </c>
      <c r="AK180" s="240" t="str">
        <f t="shared" ca="1" si="208"/>
        <v>5,27419516647872+5,27419516647827i</v>
      </c>
      <c r="AL180" s="240" t="str">
        <f t="shared" ca="1" si="209"/>
        <v>2,85437385550793-6,89106807405085i</v>
      </c>
      <c r="AM180" s="240" t="str">
        <f t="shared" ca="1" si="210"/>
        <v>-7,45883833503651+1,2791840588471E-14i</v>
      </c>
      <c r="AN180" s="240" t="str">
        <f t="shared" ca="1" si="211"/>
        <v>2,85437385550795+6,89106807405085i</v>
      </c>
      <c r="AO180" s="240" t="str">
        <f t="shared" ca="1" si="212"/>
        <v>5,27419516647871-5,27419516647828i</v>
      </c>
      <c r="AP180" s="240" t="str">
        <f t="shared" ca="1" si="213"/>
        <v>-6,8910680740509-2,85437385550782i</v>
      </c>
      <c r="AQ180" s="240" t="str">
        <f t="shared" ca="1" si="214"/>
        <v>1,29753320936881E-13+7,45883833503651i</v>
      </c>
      <c r="AR180" s="240" t="str">
        <f t="shared" ca="1" si="215"/>
        <v>1,29753320936881E-13+7,45883833503651i</v>
      </c>
      <c r="AS180" s="240" t="str">
        <f t="shared" ca="1" si="216"/>
        <v>-5,27419516647836-5,27419516647862i</v>
      </c>
      <c r="AT180" s="240" t="str">
        <f t="shared" ca="1" si="217"/>
        <v>-2,8543738555084+6,89106807405066i</v>
      </c>
      <c r="AU180" s="240" t="str">
        <f t="shared" ca="1" si="218"/>
        <v>7,45883833503651-2,46714801285292E-13i</v>
      </c>
      <c r="AV180" s="240" t="str">
        <f t="shared" ca="1" si="219"/>
        <v>-2,85437385550822-6,89106807405074i</v>
      </c>
      <c r="AW180" s="240" t="str">
        <f t="shared" ca="1" si="220"/>
        <v>-5,2741951664785+5,27419516647848i</v>
      </c>
      <c r="AX180" s="240" t="str">
        <f t="shared" ca="1" si="221"/>
        <v>6,89106807405073+2,85437385550824i</v>
      </c>
      <c r="AY180" s="240" t="str">
        <f t="shared" ca="1" si="222"/>
        <v>3,25300759868289E-13-7,45883833503651i</v>
      </c>
      <c r="AZ180" s="240" t="str">
        <f t="shared" ca="1" si="223"/>
        <v>-6,89106807405069+2,85437385550832i</v>
      </c>
      <c r="BA180" s="240" t="str">
        <f t="shared" ca="1" si="224"/>
        <v>5,27419516647856+5,27419516647842i</v>
      </c>
      <c r="BB180" s="240" t="str">
        <f t="shared" ca="1" si="225"/>
        <v>2,85437385550813-6,89106807405077i</v>
      </c>
      <c r="BC180" s="240" t="str">
        <f t="shared" ca="1" si="226"/>
        <v>-7,45883833503651-2,08339279519879E-13i</v>
      </c>
      <c r="BD180" s="240" t="str">
        <f t="shared" ca="1" si="227"/>
        <v>2,85437385550775+6,89106807405094i</v>
      </c>
      <c r="BE180" s="240" t="str">
        <f t="shared" ca="1" si="228"/>
        <v>5,27419516647834-5,27419516647865i</v>
      </c>
      <c r="BF180" s="240" t="str">
        <f t="shared" ca="1" si="229"/>
        <v>-6,89106807405082-2,85437385550802i</v>
      </c>
      <c r="BG180" s="240" t="str">
        <f t="shared" ca="1" si="230"/>
        <v>-9,13777991714684E-14+7,45883833503651i</v>
      </c>
      <c r="BH180" s="240" t="str">
        <f t="shared" ca="1" si="231"/>
        <v>6,89106807405089-2,85437385550785i</v>
      </c>
      <c r="BI180" s="240" t="str">
        <f t="shared" ca="1" si="232"/>
        <v>-5,27419516647821-5,27419516647878i</v>
      </c>
      <c r="BJ180" s="240" t="str">
        <f t="shared" ca="1" si="233"/>
        <v>-2,85437385550791+6,89106807405086i</v>
      </c>
      <c r="BK180" s="240" t="str">
        <f t="shared" ca="1" si="234"/>
        <v>7,45883833503651-2,5583681176942E-14i</v>
      </c>
      <c r="BL180" s="240" t="str">
        <f t="shared" ca="1" si="235"/>
        <v>-2,85437385550797-6,89106807405085i</v>
      </c>
      <c r="BM180" s="240" t="str">
        <f t="shared" ca="1" si="236"/>
        <v>-5,2741951664787+5,27419516647829i</v>
      </c>
      <c r="BN180" s="240" t="str">
        <f t="shared" ca="1" si="237"/>
        <v>6,89106807405176+2,85437385550575i</v>
      </c>
      <c r="BO180" s="240" t="str">
        <f t="shared" ca="1" si="238"/>
        <v>2,08338066486569E-12-7,45883833503651i</v>
      </c>
      <c r="BP180" s="240" t="str">
        <f t="shared" ca="1" si="239"/>
        <v>-6,89106807405051+2,85437385550876i</v>
      </c>
      <c r="BQ180" s="240" t="str">
        <f t="shared" ca="1" si="240"/>
        <v>5,27419516648099+5,27419516647599i</v>
      </c>
      <c r="BR180" s="240" t="str">
        <f t="shared" ca="1" si="241"/>
        <v>2,85437385550907-6,89106807405039i</v>
      </c>
      <c r="BS180" s="240" t="str">
        <f t="shared" ca="1" si="242"/>
        <v>-7,45883833503651+1,74345719280112E-12i</v>
      </c>
      <c r="BT180" s="240" t="str">
        <f t="shared" ca="1" si="243"/>
        <v>2,85437385550544+6,89106807405189i</v>
      </c>
      <c r="BU180" s="240" t="str">
        <f t="shared" ca="1" si="244"/>
        <v>5,27419516647853-5,27419516647845i</v>
      </c>
      <c r="BV180" s="240" t="str">
        <f t="shared" ca="1" si="245"/>
        <v>-6,89106807405185-2,85437385550553i</v>
      </c>
      <c r="BW180" s="240" t="str">
        <f t="shared" ca="1" si="246"/>
        <v>-1,84945770416887E-12+7,45883833503651i</v>
      </c>
      <c r="BX180" s="240" t="str">
        <f t="shared" ca="1" si="247"/>
        <v>6,89106807405042-2,85437385550897i</v>
      </c>
      <c r="BY180" s="240" t="str">
        <f t="shared" ca="1" si="248"/>
        <v>-5,27419516647592-5,27419516648107i</v>
      </c>
      <c r="BZ180" s="240" t="str">
        <f t="shared" ca="1" si="249"/>
        <v>-2,85437385550885+6,89106807405048i</v>
      </c>
      <c r="CA180" s="240" t="str">
        <f t="shared" ca="1" si="250"/>
        <v>7,45883833503651-1,97738015349795E-12i</v>
      </c>
      <c r="CB180" s="240" t="str">
        <f t="shared" ca="1" si="251"/>
        <v>-2,85437385550565-6,8910680740518i</v>
      </c>
      <c r="CC180" s="240" t="str">
        <f t="shared" ca="1" si="252"/>
        <v>-5,27419516647829+5,2741951664787i</v>
      </c>
      <c r="CD180" s="240" t="str">
        <f t="shared" ca="1" si="253"/>
        <v>6,89106807405198+2,85437385550522i</v>
      </c>
      <c r="CE180" s="240" t="str">
        <f t="shared" ca="1" si="254"/>
        <v>1,50953827554866E-12-7,45883833503651i</v>
      </c>
      <c r="CF180" s="240" t="str">
        <f t="shared" ca="1" si="255"/>
        <v>-6,8910680740503+2,85437385550929i</v>
      </c>
      <c r="CG180" s="240" t="str">
        <f t="shared" ca="1" si="256"/>
        <v>5,27419516647616+5,27419516648083i</v>
      </c>
      <c r="CH180" s="240" t="str">
        <f t="shared" ca="1" si="257"/>
        <v>2,85437385550854-6,8910680740506i</v>
      </c>
      <c r="CI180" s="240" t="str">
        <f t="shared" ca="1" si="258"/>
        <v>-7,45883833503651+2,31729958211815E-12i</v>
      </c>
      <c r="CJ180" s="240" t="str">
        <f t="shared" ca="1" si="259"/>
        <v>2,85437385550597+6,89106807405167i</v>
      </c>
      <c r="CK180" s="240" t="str">
        <f t="shared" ca="1" si="260"/>
        <v>5,27419516647812-5,27419516647886i</v>
      </c>
      <c r="CL180" s="240" t="str">
        <f t="shared" ca="1" si="261"/>
        <v>-6,89106807405207-2,854373855505i</v>
      </c>
      <c r="CM180" s="240" t="str">
        <f t="shared" ca="1" si="262"/>
        <v>-1,27561531485185E-12+7,45883833503651i</v>
      </c>
      <c r="CN180" s="240" t="str">
        <f t="shared" ca="1" si="263"/>
        <v>6,89106807405021-2,8543738555095i</v>
      </c>
      <c r="CO180" s="240" t="str">
        <f t="shared" ca="1" si="264"/>
        <v>-5,27419516647632-5,27419516648067i</v>
      </c>
      <c r="CP180" s="240" t="str">
        <f t="shared" ca="1" si="265"/>
        <v>-2,85437385550832+6,89106807405069i</v>
      </c>
      <c r="CQ180" s="240" t="str">
        <f t="shared" ca="1" si="266"/>
        <v>7,45883833503651-2,55122254281497E-12i</v>
      </c>
      <c r="CR180" s="240" t="str">
        <f t="shared" ca="1" si="267"/>
        <v>-2,85437385550618-6,89106807405158i</v>
      </c>
      <c r="CS180" s="240" t="str">
        <f t="shared" ca="1" si="268"/>
        <v>-5,27419516647796+5,27419516647903i</v>
      </c>
      <c r="CT180" s="240" t="str">
        <f t="shared" ca="1" si="269"/>
        <v>6,89106807405216+2,85437385550479i</v>
      </c>
      <c r="CU180" s="240" t="str">
        <f t="shared" ca="1" si="270"/>
        <v>1,04169235415503E-12-7,45883833503651i</v>
      </c>
      <c r="CV180" s="240" t="str">
        <f t="shared" ca="1" si="271"/>
        <v>-6,89106807405012+2,85437385550972i</v>
      </c>
      <c r="CW180" s="240" t="str">
        <f t="shared" ca="1" si="272"/>
        <v>5,27419516647648+5,2741951664805i</v>
      </c>
      <c r="CX180" s="240" t="str">
        <f t="shared" ca="1" si="273"/>
        <v>2,85437385550811-6,89106807405078i</v>
      </c>
      <c r="CY180" s="240" t="str">
        <f t="shared" ca="1" si="274"/>
        <v>-7,45883833503651+2,78514550351179E-12i</v>
      </c>
      <c r="CZ180" s="240" t="str">
        <f t="shared" ca="1" si="275"/>
        <v>2,8543738555064+6,89106807405149i</v>
      </c>
      <c r="DA180" s="240" t="str">
        <f t="shared" ca="1" si="276"/>
        <v>5,2741951664778-5,27419516647919i</v>
      </c>
      <c r="DB180" s="240" t="str">
        <f t="shared" ca="1" si="277"/>
        <v>-6,89106807404941-2,85437385551143i</v>
      </c>
      <c r="DC180" s="240" t="str">
        <f t="shared" ca="1" si="278"/>
        <v>-8,07769393458209E-13+7,45883833503651i</v>
      </c>
      <c r="DD180" s="240" t="str">
        <f t="shared" ca="1" si="279"/>
        <v>6,89106807405003-2,85437385550993i</v>
      </c>
      <c r="DE180" s="240" t="str">
        <f t="shared" ca="1" si="280"/>
        <v>-5,27419516647665-5,27419516648033i</v>
      </c>
      <c r="DF180" s="240" t="str">
        <f t="shared" ca="1" si="281"/>
        <v>-2,85437385550789+6,89106807405087i</v>
      </c>
      <c r="DG180" s="240" t="str">
        <f t="shared" ca="1" si="282"/>
        <v>7,45883833503651-3,01906846420861E-12i</v>
      </c>
      <c r="DH180" s="240" t="str">
        <f t="shared" ca="1" si="283"/>
        <v>-2,85437385550661-6,8910680740514i</v>
      </c>
      <c r="DI180" s="240" t="str">
        <f t="shared" ca="1" si="284"/>
        <v>-5,27419516647763+5,27419516647935i</v>
      </c>
      <c r="DJ180" s="240" t="str">
        <f t="shared" ca="1" si="285"/>
        <v>6,8910680740495+2,85437385551121i</v>
      </c>
      <c r="DK180" s="240" t="str">
        <f t="shared" ca="1" si="286"/>
        <v>5,73846432761387E-13-7,45883833503651i</v>
      </c>
      <c r="DL180" s="240" t="str">
        <f t="shared" ca="1" si="287"/>
        <v>-6,89106807404994+2,85437385551015i</v>
      </c>
      <c r="DM180" s="240" t="str">
        <f t="shared" ca="1" si="288"/>
        <v>5,27419516647682+5,27419516648017i</v>
      </c>
      <c r="DN180" s="240" t="str">
        <f t="shared" ca="1" si="289"/>
        <v>2,85437385550767-6,89106807405096i</v>
      </c>
      <c r="DO180" s="240" t="str">
        <f t="shared" ca="1" si="290"/>
        <v>-7,45883833503651+3,25299142490543E-12i</v>
      </c>
      <c r="DP180" s="240" t="str">
        <f t="shared" ca="1" si="291"/>
        <v>2,85437385550683+6,89106807405131i</v>
      </c>
      <c r="DQ180" s="240" t="str">
        <f t="shared" ca="1" si="292"/>
        <v>5,27419516647746-5,27419516647953i</v>
      </c>
      <c r="DR180" s="240" t="str">
        <f t="shared" ca="1" si="293"/>
        <v>-6,89106807404959-2,85437385551099i</v>
      </c>
      <c r="DS180" s="240" t="str">
        <f t="shared" ca="1" si="294"/>
        <v>-3,39923472064566E-13+7,45883833503651i</v>
      </c>
      <c r="DT180" s="240" t="str">
        <f t="shared" ca="1" si="295"/>
        <v>6,89106807404985-2,85437385551037i</v>
      </c>
      <c r="DU180" s="240" t="str">
        <f t="shared" ca="1" si="296"/>
        <v>-5,27419516647698-5,27419516648i</v>
      </c>
      <c r="DV180" s="240" t="str">
        <f t="shared" ca="1" si="297"/>
        <v>-2,85437385550746+6,89106807405105i</v>
      </c>
      <c r="DW180" s="240" t="str">
        <f t="shared" ca="1" si="298"/>
        <v>7,45883833503651-3,48691438560225E-12i</v>
      </c>
      <c r="DX180" s="240" t="str">
        <f t="shared" ca="1" si="299"/>
        <v>-2,85437385550705-6,89106807405122i</v>
      </c>
      <c r="DY180" s="240" t="str">
        <f t="shared" ca="1" si="300"/>
        <v>-5,2741951664773+5,27419516647969i</v>
      </c>
      <c r="DZ180" s="240" t="str">
        <f t="shared" ca="1" si="301"/>
        <v>6,89106807404968+2,85437385551078i</v>
      </c>
      <c r="EA180" s="240" t="str">
        <f t="shared" ca="1" si="302"/>
        <v>1,06000511367746E-13-7,45883833503651i</v>
      </c>
      <c r="EB180" s="240" t="str">
        <f t="shared" ca="1" si="303"/>
        <v>-6,89106807404976+2,85437385551058i</v>
      </c>
      <c r="EC180" s="240" t="str">
        <f t="shared" ca="1" si="304"/>
        <v>5,27419516647715+5,27419516647984i</v>
      </c>
      <c r="ED180" s="240" t="str">
        <f t="shared" ca="1" si="305"/>
        <v>2,85437385550724-6,89106807405114i</v>
      </c>
      <c r="EE180" s="240" t="str">
        <f t="shared" ca="1" si="306"/>
        <v>-7,45883833503651-3,69891540833774E-12i</v>
      </c>
      <c r="EF180" s="240" t="str">
        <f t="shared" ca="1" si="307"/>
        <v>2,85437385550726+6,89106807405113i</v>
      </c>
      <c r="EG180" s="240" t="str">
        <f t="shared" ca="1" si="308"/>
        <v>5,27419516647713-5,27419516647985i</v>
      </c>
      <c r="EH180" s="240" t="str">
        <f t="shared" ca="1" si="309"/>
        <v>-6,89106807404977-2,85437385551056i</v>
      </c>
      <c r="EI180" s="240" t="str">
        <f t="shared" ca="1" si="310"/>
        <v>1,27922449329074E-13+7,45883833503651i</v>
      </c>
      <c r="EJ180" s="240" t="str">
        <f t="shared" ca="1" si="311"/>
        <v>6,89106807404967-2,8543738555108i</v>
      </c>
      <c r="EK180" s="240" t="str">
        <f t="shared" ca="1" si="312"/>
        <v>-5,27419516647731-5,27419516647968i</v>
      </c>
      <c r="EL180" s="240" t="str">
        <f t="shared" ca="1" si="313"/>
        <v>-2,85437385550703+6,89106807405123i</v>
      </c>
      <c r="EM180" s="240" t="str">
        <f t="shared" ca="1" si="314"/>
        <v>7,45883833503651+3,46499244764092E-12i</v>
      </c>
      <c r="EN180" s="240"/>
      <c r="EO180" s="240"/>
      <c r="EP180" s="240"/>
    </row>
    <row r="181" spans="1:146" ht="15" thickBot="1">
      <c r="A181" s="277">
        <f t="shared" si="181"/>
        <v>1.582031250000001E-3</v>
      </c>
      <c r="B181" s="276">
        <v>81</v>
      </c>
      <c r="C181" s="248">
        <f t="shared" si="182"/>
        <v>16200</v>
      </c>
      <c r="D181" s="247">
        <f t="shared" si="315"/>
        <v>101787.60197630929</v>
      </c>
      <c r="E181" s="247" t="str">
        <f t="shared" si="316"/>
        <v>101787,601976309i</v>
      </c>
      <c r="F181" s="247" t="str">
        <f t="shared" si="183"/>
        <v>0,0107220831926107-0,0309229847350297i</v>
      </c>
      <c r="G181" s="247" t="str">
        <f t="shared" si="184"/>
        <v>-4,70244471091289+1,69650475822567i</v>
      </c>
      <c r="H181" s="247" t="str">
        <f t="shared" si="180"/>
        <v>0,00205934933796735-0,00518924990778299i</v>
      </c>
      <c r="I181" s="247" t="str">
        <f t="shared" si="317"/>
        <v>-0,00283969857152417+0,00473432744206361i</v>
      </c>
      <c r="J181" s="275" t="str">
        <f ca="1">IMPRODUCT(1/N_FFT2,CR100)</f>
        <v>-0,00271635275004949-0,00445679648216637i</v>
      </c>
      <c r="K181" s="274" t="str">
        <f t="shared" ca="1" si="318"/>
        <v>0,0000288135569132841-2,04144762902466E-07i</v>
      </c>
      <c r="N181" s="265">
        <f t="shared" ca="1" si="185"/>
        <v>22.461361947899157</v>
      </c>
      <c r="O181" s="240">
        <f t="shared" ca="1" si="186"/>
        <v>7.4613619478991575</v>
      </c>
      <c r="P181" s="240" t="str">
        <f t="shared" ca="1" si="187"/>
        <v>-3,02365212003348-6,82124988360451i</v>
      </c>
      <c r="Q181" s="240" t="str">
        <f t="shared" ca="1" si="188"/>
        <v>-5,01074443146648+5,52850453197654i</v>
      </c>
      <c r="R181" s="240" t="str">
        <f t="shared" ca="1" si="189"/>
        <v>7,0847734351348+2,34049300156309i</v>
      </c>
      <c r="S181" s="240" t="str">
        <f t="shared" ca="1" si="190"/>
        <v>-0,731341361096844-7,42543345072235i</v>
      </c>
      <c r="T181" s="240" t="str">
        <f t="shared" ca="1" si="191"/>
        <v>-6,49203396682063+3,67769181569156i</v>
      </c>
      <c r="U181" s="241" t="str">
        <f t="shared" ca="1" si="192"/>
        <v>5,99302211165549+4,44472812293012i</v>
      </c>
      <c r="V181" s="240" t="str">
        <f t="shared" ca="1" si="193"/>
        <v>1,63479365604426-7,28006674555357i</v>
      </c>
      <c r="W181" s="240" t="str">
        <f t="shared" ca="1" si="194"/>
        <v>-7,31799397026031+1,45563950509433i</v>
      </c>
      <c r="X181" s="240" t="str">
        <f t="shared" ca="1" si="195"/>
        <v>4,29631332873362+6,10029621402955i</v>
      </c>
      <c r="Y181" s="240" t="str">
        <f t="shared" ca="1" si="196"/>
        <v>3,8359066528339-6,39982361228043i</v>
      </c>
      <c r="Z181" s="240" t="str">
        <f t="shared" ca="1" si="197"/>
        <v>-7,40524903352348-0,913350353948096i</v>
      </c>
      <c r="AA181" s="240" t="str">
        <f t="shared" ca="1" si="198"/>
        <v>2,16591904492468+7,14007820744213i</v>
      </c>
      <c r="AB181" s="240" t="str">
        <f t="shared" ca="1" si="199"/>
        <v>5,64980927393601-4,87355899581652i</v>
      </c>
      <c r="AC181" s="240" t="str">
        <f t="shared" ca="1" si="200"/>
        <v>-6,7449913130196-3,190143304751i</v>
      </c>
      <c r="AD181" s="240" t="str">
        <f t="shared" ca="1" si="201"/>
        <v>-0,183110988655305+7,4591147251796i</v>
      </c>
      <c r="AE181" s="240" t="str">
        <f t="shared" ca="1" si="202"/>
        <v>6,89339958832245-2,85533960034062i</v>
      </c>
      <c r="AF181" s="240" t="str">
        <f t="shared" ca="1" si="203"/>
        <v>-5,40386962561079-5,14491158203508i</v>
      </c>
      <c r="AG181" s="240" t="str">
        <f t="shared" ca="1" si="204"/>
        <v>-2,51365713273431+7,02520106022677i</v>
      </c>
      <c r="AH181" s="240" t="str">
        <f t="shared" ca="1" si="205"/>
        <v>7,44114506446537-0,548891835556148i</v>
      </c>
      <c r="AI181" s="240" t="str">
        <f t="shared" ca="1" si="206"/>
        <v>-3,51726167451721-6,580333762852i</v>
      </c>
      <c r="AJ181" s="240" t="str">
        <f t="shared" ca="1" si="207"/>
        <v>-4,59046557910382+5,88213803685536i</v>
      </c>
      <c r="AK181" s="240" t="str">
        <f t="shared" ca="1" si="208"/>
        <v>7,2377542808587+1,81296306842395i</v>
      </c>
      <c r="AL181" s="240" t="str">
        <f t="shared" ca="1" si="209"/>
        <v>-1,27560853133711-7,35151310903664i</v>
      </c>
      <c r="AM181" s="240" t="str">
        <f t="shared" ca="1" si="210"/>
        <v>-6,20389572606862+4,14531059603802i</v>
      </c>
      <c r="AN181" s="240" t="str">
        <f t="shared" ca="1" si="211"/>
        <v>6,3037582433012+3,99181088324205i</v>
      </c>
      <c r="AO181" s="240" t="str">
        <f t="shared" ca="1" si="212"/>
        <v>1,09480917869817-7,38060397120695i</v>
      </c>
      <c r="AP181" s="240" t="str">
        <f t="shared" ca="1" si="213"/>
        <v>-7,19108206362196+1,99004041964278i</v>
      </c>
      <c r="AQ181" s="240" t="str">
        <f t="shared" ca="1" si="214"/>
        <v>4,7334379104611+5,76771078204925i</v>
      </c>
      <c r="AR181" s="240" t="str">
        <f t="shared" ca="1" si="215"/>
        <v>4,7334379104611+5,76771078204925i</v>
      </c>
      <c r="AS181" s="240" t="str">
        <f t="shared" ca="1" si="216"/>
        <v>-7,45237441066384-0,366111678098746i</v>
      </c>
      <c r="AT181" s="240" t="str">
        <f t="shared" ca="1" si="217"/>
        <v>2,68530713083978+6,96139696688951i</v>
      </c>
      <c r="AU181" s="240" t="str">
        <f t="shared" ca="1" si="218"/>
        <v>5,27597963024682-5,2759796302467i</v>
      </c>
      <c r="AV181" s="240" t="str">
        <f t="shared" ca="1" si="219"/>
        <v>-6,96139696688943-2,68530713084i</v>
      </c>
      <c r="AW181" s="240" t="str">
        <f t="shared" ca="1" si="220"/>
        <v>0,366111678098511+7,45237441066385i</v>
      </c>
      <c r="AX181" s="240" t="str">
        <f t="shared" ca="1" si="221"/>
        <v>6,66466981187899-3,3547128664293i</v>
      </c>
      <c r="AY181" s="240" t="str">
        <f t="shared" ca="1" si="222"/>
        <v>-5,7677107820491-4,73343791046128i</v>
      </c>
      <c r="AZ181" s="240" t="str">
        <f t="shared" ca="1" si="223"/>
        <v>-1,99004041964224+7,19108206362211i</v>
      </c>
      <c r="BA181" s="240" t="str">
        <f t="shared" ca="1" si="224"/>
        <v>7,38060397120686-1,09480917869873i</v>
      </c>
      <c r="BB181" s="240" t="str">
        <f t="shared" ca="1" si="225"/>
        <v>-3,9918108832419-6,3037582433013i</v>
      </c>
      <c r="BC181" s="240" t="str">
        <f t="shared" ca="1" si="226"/>
        <v>-4,14531059603817+6,20389572606852i</v>
      </c>
      <c r="BD181" s="240" t="str">
        <f t="shared" ca="1" si="227"/>
        <v>7,3515131090366+1,27560853133729i</v>
      </c>
      <c r="BE181" s="240" t="str">
        <f t="shared" ca="1" si="228"/>
        <v>-1,81296306842377-7,23775428085873i</v>
      </c>
      <c r="BF181" s="240" t="str">
        <f t="shared" ca="1" si="229"/>
        <v>-5,88213803685543+4,59046557910371i</v>
      </c>
      <c r="BG181" s="240" t="str">
        <f t="shared" ca="1" si="230"/>
        <v>6,58033376285189+3,51726167451742i</v>
      </c>
      <c r="BH181" s="240" t="str">
        <f t="shared" ca="1" si="231"/>
        <v>0,548891835556384-7,44114506446535i</v>
      </c>
      <c r="BI181" s="240" t="str">
        <f t="shared" ca="1" si="232"/>
        <v>-7,02520106022685+2,51365713273409i</v>
      </c>
      <c r="BJ181" s="240" t="str">
        <f t="shared" ca="1" si="233"/>
        <v>5,14491158203491+5,40386962561095i</v>
      </c>
      <c r="BK181" s="240" t="str">
        <f t="shared" ca="1" si="234"/>
        <v>2,85533960034013-6,89339958832265i</v>
      </c>
      <c r="BL181" s="240" t="str">
        <f t="shared" ca="1" si="235"/>
        <v>-7,45911472517959+0,183110988655837i</v>
      </c>
      <c r="BM181" s="240" t="str">
        <f t="shared" ca="1" si="236"/>
        <v>3,1901433047515+6,74499131301937i</v>
      </c>
      <c r="BN181" s="240" t="str">
        <f t="shared" ca="1" si="237"/>
        <v>4,87355899581834-5,64980927393444i</v>
      </c>
      <c r="BO181" s="240" t="str">
        <f t="shared" ca="1" si="238"/>
        <v>-7,14007820744186-2,16591904492557i</v>
      </c>
      <c r="BP181" s="240" t="str">
        <f t="shared" ca="1" si="239"/>
        <v>0,913350353948655+7,4052490335234i</v>
      </c>
      <c r="BQ181" s="240" t="str">
        <f t="shared" ca="1" si="240"/>
        <v>6,39982361227936-3,83590665283568i</v>
      </c>
      <c r="BR181" s="240" t="str">
        <f t="shared" ca="1" si="241"/>
        <v>-6,1002962140316-4,29631332873072i</v>
      </c>
      <c r="BS181" s="240" t="str">
        <f t="shared" ca="1" si="242"/>
        <v>-1,45563950509675+7,31799397025983i</v>
      </c>
      <c r="BT181" s="240" t="str">
        <f t="shared" ca="1" si="243"/>
        <v>7,28006674555378-1,63479365604329i</v>
      </c>
      <c r="BU181" s="240" t="str">
        <f t="shared" ca="1" si="244"/>
        <v>-4,44472812293052-5,99302211165519i</v>
      </c>
      <c r="BV181" s="240" t="str">
        <f t="shared" ca="1" si="245"/>
        <v>-3,6776918156895+6,4920339668218i</v>
      </c>
      <c r="BW181" s="240" t="str">
        <f t="shared" ca="1" si="246"/>
        <v>7,42543345072202+0,731341361100311i</v>
      </c>
      <c r="BX181" s="240" t="str">
        <f t="shared" ca="1" si="247"/>
        <v>-2,34049300156128-7,08477343513539i</v>
      </c>
      <c r="BY181" s="240" t="str">
        <f t="shared" ca="1" si="248"/>
        <v>-5,52850453197677+5,01074443146622i</v>
      </c>
      <c r="BZ181" s="240" t="str">
        <f t="shared" ca="1" si="249"/>
        <v>6,821249883605+3,02365212003237i</v>
      </c>
      <c r="CA181" s="240" t="str">
        <f t="shared" ca="1" si="250"/>
        <v>-2,78608863468334E-12-7,46136194789916i</v>
      </c>
      <c r="CB181" s="240" t="str">
        <f t="shared" ca="1" si="251"/>
        <v>-6,82124988360576+3,02365212003067i</v>
      </c>
      <c r="CC181" s="240" t="str">
        <f t="shared" ca="1" si="252"/>
        <v>5,52850453197546+5,01074443146768i</v>
      </c>
      <c r="CD181" s="240" t="str">
        <f t="shared" ca="1" si="253"/>
        <v>2,34049300156303-7,08477343513481i</v>
      </c>
      <c r="CE181" s="240" t="str">
        <f t="shared" ca="1" si="254"/>
        <v>-7,4254334507222+0,731341361098364i</v>
      </c>
      <c r="CF181" s="240" t="str">
        <f t="shared" ca="1" si="255"/>
        <v>3,67769181569435+6,49203396681906i</v>
      </c>
      <c r="CG181" s="240" t="str">
        <f t="shared" ca="1" si="256"/>
        <v>4,44472812293209-5,99302211165403i</v>
      </c>
      <c r="CH181" s="240" t="str">
        <f t="shared" ca="1" si="257"/>
        <v>-7,28006674555338-1,6347936560451i</v>
      </c>
      <c r="CI181" s="240" t="str">
        <f t="shared" ca="1" si="258"/>
        <v>1,45563950509484+7,31799397026021i</v>
      </c>
      <c r="CJ181" s="240" t="str">
        <f t="shared" ca="1" si="259"/>
        <v>6,10029621402833-4,29631332873536i</v>
      </c>
      <c r="CK181" s="240" t="str">
        <f t="shared" ca="1" si="260"/>
        <v>-6,39982361228223-3,83590665283089i</v>
      </c>
      <c r="CL181" s="240" t="str">
        <f t="shared" ca="1" si="261"/>
        <v>-0,913350353950595+7,40524903352317i</v>
      </c>
      <c r="CM181" s="240" t="str">
        <f t="shared" ca="1" si="262"/>
        <v>7,1400782074424-2,1659190449238i</v>
      </c>
      <c r="CN181" s="240" t="str">
        <f t="shared" ca="1" si="263"/>
        <v>-4,87355899581686-5,64980927393572i</v>
      </c>
      <c r="CO181" s="240" t="str">
        <f t="shared" ca="1" si="264"/>
        <v>-3,19014330474915+6,74499131302048i</v>
      </c>
      <c r="CP181" s="240" t="str">
        <f t="shared" ca="1" si="265"/>
        <v>7,45911472517968+0,183110988651857i</v>
      </c>
      <c r="CQ181" s="240" t="str">
        <f t="shared" ca="1" si="266"/>
        <v>-2,85533960033842-6,89339958832336i</v>
      </c>
      <c r="CR181" s="240" t="str">
        <f t="shared" ca="1" si="267"/>
        <v>-5,14491158203525+5,40386962561062i</v>
      </c>
      <c r="CS181" s="240" t="str">
        <f t="shared" ca="1" si="268"/>
        <v>7,02520106022723+2,51365713273304i</v>
      </c>
      <c r="CT181" s="240" t="str">
        <f t="shared" ca="1" si="269"/>
        <v>-0,548891835558874-7,44114506446516i</v>
      </c>
      <c r="CU181" s="240" t="str">
        <f t="shared" ca="1" si="270"/>
        <v>-6,58033376285346+3,51726167451447i</v>
      </c>
      <c r="CV181" s="240" t="str">
        <f t="shared" ca="1" si="271"/>
        <v>5,8821380368543+4,59046557910517i</v>
      </c>
      <c r="CW181" s="240" t="str">
        <f t="shared" ca="1" si="272"/>
        <v>1,81296306842402-7,23775428085867i</v>
      </c>
      <c r="CX181" s="240" t="str">
        <f t="shared" ca="1" si="273"/>
        <v>-7,35151310903641+1,27560853133839i</v>
      </c>
      <c r="CY181" s="240" t="str">
        <f t="shared" ca="1" si="274"/>
        <v>4,14531059604042+6,20389572606701i</v>
      </c>
      <c r="CZ181" s="240" t="str">
        <f t="shared" ca="1" si="275"/>
        <v>3,99181088324472-6,30375824329951i</v>
      </c>
      <c r="DA181" s="240" t="str">
        <f t="shared" ca="1" si="276"/>
        <v>-7,38060397120669-1,09480917869993i</v>
      </c>
      <c r="DB181" s="240" t="str">
        <f t="shared" ca="1" si="277"/>
        <v>1,9900404196426+7,19108206362201i</v>
      </c>
      <c r="DC181" s="240" t="str">
        <f t="shared" ca="1" si="278"/>
        <v>5,76771078204799-4,73343791046264i</v>
      </c>
      <c r="DD181" s="240" t="str">
        <f t="shared" ca="1" si="279"/>
        <v>-6,6646698118805-3,35471286642631i</v>
      </c>
      <c r="DE181" s="240" t="str">
        <f t="shared" ca="1" si="280"/>
        <v>-0,366111678101206+7,45237441066372i</v>
      </c>
      <c r="DF181" s="240" t="str">
        <f t="shared" ca="1" si="281"/>
        <v>6,96139696688983-2,68530713083897i</v>
      </c>
      <c r="DG181" s="240" t="str">
        <f t="shared" ca="1" si="282"/>
        <v>-5,27597963024706-5,27597963024647i</v>
      </c>
      <c r="DH181" s="240" t="str">
        <f t="shared" ca="1" si="283"/>
        <v>-2,685307130838+6,9613969668902i</v>
      </c>
      <c r="DI181" s="240" t="str">
        <f t="shared" ca="1" si="284"/>
        <v>7,45237441066368-0,366111678102035i</v>
      </c>
      <c r="DJ181" s="240" t="str">
        <f t="shared" ca="1" si="285"/>
        <v>-3,35471286642705-6,66466981188013i</v>
      </c>
      <c r="DK181" s="240" t="str">
        <f t="shared" ca="1" si="286"/>
        <v>-4,733437910462+5,76771078204851i</v>
      </c>
      <c r="DL181" s="240" t="str">
        <f t="shared" ca="1" si="287"/>
        <v>7,19108206362223+1,9900404196418i</v>
      </c>
      <c r="DM181" s="240" t="str">
        <f t="shared" ca="1" si="288"/>
        <v>-1,09480917870075-7,38060397120657i</v>
      </c>
      <c r="DN181" s="240" t="str">
        <f t="shared" ca="1" si="289"/>
        <v>-6,30375824330304+3,99181088323914i</v>
      </c>
      <c r="DO181" s="240" t="str">
        <f t="shared" ca="1" si="290"/>
        <v>6,20389572606759+4,14531059603955i</v>
      </c>
      <c r="DP181" s="240" t="str">
        <f t="shared" ca="1" si="291"/>
        <v>1,27560853133757-7,35151310903656i</v>
      </c>
      <c r="DQ181" s="240" t="str">
        <f t="shared" ca="1" si="292"/>
        <v>-7,23775428085842+1,81296306842503i</v>
      </c>
      <c r="DR181" s="240" t="str">
        <f t="shared" ca="1" si="293"/>
        <v>4,59046557910582+5,88213803685378i</v>
      </c>
      <c r="DS181" s="240" t="str">
        <f t="shared" ca="1" si="294"/>
        <v>3,5172616745201-6,58033376285045i</v>
      </c>
      <c r="DT181" s="240" t="str">
        <f t="shared" ca="1" si="295"/>
        <v>-7,44114506446523-0,548891835558046i</v>
      </c>
      <c r="DU181" s="240" t="str">
        <f t="shared" ca="1" si="296"/>
        <v>2,51365713273402+7,02520106022688i</v>
      </c>
      <c r="DV181" s="240" t="str">
        <f t="shared" ca="1" si="297"/>
        <v>5,40386962561005-5,14491158203585i</v>
      </c>
      <c r="DW181" s="240" t="str">
        <f t="shared" ca="1" si="298"/>
        <v>-6,89339958832377-2,85533960033746i</v>
      </c>
      <c r="DX181" s="240" t="str">
        <f t="shared" ca="1" si="299"/>
        <v>0,183110988652687+7,45911472517967i</v>
      </c>
      <c r="DY181" s="240" t="str">
        <f t="shared" ca="1" si="300"/>
        <v>6,74499131302012-3,1901433047499i</v>
      </c>
      <c r="DZ181" s="240" t="str">
        <f t="shared" ca="1" si="301"/>
        <v>-5,64980927393626-4,87355899581623i</v>
      </c>
      <c r="EA181" s="240" t="str">
        <f t="shared" ca="1" si="302"/>
        <v>-2,165919044923+7,14007820744264i</v>
      </c>
      <c r="EB181" s="240" t="str">
        <f t="shared" ca="1" si="303"/>
        <v>7,40524903352307-0,913350353951416i</v>
      </c>
      <c r="EC181" s="240" t="str">
        <f t="shared" ca="1" si="304"/>
        <v>-3,83590665283161-6,3998236122818i</v>
      </c>
      <c r="ED181" s="240" t="str">
        <f t="shared" ca="1" si="305"/>
        <v>-4,29631332873451+6,10029621402893i</v>
      </c>
      <c r="EE181" s="240" t="str">
        <f t="shared" ca="1" si="306"/>
        <v>7,31799397026037+1,45563950509402i</v>
      </c>
      <c r="EF181" s="240" t="str">
        <f t="shared" ca="1" si="307"/>
        <v>-1,63479365604611-7,28006674555315i</v>
      </c>
      <c r="EG181" s="240" t="str">
        <f t="shared" ca="1" si="308"/>
        <v>-5,99302211165354+4,44472812293276i</v>
      </c>
      <c r="EH181" s="240" t="str">
        <f t="shared" ca="1" si="309"/>
        <v>6,49203396681956+3,67769181569344i</v>
      </c>
      <c r="EI181" s="240" t="str">
        <f t="shared" ca="1" si="310"/>
        <v>0,731341361097538-7,42543345072229i</v>
      </c>
      <c r="EJ181" s="240" t="str">
        <f t="shared" ca="1" si="311"/>
        <v>-7,08477343513449+2,34049300156402i</v>
      </c>
      <c r="EK181" s="240" t="str">
        <f t="shared" ca="1" si="312"/>
        <v>5,01074443146829+5,5285045319749i</v>
      </c>
      <c r="EL181" s="240" t="str">
        <f t="shared" ca="1" si="313"/>
        <v>3,0236521200367-6,82124988360309i</v>
      </c>
      <c r="EM181" s="240" t="str">
        <f t="shared" ca="1" si="314"/>
        <v>-7,46136194789916-1,85008587397251E-12i</v>
      </c>
      <c r="EN181" s="240"/>
      <c r="EO181" s="240"/>
      <c r="EP181" s="240"/>
    </row>
    <row r="182" spans="1:146" ht="15" thickBot="1">
      <c r="A182" s="277">
        <f t="shared" si="181"/>
        <v>1.601562500000001E-3</v>
      </c>
      <c r="B182" s="276">
        <v>82</v>
      </c>
      <c r="C182" s="248">
        <f t="shared" si="182"/>
        <v>16400</v>
      </c>
      <c r="D182" s="247">
        <f t="shared" si="315"/>
        <v>103044.23903774521</v>
      </c>
      <c r="E182" s="247" t="str">
        <f t="shared" si="316"/>
        <v>103044,239037745i</v>
      </c>
      <c r="F182" s="247" t="str">
        <f t="shared" si="183"/>
        <v>0,0107195654751552-0,0305800564044551i</v>
      </c>
      <c r="G182" s="247" t="str">
        <f t="shared" si="184"/>
        <v>-4,67922376359295+1,73240184480924i</v>
      </c>
      <c r="H182" s="247" t="str">
        <f t="shared" si="180"/>
        <v>0,00205782484083402-0,00512596908764978i</v>
      </c>
      <c r="I182" s="247" t="str">
        <f t="shared" si="317"/>
        <v>-0,00282281112152075+0,00468282394242493i</v>
      </c>
      <c r="J182" s="275" t="str">
        <f ca="1">IMPRODUCT(1/N_FFT2,CS100)</f>
        <v>0,02025872558634+0,000192878299975548i</v>
      </c>
      <c r="K182" s="274" t="str">
        <f t="shared" ca="1" si="318"/>
        <v>-0,0000580897710140572+0,0000943235862084585i</v>
      </c>
      <c r="N182" s="265">
        <f t="shared" ca="1" si="185"/>
        <v>22.46359555146816</v>
      </c>
      <c r="O182" s="240">
        <f t="shared" ca="1" si="186"/>
        <v>7.4635955514681616</v>
      </c>
      <c r="P182" s="240" t="str">
        <f t="shared" ca="1" si="187"/>
        <v>-3,1910982933338-6,74701046673098i</v>
      </c>
      <c r="Q182" s="240" t="str">
        <f t="shared" ca="1" si="188"/>
        <v>-4,73485489356507+5,7694373809565i</v>
      </c>
      <c r="R182" s="240" t="str">
        <f t="shared" ca="1" si="189"/>
        <v>7,23992094612788+1,81350578982096i</v>
      </c>
      <c r="S182" s="240" t="str">
        <f t="shared" ca="1" si="190"/>
        <v>-1,45607525953403-7,32018465576301i</v>
      </c>
      <c r="T182" s="240" t="str">
        <f t="shared" ca="1" si="191"/>
        <v>-5,99481615886469+4,44605867902236i</v>
      </c>
      <c r="U182" s="241" t="str">
        <f t="shared" ca="1" si="192"/>
        <v>6,58230362533567+3,51831458795092i</v>
      </c>
      <c r="V182" s="240" t="str">
        <f t="shared" ca="1" si="193"/>
        <v>0,36622127583122-7,45460532375953i</v>
      </c>
      <c r="W182" s="240" t="str">
        <f t="shared" ca="1" si="194"/>
        <v>-6,8954631689437+2,85619436342071i</v>
      </c>
      <c r="X182" s="240" t="str">
        <f t="shared" ca="1" si="195"/>
        <v>5,53015952305485+5,01224442794454i</v>
      </c>
      <c r="Y182" s="240" t="str">
        <f t="shared" ca="1" si="196"/>
        <v>2,16656742581586-7,14221563279133i</v>
      </c>
      <c r="Z182" s="240" t="str">
        <f t="shared" ca="1" si="197"/>
        <v>-7,38281339938991+1,09513691641004i</v>
      </c>
      <c r="AA182" s="240" t="str">
        <f t="shared" ca="1" si="198"/>
        <v>4,14655151969301+6,20575289956239i</v>
      </c>
      <c r="AB182" s="240" t="str">
        <f t="shared" ca="1" si="199"/>
        <v>3,83705495455808-6,40173943796501i</v>
      </c>
      <c r="AC182" s="240" t="str">
        <f t="shared" ca="1" si="200"/>
        <v>-7,4276562988797-0,731560292531028i</v>
      </c>
      <c r="AD182" s="240" t="str">
        <f t="shared" ca="1" si="201"/>
        <v>2,51440961111279+7,0273040964113i</v>
      </c>
      <c r="AE182" s="240" t="str">
        <f t="shared" ca="1" si="202"/>
        <v>5,27755902647679-5,27755902647698i</v>
      </c>
      <c r="AF182" s="240" t="str">
        <f t="shared" ca="1" si="203"/>
        <v>-7,02730409641114-2,51440961111323i</v>
      </c>
      <c r="AG182" s="240" t="str">
        <f t="shared" ca="1" si="204"/>
        <v>0,731560292531339+7,42765629887967i</v>
      </c>
      <c r="AH182" s="240" t="str">
        <f t="shared" ca="1" si="205"/>
        <v>6,40173943796487-3,83705495455832i</v>
      </c>
      <c r="AI182" s="240" t="str">
        <f t="shared" ca="1" si="206"/>
        <v>-6,20575289956214-4,14655151969338i</v>
      </c>
      <c r="AJ182" s="240" t="str">
        <f t="shared" ca="1" si="207"/>
        <v>-1,09513691640978+7,38281339938995i</v>
      </c>
      <c r="AK182" s="240" t="str">
        <f t="shared" ca="1" si="208"/>
        <v>7,14221563279147-2,16656742581543i</v>
      </c>
      <c r="AL182" s="240" t="str">
        <f t="shared" ca="1" si="209"/>
        <v>-5,01224442794477-5,53015952305464i</v>
      </c>
      <c r="AM182" s="240" t="str">
        <f t="shared" ca="1" si="210"/>
        <v>-2,85619436342047+6,8954631689438i</v>
      </c>
      <c r="AN182" s="240" t="str">
        <f t="shared" ca="1" si="211"/>
        <v>7,45460532375955-0,366221275830764i</v>
      </c>
      <c r="AO182" s="240" t="str">
        <f t="shared" ca="1" si="212"/>
        <v>-3,51831458795118-6,58230362533553i</v>
      </c>
      <c r="AP182" s="240" t="str">
        <f t="shared" ca="1" si="213"/>
        <v>-4,44605867902274+5,99481615886441i</v>
      </c>
      <c r="AQ182" s="240" t="str">
        <f t="shared" ca="1" si="214"/>
        <v>7,32018465576298+1,45607525953418i</v>
      </c>
      <c r="AR182" s="240" t="str">
        <f t="shared" ca="1" si="215"/>
        <v>7,32018465576298+1,45607525953418i</v>
      </c>
      <c r="AS182" s="240" t="str">
        <f t="shared" ca="1" si="216"/>
        <v>-5,7694373809567+4,73485489356483i</v>
      </c>
      <c r="AT182" s="240" t="str">
        <f t="shared" ca="1" si="217"/>
        <v>6,74701046673098+3,1910982933338i</v>
      </c>
      <c r="AU182" s="240" t="str">
        <f t="shared" ca="1" si="218"/>
        <v>-2,59672963347938E-13-7,46359555146816i</v>
      </c>
      <c r="AV182" s="240" t="str">
        <f t="shared" ca="1" si="219"/>
        <v>-6,74701046673105+3,19109829333365i</v>
      </c>
      <c r="AW182" s="240" t="str">
        <f t="shared" ca="1" si="220"/>
        <v>5,76943738095659+4,73485489356496i</v>
      </c>
      <c r="AX182" s="240" t="str">
        <f t="shared" ca="1" si="221"/>
        <v>1,81350578982123-7,23992094612781i</v>
      </c>
      <c r="AY182" s="240" t="str">
        <f t="shared" ca="1" si="222"/>
        <v>-7,320184655763+1,45607525953406i</v>
      </c>
      <c r="AZ182" s="240" t="str">
        <f t="shared" ca="1" si="223"/>
        <v>4,44605867902257+5,99481615886455i</v>
      </c>
      <c r="BA182" s="240" t="str">
        <f t="shared" ca="1" si="224"/>
        <v>3,51831458795133-6,58230362533545i</v>
      </c>
      <c r="BB182" s="240" t="str">
        <f t="shared" ca="1" si="225"/>
        <v>-7,45460532375954-0,366221275830935i</v>
      </c>
      <c r="BC182" s="240" t="str">
        <f t="shared" ca="1" si="226"/>
        <v>2,85619436342032+6,89546316894387i</v>
      </c>
      <c r="BD182" s="240" t="str">
        <f t="shared" ca="1" si="227"/>
        <v>5,01224442794486-5,53015952305456i</v>
      </c>
      <c r="BE182" s="240" t="str">
        <f t="shared" ca="1" si="228"/>
        <v>-7,1422156327914-2,16656742581564i</v>
      </c>
      <c r="BF182" s="240" t="str">
        <f t="shared" ca="1" si="229"/>
        <v>1,09513691640956+7,38281339938999i</v>
      </c>
      <c r="BG182" s="240" t="str">
        <f t="shared" ca="1" si="230"/>
        <v>6,20575289956222-4,14655151969325i</v>
      </c>
      <c r="BH182" s="240" t="str">
        <f t="shared" ca="1" si="231"/>
        <v>-6,40173943796516-3,83705495455783i</v>
      </c>
      <c r="BI182" s="240" t="str">
        <f t="shared" ca="1" si="232"/>
        <v>-0,731560292531455+7,42765629887965i</v>
      </c>
      <c r="BJ182" s="240" t="str">
        <f t="shared" ca="1" si="233"/>
        <v>7,02730409641118-2,51440961111311i</v>
      </c>
      <c r="BK182" s="240" t="str">
        <f t="shared" ca="1" si="234"/>
        <v>-5,27755902647664-5,27755902647714i</v>
      </c>
      <c r="BL182" s="240" t="str">
        <f t="shared" ca="1" si="235"/>
        <v>-2,51440961111298+7,02730409641123i</v>
      </c>
      <c r="BM182" s="240" t="str">
        <f t="shared" ca="1" si="236"/>
        <v>7,42765629887971-0,731560292530859i</v>
      </c>
      <c r="BN182" s="240" t="str">
        <f t="shared" ca="1" si="237"/>
        <v>-3,83705495455795-6,40173943796509i</v>
      </c>
      <c r="BO182" s="240" t="str">
        <f t="shared" ca="1" si="238"/>
        <v>-4,14655151969313+6,20575289956231i</v>
      </c>
      <c r="BP182" s="240" t="str">
        <f t="shared" ca="1" si="239"/>
        <v>7,38281339939001+1,09513691640942i</v>
      </c>
      <c r="BQ182" s="240" t="str">
        <f t="shared" ca="1" si="240"/>
        <v>-2,16656742581639-7,14221563279118i</v>
      </c>
      <c r="BR182" s="240" t="str">
        <f t="shared" ca="1" si="241"/>
        <v>-5,53015952305397+5,01224442794551i</v>
      </c>
      <c r="BS182" s="240" t="str">
        <f t="shared" ca="1" si="242"/>
        <v>6,8954631689442+2,8561943634195i</v>
      </c>
      <c r="BT182" s="240" t="str">
        <f t="shared" ca="1" si="243"/>
        <v>-0,36622127583256-7,45460532375946i</v>
      </c>
      <c r="BU182" s="240" t="str">
        <f t="shared" ca="1" si="244"/>
        <v>-6,58230362533468+3,51831458795277i</v>
      </c>
      <c r="BV182" s="240" t="str">
        <f t="shared" ca="1" si="245"/>
        <v>5,99481615886596+4,44605867902066i</v>
      </c>
      <c r="BW182" s="240" t="str">
        <f t="shared" ca="1" si="246"/>
        <v>1,45607525953174-7,32018465576346i</v>
      </c>
      <c r="BX182" s="240" t="str">
        <f t="shared" ca="1" si="247"/>
        <v>-7,23992094612724+1,81350578982353i</v>
      </c>
      <c r="BY182" s="240" t="str">
        <f t="shared" ca="1" si="248"/>
        <v>4,73485489356736+5,76943738095461i</v>
      </c>
      <c r="BZ182" s="240" t="str">
        <f t="shared" ca="1" si="249"/>
        <v>3,19109829333084-6,74701046673239i</v>
      </c>
      <c r="CA182" s="240" t="str">
        <f t="shared" ca="1" si="250"/>
        <v>-7,46359555146816+3,48913994367425E-12i</v>
      </c>
      <c r="CB182" s="240" t="str">
        <f t="shared" ca="1" si="251"/>
        <v>3,19109829333053+6,74701046673253i</v>
      </c>
      <c r="CC182" s="240" t="str">
        <f t="shared" ca="1" si="252"/>
        <v>4,73485489356763-5,76943738095441i</v>
      </c>
      <c r="CD182" s="240" t="str">
        <f t="shared" ca="1" si="253"/>
        <v>-7,23992094612715-1,81350578982386i</v>
      </c>
      <c r="CE182" s="240" t="str">
        <f t="shared" ca="1" si="254"/>
        <v>1,45607525953141+7,32018465576353i</v>
      </c>
      <c r="CF182" s="240" t="str">
        <f t="shared" ca="1" si="255"/>
        <v>5,9948161588661-4,44605867902048i</v>
      </c>
      <c r="CG182" s="240" t="str">
        <f t="shared" ca="1" si="256"/>
        <v>-6,58230362533457-3,51831458795297i</v>
      </c>
      <c r="CH182" s="240" t="str">
        <f t="shared" ca="1" si="257"/>
        <v>-0,366221275832794+7,45460532375945i</v>
      </c>
      <c r="CI182" s="240" t="str">
        <f t="shared" ca="1" si="258"/>
        <v>6,89546316894438-2,85619436341909i</v>
      </c>
      <c r="CJ182" s="240" t="str">
        <f t="shared" ca="1" si="259"/>
        <v>-5,53015952305367-5,01224442794584i</v>
      </c>
      <c r="CK182" s="240" t="str">
        <f t="shared" ca="1" si="260"/>
        <v>-2,16656742581681+7,14221563279105i</v>
      </c>
      <c r="CL182" s="240" t="str">
        <f t="shared" ca="1" si="261"/>
        <v>7,38281339939005-1,09513691640908i</v>
      </c>
      <c r="CM182" s="240" t="str">
        <f t="shared" ca="1" si="262"/>
        <v>-4,14655151969284-6,20575289956249i</v>
      </c>
      <c r="CN182" s="240" t="str">
        <f t="shared" ca="1" si="263"/>
        <v>-3,83705495455825+6,40173943796492i</v>
      </c>
      <c r="CO182" s="240" t="str">
        <f t="shared" ca="1" si="264"/>
        <v>7,42765629887968+0,731560292531197i</v>
      </c>
      <c r="CP182" s="240" t="str">
        <f t="shared" ca="1" si="265"/>
        <v>-2,51440961111336-7,02730409641109i</v>
      </c>
      <c r="CQ182" s="240" t="str">
        <f t="shared" ca="1" si="266"/>
        <v>-5,27755902647635+5,27755902647742i</v>
      </c>
      <c r="CR182" s="240" t="str">
        <f t="shared" ca="1" si="267"/>
        <v>7,0273040964116+2,51440961111193i</v>
      </c>
      <c r="CS182" s="240" t="str">
        <f t="shared" ca="1" si="268"/>
        <v>-0,7315602925327-7,42765629887953i</v>
      </c>
      <c r="CT182" s="240" t="str">
        <f t="shared" ca="1" si="269"/>
        <v>-6,40173943796414+3,83705495455954i</v>
      </c>
      <c r="CU182" s="240" t="str">
        <f t="shared" ca="1" si="270"/>
        <v>6,20575289956334+4,14655151969159i</v>
      </c>
      <c r="CV182" s="240" t="str">
        <f t="shared" ca="1" si="271"/>
        <v>1,0951369164078-7,38281339939025i</v>
      </c>
      <c r="CW182" s="240" t="str">
        <f t="shared" ca="1" si="272"/>
        <v>-7,14221563279067+2,16656742581806i</v>
      </c>
      <c r="CX182" s="240" t="str">
        <f t="shared" ca="1" si="273"/>
        <v>5,0122444279468+5,53015952305279i</v>
      </c>
      <c r="CY182" s="240" t="str">
        <f t="shared" ca="1" si="274"/>
        <v>2,85619436341788-6,89546316894487i</v>
      </c>
      <c r="CZ182" s="240" t="str">
        <f t="shared" ca="1" si="275"/>
        <v>-7,45460532375938+0,366221275834302i</v>
      </c>
      <c r="DA182" s="240" t="str">
        <f t="shared" ca="1" si="276"/>
        <v>3,51831458795431+6,58230362533386i</v>
      </c>
      <c r="DB182" s="240" t="str">
        <f t="shared" ca="1" si="277"/>
        <v>4,44605867902522-5,99481615886257i</v>
      </c>
      <c r="DC182" s="240" t="str">
        <f t="shared" ca="1" si="278"/>
        <v>-7,32018465576238-1,45607525953721i</v>
      </c>
      <c r="DD182" s="240" t="str">
        <f t="shared" ca="1" si="279"/>
        <v>1,81350578981812+7,23992094612859i</v>
      </c>
      <c r="DE182" s="240" t="str">
        <f t="shared" ca="1" si="280"/>
        <v>5,76943738095829-4,73485489356289i</v>
      </c>
      <c r="DF182" s="240" t="str">
        <f t="shared" ca="1" si="281"/>
        <v>-6,74701046672991-3,19109829333607i</v>
      </c>
      <c r="DG182" s="240" t="str">
        <f t="shared" ca="1" si="282"/>
        <v>-2,19077512693456E-12+7,46359555146816i</v>
      </c>
      <c r="DH182" s="240" t="str">
        <f t="shared" ca="1" si="283"/>
        <v>6,74701046673178-3,19109829333211i</v>
      </c>
      <c r="DI182" s="240" t="str">
        <f t="shared" ca="1" si="284"/>
        <v>-5,76943738095551-4,73485489356628i</v>
      </c>
      <c r="DJ182" s="240" t="str">
        <f t="shared" ca="1" si="285"/>
        <v>-1,81350578982217+7,23992094612758i</v>
      </c>
      <c r="DK182" s="240" t="str">
        <f t="shared" ca="1" si="286"/>
        <v>7,3201846557632-1,45607525953312i</v>
      </c>
      <c r="DL182" s="240" t="str">
        <f t="shared" ca="1" si="287"/>
        <v>-4,44605867902187-5,99481615886505i</v>
      </c>
      <c r="DM182" s="240" t="str">
        <f t="shared" ca="1" si="288"/>
        <v>-3,51831458795143+6,58230362533539i</v>
      </c>
      <c r="DN182" s="240" t="str">
        <f t="shared" ca="1" si="289"/>
        <v>7,45460532375953+0,366221275831051i</v>
      </c>
      <c r="DO182" s="240" t="str">
        <f t="shared" ca="1" si="290"/>
        <v>-2,85619436342089-6,89546316894362i</v>
      </c>
      <c r="DP182" s="240" t="str">
        <f t="shared" ca="1" si="291"/>
        <v>-5,01224442794439+5,53015952305498i</v>
      </c>
      <c r="DQ182" s="240" t="str">
        <f t="shared" ca="1" si="292"/>
        <v>7,14221563279162+2,16656742581494i</v>
      </c>
      <c r="DR182" s="240" t="str">
        <f t="shared" ca="1" si="293"/>
        <v>-1,09513691641081-7,3828133993898i</v>
      </c>
      <c r="DS182" s="240" t="str">
        <f t="shared" ca="1" si="294"/>
        <v>-6,20575289956152+4,14655151969429i</v>
      </c>
      <c r="DT182" s="240" t="str">
        <f t="shared" ca="1" si="295"/>
        <v>6,40173943796581+3,83705495455675i</v>
      </c>
      <c r="DU182" s="240" t="str">
        <f t="shared" ca="1" si="296"/>
        <v>0,731560292529461-7,42765629887985i</v>
      </c>
      <c r="DV182" s="240" t="str">
        <f t="shared" ca="1" si="297"/>
        <v>-7,02730409641051+2,514409611115i</v>
      </c>
      <c r="DW182" s="240" t="str">
        <f t="shared" ca="1" si="298"/>
        <v>5,27755902647865+5,27755902647512i</v>
      </c>
      <c r="DX182" s="240" t="str">
        <f t="shared" ca="1" si="299"/>
        <v>2,51440961111029-7,02730409641218i</v>
      </c>
      <c r="DY182" s="240" t="str">
        <f t="shared" ca="1" si="300"/>
        <v>-7,42765629887936+0,731560292534436i</v>
      </c>
      <c r="DZ182" s="240" t="str">
        <f t="shared" ca="1" si="301"/>
        <v>3,83705495456104+6,40173943796325i</v>
      </c>
      <c r="EA182" s="240" t="str">
        <f t="shared" ca="1" si="302"/>
        <v>4,14655151969649-6,20575289956006i</v>
      </c>
      <c r="EB182" s="240" t="str">
        <f t="shared" ca="1" si="303"/>
        <v>-7,38281339938941-1,09513691641342i</v>
      </c>
      <c r="EC182" s="240" t="str">
        <f t="shared" ca="1" si="304"/>
        <v>2,16656742581262+7,14221563279232i</v>
      </c>
      <c r="ED182" s="240" t="str">
        <f t="shared" ca="1" si="305"/>
        <v>5,53015952305661-5,0122444279426i</v>
      </c>
      <c r="EE182" s="240" t="str">
        <f t="shared" ca="1" si="306"/>
        <v>-6,8954631689427-2,85619436342313i</v>
      </c>
      <c r="EF182" s="240" t="str">
        <f t="shared" ca="1" si="307"/>
        <v>0,36622127582863+7,45460532375965i</v>
      </c>
      <c r="EG182" s="240" t="str">
        <f t="shared" ca="1" si="308"/>
        <v>6,58230362533654-3,5183145879493i</v>
      </c>
      <c r="EH182" s="240" t="str">
        <f t="shared" ca="1" si="309"/>
        <v>-5,99481615886361-4,44605867902382i</v>
      </c>
      <c r="EI182" s="240" t="str">
        <f t="shared" ca="1" si="310"/>
        <v>-1,4560752595355+7,32018465576272i</v>
      </c>
      <c r="EJ182" s="240" t="str">
        <f t="shared" ca="1" si="311"/>
        <v>7,23992094612816-1,81350578981982i</v>
      </c>
      <c r="EK182" s="240" t="str">
        <f t="shared" ca="1" si="312"/>
        <v>-4,73485489356441-5,76943738095705i</v>
      </c>
      <c r="EL182" s="240" t="str">
        <f t="shared" ca="1" si="313"/>
        <v>-3,1910982933343+6,74701046673075i</v>
      </c>
      <c r="EM182" s="240" t="str">
        <f t="shared" ca="1" si="314"/>
        <v>7,46359555146816+2,34077011027554E-13i</v>
      </c>
      <c r="EN182" s="240"/>
      <c r="EO182" s="240"/>
      <c r="EP182" s="240"/>
    </row>
    <row r="183" spans="1:146" ht="15" thickBot="1">
      <c r="A183" s="277">
        <f t="shared" si="181"/>
        <v>1.621093750000001E-3</v>
      </c>
      <c r="B183" s="276">
        <v>83</v>
      </c>
      <c r="C183" s="248">
        <f t="shared" si="182"/>
        <v>16600</v>
      </c>
      <c r="D183" s="247">
        <f t="shared" si="315"/>
        <v>104300.87609918113</v>
      </c>
      <c r="E183" s="247" t="str">
        <f t="shared" si="316"/>
        <v>104300,876099181i</v>
      </c>
      <c r="F183" s="247" t="str">
        <f t="shared" si="183"/>
        <v>0,0107174415584518-0,03024586532223i</v>
      </c>
      <c r="G183" s="247" t="str">
        <f t="shared" si="184"/>
        <v>-4,65552201464976+1,76752335155985i</v>
      </c>
      <c r="H183" s="247" t="str">
        <f t="shared" si="180"/>
        <v>0,00205635501084227-0,00506421224546657i</v>
      </c>
      <c r="I183" s="247" t="str">
        <f t="shared" si="317"/>
        <v>-0,00280640149036806+0,00463239387715435i</v>
      </c>
      <c r="J183" s="275" t="str">
        <f ca="1">IMPRODUCT(1/N_FFT2,CT100)</f>
        <v>0,05938850022625+0,00445721976403148i</v>
      </c>
      <c r="K183" s="274" t="str">
        <f t="shared" ca="1" si="318"/>
        <v>-0,000187315573089703+0,000262602176632784i</v>
      </c>
      <c r="N183" s="265">
        <f t="shared" ca="1" si="185"/>
        <v>22.465584783902393</v>
      </c>
      <c r="O183" s="240">
        <f t="shared" ca="1" si="186"/>
        <v>7.4655847839023934</v>
      </c>
      <c r="P183" s="240" t="str">
        <f t="shared" ca="1" si="187"/>
        <v>-3,35661150133954-6,66844175161709i</v>
      </c>
      <c r="Q183" s="240" t="str">
        <f t="shared" ca="1" si="188"/>
        <v>-4,44724366339997+5,99641392533769i</v>
      </c>
      <c r="R183" s="240" t="str">
        <f t="shared" ca="1" si="189"/>
        <v>7,35567377493809+1,27633047535615i</v>
      </c>
      <c r="S183" s="240" t="str">
        <f t="shared" ca="1" si="190"/>
        <v>-2,16714486951096-7,14411920954482i</v>
      </c>
      <c r="T183" s="240" t="str">
        <f t="shared" ca="1" si="191"/>
        <v>-5,40692800226795+5,14782339867305i</v>
      </c>
      <c r="U183" s="241" t="str">
        <f t="shared" ca="1" si="192"/>
        <v>7,029177046404+2,51507976333598i</v>
      </c>
      <c r="V183" s="240" t="str">
        <f t="shared" ca="1" si="193"/>
        <v>-0,913867274154328-7,40944011183468i</v>
      </c>
      <c r="W183" s="240" t="str">
        <f t="shared" ca="1" si="194"/>
        <v>-6,20740688588291+4,14765667802054i</v>
      </c>
      <c r="X183" s="240" t="str">
        <f t="shared" ca="1" si="195"/>
        <v>6,49570820149267+3,67977324392357i</v>
      </c>
      <c r="Y183" s="240" t="str">
        <f t="shared" ca="1" si="196"/>
        <v>0,36631888284036-7,45659216007618i</v>
      </c>
      <c r="Z183" s="240" t="str">
        <f t="shared" ca="1" si="197"/>
        <v>-6,82511044147554+3,02536338764395i</v>
      </c>
      <c r="AA183" s="240" t="str">
        <f t="shared" ca="1" si="198"/>
        <v>5,77097507842244+4,73611684926185i</v>
      </c>
      <c r="AB183" s="240" t="str">
        <f t="shared" ca="1" si="199"/>
        <v>1,63571888464935-7,28418697563677i</v>
      </c>
      <c r="AC183" s="240" t="str">
        <f t="shared" ca="1" si="200"/>
        <v>-7,24185056375903+1,81398913387536i</v>
      </c>
      <c r="AD183" s="240" t="str">
        <f t="shared" ca="1" si="201"/>
        <v>4,87631723761413+5,65300684271497i</v>
      </c>
      <c r="AE183" s="240" t="str">
        <f t="shared" ca="1" si="202"/>
        <v>2,85695560971639-6,89730098007511i</v>
      </c>
      <c r="AF183" s="240" t="str">
        <f t="shared" ca="1" si="203"/>
        <v>-7,44535645851152+0,5492024866438i</v>
      </c>
      <c r="AG183" s="240" t="str">
        <f t="shared" ca="1" si="204"/>
        <v>3,83807762441158+6,40344565953565i</v>
      </c>
      <c r="AH183" s="240" t="str">
        <f t="shared" ca="1" si="205"/>
        <v>3,99407009045312-6,30732592135389i</v>
      </c>
      <c r="AI183" s="240" t="str">
        <f t="shared" ca="1" si="206"/>
        <v>-7,42963595261599-0,731755271406213i</v>
      </c>
      <c r="AJ183" s="240" t="str">
        <f t="shared" ca="1" si="207"/>
        <v>2,68682690855785+6,96533684247104i</v>
      </c>
      <c r="AK183" s="240" t="str">
        <f t="shared" ca="1" si="208"/>
        <v>5,01358031479925-5,53163344706537i</v>
      </c>
      <c r="AL183" s="240" t="str">
        <f t="shared" ca="1" si="209"/>
        <v>-7,1951519318917-1,99116670387744i</v>
      </c>
      <c r="AM183" s="240" t="str">
        <f t="shared" ca="1" si="210"/>
        <v>1,45646333953056+7,32213566565374i</v>
      </c>
      <c r="AN183" s="240" t="str">
        <f t="shared" ca="1" si="211"/>
        <v>5,88546709453295-4,59306360121486i</v>
      </c>
      <c r="AO183" s="240" t="str">
        <f t="shared" ca="1" si="212"/>
        <v>-6,74880871155298-3,19194879979324i</v>
      </c>
      <c r="AP183" s="240" t="str">
        <f t="shared" ca="1" si="213"/>
        <v>0,183214622239287+7,46333628934357i</v>
      </c>
      <c r="AQ183" s="240" t="str">
        <f t="shared" ca="1" si="214"/>
        <v>6,58405797171899-3,5192523056295i</v>
      </c>
      <c r="AR183" s="240" t="str">
        <f t="shared" ca="1" si="215"/>
        <v>6,58405797171899-3,5192523056295i</v>
      </c>
      <c r="AS183" s="240" t="str">
        <f t="shared" ca="1" si="216"/>
        <v>-1,09542879742908+7,38478110138669i</v>
      </c>
      <c r="AT183" s="240" t="str">
        <f t="shared" ca="1" si="217"/>
        <v>7,08878313692184-2,34181762811015i</v>
      </c>
      <c r="AU183" s="240" t="str">
        <f t="shared" ca="1" si="218"/>
        <v>-5,27896562622043-5,27896562622054i</v>
      </c>
      <c r="AV183" s="240" t="str">
        <f t="shared" ca="1" si="219"/>
        <v>-2,34181762811025+7,08878313692181i</v>
      </c>
      <c r="AW183" s="240" t="str">
        <f t="shared" ca="1" si="220"/>
        <v>7,38478110138671-1,09542879742898i</v>
      </c>
      <c r="AX183" s="240" t="str">
        <f t="shared" ca="1" si="221"/>
        <v>-4,29874487229538-6,10374874061418i</v>
      </c>
      <c r="AY183" s="240" t="str">
        <f t="shared" ca="1" si="222"/>
        <v>-3,51925230562964+6,58405797171892i</v>
      </c>
      <c r="AZ183" s="240" t="str">
        <f t="shared" ca="1" si="223"/>
        <v>7,46333628934359+0,183214622238649i</v>
      </c>
      <c r="BA183" s="240" t="str">
        <f t="shared" ca="1" si="224"/>
        <v>-3,19194879979305-6,74880871155307i</v>
      </c>
      <c r="BB183" s="240" t="str">
        <f t="shared" ca="1" si="225"/>
        <v>-4,59306360121498+5,88546709453286i</v>
      </c>
      <c r="BC183" s="240" t="str">
        <f t="shared" ca="1" si="226"/>
        <v>7,32213566565386+1,45646333952993i</v>
      </c>
      <c r="BD183" s="240" t="str">
        <f t="shared" ca="1" si="227"/>
        <v>-1,99116670387735-7,19515193189173i</v>
      </c>
      <c r="BE183" s="240" t="str">
        <f t="shared" ca="1" si="228"/>
        <v>-5,53163344706549+5,01358031479914i</v>
      </c>
      <c r="BF183" s="240" t="str">
        <f t="shared" ca="1" si="229"/>
        <v>6,96533684247125+2,6868269085573i</v>
      </c>
      <c r="BG183" s="240" t="str">
        <f t="shared" ca="1" si="230"/>
        <v>-0,73175527140611-7,429635952616i</v>
      </c>
      <c r="BH183" s="240" t="str">
        <f t="shared" ca="1" si="231"/>
        <v>-6,30732592135401+3,99407009045294i</v>
      </c>
      <c r="BI183" s="240" t="str">
        <f t="shared" ca="1" si="232"/>
        <v>6,40344565953558+3,83807762441173i</v>
      </c>
      <c r="BJ183" s="240" t="str">
        <f t="shared" ca="1" si="233"/>
        <v>0,549202486643958-7,44535645851151i</v>
      </c>
      <c r="BK183" s="240" t="str">
        <f t="shared" ca="1" si="234"/>
        <v>-6,89730098007514+2,8569556097163i</v>
      </c>
      <c r="BL183" s="240" t="str">
        <f t="shared" ca="1" si="235"/>
        <v>5,65300684271485+4,87631723761427i</v>
      </c>
      <c r="BM183" s="240" t="str">
        <f t="shared" ca="1" si="236"/>
        <v>1,81398913387264-7,24185056375972i</v>
      </c>
      <c r="BN183" s="240" t="str">
        <f t="shared" ca="1" si="237"/>
        <v>-7,28418697563631+1,6357188846514i</v>
      </c>
      <c r="BO183" s="240" t="str">
        <f t="shared" ca="1" si="238"/>
        <v>4,73611684926294+5,77097507842156i</v>
      </c>
      <c r="BP183" s="240" t="str">
        <f t="shared" ca="1" si="239"/>
        <v>3,02536338764409-6,82511044147548i</v>
      </c>
      <c r="BQ183" s="240" t="str">
        <f t="shared" ca="1" si="240"/>
        <v>-7,45659216007622+0,366318882839488i</v>
      </c>
      <c r="BR183" s="240" t="str">
        <f t="shared" ca="1" si="241"/>
        <v>3,67977324392219+6,49570820149345i</v>
      </c>
      <c r="BS183" s="240" t="str">
        <f t="shared" ca="1" si="242"/>
        <v>4,14765667802255-6,20740688588157i</v>
      </c>
      <c r="BT183" s="240" t="str">
        <f t="shared" ca="1" si="243"/>
        <v>-7,4094401118342-0,913867274158173i</v>
      </c>
      <c r="BU183" s="240" t="str">
        <f t="shared" ca="1" si="244"/>
        <v>2,51507976333867+7,02917704640303i</v>
      </c>
      <c r="BV183" s="240" t="str">
        <f t="shared" ca="1" si="245"/>
        <v>5,14782339867149-5,40692800226942i</v>
      </c>
      <c r="BW183" s="240" t="str">
        <f t="shared" ca="1" si="246"/>
        <v>-7,14411920954505-2,1671448695102i</v>
      </c>
      <c r="BX183" s="240" t="str">
        <f t="shared" ca="1" si="247"/>
        <v>1,27633047535595+7,35567377493813i</v>
      </c>
      <c r="BY183" s="240" t="str">
        <f t="shared" ca="1" si="248"/>
        <v>5,99641392533838-4,44724366339904i</v>
      </c>
      <c r="BZ183" s="240" t="str">
        <f t="shared" ca="1" si="249"/>
        <v>-6,66844175161615-3,35661150134141i</v>
      </c>
      <c r="CA183" s="240" t="str">
        <f t="shared" ca="1" si="250"/>
        <v>-3,12789718980613E-12+7,46558478390239i</v>
      </c>
      <c r="CB183" s="240" t="str">
        <f t="shared" ca="1" si="251"/>
        <v>6,66844175161553-3,35661150134264i</v>
      </c>
      <c r="CC183" s="240" t="str">
        <f t="shared" ca="1" si="252"/>
        <v>-5,99641392533914-4,44724366339802i</v>
      </c>
      <c r="CD183" s="240" t="str">
        <f t="shared" ca="1" si="253"/>
        <v>-1,27633047535479+7,35567377493833i</v>
      </c>
      <c r="CE183" s="240" t="str">
        <f t="shared" ca="1" si="254"/>
        <v>7,14411920954468-2,16714486951142i</v>
      </c>
      <c r="CF183" s="240" t="str">
        <f t="shared" ca="1" si="255"/>
        <v>-5,14782339867242-5,40692800226854i</v>
      </c>
      <c r="CG183" s="240" t="str">
        <f t="shared" ca="1" si="256"/>
        <v>-2,51507976333757+7,02917704640343i</v>
      </c>
      <c r="CH183" s="240" t="str">
        <f t="shared" ca="1" si="257"/>
        <v>7,40944011183496-0,913867274152066i</v>
      </c>
      <c r="CI183" s="240" t="str">
        <f t="shared" ca="1" si="258"/>
        <v>-4,14765667801734-6,20740688588504i</v>
      </c>
      <c r="CJ183" s="240" t="str">
        <f t="shared" ca="1" si="259"/>
        <v>-3,67977324392116+6,49570820149404i</v>
      </c>
      <c r="CK183" s="240" t="str">
        <f t="shared" ca="1" si="260"/>
        <v>7,45659216007629+0,366318882838213i</v>
      </c>
      <c r="CL183" s="240" t="str">
        <f t="shared" ca="1" si="261"/>
        <v>-3,02536338764517-6,825110441475i</v>
      </c>
      <c r="CM183" s="240" t="str">
        <f t="shared" ca="1" si="262"/>
        <v>-4,73611684926203+5,7709750784223i</v>
      </c>
      <c r="CN183" s="240" t="str">
        <f t="shared" ca="1" si="263"/>
        <v>7,2841869756366+1,63571888465016i</v>
      </c>
      <c r="CO183" s="240" t="str">
        <f t="shared" ca="1" si="264"/>
        <v>-1,81398913387377-7,24185056375944i</v>
      </c>
      <c r="CP183" s="240" t="str">
        <f t="shared" ca="1" si="265"/>
        <v>-5,65300684271706+4,8763172376117i</v>
      </c>
      <c r="CQ183" s="240" t="str">
        <f t="shared" ca="1" si="266"/>
        <v>6,89730098007649+2,85695560971306i</v>
      </c>
      <c r="CR183" s="240" t="str">
        <f t="shared" ca="1" si="267"/>
        <v>-0,549202486646606-7,44535645851131i</v>
      </c>
      <c r="CS183" s="240" t="str">
        <f t="shared" ca="1" si="268"/>
        <v>-6,40344565953492+3,83807762441282i</v>
      </c>
      <c r="CT183" s="240" t="str">
        <f t="shared" ca="1" si="269"/>
        <v>6,30732592135424+3,99407009045259i</v>
      </c>
      <c r="CU183" s="240" t="str">
        <f t="shared" ca="1" si="270"/>
        <v>0,731755271406423-7,42963595261597i</v>
      </c>
      <c r="CV183" s="240" t="str">
        <f t="shared" ca="1" si="271"/>
        <v>-6,96533684247159+2,68682690855642i</v>
      </c>
      <c r="CW183" s="240" t="str">
        <f t="shared" ca="1" si="272"/>
        <v>5,53163344706378+5,01358031480102i</v>
      </c>
      <c r="CX183" s="240" t="str">
        <f t="shared" ca="1" si="273"/>
        <v>1,99116670388051-7,19515193189085i</v>
      </c>
      <c r="CY183" s="240" t="str">
        <f t="shared" ca="1" si="274"/>
        <v>-7,32213566565318+1,45646333953337i</v>
      </c>
      <c r="CZ183" s="240" t="str">
        <f t="shared" ca="1" si="275"/>
        <v>4,59306360121649+5,88546709453168i</v>
      </c>
      <c r="DA183" s="240" t="str">
        <f t="shared" ca="1" si="276"/>
        <v>3,19194879979209-6,74880871155353i</v>
      </c>
      <c r="DB183" s="240" t="str">
        <f t="shared" ca="1" si="277"/>
        <v>-7,46333628934357+0,183214622239182i</v>
      </c>
      <c r="DC183" s="240" t="str">
        <f t="shared" ca="1" si="278"/>
        <v>3,51925230562871+6,58405797171941i</v>
      </c>
      <c r="DD183" s="240" t="str">
        <f t="shared" ca="1" si="279"/>
        <v>4,29874487229694-6,10374874061308i</v>
      </c>
      <c r="DE183" s="240" t="str">
        <f t="shared" ca="1" si="280"/>
        <v>-7,38478110138635-1,09542879743139i</v>
      </c>
      <c r="DF183" s="240" t="str">
        <f t="shared" ca="1" si="281"/>
        <v>2,34181762811348+7,08878313692074i</v>
      </c>
      <c r="DG183" s="240" t="str">
        <f t="shared" ca="1" si="282"/>
        <v>5,27896562621848-5,2789656262225i</v>
      </c>
      <c r="DH183" s="240" t="str">
        <f t="shared" ca="1" si="283"/>
        <v>-7,08878313692246-2,34181762810829i</v>
      </c>
      <c r="DI183" s="240" t="str">
        <f t="shared" ca="1" si="284"/>
        <v>1,09542879742945+7,38478110138664i</v>
      </c>
      <c r="DJ183" s="240" t="str">
        <f t="shared" ca="1" si="285"/>
        <v>6,10374874061421-4,29874487229534i</v>
      </c>
      <c r="DK183" s="240" t="str">
        <f t="shared" ca="1" si="286"/>
        <v>-6,58405797171849-3,51925230563043i</v>
      </c>
      <c r="DL183" s="240" t="str">
        <f t="shared" ca="1" si="287"/>
        <v>-0,183214622241139+7,46333628934353i</v>
      </c>
      <c r="DM183" s="240" t="str">
        <f t="shared" ca="1" si="288"/>
        <v>6,74880871155436-3,19194879979032i</v>
      </c>
      <c r="DN183" s="240" t="str">
        <f t="shared" ca="1" si="289"/>
        <v>-5,88546709453504-4,59306360121218i</v>
      </c>
      <c r="DO183" s="240" t="str">
        <f t="shared" ca="1" si="290"/>
        <v>-1,4564633395278+7,32213566565428i</v>
      </c>
      <c r="DP183" s="240" t="str">
        <f t="shared" ca="1" si="291"/>
        <v>7,19515193189137-1,99116670387862i</v>
      </c>
      <c r="DQ183" s="240" t="str">
        <f t="shared" ca="1" si="292"/>
        <v>-5,01358031479957-5,53163344706509i</v>
      </c>
      <c r="DR183" s="240" t="str">
        <f t="shared" ca="1" si="293"/>
        <v>-2,68682690855804+6,96533684247096i</v>
      </c>
      <c r="DS183" s="240" t="str">
        <f t="shared" ca="1" si="294"/>
        <v>7,42963595261617-0,731755271404475i</v>
      </c>
      <c r="DT183" s="240" t="str">
        <f t="shared" ca="1" si="295"/>
        <v>-3,99407009045093-6,30732592135528i</v>
      </c>
      <c r="DU183" s="240" t="str">
        <f t="shared" ca="1" si="296"/>
        <v>-3,83807762441432+6,40344565953403i</v>
      </c>
      <c r="DV183" s="240" t="str">
        <f t="shared" ca="1" si="297"/>
        <v>7,44535645851171+0,549202486641152i</v>
      </c>
      <c r="DW183" s="240" t="str">
        <f t="shared" ca="1" si="298"/>
        <v>-2,85695560971811-6,89730098007439i</v>
      </c>
      <c r="DX183" s="240" t="str">
        <f t="shared" ca="1" si="299"/>
        <v>-4,87631723761318+5,65300684271578i</v>
      </c>
      <c r="DY183" s="240" t="str">
        <f t="shared" ca="1" si="300"/>
        <v>7,24185056375896+1,81398913387567i</v>
      </c>
      <c r="DZ183" s="240" t="str">
        <f t="shared" ca="1" si="301"/>
        <v>-1,63571888464825-7,28418697563702i</v>
      </c>
      <c r="EA183" s="240" t="str">
        <f t="shared" ca="1" si="302"/>
        <v>-5,77097507842354+4,73611684926052i</v>
      </c>
      <c r="EB183" s="240" t="str">
        <f t="shared" ca="1" si="303"/>
        <v>6,82511044147421+3,02536338764695i</v>
      </c>
      <c r="EC183" s="240" t="str">
        <f t="shared" ca="1" si="304"/>
        <v>-0,366318882836258-7,45659216007638i</v>
      </c>
      <c r="ED183" s="240" t="str">
        <f t="shared" ca="1" si="305"/>
        <v>-6,49570820149133+3,67977324392593i</v>
      </c>
      <c r="EE183" s="240" t="str">
        <f t="shared" ca="1" si="306"/>
        <v>6,20740688588395+4,14765667801897i</v>
      </c>
      <c r="EF183" s="240" t="str">
        <f t="shared" ca="1" si="307"/>
        <v>0,913867274153798-7,40944011183474i</v>
      </c>
      <c r="EG183" s="240" t="str">
        <f t="shared" ca="1" si="308"/>
        <v>-7,02917704640408+2,51507976333573i</v>
      </c>
      <c r="EH183" s="240" t="str">
        <f t="shared" ca="1" si="309"/>
        <v>5,40692800226719+5,14782339867384i</v>
      </c>
      <c r="EI183" s="240" t="str">
        <f t="shared" ca="1" si="310"/>
        <v>2,16714486951309-7,14411920954417i</v>
      </c>
      <c r="EJ183" s="240" t="str">
        <f t="shared" ca="1" si="311"/>
        <v>-7,35567377493867+1,27633047535286i</v>
      </c>
      <c r="EK183" s="240" t="str">
        <f t="shared" ca="1" si="312"/>
        <v>4,44724366340241+5,99641392533588i</v>
      </c>
      <c r="EL183" s="240" t="str">
        <f t="shared" ca="1" si="313"/>
        <v>3,35661150133776-6,66844175161799i</v>
      </c>
      <c r="EM183" s="240" t="str">
        <f t="shared" ca="1" si="314"/>
        <v>-7,46558478390239+1,38285415280803E-12i</v>
      </c>
      <c r="EN183" s="240"/>
      <c r="EO183" s="240"/>
      <c r="EP183" s="240"/>
    </row>
    <row r="184" spans="1:146" ht="15" thickBot="1">
      <c r="A184" s="277">
        <f t="shared" si="181"/>
        <v>1.640625000000001E-3</v>
      </c>
      <c r="B184" s="276">
        <v>84</v>
      </c>
      <c r="C184" s="248">
        <f t="shared" si="182"/>
        <v>16800</v>
      </c>
      <c r="D184" s="247">
        <f t="shared" si="315"/>
        <v>105557.51316061705</v>
      </c>
      <c r="E184" s="247" t="str">
        <f t="shared" si="316"/>
        <v>105557,513160617i</v>
      </c>
      <c r="F184" s="247" t="str">
        <f t="shared" si="183"/>
        <v>0,0107156969288467-0,0299201021163574i</v>
      </c>
      <c r="G184" s="247" t="str">
        <f t="shared" si="184"/>
        <v>-4,63136819690346+1,80187325709282i</v>
      </c>
      <c r="H184" s="247" t="str">
        <f t="shared" si="180"/>
        <v>0,00205493725971909-0,00500392498260568i</v>
      </c>
      <c r="I184" s="247" t="str">
        <f t="shared" si="317"/>
        <v>-0,0027904527780208+0,00458300324736025i</v>
      </c>
      <c r="J184" s="275" t="str">
        <f ca="1">IMPRODUCT(1/N_FFT2,CU100)</f>
        <v>0,0381609051081341-0,000184499635156085i</v>
      </c>
      <c r="K184" s="274" t="str">
        <f t="shared" ca="1" si="318"/>
        <v>-0,000105640641243724+0,00017540638955225i</v>
      </c>
      <c r="N184" s="265">
        <f t="shared" ca="1" si="185"/>
        <v>22.46736615272841</v>
      </c>
      <c r="O184" s="240">
        <f t="shared" ca="1" si="186"/>
        <v>7.4673661527284105</v>
      </c>
      <c r="P184" s="240" t="str">
        <f t="shared" ca="1" si="187"/>
        <v>-3,52009203708106-6,58562899876636i</v>
      </c>
      <c r="Q184" s="240" t="str">
        <f t="shared" ca="1" si="188"/>
        <v>-4,14864635351403+6,20888803993022i</v>
      </c>
      <c r="R184" s="240" t="str">
        <f t="shared" ca="1" si="189"/>
        <v>7,43140874366424+0,731929876084158i</v>
      </c>
      <c r="S184" s="240" t="str">
        <f t="shared" ca="1" si="190"/>
        <v>-2,85763731005302-6,89894675027332i</v>
      </c>
      <c r="T184" s="240" t="str">
        <f t="shared" ca="1" si="191"/>
        <v>-4,73724693768187+5,7723520951461i</v>
      </c>
      <c r="U184" s="241" t="str">
        <f t="shared" ca="1" si="192"/>
        <v>7,32388280597731+1,4568108673482i</v>
      </c>
      <c r="V184" s="240" t="str">
        <f t="shared" ca="1" si="193"/>
        <v>-2,16766197358558-7,14582387322728i</v>
      </c>
      <c r="W184" s="240" t="str">
        <f t="shared" ca="1" si="194"/>
        <v>-5,28022524419723+5,28022524419709i</v>
      </c>
      <c r="X184" s="240" t="str">
        <f t="shared" ca="1" si="195"/>
        <v>7,14582387322722+2,16766197358579i</v>
      </c>
      <c r="Y184" s="240" t="str">
        <f t="shared" ca="1" si="196"/>
        <v>-1,45681086734799-7,32388280597735i</v>
      </c>
      <c r="Z184" s="240" t="str">
        <f t="shared" ca="1" si="197"/>
        <v>-5,77235209514624+4,7372469376817i</v>
      </c>
      <c r="AA184" s="240" t="str">
        <f t="shared" ca="1" si="198"/>
        <v>6,89894675027327+2,85763731005315i</v>
      </c>
      <c r="AB184" s="240" t="str">
        <f t="shared" ca="1" si="199"/>
        <v>-0,73192987608401-7,43140874366425i</v>
      </c>
      <c r="AC184" s="240" t="str">
        <f t="shared" ca="1" si="200"/>
        <v>-6,20888803993034+4,14864635351386i</v>
      </c>
      <c r="AD184" s="240" t="str">
        <f t="shared" ca="1" si="201"/>
        <v>6,58562899876625+3,52009203708126i</v>
      </c>
      <c r="AE184" s="240" t="str">
        <f t="shared" ca="1" si="202"/>
        <v>2,0857666777504E-13-7,46736615272841i</v>
      </c>
      <c r="AF184" s="240" t="str">
        <f t="shared" ca="1" si="203"/>
        <v>-6,58562899876646+3,52009203708087i</v>
      </c>
      <c r="AG184" s="240" t="str">
        <f t="shared" ca="1" si="204"/>
        <v>6,2088880399301+4,14864635351423i</v>
      </c>
      <c r="AH184" s="240" t="str">
        <f t="shared" ca="1" si="205"/>
        <v>0,731929876084425-7,43140874366422i</v>
      </c>
      <c r="AI184" s="240" t="str">
        <f t="shared" ca="1" si="206"/>
        <v>-6,89894675027343+2,85763731005277i</v>
      </c>
      <c r="AJ184" s="240" t="str">
        <f t="shared" ca="1" si="207"/>
        <v>5,77235209514597+4,73724693768204i</v>
      </c>
      <c r="AK184" s="240" t="str">
        <f t="shared" ca="1" si="208"/>
        <v>1,45681086734843-7,32388280597726i</v>
      </c>
      <c r="AL184" s="240" t="str">
        <f t="shared" ca="1" si="209"/>
        <v>-7,14582387322734+2,16766197358539i</v>
      </c>
      <c r="AM184" s="240" t="str">
        <f t="shared" ca="1" si="210"/>
        <v>5,28022524419694+5,28022524419738i</v>
      </c>
      <c r="AN184" s="240" t="str">
        <f t="shared" ca="1" si="211"/>
        <v>2,16766197358599-7,14582387322716i</v>
      </c>
      <c r="AO184" s="240" t="str">
        <f t="shared" ca="1" si="212"/>
        <v>-7,3238828059774+1,45681086734776i</v>
      </c>
      <c r="AP184" s="240" t="str">
        <f t="shared" ca="1" si="213"/>
        <v>4,73724693768152+5,77235209514639i</v>
      </c>
      <c r="AQ184" s="240" t="str">
        <f t="shared" ca="1" si="214"/>
        <v>2,85763731005265-6,89894675027347i</v>
      </c>
      <c r="AR184" s="240" t="str">
        <f t="shared" ca="1" si="215"/>
        <v>2,85763731005265-6,89894675027347i</v>
      </c>
      <c r="AS184" s="240" t="str">
        <f t="shared" ca="1" si="216"/>
        <v>4,14864635351367+6,20888803993047i</v>
      </c>
      <c r="AT184" s="240" t="str">
        <f t="shared" ca="1" si="217"/>
        <v>3,52009203708077-6,58562899876652i</v>
      </c>
      <c r="AU184" s="240" t="str">
        <f t="shared" ca="1" si="218"/>
        <v>-7,46736615272841+3,25670252961402E-13i</v>
      </c>
      <c r="AV184" s="240" t="str">
        <f t="shared" ca="1" si="219"/>
        <v>3,52009203708139+6,58562899876619i</v>
      </c>
      <c r="AW184" s="240" t="str">
        <f t="shared" ca="1" si="220"/>
        <v>4,14864635351379-6,20888803993039i</v>
      </c>
      <c r="AX184" s="240" t="str">
        <f t="shared" ca="1" si="221"/>
        <v>-7,43140874366427-0,731929876083893i</v>
      </c>
      <c r="AY184" s="240" t="str">
        <f t="shared" ca="1" si="222"/>
        <v>2,85763731005321+6,89894675027324i</v>
      </c>
      <c r="AZ184" s="240" t="str">
        <f t="shared" ca="1" si="223"/>
        <v>4,73724693768163-5,7723520951463i</v>
      </c>
      <c r="BA184" s="240" t="str">
        <f t="shared" ca="1" si="224"/>
        <v>-7,32388280597738-1,45681086734785i</v>
      </c>
      <c r="BB184" s="240" t="str">
        <f t="shared" ca="1" si="225"/>
        <v>2,16766197358585+7,1458238732272i</v>
      </c>
      <c r="BC184" s="240" t="str">
        <f t="shared" ca="1" si="226"/>
        <v>5,28022524419701-5,28022524419731i</v>
      </c>
      <c r="BD184" s="240" t="str">
        <f t="shared" ca="1" si="227"/>
        <v>-7,1458238732273-2,16766197358553i</v>
      </c>
      <c r="BE184" s="240" t="str">
        <f t="shared" ca="1" si="228"/>
        <v>1,45681086734828+7,32388280597729i</v>
      </c>
      <c r="BF184" s="240" t="str">
        <f t="shared" ca="1" si="229"/>
        <v>5,77235209514602-4,73724693768198i</v>
      </c>
      <c r="BG184" s="240" t="str">
        <f t="shared" ca="1" si="230"/>
        <v>-6,89894675027338-2,85763731005289i</v>
      </c>
      <c r="BH184" s="240" t="str">
        <f t="shared" ca="1" si="231"/>
        <v>0,731929876084334+7,43140874366422i</v>
      </c>
      <c r="BI184" s="240" t="str">
        <f t="shared" ca="1" si="232"/>
        <v>6,20888803993015-4,14864635351415i</v>
      </c>
      <c r="BJ184" s="240" t="str">
        <f t="shared" ca="1" si="233"/>
        <v>-6,5856289987664-3,520092037081i</v>
      </c>
      <c r="BK184" s="240" t="str">
        <f t="shared" ca="1" si="234"/>
        <v>1,17093585186361E-13+7,46736615272841i</v>
      </c>
      <c r="BL184" s="240" t="str">
        <f t="shared" ca="1" si="235"/>
        <v>6,58562899876558-3,52009203708251i</v>
      </c>
      <c r="BM184" s="240" t="str">
        <f t="shared" ca="1" si="236"/>
        <v>-6,20888803992987-4,14864635351458i</v>
      </c>
      <c r="BN184" s="240" t="str">
        <f t="shared" ca="1" si="237"/>
        <v>-0,731929876087058+7,43140874366395i</v>
      </c>
      <c r="BO184" s="240" t="str">
        <f t="shared" ca="1" si="238"/>
        <v>6,89894675027247-2,85763731005507i</v>
      </c>
      <c r="BP184" s="240" t="str">
        <f t="shared" ca="1" si="239"/>
        <v>-5,77235209514617-4,73724693768179i</v>
      </c>
      <c r="BQ184" s="240" t="str">
        <f t="shared" ca="1" si="240"/>
        <v>-1,45681086735035+7,32388280597688i</v>
      </c>
      <c r="BR184" s="240" t="str">
        <f t="shared" ca="1" si="241"/>
        <v>7,1458238732264-2,16766197358849i</v>
      </c>
      <c r="BS184" s="240" t="str">
        <f t="shared" ca="1" si="242"/>
        <v>-5,28022524419769-5,28022524419663i</v>
      </c>
      <c r="BT184" s="240" t="str">
        <f t="shared" ca="1" si="243"/>
        <v>-2,16766197358715+7,14582387322681i</v>
      </c>
      <c r="BU184" s="240" t="str">
        <f t="shared" ca="1" si="244"/>
        <v>7,32388280597806-1,45681086734444i</v>
      </c>
      <c r="BV184" s="240" t="str">
        <f t="shared" ca="1" si="245"/>
        <v>-4,73724693768296-5,77235209514521i</v>
      </c>
      <c r="BW184" s="240" t="str">
        <f t="shared" ca="1" si="246"/>
        <v>-2,85763731005377+6,89894675027301i</v>
      </c>
      <c r="BX184" s="240" t="str">
        <f t="shared" ca="1" si="247"/>
        <v>7,43140874366454-0,73192987608117i</v>
      </c>
      <c r="BY184" s="240" t="str">
        <f t="shared" ca="1" si="248"/>
        <v>-4,14864635351583-6,20888803992902i</v>
      </c>
      <c r="BZ184" s="240" t="str">
        <f t="shared" ca="1" si="249"/>
        <v>-3,52009203708118+6,5856289987663i</v>
      </c>
      <c r="CA184" s="240" t="str">
        <f t="shared" ca="1" si="250"/>
        <v>7,46736615272841+2,31995384812312E-12i</v>
      </c>
      <c r="CB184" s="240" t="str">
        <f t="shared" ca="1" si="251"/>
        <v>-3,52009203708364-6,58562899876498i</v>
      </c>
      <c r="CC184" s="240" t="str">
        <f t="shared" ca="1" si="252"/>
        <v>-4,14864635351343+6,20888803993063i</v>
      </c>
      <c r="CD184" s="240" t="str">
        <f t="shared" ca="1" si="253"/>
        <v>7,43140874366407+0,731929876085893i</v>
      </c>
      <c r="CE184" s="240" t="str">
        <f t="shared" ca="1" si="254"/>
        <v>-2,85763731005625-6,89894675027199i</v>
      </c>
      <c r="CF184" s="240" t="str">
        <f t="shared" ca="1" si="255"/>
        <v>-4,7372469376808+5,77235209514698i</v>
      </c>
      <c r="CG184" s="240" t="str">
        <f t="shared" ca="1" si="256"/>
        <v>7,32388280597715+1,45681086734899i</v>
      </c>
      <c r="CH184" s="240" t="str">
        <f t="shared" ca="1" si="257"/>
        <v>-2,16766197358251-7,14582387322822i</v>
      </c>
      <c r="CI184" s="240" t="str">
        <f t="shared" ca="1" si="258"/>
        <v>-5,2802252441958+5,28022524419852i</v>
      </c>
      <c r="CJ184" s="240" t="str">
        <f t="shared" ca="1" si="259"/>
        <v>7,14582387322718+2,16766197358593i</v>
      </c>
      <c r="CK184" s="240" t="str">
        <f t="shared" ca="1" si="260"/>
        <v>-1,45681086734569-7,32388280597781i</v>
      </c>
      <c r="CL184" s="240" t="str">
        <f t="shared" ca="1" si="261"/>
        <v>-5,7723520951444+4,73724693768395i</v>
      </c>
      <c r="CM184" s="240" t="str">
        <f t="shared" ca="1" si="262"/>
        <v>6,89894675027354+2,8576373100525i</v>
      </c>
      <c r="CN184" s="240" t="str">
        <f t="shared" ca="1" si="263"/>
        <v>-0,731929876082335-7,43140874366442i</v>
      </c>
      <c r="CO184" s="240" t="str">
        <f t="shared" ca="1" si="264"/>
        <v>-6,20888803992837+4,1486463535168i</v>
      </c>
      <c r="CP184" s="240" t="str">
        <f t="shared" ca="1" si="265"/>
        <v>6,5856289987669+3,52009203708006i</v>
      </c>
      <c r="CQ184" s="240" t="str">
        <f t="shared" ca="1" si="266"/>
        <v>1,0428833388752E-12-7,46736615272841i</v>
      </c>
      <c r="CR184" s="240" t="str">
        <f t="shared" ca="1" si="267"/>
        <v>-6,58562899876788+3,52009203707821i</v>
      </c>
      <c r="CS184" s="240" t="str">
        <f t="shared" ca="1" si="268"/>
        <v>6,20888803993134+4,14864635351237i</v>
      </c>
      <c r="CT184" s="240" t="str">
        <f t="shared" ca="1" si="269"/>
        <v>0,731929876084622-7,43140874366419i</v>
      </c>
      <c r="CU184" s="240" t="str">
        <f t="shared" ca="1" si="270"/>
        <v>-6,89894675027434+2,85763731005057i</v>
      </c>
      <c r="CV184" s="240" t="str">
        <f t="shared" ca="1" si="271"/>
        <v>5,77235209514779+4,73724693767982i</v>
      </c>
      <c r="CW184" s="240" t="str">
        <f t="shared" ca="1" si="272"/>
        <v>1,45681086734774-7,32388280597741i</v>
      </c>
      <c r="CX184" s="240" t="str">
        <f t="shared" ca="1" si="273"/>
        <v>-7,14582387322785+2,16766197358373i</v>
      </c>
      <c r="CY184" s="240" t="str">
        <f t="shared" ca="1" si="274"/>
        <v>5,28022524419943+5,28022524419489i</v>
      </c>
      <c r="CZ184" s="240" t="str">
        <f t="shared" ca="1" si="275"/>
        <v>2,1676619735847-7,14582387322755i</v>
      </c>
      <c r="DA184" s="240" t="str">
        <f t="shared" ca="1" si="276"/>
        <v>-7,32388280597756+1,45681086734695i</v>
      </c>
      <c r="DB184" s="240" t="str">
        <f t="shared" ca="1" si="277"/>
        <v>4,73724693767919+5,7723520951483i</v>
      </c>
      <c r="DC184" s="240" t="str">
        <f t="shared" ca="1" si="278"/>
        <v>2,85763731005132-6,89894675027403i</v>
      </c>
      <c r="DD184" s="240" t="str">
        <f t="shared" ca="1" si="279"/>
        <v>-7,4314087436643+0,731929876083605i</v>
      </c>
      <c r="DE184" s="240" t="str">
        <f t="shared" ca="1" si="280"/>
        <v>4,1486463535117+6,20888803993179i</v>
      </c>
      <c r="DF184" s="240" t="str">
        <f t="shared" ca="1" si="281"/>
        <v>3,52009203707893-6,5856289987675i</v>
      </c>
      <c r="DG184" s="240" t="str">
        <f t="shared" ca="1" si="282"/>
        <v>-7,46736615272841+2,34187170372723E-13i</v>
      </c>
      <c r="DH184" s="240" t="str">
        <f t="shared" ca="1" si="283"/>
        <v>3,52009203707934+6,58562899876728i</v>
      </c>
      <c r="DI184" s="240" t="str">
        <f t="shared" ca="1" si="284"/>
        <v>4,1486463535113-6,20888803993205i</v>
      </c>
      <c r="DJ184" s="240" t="str">
        <f t="shared" ca="1" si="285"/>
        <v>-7,43140874366432-0,731929876083351i</v>
      </c>
      <c r="DK184" s="240" t="str">
        <f t="shared" ca="1" si="286"/>
        <v>2,85763731005175+6,89894675027385i</v>
      </c>
      <c r="DL184" s="240" t="str">
        <f t="shared" ca="1" si="287"/>
        <v>4,73724693768457-5,77235209514389i</v>
      </c>
      <c r="DM184" s="240" t="str">
        <f t="shared" ca="1" si="288"/>
        <v>-7,32388280597765-1,45681086734649i</v>
      </c>
      <c r="DN184" s="240" t="str">
        <f t="shared" ca="1" si="289"/>
        <v>2,16766197358495+7,14582387322748i</v>
      </c>
      <c r="DO184" s="240" t="str">
        <f t="shared" ca="1" si="290"/>
        <v>5,28022524419925-5,28022524419507i</v>
      </c>
      <c r="DP184" s="240" t="str">
        <f t="shared" ca="1" si="291"/>
        <v>-7,14582387322792-2,16766197358348i</v>
      </c>
      <c r="DQ184" s="240" t="str">
        <f t="shared" ca="1" si="292"/>
        <v>1,45681086734819+7,32388280597731i</v>
      </c>
      <c r="DR184" s="240" t="str">
        <f t="shared" ca="1" si="293"/>
        <v>5,77235209514749-4,73724693768018i</v>
      </c>
      <c r="DS184" s="240" t="str">
        <f t="shared" ca="1" si="294"/>
        <v>-6,89894675027452-2,85763731005014i</v>
      </c>
      <c r="DT184" s="240" t="str">
        <f t="shared" ca="1" si="295"/>
        <v>0,731929876084876+7,43140874366417i</v>
      </c>
      <c r="DU184" s="240" t="str">
        <f t="shared" ca="1" si="296"/>
        <v>6,20888803993108-4,14864635351276i</v>
      </c>
      <c r="DV184" s="240" t="str">
        <f t="shared" ca="1" si="297"/>
        <v>-6,5856289987646-3,52009203708435i</v>
      </c>
      <c r="DW184" s="240" t="str">
        <f t="shared" ca="1" si="298"/>
        <v>1,51125767962064E-12+7,46736615272841i</v>
      </c>
      <c r="DX184" s="240" t="str">
        <f t="shared" ca="1" si="299"/>
        <v>6,58562899876668-3,52009203708047i</v>
      </c>
      <c r="DY184" s="240" t="str">
        <f t="shared" ca="1" si="300"/>
        <v>-6,20888803992851-4,1486463535166i</v>
      </c>
      <c r="DZ184" s="240" t="str">
        <f t="shared" ca="1" si="301"/>
        <v>-0,73192987608208+7,43140874366445i</v>
      </c>
      <c r="EA184" s="240" t="str">
        <f t="shared" ca="1" si="302"/>
        <v>6,89894675027336-2,85763731005293i</v>
      </c>
      <c r="EB184" s="240" t="str">
        <f t="shared" ca="1" si="303"/>
        <v>-5,7723520951447-4,73724693768359i</v>
      </c>
      <c r="EC184" s="240" t="str">
        <f t="shared" ca="1" si="304"/>
        <v>-1,45681086734523+7,3238828059779i</v>
      </c>
      <c r="ED184" s="240" t="str">
        <f t="shared" ca="1" si="305"/>
        <v>7,1458238732271-2,16766197358617i</v>
      </c>
      <c r="EE184" s="240" t="str">
        <f t="shared" ca="1" si="306"/>
        <v>-5,28022524419598-5,28022524419834i</v>
      </c>
      <c r="EF184" s="240" t="str">
        <f t="shared" ca="1" si="307"/>
        <v>-2,16766197358226+7,14582387322829i</v>
      </c>
      <c r="EG184" s="240" t="str">
        <f t="shared" ca="1" si="308"/>
        <v>7,32388280597706-1,45681086734945i</v>
      </c>
      <c r="EH184" s="240" t="str">
        <f t="shared" ca="1" si="309"/>
        <v>-4,73724693768117-5,77235209514668i</v>
      </c>
      <c r="EI184" s="240" t="str">
        <f t="shared" ca="1" si="310"/>
        <v>-2,85763731005601+6,89894675027208i</v>
      </c>
      <c r="EJ184" s="240" t="str">
        <f t="shared" ca="1" si="311"/>
        <v>7,43140874366404-0,731929876086147i</v>
      </c>
      <c r="EK184" s="240" t="str">
        <f t="shared" ca="1" si="312"/>
        <v>-4,14864635351382-6,20888803993037i</v>
      </c>
      <c r="EL184" s="240" t="str">
        <f t="shared" ca="1" si="313"/>
        <v>-3,52009203708323+6,5856289987652i</v>
      </c>
      <c r="EM184" s="240" t="str">
        <f t="shared" ca="1" si="314"/>
        <v>7,46736615272841-2,57609287786529E-12i</v>
      </c>
      <c r="EN184" s="240"/>
      <c r="EO184" s="240"/>
      <c r="EP184" s="240"/>
    </row>
    <row r="185" spans="1:146" ht="15" thickBot="1">
      <c r="A185" s="277">
        <f t="shared" si="181"/>
        <v>1.660156250000001E-3</v>
      </c>
      <c r="B185" s="276">
        <v>85</v>
      </c>
      <c r="C185" s="248">
        <f t="shared" si="182"/>
        <v>17000</v>
      </c>
      <c r="D185" s="247">
        <f t="shared" si="315"/>
        <v>106814.15022205297</v>
      </c>
      <c r="E185" s="247" t="str">
        <f t="shared" si="316"/>
        <v>106814,150222053i</v>
      </c>
      <c r="F185" s="247" t="str">
        <f t="shared" si="183"/>
        <v>0,0107143179386022-0,0296024720041643i</v>
      </c>
      <c r="G185" s="247" t="str">
        <f t="shared" si="184"/>
        <v>-4,60679007593472+1,83545616424259i</v>
      </c>
      <c r="H185" s="247" t="str">
        <f t="shared" si="180"/>
        <v>0,00205356915049655-0,00494505545861261i</v>
      </c>
      <c r="I185" s="247" t="str">
        <f t="shared" si="317"/>
        <v>-0,00277494882990234+0,0045346195603482i</v>
      </c>
      <c r="J185" s="275" t="str">
        <f ca="1">IMPRODUCT(1/N_FFT2,CV100)</f>
        <v>0,000718203250329215-0,00445762466124043i</v>
      </c>
      <c r="K185" s="274" t="str">
        <f t="shared" ca="1" si="318"/>
        <v>0,0000182206547124183+0,0000156264588451015i</v>
      </c>
      <c r="N185" s="265">
        <f t="shared" ca="1" si="185"/>
        <v>22.468969207014467</v>
      </c>
      <c r="O185" s="240">
        <f t="shared" ca="1" si="186"/>
        <v>7.4689692070144691</v>
      </c>
      <c r="P185" s="240" t="str">
        <f t="shared" ca="1" si="187"/>
        <v>-3,68144141995734-6,49865294401485i</v>
      </c>
      <c r="Q185" s="240" t="str">
        <f t="shared" ca="1" si="188"/>
        <v>-3,83981756562084+6,40634857606734i</v>
      </c>
      <c r="R185" s="240" t="str">
        <f t="shared" ca="1" si="189"/>
        <v>7,46671969313069+0,183297680139912i</v>
      </c>
      <c r="S185" s="240" t="str">
        <f t="shared" ca="1" si="190"/>
        <v>-3,52084771164049-6,58704276642912i</v>
      </c>
      <c r="T185" s="240" t="str">
        <f t="shared" ca="1" si="191"/>
        <v>-3,99588074876251+6,31018526328661i</v>
      </c>
      <c r="U185" s="241" t="str">
        <f t="shared" ca="1" si="192"/>
        <v>7,45997250650239+0,366484948611541i</v>
      </c>
      <c r="V185" s="240" t="str">
        <f t="shared" ca="1" si="193"/>
        <v>-3,35813317631505-6,67146480058633i</v>
      </c>
      <c r="W185" s="240" t="str">
        <f t="shared" ca="1" si="194"/>
        <v>-4,14953696275711+6,21022093085607i</v>
      </c>
      <c r="X185" s="240" t="str">
        <f t="shared" ca="1" si="195"/>
        <v>7,44873171138251+0,549451460253727i</v>
      </c>
      <c r="Y185" s="240" t="str">
        <f t="shared" ca="1" si="196"/>
        <v>-3,19339582713284-6,75186819380984i</v>
      </c>
      <c r="Z185" s="240" t="str">
        <f t="shared" ca="1" si="197"/>
        <v>-4,30069365084653+6,10651579355189i</v>
      </c>
      <c r="AA185" s="240" t="str">
        <f t="shared" ca="1" si="198"/>
        <v>7,43300407880577+0,732087002880845i</v>
      </c>
      <c r="AB185" s="240" t="str">
        <f t="shared" ca="1" si="199"/>
        <v>-3,0267348957131-6,82820451410201i</v>
      </c>
      <c r="AC185" s="240" t="str">
        <f t="shared" ca="1" si="200"/>
        <v>-4,44925976189398+5,999132319471i</v>
      </c>
      <c r="AD185" s="240" t="str">
        <f t="shared" ca="1" si="201"/>
        <v>7,41279908250983+0,91428156367266i</v>
      </c>
      <c r="AE185" s="240" t="str">
        <f t="shared" ca="1" si="202"/>
        <v>-2,8582507723698-6,90042777931758i</v>
      </c>
      <c r="AF185" s="240" t="str">
        <f t="shared" ca="1" si="203"/>
        <v>-4,59514580522937+5,88813519240288i</v>
      </c>
      <c r="AG185" s="240" t="str">
        <f t="shared" ca="1" si="204"/>
        <v>7,388128893229+1,09592539543768i</v>
      </c>
      <c r="AH185" s="240" t="str">
        <f t="shared" ca="1" si="205"/>
        <v>-2,6880449456374-6,96849448486282i</v>
      </c>
      <c r="AI185" s="240" t="str">
        <f t="shared" ca="1" si="206"/>
        <v>-4,73826390455528+5,77359127286638i</v>
      </c>
      <c r="AJ185" s="240" t="str">
        <f t="shared" ca="1" si="207"/>
        <v>7,3590083713628+1,27690908272382i</v>
      </c>
      <c r="AK185" s="240" t="str">
        <f t="shared" ca="1" si="208"/>
        <v>-2,51621994114221-7,03236362989917i</v>
      </c>
      <c r="AL185" s="240" t="str">
        <f t="shared" ca="1" si="209"/>
        <v>-4,87852785087962+5,65556955783608i</v>
      </c>
      <c r="AM185" s="240" t="str">
        <f t="shared" ca="1" si="210"/>
        <v>7,32545505802474+1,45712360772521i</v>
      </c>
      <c r="AN185" s="240" t="str">
        <f t="shared" ca="1" si="211"/>
        <v>-2,34287925984201-7,09199674204187i</v>
      </c>
      <c r="AO185" s="240" t="str">
        <f t="shared" ca="1" si="212"/>
        <v>-5,01585315444706+5,53414113917903i</v>
      </c>
      <c r="AP185" s="240" t="str">
        <f t="shared" ca="1" si="213"/>
        <v>7,28748916447612+1,63646041595068i</v>
      </c>
      <c r="AQ185" s="240" t="str">
        <f t="shared" ca="1" si="214"/>
        <v>-2,16812731568158-7,14735790053399i</v>
      </c>
      <c r="AR185" s="240" t="str">
        <f t="shared" ca="1" si="215"/>
        <v>-2,16812731568158-7,14735790053399i</v>
      </c>
      <c r="AS185" s="240" t="str">
        <f t="shared" ca="1" si="216"/>
        <v>7,24513355995177+1,81481148161205i</v>
      </c>
      <c r="AT185" s="240" t="str">
        <f t="shared" ca="1" si="217"/>
        <v>-1,99206937269767-7,19841375788376i</v>
      </c>
      <c r="AU185" s="240" t="str">
        <f t="shared" ca="1" si="218"/>
        <v>-5,28135877475345+5,28135877475343i</v>
      </c>
      <c r="AV185" s="240" t="str">
        <f t="shared" ca="1" si="219"/>
        <v>7,19841375788373+1,9920693726978i</v>
      </c>
      <c r="AW185" s="240" t="str">
        <f t="shared" ca="1" si="220"/>
        <v>-1,81481148161198-7,24513355995179i</v>
      </c>
      <c r="AX185" s="240" t="str">
        <f t="shared" ca="1" si="221"/>
        <v>-5,4093791608347+5,15015709562899i</v>
      </c>
      <c r="AY185" s="240" t="str">
        <f t="shared" ca="1" si="222"/>
        <v>7,14735790053397+2,16812731568165i</v>
      </c>
      <c r="AZ185" s="240" t="str">
        <f t="shared" ca="1" si="223"/>
        <v>-1,63646041595055-7,28748916447615i</v>
      </c>
      <c r="BA185" s="240" t="str">
        <f t="shared" ca="1" si="224"/>
        <v>-5,53414113917909+5,015853154447i</v>
      </c>
      <c r="BB185" s="240" t="str">
        <f t="shared" ca="1" si="225"/>
        <v>7,09199674204183+2,34287925984214i</v>
      </c>
      <c r="BC185" s="240" t="str">
        <f t="shared" ca="1" si="226"/>
        <v>-1,45712360772514-7,32545505802475i</v>
      </c>
      <c r="BD185" s="240" t="str">
        <f t="shared" ca="1" si="227"/>
        <v>-5,65556955783617+4,87852785087951i</v>
      </c>
      <c r="BE185" s="240" t="str">
        <f t="shared" ca="1" si="228"/>
        <v>7,03236362989914+2,51621994114229i</v>
      </c>
      <c r="BF185" s="240" t="str">
        <f t="shared" ca="1" si="229"/>
        <v>-1,27690908272368-7,35900837136282i</v>
      </c>
      <c r="BG185" s="240" t="str">
        <f t="shared" ca="1" si="230"/>
        <v>-5,77359127286643+4,73826390455522i</v>
      </c>
      <c r="BH185" s="240" t="str">
        <f t="shared" ca="1" si="231"/>
        <v>6,96849448486278+2,68804494563752i</v>
      </c>
      <c r="BI185" s="240" t="str">
        <f t="shared" ca="1" si="232"/>
        <v>-1,09592539543761-7,38812889322901i</v>
      </c>
      <c r="BJ185" s="240" t="str">
        <f t="shared" ca="1" si="233"/>
        <v>-5,88813519240289+4,59514580522935i</v>
      </c>
      <c r="BK185" s="240" t="str">
        <f t="shared" ca="1" si="234"/>
        <v>6,90042777931869+2,85825077236712i</v>
      </c>
      <c r="BL185" s="240" t="str">
        <f t="shared" ca="1" si="235"/>
        <v>-0,914281563671771-7,41279908250994i</v>
      </c>
      <c r="BM185" s="240" t="str">
        <f t="shared" ca="1" si="236"/>
        <v>-5,99913231946929+4,44925976189628i</v>
      </c>
      <c r="BN185" s="240" t="str">
        <f t="shared" ca="1" si="237"/>
        <v>6,82820451410168+3,02673489571382i</v>
      </c>
      <c r="BO185" s="240" t="str">
        <f t="shared" ca="1" si="238"/>
        <v>-0,732087002884437-7,43300407880542i</v>
      </c>
      <c r="BP185" s="240" t="str">
        <f t="shared" ca="1" si="239"/>
        <v>-6,10651579355192+4,3006936508465i</v>
      </c>
      <c r="BQ185" s="240" t="str">
        <f t="shared" ca="1" si="240"/>
        <v>6,7518681938082+3,19339582713629i</v>
      </c>
      <c r="BR185" s="240" t="str">
        <f t="shared" ca="1" si="241"/>
        <v>-0,549451460253676-7,44873171138251i</v>
      </c>
      <c r="BS185" s="240" t="str">
        <f t="shared" ca="1" si="242"/>
        <v>-6,21022093085778+4,14953696275455i</v>
      </c>
      <c r="BT185" s="240" t="str">
        <f t="shared" ca="1" si="243"/>
        <v>6,67146480058664+3,35813317631445i</v>
      </c>
      <c r="BU185" s="240" t="str">
        <f t="shared" ca="1" si="244"/>
        <v>-0,366484948608454-7,45997250650254i</v>
      </c>
      <c r="BV185" s="240" t="str">
        <f t="shared" ca="1" si="245"/>
        <v>-6,31018526328585+3,99588074876371i</v>
      </c>
      <c r="BW185" s="240" t="str">
        <f t="shared" ca="1" si="246"/>
        <v>6,58704276642798+3,52084771164263i</v>
      </c>
      <c r="BX185" s="240" t="str">
        <f t="shared" ca="1" si="247"/>
        <v>-0,183297680141471-7,46671969313065i</v>
      </c>
      <c r="BY185" s="240" t="str">
        <f t="shared" ca="1" si="248"/>
        <v>-6,4063485760684+3,83981756561907i</v>
      </c>
      <c r="BZ185" s="240" t="str">
        <f t="shared" ca="1" si="249"/>
        <v>6,49865294401575+3,68144141995576i</v>
      </c>
      <c r="CA185" s="240" t="str">
        <f t="shared" ca="1" si="250"/>
        <v>1,51158858664652E-12-7,46896920701447i</v>
      </c>
      <c r="CB185" s="240" t="str">
        <f t="shared" ca="1" si="251"/>
        <v>-6,49865294401368+3,6814414199594i</v>
      </c>
      <c r="CC185" s="240" t="str">
        <f t="shared" ca="1" si="252"/>
        <v>6,40634857606673+3,83981756562184i</v>
      </c>
      <c r="CD185" s="240" t="str">
        <f t="shared" ca="1" si="253"/>
        <v>0,183297680137066-7,46671969313076i</v>
      </c>
      <c r="CE185" s="240" t="str">
        <f t="shared" ca="1" si="254"/>
        <v>-6,58704276642946+3,52084771163987i</v>
      </c>
      <c r="CF185" s="240" t="str">
        <f t="shared" ca="1" si="255"/>
        <v>6,31018526328815+3,99588074876008i</v>
      </c>
      <c r="CG185" s="240" t="str">
        <f t="shared" ca="1" si="256"/>
        <v>0,366484948611686-7,45997250650238i</v>
      </c>
      <c r="CH185" s="240" t="str">
        <f t="shared" ca="1" si="257"/>
        <v>-6,67146480058466+3,35813317631839i</v>
      </c>
      <c r="CI185" s="240" t="str">
        <f t="shared" ca="1" si="258"/>
        <v>6,21022093085604+4,14953696275716i</v>
      </c>
      <c r="CJ185" s="240" t="str">
        <f t="shared" ca="1" si="259"/>
        <v>0,549451460256796-7,44873171138228i</v>
      </c>
      <c r="CK185" s="240" t="str">
        <f t="shared" ca="1" si="260"/>
        <v>-6,75186819380959+3,19339582713337i</v>
      </c>
      <c r="CL185" s="240" t="str">
        <f t="shared" ca="1" si="261"/>
        <v>6,10651579355006+4,30069365084914i</v>
      </c>
      <c r="CM185" s="240" t="str">
        <f t="shared" ca="1" si="262"/>
        <v>0,732087002880157-7,43300407880584i</v>
      </c>
      <c r="CN185" s="240" t="str">
        <f t="shared" ca="1" si="263"/>
        <v>-6,82820451410295+3,02673489571096i</v>
      </c>
      <c r="CO185" s="240" t="str">
        <f t="shared" ca="1" si="264"/>
        <v>5,99913231947179+4,44925976189291i</v>
      </c>
      <c r="CP185" s="240" t="str">
        <f t="shared" ca="1" si="265"/>
        <v>0,914281563674878-7,41279908250956i</v>
      </c>
      <c r="CQ185" s="240" t="str">
        <f t="shared" ca="1" si="266"/>
        <v>-6,90042777931705+2,8582507723711i</v>
      </c>
      <c r="CR185" s="240" t="str">
        <f t="shared" ca="1" si="267"/>
        <v>5,88813519240188+4,59514580523065i</v>
      </c>
      <c r="CS185" s="240" t="str">
        <f t="shared" ca="1" si="268"/>
        <v>1,09592539543567-7,3881288932293i</v>
      </c>
      <c r="CT185" s="240" t="str">
        <f t="shared" ca="1" si="269"/>
        <v>-6,96849448486337+2,68804494563599i</v>
      </c>
      <c r="CU185" s="240" t="str">
        <f t="shared" ca="1" si="270"/>
        <v>5,77359127286822+4,73826390455304i</v>
      </c>
      <c r="CV185" s="240" t="str">
        <f t="shared" ca="1" si="271"/>
        <v>1,27690908272468-7,35900837136265i</v>
      </c>
      <c r="CW185" s="240" t="str">
        <f t="shared" ca="1" si="272"/>
        <v>-7,03236362989823+2,51621994114484i</v>
      </c>
      <c r="CX185" s="240" t="str">
        <f t="shared" ca="1" si="273"/>
        <v>5,65556955783558+4,8785278508802i</v>
      </c>
      <c r="CY185" s="240" t="str">
        <f t="shared" ca="1" si="274"/>
        <v>1,45712360772165-7,32545505802545i</v>
      </c>
      <c r="CZ185" s="240" t="str">
        <f t="shared" ca="1" si="275"/>
        <v>-7,09199674204191+2,34287925984189i</v>
      </c>
      <c r="DA185" s="240" t="str">
        <f t="shared" ca="1" si="276"/>
        <v>5,53414113917641+5,01585315444995i</v>
      </c>
      <c r="DB185" s="240" t="str">
        <f t="shared" ca="1" si="277"/>
        <v>1,63646041594999-7,28748916447628i</v>
      </c>
      <c r="DC185" s="240" t="str">
        <f t="shared" ca="1" si="278"/>
        <v>-7,14735790053488+2,16812731567866i</v>
      </c>
      <c r="DD185" s="240" t="str">
        <f t="shared" ca="1" si="279"/>
        <v>5,40937916083502+5,15015709562865i</v>
      </c>
      <c r="DE185" s="240" t="str">
        <f t="shared" ca="1" si="280"/>
        <v>1,81481148161512-7,245133559951i</v>
      </c>
      <c r="DF185" s="240" t="str">
        <f t="shared" ca="1" si="281"/>
        <v>-7,19841375788337+1,99206937269908i</v>
      </c>
      <c r="DG185" s="240" t="str">
        <f t="shared" ca="1" si="282"/>
        <v>5,28135877475176+5,28135877475512i</v>
      </c>
      <c r="DH185" s="240" t="str">
        <f t="shared" ca="1" si="283"/>
        <v>1,9920693726965-7,19841375788409i</v>
      </c>
      <c r="DI185" s="240" t="str">
        <f t="shared" ca="1" si="284"/>
        <v>-7,24513355995221+1,81481148161031i</v>
      </c>
      <c r="DJ185" s="240" t="str">
        <f t="shared" ca="1" si="285"/>
        <v>5,15015709563059+5,40937916083317i</v>
      </c>
      <c r="DK185" s="240" t="str">
        <f t="shared" ca="1" si="286"/>
        <v>2,1681273156832-7,14735790053351i</v>
      </c>
      <c r="DL185" s="240" t="str">
        <f t="shared" ca="1" si="287"/>
        <v>-7,28748916447569+1,6364604159526i</v>
      </c>
      <c r="DM185" s="240" t="str">
        <f t="shared" ca="1" si="288"/>
        <v>5,01585315444644+5,5341411391796i</v>
      </c>
      <c r="DN185" s="240" t="str">
        <f t="shared" ca="1" si="289"/>
        <v>2,34287925983934-7,09199674204276i</v>
      </c>
      <c r="DO185" s="240" t="str">
        <f t="shared" ca="1" si="290"/>
        <v>-7,32545505802493+1,45712360772428i</v>
      </c>
      <c r="DP185" s="240" t="str">
        <f t="shared" ca="1" si="291"/>
        <v>4,87852785088223+5,65556955783383i</v>
      </c>
      <c r="DQ185" s="240" t="str">
        <f t="shared" ca="1" si="292"/>
        <v>2,51621994114231-7,03236362989913i</v>
      </c>
      <c r="DR185" s="240" t="str">
        <f t="shared" ca="1" si="293"/>
        <v>-7,35900837136346+1,27690908272i</v>
      </c>
      <c r="DS185" s="240" t="str">
        <f t="shared" ca="1" si="294"/>
        <v>4,73826390455512+5,77359127286652i</v>
      </c>
      <c r="DT185" s="240" t="str">
        <f t="shared" ca="1" si="295"/>
        <v>2,68804494564041-6,96849448486166i</v>
      </c>
      <c r="DU185" s="240" t="str">
        <f t="shared" ca="1" si="296"/>
        <v>-7,3881288932289+1,09592539543832i</v>
      </c>
      <c r="DV185" s="240" t="str">
        <f t="shared" ca="1" si="297"/>
        <v>4,59514580522691+5,8881351924048i</v>
      </c>
      <c r="DW185" s="240" t="str">
        <f t="shared" ca="1" si="298"/>
        <v>2,85825077236862-6,90042777931807i</v>
      </c>
      <c r="DX185" s="240" t="str">
        <f t="shared" ca="1" si="299"/>
        <v>-7,41279908251014+0,914281563670165i</v>
      </c>
      <c r="DY185" s="240" t="str">
        <f t="shared" ca="1" si="300"/>
        <v>4,44925976189507+5,99913231947019i</v>
      </c>
      <c r="DZ185" s="240" t="str">
        <f t="shared" ca="1" si="301"/>
        <v>3,0267348957153-6,82820451410103i</v>
      </c>
      <c r="EA185" s="240" t="str">
        <f t="shared" ca="1" si="302"/>
        <v>-7,43300407880558+0,732087002882827i</v>
      </c>
      <c r="EB185" s="240" t="str">
        <f t="shared" ca="1" si="303"/>
        <v>4,30069365084508+6,10651579355291i</v>
      </c>
      <c r="EC185" s="240" t="str">
        <f t="shared" ca="1" si="304"/>
        <v>3,19339582713094-6,75186819381074i</v>
      </c>
      <c r="ED185" s="240" t="str">
        <f t="shared" ca="1" si="305"/>
        <v>-7,44873171138263+0,549451460252062i</v>
      </c>
      <c r="EE185" s="240" t="str">
        <f t="shared" ca="1" si="306"/>
        <v>4,14953696275938+6,21022093085455i</v>
      </c>
      <c r="EF185" s="240" t="str">
        <f t="shared" ca="1" si="307"/>
        <v>3,3581331763158-6,67146480058596i</v>
      </c>
      <c r="EG185" s="240" t="str">
        <f t="shared" ca="1" si="308"/>
        <v>-7,45997250650225+0,366484948614365i</v>
      </c>
      <c r="EH185" s="240" t="str">
        <f t="shared" ca="1" si="309"/>
        <v>3,99588074876252+6,3101852632866i</v>
      </c>
      <c r="EI185" s="240" t="str">
        <f t="shared" ca="1" si="310"/>
        <v>3,52084771163732-6,58704276643082i</v>
      </c>
      <c r="EJ185" s="240" t="str">
        <f t="shared" ca="1" si="311"/>
        <v>-7,4667196931307+0,183297680139747i</v>
      </c>
      <c r="EK185" s="240" t="str">
        <f t="shared" ca="1" si="312"/>
        <v>3,83981756561777+6,40634857606918i</v>
      </c>
      <c r="EL185" s="240" t="str">
        <f t="shared" ca="1" si="313"/>
        <v>3,68144141995707-6,498652944015i</v>
      </c>
      <c r="EM185" s="240" t="str">
        <f t="shared" ca="1" si="314"/>
        <v>-7,46896920701447-3,02317717329304E-12i</v>
      </c>
      <c r="EN185" s="240"/>
      <c r="EO185" s="240"/>
      <c r="EP185" s="240"/>
    </row>
    <row r="186" spans="1:146" ht="15" thickBot="1">
      <c r="A186" s="277">
        <f t="shared" si="181"/>
        <v>1.6796875000000011E-3</v>
      </c>
      <c r="B186" s="276">
        <v>86</v>
      </c>
      <c r="C186" s="248">
        <f t="shared" si="182"/>
        <v>17200</v>
      </c>
      <c r="D186" s="247">
        <f t="shared" si="315"/>
        <v>108070.78728348888</v>
      </c>
      <c r="E186" s="247" t="str">
        <f t="shared" si="316"/>
        <v>108070,787283489i</v>
      </c>
      <c r="F186" s="247" t="str">
        <f t="shared" si="183"/>
        <v>0,0107132917461044-0,0292926939451962i</v>
      </c>
      <c r="G186" s="247" t="str">
        <f t="shared" si="184"/>
        <v>-4,58181447184748+1,86827725022675i</v>
      </c>
      <c r="H186" s="247" t="str">
        <f t="shared" si="180"/>
        <v>0,00205224838702072-0,00488755424259473i</v>
      </c>
      <c r="I186" s="247" t="str">
        <f t="shared" si="317"/>
        <v>-0,00275987419488902+0,00448721174222313i</v>
      </c>
      <c r="J186" s="275" t="str">
        <f ca="1">IMPRODUCT(1/N_FFT2,CW100)</f>
        <v>0,0202577988958979+0,000176119991021108i</v>
      </c>
      <c r="K186" s="274" t="str">
        <f t="shared" ca="1" si="318"/>
        <v>-0,00005669926410979+0,0000904149640588446i</v>
      </c>
      <c r="N186" s="265">
        <f t="shared" ca="1" si="185"/>
        <v>22.470418117576127</v>
      </c>
      <c r="O186" s="240">
        <f t="shared" ca="1" si="186"/>
        <v>7.4704181175761271</v>
      </c>
      <c r="P186" s="240" t="str">
        <f t="shared" ca="1" si="187"/>
        <v>-3,84056245451664-6,40759134810943i</v>
      </c>
      <c r="Q186" s="240" t="str">
        <f t="shared" ca="1" si="188"/>
        <v>-3,52153072335123+6,58832059146358i</v>
      </c>
      <c r="R186" s="240" t="str">
        <f t="shared" ca="1" si="189"/>
        <v>7,46141967178783-0,366556043282892i</v>
      </c>
      <c r="S186" s="240" t="str">
        <f t="shared" ca="1" si="190"/>
        <v>-4,15034193433563-6,21142565595893i</v>
      </c>
      <c r="T186" s="240" t="str">
        <f t="shared" ca="1" si="191"/>
        <v>-3,19401531622361+6,75317799344417i</v>
      </c>
      <c r="U186" s="241" t="str">
        <f t="shared" ca="1" si="192"/>
        <v>7,43444601246699-0,732229020951288i</v>
      </c>
      <c r="V186" s="240" t="str">
        <f t="shared" ca="1" si="193"/>
        <v>-4,4501228769078-6,00029609534659i</v>
      </c>
      <c r="W186" s="240" t="str">
        <f t="shared" ca="1" si="194"/>
        <v>-2,85880524643666+6,90176639812996i</v>
      </c>
      <c r="X186" s="240" t="str">
        <f t="shared" ca="1" si="195"/>
        <v>7,3895621215216-1,09613799477201i</v>
      </c>
      <c r="Y186" s="240" t="str">
        <f t="shared" ca="1" si="196"/>
        <v>-4,73918308368459-5,77471129587683i</v>
      </c>
      <c r="Z186" s="240" t="str">
        <f t="shared" ca="1" si="197"/>
        <v>-2,51670806440855+7,03372784303961i</v>
      </c>
      <c r="AA186" s="240" t="str">
        <f t="shared" ca="1" si="198"/>
        <v>7,32687612817629-1,45740627615298i</v>
      </c>
      <c r="AB186" s="240" t="str">
        <f t="shared" ca="1" si="199"/>
        <v>-5,01682618330993-5,53521471108986i</v>
      </c>
      <c r="AC186" s="240" t="str">
        <f t="shared" ca="1" si="200"/>
        <v>-2,16854791221641+7,14874442149329i</v>
      </c>
      <c r="AD186" s="240" t="str">
        <f t="shared" ca="1" si="201"/>
        <v>7,24653904847966-1,81516353816099i</v>
      </c>
      <c r="AE186" s="240" t="str">
        <f t="shared" ca="1" si="202"/>
        <v>-5,28238330923706-5,28238330923678i</v>
      </c>
      <c r="AF186" s="240" t="str">
        <f t="shared" ca="1" si="203"/>
        <v>-1,81516353816141+7,24653904847956i</v>
      </c>
      <c r="AG186" s="240" t="str">
        <f t="shared" ca="1" si="204"/>
        <v>7,14874442149319-2,16854791221673i</v>
      </c>
      <c r="AH186" s="240" t="str">
        <f t="shared" ca="1" si="205"/>
        <v>-5,53521471109008-5,01682618330968i</v>
      </c>
      <c r="AI186" s="240" t="str">
        <f t="shared" ca="1" si="206"/>
        <v>-1,45740627615338+7,32687612817621i</v>
      </c>
      <c r="AJ186" s="240" t="str">
        <f t="shared" ca="1" si="207"/>
        <v>7,03372784303948-2,5167080644089i</v>
      </c>
      <c r="AK186" s="240" t="str">
        <f t="shared" ca="1" si="208"/>
        <v>-5,77471129587659-4,73918308368488i</v>
      </c>
      <c r="AL186" s="240" t="str">
        <f t="shared" ca="1" si="209"/>
        <v>-1,09613799477171+7,38956212152164i</v>
      </c>
      <c r="AM186" s="240" t="str">
        <f t="shared" ca="1" si="210"/>
        <v>6,90176639813013-2,85880524643627i</v>
      </c>
      <c r="AN186" s="240" t="str">
        <f t="shared" ca="1" si="211"/>
        <v>-6,00029609534679-4,45012287690752i</v>
      </c>
      <c r="AO186" s="240" t="str">
        <f t="shared" ca="1" si="212"/>
        <v>-0,732229020950951+7,43444601246703i</v>
      </c>
      <c r="AP186" s="240" t="str">
        <f t="shared" ca="1" si="213"/>
        <v>6,75317799344434-3,19401531622326i</v>
      </c>
      <c r="AQ186" s="240" t="str">
        <f t="shared" ca="1" si="214"/>
        <v>-6,21142565595901-4,15034193433552i</v>
      </c>
      <c r="AR186" s="240" t="str">
        <f t="shared" ca="1" si="215"/>
        <v>-6,21142565595901-4,15034193433552i</v>
      </c>
      <c r="AS186" s="240" t="str">
        <f t="shared" ca="1" si="216"/>
        <v>6,5883205914635-3,52153072335138i</v>
      </c>
      <c r="AT186" s="240" t="str">
        <f t="shared" ca="1" si="217"/>
        <v>-6,40759134810937-3,84056245451673i</v>
      </c>
      <c r="AU186" s="240" t="str">
        <f t="shared" ca="1" si="218"/>
        <v>3,91696379695733E-13+7,47041811757613i</v>
      </c>
      <c r="AV186" s="240" t="str">
        <f t="shared" ca="1" si="219"/>
        <v>6,40759134810941-3,84056245451667i</v>
      </c>
      <c r="AW186" s="240" t="str">
        <f t="shared" ca="1" si="220"/>
        <v>-6,58832059146344-3,52153072335148i</v>
      </c>
      <c r="AX186" s="240" t="str">
        <f t="shared" ca="1" si="221"/>
        <v>0,366556043283031+7,46141967178782i</v>
      </c>
      <c r="AY186" s="240" t="str">
        <f t="shared" ca="1" si="222"/>
        <v>6,21142565595904-4,15034193433546i</v>
      </c>
      <c r="AZ186" s="240" t="str">
        <f t="shared" ca="1" si="223"/>
        <v>-6,75317799344433-3,19401531622327i</v>
      </c>
      <c r="BA186" s="240" t="str">
        <f t="shared" ca="1" si="224"/>
        <v>0,732229020950886+7,43444601246703i</v>
      </c>
      <c r="BB186" s="240" t="str">
        <f t="shared" ca="1" si="225"/>
        <v>6,00029609534642-4,45012287690803i</v>
      </c>
      <c r="BC186" s="240" t="str">
        <f t="shared" ca="1" si="226"/>
        <v>-6,9017663981301-2,85880524643633i</v>
      </c>
      <c r="BD186" s="240" t="str">
        <f t="shared" ca="1" si="227"/>
        <v>1,09613799477159+7,38956212152167i</v>
      </c>
      <c r="BE186" s="240" t="str">
        <f t="shared" ca="1" si="228"/>
        <v>5,7747112958766-4,73918308368487i</v>
      </c>
      <c r="BF186" s="240" t="str">
        <f t="shared" ca="1" si="229"/>
        <v>-7,03372784303946-2,51670806440896i</v>
      </c>
      <c r="BG186" s="240" t="str">
        <f t="shared" ca="1" si="230"/>
        <v>1,45740627615264+7,32687612817635i</v>
      </c>
      <c r="BH186" s="240" t="str">
        <f t="shared" ca="1" si="231"/>
        <v>5,53521471109013-5,01682618330963i</v>
      </c>
      <c r="BI186" s="240" t="str">
        <f t="shared" ca="1" si="232"/>
        <v>-7,14874442149316-2,16854791221685i</v>
      </c>
      <c r="BJ186" s="240" t="str">
        <f t="shared" ca="1" si="233"/>
        <v>1,81516353816135+7,24653904847957i</v>
      </c>
      <c r="BK186" s="240" t="str">
        <f t="shared" ca="1" si="234"/>
        <v>5,28238330923606-5,28238330923779i</v>
      </c>
      <c r="BL186" s="240" t="str">
        <f t="shared" ca="1" si="235"/>
        <v>-7,24653904847872-1,81516353816474i</v>
      </c>
      <c r="BM186" s="240" t="str">
        <f t="shared" ca="1" si="236"/>
        <v>2,16854791221563+7,14874442149353i</v>
      </c>
      <c r="BN186" s="240" t="str">
        <f t="shared" ca="1" si="237"/>
        <v>5,01682618330829-5,53521471109135i</v>
      </c>
      <c r="BO186" s="240" t="str">
        <f t="shared" ca="1" si="238"/>
        <v>-7,3268761281757-1,45740627615596i</v>
      </c>
      <c r="BP186" s="240" t="str">
        <f t="shared" ca="1" si="239"/>
        <v>2,51670806440847+7,03372784303964i</v>
      </c>
      <c r="BQ186" s="240" t="str">
        <f t="shared" ca="1" si="240"/>
        <v>4,73918308368289-5,77471129587822i</v>
      </c>
      <c r="BR186" s="240" t="str">
        <f t="shared" ca="1" si="241"/>
        <v>-7,38956212152126-1,09613799477431i</v>
      </c>
      <c r="BS186" s="240" t="str">
        <f t="shared" ca="1" si="242"/>
        <v>2,85880524643663+6,90176639812998i</v>
      </c>
      <c r="BT186" s="240" t="str">
        <f t="shared" ca="1" si="243"/>
        <v>4,45012287690546-6,00029609534832i</v>
      </c>
      <c r="BU186" s="240" t="str">
        <f t="shared" ca="1" si="244"/>
        <v>-7,43444601246683-0,732229020952886i</v>
      </c>
      <c r="BV186" s="240" t="str">
        <f t="shared" ca="1" si="245"/>
        <v>3,19401531622423+6,75317799344388i</v>
      </c>
      <c r="BW186" s="240" t="str">
        <f t="shared" ca="1" si="246"/>
        <v>4,15034193433281-6,21142565596081i</v>
      </c>
      <c r="BX186" s="240" t="str">
        <f t="shared" ca="1" si="247"/>
        <v>-7,46141967178776-0,366556043284297i</v>
      </c>
      <c r="BY186" s="240" t="str">
        <f t="shared" ca="1" si="248"/>
        <v>3,52153072335234+6,58832059146299i</v>
      </c>
      <c r="BZ186" s="240" t="str">
        <f t="shared" ca="1" si="249"/>
        <v>3,84056245451959-6,40759134810766i</v>
      </c>
      <c r="CA186" s="240" t="str">
        <f t="shared" ca="1" si="250"/>
        <v>-7,47041811757613-9,15183665099532E-13i</v>
      </c>
      <c r="CB186" s="240" t="str">
        <f t="shared" ca="1" si="251"/>
        <v>3,8405624545182+6,40759134810849i</v>
      </c>
      <c r="CC186" s="240" t="str">
        <f t="shared" ca="1" si="252"/>
        <v>3,52153072335376-6,58832059146223i</v>
      </c>
      <c r="CD186" s="240" t="str">
        <f t="shared" ca="1" si="253"/>
        <v>-7,46141967178784+0,36655604328268i</v>
      </c>
      <c r="CE186" s="240" t="str">
        <f t="shared" ca="1" si="254"/>
        <v>4,15034193433755+6,21142565595765i</v>
      </c>
      <c r="CF186" s="240" t="str">
        <f t="shared" ca="1" si="255"/>
        <v>3,1940153162257-6,75317799344318i</v>
      </c>
      <c r="CG186" s="240" t="str">
        <f t="shared" ca="1" si="256"/>
        <v>-7,434446012467+0,732229020951275i</v>
      </c>
      <c r="CH186" s="240" t="str">
        <f t="shared" ca="1" si="257"/>
        <v>4,45012287691022+6,00029609534479i</v>
      </c>
      <c r="CI186" s="240" t="str">
        <f t="shared" ca="1" si="258"/>
        <v>2,85880524643812-6,90176639812936i</v>
      </c>
      <c r="CJ186" s="240" t="str">
        <f t="shared" ca="1" si="259"/>
        <v>-7,3895621215215+1,09613799477271i</v>
      </c>
      <c r="CK186" s="240" t="str">
        <f t="shared" ca="1" si="260"/>
        <v>4,73918308368747+5,77471129587447i</v>
      </c>
      <c r="CL186" s="240" t="str">
        <f t="shared" ca="1" si="261"/>
        <v>2,51670806441009-7,03372784303905i</v>
      </c>
      <c r="CM186" s="240" t="str">
        <f t="shared" ca="1" si="262"/>
        <v>-7,32687612817601+1,45740627615437i</v>
      </c>
      <c r="CN186" s="240" t="str">
        <f t="shared" ca="1" si="263"/>
        <v>5,01682618330716+5,53521471109236i</v>
      </c>
      <c r="CO186" s="240" t="str">
        <f t="shared" ca="1" si="264"/>
        <v>2,16854791221729-7,14874442149303i</v>
      </c>
      <c r="CP186" s="240" t="str">
        <f t="shared" ca="1" si="265"/>
        <v>-7,24653904847914+1,81516353816307i</v>
      </c>
      <c r="CQ186" s="240" t="str">
        <f t="shared" ca="1" si="266"/>
        <v>5,28238330923491+5,28238330923894i</v>
      </c>
      <c r="CR186" s="240" t="str">
        <f t="shared" ca="1" si="267"/>
        <v>1,81516353816137-7,24653904847957i</v>
      </c>
      <c r="CS186" s="240" t="str">
        <f t="shared" ca="1" si="268"/>
        <v>-7,14874442149258+2,16854791221876i</v>
      </c>
      <c r="CT186" s="240" t="str">
        <f t="shared" ca="1" si="269"/>
        <v>5,53521471108855+5,01682618331138i</v>
      </c>
      <c r="CU186" s="240" t="str">
        <f t="shared" ca="1" si="270"/>
        <v>1,45740627615266-7,32687612817635i</v>
      </c>
      <c r="CV186" s="240" t="str">
        <f t="shared" ca="1" si="271"/>
        <v>-7,03372784303854+2,51670806441153i</v>
      </c>
      <c r="CW186" s="240" t="str">
        <f t="shared" ca="1" si="272"/>
        <v>5,77471129587558+4,73918308368612i</v>
      </c>
      <c r="CX186" s="240" t="str">
        <f t="shared" ca="1" si="273"/>
        <v>1,09613799477098-7,38956212152176i</v>
      </c>
      <c r="CY186" s="240" t="str">
        <f t="shared" ca="1" si="274"/>
        <v>-6,90176639813162+2,85880524643267i</v>
      </c>
      <c r="CZ186" s="240" t="str">
        <f t="shared" ca="1" si="275"/>
        <v>6,00029609534583+4,45012287690882i</v>
      </c>
      <c r="DA186" s="240" t="str">
        <f t="shared" ca="1" si="276"/>
        <v>0,732229020949538-7,43444601246716i</v>
      </c>
      <c r="DB186" s="240" t="str">
        <f t="shared" ca="1" si="277"/>
        <v>-6,75317799344562+3,19401531622056i</v>
      </c>
      <c r="DC186" s="240" t="str">
        <f t="shared" ca="1" si="278"/>
        <v>6,2114256559585+4,15034193433628i</v>
      </c>
      <c r="DD186" s="240" t="str">
        <f t="shared" ca="1" si="279"/>
        <v>0,366556043280937-7,46141967178793i</v>
      </c>
      <c r="DE186" s="240" t="str">
        <f t="shared" ca="1" si="280"/>
        <v>-6,5883205914649+3,52153072334875i</v>
      </c>
      <c r="DF186" s="240" t="str">
        <f t="shared" ca="1" si="281"/>
        <v>6,40759134810939+3,8405624545167i</v>
      </c>
      <c r="DG186" s="240" t="str">
        <f t="shared" ca="1" si="282"/>
        <v>-2,44902145745545E-12-7,47041811757613i</v>
      </c>
      <c r="DH186" s="240" t="str">
        <f t="shared" ca="1" si="283"/>
        <v>-6,40759134811059+3,84056245451471i</v>
      </c>
      <c r="DI186" s="240" t="str">
        <f t="shared" ca="1" si="284"/>
        <v>6,58832059146381+3,5215307233508i</v>
      </c>
      <c r="DJ186" s="240" t="str">
        <f t="shared" ca="1" si="285"/>
        <v>-0,366556043285828-7,46141967178769i</v>
      </c>
      <c r="DK186" s="240" t="str">
        <f t="shared" ca="1" si="286"/>
        <v>-6,2114256559599+4,15034193433418i</v>
      </c>
      <c r="DL186" s="240" t="str">
        <f t="shared" ca="1" si="287"/>
        <v>6,75317799344462+3,19401531622266i</v>
      </c>
      <c r="DM186" s="240" t="str">
        <f t="shared" ca="1" si="288"/>
        <v>-0,732229020954624-7,43444601246667i</v>
      </c>
      <c r="DN186" s="240" t="str">
        <f t="shared" ca="1" si="289"/>
        <v>-6,00029609534734+4,45012287690678i</v>
      </c>
      <c r="DO186" s="240" t="str">
        <f t="shared" ca="1" si="290"/>
        <v>6,90176639813065+2,85880524643501i</v>
      </c>
      <c r="DP186" s="240" t="str">
        <f t="shared" ca="1" si="291"/>
        <v>-1,09613799476869-7,38956212152209i</v>
      </c>
      <c r="DQ186" s="240" t="str">
        <f t="shared" ca="1" si="292"/>
        <v>-5,77471129587718+4,73918308368416i</v>
      </c>
      <c r="DR186" s="240" t="str">
        <f t="shared" ca="1" si="293"/>
        <v>7,03372784304019+2,51670806440692i</v>
      </c>
      <c r="DS186" s="240" t="str">
        <f t="shared" ca="1" si="294"/>
        <v>-1,45740627615038-7,3268761281768i</v>
      </c>
      <c r="DT186" s="240" t="str">
        <f t="shared" ca="1" si="295"/>
        <v>-5,53521471109025+5,0168261833095i</v>
      </c>
      <c r="DU186" s="240" t="str">
        <f t="shared" ca="1" si="296"/>
        <v>7,14874442149401+2,16854791221407i</v>
      </c>
      <c r="DV186" s="240" t="str">
        <f t="shared" ca="1" si="297"/>
        <v>-1,81516353815912-7,24653904848013i</v>
      </c>
      <c r="DW186" s="240" t="str">
        <f t="shared" ca="1" si="298"/>
        <v>-5,28238330923655+5,28238330923729i</v>
      </c>
      <c r="DX186" s="240" t="str">
        <f t="shared" ca="1" si="299"/>
        <v>7,24653904848033+1,81516353815831i</v>
      </c>
      <c r="DY186" s="240" t="str">
        <f t="shared" ca="1" si="300"/>
        <v>-2,16854791221487-7,14874442149376i</v>
      </c>
      <c r="DZ186" s="240" t="str">
        <f t="shared" ca="1" si="301"/>
        <v>-5,01682618330889+5,5352147110908i</v>
      </c>
      <c r="EA186" s="240" t="str">
        <f t="shared" ca="1" si="302"/>
        <v>7,32687612817701+1,45740627614936i</v>
      </c>
      <c r="EB186" s="240" t="str">
        <f t="shared" ca="1" si="303"/>
        <v>-2,51670806440771-7,03372784303991i</v>
      </c>
      <c r="EC186" s="240" t="str">
        <f t="shared" ca="1" si="304"/>
        <v>-4,73918308368352+5,77471129587771i</v>
      </c>
      <c r="ED186" s="240" t="str">
        <f t="shared" ca="1" si="305"/>
        <v>7,38956212152113+1,09613799477521i</v>
      </c>
      <c r="EE186" s="240" t="str">
        <f t="shared" ca="1" si="306"/>
        <v>-2,85880524643578-6,90176639813033i</v>
      </c>
      <c r="EF186" s="240" t="str">
        <f t="shared" ca="1" si="307"/>
        <v>-4,45012287690611+6,00029609534784i</v>
      </c>
      <c r="EG186" s="240" t="str">
        <f t="shared" ca="1" si="308"/>
        <v>7,43444601246674+0,732229020953797i</v>
      </c>
      <c r="EH186" s="240" t="str">
        <f t="shared" ca="1" si="309"/>
        <v>-3,19401531622341-6,75317799344426i</v>
      </c>
      <c r="EI186" s="240" t="str">
        <f t="shared" ca="1" si="310"/>
        <v>-4,15034193433348+6,21142565596036i</v>
      </c>
      <c r="EJ186" s="240" t="str">
        <f t="shared" ca="1" si="311"/>
        <v>7,46141967178772+0,36655604328521i</v>
      </c>
      <c r="EK186" s="240" t="str">
        <f t="shared" ca="1" si="312"/>
        <v>-3,52153072335153-6,58832059146342i</v>
      </c>
      <c r="EL186" s="240" t="str">
        <f t="shared" ca="1" si="313"/>
        <v>-3,840562454514+6,40759134811101i</v>
      </c>
      <c r="EM186" s="240" t="str">
        <f t="shared" ca="1" si="314"/>
        <v>7,47041811757613+1,83036733019906E-12i</v>
      </c>
      <c r="EN186" s="240"/>
      <c r="EO186" s="240"/>
      <c r="EP186" s="240"/>
    </row>
    <row r="187" spans="1:146" ht="15" thickBot="1">
      <c r="A187" s="277">
        <f t="shared" si="181"/>
        <v>1.6992187500000011E-3</v>
      </c>
      <c r="B187" s="276">
        <v>87</v>
      </c>
      <c r="C187" s="248">
        <f t="shared" si="182"/>
        <v>17400</v>
      </c>
      <c r="D187" s="247">
        <f t="shared" si="315"/>
        <v>109327.4243449248</v>
      </c>
      <c r="E187" s="247" t="str">
        <f t="shared" si="316"/>
        <v>109327,424344925i</v>
      </c>
      <c r="F187" s="247" t="str">
        <f t="shared" si="183"/>
        <v>0,0107126062608528-0,0289904998524862i</v>
      </c>
      <c r="G187" s="247" t="str">
        <f t="shared" si="184"/>
        <v>-4,55646728125243+1,90034221983851i</v>
      </c>
      <c r="H187" s="247" t="str">
        <f t="shared" si="180"/>
        <v>0,00205097280429947-0,00483137417484907i</v>
      </c>
      <c r="I187" s="247" t="str">
        <f t="shared" si="317"/>
        <v>-0,00274521408634915+0,00444075005668424i</v>
      </c>
      <c r="J187" s="275" t="str">
        <f ca="1">IMPRODUCT(1/N_FFT2,CX100)</f>
        <v>0,0560679979402156+0,00445801117150668i</v>
      </c>
      <c r="K187" s="274" t="str">
        <f t="shared" ca="1" si="318"/>
        <v>-0,000173715571101442+0,000236745769966062i</v>
      </c>
      <c r="N187" s="265">
        <f t="shared" ca="1" si="185"/>
        <v>22.47173284522469</v>
      </c>
      <c r="O187" s="240">
        <f t="shared" ca="1" si="186"/>
        <v>7.4717328452246887</v>
      </c>
      <c r="P187" s="240" t="str">
        <f t="shared" ca="1" si="187"/>
        <v>-3,99735928862744-6,31252013288142i</v>
      </c>
      <c r="Q187" s="240" t="str">
        <f t="shared" ca="1" si="188"/>
        <v>-3,19457743472619+6,75436649316186i</v>
      </c>
      <c r="R187" s="240" t="str">
        <f t="shared" ca="1" si="189"/>
        <v>7,41554193687449-0,914619862492128i</v>
      </c>
      <c r="S187" s="240" t="str">
        <f t="shared" ca="1" si="190"/>
        <v>-4,74001713807547-5,7757275940924i</v>
      </c>
      <c r="T187" s="240" t="str">
        <f t="shared" ca="1" si="191"/>
        <v>-2,34374616268538+7,09462089440352i</v>
      </c>
      <c r="U187" s="241" t="str">
        <f t="shared" ca="1" si="192"/>
        <v>7,2478143753881-1,815482990922i</v>
      </c>
      <c r="V187" s="240" t="str">
        <f t="shared" ca="1" si="193"/>
        <v>-5,41138071774671-5,152062736226i</v>
      </c>
      <c r="W187" s="240" t="str">
        <f t="shared" ca="1" si="194"/>
        <v>-1,45766276679338+7,32816559370172i</v>
      </c>
      <c r="X187" s="240" t="str">
        <f t="shared" ca="1" si="195"/>
        <v>6,97107293941166-2,68903956531173i</v>
      </c>
      <c r="Y187" s="240" t="str">
        <f t="shared" ca="1" si="196"/>
        <v>-6,00135209449567-4,45090605925377i</v>
      </c>
      <c r="Z187" s="240" t="str">
        <f t="shared" ca="1" si="197"/>
        <v>-0,549654766092545+7,45148786139528i</v>
      </c>
      <c r="AA187" s="240" t="str">
        <f t="shared" ca="1" si="198"/>
        <v>6,58948007773388-3,5221504816742i</v>
      </c>
      <c r="AB187" s="240" t="str">
        <f t="shared" ca="1" si="199"/>
        <v>-6,50105754966982-3,68280361223491i</v>
      </c>
      <c r="AC187" s="240" t="str">
        <f t="shared" ca="1" si="200"/>
        <v>0,366620553911133+7,46273281578935i</v>
      </c>
      <c r="AD187" s="240" t="str">
        <f t="shared" ca="1" si="201"/>
        <v>6,10877530218152-4,30228497636622i</v>
      </c>
      <c r="AE187" s="240" t="str">
        <f t="shared" ca="1" si="202"/>
        <v>-6,9029810480954-2,85930837092559i</v>
      </c>
      <c r="AF187" s="240" t="str">
        <f t="shared" ca="1" si="203"/>
        <v>1,27738155953189+7,36173132230302i</v>
      </c>
      <c r="AG187" s="240" t="str">
        <f t="shared" ca="1" si="204"/>
        <v>5,53618886002096-5,0177091004351i</v>
      </c>
      <c r="AH187" s="240" t="str">
        <f t="shared" ca="1" si="205"/>
        <v>-7,20107728624514-1,99280647026594i</v>
      </c>
      <c r="AI187" s="240" t="str">
        <f t="shared" ca="1" si="206"/>
        <v>2,16892955750796+7,15000253741058i</v>
      </c>
      <c r="AJ187" s="240" t="str">
        <f t="shared" ca="1" si="207"/>
        <v>4,8803329843063-5,65766220913739i</v>
      </c>
      <c r="AK187" s="240" t="str">
        <f t="shared" ca="1" si="208"/>
        <v>-7,3908626192286-1,09633090538337i</v>
      </c>
      <c r="AL187" s="240" t="str">
        <f t="shared" ca="1" si="209"/>
        <v>3,02785483609318+6,83073105911487i</v>
      </c>
      <c r="AM187" s="240" t="str">
        <f t="shared" ca="1" si="210"/>
        <v>4,15107235788173-6,21251881204714i</v>
      </c>
      <c r="AN187" s="240" t="str">
        <f t="shared" ca="1" si="211"/>
        <v>-7,46948249898475-0,183365503216923i</v>
      </c>
      <c r="AO187" s="240" t="str">
        <f t="shared" ca="1" si="212"/>
        <v>3,84123835960848+6,40871902762805i</v>
      </c>
      <c r="AP187" s="240" t="str">
        <f t="shared" ca="1" si="213"/>
        <v>3,35937573936576-6,67393334939526i</v>
      </c>
      <c r="AQ187" s="240" t="str">
        <f t="shared" ca="1" si="214"/>
        <v>-7,43575440934265+0,732357886794986i</v>
      </c>
      <c r="AR187" s="240" t="str">
        <f t="shared" ca="1" si="215"/>
        <v>-7,43575440934265+0,732357886794986i</v>
      </c>
      <c r="AS187" s="240" t="str">
        <f t="shared" ca="1" si="216"/>
        <v>2,51715098281339-7,03496571705442i</v>
      </c>
      <c r="AT187" s="240" t="str">
        <f t="shared" ca="1" si="217"/>
        <v>-7,29018565216455+1,63706593250962i</v>
      </c>
      <c r="AU187" s="240" t="str">
        <f t="shared" ca="1" si="218"/>
        <v>5,28331296207259+5,28331296207268i</v>
      </c>
      <c r="AV187" s="240" t="str">
        <f t="shared" ca="1" si="219"/>
        <v>1,63706593250962-7,29018565216455i</v>
      </c>
      <c r="AW187" s="240" t="str">
        <f t="shared" ca="1" si="220"/>
        <v>-7,03496571705442+2,51715098281339i</v>
      </c>
      <c r="AX187" s="240" t="str">
        <f t="shared" ca="1" si="221"/>
        <v>5,89031389671306+4,59684608276136i</v>
      </c>
      <c r="AY187" s="240" t="str">
        <f t="shared" ca="1" si="222"/>
        <v>0,732357886795726-7,43575440934257i</v>
      </c>
      <c r="AZ187" s="240" t="str">
        <f t="shared" ca="1" si="223"/>
        <v>-6,67393334939528+3,3593757393657i</v>
      </c>
      <c r="BA187" s="240" t="str">
        <f t="shared" ca="1" si="224"/>
        <v>6,40871902762802+3,84123835960852i</v>
      </c>
      <c r="BB187" s="240" t="str">
        <f t="shared" ca="1" si="225"/>
        <v>-0,183365503216923-7,46948249898475i</v>
      </c>
      <c r="BC187" s="240" t="str">
        <f t="shared" ca="1" si="226"/>
        <v>-6,21251881204717+4,15107235788169i</v>
      </c>
      <c r="BD187" s="240" t="str">
        <f t="shared" ca="1" si="227"/>
        <v>6,83073105911485+3,02785483609322i</v>
      </c>
      <c r="BE187" s="240" t="str">
        <f t="shared" ca="1" si="228"/>
        <v>-1,09633090538337-7,3908626192286i</v>
      </c>
      <c r="BF187" s="240" t="str">
        <f t="shared" ca="1" si="229"/>
        <v>-5,65766220913739+4,8803329843063i</v>
      </c>
      <c r="BG187" s="240" t="str">
        <f t="shared" ca="1" si="230"/>
        <v>7,15000253741057+2,16892955750802i</v>
      </c>
      <c r="BH187" s="240" t="str">
        <f t="shared" ca="1" si="231"/>
        <v>-1,99280647026584-7,20107728624517i</v>
      </c>
      <c r="BI187" s="240" t="str">
        <f t="shared" ca="1" si="232"/>
        <v>-5,0177091004351+5,53618886002096i</v>
      </c>
      <c r="BJ187" s="240" t="str">
        <f t="shared" ca="1" si="233"/>
        <v>7,36173132230275+1,27738155953341i</v>
      </c>
      <c r="BK187" s="240" t="str">
        <f t="shared" ca="1" si="234"/>
        <v>-2,85930837092549-6,90298104809544i</v>
      </c>
      <c r="BL187" s="240" t="str">
        <f t="shared" ca="1" si="235"/>
        <v>-4,30228497636501+6,10877530218237i</v>
      </c>
      <c r="BM187" s="240" t="str">
        <f t="shared" ca="1" si="236"/>
        <v>7,46273281578949+0,366620553908217i</v>
      </c>
      <c r="BN187" s="240" t="str">
        <f t="shared" ca="1" si="237"/>
        <v>-3,68280361223225-6,50105754967132i</v>
      </c>
      <c r="BO187" s="240" t="str">
        <f t="shared" ca="1" si="238"/>
        <v>-3,52215048167619+6,58948007773281i</v>
      </c>
      <c r="BP187" s="240" t="str">
        <f t="shared" ca="1" si="239"/>
        <v>7,45148786139533-0,549654766091751i</v>
      </c>
      <c r="BQ187" s="240" t="str">
        <f t="shared" ca="1" si="240"/>
        <v>-4,4509060592543-6,00135209449527i</v>
      </c>
      <c r="BR187" s="240" t="str">
        <f t="shared" ca="1" si="241"/>
        <v>-2,68903956530965+6,97107293941247i</v>
      </c>
      <c r="BS187" s="240" t="str">
        <f t="shared" ca="1" si="242"/>
        <v>7,32816559370246-1,45766276678968i</v>
      </c>
      <c r="BT187" s="240" t="str">
        <f t="shared" ca="1" si="243"/>
        <v>-5,15206273622433-5,4113807177483i</v>
      </c>
      <c r="BU187" s="240" t="str">
        <f t="shared" ca="1" si="244"/>
        <v>-1,81548299092273+7,24781437538792i</v>
      </c>
      <c r="BV187" s="240" t="str">
        <f t="shared" ca="1" si="245"/>
        <v>7,0946208944033-2,34374616268605i</v>
      </c>
      <c r="BW187" s="240" t="str">
        <f t="shared" ca="1" si="246"/>
        <v>-5,77572759409359-4,74001713807401i</v>
      </c>
      <c r="BX187" s="240" t="str">
        <f t="shared" ca="1" si="247"/>
        <v>-0,914619862488886+7,41554193687489i</v>
      </c>
      <c r="BY187" s="240" t="str">
        <f t="shared" ca="1" si="248"/>
        <v>6,75436649316309-3,19457743472359i</v>
      </c>
      <c r="BZ187" s="240" t="str">
        <f t="shared" ca="1" si="249"/>
        <v>-6,31252013288063-3,9973592886287i</v>
      </c>
      <c r="CA187" s="240" t="str">
        <f t="shared" ca="1" si="250"/>
        <v>-1,06182140194985E-13+7,47173284522469i</v>
      </c>
      <c r="CB187" s="240" t="str">
        <f t="shared" ca="1" si="251"/>
        <v>6,31252013288074-3,99735928862852i</v>
      </c>
      <c r="CC187" s="240" t="str">
        <f t="shared" ca="1" si="252"/>
        <v>-6,75436649316309-3,19457743472359i</v>
      </c>
      <c r="CD187" s="240" t="str">
        <f t="shared" ca="1" si="253"/>
        <v>0,914619862488886+7,41554193687489i</v>
      </c>
      <c r="CE187" s="240" t="str">
        <f t="shared" ca="1" si="254"/>
        <v>5,77572759409359-4,74001713807401i</v>
      </c>
      <c r="CF187" s="240" t="str">
        <f t="shared" ca="1" si="255"/>
        <v>-7,09462089440326-2,34374616268615i</v>
      </c>
      <c r="CG187" s="240" t="str">
        <f t="shared" ca="1" si="256"/>
        <v>1,81548299092262+7,24781437538794i</v>
      </c>
      <c r="CH187" s="240" t="str">
        <f t="shared" ca="1" si="257"/>
        <v>5,15206273622448-5,41138071774815i</v>
      </c>
      <c r="CI187" s="240" t="str">
        <f t="shared" ca="1" si="258"/>
        <v>-7,32816559370097-1,45766276679718i</v>
      </c>
      <c r="CJ187" s="240" t="str">
        <f t="shared" ca="1" si="259"/>
        <v>2,68903956530965+6,97107293941247i</v>
      </c>
      <c r="CK187" s="240" t="str">
        <f t="shared" ca="1" si="260"/>
        <v>4,45090605925438-6,0013520944952i</v>
      </c>
      <c r="CL187" s="240" t="str">
        <f t="shared" ca="1" si="261"/>
        <v>-7,45148786139533-0,549654766091857i</v>
      </c>
      <c r="CM187" s="240" t="str">
        <f t="shared" ca="1" si="262"/>
        <v>3,52215048167609+6,58948007773286i</v>
      </c>
      <c r="CN187" s="240" t="str">
        <f t="shared" ca="1" si="263"/>
        <v>3,68280361223244-6,50105754967122i</v>
      </c>
      <c r="CO187" s="240" t="str">
        <f t="shared" ca="1" si="264"/>
        <v>-7,46273281578951+0,366620553908005i</v>
      </c>
      <c r="CP187" s="240" t="str">
        <f t="shared" ca="1" si="265"/>
        <v>4,30228497636501+6,10877530218237i</v>
      </c>
      <c r="CQ187" s="240" t="str">
        <f t="shared" ca="1" si="266"/>
        <v>2,85930837092559-6,9029810480954i</v>
      </c>
      <c r="CR187" s="240" t="str">
        <f t="shared" ca="1" si="267"/>
        <v>-7,36173132230277+1,27738155953331i</v>
      </c>
      <c r="CS187" s="240" t="str">
        <f t="shared" ca="1" si="268"/>
        <v>5,01770910043722+5,53618886001903i</v>
      </c>
      <c r="CT187" s="240" t="str">
        <f t="shared" ca="1" si="269"/>
        <v>1,99280647026891-7,20107728624432i</v>
      </c>
      <c r="CU187" s="240" t="str">
        <f t="shared" ca="1" si="270"/>
        <v>-7,15000253741128+2,16892955750568i</v>
      </c>
      <c r="CV187" s="240" t="str">
        <f t="shared" ca="1" si="271"/>
        <v>5,65766220913691+4,88033298430687i</v>
      </c>
      <c r="CW187" s="240" t="str">
        <f t="shared" ca="1" si="272"/>
        <v>1,09633090538263-7,39086261922872i</v>
      </c>
      <c r="CX187" s="240" t="str">
        <f t="shared" ca="1" si="273"/>
        <v>-6,83073105911399+3,02785483609516i</v>
      </c>
      <c r="CY187" s="240" t="str">
        <f t="shared" ca="1" si="274"/>
        <v>6,21251881204505+4,15107235788486i</v>
      </c>
      <c r="CZ187" s="240" t="str">
        <f t="shared" ca="1" si="275"/>
        <v>0,183365503219259-7,46948249898469i</v>
      </c>
      <c r="DA187" s="240" t="str">
        <f t="shared" ca="1" si="276"/>
        <v>-6,40871902762851+3,8412383596077i</v>
      </c>
      <c r="DB187" s="240" t="str">
        <f t="shared" ca="1" si="277"/>
        <v>6,67393334939562+3,35937573936504i</v>
      </c>
      <c r="DC187" s="240" t="str">
        <f t="shared" ca="1" si="278"/>
        <v>-0,732357886797204-7,43575440934243i</v>
      </c>
      <c r="DD187" s="240" t="str">
        <f t="shared" ca="1" si="279"/>
        <v>-5,89031389671129+4,59684608276362i</v>
      </c>
      <c r="DE187" s="240" t="str">
        <f t="shared" ca="1" si="280"/>
        <v>7,03496571705338+2,51715098281629i</v>
      </c>
      <c r="DF187" s="240" t="str">
        <f t="shared" ca="1" si="281"/>
        <v>-1,63706593250807-7,2901856521649i</v>
      </c>
      <c r="DG187" s="240" t="str">
        <f t="shared" ca="1" si="282"/>
        <v>-5,28331296207275+5,28331296207252i</v>
      </c>
      <c r="DH187" s="240" t="str">
        <f t="shared" ca="1" si="283"/>
        <v>7,29018565216487+1,63706593250817i</v>
      </c>
      <c r="DI187" s="240" t="str">
        <f t="shared" ca="1" si="284"/>
        <v>-2,51715098281619-7,03496571705342i</v>
      </c>
      <c r="DJ187" s="240" t="str">
        <f t="shared" ca="1" si="285"/>
        <v>-4,5968460827637+5,89031389671123i</v>
      </c>
      <c r="DK187" s="240" t="str">
        <f t="shared" ca="1" si="286"/>
        <v>7,43575440934241+0,732357886797311i</v>
      </c>
      <c r="DL187" s="240" t="str">
        <f t="shared" ca="1" si="287"/>
        <v>-3,35937573936495-6,67393334939567i</v>
      </c>
      <c r="DM187" s="240" t="str">
        <f t="shared" ca="1" si="288"/>
        <v>-3,84123835960798+6,40871902762835i</v>
      </c>
      <c r="DN187" s="240" t="str">
        <f t="shared" ca="1" si="289"/>
        <v>7,46948249898469-0,183365503219152i</v>
      </c>
      <c r="DO187" s="240" t="str">
        <f t="shared" ca="1" si="290"/>
        <v>-4,15107235788477-6,21251881204511i</v>
      </c>
      <c r="DP187" s="240" t="str">
        <f t="shared" ca="1" si="291"/>
        <v>-3,02785483609526+6,83073105911395i</v>
      </c>
      <c r="DQ187" s="240" t="str">
        <f t="shared" ca="1" si="292"/>
        <v>7,39086261922873-1,09633090538253i</v>
      </c>
      <c r="DR187" s="240" t="str">
        <f t="shared" ca="1" si="293"/>
        <v>-4,88033298430678-5,65766220913697i</v>
      </c>
      <c r="DS187" s="240" t="str">
        <f t="shared" ca="1" si="294"/>
        <v>-2,16892955750598+7,15000253741118i</v>
      </c>
      <c r="DT187" s="240" t="str">
        <f t="shared" ca="1" si="295"/>
        <v>7,20107728624435-1,9928064702688i</v>
      </c>
      <c r="DU187" s="240" t="str">
        <f t="shared" ca="1" si="296"/>
        <v>-5,53618886001897-5,01770910043731i</v>
      </c>
      <c r="DV187" s="240" t="str">
        <f t="shared" ca="1" si="297"/>
        <v>-1,27738155953341+7,36173132230275i</v>
      </c>
      <c r="DW187" s="240" t="str">
        <f t="shared" ca="1" si="298"/>
        <v>6,90298104809544-2,85930837092549i</v>
      </c>
      <c r="DX187" s="240" t="str">
        <f t="shared" ca="1" si="299"/>
        <v>-6,10877530218231-4,30228497636509i</v>
      </c>
      <c r="DY187" s="240" t="str">
        <f t="shared" ca="1" si="300"/>
        <v>-0,366620553908323+7,46273281578949i</v>
      </c>
      <c r="DZ187" s="240" t="str">
        <f t="shared" ca="1" si="301"/>
        <v>6,50105754967137-3,68280361223216i</v>
      </c>
      <c r="EA187" s="240" t="str">
        <f t="shared" ca="1" si="302"/>
        <v>-6,58948007773281-3,52215048167619i</v>
      </c>
      <c r="EB187" s="240" t="str">
        <f t="shared" ca="1" si="303"/>
        <v>0,549654766091751+7,45148786139533i</v>
      </c>
      <c r="EC187" s="240" t="str">
        <f t="shared" ca="1" si="304"/>
        <v>6,00135209449527-4,4509060592543i</v>
      </c>
      <c r="ED187" s="240" t="str">
        <f t="shared" ca="1" si="305"/>
        <v>-6,97107293941242-2,68903956530975i</v>
      </c>
      <c r="EE187" s="240" t="str">
        <f t="shared" ca="1" si="306"/>
        <v>1,45766276679708+7,32816559370099i</v>
      </c>
      <c r="EF187" s="240" t="str">
        <f t="shared" ca="1" si="307"/>
        <v>5,41138071774822-5,15206273622441i</v>
      </c>
      <c r="EG187" s="240" t="str">
        <f t="shared" ca="1" si="308"/>
        <v>-7,24781437538786-1,81548299092293i</v>
      </c>
      <c r="EH187" s="240" t="str">
        <f t="shared" ca="1" si="309"/>
        <v>2,34374616268605+7,0946208944033i</v>
      </c>
      <c r="EI187" s="240" t="str">
        <f t="shared" ca="1" si="310"/>
        <v>4,74001713807426-5,77572759409339i</v>
      </c>
      <c r="EJ187" s="240" t="str">
        <f t="shared" ca="1" si="311"/>
        <v>-7,41554193687488-0,914619862488998i</v>
      </c>
      <c r="EK187" s="240" t="str">
        <f t="shared" ca="1" si="312"/>
        <v>3,1945774347235+6,75436649316313i</v>
      </c>
      <c r="EL187" s="240" t="str">
        <f t="shared" ca="1" si="313"/>
        <v>3,99735928862861-6,31252013288069i</v>
      </c>
      <c r="EM187" s="240" t="str">
        <f t="shared" ca="1" si="314"/>
        <v>-7,47173284522469-2,12364280389972E-13i</v>
      </c>
      <c r="EN187" s="240"/>
      <c r="EO187" s="240"/>
      <c r="EP187" s="240"/>
    </row>
    <row r="188" spans="1:146" ht="15" thickBot="1">
      <c r="A188" s="277">
        <f t="shared" si="181"/>
        <v>1.7187500000000011E-3</v>
      </c>
      <c r="B188" s="276">
        <v>88</v>
      </c>
      <c r="C188" s="248">
        <f t="shared" si="182"/>
        <v>17600</v>
      </c>
      <c r="D188" s="247">
        <f t="shared" si="315"/>
        <v>110584.06140636072</v>
      </c>
      <c r="E188" s="247" t="str">
        <f t="shared" si="316"/>
        <v>110584,061406361i</v>
      </c>
      <c r="F188" s="247" t="str">
        <f t="shared" si="183"/>
        <v>0,0107122500928008-0,0286956338575606i</v>
      </c>
      <c r="G188" s="247" t="str">
        <f t="shared" si="184"/>
        <v>-4,53077349937795+1,93165726148928i</v>
      </c>
      <c r="H188" s="247" t="str">
        <f t="shared" si="180"/>
        <v>0,0020497403596134-0,00477647023791642i</v>
      </c>
      <c r="I188" s="247" t="str">
        <f t="shared" si="317"/>
        <v>-0,00273095434596142+0,00439520602950812i</v>
      </c>
      <c r="J188" s="275" t="str">
        <f ca="1">IMPRODUCT(1/N_FFT2,CY100)</f>
        <v>0,0381617897119331-0,00016773941157262i</v>
      </c>
      <c r="K188" s="274" t="str">
        <f t="shared" ca="1" si="318"/>
        <v>-0,000103480856190339+0,000168187016913733i</v>
      </c>
      <c r="N188" s="265">
        <f t="shared" ca="1" si="185"/>
        <v>22.472930017119378</v>
      </c>
      <c r="O188" s="240">
        <f t="shared" ca="1" si="186"/>
        <v>7.4729300171193769</v>
      </c>
      <c r="P188" s="240" t="str">
        <f t="shared" ca="1" si="187"/>
        <v>-4,15173747095018-6,21351422409831i</v>
      </c>
      <c r="Q188" s="240" t="str">
        <f t="shared" ca="1" si="188"/>
        <v>-2,85976650877532+6,90408709070583i</v>
      </c>
      <c r="R188" s="240" t="str">
        <f t="shared" ca="1" si="189"/>
        <v>7,32933976227414-1,45789632344382i</v>
      </c>
      <c r="S188" s="240" t="str">
        <f t="shared" ca="1" si="190"/>
        <v>-5,28415949043761-5,28415949043762i</v>
      </c>
      <c r="T188" s="240" t="str">
        <f t="shared" ca="1" si="191"/>
        <v>-1,45789632344391+7,32933976227413i</v>
      </c>
      <c r="U188" s="241" t="str">
        <f t="shared" ca="1" si="192"/>
        <v>6,9040870907058-2,85976650877538i</v>
      </c>
      <c r="V188" s="240" t="str">
        <f t="shared" ca="1" si="193"/>
        <v>-6,21351422409838-4,15173747095007i</v>
      </c>
      <c r="W188" s="240" t="str">
        <f t="shared" ca="1" si="194"/>
        <v>2,73730900506395E-13+7,47293001711938i</v>
      </c>
      <c r="X188" s="240" t="str">
        <f t="shared" ca="1" si="195"/>
        <v>6,21351422409849-4,15173747094991i</v>
      </c>
      <c r="Y188" s="240" t="str">
        <f t="shared" ca="1" si="196"/>
        <v>-6,90408709070573-2,85976650877555i</v>
      </c>
      <c r="Z188" s="240" t="str">
        <f t="shared" ca="1" si="197"/>
        <v>1,45789632344373+7,32933976227416i</v>
      </c>
      <c r="AA188" s="240" t="str">
        <f t="shared" ca="1" si="198"/>
        <v>5,28415949043758-5,28415949043765i</v>
      </c>
      <c r="AB188" s="240" t="str">
        <f t="shared" ca="1" si="199"/>
        <v>-7,32933976227418-1,45789632344363i</v>
      </c>
      <c r="AC188" s="240" t="str">
        <f t="shared" ca="1" si="200"/>
        <v>2,85976650877562+6,9040870907057i</v>
      </c>
      <c r="AD188" s="240" t="str">
        <f t="shared" ca="1" si="201"/>
        <v>4,15173747095044-6,21351422409813i</v>
      </c>
      <c r="AE188" s="240" t="str">
        <f t="shared" ca="1" si="202"/>
        <v>-7,47293001711938-1,95915258378298E-13i</v>
      </c>
      <c r="AF188" s="240" t="str">
        <f t="shared" ca="1" si="203"/>
        <v>4,15173747095016+6,21351422409832i</v>
      </c>
      <c r="AG188" s="240" t="str">
        <f t="shared" ca="1" si="204"/>
        <v>2,85976650877529-6,90408709070584i</v>
      </c>
      <c r="AH188" s="240" t="str">
        <f t="shared" ca="1" si="205"/>
        <v>-7,32933976227411+1,45789632344397i</v>
      </c>
      <c r="AI188" s="240" t="str">
        <f t="shared" ca="1" si="206"/>
        <v>5,28415949043784+5,28415949043739i</v>
      </c>
      <c r="AJ188" s="240" t="str">
        <f t="shared" ca="1" si="207"/>
        <v>1,45789632344411-7,32933976227408i</v>
      </c>
      <c r="AK188" s="240" t="str">
        <f t="shared" ca="1" si="208"/>
        <v>-6,90408709070587+2,8597665087752i</v>
      </c>
      <c r="AL188" s="240" t="str">
        <f t="shared" ca="1" si="209"/>
        <v>6,21351422409827+4,15173747095024i</v>
      </c>
      <c r="AM188" s="240" t="str">
        <f t="shared" ca="1" si="210"/>
        <v>-1,04364822820636E-13-7,47293001711938i</v>
      </c>
      <c r="AN188" s="240" t="str">
        <f t="shared" ca="1" si="211"/>
        <v>-6,21351422409819+4,15173747095036i</v>
      </c>
      <c r="AO188" s="240" t="str">
        <f t="shared" ca="1" si="212"/>
        <v>6,90408709070596+2,85976650877502i</v>
      </c>
      <c r="AP188" s="240" t="str">
        <f t="shared" ca="1" si="213"/>
        <v>-1,45789632344354-7,3293397622742i</v>
      </c>
      <c r="AQ188" s="240" t="str">
        <f t="shared" ca="1" si="214"/>
        <v>-5,28415949043774+5,28415949043749i</v>
      </c>
      <c r="AR188" s="240" t="str">
        <f t="shared" ca="1" si="215"/>
        <v>-5,28415949043774+5,28415949043749i</v>
      </c>
      <c r="AS188" s="240" t="str">
        <f t="shared" ca="1" si="216"/>
        <v>-2,85976650877549-6,90408709070575i</v>
      </c>
      <c r="AT188" s="240" t="str">
        <f t="shared" ca="1" si="217"/>
        <v>-4,15173747094999+6,21351422409844i</v>
      </c>
      <c r="AU188" s="240" t="str">
        <f t="shared" ca="1" si="218"/>
        <v>7,47293001711938+3,91830516756595E-13i</v>
      </c>
      <c r="AV188" s="240" t="str">
        <f t="shared" ca="1" si="219"/>
        <v>-4,15173747094995-6,21351422409846i</v>
      </c>
      <c r="AW188" s="240" t="str">
        <f t="shared" ca="1" si="220"/>
        <v>-2,85976650877542+6,90408709070578i</v>
      </c>
      <c r="AX188" s="240" t="str">
        <f t="shared" ca="1" si="221"/>
        <v>7,32933976227414-1,45789632344384i</v>
      </c>
      <c r="AY188" s="240" t="str">
        <f t="shared" ca="1" si="222"/>
        <v>-5,28415949043771-5,28415949043752i</v>
      </c>
      <c r="AZ188" s="240" t="str">
        <f t="shared" ca="1" si="223"/>
        <v>-1,45789632344358+7,32933976227419i</v>
      </c>
      <c r="BA188" s="240" t="str">
        <f t="shared" ca="1" si="224"/>
        <v>6,90408709070596-2,85976650877498i</v>
      </c>
      <c r="BB188" s="240" t="str">
        <f t="shared" ca="1" si="225"/>
        <v>-6,2135142240982-4,15173747095035i</v>
      </c>
      <c r="BC188" s="240" t="str">
        <f t="shared" ca="1" si="226"/>
        <v>-9,15504355576611E-14+7,47293001711938i</v>
      </c>
      <c r="BD188" s="240" t="str">
        <f t="shared" ca="1" si="227"/>
        <v>6,21351422409829-4,1517374709502i</v>
      </c>
      <c r="BE188" s="240" t="str">
        <f t="shared" ca="1" si="228"/>
        <v>-6,90408709070586-2,85976650877524i</v>
      </c>
      <c r="BF188" s="240" t="str">
        <f t="shared" ca="1" si="229"/>
        <v>1,4578963234434+7,32933976227422i</v>
      </c>
      <c r="BG188" s="240" t="str">
        <f t="shared" ca="1" si="230"/>
        <v>5,28415949043783-5,28415949043739i</v>
      </c>
      <c r="BH188" s="240" t="str">
        <f t="shared" ca="1" si="231"/>
        <v>-7,32933976227411-1,45789632344402i</v>
      </c>
      <c r="BI188" s="240" t="str">
        <f t="shared" ca="1" si="232"/>
        <v>2,85976650877526+6,90408709070585i</v>
      </c>
      <c r="BJ188" s="240" t="str">
        <f t="shared" ca="1" si="233"/>
        <v>4,15173747095143-6,21351422409748i</v>
      </c>
      <c r="BK188" s="240" t="str">
        <f t="shared" ca="1" si="234"/>
        <v>-7,47293001711938-1,2780244731409E-12i</v>
      </c>
      <c r="BL188" s="240" t="str">
        <f t="shared" ca="1" si="235"/>
        <v>4,15173747094922+6,21351422409895i</v>
      </c>
      <c r="BM188" s="240" t="str">
        <f t="shared" ca="1" si="236"/>
        <v>2,85976650877634-6,9040870907054i</v>
      </c>
      <c r="BN188" s="240" t="str">
        <f t="shared" ca="1" si="237"/>
        <v>-7,32933976227434+1,45789632344286i</v>
      </c>
      <c r="BO188" s="240" t="str">
        <f t="shared" ca="1" si="238"/>
        <v>5,28415949043708+5,28415949043815i</v>
      </c>
      <c r="BP188" s="240" t="str">
        <f t="shared" ca="1" si="239"/>
        <v>1,45789632344445-7,32933976227402i</v>
      </c>
      <c r="BQ188" s="240" t="str">
        <f t="shared" ca="1" si="240"/>
        <v>-6,90408709070602+2,85976650877485i</v>
      </c>
      <c r="BR188" s="240" t="str">
        <f t="shared" ca="1" si="241"/>
        <v>6,21351422409805+4,15173747095056i</v>
      </c>
      <c r="BS188" s="240" t="str">
        <f t="shared" ca="1" si="242"/>
        <v>3,40564055321036E-13-7,47293001711938i</v>
      </c>
      <c r="BT188" s="240" t="str">
        <f t="shared" ca="1" si="243"/>
        <v>-6,21351422409837+4,15173747095009i</v>
      </c>
      <c r="BU188" s="240" t="str">
        <f t="shared" ca="1" si="244"/>
        <v>6,9040870907058+2,85976650877538i</v>
      </c>
      <c r="BV188" s="240" t="str">
        <f t="shared" ca="1" si="245"/>
        <v>-1,45789632344388-7,32933976227413i</v>
      </c>
      <c r="BW188" s="240" t="str">
        <f t="shared" ca="1" si="246"/>
        <v>-5,28415949043741+5,28415949043782i</v>
      </c>
      <c r="BX188" s="240" t="str">
        <f t="shared" ca="1" si="247"/>
        <v>7,3293397622742+1,45789632344353i</v>
      </c>
      <c r="BY188" s="240" t="str">
        <f t="shared" ca="1" si="248"/>
        <v>-2,85976650877581-6,90408709070562i</v>
      </c>
      <c r="BZ188" s="240" t="str">
        <f t="shared" ca="1" si="249"/>
        <v>-4,15173747094961+6,2135142240987i</v>
      </c>
      <c r="CA188" s="240" t="str">
        <f t="shared" ca="1" si="250"/>
        <v>7,47293001711938-7,03093085268987E-13i</v>
      </c>
      <c r="CB188" s="240" t="str">
        <f t="shared" ca="1" si="251"/>
        <v>-4,15173747095095-6,21351422409779i</v>
      </c>
      <c r="CC188" s="240" t="str">
        <f t="shared" ca="1" si="252"/>
        <v>-2,85976650877451+6,90408709070616i</v>
      </c>
      <c r="CD188" s="240" t="str">
        <f t="shared" ca="1" si="253"/>
        <v>7,32933976227393-1,45789632344491i</v>
      </c>
      <c r="CE188" s="240" t="str">
        <f t="shared" ca="1" si="254"/>
        <v>-5,28415949043855-5,28415949043668i</v>
      </c>
      <c r="CF188" s="240" t="str">
        <f t="shared" ca="1" si="255"/>
        <v>-1,45789632344251+7,3293397622744i</v>
      </c>
      <c r="CG188" s="240" t="str">
        <f t="shared" ca="1" si="256"/>
        <v>6,90408709070522-2,85976650877677i</v>
      </c>
      <c r="CH188" s="240" t="str">
        <f t="shared" ca="1" si="257"/>
        <v>-6,21351422409915-4,15173747094891i</v>
      </c>
      <c r="CI188" s="240" t="str">
        <f t="shared" ca="1" si="258"/>
        <v>1,74675022585901E-12+7,47293001711938i</v>
      </c>
      <c r="CJ188" s="240" t="str">
        <f t="shared" ca="1" si="259"/>
        <v>6,21351422409722-4,15173747095182i</v>
      </c>
      <c r="CK188" s="240" t="str">
        <f t="shared" ca="1" si="260"/>
        <v>-6,90408709070656-2,85976650877355i</v>
      </c>
      <c r="CL188" s="240" t="str">
        <f t="shared" ca="1" si="261"/>
        <v>1,45789632344593+7,32933976227372i</v>
      </c>
      <c r="CM188" s="240" t="str">
        <f t="shared" ca="1" si="262"/>
        <v>5,28415949043609-5,28415949043914i</v>
      </c>
      <c r="CN188" s="240" t="str">
        <f t="shared" ca="1" si="263"/>
        <v>-7,32933976227461-1,45789632344148i</v>
      </c>
      <c r="CO188" s="240" t="str">
        <f t="shared" ca="1" si="264"/>
        <v>2,85976650877774+6,90408709070483i</v>
      </c>
      <c r="CP188" s="240" t="str">
        <f t="shared" ca="1" si="265"/>
        <v>4,15173747094805-6,21351422409973i</v>
      </c>
      <c r="CQ188" s="240" t="str">
        <f t="shared" ca="1" si="266"/>
        <v>-7,47293001711938+2,79040736644903E-12i</v>
      </c>
      <c r="CR188" s="240" t="str">
        <f t="shared" ca="1" si="267"/>
        <v>4,15173747095269+6,21351422409663i</v>
      </c>
      <c r="CS188" s="240" t="str">
        <f t="shared" ca="1" si="268"/>
        <v>2,85976650877258-6,90408709070696i</v>
      </c>
      <c r="CT188" s="240" t="str">
        <f t="shared" ca="1" si="269"/>
        <v>-7,32933976227352+1,45789632344695i</v>
      </c>
      <c r="CU188" s="240" t="str">
        <f t="shared" ca="1" si="270"/>
        <v>5,28415949043988+5,28415949043535i</v>
      </c>
      <c r="CV188" s="240" t="str">
        <f t="shared" ca="1" si="271"/>
        <v>1,45789632344046-7,32933976227481i</v>
      </c>
      <c r="CW188" s="240" t="str">
        <f t="shared" ca="1" si="272"/>
        <v>-6,90408709070735+2,85976650877164i</v>
      </c>
      <c r="CX188" s="240" t="str">
        <f t="shared" ca="1" si="273"/>
        <v>6,21351422409618+4,15173747095336i</v>
      </c>
      <c r="CY188" s="240" t="str">
        <f t="shared" ca="1" si="274"/>
        <v>3,59970608687183E-12-7,47293001711938i</v>
      </c>
      <c r="CZ188" s="240" t="str">
        <f t="shared" ca="1" si="275"/>
        <v>-6,2135142241003+4,15173747094719i</v>
      </c>
      <c r="DA188" s="240" t="str">
        <f t="shared" ca="1" si="276"/>
        <v>6,90408709070451+2,85976650877849i</v>
      </c>
      <c r="DB188" s="240" t="str">
        <f t="shared" ca="1" si="277"/>
        <v>-1,45789632344069-7,32933976227476i</v>
      </c>
      <c r="DC188" s="240" t="str">
        <f t="shared" ca="1" si="278"/>
        <v>-5,28415949043987+5,28415949043536i</v>
      </c>
      <c r="DD188" s="240" t="str">
        <f t="shared" ca="1" si="279"/>
        <v>7,32933976227357+1,45789632344673i</v>
      </c>
      <c r="DE188" s="240" t="str">
        <f t="shared" ca="1" si="280"/>
        <v>-2,8597665087726-6,90408709070695i</v>
      </c>
      <c r="DF188" s="240" t="str">
        <f t="shared" ca="1" si="281"/>
        <v>-4,15173747095249+6,21351422409677i</v>
      </c>
      <c r="DG188" s="240" t="str">
        <f t="shared" ca="1" si="282"/>
        <v>7,47293001711938+2,55604894628181E-12i</v>
      </c>
      <c r="DH188" s="240" t="str">
        <f t="shared" ca="1" si="283"/>
        <v>-4,15173747094807-6,21351422409972i</v>
      </c>
      <c r="DI188" s="240" t="str">
        <f t="shared" ca="1" si="284"/>
        <v>-2,85976650877752+6,90408709070492i</v>
      </c>
      <c r="DJ188" s="240" t="str">
        <f t="shared" ca="1" si="285"/>
        <v>7,32933976227461-1,45789632344151i</v>
      </c>
      <c r="DK188" s="240" t="str">
        <f t="shared" ca="1" si="286"/>
        <v>-5,2841594904361-5,28415949043913i</v>
      </c>
      <c r="DL188" s="240" t="str">
        <f t="shared" ca="1" si="287"/>
        <v>-1,45789632344571+7,32933976227377i</v>
      </c>
      <c r="DM188" s="240" t="str">
        <f t="shared" ca="1" si="288"/>
        <v>6,90408709070655-2,85976650877357i</v>
      </c>
      <c r="DN188" s="240" t="str">
        <f t="shared" ca="1" si="289"/>
        <v>-6,21351422409734-4,15173747095163i</v>
      </c>
      <c r="DO188" s="240" t="str">
        <f t="shared" ca="1" si="290"/>
        <v>-1,51239180569178E-12+7,47293001711938i</v>
      </c>
      <c r="DP188" s="240" t="str">
        <f t="shared" ca="1" si="291"/>
        <v>6,21351422409914-4,15173747094893i</v>
      </c>
      <c r="DQ188" s="240" t="str">
        <f t="shared" ca="1" si="292"/>
        <v>-6,90408709070531-2,85976650877656i</v>
      </c>
      <c r="DR188" s="240" t="str">
        <f t="shared" ca="1" si="293"/>
        <v>1,45789632344253+7,3293397622744i</v>
      </c>
      <c r="DS188" s="240" t="str">
        <f t="shared" ca="1" si="294"/>
        <v>5,28415949043839-5,28415949043684i</v>
      </c>
      <c r="DT188" s="240" t="str">
        <f t="shared" ca="1" si="295"/>
        <v>-7,32933976227397-1,45789632344468i</v>
      </c>
      <c r="DU188" s="240" t="str">
        <f t="shared" ca="1" si="296"/>
        <v>2,85976650877453+6,90408709070615i</v>
      </c>
      <c r="DV188" s="240" t="str">
        <f t="shared" ca="1" si="297"/>
        <v>4,15173747095076-6,21351422409793i</v>
      </c>
      <c r="DW188" s="240" t="str">
        <f t="shared" ca="1" si="298"/>
        <v>-7,47293001711938-6,81128110642072E-13i</v>
      </c>
      <c r="DX188" s="240" t="str">
        <f t="shared" ca="1" si="299"/>
        <v>4,1517374709498+6,21351422409856i</v>
      </c>
      <c r="DY188" s="240" t="str">
        <f t="shared" ca="1" si="300"/>
        <v>2,85976650877559-6,90408709070571i</v>
      </c>
      <c r="DZ188" s="240" t="str">
        <f t="shared" ca="1" si="301"/>
        <v>-7,32933976227419+1,45789632344355i</v>
      </c>
      <c r="EA188" s="240" t="str">
        <f t="shared" ca="1" si="302"/>
        <v>5,28415949043757+5,28415949043765i</v>
      </c>
      <c r="EB188" s="240" t="str">
        <f t="shared" ca="1" si="303"/>
        <v>1,45789632344387-7,32933976227413i</v>
      </c>
      <c r="EC188" s="240" t="str">
        <f t="shared" ca="1" si="304"/>
        <v>-6,90408709070575+2,8597665087755i</v>
      </c>
      <c r="ED188" s="240" t="str">
        <f t="shared" ca="1" si="305"/>
        <v>6,21351422409839+4,15173747095006i</v>
      </c>
      <c r="EE188" s="240" t="str">
        <f t="shared" ca="1" si="306"/>
        <v>-5,74922475488262E-13-7,47293001711938i</v>
      </c>
      <c r="EF188" s="240" t="str">
        <f t="shared" ca="1" si="307"/>
        <v>-6,21351422409799+4,15173747095067i</v>
      </c>
      <c r="EG188" s="240" t="str">
        <f t="shared" ca="1" si="308"/>
        <v>6,90408709070603+2,85976650877482i</v>
      </c>
      <c r="EH188" s="240" t="str">
        <f t="shared" ca="1" si="309"/>
        <v>-1,45789632344479-7,32933976227396i</v>
      </c>
      <c r="EI188" s="240" t="str">
        <f t="shared" ca="1" si="310"/>
        <v>-5,28415949043691+5,28415949043831i</v>
      </c>
      <c r="EJ188" s="240" t="str">
        <f t="shared" ca="1" si="311"/>
        <v>7,32933976227434+1,45789632344284i</v>
      </c>
      <c r="EK188" s="240" t="str">
        <f t="shared" ca="1" si="312"/>
        <v>-2,85976650877665-6,90408709070527i</v>
      </c>
      <c r="EL188" s="240" t="str">
        <f t="shared" ca="1" si="313"/>
        <v>-4,15173747094902+6,21351422409908i</v>
      </c>
      <c r="EM188" s="240" t="str">
        <f t="shared" ca="1" si="314"/>
        <v>7,47293001711938-1,40618617053797E-12i</v>
      </c>
      <c r="EN188" s="240"/>
      <c r="EO188" s="240"/>
      <c r="EP188" s="240"/>
    </row>
    <row r="189" spans="1:146" ht="15" thickBot="1">
      <c r="A189" s="277">
        <f t="shared" si="181"/>
        <v>1.7382812500000011E-3</v>
      </c>
      <c r="B189" s="276">
        <v>89</v>
      </c>
      <c r="C189" s="248">
        <f t="shared" si="182"/>
        <v>17800</v>
      </c>
      <c r="D189" s="247">
        <f t="shared" si="315"/>
        <v>111840.69846779664</v>
      </c>
      <c r="E189" s="247" t="str">
        <f t="shared" si="316"/>
        <v>111840,698467797i</v>
      </c>
      <c r="F189" s="247" t="str">
        <f t="shared" si="183"/>
        <v>0,0107122125056581-0,02840785162496i</v>
      </c>
      <c r="G189" s="247" t="str">
        <f t="shared" si="184"/>
        <v>-4,50475724222564+1,96222900593363i</v>
      </c>
      <c r="H189" s="247" t="str">
        <f t="shared" si="180"/>
        <v>0,00204854912432177-0,00472279943632077i</v>
      </c>
      <c r="I189" s="247" t="str">
        <f t="shared" si="317"/>
        <v>-0,00271708141006574+0,00435055237826012i</v>
      </c>
      <c r="J189" s="275" t="str">
        <f ca="1">IMPRODUCT(1/N_FFT2,CZ100)</f>
        <v>0,00393399339286848-0,00445837929232102i</v>
      </c>
      <c r="K189" s="274" t="str">
        <f t="shared" ca="1" si="318"/>
        <v>8,70743231830849E-06+0,0000292288238055911i</v>
      </c>
      <c r="N189" s="265">
        <f t="shared" ca="1" si="185"/>
        <v>22.474023592896462</v>
      </c>
      <c r="O189" s="240">
        <f t="shared" ca="1" si="186"/>
        <v>7.4740235928964607</v>
      </c>
      <c r="P189" s="240" t="str">
        <f t="shared" ca="1" si="187"/>
        <v>-4,30360400764-6,11064818268879i</v>
      </c>
      <c r="Q189" s="240" t="str">
        <f t="shared" ca="1" si="188"/>
        <v>-2,51792271246086+7,03712255692955i</v>
      </c>
      <c r="R189" s="240" t="str">
        <f t="shared" ca="1" si="189"/>
        <v>7,20328505402405-1,99341744189387i</v>
      </c>
      <c r="S189" s="240" t="str">
        <f t="shared" ca="1" si="190"/>
        <v>-5,77749836598868-4,74147037301417i</v>
      </c>
      <c r="T189" s="240" t="str">
        <f t="shared" ca="1" si="191"/>
        <v>-0,54982328394479+7,45377240218704i</v>
      </c>
      <c r="U189" s="241" t="str">
        <f t="shared" ca="1" si="192"/>
        <v>6,41068386744439-3,84241603927284i</v>
      </c>
      <c r="V189" s="240" t="str">
        <f t="shared" ca="1" si="193"/>
        <v>-6,83282528298438-3,02878314168946i</v>
      </c>
      <c r="W189" s="240" t="str">
        <f t="shared" ca="1" si="194"/>
        <v>1,45810966949413+7,33041232529935i</v>
      </c>
      <c r="X189" s="240" t="str">
        <f t="shared" ca="1" si="195"/>
        <v>5,1536422996234-5,41303978506581i</v>
      </c>
      <c r="Y189" s="240" t="str">
        <f t="shared" ca="1" si="196"/>
        <v>-7,39312857301572-1,09666702787649i</v>
      </c>
      <c r="Z189" s="240" t="str">
        <f t="shared" ca="1" si="197"/>
        <v>3,36040568547217+6,67597950088369i</v>
      </c>
      <c r="AA189" s="240" t="str">
        <f t="shared" ca="1" si="198"/>
        <v>3,52323033265215-6,59150033681655i</v>
      </c>
      <c r="AB189" s="240" t="str">
        <f t="shared" ca="1" si="199"/>
        <v>-7,41781545705765+0,914900274461386i</v>
      </c>
      <c r="AC189" s="240" t="str">
        <f t="shared" ca="1" si="200"/>
        <v>5,01924747254727+5,53788619208636i</v>
      </c>
      <c r="AD189" s="240" t="str">
        <f t="shared" ca="1" si="201"/>
        <v>1,63756783816527-7,2924207395473i</v>
      </c>
      <c r="AE189" s="240" t="str">
        <f t="shared" ca="1" si="202"/>
        <v>-6,90509742298336+2,86018500210763i</v>
      </c>
      <c r="AF189" s="240" t="str">
        <f t="shared" ca="1" si="203"/>
        <v>6,31445547921898+3,99858483317965i</v>
      </c>
      <c r="AG189" s="240" t="str">
        <f t="shared" ca="1" si="204"/>
        <v>-0,366732955571988-7,46502080415522i</v>
      </c>
      <c r="AH189" s="240" t="str">
        <f t="shared" ca="1" si="205"/>
        <v>-5,89211979945693+4,59825542309478i</v>
      </c>
      <c r="AI189" s="240" t="str">
        <f t="shared" ca="1" si="206"/>
        <v>7,15219464625687+2,16959452645591i</v>
      </c>
      <c r="AJ189" s="240" t="str">
        <f t="shared" ca="1" si="207"/>
        <v>-2,34446472840202-7,09679602387245i</v>
      </c>
      <c r="AK189" s="240" t="str">
        <f t="shared" ca="1" si="208"/>
        <v>-4,45227065604829+6,00319204027859i</v>
      </c>
      <c r="AL189" s="240" t="str">
        <f t="shared" ca="1" si="209"/>
        <v>7,47177255672615+0,18342172097905i</v>
      </c>
      <c r="AM189" s="240" t="str">
        <f t="shared" ca="1" si="210"/>
        <v>-4,15234502909965-6,21442349912559i</v>
      </c>
      <c r="AN189" s="240" t="str">
        <f t="shared" ca="1" si="211"/>
        <v>-2,68986399402904+6,97321019049327i</v>
      </c>
      <c r="AO189" s="240" t="str">
        <f t="shared" ca="1" si="212"/>
        <v>7,25003647222291-1,81603959720334i</v>
      </c>
      <c r="AP189" s="240" t="str">
        <f t="shared" ca="1" si="213"/>
        <v>-5,65939678353923-4,88182923847596i</v>
      </c>
      <c r="AQ189" s="240" t="str">
        <f t="shared" ca="1" si="214"/>
        <v>-0,732582419331275+7,43803412643822i</v>
      </c>
      <c r="AR189" s="240" t="str">
        <f t="shared" ca="1" si="215"/>
        <v>-0,732582419331275+7,43803412643822i</v>
      </c>
      <c r="AS189" s="240" t="str">
        <f t="shared" ca="1" si="216"/>
        <v>-6,75643730453044-3,1955568555609i</v>
      </c>
      <c r="AT189" s="240" t="str">
        <f t="shared" ca="1" si="217"/>
        <v>1,27777319008032+7,36398834476841i</v>
      </c>
      <c r="AU189" s="240" t="str">
        <f t="shared" ca="1" si="218"/>
        <v>5,28493276528532-5,28493276528534i</v>
      </c>
      <c r="AV189" s="240" t="str">
        <f t="shared" ca="1" si="219"/>
        <v>-7,36398834476841-1,27777319008029i</v>
      </c>
      <c r="AW189" s="240" t="str">
        <f t="shared" ca="1" si="220"/>
        <v>3,19555685556093+6,75643730453044i</v>
      </c>
      <c r="AX189" s="240" t="str">
        <f t="shared" ca="1" si="221"/>
        <v>3,68393271762118-6,50305069941894i</v>
      </c>
      <c r="AY189" s="240" t="str">
        <f t="shared" ca="1" si="222"/>
        <v>-7,43803412643823+0,732582419331248i</v>
      </c>
      <c r="AZ189" s="240" t="str">
        <f t="shared" ca="1" si="223"/>
        <v>4,88182923847602+5,65939678353917i</v>
      </c>
      <c r="BA189" s="240" t="str">
        <f t="shared" ca="1" si="224"/>
        <v>1,81603959720332-7,25003647222292i</v>
      </c>
      <c r="BB189" s="240" t="str">
        <f t="shared" ca="1" si="225"/>
        <v>-6,97321019049325+2,68986399402906i</v>
      </c>
      <c r="BC189" s="240" t="str">
        <f t="shared" ca="1" si="226"/>
        <v>6,2144234991256+4,15234502909963i</v>
      </c>
      <c r="BD189" s="240" t="str">
        <f t="shared" ca="1" si="227"/>
        <v>-0,183421720979076-7,47177255672615i</v>
      </c>
      <c r="BE189" s="240" t="str">
        <f t="shared" ca="1" si="228"/>
        <v>-6,00319204027861+4,45227065604826i</v>
      </c>
      <c r="BF189" s="240" t="str">
        <f t="shared" ca="1" si="229"/>
        <v>7,09679602387244+2,34446472840205i</v>
      </c>
      <c r="BG189" s="240" t="str">
        <f t="shared" ca="1" si="230"/>
        <v>-2,16959452645588-7,15219464625688i</v>
      </c>
      <c r="BH189" s="240" t="str">
        <f t="shared" ca="1" si="231"/>
        <v>-4,59825542309472+5,89211979945698i</v>
      </c>
      <c r="BI189" s="240" t="str">
        <f t="shared" ca="1" si="232"/>
        <v>7,46502080415523+0,366732955571962i</v>
      </c>
      <c r="BJ189" s="240" t="str">
        <f t="shared" ca="1" si="233"/>
        <v>-3,9985848331784-6,31445547921977i</v>
      </c>
      <c r="BK189" s="240" t="str">
        <f t="shared" ca="1" si="234"/>
        <v>-2,86018500210966+6,90509742298253i</v>
      </c>
      <c r="BL189" s="240" t="str">
        <f t="shared" ca="1" si="235"/>
        <v>7,29242073954811-1,63756783816167i</v>
      </c>
      <c r="BM189" s="240" t="str">
        <f t="shared" ca="1" si="236"/>
        <v>-5,53788619208786-5,01924747254562i</v>
      </c>
      <c r="BN189" s="240" t="str">
        <f t="shared" ca="1" si="237"/>
        <v>-0,914900274459943+7,41781545705783i</v>
      </c>
      <c r="BO189" s="240" t="str">
        <f t="shared" ca="1" si="238"/>
        <v>6,59150033681657-3,52323033265213i</v>
      </c>
      <c r="BP189" s="240" t="str">
        <f t="shared" ca="1" si="239"/>
        <v>-6,67597950088333-3,36040568547289i</v>
      </c>
      <c r="BQ189" s="240" t="str">
        <f t="shared" ca="1" si="240"/>
        <v>1,09666702787423+7,39312857301605i</v>
      </c>
      <c r="BR189" s="240" t="str">
        <f t="shared" ca="1" si="241"/>
        <v>5,41303978506784-5,15364229962127i</v>
      </c>
      <c r="BS189" s="240" t="str">
        <f t="shared" ca="1" si="242"/>
        <v>-7,33041232529993-1,45810966949119i</v>
      </c>
      <c r="BT189" s="240" t="str">
        <f t="shared" ca="1" si="243"/>
        <v>3,02878314169151+6,83282528298348i</v>
      </c>
      <c r="BU189" s="240" t="str">
        <f t="shared" ca="1" si="244"/>
        <v>3,8424160392722-6,41068386744478i</v>
      </c>
      <c r="BV189" s="240" t="str">
        <f t="shared" ca="1" si="245"/>
        <v>-7,45377240218703+0,549823283944881i</v>
      </c>
      <c r="BW189" s="240" t="str">
        <f t="shared" ca="1" si="246"/>
        <v>4,74147037301314+5,77749836598952i</v>
      </c>
      <c r="BX189" s="240" t="str">
        <f t="shared" ca="1" si="247"/>
        <v>1,99341744189624-7,20328505402339i</v>
      </c>
      <c r="BY189" s="240" t="str">
        <f t="shared" ca="1" si="248"/>
        <v>-7,03712255693076+2,51792271245747i</v>
      </c>
      <c r="BZ189" s="240" t="str">
        <f t="shared" ca="1" si="249"/>
        <v>6,11064818269032+4,30360400763784i</v>
      </c>
      <c r="CA189" s="240" t="str">
        <f t="shared" ca="1" si="250"/>
        <v>-1,51260664383571E-12-7,47402359289646i</v>
      </c>
      <c r="CB189" s="240" t="str">
        <f t="shared" ca="1" si="251"/>
        <v>-6,11064818268857+4,30360400764031i</v>
      </c>
      <c r="CC189" s="240" t="str">
        <f t="shared" ca="1" si="252"/>
        <v>7,03712255692927+2,51792271246163i</v>
      </c>
      <c r="CD189" s="240" t="str">
        <f t="shared" ca="1" si="253"/>
        <v>-1,99341744189199-7,20328505402457i</v>
      </c>
      <c r="CE189" s="240" t="str">
        <f t="shared" ca="1" si="254"/>
        <v>-4,74147037301654+5,77749836598672i</v>
      </c>
      <c r="CF189" s="240" t="str">
        <f t="shared" ca="1" si="255"/>
        <v>7,45377240218725+0,549823283941865i</v>
      </c>
      <c r="CG189" s="240" t="str">
        <f t="shared" ca="1" si="256"/>
        <v>-3,8424160392747-6,41068386744327i</v>
      </c>
      <c r="CH189" s="240" t="str">
        <f t="shared" ca="1" si="257"/>
        <v>-3,02878314168884+6,83282528298466i</v>
      </c>
      <c r="CI189" s="240" t="str">
        <f t="shared" ca="1" si="258"/>
        <v>7,33041232529936-1,45810966949405i</v>
      </c>
      <c r="CJ189" s="240" t="str">
        <f t="shared" ca="1" si="259"/>
        <v>-5,41303978506473-5,15364229962454i</v>
      </c>
      <c r="CK189" s="240" t="str">
        <f t="shared" ca="1" si="260"/>
        <v>-1,0966670278788+7,39312857301538i</v>
      </c>
      <c r="CL189" s="240" t="str">
        <f t="shared" ca="1" si="261"/>
        <v>6,67597950088541-3,36040568546875i</v>
      </c>
      <c r="CM189" s="240" t="str">
        <f t="shared" ca="1" si="262"/>
        <v>-6,59150033681799-3,52323033264946i</v>
      </c>
      <c r="CN189" s="240" t="str">
        <f t="shared" ca="1" si="263"/>
        <v>0,91490027446294+7,41781545705746i</v>
      </c>
      <c r="CO189" s="240" t="str">
        <f t="shared" ca="1" si="264"/>
        <v>5,53788619208582-5,01924747254786i</v>
      </c>
      <c r="CP189" s="240" t="str">
        <f t="shared" ca="1" si="265"/>
        <v>-7,29242073954715-1,63756783816598i</v>
      </c>
      <c r="CQ189" s="240" t="str">
        <f t="shared" ca="1" si="266"/>
        <v>2,86018500210559+6,90509742298421i</v>
      </c>
      <c r="CR189" s="240" t="str">
        <f t="shared" ca="1" si="267"/>
        <v>3,99858483318213-6,31445547921741i</v>
      </c>
      <c r="CS189" s="240" t="str">
        <f t="shared" ca="1" si="268"/>
        <v>-7,46502080415508+0,366732955574983i</v>
      </c>
      <c r="CT189" s="240" t="str">
        <f t="shared" ca="1" si="269"/>
        <v>4,59825542309652+5,89211979945557i</v>
      </c>
      <c r="CU189" s="240" t="str">
        <f t="shared" ca="1" si="270"/>
        <v>2,16959452645523-7,15219464625708i</v>
      </c>
      <c r="CV189" s="240" t="str">
        <f t="shared" ca="1" si="271"/>
        <v>-7,09679602387245+2,344464728402i</v>
      </c>
      <c r="CW189" s="240" t="str">
        <f t="shared" ca="1" si="272"/>
        <v>6,00319204027769+4,4522706560495i</v>
      </c>
      <c r="CX189" s="240" t="str">
        <f t="shared" ca="1" si="273"/>
        <v>0,183421720981361-7,47177255672609i</v>
      </c>
      <c r="CY189" s="240" t="str">
        <f t="shared" ca="1" si="274"/>
        <v>-6,2144234991277+4,15234502909649i</v>
      </c>
      <c r="CZ189" s="240" t="str">
        <f t="shared" ca="1" si="275"/>
        <v>6,97321019049438+2,68986399402614i</v>
      </c>
      <c r="DA189" s="240" t="str">
        <f t="shared" ca="1" si="276"/>
        <v>-1,81603959720491-7,25003647222252i</v>
      </c>
      <c r="DB189" s="240" t="str">
        <f t="shared" ca="1" si="277"/>
        <v>-4,88182923847534+5,65939678353976i</v>
      </c>
      <c r="DC189" s="240" t="str">
        <f t="shared" ca="1" si="278"/>
        <v>7,43803412643816+0,732582419331937i</v>
      </c>
      <c r="DD189" s="240" t="str">
        <f t="shared" ca="1" si="279"/>
        <v>-3,68393271761993-6,50305069941964i</v>
      </c>
      <c r="DE189" s="240" t="str">
        <f t="shared" ca="1" si="280"/>
        <v>-3,19555685556356+6,75643730452919i</v>
      </c>
      <c r="DF189" s="240" t="str">
        <f t="shared" ca="1" si="281"/>
        <v>7,36398834476776-1,277773190084i</v>
      </c>
      <c r="DG189" s="240" t="str">
        <f t="shared" ca="1" si="282"/>
        <v>-5,28493276528693-5,28493276528373i</v>
      </c>
      <c r="DH189" s="240" t="str">
        <f t="shared" ca="1" si="283"/>
        <v>-1,27777319007953+7,36398834476854i</v>
      </c>
      <c r="DI189" s="240" t="str">
        <f t="shared" ca="1" si="284"/>
        <v>6,75643730453042-3,19555685556095i</v>
      </c>
      <c r="DJ189" s="240" t="str">
        <f t="shared" ca="1" si="285"/>
        <v>-6,50305069941822-3,68393271762245i</v>
      </c>
      <c r="DK189" s="240" t="str">
        <f t="shared" ca="1" si="286"/>
        <v>0,732582419329054+7,43803412643845i</v>
      </c>
      <c r="DL189" s="240" t="str">
        <f t="shared" ca="1" si="287"/>
        <v>5,65939678354166-4,88182923847314i</v>
      </c>
      <c r="DM189" s="240" t="str">
        <f t="shared" ca="1" si="288"/>
        <v>-7,25003647222362-1,81603959720051i</v>
      </c>
      <c r="DN189" s="240" t="str">
        <f t="shared" ca="1" si="289"/>
        <v>2,68986399403037+6,97321019049275i</v>
      </c>
      <c r="DO189" s="240" t="str">
        <f t="shared" ca="1" si="290"/>
        <v>4,15234502909908-6,21442349912597i</v>
      </c>
      <c r="DP189" s="240" t="str">
        <f t="shared" ca="1" si="291"/>
        <v>-7,47177255672617+0,183421720978252i</v>
      </c>
      <c r="DQ189" s="240" t="str">
        <f t="shared" ca="1" si="292"/>
        <v>4,45227065604701+6,00319204027954i</v>
      </c>
      <c r="DR189" s="240" t="str">
        <f t="shared" ca="1" si="293"/>
        <v>2,34446472840495-7,09679602387148i</v>
      </c>
      <c r="DS189" s="240" t="str">
        <f t="shared" ca="1" si="294"/>
        <v>-7,15219464625577+2,16959452645957i</v>
      </c>
      <c r="DT189" s="240" t="str">
        <f t="shared" ca="1" si="295"/>
        <v>5,89211979945837+4,59825542309294i</v>
      </c>
      <c r="DU189" s="240" t="str">
        <f t="shared" ca="1" si="296"/>
        <v>0,366732955570451-7,46502080415531i</v>
      </c>
      <c r="DV189" s="240" t="str">
        <f t="shared" ca="1" si="297"/>
        <v>-6,31445547921895+3,99858483317968i</v>
      </c>
      <c r="DW189" s="240" t="str">
        <f t="shared" ca="1" si="298"/>
        <v>6,9050974229831+2,86018500210827i</v>
      </c>
      <c r="DX189" s="240" t="str">
        <f t="shared" ca="1" si="299"/>
        <v>-1,63756783816315-7,29242073954778i</v>
      </c>
      <c r="DY189" s="240" t="str">
        <f t="shared" ca="1" si="300"/>
        <v>-5,01924747255+5,53788619208388i</v>
      </c>
      <c r="DZ189" s="240" t="str">
        <f t="shared" ca="1" si="301"/>
        <v>7,41781545705802+0,914900274458441i</v>
      </c>
      <c r="EA189" s="240" t="str">
        <f t="shared" ca="1" si="302"/>
        <v>-3,52323033265346-6,59150033681585i</v>
      </c>
      <c r="EB189" s="240" t="str">
        <f t="shared" ca="1" si="303"/>
        <v>-3,36040568547154+6,67597950088401i</v>
      </c>
      <c r="EC189" s="240" t="str">
        <f t="shared" ca="1" si="304"/>
        <v>7,3931285730158-1,09666702787594i</v>
      </c>
      <c r="ED189" s="240" t="str">
        <f t="shared" ca="1" si="305"/>
        <v>-5,15364229962244-5,41303978506673i</v>
      </c>
      <c r="EE189" s="240" t="str">
        <f t="shared" ca="1" si="306"/>
        <v>-1,45810966949689+7,3304123252988i</v>
      </c>
      <c r="EF189" s="240" t="str">
        <f t="shared" ca="1" si="307"/>
        <v>6,8328252829829-3,0287831416928i</v>
      </c>
      <c r="EG189" s="240" t="str">
        <f t="shared" ca="1" si="308"/>
        <v>-6,41068386744549-3,84241603927099i</v>
      </c>
      <c r="EH189" s="240" t="str">
        <f t="shared" ca="1" si="309"/>
        <v>0,549823283946178+7,45377240218693i</v>
      </c>
      <c r="EI189" s="240" t="str">
        <f t="shared" ca="1" si="310"/>
        <v>5,77749836598869-4,74147037301414i</v>
      </c>
      <c r="EJ189" s="240" t="str">
        <f t="shared" ca="1" si="311"/>
        <v>-7,20328505402374-1,99341744189499i</v>
      </c>
      <c r="EK189" s="240" t="str">
        <f t="shared" ca="1" si="312"/>
        <v>2,5179227124587+7,03712255693032i</v>
      </c>
      <c r="EL189" s="240" t="str">
        <f t="shared" ca="1" si="313"/>
        <v>4,30360400764286-6,11064818268678i</v>
      </c>
      <c r="EM189" s="240" t="str">
        <f t="shared" ca="1" si="314"/>
        <v>-7,47402359289646+3,02521328767142E-12i</v>
      </c>
      <c r="EN189" s="240"/>
      <c r="EO189" s="240"/>
      <c r="EP189" s="240"/>
    </row>
    <row r="190" spans="1:146" ht="15" thickBot="1">
      <c r="A190" s="277">
        <f t="shared" si="181"/>
        <v>1.7578125000000011E-3</v>
      </c>
      <c r="B190" s="276">
        <v>90</v>
      </c>
      <c r="C190" s="248">
        <f t="shared" si="182"/>
        <v>18000</v>
      </c>
      <c r="D190" s="247">
        <f t="shared" si="315"/>
        <v>113097.33552923256</v>
      </c>
      <c r="E190" s="247" t="str">
        <f t="shared" si="316"/>
        <v>113097,335529233i</v>
      </c>
      <c r="F190" s="247" t="str">
        <f t="shared" si="183"/>
        <v>0,0107124833738053-0,0281269197124272i</v>
      </c>
      <c r="G190" s="247" t="str">
        <f t="shared" si="184"/>
        <v>-4,47844176870016+1,99206448751849i</v>
      </c>
      <c r="H190" s="247" t="str">
        <f t="shared" si="180"/>
        <v>0,0020473972763019-0,00467032068431883i</v>
      </c>
      <c r="I190" s="247" t="str">
        <f t="shared" si="317"/>
        <v>-0,00270358227832544+0,004306762946815i</v>
      </c>
      <c r="J190" s="275" t="str">
        <f ca="1">IMPRODUCT(1/N_FFT2,DA100)</f>
        <v>0,020256956383538+0,000159357941590565i</v>
      </c>
      <c r="K190" s="274" t="str">
        <f t="shared" ca="1" si="318"/>
        <v>-0,0000554526651694677+0,0000868110718610744i</v>
      </c>
      <c r="N190" s="265">
        <f t="shared" ca="1" si="185"/>
        <v>22.475025377136603</v>
      </c>
      <c r="O190" s="240">
        <f t="shared" ca="1" si="186"/>
        <v>7.4750253771366024</v>
      </c>
      <c r="P190" s="240" t="str">
        <f t="shared" ca="1" si="187"/>
        <v>-4,45286741822354-6,00399668092508i</v>
      </c>
      <c r="Q190" s="240" t="str">
        <f t="shared" ca="1" si="188"/>
        <v>-2,16988532907099+7,15315329400389i</v>
      </c>
      <c r="R190" s="240" t="str">
        <f t="shared" ca="1" si="189"/>
        <v>7,03806578093544-2,51826020340667i</v>
      </c>
      <c r="S190" s="240" t="str">
        <f t="shared" ca="1" si="190"/>
        <v>-6,21525645227944-4,15290159060324i</v>
      </c>
      <c r="T190" s="240" t="str">
        <f t="shared" ca="1" si="191"/>
        <v>0,3667821107944+7,4660213817024i</v>
      </c>
      <c r="U190" s="241" t="str">
        <f t="shared" ca="1" si="192"/>
        <v>5,77827275567852-4,74210589820805i</v>
      </c>
      <c r="V190" s="240" t="str">
        <f t="shared" ca="1" si="193"/>
        <v>-7,2510082342449-1,81628301091785i</v>
      </c>
      <c r="W190" s="240" t="str">
        <f t="shared" ca="1" si="194"/>
        <v>2,86056836833888+6,90602295093893i</v>
      </c>
      <c r="X190" s="240" t="str">
        <f t="shared" ca="1" si="195"/>
        <v>3,84293105929996-6,4115431264481i</v>
      </c>
      <c r="Y190" s="240" t="str">
        <f t="shared" ca="1" si="196"/>
        <v>-7,43903108681345+0,732680611357578i</v>
      </c>
      <c r="Z190" s="240" t="str">
        <f t="shared" ca="1" si="197"/>
        <v>5,01992022972503+5,53862846524603i</v>
      </c>
      <c r="AA190" s="240" t="str">
        <f t="shared" ca="1" si="198"/>
        <v>1,45830510790417-7,33139486053621i</v>
      </c>
      <c r="AB190" s="240" t="str">
        <f t="shared" ca="1" si="199"/>
        <v>-6,75734290675753+3,19598517351534i</v>
      </c>
      <c r="AC190" s="240" t="str">
        <f t="shared" ca="1" si="200"/>
        <v>6,59238383164025+3,5237025704739i</v>
      </c>
      <c r="AD190" s="240" t="str">
        <f t="shared" ca="1" si="201"/>
        <v>-1,09681402015277-7,39411951445421i</v>
      </c>
      <c r="AE190" s="240" t="str">
        <f t="shared" ca="1" si="202"/>
        <v>-5,28564113371468+5,28564113371497i</v>
      </c>
      <c r="AF190" s="240" t="str">
        <f t="shared" ca="1" si="203"/>
        <v>7,39411951445416+1,09681402015309i</v>
      </c>
      <c r="AG190" s="240" t="str">
        <f t="shared" ca="1" si="204"/>
        <v>-3,52370257047359-6,59238383164042i</v>
      </c>
      <c r="AH190" s="240" t="str">
        <f t="shared" ca="1" si="205"/>
        <v>-3,19598517351566+6,75734290675738i</v>
      </c>
      <c r="AI190" s="240" t="str">
        <f t="shared" ca="1" si="206"/>
        <v>7,33139486053614-1,45830510790456i</v>
      </c>
      <c r="AJ190" s="240" t="str">
        <f t="shared" ca="1" si="207"/>
        <v>-5,53862846524629-5,01992022972474i</v>
      </c>
      <c r="AK190" s="240" t="str">
        <f t="shared" ca="1" si="208"/>
        <v>-0,732680611357929+7,43903108681341i</v>
      </c>
      <c r="AL190" s="240" t="str">
        <f t="shared" ca="1" si="209"/>
        <v>6,41154312644828-3,84293105929966i</v>
      </c>
      <c r="AM190" s="240" t="str">
        <f t="shared" ca="1" si="210"/>
        <v>-6,90602295093908-2,86056836833852i</v>
      </c>
      <c r="AN190" s="240" t="str">
        <f t="shared" ca="1" si="211"/>
        <v>1,81628301091822+7,25100823424481i</v>
      </c>
      <c r="AO190" s="240" t="str">
        <f t="shared" ca="1" si="212"/>
        <v>4,74210589820833-5,77827275567828i</v>
      </c>
      <c r="AP190" s="240" t="str">
        <f t="shared" ca="1" si="213"/>
        <v>-7,46602138170238-0,366782110794765i</v>
      </c>
      <c r="AQ190" s="240" t="str">
        <f t="shared" ca="1" si="214"/>
        <v>4,15290159060349+6,21525645227928i</v>
      </c>
      <c r="AR190" s="240" t="str">
        <f t="shared" ca="1" si="215"/>
        <v>4,15290159060349+6,21525645227928i</v>
      </c>
      <c r="AS190" s="240" t="str">
        <f t="shared" ca="1" si="216"/>
        <v>-7,15315329400388+2,16988532907104i</v>
      </c>
      <c r="AT190" s="240" t="str">
        <f t="shared" ca="1" si="217"/>
        <v>6,00399668092498+4,45286741822368i</v>
      </c>
      <c r="AU190" s="240" t="str">
        <f t="shared" ca="1" si="218"/>
        <v>3,26006721957646E-13-7,4750253771366i</v>
      </c>
      <c r="AV190" s="240" t="str">
        <f t="shared" ca="1" si="219"/>
        <v>-6,00399668092493+4,45286741822376i</v>
      </c>
      <c r="AW190" s="240" t="str">
        <f t="shared" ca="1" si="220"/>
        <v>7,1531532940039+2,16988532907095i</v>
      </c>
      <c r="AX190" s="240" t="str">
        <f t="shared" ca="1" si="221"/>
        <v>-2,51826020340657-7,03806578093548i</v>
      </c>
      <c r="AY190" s="240" t="str">
        <f t="shared" ca="1" si="222"/>
        <v>-4,15290159060346+6,2152564522793i</v>
      </c>
      <c r="AZ190" s="240" t="str">
        <f t="shared" ca="1" si="223"/>
        <v>7,46602138170238-0,366782110794804i</v>
      </c>
      <c r="BA190" s="240" t="str">
        <f t="shared" ca="1" si="224"/>
        <v>-4,74210589820836-5,77827275567826i</v>
      </c>
      <c r="BB190" s="240" t="str">
        <f t="shared" ca="1" si="225"/>
        <v>-1,81628301091818+7,25100823424482i</v>
      </c>
      <c r="BC190" s="240" t="str">
        <f t="shared" ca="1" si="226"/>
        <v>6,90602295093907-2,86056836833855i</v>
      </c>
      <c r="BD190" s="240" t="str">
        <f t="shared" ca="1" si="227"/>
        <v>-6,41154312644792-3,84293105930026i</v>
      </c>
      <c r="BE190" s="240" t="str">
        <f t="shared" ca="1" si="228"/>
        <v>0,732680611357968+7,43903108681341i</v>
      </c>
      <c r="BF190" s="240" t="str">
        <f t="shared" ca="1" si="229"/>
        <v>5,53862846524626-5,01992022972477i</v>
      </c>
      <c r="BG190" s="240" t="str">
        <f t="shared" ca="1" si="230"/>
        <v>-7,33139486053614-1,45830510790452i</v>
      </c>
      <c r="BH190" s="240" t="str">
        <f t="shared" ca="1" si="231"/>
        <v>3,19598517351569+6,75734290675737i</v>
      </c>
      <c r="BI190" s="240" t="str">
        <f t="shared" ca="1" si="232"/>
        <v>3,5237025704729-6,59238383164079i</v>
      </c>
      <c r="BJ190" s="240" t="str">
        <f t="shared" ca="1" si="233"/>
        <v>-7,39411951445437+1,09681402015166i</v>
      </c>
      <c r="BK190" s="240" t="str">
        <f t="shared" ca="1" si="234"/>
        <v>5,28564113371733+5,28564113371231i</v>
      </c>
      <c r="BL190" s="240" t="str">
        <f t="shared" ca="1" si="235"/>
        <v>1,096814020152-7,39411951445432i</v>
      </c>
      <c r="BM190" s="240" t="str">
        <f t="shared" ca="1" si="236"/>
        <v>-6,59238383164095+3,5237025704726i</v>
      </c>
      <c r="BN190" s="240" t="str">
        <f t="shared" ca="1" si="237"/>
        <v>6,75734290675595+3,19598517351869i</v>
      </c>
      <c r="BO190" s="240" t="str">
        <f t="shared" ca="1" si="238"/>
        <v>-1,45830510790564-7,33139486053592i</v>
      </c>
      <c r="BP190" s="240" t="str">
        <f t="shared" ca="1" si="239"/>
        <v>-5,01992022972558+5,53862846524554i</v>
      </c>
      <c r="BQ190" s="240" t="str">
        <f t="shared" ca="1" si="240"/>
        <v>7,43903108681309+0,732680611361266i</v>
      </c>
      <c r="BR190" s="240" t="str">
        <f t="shared" ca="1" si="241"/>
        <v>-3,84293105930125-6,41154312644733i</v>
      </c>
      <c r="BS190" s="240" t="str">
        <f t="shared" ca="1" si="242"/>
        <v>-2,86056836833956+6,90602295093865i</v>
      </c>
      <c r="BT190" s="240" t="str">
        <f t="shared" ca="1" si="243"/>
        <v>7,25100823424562-1,81628301091497i</v>
      </c>
      <c r="BU190" s="240" t="str">
        <f t="shared" ca="1" si="244"/>
        <v>-5,77827275567953-4,74210589820682i</v>
      </c>
      <c r="BV190" s="240" t="str">
        <f t="shared" ca="1" si="245"/>
        <v>-0,366782110795144+7,46602138170236i</v>
      </c>
      <c r="BW190" s="240" t="str">
        <f t="shared" ca="1" si="246"/>
        <v>6,21525645228108-4,15290159060079i</v>
      </c>
      <c r="BX190" s="240" t="str">
        <f t="shared" ca="1" si="247"/>
        <v>-7,03806578093611-2,51826020340479i</v>
      </c>
      <c r="BY190" s="240" t="str">
        <f t="shared" ca="1" si="248"/>
        <v>2,16988532907073+7,15315329400396i</v>
      </c>
      <c r="BZ190" s="240" t="str">
        <f t="shared" ca="1" si="249"/>
        <v>4,45286741822583-6,00399668092339i</v>
      </c>
      <c r="CA190" s="240" t="str">
        <f t="shared" ca="1" si="250"/>
        <v>-7,4750253771366+2,32232854563893E-12i</v>
      </c>
      <c r="CB190" s="240" t="str">
        <f t="shared" ca="1" si="251"/>
        <v>4,45286741822341+6,00399668092518i</v>
      </c>
      <c r="CC190" s="240" t="str">
        <f t="shared" ca="1" si="252"/>
        <v>2,1698853290734-7,15315329400316i</v>
      </c>
      <c r="CD190" s="240" t="str">
        <f t="shared" ca="1" si="253"/>
        <v>-7,03806578093462+2,51826020340896i</v>
      </c>
      <c r="CE190" s="240" t="str">
        <f t="shared" ca="1" si="254"/>
        <v>6,21525645227953+4,15290159060312i</v>
      </c>
      <c r="CF190" s="240" t="str">
        <f t="shared" ca="1" si="255"/>
        <v>-0,366782110792144-7,46602138170251i</v>
      </c>
      <c r="CG190" s="240" t="str">
        <f t="shared" ca="1" si="256"/>
        <v>-5,77827275567658+4,74210589821041i</v>
      </c>
      <c r="CH190" s="240" t="str">
        <f t="shared" ca="1" si="257"/>
        <v>7,2510082342449+1,81628301091788i</v>
      </c>
      <c r="CI190" s="240" t="str">
        <f t="shared" ca="1" si="258"/>
        <v>-2,86056836833688-6,90602295093976i</v>
      </c>
      <c r="CJ190" s="240" t="str">
        <f t="shared" ca="1" si="259"/>
        <v>-3,84293105929744+6,41154312644961i</v>
      </c>
      <c r="CK190" s="240" t="str">
        <f t="shared" ca="1" si="260"/>
        <v>7,43903108681337-0,732680611358383i</v>
      </c>
      <c r="CL190" s="240" t="str">
        <f t="shared" ca="1" si="261"/>
        <v>-5,01992022972335-5,53862846524756i</v>
      </c>
      <c r="CM190" s="240" t="str">
        <f t="shared" ca="1" si="262"/>
        <v>-1,45830510790119+7,3313948605368i</v>
      </c>
      <c r="CN190" s="240" t="str">
        <f t="shared" ca="1" si="263"/>
        <v>6,75734290675723-3,19598517351597i</v>
      </c>
      <c r="CO190" s="240" t="str">
        <f t="shared" ca="1" si="264"/>
        <v>-6,59238383163958-3,52370257047515i</v>
      </c>
      <c r="CP190" s="240" t="str">
        <f t="shared" ca="1" si="265"/>
        <v>1,09681402015638+7,39411951445367i</v>
      </c>
      <c r="CQ190" s="240" t="str">
        <f t="shared" ca="1" si="266"/>
        <v>5,28564113371412-5,28564113371552i</v>
      </c>
      <c r="CR190" s="240" t="str">
        <f t="shared" ca="1" si="267"/>
        <v>-7,39411951445393-1,09681402015463i</v>
      </c>
      <c r="CS190" s="240" t="str">
        <f t="shared" ca="1" si="268"/>
        <v>3,52370257047035+6,59238383164215i</v>
      </c>
      <c r="CT190" s="240" t="str">
        <f t="shared" ca="1" si="269"/>
        <v>3,19598517351438-6,75734290675799i</v>
      </c>
      <c r="CU190" s="240" t="str">
        <f t="shared" ca="1" si="270"/>
        <v>-7,33139486053642+1,45830510790313i</v>
      </c>
      <c r="CV190" s="240" t="str">
        <f t="shared" ca="1" si="271"/>
        <v>5,53862846524375+5,01992022972755i</v>
      </c>
      <c r="CW190" s="240" t="str">
        <f t="shared" ca="1" si="272"/>
        <v>0,732680611356411-7,43903108681356i</v>
      </c>
      <c r="CX190" s="240" t="str">
        <f t="shared" ca="1" si="273"/>
        <v>-6,4115431264487+3,84293105929896i</v>
      </c>
      <c r="CY190" s="240" t="str">
        <f t="shared" ca="1" si="274"/>
        <v>6,90602295093767+2,86056836834192i</v>
      </c>
      <c r="CZ190" s="240" t="str">
        <f t="shared" ca="1" si="275"/>
        <v>-1,8162830109198-7,25100823424441i</v>
      </c>
      <c r="DA190" s="240" t="str">
        <f t="shared" ca="1" si="276"/>
        <v>-4,74210589820888+5,77827275567784i</v>
      </c>
      <c r="DB190" s="240" t="str">
        <f t="shared" ca="1" si="277"/>
        <v>7,46602138170223+0,366782110797804i</v>
      </c>
      <c r="DC190" s="240" t="str">
        <f t="shared" ca="1" si="278"/>
        <v>-4,15290159060476-6,21525645227843i</v>
      </c>
      <c r="DD190" s="240" t="str">
        <f t="shared" ca="1" si="279"/>
        <v>-2,5182602034071+7,03806578093528i</v>
      </c>
      <c r="DE190" s="240" t="str">
        <f t="shared" ca="1" si="280"/>
        <v>7,15315329400474-2,16988532906818i</v>
      </c>
      <c r="DF190" s="240" t="str">
        <f t="shared" ca="1" si="281"/>
        <v>-6,00399668092636-4,45286741822182i</v>
      </c>
      <c r="DG190" s="240" t="str">
        <f t="shared" ca="1" si="282"/>
        <v>-3,40661168111319E-13+7,4750253771366i</v>
      </c>
      <c r="DH190" s="240" t="str">
        <f t="shared" ca="1" si="283"/>
        <v>6,00399668092664-4,45286741822144i</v>
      </c>
      <c r="DI190" s="240" t="str">
        <f t="shared" ca="1" si="284"/>
        <v>-7,15315329400454-2,16988532906883i</v>
      </c>
      <c r="DJ190" s="240" t="str">
        <f t="shared" ca="1" si="285"/>
        <v>2,51826020340666+7,03806578093545i</v>
      </c>
      <c r="DK190" s="240" t="str">
        <f t="shared" ca="1" si="286"/>
        <v>4,15290159060533-6,21525645227805i</v>
      </c>
      <c r="DL190" s="240" t="str">
        <f t="shared" ca="1" si="287"/>
        <v>-7,46602138170226+0,366782110797124i</v>
      </c>
      <c r="DM190" s="240" t="str">
        <f t="shared" ca="1" si="288"/>
        <v>4,74210589820835+5,77827275567827i</v>
      </c>
      <c r="DN190" s="240" t="str">
        <f t="shared" ca="1" si="289"/>
        <v>1,81628301092026-7,2510082342443i</v>
      </c>
      <c r="DO190" s="240" t="str">
        <f t="shared" ca="1" si="290"/>
        <v>-6,90602295093793+2,86056836834129i</v>
      </c>
      <c r="DP190" s="240" t="str">
        <f t="shared" ca="1" si="291"/>
        <v>6,41154312644835+3,84293105929955i</v>
      </c>
      <c r="DQ190" s="240" t="str">
        <f t="shared" ca="1" si="292"/>
        <v>-0,732680611355733-7,43903108681363i</v>
      </c>
      <c r="DR190" s="240" t="str">
        <f t="shared" ca="1" si="293"/>
        <v>-5,53862846524421+5,01992022972704i</v>
      </c>
      <c r="DS190" s="240" t="str">
        <f t="shared" ca="1" si="294"/>
        <v>7,33139486053629+1,4583051079038i</v>
      </c>
      <c r="DT190" s="240" t="str">
        <f t="shared" ca="1" si="295"/>
        <v>-3,19598517351376-6,75734290675828i</v>
      </c>
      <c r="DU190" s="240" t="str">
        <f t="shared" ca="1" si="296"/>
        <v>-3,52370257047095+6,59238383164183i</v>
      </c>
      <c r="DV190" s="240" t="str">
        <f t="shared" ca="1" si="297"/>
        <v>7,39411951445403-1,09681402015395i</v>
      </c>
      <c r="DW190" s="240" t="str">
        <f t="shared" ca="1" si="298"/>
        <v>-5,28564113371364-5,28564113371601i</v>
      </c>
      <c r="DX190" s="240" t="str">
        <f t="shared" ca="1" si="299"/>
        <v>-1,0968140201497+7,39411951445466i</v>
      </c>
      <c r="DY190" s="240" t="str">
        <f t="shared" ca="1" si="300"/>
        <v>6,5923838316399-3,52370257047456i</v>
      </c>
      <c r="DZ190" s="240" t="str">
        <f t="shared" ca="1" si="301"/>
        <v>-6,75734290675694-3,19598517351659i</v>
      </c>
      <c r="EA190" s="240" t="str">
        <f t="shared" ca="1" si="302"/>
        <v>1,45830510790802+7,33139486053545i</v>
      </c>
      <c r="EB190" s="240" t="str">
        <f t="shared" ca="1" si="303"/>
        <v>5,01992022972401-5,53862846524695i</v>
      </c>
      <c r="EC190" s="240" t="str">
        <f t="shared" ca="1" si="304"/>
        <v>-7,43903108681331-0,732680611359061i</v>
      </c>
      <c r="ED190" s="240" t="str">
        <f t="shared" ca="1" si="305"/>
        <v>3,84293105929686+6,41154312644996i</v>
      </c>
      <c r="EE190" s="240" t="str">
        <f t="shared" ca="1" si="306"/>
        <v>2,86056836833751-6,90602295093949i</v>
      </c>
      <c r="EF190" s="240" t="str">
        <f t="shared" ca="1" si="307"/>
        <v>-7,25100823424506+1,81628301091722i</v>
      </c>
      <c r="EG190" s="240" t="str">
        <f t="shared" ca="1" si="308"/>
        <v>5,77827275567629+4,74210589821077i</v>
      </c>
      <c r="EH190" s="240" t="str">
        <f t="shared" ca="1" si="309"/>
        <v>0,366782110792825-7,46602138170248i</v>
      </c>
      <c r="EI190" s="240" t="str">
        <f t="shared" ca="1" si="310"/>
        <v>-6,21525645227979+4,15290159060273i</v>
      </c>
      <c r="EJ190" s="240" t="str">
        <f t="shared" ca="1" si="311"/>
        <v>7,03806578093432+2,51826020340981i</v>
      </c>
      <c r="EK190" s="240" t="str">
        <f t="shared" ca="1" si="312"/>
        <v>-2,16988532907295-7,15315329400329i</v>
      </c>
      <c r="EL190" s="240" t="str">
        <f t="shared" ca="1" si="313"/>
        <v>-4,45286741822413+6,00399668092465i</v>
      </c>
      <c r="EM190" s="240" t="str">
        <f t="shared" ca="1" si="314"/>
        <v>7,4750253771366+3,00365088186157E-12i</v>
      </c>
      <c r="EN190" s="240"/>
      <c r="EO190" s="240"/>
      <c r="EP190" s="240"/>
    </row>
    <row r="191" spans="1:146" ht="15" thickBot="1">
      <c r="A191" s="277">
        <f t="shared" si="181"/>
        <v>1.7773437500000011E-3</v>
      </c>
      <c r="B191" s="276">
        <v>91</v>
      </c>
      <c r="C191" s="248">
        <f t="shared" si="182"/>
        <v>18200</v>
      </c>
      <c r="D191" s="247">
        <f t="shared" si="315"/>
        <v>114353.97259066848</v>
      </c>
      <c r="E191" s="247" t="str">
        <f t="shared" si="316"/>
        <v>114353,972590668i</v>
      </c>
      <c r="F191" s="247" t="str">
        <f t="shared" si="183"/>
        <v>0,0107130531425035-0,0278526149732535i</v>
      </c>
      <c r="G191" s="247" t="str">
        <f t="shared" si="184"/>
        <v>-4,45184950265067+2,02117110780748i</v>
      </c>
      <c r="H191" s="247" t="str">
        <f t="shared" si="180"/>
        <v>0,00204628309296678-0,00461899470104497i</v>
      </c>
      <c r="I191" s="247" t="str">
        <f t="shared" si="317"/>
        <v>-0,00269044448450245+0,00426381264430664i</v>
      </c>
      <c r="J191" s="275" t="str">
        <f ca="1">IMPRODUCT(1/N_FFT2,DB100)</f>
        <v>0,0529483357051035+0,00445872902137023i</v>
      </c>
      <c r="K191" s="274" t="str">
        <f t="shared" ca="1" si="318"/>
        <v>-0,000161465742940235+0,000213765820370977i</v>
      </c>
      <c r="N191" s="265">
        <f t="shared" ca="1" si="185"/>
        <v>22.475945417984377</v>
      </c>
      <c r="O191" s="240">
        <f t="shared" ca="1" si="186"/>
        <v>7.4759454179843754</v>
      </c>
      <c r="P191" s="240" t="str">
        <f t="shared" ca="1" si="187"/>
        <v>-4,59943779060046-5,8936348633995i</v>
      </c>
      <c r="Q191" s="240" t="str">
        <f t="shared" ca="1" si="188"/>
        <v>-1,81650656260881+7,2519007026214i</v>
      </c>
      <c r="R191" s="240" t="str">
        <f t="shared" ca="1" si="189"/>
        <v>6,83458223422843-3,02956194461356i</v>
      </c>
      <c r="S191" s="240" t="str">
        <f t="shared" ca="1" si="190"/>
        <v>-6,59319523522806-3,52413627472713i</v>
      </c>
      <c r="T191" s="240" t="str">
        <f t="shared" ca="1" si="191"/>
        <v>1,27810174892777+7,36588187606001i</v>
      </c>
      <c r="U191" s="241" t="str">
        <f t="shared" ca="1" si="192"/>
        <v>5,02053809139474-5,53931017054796i</v>
      </c>
      <c r="V191" s="240" t="str">
        <f t="shared" ca="1" si="193"/>
        <v>-7,45568902000663-0,549964662168619i</v>
      </c>
      <c r="W191" s="240" t="str">
        <f t="shared" ca="1" si="194"/>
        <v>4,15341273791109+6,21602143828667i</v>
      </c>
      <c r="X191" s="240" t="str">
        <f t="shared" ca="1" si="195"/>
        <v>2,34506756984077-7,09862085095145i</v>
      </c>
      <c r="Y191" s="240" t="str">
        <f t="shared" ca="1" si="196"/>
        <v>-7,03893203993548+2,51857015583274i</v>
      </c>
      <c r="Z191" s="240" t="str">
        <f t="shared" ca="1" si="197"/>
        <v>6,3160791399962+3,99961300502767i</v>
      </c>
      <c r="AA191" s="240" t="str">
        <f t="shared" ca="1" si="198"/>
        <v>-0,732770791130528-7,43994669741306i</v>
      </c>
      <c r="AB191" s="240" t="str">
        <f t="shared" ca="1" si="199"/>
        <v>-5,41443166127966+5,15496747594144i</v>
      </c>
      <c r="AC191" s="240" t="str">
        <f t="shared" ca="1" si="200"/>
        <v>7,39502959724897+1,0969490181833i</v>
      </c>
      <c r="AD191" s="240" t="str">
        <f t="shared" ca="1" si="201"/>
        <v>-3,68487998173302-6,50472285442699i</v>
      </c>
      <c r="AE191" s="240" t="str">
        <f t="shared" ca="1" si="202"/>
        <v>-2,86092045272829+6,90687295784732i</v>
      </c>
      <c r="AF191" s="240" t="str">
        <f t="shared" ca="1" si="203"/>
        <v>7,20513726304641-1,99393001716249i</v>
      </c>
      <c r="AG191" s="240" t="str">
        <f t="shared" ca="1" si="204"/>
        <v>-6,00473566466333-4,45341548591661i</v>
      </c>
      <c r="AH191" s="240" t="str">
        <f t="shared" ca="1" si="205"/>
        <v>0,183468884927726+7,47369380299628i</v>
      </c>
      <c r="AI191" s="240" t="str">
        <f t="shared" ca="1" si="206"/>
        <v>5,77898395687104-4,74268956594343i</v>
      </c>
      <c r="AJ191" s="240" t="str">
        <f t="shared" ca="1" si="207"/>
        <v>-7,29429586837919-1,63798891242518i</v>
      </c>
      <c r="AK191" s="240" t="str">
        <f t="shared" ca="1" si="208"/>
        <v>3,19637854166629+6,758174613833i</v>
      </c>
      <c r="AL191" s="240" t="str">
        <f t="shared" ca="1" si="209"/>
        <v>3,3612697598056-6,67769612175472i</v>
      </c>
      <c r="AM191" s="240" t="str">
        <f t="shared" ca="1" si="210"/>
        <v>-7,33229722305712+1,45848459896921i</v>
      </c>
      <c r="AN191" s="240" t="str">
        <f t="shared" ca="1" si="211"/>
        <v>5,66085200649718+4,88308452243235i</v>
      </c>
      <c r="AO191" s="240" t="str">
        <f t="shared" ca="1" si="212"/>
        <v>0,366827255059464-7,46694031432066i</v>
      </c>
      <c r="AP191" s="240" t="str">
        <f t="shared" ca="1" si="213"/>
        <v>-6,11221943769431+4,30471061026794i</v>
      </c>
      <c r="AQ191" s="240" t="str">
        <f t="shared" ca="1" si="214"/>
        <v>7,15403371820159+2,17015240283171i</v>
      </c>
      <c r="AR191" s="240" t="str">
        <f t="shared" ca="1" si="215"/>
        <v>7,15403371820159+2,17015240283171i</v>
      </c>
      <c r="AS191" s="240" t="str">
        <f t="shared" ca="1" si="216"/>
        <v>-3,84340405482453+6,41233227180563i</v>
      </c>
      <c r="AT191" s="240" t="str">
        <f t="shared" ca="1" si="217"/>
        <v>7,41972282912649-0,915135526367975i</v>
      </c>
      <c r="AU191" s="240" t="str">
        <f t="shared" ca="1" si="218"/>
        <v>-5,28629170083731-5,28629170083719i</v>
      </c>
      <c r="AV191" s="240" t="str">
        <f t="shared" ca="1" si="219"/>
        <v>-0,915135526367923+7,41972282912649i</v>
      </c>
      <c r="AW191" s="240" t="str">
        <f t="shared" ca="1" si="220"/>
        <v>6,4123322718056-3,84340405482458i</v>
      </c>
      <c r="AX191" s="240" t="str">
        <f t="shared" ca="1" si="221"/>
        <v>-6,97500323946104-2,69055564933894i</v>
      </c>
      <c r="AY191" s="240" t="str">
        <f t="shared" ca="1" si="222"/>
        <v>2,17015240283176+7,15403371820158i</v>
      </c>
      <c r="AZ191" s="240" t="str">
        <f t="shared" ca="1" si="223"/>
        <v>4,30471061026791-6,11221943769434i</v>
      </c>
      <c r="BA191" s="240" t="str">
        <f t="shared" ca="1" si="224"/>
        <v>-7,46694031432065+0,366827255059516i</v>
      </c>
      <c r="BB191" s="240" t="str">
        <f t="shared" ca="1" si="225"/>
        <v>4,88308452243183+5,66085200649764i</v>
      </c>
      <c r="BC191" s="240" t="str">
        <f t="shared" ca="1" si="226"/>
        <v>1,45848459896989-7,33229722305699i</v>
      </c>
      <c r="BD191" s="240" t="str">
        <f t="shared" ca="1" si="227"/>
        <v>-6,67769612175503+3,36126975980497i</v>
      </c>
      <c r="BE191" s="240" t="str">
        <f t="shared" ca="1" si="228"/>
        <v>6,75817461383305+3,19637854166619i</v>
      </c>
      <c r="BF191" s="240" t="str">
        <f t="shared" ca="1" si="229"/>
        <v>-1,63798891242529-7,29429586837917i</v>
      </c>
      <c r="BG191" s="240" t="str">
        <f t="shared" ca="1" si="230"/>
        <v>-4,74268956594334+5,77898395687111i</v>
      </c>
      <c r="BH191" s="240" t="str">
        <f t="shared" ca="1" si="231"/>
        <v>7,47369380299624+0,183468884929215i</v>
      </c>
      <c r="BI191" s="240" t="str">
        <f t="shared" ca="1" si="232"/>
        <v>-4,45341548591849-6,00473566466194i</v>
      </c>
      <c r="BJ191" s="240" t="str">
        <f t="shared" ca="1" si="233"/>
        <v>-1,99393001716392+7,20513726304602i</v>
      </c>
      <c r="BK191" s="240" t="str">
        <f t="shared" ca="1" si="234"/>
        <v>6,90687295784644-2,8609204527304i</v>
      </c>
      <c r="BL191" s="240" t="str">
        <f t="shared" ca="1" si="235"/>
        <v>-6,50472285442628-3,68487998173427i</v>
      </c>
      <c r="BM191" s="240" t="str">
        <f t="shared" ca="1" si="236"/>
        <v>1,09694901818556+7,39502959724864i</v>
      </c>
      <c r="BN191" s="240" t="str">
        <f t="shared" ca="1" si="237"/>
        <v>5,15496747594248-5,41443166127867i</v>
      </c>
      <c r="BO191" s="240" t="str">
        <f t="shared" ca="1" si="238"/>
        <v>-7,43994669741328-0,732770791128256i</v>
      </c>
      <c r="BP191" s="240" t="str">
        <f t="shared" ca="1" si="239"/>
        <v>3,99961300502648+6,31607913999695i</v>
      </c>
      <c r="BQ191" s="240" t="str">
        <f t="shared" ca="1" si="240"/>
        <v>2,51857015583057-7,03893203993626i</v>
      </c>
      <c r="BR191" s="240" t="str">
        <f t="shared" ca="1" si="241"/>
        <v>-7,09862085095189+2,34506756983943i</v>
      </c>
      <c r="BS191" s="240" t="str">
        <f t="shared" ca="1" si="242"/>
        <v>6,21602143828795+4,15341273790917i</v>
      </c>
      <c r="BT191" s="240" t="str">
        <f t="shared" ca="1" si="243"/>
        <v>-0,549964662167981-7,45568902000667i</v>
      </c>
      <c r="BU191" s="240" t="str">
        <f t="shared" ca="1" si="244"/>
        <v>-5,5393101705459+5,02053809139702i</v>
      </c>
      <c r="BV191" s="240" t="str">
        <f t="shared" ca="1" si="245"/>
        <v>7,3658818760599+1,27810174892838i</v>
      </c>
      <c r="BW191" s="240" t="str">
        <f t="shared" ca="1" si="246"/>
        <v>-3,52413627472967-6,5931952352267i</v>
      </c>
      <c r="BX191" s="240" t="str">
        <f t="shared" ca="1" si="247"/>
        <v>-3,02956194461426+6,83458223422812i</v>
      </c>
      <c r="BY191" s="240" t="str">
        <f t="shared" ca="1" si="248"/>
        <v>7,25190070262066-1,81650656261176i</v>
      </c>
      <c r="BZ191" s="240" t="str">
        <f t="shared" ca="1" si="249"/>
        <v>-5,89363486339908-4,59943779060099i</v>
      </c>
      <c r="CA191" s="240" t="str">
        <f t="shared" ca="1" si="250"/>
        <v>3,13223317848936E-12+7,47594541798438i</v>
      </c>
      <c r="CB191" s="240" t="str">
        <f t="shared" ca="1" si="251"/>
        <v>5,89363486339993-4,59943779059989i</v>
      </c>
      <c r="CC191" s="240" t="str">
        <f t="shared" ca="1" si="252"/>
        <v>-7,25190070262218-1,81650656260568i</v>
      </c>
      <c r="CD191" s="240" t="str">
        <f t="shared" ca="1" si="253"/>
        <v>3,029561944613+6,83458223422868i</v>
      </c>
      <c r="CE191" s="240" t="str">
        <f t="shared" ca="1" si="254"/>
        <v>3,52413627472433-6,59319523522955i</v>
      </c>
      <c r="CF191" s="240" t="str">
        <f t="shared" ca="1" si="255"/>
        <v>-7,36588187606014+1,27810174892702i</v>
      </c>
      <c r="CG191" s="240" t="str">
        <f t="shared" ca="1" si="256"/>
        <v>5,53931017054996+5,02053809139253i</v>
      </c>
      <c r="CH191" s="240" t="str">
        <f t="shared" ca="1" si="257"/>
        <v>0,549964662169363-7,45568902000657i</v>
      </c>
      <c r="CI191" s="240" t="str">
        <f t="shared" ca="1" si="258"/>
        <v>-6,21602143828459+4,1534127379142i</v>
      </c>
      <c r="CJ191" s="240" t="str">
        <f t="shared" ca="1" si="259"/>
        <v>7,09862085095146+2,34506756984074i</v>
      </c>
      <c r="CK191" s="240" t="str">
        <f t="shared" ca="1" si="260"/>
        <v>-2,51857015583627-7,03893203993421i</v>
      </c>
      <c r="CL191" s="240" t="str">
        <f t="shared" ca="1" si="261"/>
        <v>-3,99961300502765+6,31607913999621i</v>
      </c>
      <c r="CM191" s="240" t="str">
        <f t="shared" ca="1" si="262"/>
        <v>7,43994669741269-0,73277079113428i</v>
      </c>
      <c r="CN191" s="240" t="str">
        <f t="shared" ca="1" si="263"/>
        <v>-5,15496747594147-5,41443166127962i</v>
      </c>
      <c r="CO191" s="240" t="str">
        <f t="shared" ca="1" si="264"/>
        <v>-1,09694901818693+7,39502959724843i</v>
      </c>
      <c r="CP191" s="240" t="str">
        <f t="shared" ca="1" si="265"/>
        <v>6,50472285442696-3,68487998173307i</v>
      </c>
      <c r="CQ191" s="240" t="str">
        <f t="shared" ca="1" si="266"/>
        <v>-6,90687295784591-2,86092045273168i</v>
      </c>
      <c r="CR191" s="240" t="str">
        <f t="shared" ca="1" si="267"/>
        <v>1,99393001716258+7,20513726304639i</v>
      </c>
      <c r="CS191" s="240" t="str">
        <f t="shared" ca="1" si="268"/>
        <v>4,45341548591951-6,00473566466118i</v>
      </c>
      <c r="CT191" s="240" t="str">
        <f t="shared" ca="1" si="269"/>
        <v>-7,47369380299627+0,183468884927831i</v>
      </c>
      <c r="CU191" s="240" t="str">
        <f t="shared" ca="1" si="270"/>
        <v>4,74268956594063+5,77898395687334i</v>
      </c>
      <c r="CV191" s="240" t="str">
        <f t="shared" ca="1" si="271"/>
        <v>1,63798891242509-7,29429586837921i</v>
      </c>
      <c r="CW191" s="240" t="str">
        <f t="shared" ca="1" si="272"/>
        <v>-6,75817461383455+3,19637854166302i</v>
      </c>
      <c r="CX191" s="240" t="str">
        <f t="shared" ca="1" si="273"/>
        <v>6,67769612175512+3,36126975980479i</v>
      </c>
      <c r="CY191" s="240" t="str">
        <f t="shared" ca="1" si="274"/>
        <v>-1,45848459896645-7,33229722305767i</v>
      </c>
      <c r="CZ191" s="240" t="str">
        <f t="shared" ca="1" si="275"/>
        <v>-4,88308452243167+5,66085200649777i</v>
      </c>
      <c r="DA191" s="240" t="str">
        <f t="shared" ca="1" si="276"/>
        <v>7,46694031432051+0,366827255062491i</v>
      </c>
      <c r="DB191" s="240" t="str">
        <f t="shared" ca="1" si="277"/>
        <v>-4,30471061026851-6,11221943769391i</v>
      </c>
      <c r="DC191" s="240" t="str">
        <f t="shared" ca="1" si="278"/>
        <v>-2,17015240283461+7,15403371820072i</v>
      </c>
      <c r="DD191" s="240" t="str">
        <f t="shared" ca="1" si="279"/>
        <v>6,97500323946077-2,69055564933962i</v>
      </c>
      <c r="DE191" s="240" t="str">
        <f t="shared" ca="1" si="280"/>
        <v>-6,41233227180407-3,84340405482714i</v>
      </c>
      <c r="DF191" s="240" t="str">
        <f t="shared" ca="1" si="281"/>
        <v>0,915135526368663+7,4197228291264i</v>
      </c>
      <c r="DG191" s="240" t="str">
        <f t="shared" ca="1" si="282"/>
        <v>5,28629170083934-5,28629170083516i</v>
      </c>
      <c r="DH191" s="240" t="str">
        <f t="shared" ca="1" si="283"/>
        <v>-7,4197228291266-0,915135526367138i</v>
      </c>
      <c r="DI191" s="240" t="str">
        <f t="shared" ca="1" si="284"/>
        <v>3,84340405482207+6,4123322718071i</v>
      </c>
      <c r="DJ191" s="240" t="str">
        <f t="shared" ca="1" si="285"/>
        <v>2,6905556493382-6,97500323946132i</v>
      </c>
      <c r="DK191" s="240" t="str">
        <f t="shared" ca="1" si="286"/>
        <v>-7,15403371820243+2,17015240282896i</v>
      </c>
      <c r="DL191" s="240" t="str">
        <f t="shared" ca="1" si="287"/>
        <v>6,11221943769479+4,30471061026726i</v>
      </c>
      <c r="DM191" s="240" t="str">
        <f t="shared" ca="1" si="288"/>
        <v>-0,366827255056596-7,4669403143208i</v>
      </c>
      <c r="DN191" s="240" t="str">
        <f t="shared" ca="1" si="289"/>
        <v>-5,66085200649664+4,88308452243299i</v>
      </c>
      <c r="DO191" s="240" t="str">
        <f t="shared" ca="1" si="290"/>
        <v>7,33229722305656+1,45848459897203i</v>
      </c>
      <c r="DP191" s="240" t="str">
        <f t="shared" ca="1" si="291"/>
        <v>-3,36126975980635-6,67769612175434i</v>
      </c>
      <c r="DQ191" s="240" t="str">
        <f t="shared" ca="1" si="292"/>
        <v>-3,19637854166817+6,75817461383211i</v>
      </c>
      <c r="DR191" s="240" t="str">
        <f t="shared" ca="1" si="293"/>
        <v>7,29429586837883-1,63798891242679i</v>
      </c>
      <c r="DS191" s="240" t="str">
        <f t="shared" ca="1" si="294"/>
        <v>-5,77898395686973-4,74268956594503i</v>
      </c>
      <c r="DT191" s="240" t="str">
        <f t="shared" ca="1" si="295"/>
        <v>-0,183468884926084+7,47369380299632i</v>
      </c>
      <c r="DU191" s="240" t="str">
        <f t="shared" ca="1" si="296"/>
        <v>6,00473566466456-4,45341548591494i</v>
      </c>
      <c r="DV191" s="240" t="str">
        <f t="shared" ca="1" si="297"/>
        <v>-7,20513726304685-1,9939300171609i</v>
      </c>
      <c r="DW191" s="240" t="str">
        <f t="shared" ca="1" si="298"/>
        <v>2,86092045272642+6,90687295784809i</v>
      </c>
      <c r="DX191" s="240" t="str">
        <f t="shared" ca="1" si="299"/>
        <v>3,68487998173155-6,50472285442782i</v>
      </c>
      <c r="DY191" s="240" t="str">
        <f t="shared" ca="1" si="300"/>
        <v>-7,39502959724926+1,09694901818131i</v>
      </c>
      <c r="DZ191" s="240" t="str">
        <f t="shared" ca="1" si="301"/>
        <v>5,41443166128083+5,1549674759402i</v>
      </c>
      <c r="EA191" s="240" t="str">
        <f t="shared" ca="1" si="302"/>
        <v>0,732770791132752-7,43994669741284i</v>
      </c>
      <c r="EB191" s="240" t="str">
        <f t="shared" ca="1" si="303"/>
        <v>-6,31607913999539+3,99961300502895i</v>
      </c>
      <c r="EC191" s="240" t="str">
        <f t="shared" ca="1" si="304"/>
        <v>7,0389320399348+2,51857015583462i</v>
      </c>
      <c r="ED191" s="240" t="str">
        <f t="shared" ca="1" si="305"/>
        <v>-2,3450675698424-7,09862085095091i</v>
      </c>
      <c r="EE191" s="240" t="str">
        <f t="shared" ca="1" si="306"/>
        <v>-4,15341273791293+6,21602143828544i</v>
      </c>
      <c r="EF191" s="240" t="str">
        <f t="shared" ca="1" si="307"/>
        <v>7,45568902000646-0,549964662170893i</v>
      </c>
      <c r="EG191" s="240" t="str">
        <f t="shared" ca="1" si="308"/>
        <v>-5,02053809139383-5,53931017054878i</v>
      </c>
      <c r="EH191" s="240" t="str">
        <f t="shared" ca="1" si="309"/>
        <v>-1,27810174892529+7,36588187606044i</v>
      </c>
      <c r="EI191" s="240" t="str">
        <f t="shared" ca="1" si="310"/>
        <v>6,59319523522883-3,52413627472569i</v>
      </c>
      <c r="EJ191" s="240" t="str">
        <f t="shared" ca="1" si="311"/>
        <v>-6,8345822342293-3,02956194461159i</v>
      </c>
      <c r="EK191" s="240" t="str">
        <f t="shared" ca="1" si="312"/>
        <v>1,81650656260758+7,25190070262171i</v>
      </c>
      <c r="EL191" s="240" t="str">
        <f t="shared" ca="1" si="313"/>
        <v>4,59943779059851-5,89363486340101i</v>
      </c>
      <c r="EM191" s="240" t="str">
        <f t="shared" ca="1" si="314"/>
        <v>-7,47594541798438-1,38478298497172E-12i</v>
      </c>
      <c r="EN191" s="240"/>
      <c r="EO191" s="240"/>
      <c r="EP191" s="240"/>
    </row>
    <row r="192" spans="1:146" ht="15" thickBot="1">
      <c r="A192" s="277">
        <f t="shared" si="181"/>
        <v>1.7968750000000012E-3</v>
      </c>
      <c r="B192" s="276">
        <v>92</v>
      </c>
      <c r="C192" s="248">
        <f t="shared" si="182"/>
        <v>18400</v>
      </c>
      <c r="D192" s="247">
        <f t="shared" si="315"/>
        <v>115610.60965210438</v>
      </c>
      <c r="E192" s="247" t="str">
        <f t="shared" si="316"/>
        <v>115610,609652104i</v>
      </c>
      <c r="F192" s="247" t="str">
        <f t="shared" si="183"/>
        <v>0,0107139127911164-0,0275847239975789i</v>
      </c>
      <c r="G192" s="247" t="str">
        <f t="shared" si="184"/>
        <v>-4,42500205477097+2,04955660144069i</v>
      </c>
      <c r="H192" s="247" t="str">
        <f t="shared" si="180"/>
        <v>0,0020452049448108-0,00456878391248849i</v>
      </c>
      <c r="I192" s="247" t="str">
        <f t="shared" si="317"/>
        <v>-0,00267765606916699+0,00422167738815784i</v>
      </c>
      <c r="J192" s="275" t="str">
        <f ca="1">IMPRODUCT(1/N_FFT2,DC100)</f>
        <v>0,0381625901283874-0,000150975625474507i</v>
      </c>
      <c r="K192" s="274" t="str">
        <f t="shared" ca="1" si="318"/>
        <v>-0,00010154892068818+0,000161514404618397i</v>
      </c>
      <c r="N192" s="265">
        <f t="shared" ca="1" si="185"/>
        <v>22.476792320365689</v>
      </c>
      <c r="O192" s="240">
        <f t="shared" ca="1" si="186"/>
        <v>7.4767923203656883</v>
      </c>
      <c r="P192" s="240" t="str">
        <f t="shared" ca="1" si="187"/>
        <v>-4,74322683512629-5,77963862126493i</v>
      </c>
      <c r="Q192" s="240" t="str">
        <f t="shared" ca="1" si="188"/>
        <v>-1,45864982142784+7,33312785244659i</v>
      </c>
      <c r="R192" s="240" t="str">
        <f t="shared" ca="1" si="189"/>
        <v>6,59394213644699-3,52453550174605i</v>
      </c>
      <c r="S192" s="240" t="str">
        <f t="shared" ca="1" si="190"/>
        <v>-6,90765539362341-2,86124454823852i</v>
      </c>
      <c r="T192" s="240" t="str">
        <f t="shared" ca="1" si="191"/>
        <v>2,17039824561586+7,15484415325078i</v>
      </c>
      <c r="U192" s="241" t="str">
        <f t="shared" ca="1" si="192"/>
        <v>4,15388325166463-6,21672561188118i</v>
      </c>
      <c r="V192" s="240" t="str">
        <f t="shared" ca="1" si="193"/>
        <v>-7,44078952172794+0,732853802079914i</v>
      </c>
      <c r="W192" s="240" t="str">
        <f t="shared" ca="1" si="194"/>
        <v>5,28689055125402+5,28689055125414i</v>
      </c>
      <c r="X192" s="240" t="str">
        <f t="shared" ca="1" si="195"/>
        <v>0,73285380208007-7,44078952172792i</v>
      </c>
      <c r="Y192" s="240" t="str">
        <f t="shared" ca="1" si="196"/>
        <v>-6,21672561188127+4,1538832516645i</v>
      </c>
      <c r="Z192" s="240" t="str">
        <f t="shared" ca="1" si="197"/>
        <v>7,15484415325074+2,17039824561602i</v>
      </c>
      <c r="AA192" s="240" t="str">
        <f t="shared" ca="1" si="198"/>
        <v>-2,86124454823873-6,90765539362333i</v>
      </c>
      <c r="AB192" s="240" t="str">
        <f t="shared" ca="1" si="199"/>
        <v>-3,52453550174626+6,59394213644687i</v>
      </c>
      <c r="AC192" s="240" t="str">
        <f t="shared" ca="1" si="200"/>
        <v>7,33312785244657-1,45864982142789i</v>
      </c>
      <c r="AD192" s="240" t="str">
        <f t="shared" ca="1" si="201"/>
        <v>-5,77963862126512-4,74322683512606i</v>
      </c>
      <c r="AE192" s="240" t="str">
        <f t="shared" ca="1" si="202"/>
        <v>-1,83193072918553E-13+7,47679232036569i</v>
      </c>
      <c r="AF192" s="240" t="str">
        <f t="shared" ca="1" si="203"/>
        <v>5,77963862126484-4,74322683512639i</v>
      </c>
      <c r="AG192" s="240" t="str">
        <f t="shared" ca="1" si="204"/>
        <v>-7,33312785244651-1,4586498214282i</v>
      </c>
      <c r="AH192" s="240" t="str">
        <f t="shared" ca="1" si="205"/>
        <v>3,52453550174596+6,59394213644703i</v>
      </c>
      <c r="AI192" s="240" t="str">
        <f t="shared" ca="1" si="206"/>
        <v>2,86124454823833-6,90765539362349i</v>
      </c>
      <c r="AJ192" s="240" t="str">
        <f t="shared" ca="1" si="207"/>
        <v>-7,15484415325083+2,17039824561572i</v>
      </c>
      <c r="AK192" s="240" t="str">
        <f t="shared" ca="1" si="208"/>
        <v>6,21672561188107+4,15388325166478i</v>
      </c>
      <c r="AL192" s="240" t="str">
        <f t="shared" ca="1" si="209"/>
        <v>-0,732853802080498-7,44078952172789i</v>
      </c>
      <c r="AM192" s="240" t="str">
        <f t="shared" ca="1" si="210"/>
        <v>-5,28689055125428+5,28689055125388i</v>
      </c>
      <c r="AN192" s="240" t="str">
        <f t="shared" ca="1" si="211"/>
        <v>7,44078952172791+0,732853802080252i</v>
      </c>
      <c r="AO192" s="240" t="str">
        <f t="shared" ca="1" si="212"/>
        <v>-4,15388325166499-6,21672561188094i</v>
      </c>
      <c r="AP192" s="240" t="str">
        <f t="shared" ca="1" si="213"/>
        <v>-2,1703982456162+7,15484415325068i</v>
      </c>
      <c r="AQ192" s="240" t="str">
        <f t="shared" ca="1" si="214"/>
        <v>6,9076553936234-2,86124454823855i</v>
      </c>
      <c r="AR192" s="240" t="str">
        <f t="shared" ca="1" si="215"/>
        <v>6,9076553936234-2,86124454823855i</v>
      </c>
      <c r="AS192" s="240" t="str">
        <f t="shared" ca="1" si="216"/>
        <v>1,45864982142777+7,3331278524466i</v>
      </c>
      <c r="AT192" s="240" t="str">
        <f t="shared" ca="1" si="217"/>
        <v>4,74322683512616-5,77963862126504i</v>
      </c>
      <c r="AU192" s="240" t="str">
        <f t="shared" ca="1" si="218"/>
        <v>-7,47679232036569-3,66386145837106E-13i</v>
      </c>
      <c r="AV192" s="240" t="str">
        <f t="shared" ca="1" si="219"/>
        <v>4,74322683512625+5,77963862126496i</v>
      </c>
      <c r="AW192" s="240" t="str">
        <f t="shared" ca="1" si="220"/>
        <v>1,45864982142765-7,33312785244662i</v>
      </c>
      <c r="AX192" s="240" t="str">
        <f t="shared" ca="1" si="221"/>
        <v>-6,5939421364471+3,52453550174584i</v>
      </c>
      <c r="AY192" s="240" t="str">
        <f t="shared" ca="1" si="222"/>
        <v>6,90765539362345+2,86124454823845i</v>
      </c>
      <c r="AZ192" s="240" t="str">
        <f t="shared" ca="1" si="223"/>
        <v>-2,17039824561621-7,15484415325068i</v>
      </c>
      <c r="BA192" s="240" t="str">
        <f t="shared" ca="1" si="224"/>
        <v>-4,15388325166493+6,21672561188098i</v>
      </c>
      <c r="BB192" s="240" t="str">
        <f t="shared" ca="1" si="225"/>
        <v>7,4407895217279-0,732853802080316i</v>
      </c>
      <c r="BC192" s="240" t="str">
        <f t="shared" ca="1" si="226"/>
        <v>-5,28689055125432-5,28689055125384i</v>
      </c>
      <c r="BD192" s="240" t="str">
        <f t="shared" ca="1" si="227"/>
        <v>-0,732853802080381+7,44078952172789i</v>
      </c>
      <c r="BE192" s="240" t="str">
        <f t="shared" ca="1" si="228"/>
        <v>6,21672561188102-4,15388325166488i</v>
      </c>
      <c r="BF192" s="240" t="str">
        <f t="shared" ca="1" si="229"/>
        <v>-7,15484415325063-2,17039824561638i</v>
      </c>
      <c r="BG192" s="240" t="str">
        <f t="shared" ca="1" si="230"/>
        <v>2,86124454823839+6,90765539362347i</v>
      </c>
      <c r="BH192" s="240" t="str">
        <f t="shared" ca="1" si="231"/>
        <v>3,52453550174525-6,59394213644741i</v>
      </c>
      <c r="BI192" s="240" t="str">
        <f t="shared" ca="1" si="232"/>
        <v>-7,33312785244591+1,45864982143123i</v>
      </c>
      <c r="BJ192" s="240" t="str">
        <f t="shared" ca="1" si="233"/>
        <v>5,77963862126398+4,74322683512745i</v>
      </c>
      <c r="BK192" s="240" t="str">
        <f t="shared" ca="1" si="234"/>
        <v>-1,04419492225117E-12-7,47679232036569i</v>
      </c>
      <c r="BL192" s="240" t="str">
        <f t="shared" ca="1" si="235"/>
        <v>-5,77963862126272+4,74322683512899i</v>
      </c>
      <c r="BM192" s="240" t="str">
        <f t="shared" ca="1" si="236"/>
        <v>7,33312785244629+1,45864982142929i</v>
      </c>
      <c r="BN192" s="240" t="str">
        <f t="shared" ca="1" si="237"/>
        <v>-3,52453550174699-6,59394213644648i</v>
      </c>
      <c r="BO192" s="240" t="str">
        <f t="shared" ca="1" si="238"/>
        <v>-2,86124454823518+6,9076553936248i</v>
      </c>
      <c r="BP192" s="240" t="str">
        <f t="shared" ca="1" si="239"/>
        <v>7,15484415325113-2,17039824561471i</v>
      </c>
      <c r="BQ192" s="240" t="str">
        <f t="shared" ca="1" si="240"/>
        <v>-6,2167256118817-4,15388325166385i</v>
      </c>
      <c r="BR192" s="240" t="str">
        <f t="shared" ca="1" si="241"/>
        <v>0,732853802083835+7,44078952172756i</v>
      </c>
      <c r="BS192" s="240" t="str">
        <f t="shared" ca="1" si="242"/>
        <v>5,28689055125502-5,28689055125314i</v>
      </c>
      <c r="BT192" s="240" t="str">
        <f t="shared" ca="1" si="243"/>
        <v>-7,44078952172801-0,732853802079189i</v>
      </c>
      <c r="BU192" s="240" t="str">
        <f t="shared" ca="1" si="244"/>
        <v>4,15388325166782+6,21672561187905i</v>
      </c>
      <c r="BV192" s="240" t="str">
        <f t="shared" ca="1" si="245"/>
        <v>2,17039824561726-7,15484415325036i</v>
      </c>
      <c r="BW192" s="240" t="str">
        <f t="shared" ca="1" si="246"/>
        <v>-6,90765539362293+2,86124454823969i</v>
      </c>
      <c r="BX192" s="240" t="str">
        <f t="shared" ca="1" si="247"/>
        <v>6,59394213644522+3,52453550174934i</v>
      </c>
      <c r="BY192" s="240" t="str">
        <f t="shared" ca="1" si="248"/>
        <v>-1,45864982142658-7,33312785244684i</v>
      </c>
      <c r="BZ192" s="240" t="str">
        <f t="shared" ca="1" si="249"/>
        <v>-4,74322683512529+5,77963862126575i</v>
      </c>
      <c r="CA192" s="240" t="str">
        <f t="shared" ca="1" si="250"/>
        <v>7,47679232036569+3,70781735488695E-12i</v>
      </c>
      <c r="CB192" s="240" t="str">
        <f t="shared" ca="1" si="251"/>
        <v>-4,74322683512548-5,7796386212656i</v>
      </c>
      <c r="CC192" s="240" t="str">
        <f t="shared" ca="1" si="252"/>
        <v>-1,45864982142655+7,33312785244684i</v>
      </c>
      <c r="CD192" s="240" t="str">
        <f t="shared" ca="1" si="253"/>
        <v>6,59394213644872-3,52453550174281i</v>
      </c>
      <c r="CE192" s="240" t="str">
        <f t="shared" ca="1" si="254"/>
        <v>-6,90765539362302-2,86124454823947i</v>
      </c>
      <c r="CF192" s="240" t="str">
        <f t="shared" ca="1" si="255"/>
        <v>2,17039824561728+7,15484415325035i</v>
      </c>
      <c r="CG192" s="240" t="str">
        <f t="shared" ca="1" si="256"/>
        <v>4,15388325166762-6,21672561187918i</v>
      </c>
      <c r="CH192" s="240" t="str">
        <f t="shared" ca="1" si="257"/>
        <v>-7,44078952172801+0,732853802079211i</v>
      </c>
      <c r="CI192" s="240" t="str">
        <f t="shared" ca="1" si="258"/>
        <v>5,28689055125519+5,28689055125297i</v>
      </c>
      <c r="CJ192" s="240" t="str">
        <f t="shared" ca="1" si="259"/>
        <v>0,732853802083707-7,44078952172757i</v>
      </c>
      <c r="CK192" s="240" t="str">
        <f t="shared" ca="1" si="260"/>
        <v>-6,21672561188169+4,15388325166387i</v>
      </c>
      <c r="CL192" s="240" t="str">
        <f t="shared" ca="1" si="261"/>
        <v>7,1548441532512+2,17039824561448i</v>
      </c>
      <c r="CM192" s="240" t="str">
        <f t="shared" ca="1" si="262"/>
        <v>-2,8612445482353-6,90765539362475i</v>
      </c>
      <c r="CN192" s="240" t="str">
        <f t="shared" ca="1" si="263"/>
        <v>-3,52453550174679+6,59394213644659i</v>
      </c>
      <c r="CO192" s="240" t="str">
        <f t="shared" ca="1" si="264"/>
        <v>7,33312785244627-1,45864982142942i</v>
      </c>
      <c r="CP192" s="240" t="str">
        <f t="shared" ca="1" si="265"/>
        <v>-5,77963862126274-4,74322683512897i</v>
      </c>
      <c r="CQ192" s="240" t="str">
        <f t="shared" ca="1" si="266"/>
        <v>-8,09713755192312E-13+7,47679232036569i</v>
      </c>
      <c r="CR192" s="240" t="str">
        <f t="shared" ca="1" si="267"/>
        <v>5,77963862126389-4,74322683512755i</v>
      </c>
      <c r="CS192" s="240" t="str">
        <f t="shared" ca="1" si="268"/>
        <v>-7,33312785244596-1,458649821431i</v>
      </c>
      <c r="CT192" s="240" t="str">
        <f t="shared" ca="1" si="269"/>
        <v>3,52453550174536+6,59394213644735i</v>
      </c>
      <c r="CU192" s="240" t="str">
        <f t="shared" ca="1" si="270"/>
        <v>2,8612445482368-6,90765539362413i</v>
      </c>
      <c r="CV192" s="240" t="str">
        <f t="shared" ca="1" si="271"/>
        <v>-7,15484415325167+2,17039824561294i</v>
      </c>
      <c r="CW192" s="240" t="str">
        <f t="shared" ca="1" si="272"/>
        <v>6,21672561188067+4,15388325166539i</v>
      </c>
      <c r="CX192" s="240" t="str">
        <f t="shared" ca="1" si="273"/>
        <v>-0,732853802082095-7,44078952172773i</v>
      </c>
      <c r="CY192" s="240" t="str">
        <f t="shared" ca="1" si="274"/>
        <v>-5,28689055125633+5,28689055125183i</v>
      </c>
      <c r="CZ192" s="240" t="str">
        <f t="shared" ca="1" si="275"/>
        <v>7,44078952172785+0,732853802080823i</v>
      </c>
      <c r="DA192" s="240" t="str">
        <f t="shared" ca="1" si="276"/>
        <v>-4,15388325166628-6,21672561188008i</v>
      </c>
      <c r="DB192" s="240" t="str">
        <f t="shared" ca="1" si="277"/>
        <v>-2,17039824561904+7,15484415324982i</v>
      </c>
      <c r="DC192" s="240" t="str">
        <f t="shared" ca="1" si="278"/>
        <v>6,90765539362364-2,86124454823798i</v>
      </c>
      <c r="DD192" s="240" t="str">
        <f t="shared" ca="1" si="279"/>
        <v>-6,59394213644786-3,52453550174442i</v>
      </c>
      <c r="DE192" s="240" t="str">
        <f t="shared" ca="1" si="280"/>
        <v>1,45864982142496+7,33312785244715i</v>
      </c>
      <c r="DF192" s="240" t="str">
        <f t="shared" ca="1" si="281"/>
        <v>4,74322683512673-5,77963862126457i</v>
      </c>
      <c r="DG192" s="240" t="str">
        <f t="shared" ca="1" si="282"/>
        <v>-7,47679232036569+2,08838984450233E-12i</v>
      </c>
      <c r="DH192" s="240" t="str">
        <f t="shared" ca="1" si="283"/>
        <v>4,74322683512404+5,77963862126677i</v>
      </c>
      <c r="DI192" s="240" t="str">
        <f t="shared" ca="1" si="284"/>
        <v>1,45864982142837-7,33312785244648i</v>
      </c>
      <c r="DJ192" s="240" t="str">
        <f t="shared" ca="1" si="285"/>
        <v>-6,59394213644599+3,52453550174791i</v>
      </c>
      <c r="DK192" s="240" t="str">
        <f t="shared" ca="1" si="286"/>
        <v>6,90765539362231+2,86124454824119i</v>
      </c>
      <c r="DL192" s="240" t="str">
        <f t="shared" ca="1" si="287"/>
        <v>-2,17039824561571-7,15484415325083i</v>
      </c>
      <c r="DM192" s="240" t="str">
        <f t="shared" ca="1" si="288"/>
        <v>-4,15388325166298+6,21672561188228i</v>
      </c>
      <c r="DN192" s="240" t="str">
        <f t="shared" ca="1" si="289"/>
        <v>7,44078952172819-0,732853802077366i</v>
      </c>
      <c r="DO192" s="240" t="str">
        <f t="shared" ca="1" si="290"/>
        <v>-5,28689055125387-5,28689055125429i</v>
      </c>
      <c r="DP192" s="240" t="str">
        <f t="shared" ca="1" si="291"/>
        <v>-0,73285380207815+7,44078952172812i</v>
      </c>
      <c r="DQ192" s="240" t="str">
        <f t="shared" ca="1" si="292"/>
        <v>6,2167256118826-4,1538832516625i</v>
      </c>
      <c r="DR192" s="240" t="str">
        <f t="shared" ca="1" si="293"/>
        <v>-7,15484415325066-2,17039824561626i</v>
      </c>
      <c r="DS192" s="240" t="str">
        <f t="shared" ca="1" si="294"/>
        <v>2,86124454824046+6,90765539362261i</v>
      </c>
      <c r="DT192" s="240" t="str">
        <f t="shared" ca="1" si="295"/>
        <v>3,52453550174842-6,59394213644571i</v>
      </c>
      <c r="DU192" s="240" t="str">
        <f t="shared" ca="1" si="296"/>
        <v>-7,33312785244663+1,4586498214276i</v>
      </c>
      <c r="DV192" s="240" t="str">
        <f t="shared" ca="1" si="297"/>
        <v>5,77963862126641+4,74322683512448i</v>
      </c>
      <c r="DW192" s="240" t="str">
        <f t="shared" ca="1" si="298"/>
        <v>2,66362243263578E-12-7,47679232036569i</v>
      </c>
      <c r="DX192" s="240" t="str">
        <f t="shared" ca="1" si="299"/>
        <v>-5,77963862126507+4,74322683512612i</v>
      </c>
      <c r="DY192" s="240" t="str">
        <f t="shared" ca="1" si="300"/>
        <v>7,333127852447+1,45864982142574i</v>
      </c>
      <c r="DZ192" s="240" t="str">
        <f t="shared" ca="1" si="301"/>
        <v>-3,52453550174391-6,59394213644813i</v>
      </c>
      <c r="EA192" s="240" t="str">
        <f t="shared" ca="1" si="302"/>
        <v>-2,8612445482387+6,90765539362334i</v>
      </c>
      <c r="EB192" s="240" t="str">
        <f t="shared" ca="1" si="303"/>
        <v>7,15484415325005-2,17039824561828i</v>
      </c>
      <c r="EC192" s="240" t="str">
        <f t="shared" ca="1" si="304"/>
        <v>-6,21672561187964-4,15388325166693i</v>
      </c>
      <c r="ED192" s="240" t="str">
        <f t="shared" ca="1" si="305"/>
        <v>0,732853802080251+7,44078952172791i</v>
      </c>
      <c r="EE192" s="240" t="str">
        <f t="shared" ca="1" si="306"/>
        <v>5,28689055125224-5,28689055125592i</v>
      </c>
      <c r="EF192" s="240" t="str">
        <f t="shared" ca="1" si="307"/>
        <v>-7,44078952172767-0,732853802082668i</v>
      </c>
      <c r="EG192" s="240" t="str">
        <f t="shared" ca="1" si="308"/>
        <v>4,15388325166492+6,21672561188099i</v>
      </c>
      <c r="EH192" s="240" t="str">
        <f t="shared" ca="1" si="309"/>
        <v>2,17039824561369-7,15484415325144i</v>
      </c>
      <c r="EI192" s="240" t="str">
        <f t="shared" ca="1" si="310"/>
        <v>-6,90765539362443+2,86124454823607i</v>
      </c>
      <c r="EJ192" s="240" t="str">
        <f t="shared" ca="1" si="311"/>
        <v>6,59394213644699+3,52453550174605i</v>
      </c>
      <c r="EK192" s="240" t="str">
        <f t="shared" ca="1" si="312"/>
        <v>-1,45864982143044-7,33312785244607i</v>
      </c>
      <c r="EL192" s="240" t="str">
        <f t="shared" ca="1" si="313"/>
        <v>-4,74322683512816+5,77963862126339i</v>
      </c>
      <c r="EM192" s="240" t="str">
        <f t="shared" ca="1" si="314"/>
        <v>7,47679232036569-2,34481167058853E-13i</v>
      </c>
      <c r="EN192" s="240"/>
      <c r="EO192" s="240"/>
      <c r="EP192" s="240"/>
    </row>
    <row r="193" spans="1:146" ht="15" thickBot="1">
      <c r="A193" s="277">
        <f t="shared" si="181"/>
        <v>1.8164062500000012E-3</v>
      </c>
      <c r="B193" s="276">
        <v>93</v>
      </c>
      <c r="C193" s="248">
        <f t="shared" si="182"/>
        <v>18600</v>
      </c>
      <c r="D193" s="247">
        <f t="shared" si="315"/>
        <v>116867.2467135403</v>
      </c>
      <c r="E193" s="247" t="str">
        <f t="shared" si="316"/>
        <v>116867,24671354i</v>
      </c>
      <c r="F193" s="247" t="str">
        <f t="shared" si="183"/>
        <v>0,0107150537990858-0,0273230425897173i</v>
      </c>
      <c r="G193" s="247" t="str">
        <f t="shared" si="184"/>
        <v>-4,39792024431241+2,07722900409813i</v>
      </c>
      <c r="H193" s="247"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0,00204416128943867-0,00451965235979003i</v>
      </c>
      <c r="I193" s="247" t="str">
        <f t="shared" si="317"/>
        <v>-0,00266520555418147+0,00418033405087377i</v>
      </c>
      <c r="J193" s="275" t="str">
        <f ca="1">IMPRODUCT(1/N_FFT2,DD100)</f>
        <v>0,00696544139231066-0,00445906035640379i</v>
      </c>
      <c r="K193" s="274" t="str">
        <f t="shared" ca="1" si="318"/>
        <v>7,60287566642055E-08+0,0000410021842599596i</v>
      </c>
      <c r="N193" s="265">
        <f t="shared" ca="1" si="185"/>
        <v>22.477573494406258</v>
      </c>
      <c r="O193" s="240">
        <f t="shared" ca="1" si="186"/>
        <v>7.477573494406256</v>
      </c>
      <c r="P193" s="240" t="str">
        <f t="shared" ca="1" si="187"/>
        <v>-4,88414793773712-5,66208480036684i</v>
      </c>
      <c r="Q193" s="240" t="str">
        <f t="shared" ca="1" si="188"/>
        <v>-1,09718790660905+7,39664005220193i</v>
      </c>
      <c r="R193" s="240" t="str">
        <f t="shared" ca="1" si="189"/>
        <v>6,31745462616584-4,00048402203817i</v>
      </c>
      <c r="S193" s="240" t="str">
        <f t="shared" ca="1" si="190"/>
        <v>-7,1555916901994-2,17062500847021i</v>
      </c>
      <c r="T193" s="240" t="str">
        <f t="shared" ca="1" si="191"/>
        <v>3,03022170844228+6,83607063757625i</v>
      </c>
      <c r="U193" s="241" t="str">
        <f t="shared" ca="1" si="192"/>
        <v>3,1970746340327-6,75964637748689i</v>
      </c>
      <c r="V193" s="240" t="str">
        <f t="shared" ca="1" si="193"/>
        <v>-7,2067063641352+1,99436424591402i</v>
      </c>
      <c r="W193" s="240" t="str">
        <f t="shared" ca="1" si="194"/>
        <v>6,21737513435787+4,15431724870833i</v>
      </c>
      <c r="X193" s="240" t="str">
        <f t="shared" ca="1" si="195"/>
        <v>-0,915334820301978-7,42133866165598i</v>
      </c>
      <c r="Y193" s="240" t="str">
        <f t="shared" ca="1" si="196"/>
        <v>-5,02163144069546+5,54051649560453i</v>
      </c>
      <c r="Z193" s="240" t="str">
        <f t="shared" ca="1" si="197"/>
        <v>7,47532138907199+0,18350883992291i</v>
      </c>
      <c r="AA193" s="240" t="str">
        <f t="shared" ca="1" si="198"/>
        <v>-4,74372240669136-5,78024247696421i</v>
      </c>
      <c r="AB193" s="240" t="str">
        <f t="shared" ca="1" si="199"/>
        <v>-1,27838008794797+7,36748598335858i</v>
      </c>
      <c r="AC193" s="240" t="str">
        <f t="shared" ca="1" si="200"/>
        <v>6,41372871953187-3,84424105338091i</v>
      </c>
      <c r="AD193" s="240" t="str">
        <f t="shared" ca="1" si="201"/>
        <v>-7,10016675539427-2,34557826768605i</v>
      </c>
      <c r="AE193" s="240" t="str">
        <f t="shared" ca="1" si="202"/>
        <v>2,86154349060128+6,90837710433098i</v>
      </c>
      <c r="AF193" s="240" t="str">
        <f t="shared" ca="1" si="203"/>
        <v>3,36200176140989-6,67915035917921i</v>
      </c>
      <c r="AG193" s="240" t="str">
        <f t="shared" ca="1" si="204"/>
        <v>-7,25347998763324+1,8169021529106i</v>
      </c>
      <c r="AH193" s="240" t="str">
        <f t="shared" ca="1" si="205"/>
        <v>6,11355052825115+4,3056480700084i</v>
      </c>
      <c r="AI193" s="240" t="str">
        <f t="shared" ca="1" si="206"/>
        <v>-0,732930370525951-7,44156693420194i</v>
      </c>
      <c r="AJ193" s="240" t="str">
        <f t="shared" ca="1" si="207"/>
        <v>-5,15609010064445+5,41561079087883i</v>
      </c>
      <c r="AK193" s="240" t="str">
        <f t="shared" ca="1" si="208"/>
        <v>7,46856642965318+0,366907140983231i</v>
      </c>
      <c r="AL193" s="240" t="str">
        <f t="shared" ca="1" si="209"/>
        <v>-4,60043943464717-5,89491835163052i</v>
      </c>
      <c r="AM193" s="240" t="str">
        <f t="shared" ca="1" si="210"/>
        <v>-1,45880222092311+7,33389401644698i</v>
      </c>
      <c r="AN193" s="240" t="str">
        <f t="shared" ca="1" si="211"/>
        <v>6,50613942254202-3,68568245765848i</v>
      </c>
      <c r="AO193" s="240" t="str">
        <f t="shared" ca="1" si="212"/>
        <v>-7,04046494562811-2,51911863825997i</v>
      </c>
      <c r="AP193" s="240" t="str">
        <f t="shared" ca="1" si="213"/>
        <v>2,69114158596224+6,97652222303861i</v>
      </c>
      <c r="AQ193" s="240" t="str">
        <f t="shared" ca="1" si="214"/>
        <v>3,52490374463937-6,59463107044468i</v>
      </c>
      <c r="AR193" s="240" t="str">
        <f t="shared" ca="1" si="215"/>
        <v>3,52490374463937-6,59463107044468i</v>
      </c>
      <c r="AS193" s="240" t="str">
        <f t="shared" ca="1" si="216"/>
        <v>6,00604334790706+4,45438532990898i</v>
      </c>
      <c r="AT193" s="240" t="str">
        <f t="shared" ca="1" si="217"/>
        <v>-0,550084430900699-7,45731268508487i</v>
      </c>
      <c r="AU193" s="240" t="str">
        <f t="shared" ca="1" si="218"/>
        <v>-5,28744292471543+5,28744292471548i</v>
      </c>
      <c r="AV193" s="240" t="str">
        <f t="shared" ca="1" si="219"/>
        <v>7,45731268508487+0,550084430900622i</v>
      </c>
      <c r="AW193" s="240" t="str">
        <f t="shared" ca="1" si="220"/>
        <v>-4,45438532990913-6,00604334790695i</v>
      </c>
      <c r="AX193" s="240" t="str">
        <f t="shared" ca="1" si="221"/>
        <v>-1,63834562598854+7,29588438601183i</v>
      </c>
      <c r="AY193" s="240" t="str">
        <f t="shared" ca="1" si="222"/>
        <v>6,59463107044462-3,52490374463948i</v>
      </c>
      <c r="AZ193" s="240" t="str">
        <f t="shared" ca="1" si="223"/>
        <v>-6,97652222303866-2,69114158596212i</v>
      </c>
      <c r="BA193" s="240" t="str">
        <f t="shared" ca="1" si="224"/>
        <v>2,51911863826004+7,04046494562808i</v>
      </c>
      <c r="BB193" s="240" t="str">
        <f t="shared" ca="1" si="225"/>
        <v>3,68568245765842-6,50613942254206i</v>
      </c>
      <c r="BC193" s="240" t="str">
        <f t="shared" ca="1" si="226"/>
        <v>-7,33389401644695+1,45880222092323i</v>
      </c>
      <c r="BD193" s="240" t="str">
        <f t="shared" ca="1" si="227"/>
        <v>5,89491835163059+4,60043943464707i</v>
      </c>
      <c r="BE193" s="240" t="str">
        <f t="shared" ca="1" si="228"/>
        <v>-0,366907140982565-7,46856642965321i</v>
      </c>
      <c r="BF193" s="240" t="str">
        <f t="shared" ca="1" si="229"/>
        <v>-5,41561079087878+5,15609010064451i</v>
      </c>
      <c r="BG193" s="240" t="str">
        <f t="shared" ca="1" si="230"/>
        <v>7,44156693420217+0,7329303705236i</v>
      </c>
      <c r="BH193" s="240" t="str">
        <f t="shared" ca="1" si="231"/>
        <v>-4,30564807001094-6,11355052824936i</v>
      </c>
      <c r="BI193" s="240" t="str">
        <f t="shared" ca="1" si="232"/>
        <v>-1,81690215291341+7,25347998763253i</v>
      </c>
      <c r="BJ193" s="240" t="str">
        <f t="shared" ca="1" si="233"/>
        <v>6,67915035917982-3,36200176140868i</v>
      </c>
      <c r="BK193" s="240" t="str">
        <f t="shared" ca="1" si="234"/>
        <v>-6,90837710433074-2,86154349060185i</v>
      </c>
      <c r="BL193" s="240" t="str">
        <f t="shared" ca="1" si="235"/>
        <v>2,34557826768682+7,10016675539401i</v>
      </c>
      <c r="BM193" s="240" t="str">
        <f t="shared" ca="1" si="236"/>
        <v>3,8442410533789-6,41372871953306i</v>
      </c>
      <c r="BN193" s="240" t="str">
        <f t="shared" ca="1" si="237"/>
        <v>-7,36748598335805+1,27838008795103i</v>
      </c>
      <c r="BO193" s="240" t="str">
        <f t="shared" ca="1" si="238"/>
        <v>5,78024247696235+4,74372240669362i</v>
      </c>
      <c r="BP193" s="240" t="str">
        <f t="shared" ca="1" si="239"/>
        <v>-0,183508839921499-7,47532138907202i</v>
      </c>
      <c r="BQ193" s="240" t="str">
        <f t="shared" ca="1" si="240"/>
        <v>-5,54051649560495+5,02163144069498i</v>
      </c>
      <c r="BR193" s="240" t="str">
        <f t="shared" ca="1" si="241"/>
        <v>7,42133866165608+0,915334820301111i</v>
      </c>
      <c r="BS193" s="240" t="str">
        <f t="shared" ca="1" si="242"/>
        <v>-4,15431724871031-6,21737513435654i</v>
      </c>
      <c r="BT193" s="240" t="str">
        <f t="shared" ca="1" si="243"/>
        <v>-1,99436424591108+7,20670636413601i</v>
      </c>
      <c r="BU193" s="240" t="str">
        <f t="shared" ca="1" si="244"/>
        <v>6,75964637748812-3,19707463403011i</v>
      </c>
      <c r="BV193" s="240" t="str">
        <f t="shared" ca="1" si="245"/>
        <v>-6,83607063757571-3,0302217084435i</v>
      </c>
      <c r="BW193" s="240" t="str">
        <f t="shared" ca="1" si="246"/>
        <v>2,17062500846996+7,15559169019947i</v>
      </c>
      <c r="BX193" s="240" t="str">
        <f t="shared" ca="1" si="247"/>
        <v>4,00048402203737-6,31745462616635i</v>
      </c>
      <c r="BY193" s="240" t="str">
        <f t="shared" ca="1" si="248"/>
        <v>-7,39664005220163+1,09718790661106i</v>
      </c>
      <c r="BZ193" s="240" t="str">
        <f t="shared" ca="1" si="249"/>
        <v>5,66208480036897+4,88414793773466i</v>
      </c>
      <c r="CA193" s="240" t="str">
        <f t="shared" ca="1" si="250"/>
        <v>2,89840963596601E-12-7,47757349440626i</v>
      </c>
      <c r="CB193" s="240" t="str">
        <f t="shared" ca="1" si="251"/>
        <v>-5,66208480036789+4,8841479377359i</v>
      </c>
      <c r="CC193" s="240" t="str">
        <f t="shared" ca="1" si="252"/>
        <v>7,39664005220188+1,09718790660944i</v>
      </c>
      <c r="CD193" s="240" t="str">
        <f t="shared" ca="1" si="253"/>
        <v>-4,00048402203895-6,31745462616536i</v>
      </c>
      <c r="CE193" s="240" t="str">
        <f t="shared" ca="1" si="254"/>
        <v>-2,17062500846818+7,15559169020002i</v>
      </c>
      <c r="CF193" s="240" t="str">
        <f t="shared" ca="1" si="255"/>
        <v>6,83607063757496-3,0302217084452i</v>
      </c>
      <c r="CG193" s="240" t="str">
        <f t="shared" ca="1" si="256"/>
        <v>-6,75964637748563-3,19707463403535i</v>
      </c>
      <c r="CH193" s="240" t="str">
        <f t="shared" ca="1" si="257"/>
        <v>1,99436424591266+7,20670636413558i</v>
      </c>
      <c r="CI193" s="240" t="str">
        <f t="shared" ca="1" si="258"/>
        <v>4,15431724870886-6,21737513435751i</v>
      </c>
      <c r="CJ193" s="240" t="str">
        <f t="shared" ca="1" si="259"/>
        <v>-7,42133866165587+0,915334820302846i</v>
      </c>
      <c r="CK193" s="240" t="str">
        <f t="shared" ca="1" si="260"/>
        <v>5,54051649560613+5,02163144069369i</v>
      </c>
      <c r="CL193" s="240" t="str">
        <f t="shared" ca="1" si="261"/>
        <v>0,183508839919753-7,47532138907206i</v>
      </c>
      <c r="CM193" s="240" t="str">
        <f t="shared" ca="1" si="262"/>
        <v>-5,78024247696609+4,74372240668906i</v>
      </c>
      <c r="CN193" s="240" t="str">
        <f t="shared" ca="1" si="263"/>
        <v>7,36748598335833+1,27838008794941i</v>
      </c>
      <c r="CO193" s="240" t="str">
        <f t="shared" ca="1" si="264"/>
        <v>-3,84424105338031-6,41372871953222i</v>
      </c>
      <c r="CP193" s="240" t="str">
        <f t="shared" ca="1" si="265"/>
        <v>-2,34557826768527+7,10016675539452i</v>
      </c>
      <c r="CQ193" s="240" t="str">
        <f t="shared" ca="1" si="266"/>
        <v>6,90837710433007-2,86154349060346i</v>
      </c>
      <c r="CR193" s="240" t="str">
        <f t="shared" ca="1" si="267"/>
        <v>-6,67915035918061-3,36200176140712i</v>
      </c>
      <c r="CS193" s="240" t="str">
        <f t="shared" ca="1" si="268"/>
        <v>1,81690215290789+7,25347998763391i</v>
      </c>
      <c r="CT193" s="240" t="str">
        <f t="shared" ca="1" si="269"/>
        <v>4,3056480700096-6,11355052825031i</v>
      </c>
      <c r="CU193" s="240" t="str">
        <f t="shared" ca="1" si="270"/>
        <v>-7,44156693420202+0,732930370525234i</v>
      </c>
      <c r="CV193" s="240" t="str">
        <f t="shared" ca="1" si="271"/>
        <v>5,4156107908794+5,15609010064386i</v>
      </c>
      <c r="CW193" s="240" t="str">
        <f t="shared" ca="1" si="272"/>
        <v>0,366907140980925-7,4685664296533i</v>
      </c>
      <c r="CX193" s="240" t="str">
        <f t="shared" ca="1" si="273"/>
        <v>-5,8949183516286+4,60043943464962i</v>
      </c>
      <c r="CY193" s="240" t="str">
        <f t="shared" ca="1" si="274"/>
        <v>7,33389401644642+1,4588022209259i</v>
      </c>
      <c r="CZ193" s="240" t="str">
        <f t="shared" ca="1" si="275"/>
        <v>-3,6856824576567-6,50613942254303i</v>
      </c>
      <c r="DA193" s="240" t="str">
        <f t="shared" ca="1" si="276"/>
        <v>-2,5191186382605+7,04046494562792i</v>
      </c>
      <c r="DB193" s="240" t="str">
        <f t="shared" ca="1" si="277"/>
        <v>6,97652222303834-2,69114158596296i</v>
      </c>
      <c r="DC193" s="240" t="str">
        <f t="shared" ca="1" si="278"/>
        <v>-6,59463107044539-3,52490374463804i</v>
      </c>
      <c r="DD193" s="240" t="str">
        <f t="shared" ca="1" si="279"/>
        <v>1,6383456259916+7,29588438601114i</v>
      </c>
      <c r="DE193" s="240" t="str">
        <f t="shared" ca="1" si="280"/>
        <v>4,45438532991131-6,00604334790533i</v>
      </c>
      <c r="DF193" s="240" t="str">
        <f t="shared" ca="1" si="281"/>
        <v>-7,45731268508502+0,550084430898656i</v>
      </c>
      <c r="DG193" s="240" t="str">
        <f t="shared" ca="1" si="282"/>
        <v>5,28744292471508+5,28744292471582i</v>
      </c>
      <c r="DH193" s="240" t="str">
        <f t="shared" ca="1" si="283"/>
        <v>0,550084430899697-7,45731268508494i</v>
      </c>
      <c r="DI193" s="240" t="str">
        <f t="shared" ca="1" si="284"/>
        <v>-6,00604334790608+4,4543853299103i</v>
      </c>
      <c r="DJ193" s="240" t="str">
        <f t="shared" ca="1" si="285"/>
        <v>7,2958843860125+1,63834562598557i</v>
      </c>
      <c r="DK193" s="240" t="str">
        <f t="shared" ca="1" si="286"/>
        <v>-3,52490374463693-6,59463107044599i</v>
      </c>
      <c r="DL193" s="240" t="str">
        <f t="shared" ca="1" si="287"/>
        <v>-2,69114158596413+6,97652222303788i</v>
      </c>
      <c r="DM193" s="240" t="str">
        <f t="shared" ca="1" si="288"/>
        <v>7,04046494562828-2,51911863825951i</v>
      </c>
      <c r="DN193" s="240" t="str">
        <f t="shared" ca="1" si="289"/>
        <v>-6,50613942254252-3,68568245765761i</v>
      </c>
      <c r="DO193" s="240" t="str">
        <f t="shared" ca="1" si="290"/>
        <v>1,45880222092488+7,33389401644663i</v>
      </c>
      <c r="DP193" s="240" t="str">
        <f t="shared" ca="1" si="291"/>
        <v>4,60043943464458-5,89491835163254i</v>
      </c>
      <c r="DQ193" s="240" t="str">
        <f t="shared" ca="1" si="292"/>
        <v>-7,46856642965336+0,36690714097967i</v>
      </c>
      <c r="DR193" s="240" t="str">
        <f t="shared" ca="1" si="293"/>
        <v>5,15609010064294+5,41561079088027i</v>
      </c>
      <c r="DS193" s="240" t="str">
        <f t="shared" ca="1" si="294"/>
        <v>0,732930370526485-7,44156693420189i</v>
      </c>
      <c r="DT193" s="240" t="str">
        <f t="shared" ca="1" si="295"/>
        <v>-6,11355052825103+4,30564807000857i</v>
      </c>
      <c r="DU193" s="240" t="str">
        <f t="shared" ca="1" si="296"/>
        <v>7,25347998763366+1,81690215290891i</v>
      </c>
      <c r="DV193" s="240" t="str">
        <f t="shared" ca="1" si="297"/>
        <v>-3,36200176141283-6,67915035917774i</v>
      </c>
      <c r="DW193" s="240" t="str">
        <f t="shared" ca="1" si="298"/>
        <v>-2,86154349060462+6,90837710432959i</v>
      </c>
      <c r="DX193" s="240" t="str">
        <f t="shared" ca="1" si="299"/>
        <v>7,10016675539492-2,34557826768407i</v>
      </c>
      <c r="DY193" s="240" t="str">
        <f t="shared" ca="1" si="300"/>
        <v>-6,41372871953169-3,8442410533812i</v>
      </c>
      <c r="DZ193" s="240" t="str">
        <f t="shared" ca="1" si="301"/>
        <v>1,27838008794817+7,36748598335854i</v>
      </c>
      <c r="EA193" s="240" t="str">
        <f t="shared" ca="1" si="302"/>
        <v>4,7437224066902-5,78024247696517i</v>
      </c>
      <c r="EB193" s="240" t="str">
        <f t="shared" ca="1" si="303"/>
        <v>-7,47532138907191+0,183508839926144i</v>
      </c>
      <c r="EC193" s="240" t="str">
        <f t="shared" ca="1" si="304"/>
        <v>5,02163144069292+5,54051649560683i</v>
      </c>
      <c r="ED193" s="240" t="str">
        <f t="shared" ca="1" si="305"/>
        <v>0,915334820304095-7,42133866165572i</v>
      </c>
      <c r="EE193" s="240" t="str">
        <f t="shared" ca="1" si="306"/>
        <v>-6,21737513435809+4,15431724870799i</v>
      </c>
      <c r="EF193" s="240" t="str">
        <f t="shared" ca="1" si="307"/>
        <v>7,20670636413524+1,99436424591387i</v>
      </c>
      <c r="EG193" s="240" t="str">
        <f t="shared" ca="1" si="308"/>
        <v>-3,19707463403441-6,75964637748608i</v>
      </c>
      <c r="EH193" s="240" t="str">
        <f t="shared" ca="1" si="309"/>
        <v>-3,03022170843935+6,83607063757755i</v>
      </c>
      <c r="EI193" s="240" t="str">
        <f t="shared" ca="1" si="310"/>
        <v>7,15559169020032-2,17062500846718i</v>
      </c>
      <c r="EJ193" s="240" t="str">
        <f t="shared" ca="1" si="311"/>
        <v>-6,31745462616468-4,00048402204001i</v>
      </c>
      <c r="EK193" s="240" t="str">
        <f t="shared" ca="1" si="312"/>
        <v>1,0971879066084+7,39664005220203i</v>
      </c>
      <c r="EL193" s="240" t="str">
        <f t="shared" ca="1" si="313"/>
        <v>4,88414793773685-5,66208480036707i</v>
      </c>
      <c r="EM193" s="240" t="str">
        <f t="shared" ca="1" si="314"/>
        <v>-7,47757349440626+1,85409588775818E-12i</v>
      </c>
      <c r="EN193" s="240"/>
      <c r="EO193" s="240"/>
      <c r="EP193" s="240"/>
    </row>
    <row r="194" spans="1:146" ht="15" thickBot="1">
      <c r="A194" s="277">
        <f t="shared" si="181"/>
        <v>1.8359375000000012E-3</v>
      </c>
      <c r="B194" s="276">
        <v>94</v>
      </c>
      <c r="C194" s="248">
        <f t="shared" si="182"/>
        <v>18800</v>
      </c>
      <c r="D194" s="247">
        <f t="shared" si="315"/>
        <v>118123.88377497622</v>
      </c>
      <c r="E194" s="247" t="str">
        <f t="shared" si="316"/>
        <v>118123,883774976i</v>
      </c>
      <c r="F194" s="247" t="str">
        <f t="shared" si="183"/>
        <v>0,010716468114427-0,0270673752788254i</v>
      </c>
      <c r="G194" s="247" t="str">
        <f t="shared" si="184"/>
        <v>-4,37062412056909+2,10419662244312i</v>
      </c>
      <c r="H194" s="247" t="str">
        <f t="shared" si="319"/>
        <v>0,00204315066603626-0,00447156561338675i</v>
      </c>
      <c r="I194" s="247" t="str">
        <f t="shared" si="317"/>
        <v>-0,00265308191881344+0,00413976041030898i</v>
      </c>
      <c r="J194" s="275" t="str">
        <f ca="1">IMPRODUCT(1/N_FFT2,DE100)</f>
        <v>0,0202561980676188+0,000142592507705923i</v>
      </c>
      <c r="K194" s="274" t="str">
        <f t="shared" ca="1" si="318"/>
        <v>-0,0000543316516553108+0,0000834774972197527i</v>
      </c>
      <c r="N194" s="265">
        <f t="shared" ca="1" si="185"/>
        <v>22.478295354161908</v>
      </c>
      <c r="O194" s="240">
        <f t="shared" ca="1" si="186"/>
        <v>7.4782953541619079</v>
      </c>
      <c r="P194" s="240" t="str">
        <f t="shared" ca="1" si="187"/>
        <v>-5,02211621207826-5,54105135840305i</v>
      </c>
      <c r="Q194" s="240" t="str">
        <f t="shared" ca="1" si="188"/>
        <v>-0,733001125154781+7,44228531800558i</v>
      </c>
      <c r="R194" s="240" t="str">
        <f t="shared" ca="1" si="189"/>
        <v>6,00662315109958-4,45481534126323i</v>
      </c>
      <c r="S194" s="240" t="str">
        <f t="shared" ca="1" si="190"/>
        <v>-7,33460200586987-1,45894304877515i</v>
      </c>
      <c r="T194" s="240" t="str">
        <f t="shared" ca="1" si="191"/>
        <v>3,84461216346192+6,41434787929687i</v>
      </c>
      <c r="U194" s="241" t="str">
        <f t="shared" ca="1" si="192"/>
        <v>2,17083455329662-7,15628246691626i</v>
      </c>
      <c r="V194" s="240" t="str">
        <f t="shared" ca="1" si="193"/>
        <v>-6,76029893097726+3,19738326884772i</v>
      </c>
      <c r="W194" s="240" t="str">
        <f t="shared" ca="1" si="194"/>
        <v>6,90904401578433+2,86181973437082i</v>
      </c>
      <c r="X194" s="240" t="str">
        <f t="shared" ca="1" si="195"/>
        <v>-2,51936182548703-7,04114460839701i</v>
      </c>
      <c r="Y194" s="240" t="str">
        <f t="shared" ca="1" si="196"/>
        <v>-3,52524402697323+6,59526769391275i</v>
      </c>
      <c r="Z194" s="240" t="str">
        <f t="shared" ca="1" si="197"/>
        <v>7,2541802141567-1,81707755052364i</v>
      </c>
      <c r="AA194" s="240" t="str">
        <f t="shared" ca="1" si="198"/>
        <v>-6,21797533880912-4,15471829250085i</v>
      </c>
      <c r="AB194" s="240" t="str">
        <f t="shared" ca="1" si="199"/>
        <v>1,09729382543381+7,39735409891567i</v>
      </c>
      <c r="AC194" s="240" t="str">
        <f t="shared" ca="1" si="200"/>
        <v>4,74418034967231-5,78080048210131i</v>
      </c>
      <c r="AD194" s="240" t="str">
        <f t="shared" ca="1" si="201"/>
        <v>-7,46928741989715+0,366942560962527i</v>
      </c>
      <c r="AE194" s="240" t="str">
        <f t="shared" ca="1" si="202"/>
        <v>5,28795335664389+5,28795335664359i</v>
      </c>
      <c r="AF194" s="240" t="str">
        <f t="shared" ca="1" si="203"/>
        <v>0,366942560962084-7,46928741989718i</v>
      </c>
      <c r="AG194" s="240" t="str">
        <f t="shared" ca="1" si="204"/>
        <v>-5,78080048210106+4,74418034967261i</v>
      </c>
      <c r="AH194" s="240" t="str">
        <f t="shared" ca="1" si="205"/>
        <v>7,39735409891573+1,09729382543337i</v>
      </c>
      <c r="AI194" s="240" t="str">
        <f t="shared" ca="1" si="206"/>
        <v>-4,15471829250121-6,21797533880887i</v>
      </c>
      <c r="AJ194" s="240" t="str">
        <f t="shared" ca="1" si="207"/>
        <v>-1,81707755052396+7,25418021415662i</v>
      </c>
      <c r="AK194" s="240" t="str">
        <f t="shared" ca="1" si="208"/>
        <v>6,5952676939129-3,52524402697294i</v>
      </c>
      <c r="AL194" s="240" t="str">
        <f t="shared" ca="1" si="209"/>
        <v>-7,0411446083969-2,51936182548732i</v>
      </c>
      <c r="AM194" s="240" t="str">
        <f t="shared" ca="1" si="210"/>
        <v>2,86181973437055+6,90904401578445i</v>
      </c>
      <c r="AN194" s="240" t="str">
        <f t="shared" ca="1" si="211"/>
        <v>3,19738326884801-6,76029893097711i</v>
      </c>
      <c r="AO194" s="240" t="str">
        <f t="shared" ca="1" si="212"/>
        <v>-7,15628246691635+2,17083455329631i</v>
      </c>
      <c r="AP194" s="240" t="str">
        <f t="shared" ca="1" si="213"/>
        <v>6,41434787929673+3,84461216346216i</v>
      </c>
      <c r="AQ194" s="240" t="str">
        <f t="shared" ca="1" si="214"/>
        <v>-1,45894304877494-7,3346020058699i</v>
      </c>
      <c r="AR194" s="240" t="str">
        <f t="shared" ca="1" si="215"/>
        <v>-1,45894304877494-7,3346020058699i</v>
      </c>
      <c r="AS194" s="240" t="str">
        <f t="shared" ca="1" si="216"/>
        <v>7,4422853180056-0,733001125154581i</v>
      </c>
      <c r="AT194" s="240" t="str">
        <f t="shared" ca="1" si="217"/>
        <v>-5,54105135840282-5,02211621207851i</v>
      </c>
      <c r="AU194" s="240" t="str">
        <f t="shared" ca="1" si="218"/>
        <v>-3,00497294784312E-13+7,47829535416191i</v>
      </c>
      <c r="AV194" s="240" t="str">
        <f t="shared" ca="1" si="219"/>
        <v>5,54105135840322-5,02211621207806i</v>
      </c>
      <c r="AW194" s="240" t="str">
        <f t="shared" ca="1" si="220"/>
        <v>-7,44228531800561-0,733001125154439i</v>
      </c>
      <c r="AX194" s="240" t="str">
        <f t="shared" ca="1" si="221"/>
        <v>4,45481534126293+6,00662315109979i</v>
      </c>
      <c r="AY194" s="240" t="str">
        <f t="shared" ca="1" si="222"/>
        <v>1,45894304877491-7,33460200586991i</v>
      </c>
      <c r="AZ194" s="240" t="str">
        <f t="shared" ca="1" si="223"/>
        <v>-6,41434787929665+3,84461216346228i</v>
      </c>
      <c r="BA194" s="240" t="str">
        <f t="shared" ca="1" si="224"/>
        <v>7,15628246691639+2,17083455329617i</v>
      </c>
      <c r="BB194" s="240" t="str">
        <f t="shared" ca="1" si="225"/>
        <v>-3,1973832688481-6,76029893097708i</v>
      </c>
      <c r="BC194" s="240" t="str">
        <f t="shared" ca="1" si="226"/>
        <v>-2,86181973437041+6,9090440157845i</v>
      </c>
      <c r="BD194" s="240" t="str">
        <f t="shared" ca="1" si="227"/>
        <v>7,04114460839684-2,5193618254875i</v>
      </c>
      <c r="BE194" s="240" t="str">
        <f t="shared" ca="1" si="228"/>
        <v>-6,59526769391294-3,52524402697286i</v>
      </c>
      <c r="BF194" s="240" t="str">
        <f t="shared" ca="1" si="229"/>
        <v>1,8170775505241+7,25418021415659i</v>
      </c>
      <c r="BG194" s="240" t="str">
        <f t="shared" ca="1" si="230"/>
        <v>4,15471829250238-6,2179753388081i</v>
      </c>
      <c r="BH194" s="240" t="str">
        <f t="shared" ca="1" si="231"/>
        <v>-7,39735409891593+1,09729382543204i</v>
      </c>
      <c r="BI194" s="240" t="str">
        <f t="shared" ca="1" si="232"/>
        <v>5,78080048210021+4,74418034967365i</v>
      </c>
      <c r="BJ194" s="240" t="str">
        <f t="shared" ca="1" si="233"/>
        <v>-0,366942560960688-7,46928741989724i</v>
      </c>
      <c r="BK194" s="240" t="str">
        <f t="shared" ca="1" si="234"/>
        <v>-5,28795335664485+5,28795335664263i</v>
      </c>
      <c r="BL194" s="240" t="str">
        <f t="shared" ca="1" si="235"/>
        <v>7,46928741989708+0,366942560963923i</v>
      </c>
      <c r="BM194" s="240" t="str">
        <f t="shared" ca="1" si="236"/>
        <v>-4,74418034967122-5,7808004821022i</v>
      </c>
      <c r="BN194" s="240" t="str">
        <f t="shared" ca="1" si="237"/>
        <v>-1,09729382543514+7,39735409891547i</v>
      </c>
      <c r="BO194" s="240" t="str">
        <f t="shared" ca="1" si="238"/>
        <v>6,2179753388099-4,15471829249969i</v>
      </c>
      <c r="BP194" s="240" t="str">
        <f t="shared" ca="1" si="239"/>
        <v>-7,25418021415619-1,81707755052569i</v>
      </c>
      <c r="BQ194" s="240" t="str">
        <f t="shared" ca="1" si="240"/>
        <v>3,52524402697141+6,59526769391371i</v>
      </c>
      <c r="BR194" s="240" t="str">
        <f t="shared" ca="1" si="241"/>
        <v>2,51936182548905-7,04114460839628i</v>
      </c>
      <c r="BS194" s="240" t="str">
        <f t="shared" ca="1" si="242"/>
        <v>-6,90904401578517+2,8618197343688i</v>
      </c>
      <c r="BT194" s="240" t="str">
        <f t="shared" ca="1" si="243"/>
        <v>6,76029893097637+3,19738326884958i</v>
      </c>
      <c r="BU194" s="240" t="str">
        <f t="shared" ca="1" si="244"/>
        <v>-2,1708345532946-7,15628246691687i</v>
      </c>
      <c r="BV194" s="240" t="str">
        <f t="shared" ca="1" si="245"/>
        <v>-3,84461216346379+6,41434787929575i</v>
      </c>
      <c r="BW194" s="240" t="str">
        <f t="shared" ca="1" si="246"/>
        <v>7,33460200587023-1,45894304877329i</v>
      </c>
      <c r="BX194" s="240" t="str">
        <f t="shared" ca="1" si="247"/>
        <v>-6,00662315109837-4,45481534126486i</v>
      </c>
      <c r="BY194" s="240" t="str">
        <f t="shared" ca="1" si="248"/>
        <v>0,733001125152696+7,44228531800578i</v>
      </c>
      <c r="BZ194" s="240" t="str">
        <f t="shared" ca="1" si="249"/>
        <v>5,02211621207976-5,54105135840169i</v>
      </c>
      <c r="CA194" s="240" t="str">
        <f t="shared" ca="1" si="250"/>
        <v>-7,47829535416191-2,08881615270373E-12i</v>
      </c>
      <c r="CB194" s="240" t="str">
        <f t="shared" ca="1" si="251"/>
        <v>5,02211621207667+5,5410513584045i</v>
      </c>
      <c r="CC194" s="240" t="str">
        <f t="shared" ca="1" si="252"/>
        <v>0,733001125156854-7,44228531800538i</v>
      </c>
      <c r="CD194" s="240" t="str">
        <f t="shared" ca="1" si="253"/>
        <v>-6,00662315110086+4,4548153412615i</v>
      </c>
      <c r="CE194" s="240" t="str">
        <f t="shared" ca="1" si="254"/>
        <v>7,33460200586942+1,45894304877739i</v>
      </c>
      <c r="CF194" s="240" t="str">
        <f t="shared" ca="1" si="255"/>
        <v>-3,84461216346003-6,414347879298i</v>
      </c>
      <c r="CG194" s="240" t="str">
        <f t="shared" ca="1" si="256"/>
        <v>-2,17083455329859+7,15628246691566i</v>
      </c>
      <c r="CH194" s="240" t="str">
        <f t="shared" ca="1" si="257"/>
        <v>6,76029893097816-3,19738326884581i</v>
      </c>
      <c r="CI194" s="240" t="str">
        <f t="shared" ca="1" si="258"/>
        <v>-6,90904401578349-2,86181973437285i</v>
      </c>
      <c r="CJ194" s="240" t="str">
        <f t="shared" ca="1" si="259"/>
        <v>2,51936182548512+7,04114460839769i</v>
      </c>
      <c r="CK194" s="240" t="str">
        <f t="shared" ca="1" si="260"/>
        <v>3,5252440269751-6,59526769391175i</v>
      </c>
      <c r="CL194" s="240" t="str">
        <f t="shared" ca="1" si="261"/>
        <v>-7,25418021415723+1,81707755052154i</v>
      </c>
      <c r="CM194" s="240" t="str">
        <f t="shared" ca="1" si="262"/>
        <v>6,21797533880758+4,15471829250316i</v>
      </c>
      <c r="CN194" s="240" t="str">
        <f t="shared" ca="1" si="263"/>
        <v>-1,09729382543101-7,39735409891609i</v>
      </c>
      <c r="CO194" s="240" t="str">
        <f t="shared" ca="1" si="264"/>
        <v>-4,74418034967454+5,78080048209948i</v>
      </c>
      <c r="CP194" s="240" t="str">
        <f t="shared" ca="1" si="265"/>
        <v>7,46928741989729-0,366942560959751i</v>
      </c>
      <c r="CQ194" s="240" t="str">
        <f t="shared" ca="1" si="266"/>
        <v>-5,2879533566419-5,28795335664558i</v>
      </c>
      <c r="CR194" s="240" t="str">
        <f t="shared" ca="1" si="267"/>
        <v>-0,366942560964967+7,46928741989703i</v>
      </c>
      <c r="CS194" s="240" t="str">
        <f t="shared" ca="1" si="268"/>
        <v>5,78080048210293-4,74418034967033i</v>
      </c>
      <c r="CT194" s="240" t="str">
        <f t="shared" ca="1" si="269"/>
        <v>-7,39735409891532-1,09729382543617i</v>
      </c>
      <c r="CU194" s="240" t="str">
        <f t="shared" ca="1" si="270"/>
        <v>4,15471829249882+6,21797533881048i</v>
      </c>
      <c r="CV194" s="240" t="str">
        <f t="shared" ca="1" si="271"/>
        <v>1,81707755052681-7,25418021415591i</v>
      </c>
      <c r="CW194" s="240" t="str">
        <f t="shared" ca="1" si="272"/>
        <v>-6,59526769391421+3,52524402697049i</v>
      </c>
      <c r="CX194" s="240" t="str">
        <f t="shared" ca="1" si="273"/>
        <v>7,04114460839593+2,51936182549004i</v>
      </c>
      <c r="CY194" s="240" t="str">
        <f t="shared" ca="1" si="274"/>
        <v>-2,86181973436783-6,90904401578557i</v>
      </c>
      <c r="CZ194" s="240" t="str">
        <f t="shared" ca="1" si="275"/>
        <v>-3,19738326885053+6,76029893097593i</v>
      </c>
      <c r="DA194" s="240" t="str">
        <f t="shared" ca="1" si="276"/>
        <v>7,15628246691717-2,1708345532936i</v>
      </c>
      <c r="DB194" s="240" t="str">
        <f t="shared" ca="1" si="277"/>
        <v>-6,41434787929521-3,84461216346469i</v>
      </c>
      <c r="DC194" s="240" t="str">
        <f t="shared" ca="1" si="278"/>
        <v>1,45894304877227+7,33460200587044i</v>
      </c>
      <c r="DD194" s="240" t="str">
        <f t="shared" ca="1" si="279"/>
        <v>4,45481534126569-6,00662315109775i</v>
      </c>
      <c r="DE194" s="240" t="str">
        <f t="shared" ca="1" si="280"/>
        <v>-7,44228531800589+0,733001125151656i</v>
      </c>
      <c r="DF194" s="240" t="str">
        <f t="shared" ca="1" si="281"/>
        <v>5,54105135840099+5,02211621208053i</v>
      </c>
      <c r="DG194" s="240" t="str">
        <f t="shared" ca="1" si="282"/>
        <v>3,1332242290556E-12-7,47829535416191i</v>
      </c>
      <c r="DH194" s="240" t="str">
        <f t="shared" ca="1" si="283"/>
        <v>-5,5410513584052+5,02211621207589i</v>
      </c>
      <c r="DI194" s="240" t="str">
        <f t="shared" ca="1" si="284"/>
        <v>7,44228531800525+0,733001125158104i</v>
      </c>
      <c r="DJ194" s="240" t="str">
        <f t="shared" ca="1" si="285"/>
        <v>-4,45481534126066-6,00662315110148i</v>
      </c>
      <c r="DK194" s="240" t="str">
        <f t="shared" ca="1" si="286"/>
        <v>-1,45894304877841+7,33460200586922i</v>
      </c>
      <c r="DL194" s="240" t="str">
        <f t="shared" ca="1" si="287"/>
        <v>6,41434787929854-3,84461216345913i</v>
      </c>
      <c r="DM194" s="240" t="str">
        <f t="shared" ca="1" si="288"/>
        <v>-7,15628246691536-2,1708345532996i</v>
      </c>
      <c r="DN194" s="240" t="str">
        <f t="shared" ca="1" si="289"/>
        <v>3,19738326884486+6,76029893097861i</v>
      </c>
      <c r="DO194" s="240" t="str">
        <f t="shared" ca="1" si="290"/>
        <v>2,86181973437382-6,90904401578309i</v>
      </c>
      <c r="DP194" s="240" t="str">
        <f t="shared" ca="1" si="291"/>
        <v>-7,04114460839804+2,51936182548414i</v>
      </c>
      <c r="DQ194" s="240" t="str">
        <f t="shared" ca="1" si="292"/>
        <v>6,59526769391125+3,52524402697602i</v>
      </c>
      <c r="DR194" s="240" t="str">
        <f t="shared" ca="1" si="293"/>
        <v>-1,81707755052053-7,25418021415748i</v>
      </c>
      <c r="DS194" s="240" t="str">
        <f t="shared" ca="1" si="294"/>
        <v>-4,15471829250402+6,217975338807i</v>
      </c>
      <c r="DT194" s="240" t="str">
        <f t="shared" ca="1" si="295"/>
        <v>7,39735409891624-1,09729382542997i</v>
      </c>
      <c r="DU194" s="240" t="str">
        <f t="shared" ca="1" si="296"/>
        <v>-5,78080048209882-4,74418034967534i</v>
      </c>
      <c r="DV194" s="240" t="str">
        <f t="shared" ca="1" si="297"/>
        <v>0,366942560958495+7,46928741989735i</v>
      </c>
      <c r="DW194" s="240" t="str">
        <f t="shared" ca="1" si="298"/>
        <v>5,28795335664647-5,28795335664101i</v>
      </c>
      <c r="DX194" s="240" t="str">
        <f t="shared" ca="1" si="299"/>
        <v>-7,46928741989699-0,366942560965798i</v>
      </c>
      <c r="DY194" s="240" t="str">
        <f t="shared" ca="1" si="300"/>
        <v>4,74418034966969+5,78080048210346i</v>
      </c>
      <c r="DZ194" s="240" t="str">
        <f t="shared" ca="1" si="301"/>
        <v>1,09729382543006-7,39735409891622i</v>
      </c>
      <c r="EA194" s="240" t="str">
        <f t="shared" ca="1" si="302"/>
        <v>-6,21797533880681+4,15471829250431i</v>
      </c>
      <c r="EB194" s="240" t="str">
        <f t="shared" ca="1" si="303"/>
        <v>7,25418021415752+1,8170775505204i</v>
      </c>
      <c r="EC194" s="240" t="str">
        <f t="shared" ca="1" si="304"/>
        <v>-3,52524402696938-6,59526769391481i</v>
      </c>
      <c r="ED194" s="240" t="str">
        <f t="shared" ca="1" si="305"/>
        <v>-2,51936182549122+7,0411446083955i</v>
      </c>
      <c r="EE194" s="240" t="str">
        <f t="shared" ca="1" si="306"/>
        <v>6,90904401578589-2,86181973436706i</v>
      </c>
      <c r="EF194" s="240" t="str">
        <f t="shared" ca="1" si="307"/>
        <v>-6,76029893097857-3,19738326884494i</v>
      </c>
      <c r="EG194" s="240" t="str">
        <f t="shared" ca="1" si="308"/>
        <v>2,17083455329992+7,15628246691525i</v>
      </c>
      <c r="EH194" s="240" t="str">
        <f t="shared" ca="1" si="309"/>
        <v>3,84461216345902-6,41434787929861i</v>
      </c>
      <c r="EI194" s="240" t="str">
        <f t="shared" ca="1" si="310"/>
        <v>-7,33460200586919+1,45894304877854i</v>
      </c>
      <c r="EJ194" s="240" t="str">
        <f t="shared" ca="1" si="311"/>
        <v>6,00662315110155+4,45481534126056i</v>
      </c>
      <c r="EK194" s="240" t="str">
        <f t="shared" ca="1" si="312"/>
        <v>-0,73300112515802-7,44228531800526i</v>
      </c>
      <c r="EL194" s="240" t="str">
        <f t="shared" ca="1" si="313"/>
        <v>-5,02211621207595+5,54105135840514i</v>
      </c>
      <c r="EM194" s="240" t="str">
        <f t="shared" ca="1" si="314"/>
        <v>7,47829535416191-3,04892957267735E-12i</v>
      </c>
      <c r="EN194" s="240"/>
      <c r="EO194" s="240"/>
      <c r="EP194" s="240"/>
    </row>
    <row r="195" spans="1:146" ht="15" thickBot="1">
      <c r="A195" s="277">
        <f t="shared" si="181"/>
        <v>1.8554687500000012E-3</v>
      </c>
      <c r="B195" s="276">
        <v>95</v>
      </c>
      <c r="C195" s="248">
        <f t="shared" si="182"/>
        <v>19000</v>
      </c>
      <c r="D195" s="247">
        <f t="shared" si="315"/>
        <v>119380.52083641214</v>
      </c>
      <c r="E195" s="247" t="str">
        <f t="shared" si="316"/>
        <v>119380,520836412i</v>
      </c>
      <c r="F195" s="247" t="str">
        <f t="shared" si="183"/>
        <v>0,0107181481245351-0,0268175348604611i</v>
      </c>
      <c r="G195" s="247" t="str">
        <f t="shared" si="184"/>
        <v>-4,34313298410357+2,13046800592971i</v>
      </c>
      <c r="H195" s="247" t="str">
        <f t="shared" si="319"/>
        <v>0,00204217169024674-0,00442449069257593i</v>
      </c>
      <c r="I195" s="247" t="str">
        <f t="shared" si="317"/>
        <v>-0,00264127457734743+0,00409993510314307i</v>
      </c>
      <c r="J195" s="275" t="str">
        <f ca="1">IMPRODUCT(1/N_FFT2,DF100)</f>
        <v>0,0499977828317824+0,00445937329532094i</v>
      </c>
      <c r="K195" s="274" t="str">
        <f t="shared" ca="1" si="318"/>
        <v>-0,00015034101382883+0,000193209235595515i</v>
      </c>
      <c r="N195" s="265">
        <f t="shared" ca="1" si="185"/>
        <v>22.478963477875219</v>
      </c>
      <c r="O195" s="240">
        <f t="shared" ca="1" si="186"/>
        <v>7.4789634778752196</v>
      </c>
      <c r="P195" s="240" t="str">
        <f t="shared" ca="1" si="187"/>
        <v>-5,15704855060269-5,41661748235171i</v>
      </c>
      <c r="Q195" s="240" t="str">
        <f t="shared" ca="1" si="188"/>
        <v>-0,366975344239028+7,4699547388262i</v>
      </c>
      <c r="R195" s="240" t="str">
        <f t="shared" ca="1" si="189"/>
        <v>5,66313730814604-4,8850558371912i</v>
      </c>
      <c r="S195" s="240" t="str">
        <f t="shared" ca="1" si="190"/>
        <v>-7,44295022452059-0,733066612730541i</v>
      </c>
      <c r="T195" s="240" t="str">
        <f t="shared" ca="1" si="191"/>
        <v>4,60129459638775+5,89601414013267i</v>
      </c>
      <c r="U195" s="241" t="str">
        <f t="shared" ca="1" si="192"/>
        <v>1,09739185954331-7,39801499119862i</v>
      </c>
      <c r="V195" s="240" t="str">
        <f t="shared" ca="1" si="193"/>
        <v>-6,11468695762622+4,30644843387532i</v>
      </c>
      <c r="W195" s="240" t="str">
        <f t="shared" ca="1" si="194"/>
        <v>7,33525729177337+1,45907339324551i</v>
      </c>
      <c r="X195" s="240" t="str">
        <f t="shared" ca="1" si="195"/>
        <v>-4,00122765988595-6,31862895865512i</v>
      </c>
      <c r="Y195" s="240" t="str">
        <f t="shared" ca="1" si="196"/>
        <v>-1,8172398913444+7,25482831503944i</v>
      </c>
      <c r="Z195" s="240" t="str">
        <f t="shared" ca="1" si="197"/>
        <v>6,50734882907647-3,68636757799713i</v>
      </c>
      <c r="AA195" s="240" t="str">
        <f t="shared" ca="1" si="198"/>
        <v>-7,15692182144685-2,17102849937289i</v>
      </c>
      <c r="AB195" s="240" t="str">
        <f t="shared" ca="1" si="199"/>
        <v>3,36262671372591+6,68039192619178i</v>
      </c>
      <c r="AC195" s="240" t="str">
        <f t="shared" ca="1" si="200"/>
        <v>2,51958690958745-7,04177367631387i</v>
      </c>
      <c r="AD195" s="240" t="str">
        <f t="shared" ca="1" si="201"/>
        <v>-6,83734137402399+3,03078498716936i</v>
      </c>
      <c r="AE195" s="240" t="str">
        <f t="shared" ca="1" si="202"/>
        <v>6,90966128160836+2,86207541424639i</v>
      </c>
      <c r="AF195" s="240" t="str">
        <f t="shared" ca="1" si="203"/>
        <v>-2,69164183411397-6,9778190676055i</v>
      </c>
      <c r="AG195" s="240" t="str">
        <f t="shared" ca="1" si="204"/>
        <v>-3,1976689285449+6,76090290766033i</v>
      </c>
      <c r="AH195" s="240" t="str">
        <f t="shared" ca="1" si="205"/>
        <v>7,10148658386867-2,34601428011951i</v>
      </c>
      <c r="AI195" s="240" t="str">
        <f t="shared" ca="1" si="206"/>
        <v>-6,59585692642291-3,52555897831115i</v>
      </c>
      <c r="AJ195" s="240" t="str">
        <f t="shared" ca="1" si="207"/>
        <v>1,99473497223839+7,20804599693429i</v>
      </c>
      <c r="AK195" s="240" t="str">
        <f t="shared" ca="1" si="208"/>
        <v>3,8449556476968-6,41492094812055i</v>
      </c>
      <c r="AL195" s="240" t="str">
        <f t="shared" ca="1" si="209"/>
        <v>-7,29724059584324+1,63865017309026i</v>
      </c>
      <c r="AM195" s="240" t="str">
        <f t="shared" ca="1" si="210"/>
        <v>6,21853086337383+4,15508948214819i</v>
      </c>
      <c r="AN195" s="240" t="str">
        <f t="shared" ca="1" si="211"/>
        <v>-1,2786177221471-7,36885550299385i</v>
      </c>
      <c r="AO195" s="240" t="str">
        <f t="shared" ca="1" si="212"/>
        <v>-4,45521334209484+6,00715979309786i</v>
      </c>
      <c r="AP195" s="240" t="str">
        <f t="shared" ca="1" si="213"/>
        <v>7,42271819180236-0,915504969116848i</v>
      </c>
      <c r="AQ195" s="240" t="str">
        <f t="shared" ca="1" si="214"/>
        <v>-5,78131694871574-4,74460420286914i</v>
      </c>
      <c r="AR195" s="240" t="str">
        <f t="shared" ca="1" si="215"/>
        <v>-5,78131694871574-4,74460420286914i</v>
      </c>
      <c r="AS195" s="240" t="str">
        <f t="shared" ca="1" si="216"/>
        <v>5,0225648965411-5,5415464054201i</v>
      </c>
      <c r="AT195" s="240" t="str">
        <f t="shared" ca="1" si="217"/>
        <v>-7,47671095390392+0,183542951824916i</v>
      </c>
      <c r="AU195" s="240" t="str">
        <f t="shared" ca="1" si="218"/>
        <v>5,28842579145216+5,28842579145202i</v>
      </c>
      <c r="AV195" s="240" t="str">
        <f t="shared" ca="1" si="219"/>
        <v>0,183542951824814-7,47671095390392i</v>
      </c>
      <c r="AW195" s="240" t="str">
        <f t="shared" ca="1" si="220"/>
        <v>-5,54154640542046+5,02256489654071i</v>
      </c>
      <c r="AX195" s="240" t="str">
        <f t="shared" ca="1" si="221"/>
        <v>7,45869890233341+0,550186684427876i</v>
      </c>
      <c r="AY195" s="240" t="str">
        <f t="shared" ca="1" si="222"/>
        <v>-4,7446042028693-5,78131694871561i</v>
      </c>
      <c r="AZ195" s="240" t="str">
        <f t="shared" ca="1" si="223"/>
        <v>-0,91550496911675+7,42271819180238i</v>
      </c>
      <c r="BA195" s="240" t="str">
        <f t="shared" ca="1" si="224"/>
        <v>6,00715979309821-4,45521334209437i</v>
      </c>
      <c r="BB195" s="240" t="str">
        <f t="shared" ca="1" si="225"/>
        <v>-7,36885550299387-1,27861772214699i</v>
      </c>
      <c r="BC195" s="240" t="str">
        <f t="shared" ca="1" si="226"/>
        <v>4,15508948214832+6,21853086337374i</v>
      </c>
      <c r="BD195" s="240" t="str">
        <f t="shared" ca="1" si="227"/>
        <v>1,63865017309017-7,29724059584326i</v>
      </c>
      <c r="BE195" s="240" t="str">
        <f t="shared" ca="1" si="228"/>
        <v>-6,41492094812085+3,8449556476963i</v>
      </c>
      <c r="BF195" s="240" t="str">
        <f t="shared" ca="1" si="229"/>
        <v>7,20804599693535+1,9947349722346i</v>
      </c>
      <c r="BG195" s="240" t="str">
        <f t="shared" ca="1" si="230"/>
        <v>-3,52555897831325-6,59585692642178i</v>
      </c>
      <c r="BH195" s="240" t="str">
        <f t="shared" ca="1" si="231"/>
        <v>-2,34601428011862+7,10148658386897i</v>
      </c>
      <c r="BI195" s="240" t="str">
        <f t="shared" ca="1" si="232"/>
        <v>6,76090290766059-3,19766892854437i</v>
      </c>
      <c r="BJ195" s="240" t="str">
        <f t="shared" ca="1" si="233"/>
        <v>-6,97781906760505-2,69164183411516i</v>
      </c>
      <c r="BK195" s="240" t="str">
        <f t="shared" ca="1" si="234"/>
        <v>2,86207541424378+6,90966128160945i</v>
      </c>
      <c r="BL195" s="240" t="str">
        <f t="shared" ca="1" si="235"/>
        <v>3,03078498716645-6,83734137402527i</v>
      </c>
      <c r="BM195" s="240" t="str">
        <f t="shared" ca="1" si="236"/>
        <v>-7,04177367631331+2,519586909589i</v>
      </c>
      <c r="BN195" s="240" t="str">
        <f t="shared" ca="1" si="237"/>
        <v>6,68039192619219+3,36262671372508i</v>
      </c>
      <c r="BO195" s="240" t="str">
        <f t="shared" ca="1" si="238"/>
        <v>-2,1710284993723-7,15692182144703i</v>
      </c>
      <c r="BP195" s="240" t="str">
        <f t="shared" ca="1" si="239"/>
        <v>-3,68636757799892+6,50734882907546i</v>
      </c>
      <c r="BQ195" s="240" t="str">
        <f t="shared" ca="1" si="240"/>
        <v>7,25482831504031-1,81723989134091i</v>
      </c>
      <c r="BR195" s="240" t="str">
        <f t="shared" ca="1" si="241"/>
        <v>-6,3186289586568-4,00122765988328i</v>
      </c>
      <c r="BS195" s="240" t="str">
        <f t="shared" ca="1" si="242"/>
        <v>1,4590733932472+7,33525729177303i</v>
      </c>
      <c r="BT195" s="240" t="str">
        <f t="shared" ca="1" si="243"/>
        <v>4,30644843387525-6,11468695762627i</v>
      </c>
      <c r="BU195" s="240" t="str">
        <f t="shared" ca="1" si="244"/>
        <v>-7,39801499119882+1,09739185954195i</v>
      </c>
      <c r="BV195" s="240" t="str">
        <f t="shared" ca="1" si="245"/>
        <v>5,8960141401314+4,60129459638937i</v>
      </c>
      <c r="BW195" s="240" t="str">
        <f t="shared" ca="1" si="246"/>
        <v>-0,73306661272706-7,44295022452094i</v>
      </c>
      <c r="BX195" s="240" t="str">
        <f t="shared" ca="1" si="247"/>
        <v>-4,88505583718919+5,66313730814777i</v>
      </c>
      <c r="BY195" s="240" t="str">
        <f t="shared" ca="1" si="248"/>
        <v>7,46995473882614-0,366975344240252i</v>
      </c>
      <c r="BZ195" s="240" t="str">
        <f t="shared" ca="1" si="249"/>
        <v>-5,41661748235166-5,15704855060273i</v>
      </c>
      <c r="CA195" s="240" t="str">
        <f t="shared" ca="1" si="250"/>
        <v>-1,27905712968487E-12+7,47896347787522i</v>
      </c>
      <c r="CB195" s="240" t="str">
        <f t="shared" ca="1" si="251"/>
        <v>5,41661748235358-5,15704855060072i</v>
      </c>
      <c r="CC195" s="240" t="str">
        <f t="shared" ca="1" si="252"/>
        <v>-7,46995473882637-0,366975344235588i</v>
      </c>
      <c r="CD195" s="240" t="str">
        <f t="shared" ca="1" si="253"/>
        <v>4,88505583719289+5,66313730814458i</v>
      </c>
      <c r="CE195" s="240" t="str">
        <f t="shared" ca="1" si="254"/>
        <v>0,733066612729606-7,44295022452068i</v>
      </c>
      <c r="CF195" s="240" t="str">
        <f t="shared" ca="1" si="255"/>
        <v>-5,89601414013297+4,60129459638736i</v>
      </c>
      <c r="CG195" s="240" t="str">
        <f t="shared" ca="1" si="256"/>
        <v>7,39801499119841+1,09739185954469i</v>
      </c>
      <c r="CH195" s="240" t="str">
        <f t="shared" ca="1" si="257"/>
        <v>-4,30644843387299-6,11468695762786i</v>
      </c>
      <c r="CI195" s="240" t="str">
        <f t="shared" ca="1" si="258"/>
        <v>-1,45907339324242+7,33525729177398i</v>
      </c>
      <c r="CJ195" s="240" t="str">
        <f t="shared" ca="1" si="259"/>
        <v>6,3186289586542-4,00122765988741i</v>
      </c>
      <c r="CK195" s="240" t="str">
        <f t="shared" ca="1" si="260"/>
        <v>-7,25482831503964-1,8172398913436i</v>
      </c>
      <c r="CL195" s="240" t="str">
        <f t="shared" ca="1" si="261"/>
        <v>3,6863675779966+6,50734882907678i</v>
      </c>
      <c r="CM195" s="240" t="str">
        <f t="shared" ca="1" si="262"/>
        <v>2,17102849937485-7,15692182144625i</v>
      </c>
      <c r="CN195" s="240" t="str">
        <f t="shared" ca="1" si="263"/>
        <v>-6,68039192619334+3,3626267137228i</v>
      </c>
      <c r="CO195" s="240" t="str">
        <f t="shared" ca="1" si="264"/>
        <v>7,04177367631489+2,5195869095846i</v>
      </c>
      <c r="CP195" s="240" t="str">
        <f t="shared" ca="1" si="265"/>
        <v>-3,03078498717082-6,83734137402334i</v>
      </c>
      <c r="CQ195" s="240" t="str">
        <f t="shared" ca="1" si="266"/>
        <v>-2,86207541424625+6,90966128160842i</v>
      </c>
      <c r="CR195" s="240" t="str">
        <f t="shared" ca="1" si="267"/>
        <v>6,97781906760597-2,69164183411277i</v>
      </c>
      <c r="CS195" s="240" t="str">
        <f t="shared" ca="1" si="268"/>
        <v>-6,7609029076594-3,19766892854687i</v>
      </c>
      <c r="CT195" s="240" t="str">
        <f t="shared" ca="1" si="269"/>
        <v>2,34601428012315+7,10148658386747i</v>
      </c>
      <c r="CU195" s="240" t="str">
        <f t="shared" ca="1" si="270"/>
        <v>3,52555897830904-6,59585692642404i</v>
      </c>
      <c r="CV195" s="240" t="str">
        <f t="shared" ca="1" si="271"/>
        <v>-7,20804599693404+1,99473497223931i</v>
      </c>
      <c r="CW195" s="240" t="str">
        <f t="shared" ca="1" si="272"/>
        <v>6,41492094812068+3,84495564769658i</v>
      </c>
      <c r="CX195" s="240" t="str">
        <f t="shared" ca="1" si="273"/>
        <v>-1,63865017308892-7,29724059584355i</v>
      </c>
      <c r="CY195" s="240" t="str">
        <f t="shared" ca="1" si="274"/>
        <v>-4,15508948215053+6,21853086337227i</v>
      </c>
      <c r="CZ195" s="240" t="str">
        <f t="shared" ca="1" si="275"/>
        <v>7,36885550299331-1,27861772215023i</v>
      </c>
      <c r="DA195" s="240" t="str">
        <f t="shared" ca="1" si="276"/>
        <v>-6,00715979309935-4,45521334209283i</v>
      </c>
      <c r="DB195" s="240" t="str">
        <f t="shared" ca="1" si="277"/>
        <v>0,915504969117693+7,42271819180226i</v>
      </c>
      <c r="DC195" s="240" t="str">
        <f t="shared" ca="1" si="278"/>
        <v>4,74460420286964-5,78131694871533i</v>
      </c>
      <c r="DD195" s="240" t="str">
        <f t="shared" ca="1" si="279"/>
        <v>-7,45869890233356+0,550186684425961i</v>
      </c>
      <c r="DE195" s="240" t="str">
        <f t="shared" ca="1" si="280"/>
        <v>5,54154640541825+5,02256489654315i</v>
      </c>
      <c r="DF195" s="240" t="str">
        <f t="shared" ca="1" si="281"/>
        <v>-0,183542951827994-7,47671095390384i</v>
      </c>
      <c r="DG195" s="240" t="str">
        <f t="shared" ca="1" si="282"/>
        <v>-5,28842579145089+5,28842579145329i</v>
      </c>
      <c r="DH195" s="240" t="str">
        <f t="shared" ca="1" si="283"/>
        <v>7,47671095390393+0,183542951824605i</v>
      </c>
      <c r="DI195" s="240" t="str">
        <f t="shared" ca="1" si="284"/>
        <v>-5,02256489654031-5,54154640542082i</v>
      </c>
      <c r="DJ195" s="240" t="str">
        <f t="shared" ca="1" si="285"/>
        <v>-0,550186684429999+7,45869890233326i</v>
      </c>
      <c r="DK195" s="240" t="str">
        <f t="shared" ca="1" si="286"/>
        <v>5,7813169487179-4,7446042028665i</v>
      </c>
      <c r="DL195" s="240" t="str">
        <f t="shared" ca="1" si="287"/>
        <v>-7,42271819180268-0,915504969114327i</v>
      </c>
      <c r="DM195" s="240" t="str">
        <f t="shared" ca="1" si="288"/>
        <v>4,45521334209573+6,0071597930972i</v>
      </c>
      <c r="DN195" s="240" t="str">
        <f t="shared" ca="1" si="289"/>
        <v>1,27861772214689-7,36885550299389i</v>
      </c>
      <c r="DO195" s="240" t="str">
        <f t="shared" ca="1" si="290"/>
        <v>-6,21853086337451+4,15508948214717i</v>
      </c>
      <c r="DP195" s="240" t="str">
        <f t="shared" ca="1" si="291"/>
        <v>7,29724059584266+1,63865017309287i</v>
      </c>
      <c r="DQ195" s="240" t="str">
        <f t="shared" ca="1" si="292"/>
        <v>-3,84495564769967-6,41492094811883i</v>
      </c>
      <c r="DR195" s="240" t="str">
        <f t="shared" ca="1" si="293"/>
        <v>-1,99473497223583+7,208045996935i</v>
      </c>
      <c r="DS195" s="240" t="str">
        <f t="shared" ca="1" si="294"/>
        <v>6,59585692642244-3,52555897831203i</v>
      </c>
      <c r="DT195" s="240" t="str">
        <f t="shared" ca="1" si="295"/>
        <v>-7,10148658386853-2,34601428011993i</v>
      </c>
      <c r="DU195" s="240" t="str">
        <f t="shared" ca="1" si="296"/>
        <v>3,19766892854301+6,76090290766122i</v>
      </c>
      <c r="DV195" s="240" t="str">
        <f t="shared" ca="1" si="297"/>
        <v>2,69164183411655-6,97781906760451i</v>
      </c>
      <c r="DW195" s="240" t="str">
        <f t="shared" ca="1" si="298"/>
        <v>-6,90966128160705+2,86207541424957i</v>
      </c>
      <c r="DX195" s="240" t="str">
        <f t="shared" ca="1" si="299"/>
        <v>6,8373413740248+3,03078498716752i</v>
      </c>
      <c r="DY195" s="240" t="str">
        <f t="shared" ca="1" si="300"/>
        <v>-2,51958690958759-7,04177367631381i</v>
      </c>
      <c r="DZ195" s="240" t="str">
        <f t="shared" ca="1" si="301"/>
        <v>-3,36262671372641+6,68039192619153i</v>
      </c>
      <c r="EA195" s="240" t="str">
        <f t="shared" ca="1" si="302"/>
        <v>7,15692182144743-2,17102849937098i</v>
      </c>
      <c r="EB195" s="240" t="str">
        <f t="shared" ca="1" si="303"/>
        <v>-6,50734882907478-3,68636757800012i</v>
      </c>
      <c r="EC195" s="240" t="str">
        <f t="shared" ca="1" si="304"/>
        <v>1,81723989134669+7,25482831503887i</v>
      </c>
      <c r="ED195" s="240" t="str">
        <f t="shared" ca="1" si="305"/>
        <v>4,00122765988454-6,31862895865601i</v>
      </c>
      <c r="EE195" s="240" t="str">
        <f t="shared" ca="1" si="306"/>
        <v>-7,33525729177333+1,45907339324574i</v>
      </c>
      <c r="EF195" s="240" t="str">
        <f t="shared" ca="1" si="307"/>
        <v>6,11468695762553+4,3064484338763i</v>
      </c>
      <c r="EG195" s="240" t="str">
        <f t="shared" ca="1" si="308"/>
        <v>-1,09739185954069-7,39801499119901i</v>
      </c>
      <c r="EH195" s="240" t="str">
        <f t="shared" ca="1" si="309"/>
        <v>-4,60129459639038+5,89601414013061i</v>
      </c>
      <c r="EI195" s="240" t="str">
        <f t="shared" ca="1" si="310"/>
        <v>7,44295022452035-0,733066612732979i</v>
      </c>
      <c r="EJ195" s="240" t="str">
        <f t="shared" ca="1" si="311"/>
        <v>-5,6631373081468-4,88505583719032i</v>
      </c>
      <c r="EK195" s="240" t="str">
        <f t="shared" ca="1" si="312"/>
        <v>0,366975344238975+7,46995473882621i</v>
      </c>
      <c r="EL195" s="240" t="str">
        <f t="shared" ca="1" si="313"/>
        <v>5,15704855060366-5,41661748235078i</v>
      </c>
      <c r="EM195" s="240" t="str">
        <f t="shared" ca="1" si="314"/>
        <v>-7,47896347787522-2,55811425936974E-12i</v>
      </c>
      <c r="EN195" s="240"/>
      <c r="EO195" s="240"/>
      <c r="EP195" s="240"/>
    </row>
    <row r="196" spans="1:146" ht="15" thickBot="1">
      <c r="A196" s="277">
        <f t="shared" si="181"/>
        <v>1.8750000000000012E-3</v>
      </c>
      <c r="B196" s="276">
        <v>96</v>
      </c>
      <c r="C196" s="248">
        <f t="shared" si="182"/>
        <v>19200</v>
      </c>
      <c r="D196" s="247">
        <f t="shared" si="315"/>
        <v>120637.15789784805</v>
      </c>
      <c r="E196" s="247" t="str">
        <f t="shared" si="316"/>
        <v>120637,157897848i</v>
      </c>
      <c r="F196" s="247" t="str">
        <f t="shared" si="183"/>
        <v>0,0107200866291087-0,0265733419667822i</v>
      </c>
      <c r="G196" s="247" t="str">
        <f t="shared" si="184"/>
        <v>-4,31546540768226+2,15605192036444i</v>
      </c>
      <c r="H196" s="247" t="str">
        <f t="shared" si="319"/>
        <v>0,00204122304941815-0,00437839599010146i</v>
      </c>
      <c r="I196" s="247" t="str">
        <f t="shared" si="317"/>
        <v>-0,00262977335807705+0,00406083758132227i</v>
      </c>
      <c r="J196" s="275" t="str">
        <f ca="1">IMPRODUCT(1/N_FFT2,DG100)</f>
        <v>0,038163306339264-0,00013420863287409i</v>
      </c>
      <c r="K196" s="274" t="str">
        <f t="shared" ca="1" si="318"/>
        <v>-0,0000998158468070165+0,000155327926897154i</v>
      </c>
      <c r="N196" s="265">
        <f t="shared" ca="1" si="185"/>
        <v>22.479582738169704</v>
      </c>
      <c r="O196" s="240">
        <f t="shared" ca="1" si="186"/>
        <v>7.4795827381697038</v>
      </c>
      <c r="P196" s="240" t="str">
        <f t="shared" ca="1" si="187"/>
        <v>-5,28886367460562-5,28886367460567i</v>
      </c>
      <c r="Q196" s="240" t="str">
        <f t="shared" ca="1" si="188"/>
        <v>-1,37453988525447E-15+7,4795827381697i</v>
      </c>
      <c r="R196" s="240" t="str">
        <f t="shared" ca="1" si="189"/>
        <v>5,28886367460567-5,28886367460562i</v>
      </c>
      <c r="S196" s="240" t="str">
        <f t="shared" ca="1" si="190"/>
        <v>-7,4795827381697-2,74907977050894E-15i</v>
      </c>
      <c r="T196" s="240" t="str">
        <f t="shared" ca="1" si="191"/>
        <v>5,28886367460551+5,28886367460577i</v>
      </c>
      <c r="U196" s="241" t="str">
        <f t="shared" ca="1" si="192"/>
        <v>-2,21745315541969E-13-7,4795827381697i</v>
      </c>
      <c r="V196" s="240" t="str">
        <f t="shared" ca="1" si="193"/>
        <v>-5,28886367460571+5,28886367460557i</v>
      </c>
      <c r="W196" s="240" t="str">
        <f t="shared" ca="1" si="194"/>
        <v>7,4795827381697-3,13375631326369E-13i</v>
      </c>
      <c r="X196" s="240" t="str">
        <f t="shared" ca="1" si="195"/>
        <v>-5,28886367460562-5,28886367460567i</v>
      </c>
      <c r="Y196" s="240" t="str">
        <f t="shared" ca="1" si="196"/>
        <v>-3,65605714152083E-13+7,4795827381697i</v>
      </c>
      <c r="Z196" s="240" t="str">
        <f t="shared" ca="1" si="197"/>
        <v>5,28886367460561-5,28886367460568i</v>
      </c>
      <c r="AA196" s="240" t="str">
        <f t="shared" ca="1" si="198"/>
        <v>-7,4795827381697-3,00548214273299E-13i</v>
      </c>
      <c r="AB196" s="240" t="str">
        <f t="shared" ca="1" si="199"/>
        <v>5,28886367460573+5,28886367460556i</v>
      </c>
      <c r="AC196" s="240" t="str">
        <f t="shared" ca="1" si="200"/>
        <v>2,08917898488898E-13-7,4795827381697i</v>
      </c>
      <c r="AD196" s="240" t="str">
        <f t="shared" ca="1" si="201"/>
        <v>-5,2888636746055+5,28886367460579i</v>
      </c>
      <c r="AE196" s="240" t="str">
        <f t="shared" ca="1" si="202"/>
        <v>7,4795827381697+1,17287582704498E-13i</v>
      </c>
      <c r="AF196" s="240" t="str">
        <f t="shared" ca="1" si="203"/>
        <v>-5,28886367460582-5,28886367460547i</v>
      </c>
      <c r="AG196" s="240" t="str">
        <f t="shared" ca="1" si="204"/>
        <v>-7,88028987313293E-14+7,4795827381697i</v>
      </c>
      <c r="AH196" s="240" t="str">
        <f t="shared" ca="1" si="205"/>
        <v>5,28886367460593-5,28886367460535i</v>
      </c>
      <c r="AI196" s="240" t="str">
        <f t="shared" ca="1" si="206"/>
        <v>-7,4795827381697+1,28274170530709E-14i</v>
      </c>
      <c r="AJ196" s="240" t="str">
        <f t="shared" ca="1" si="207"/>
        <v>5,28886367460542+5,28886367460586i</v>
      </c>
      <c r="AK196" s="240" t="str">
        <f t="shared" ca="1" si="208"/>
        <v>-1,04457732837471E-13-7,4795827381697i</v>
      </c>
      <c r="AL196" s="240" t="str">
        <f t="shared" ca="1" si="209"/>
        <v>-5,28886367460584+5,28886367460544i</v>
      </c>
      <c r="AM196" s="240" t="str">
        <f t="shared" ca="1" si="210"/>
        <v>7,4795827381697-1,4294241681064E-13i</v>
      </c>
      <c r="AN196" s="240" t="str">
        <f t="shared" ca="1" si="211"/>
        <v>-5,28886367460551-5,28886367460577i</v>
      </c>
      <c r="AO196" s="240" t="str">
        <f t="shared" ca="1" si="212"/>
        <v>2,3457273259504E-13+7,4795827381697i</v>
      </c>
      <c r="AP196" s="240" t="str">
        <f t="shared" ca="1" si="213"/>
        <v>5,28886367460571-5,28886367460558i</v>
      </c>
      <c r="AQ196" s="240" t="str">
        <f t="shared" ca="1" si="214"/>
        <v>-7,4795827381697+3,2620304837944E-13i</v>
      </c>
      <c r="AR196" s="240" t="str">
        <f t="shared" ca="1" si="215"/>
        <v>-7,4795827381697+3,2620304837944E-13i</v>
      </c>
      <c r="AS196" s="240" t="str">
        <f t="shared" ca="1" si="216"/>
        <v>3,26205481193397E-13-7,4795827381697i</v>
      </c>
      <c r="AT196" s="240" t="str">
        <f t="shared" ca="1" si="217"/>
        <v>-5,28886367460562+5,28886367460567i</v>
      </c>
      <c r="AU196" s="240" t="str">
        <f t="shared" ca="1" si="218"/>
        <v>7,4795827381697+2,34575165408996E-13i</v>
      </c>
      <c r="AV196" s="240" t="str">
        <f t="shared" ca="1" si="219"/>
        <v>-5,28886367460574-5,28886367460555i</v>
      </c>
      <c r="AW196" s="240" t="str">
        <f t="shared" ca="1" si="220"/>
        <v>-2,49236113247058E-13+7,4795827381697i</v>
      </c>
      <c r="AX196" s="240" t="str">
        <f t="shared" ca="1" si="221"/>
        <v>5,28886367460549-5,2888636746058i</v>
      </c>
      <c r="AY196" s="240" t="str">
        <f t="shared" ca="1" si="222"/>
        <v>-7,4795827381697-1,57605797462659E-13i</v>
      </c>
      <c r="AZ196" s="240" t="str">
        <f t="shared" ca="1" si="223"/>
        <v>5,28886367460586+5,28886367460542i</v>
      </c>
      <c r="BA196" s="240" t="str">
        <f t="shared" ca="1" si="224"/>
        <v>6,59754816782584E-14-7,4795827381697i</v>
      </c>
      <c r="BB196" s="240" t="str">
        <f t="shared" ca="1" si="225"/>
        <v>-5,28886367460589+5,2888636746054i</v>
      </c>
      <c r="BC196" s="240" t="str">
        <f t="shared" ca="1" si="226"/>
        <v>7,4795827381697-2,56548341061418E-14i</v>
      </c>
      <c r="BD196" s="240" t="str">
        <f t="shared" ca="1" si="227"/>
        <v>-5,28886367460539-5,28886367460589i</v>
      </c>
      <c r="BE196" s="240" t="str">
        <f t="shared" ca="1" si="228"/>
        <v>1,17285149890542E-13+7,4795827381697i</v>
      </c>
      <c r="BF196" s="240" t="str">
        <f t="shared" ca="1" si="229"/>
        <v>5,28886367460478-5,28886367460651i</v>
      </c>
      <c r="BG196" s="240" t="str">
        <f t="shared" ca="1" si="230"/>
        <v>-7,4795827381697-1,27916222503953E-12i</v>
      </c>
      <c r="BH196" s="240" t="str">
        <f t="shared" ca="1" si="231"/>
        <v>5,28886367460815+5,28886367460313i</v>
      </c>
      <c r="BI196" s="240" t="str">
        <f t="shared" ca="1" si="232"/>
        <v>-1,04458462681658E-12-7,4795827381697i</v>
      </c>
      <c r="BJ196" s="240" t="str">
        <f t="shared" ca="1" si="233"/>
        <v>-5,28886367460675+5,28886367460453i</v>
      </c>
      <c r="BK196" s="240" t="str">
        <f t="shared" ca="1" si="234"/>
        <v>7,4795827381697-3,36833147867269E-12i</v>
      </c>
      <c r="BL196" s="240" t="str">
        <f t="shared" ca="1" si="235"/>
        <v>-5,28886367460618-5,28886367460511i</v>
      </c>
      <c r="BM196" s="240" t="str">
        <f t="shared" ca="1" si="236"/>
        <v>-1,85460138666603E-12+7,4795827381697i</v>
      </c>
      <c r="BN196" s="240" t="str">
        <f t="shared" ca="1" si="237"/>
        <v>5,28886367460346-5,28886367460782i</v>
      </c>
      <c r="BO196" s="240" t="str">
        <f t="shared" ca="1" si="238"/>
        <v>-7,4795827381697+4,6914546519008E-13i</v>
      </c>
      <c r="BP196" s="240" t="str">
        <f t="shared" ca="1" si="239"/>
        <v>5,28886367460413+5,28886367460716i</v>
      </c>
      <c r="BQ196" s="240" t="str">
        <f t="shared" ca="1" si="240"/>
        <v>-2,79289231704619E-12-7,4795827381697i</v>
      </c>
      <c r="BR196" s="240" t="str">
        <f t="shared" ca="1" si="241"/>
        <v>-5,28886367460544+5,28886367460585i</v>
      </c>
      <c r="BS196" s="240" t="str">
        <f t="shared" ca="1" si="242"/>
        <v>7,4795827381697+2,32374928467007E-12i</v>
      </c>
      <c r="BT196" s="240" t="str">
        <f t="shared" ca="1" si="243"/>
        <v>-5,28886367460741-5,28886367460387i</v>
      </c>
      <c r="BU196" s="240" t="str">
        <f t="shared" ca="1" si="244"/>
        <v>-1,06293696436418E-13+7,4795827381697i</v>
      </c>
      <c r="BV196" s="240" t="str">
        <f t="shared" ca="1" si="245"/>
        <v>5,28886367460756-5,28886367460372i</v>
      </c>
      <c r="BW196" s="240" t="str">
        <f t="shared" ca="1" si="246"/>
        <v>-7,4795827381697+2,32374441904216E-12i</v>
      </c>
      <c r="BX196" s="240" t="str">
        <f t="shared" ca="1" si="247"/>
        <v>5,28886367460544+5,28886367460585i</v>
      </c>
      <c r="BY196" s="240" t="str">
        <f t="shared" ca="1" si="248"/>
        <v>2,89918844629657E-12-7,4795827381697i</v>
      </c>
      <c r="BZ196" s="240" t="str">
        <f t="shared" ca="1" si="249"/>
        <v>-5,28886367460428+5,28886367460701i</v>
      </c>
      <c r="CA196" s="240" t="str">
        <f t="shared" ca="1" si="250"/>
        <v>7,4795827381697+4,69150330817993E-13i</v>
      </c>
      <c r="CB196" s="240" t="str">
        <f t="shared" ca="1" si="251"/>
        <v>-5,28886367460346-5,28886367460782i</v>
      </c>
      <c r="CC196" s="240" t="str">
        <f t="shared" ca="1" si="252"/>
        <v>1,74830525741566E-12+7,4795827381697i</v>
      </c>
      <c r="CD196" s="240" t="str">
        <f t="shared" ca="1" si="253"/>
        <v>5,28886367460625-5,28886367460503i</v>
      </c>
      <c r="CE196" s="240" t="str">
        <f t="shared" ca="1" si="254"/>
        <v>-7,4795827381697-3,47462760792307E-12i</v>
      </c>
      <c r="CF196" s="240" t="str">
        <f t="shared" ca="1" si="255"/>
        <v>5,28886367460675+5,28886367460453i</v>
      </c>
      <c r="CG196" s="240" t="str">
        <f t="shared" ca="1" si="256"/>
        <v>1,04458949244449E-12-7,4795827381697i</v>
      </c>
      <c r="CH196" s="240" t="str">
        <f t="shared" ca="1" si="257"/>
        <v>-5,28886367460823+5,28886367460306i</v>
      </c>
      <c r="CI196" s="240" t="str">
        <f t="shared" ca="1" si="258"/>
        <v>7,4795827381697-1,17286609578915E-12i</v>
      </c>
      <c r="CJ196" s="240" t="str">
        <f t="shared" ca="1" si="259"/>
        <v>-5,28886367460463-5,28886367460666i</v>
      </c>
      <c r="CK196" s="240" t="str">
        <f t="shared" ca="1" si="260"/>
        <v>3,60290421126773E-12+7,4795827381697i</v>
      </c>
      <c r="CL196" s="240" t="str">
        <f t="shared" ca="1" si="261"/>
        <v>5,28886367460494-5,28886367460634i</v>
      </c>
      <c r="CM196" s="240" t="str">
        <f t="shared" ca="1" si="262"/>
        <v>-7,4795827381697-1,62002865407099E-12i</v>
      </c>
      <c r="CN196" s="240" t="str">
        <f t="shared" ca="1" si="263"/>
        <v>5,28886367460791+5,28886367460337i</v>
      </c>
      <c r="CO196" s="240" t="str">
        <f t="shared" ca="1" si="264"/>
        <v>-8,10009461407584E-13-7,4795827381697i</v>
      </c>
      <c r="CP196" s="240" t="str">
        <f t="shared" ca="1" si="265"/>
        <v>-5,28886367460692+5,28886367460437i</v>
      </c>
      <c r="CQ196" s="240" t="str">
        <f t="shared" ca="1" si="266"/>
        <v>7,4795827381697-3,02746504964123E-12i</v>
      </c>
      <c r="CR196" s="240" t="str">
        <f t="shared" ca="1" si="267"/>
        <v>-5,28886367460594-5,28886367460535i</v>
      </c>
      <c r="CS196" s="240" t="str">
        <f t="shared" ca="1" si="268"/>
        <v>-2,19546781569749E-12+7,4795827381697i</v>
      </c>
      <c r="CT196" s="240" t="str">
        <f t="shared" ca="1" si="269"/>
        <v>5,28886367460363-5,28886367460766i</v>
      </c>
      <c r="CU196" s="240" t="str">
        <f t="shared" ca="1" si="270"/>
        <v>-7,4795827381697+2,34570299781084E-13i</v>
      </c>
      <c r="CV196" s="240" t="str">
        <f t="shared" ca="1" si="271"/>
        <v>5,28886367460396+5,28886367460732i</v>
      </c>
      <c r="CW196" s="240" t="str">
        <f t="shared" ca="1" si="272"/>
        <v>-2,45202588801473E-12-7,4795827381697i</v>
      </c>
      <c r="CX196" s="240" t="str">
        <f t="shared" ca="1" si="273"/>
        <v>-5,28886367460576+5,28886367460553i</v>
      </c>
      <c r="CY196" s="240" t="str">
        <f t="shared" ca="1" si="274"/>
        <v>7,4795827381697+2,55832445007906E-12i</v>
      </c>
      <c r="CZ196" s="240" t="str">
        <f t="shared" ca="1" si="275"/>
        <v>-5,28886367460725-5,28886367460404i</v>
      </c>
      <c r="DA196" s="240" t="str">
        <f t="shared" ca="1" si="276"/>
        <v>-3,40868861845415E-13+7,4795827381697i</v>
      </c>
      <c r="DB196" s="240" t="str">
        <f t="shared" ca="1" si="277"/>
        <v>5,28886367460773-5,28886367460355i</v>
      </c>
      <c r="DC196" s="240" t="str">
        <f t="shared" ca="1" si="278"/>
        <v>-7,4795827381697+2,08916925363316E-12i</v>
      </c>
      <c r="DD196" s="240" t="str">
        <f t="shared" ca="1" si="279"/>
        <v>5,28886367460527+5,28886367460601i</v>
      </c>
      <c r="DE196" s="240" t="str">
        <f t="shared" ca="1" si="280"/>
        <v>3,13376361170557E-12-7,4795827381697i</v>
      </c>
      <c r="DF196" s="240" t="str">
        <f t="shared" ca="1" si="281"/>
        <v>-5,28886367460444+5,28886367460684i</v>
      </c>
      <c r="DG196" s="240" t="str">
        <f t="shared" ca="1" si="282"/>
        <v>7,4795827381697+9,16308023471913E-13i</v>
      </c>
      <c r="DH196" s="240" t="str">
        <f t="shared" ca="1" si="283"/>
        <v>-5,28886367460315-5,28886367460814i</v>
      </c>
      <c r="DI196" s="240" t="str">
        <f t="shared" ca="1" si="284"/>
        <v>1,51373009200666E-12+7,4795827381697i</v>
      </c>
      <c r="DJ196" s="240" t="str">
        <f t="shared" ca="1" si="285"/>
        <v>5,28886367460642-5,28886367460487i</v>
      </c>
      <c r="DK196" s="240" t="str">
        <f t="shared" ca="1" si="286"/>
        <v>-7,4795827381697-3,70920277333206E-12i</v>
      </c>
      <c r="DL196" s="240" t="str">
        <f t="shared" ca="1" si="287"/>
        <v>5,28886367460643+5,28886367460485i</v>
      </c>
      <c r="DM196" s="240" t="str">
        <f t="shared" ca="1" si="288"/>
        <v>1,27916465785349E-12-7,4795827381697i</v>
      </c>
      <c r="DN196" s="240" t="str">
        <f t="shared" ca="1" si="289"/>
        <v>-5,28886367460313+5,28886367460815i</v>
      </c>
      <c r="DO196" s="240" t="str">
        <f t="shared" ca="1" si="290"/>
        <v>7,4795827381697-9,38290930380162E-13i</v>
      </c>
      <c r="DP196" s="240" t="str">
        <f t="shared" ca="1" si="291"/>
        <v>-5,28886367460446-5,28886367460683i</v>
      </c>
      <c r="DQ196" s="240" t="str">
        <f t="shared" ca="1" si="292"/>
        <v>3,36832904585873E-12+7,4795827381697i</v>
      </c>
      <c r="DR196" s="240" t="str">
        <f t="shared" ca="1" si="293"/>
        <v>5,28886367460511-5,28886367460618i</v>
      </c>
      <c r="DS196" s="240" t="str">
        <f t="shared" ca="1" si="294"/>
        <v>-7,4795827381697-1,85460381947998E-12i</v>
      </c>
      <c r="DT196" s="240" t="str">
        <f t="shared" ca="1" si="295"/>
        <v>5,28886367460775+5,28886367460354i</v>
      </c>
      <c r="DU196" s="240" t="str">
        <f t="shared" ca="1" si="296"/>
        <v>-5,75434295998587E-13-7,4795827381697i</v>
      </c>
      <c r="DV196" s="240" t="str">
        <f t="shared" ca="1" si="297"/>
        <v>-5,28886367460723+5,28886367460405i</v>
      </c>
      <c r="DW196" s="240" t="str">
        <f t="shared" ca="1" si="298"/>
        <v>7,4795827381697-2,58030735698731E-12i</v>
      </c>
      <c r="DX196" s="240" t="str">
        <f t="shared" ca="1" si="299"/>
        <v>-5,28886367460577-5,28886367460551i</v>
      </c>
      <c r="DY196" s="240" t="str">
        <f t="shared" ca="1" si="300"/>
        <v>-2,21746045386156E-12+7,4795827381697i</v>
      </c>
      <c r="DZ196" s="240" t="str">
        <f t="shared" ca="1" si="301"/>
        <v>5,2888636746038-5,28886367460749i</v>
      </c>
      <c r="EA196" s="240" t="str">
        <f t="shared" ca="1" si="302"/>
        <v>-7,4795827381697-2,12587392872837E-13i</v>
      </c>
      <c r="EB196" s="240" t="str">
        <f t="shared" ca="1" si="303"/>
        <v>5,2888636746038+5,28886367460749i</v>
      </c>
      <c r="EC196" s="240" t="str">
        <f t="shared" ca="1" si="304"/>
        <v>-2,21745072260574E-12-7,4795827381697i</v>
      </c>
      <c r="ED196" s="240" t="str">
        <f t="shared" ca="1" si="305"/>
        <v>-5,28886367460577+5,28886367460551i</v>
      </c>
      <c r="EE196" s="240" t="str">
        <f t="shared" ca="1" si="306"/>
        <v>7,4795827381697+3,00548214273299E-12i</v>
      </c>
      <c r="EF196" s="240" t="str">
        <f t="shared" ca="1" si="307"/>
        <v>-5,28886367460693-5,28886367460435i</v>
      </c>
      <c r="EG196" s="240" t="str">
        <f t="shared" ca="1" si="308"/>
        <v>-5,75444027254411E-13+7,4795827381697i</v>
      </c>
      <c r="EH196" s="240" t="str">
        <f t="shared" ca="1" si="309"/>
        <v>5,28886367460805-5,28886367460324i</v>
      </c>
      <c r="EI196" s="240" t="str">
        <f t="shared" ca="1" si="310"/>
        <v>-7,4795827381697+1,85459408822416E-12i</v>
      </c>
      <c r="EJ196" s="240" t="str">
        <f t="shared" ca="1" si="311"/>
        <v>5,28886367460496+5,28886367460633i</v>
      </c>
      <c r="EK196" s="240" t="str">
        <f t="shared" ca="1" si="312"/>
        <v>3,36833877711456E-12-7,4795827381697i</v>
      </c>
      <c r="EL196" s="240" t="str">
        <f t="shared" ca="1" si="313"/>
        <v>-5,28886367460461+5,28886367460668i</v>
      </c>
      <c r="EM196" s="240" t="str">
        <f t="shared" ca="1" si="314"/>
        <v>7,4795827381697+9,38300661635987E-13i</v>
      </c>
      <c r="EN196" s="240"/>
      <c r="EO196" s="240"/>
      <c r="EP196" s="240"/>
    </row>
    <row r="197" spans="1:146" ht="15" thickBot="1">
      <c r="A197" s="277">
        <f t="shared" si="181"/>
        <v>1.8945312500000012E-3</v>
      </c>
      <c r="B197" s="276">
        <v>97</v>
      </c>
      <c r="C197" s="248">
        <f t="shared" si="182"/>
        <v>19400</v>
      </c>
      <c r="D197" s="247">
        <f t="shared" si="315"/>
        <v>121893.79495928397</v>
      </c>
      <c r="E197" s="247" t="str">
        <f t="shared" si="316"/>
        <v>121893,794959284i</v>
      </c>
      <c r="F197" s="247"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0,010722276815018-0,0263346246633202i</v>
      </c>
      <c r="G197" s="247"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47" t="str">
        <f t="shared" si="319"/>
        <v>0,00204030349819218-0,00433325120140241i</v>
      </c>
      <c r="I197" s="247" t="str">
        <f t="shared" si="317"/>
        <v>-0,00261856848357101+0,00402244807124631i</v>
      </c>
      <c r="J197" s="275" t="str">
        <f ca="1">IMPRODUCT(1/N_FFT2,DH100)</f>
        <v>0,00984189052009898-0,00445966783637773i</v>
      </c>
      <c r="K197" s="274" t="str">
        <f t="shared" ca="1" si="318"/>
        <v>-7,83288204785069E-06+0,0000512664391835235i</v>
      </c>
      <c r="N197" s="265">
        <f t="shared" ca="1" si="185"/>
        <v>22.480157408554057</v>
      </c>
      <c r="O197" s="240">
        <f t="shared" ca="1" si="186"/>
        <v>7.4801574085540548</v>
      </c>
      <c r="P197" s="240" t="str">
        <f t="shared" ca="1" si="187"/>
        <v>-5,4174821831631-5,15787181421334i</v>
      </c>
      <c r="Q197" s="240" t="str">
        <f t="shared" ca="1" si="188"/>
        <v>0,367033927640751+7,47114723136324i</v>
      </c>
      <c r="R197" s="240" t="str">
        <f t="shared" ca="1" si="189"/>
        <v>4,88583568028698-5,66404136301818i</v>
      </c>
      <c r="S197" s="240" t="str">
        <f t="shared" ca="1" si="190"/>
        <v>-7,44413840609688+0,73318363840144i</v>
      </c>
      <c r="T197" s="240" t="str">
        <f t="shared" ca="1" si="191"/>
        <v>5,89695537111839+4,60202914025803i</v>
      </c>
      <c r="U197" s="241" t="str">
        <f t="shared" ca="1" si="192"/>
        <v>-1,09756704555799-7,39919599938069i</v>
      </c>
      <c r="V197" s="240" t="str">
        <f t="shared" ca="1" si="193"/>
        <v>-4,30713590894035+6,11566309721707i</v>
      </c>
      <c r="W197" s="240" t="str">
        <f t="shared" ca="1" si="194"/>
        <v>7,33642828140902-1,45930631756597i</v>
      </c>
      <c r="X197" s="240" t="str">
        <f t="shared" ca="1" si="195"/>
        <v>-6,31963765524576-4,00186640995748i</v>
      </c>
      <c r="Y197" s="240" t="str">
        <f t="shared" ca="1" si="196"/>
        <v>1,81752999283554+7,25598646511205i</v>
      </c>
      <c r="Z197" s="240" t="str">
        <f t="shared" ca="1" si="197"/>
        <v>3,68695606427031-6,50838765262845i</v>
      </c>
      <c r="AA197" s="240" t="str">
        <f t="shared" ca="1" si="198"/>
        <v>-7,15806434187144+2,17137507915483i</v>
      </c>
      <c r="AB197" s="240" t="str">
        <f t="shared" ca="1" si="199"/>
        <v>6,68145837408817+3,36316351848573i</v>
      </c>
      <c r="AC197" s="240" t="str">
        <f t="shared" ca="1" si="200"/>
        <v>-2,51998913271841-7,04289781465891i</v>
      </c>
      <c r="AD197" s="240" t="str">
        <f t="shared" ca="1" si="201"/>
        <v>-3,03126881720678+6,83843287709808i</v>
      </c>
      <c r="AE197" s="240" t="str">
        <f t="shared" ca="1" si="202"/>
        <v>6,91076432972589-2,86253231173631i</v>
      </c>
      <c r="AF197" s="240" t="str">
        <f t="shared" ca="1" si="203"/>
        <v>-6,97893299633137-2,69207152383874i</v>
      </c>
      <c r="AG197" s="240" t="str">
        <f t="shared" ca="1" si="204"/>
        <v>3,19817939968774+6,76198220821078i</v>
      </c>
      <c r="AH197" s="240" t="str">
        <f t="shared" ca="1" si="205"/>
        <v>2,34638879437283-7,10262025469388i</v>
      </c>
      <c r="AI197" s="240" t="str">
        <f t="shared" ca="1" si="206"/>
        <v>-6,59690987927672+3,52612179333717i</v>
      </c>
      <c r="AJ197" s="240" t="str">
        <f t="shared" ca="1" si="207"/>
        <v>7,20919667874681+1,99505340878186i</v>
      </c>
      <c r="AK197" s="240" t="str">
        <f t="shared" ca="1" si="208"/>
        <v>-3,84556945073467-6,41594501662245i</v>
      </c>
      <c r="AL197" s="240" t="str">
        <f t="shared" ca="1" si="209"/>
        <v>-1,63891176478314+7,29840551654959i</v>
      </c>
      <c r="AM197" s="240" t="str">
        <f t="shared" ca="1" si="210"/>
        <v>6,21952358045229-4,15575279449392i</v>
      </c>
      <c r="AN197" s="240" t="str">
        <f t="shared" ca="1" si="211"/>
        <v>-7,37003185619833-1,27882183879063i</v>
      </c>
      <c r="AO197" s="240" t="str">
        <f t="shared" ca="1" si="212"/>
        <v>4,45592456576961+6,00811876721133i</v>
      </c>
      <c r="AP197" s="240" t="str">
        <f t="shared" ca="1" si="213"/>
        <v>0,915651118977572-7,42390314356681i</v>
      </c>
      <c r="AQ197" s="240" t="str">
        <f t="shared" ca="1" si="214"/>
        <v>-5,78223986961113+4,74536162447348i</v>
      </c>
      <c r="AR197" s="240" t="str">
        <f t="shared" ca="1" si="215"/>
        <v>-5,78223986961113+4,74536162447348i</v>
      </c>
      <c r="AS197" s="240" t="str">
        <f t="shared" ca="1" si="216"/>
        <v>-5,02336669137946-5,54243104970062i</v>
      </c>
      <c r="AT197" s="240" t="str">
        <f t="shared" ca="1" si="217"/>
        <v>-0,183572252350469+7,47790452499315i</v>
      </c>
      <c r="AU197" s="240" t="str">
        <f t="shared" ca="1" si="218"/>
        <v>5,28927002793132-5,28927002793141i</v>
      </c>
      <c r="AV197" s="240" t="str">
        <f t="shared" ca="1" si="219"/>
        <v>-7,47790452499315+0,183572252350704i</v>
      </c>
      <c r="AW197" s="240" t="str">
        <f t="shared" ca="1" si="220"/>
        <v>5,54243104970028+5,02336669137984i</v>
      </c>
      <c r="AX197" s="240" t="str">
        <f t="shared" ca="1" si="221"/>
        <v>-0,550274515416827-7,45988959800538i</v>
      </c>
      <c r="AY197" s="240" t="str">
        <f t="shared" ca="1" si="222"/>
        <v>-4,74536162447387+5,7822398696108i</v>
      </c>
      <c r="AZ197" s="240" t="str">
        <f t="shared" ca="1" si="223"/>
        <v>7,42390314356678-0,915651118977804i</v>
      </c>
      <c r="BA197" s="240" t="str">
        <f t="shared" ca="1" si="224"/>
        <v>-6,00811876721144-4,45592456576947i</v>
      </c>
      <c r="BB197" s="240" t="str">
        <f t="shared" ca="1" si="225"/>
        <v>1,27882183879086+7,37003185619829i</v>
      </c>
      <c r="BC197" s="240" t="str">
        <f t="shared" ca="1" si="226"/>
        <v>4,15575279449372-6,21952358045242i</v>
      </c>
      <c r="BD197" s="240" t="str">
        <f t="shared" ca="1" si="227"/>
        <v>-7,29840551654971+1,6389117647826i</v>
      </c>
      <c r="BE197" s="240" t="str">
        <f t="shared" ca="1" si="228"/>
        <v>6,41594501662218+3,8455694507351i</v>
      </c>
      <c r="BF197" s="240" t="str">
        <f t="shared" ca="1" si="229"/>
        <v>-1,99505340878065-7,20919667874714i</v>
      </c>
      <c r="BG197" s="240" t="str">
        <f t="shared" ca="1" si="230"/>
        <v>-3,52612179333504+6,59690987927786i</v>
      </c>
      <c r="BH197" s="240" t="str">
        <f t="shared" ca="1" si="231"/>
        <v>7,10262025469427-2,34638879437165i</v>
      </c>
      <c r="BI197" s="240" t="str">
        <f t="shared" ca="1" si="232"/>
        <v>-6,76198220821183-3,19817939968551i</v>
      </c>
      <c r="BJ197" s="240" t="str">
        <f t="shared" ca="1" si="233"/>
        <v>2,69207152383751+6,97893299633184i</v>
      </c>
      <c r="BK197" s="240" t="str">
        <f t="shared" ca="1" si="234"/>
        <v>2,86253231173471-6,91076432972655i</v>
      </c>
      <c r="BL197" s="240" t="str">
        <f t="shared" ca="1" si="235"/>
        <v>-6,83843287709889+3,03126881720495i</v>
      </c>
      <c r="BM197" s="240" t="str">
        <f t="shared" ca="1" si="236"/>
        <v>7,04289781465947+2,51998913271684i</v>
      </c>
      <c r="BN197" s="240" t="str">
        <f t="shared" ca="1" si="237"/>
        <v>-3,36316351848387-6,6814583740891i</v>
      </c>
      <c r="BO197" s="240" t="str">
        <f t="shared" ca="1" si="238"/>
        <v>-2,17137507915318+7,15806434187194i</v>
      </c>
      <c r="BP197" s="240" t="str">
        <f t="shared" ca="1" si="239"/>
        <v>6,50838765262946-3,68695606426853i</v>
      </c>
      <c r="BQ197" s="240" t="str">
        <f t="shared" ca="1" si="240"/>
        <v>-7,25598646511248-1,81752999283385i</v>
      </c>
      <c r="BR197" s="240" t="str">
        <f t="shared" ca="1" si="241"/>
        <v>4,00186640995507+6,31963765524729i</v>
      </c>
      <c r="BS197" s="240" t="str">
        <f t="shared" ca="1" si="242"/>
        <v>1,45930631756507-7,3364282814092i</v>
      </c>
      <c r="BT197" s="240" t="str">
        <f t="shared" ca="1" si="243"/>
        <v>-6,11566309721864+4,30713590893813i</v>
      </c>
      <c r="BU197" s="240" t="str">
        <f t="shared" ca="1" si="244"/>
        <v>7,39919599938082+1,09756704555713i</v>
      </c>
      <c r="BV197" s="240" t="str">
        <f t="shared" ca="1" si="245"/>
        <v>-4,60202914025584-5,89695537112011i</v>
      </c>
      <c r="BW197" s="240" t="str">
        <f t="shared" ca="1" si="246"/>
        <v>-0,733183638400731+7,44413840609694i</v>
      </c>
      <c r="BX197" s="240" t="str">
        <f t="shared" ca="1" si="247"/>
        <v>5,66404136302028-4,88583568028454i</v>
      </c>
      <c r="BY197" s="240" t="str">
        <f t="shared" ca="1" si="248"/>
        <v>-7,47114723136327-0,367033927640331i</v>
      </c>
      <c r="BZ197" s="240" t="str">
        <f t="shared" ca="1" si="249"/>
        <v>5,15787181421095+5,41748218316538i</v>
      </c>
      <c r="CA197" s="240" t="str">
        <f t="shared" ca="1" si="250"/>
        <v>-1,28289703078099E-13-7,48015740855405i</v>
      </c>
      <c r="CB197" s="240" t="str">
        <f t="shared" ca="1" si="251"/>
        <v>-5,157871814216+5,41748218316057i</v>
      </c>
      <c r="CC197" s="240" t="str">
        <f t="shared" ca="1" si="252"/>
        <v>7,47114723136324-0,367033927640799i</v>
      </c>
      <c r="CD197" s="240" t="str">
        <f t="shared" ca="1" si="253"/>
        <v>-5,66404136302044-4,88583568028435i</v>
      </c>
      <c r="CE197" s="240" t="str">
        <f t="shared" ca="1" si="254"/>
        <v>0,733183638401198+7,4441384060969i</v>
      </c>
      <c r="CF197" s="240" t="str">
        <f t="shared" ca="1" si="255"/>
        <v>4,60202914025546-5,89695537112039i</v>
      </c>
      <c r="CG197" s="240" t="str">
        <f t="shared" ca="1" si="256"/>
        <v>-7,39919599938078+1,09756704555739i</v>
      </c>
      <c r="CH197" s="240" t="str">
        <f t="shared" ca="1" si="257"/>
        <v>6,11566309721891+4,30713590893775i</v>
      </c>
      <c r="CI197" s="240" t="str">
        <f t="shared" ca="1" si="258"/>
        <v>-1,45930631756552-7,33642828140911i</v>
      </c>
      <c r="CJ197" s="240" t="str">
        <f t="shared" ca="1" si="259"/>
        <v>-4,00186640995485+6,31963765524742i</v>
      </c>
      <c r="CK197" s="240" t="str">
        <f t="shared" ca="1" si="260"/>
        <v>7,25598646511237-1,8175299928343i</v>
      </c>
      <c r="CL197" s="240" t="str">
        <f t="shared" ca="1" si="261"/>
        <v>-6,50838765262969-3,68695606426812i</v>
      </c>
      <c r="CM197" s="240" t="str">
        <f t="shared" ca="1" si="262"/>
        <v>2,17137507915353+7,15806434187184i</v>
      </c>
      <c r="CN197" s="240" t="str">
        <f t="shared" ca="1" si="263"/>
        <v>3,36316351848354-6,68145837408926i</v>
      </c>
      <c r="CO197" s="240" t="str">
        <f t="shared" ca="1" si="264"/>
        <v>-7,04289781465931+2,51998913271728i</v>
      </c>
      <c r="CP197" s="240" t="str">
        <f t="shared" ca="1" si="265"/>
        <v>6,83843287709904+3,03126881720462i</v>
      </c>
      <c r="CQ197" s="240" t="str">
        <f t="shared" ca="1" si="266"/>
        <v>-2,86253231173515-6,91076432972637i</v>
      </c>
      <c r="CR197" s="240" t="str">
        <f t="shared" ca="1" si="267"/>
        <v>-2,69207152383708+6,978932996332i</v>
      </c>
      <c r="CS197" s="240" t="str">
        <f t="shared" ca="1" si="268"/>
        <v>6,76198220821167-3,19817939968584i</v>
      </c>
      <c r="CT197" s="240" t="str">
        <f t="shared" ca="1" si="269"/>
        <v>-7,10262025469442-2,3463887943712i</v>
      </c>
      <c r="CU197" s="240" t="str">
        <f t="shared" ca="1" si="270"/>
        <v>3,52612179333545+6,59690987927763i</v>
      </c>
      <c r="CV197" s="240" t="str">
        <f t="shared" ca="1" si="271"/>
        <v>1,9950534087803-7,20919667874724i</v>
      </c>
      <c r="CW197" s="240" t="str">
        <f t="shared" ca="1" si="272"/>
        <v>-6,41594501662347+3,84556945073295i</v>
      </c>
      <c r="CX197" s="240" t="str">
        <f t="shared" ca="1" si="273"/>
        <v>7,29840551654998+1,63891176478141i</v>
      </c>
      <c r="CY197" s="240" t="str">
        <f t="shared" ca="1" si="274"/>
        <v>-4,15575279449155-6,21952358045387i</v>
      </c>
      <c r="CZ197" s="240" t="str">
        <f t="shared" ca="1" si="275"/>
        <v>-1,27882183878966+7,3700318561985i</v>
      </c>
      <c r="DA197" s="240" t="str">
        <f t="shared" ca="1" si="276"/>
        <v>6,00811876721293-4,45592456576745i</v>
      </c>
      <c r="DB197" s="240" t="str">
        <f t="shared" ca="1" si="277"/>
        <v>-7,42390314356693-0,915651118976704i</v>
      </c>
      <c r="DC197" s="240" t="str">
        <f t="shared" ca="1" si="278"/>
        <v>4,74536162447136+5,78223986961287i</v>
      </c>
      <c r="DD197" s="240" t="str">
        <f t="shared" ca="1" si="279"/>
        <v>0,550274515416359-7,45988959800542i</v>
      </c>
      <c r="DE197" s="240" t="str">
        <f t="shared" ca="1" si="280"/>
        <v>-5,54243104970253+5,02336669137735i</v>
      </c>
      <c r="DF197" s="240" t="str">
        <f t="shared" ca="1" si="281"/>
        <v>7,47790452499316+0,183572252350235i</v>
      </c>
      <c r="DG197" s="240" t="str">
        <f t="shared" ca="1" si="282"/>
        <v>-5,28927002792887-5,28927002793386i</v>
      </c>
      <c r="DH197" s="240" t="str">
        <f t="shared" ca="1" si="283"/>
        <v>0,183572252350832+7,47790452499315i</v>
      </c>
      <c r="DI197" s="240" t="str">
        <f t="shared" ca="1" si="284"/>
        <v>5,02336669138242-5,54243104969794i</v>
      </c>
      <c r="DJ197" s="240" t="str">
        <f t="shared" ca="1" si="285"/>
        <v>-7,45988959800536+0,550274515417167i</v>
      </c>
      <c r="DK197" s="240" t="str">
        <f t="shared" ca="1" si="286"/>
        <v>5,78223986961325+4,7453616244709i</v>
      </c>
      <c r="DL197" s="240" t="str">
        <f t="shared" ca="1" si="287"/>
        <v>-0,915651118977295-7,42390314356685i</v>
      </c>
      <c r="DM197" s="240" t="str">
        <f t="shared" ca="1" si="288"/>
        <v>-4,4559245657668+6,00811876721342i</v>
      </c>
      <c r="DN197" s="240" t="str">
        <f t="shared" ca="1" si="289"/>
        <v>7,3700318561984-1,27882183879025i</v>
      </c>
      <c r="DO197" s="240" t="str">
        <f t="shared" ca="1" si="290"/>
        <v>-6,21952358045421-4,15575279449105i</v>
      </c>
      <c r="DP197" s="240" t="str">
        <f t="shared" ca="1" si="291"/>
        <v>1,6389117647822+7,2984055165498i</v>
      </c>
      <c r="DQ197" s="240" t="str">
        <f t="shared" ca="1" si="292"/>
        <v>3,84556945073244-6,41594501662378i</v>
      </c>
      <c r="DR197" s="240" t="str">
        <f t="shared" ca="1" si="293"/>
        <v>-7,20919667874708+1,99505340878088i</v>
      </c>
      <c r="DS197" s="240" t="str">
        <f t="shared" ca="1" si="294"/>
        <v>6,59690987927802+3,52612179333474i</v>
      </c>
      <c r="DT197" s="240" t="str">
        <f t="shared" ca="1" si="295"/>
        <v>-2,34638879437176-7,10262025469423i</v>
      </c>
      <c r="DU197" s="240" t="str">
        <f t="shared" ca="1" si="296"/>
        <v>-3,1981793996853+6,76198220821193i</v>
      </c>
      <c r="DV197" s="240" t="str">
        <f t="shared" ca="1" si="297"/>
        <v>6,97893299633179-2,69207152383764i</v>
      </c>
      <c r="DW197" s="240" t="str">
        <f t="shared" ca="1" si="298"/>
        <v>-6,9107643297266-2,8625323117346i</v>
      </c>
      <c r="DX197" s="240" t="str">
        <f t="shared" ca="1" si="299"/>
        <v>3,03126881720498+6,83843287709888i</v>
      </c>
      <c r="DY197" s="240" t="str">
        <f t="shared" ca="1" si="300"/>
        <v>2,51998913271672-7,04289781465951i</v>
      </c>
      <c r="DZ197" s="240" t="str">
        <f t="shared" ca="1" si="301"/>
        <v>-6,6814583740889+3,36316351848427i</v>
      </c>
      <c r="EA197" s="240" t="str">
        <f t="shared" ca="1" si="302"/>
        <v>7,15806434187195+2,17137507915316i</v>
      </c>
      <c r="EB197" s="240" t="str">
        <f t="shared" ca="1" si="303"/>
        <v>-3,68695606426882-6,5083876526293i</v>
      </c>
      <c r="EC197" s="240" t="str">
        <f t="shared" ca="1" si="304"/>
        <v>-1,81752999283351+7,25598646511256i</v>
      </c>
      <c r="ED197" s="240" t="str">
        <f t="shared" ca="1" si="305"/>
        <v>6,31963765524711-4,00186640995536i</v>
      </c>
      <c r="EE197" s="240" t="str">
        <f t="shared" ca="1" si="306"/>
        <v>-7,33642828140927-1,45930631756473i</v>
      </c>
      <c r="EF197" s="240" t="str">
        <f t="shared" ca="1" si="307"/>
        <v>4,30713590893823+6,11566309721856i</v>
      </c>
      <c r="EG197" s="240" t="str">
        <f t="shared" ca="1" si="308"/>
        <v>1,0975670455568-7,39919599938086i</v>
      </c>
      <c r="EH197" s="240" t="str">
        <f t="shared" ca="1" si="309"/>
        <v>-5,89695537112002+4,60202914025593i</v>
      </c>
      <c r="EI197" s="240" t="str">
        <f t="shared" ca="1" si="310"/>
        <v>7,44413840609696+0,733183638400603i</v>
      </c>
      <c r="EJ197" s="240" t="str">
        <f t="shared" ca="1" si="311"/>
        <v>-4,88583568028464-5,6640413630202i</v>
      </c>
      <c r="EK197" s="240" t="str">
        <f t="shared" ca="1" si="312"/>
        <v>-0,367033927640203+7,47114723136327i</v>
      </c>
      <c r="EL197" s="240" t="str">
        <f t="shared" ca="1" si="313"/>
        <v>5,41748218316514-5,1578718142112i</v>
      </c>
      <c r="EM197" s="240" t="str">
        <f t="shared" ca="1" si="314"/>
        <v>-7,48015740855405+2,56579406156198E-13i</v>
      </c>
      <c r="EN197" s="240"/>
      <c r="EO197" s="240"/>
      <c r="EP197" s="240"/>
    </row>
    <row r="198" spans="1:146" ht="15" thickBot="1">
      <c r="A198" s="277">
        <f t="shared" si="181"/>
        <v>1.9140625000000013E-3</v>
      </c>
      <c r="B198" s="276">
        <v>98</v>
      </c>
      <c r="C198" s="248">
        <f t="shared" si="182"/>
        <v>19600</v>
      </c>
      <c r="D198" s="247">
        <f t="shared" si="315"/>
        <v>123150.43202071989</v>
      </c>
      <c r="E198" s="247" t="str">
        <f t="shared" si="316"/>
        <v>123150,43202072i</v>
      </c>
      <c r="F198" s="247" t="str">
        <f t="shared" si="320"/>
        <v>0,0107247122329605-0,0261012180704302i</v>
      </c>
      <c r="G198" s="247" t="str">
        <f t="shared" si="321"/>
        <v>-4,25967171046198+2,20519333990699i</v>
      </c>
      <c r="H198" s="247" t="str">
        <f t="shared" si="319"/>
        <v>0,00203941185440615-0,00428902725818952i</v>
      </c>
      <c r="I198" s="247" t="str">
        <f t="shared" si="317"/>
        <v>-0,00260765055211534+0,00398474753549599i</v>
      </c>
      <c r="J198" s="275" t="str">
        <f ca="1">IMPRODUCT(1/N_FFT2,DI100)</f>
        <v>0,0202555239659061+0,00012582404546305i</v>
      </c>
      <c r="K198" s="274" t="str">
        <f t="shared" ca="1" si="318"/>
        <v>-0,0000533207053081456+0,0000803850440617032i</v>
      </c>
      <c r="N198" s="265">
        <f t="shared" ca="1" si="185"/>
        <v>22.480691251111129</v>
      </c>
      <c r="O198" s="240">
        <f t="shared" ca="1" si="186"/>
        <v>7.4806912511111294</v>
      </c>
      <c r="P198" s="240" t="str">
        <f t="shared" ca="1" si="187"/>
        <v>-5,54282660094381-5,0237251981294i</v>
      </c>
      <c r="Q198" s="240" t="str">
        <f t="shared" ca="1" si="188"/>
        <v>0,733235964122272+7,44466967805613i</v>
      </c>
      <c r="R198" s="240" t="str">
        <f t="shared" ca="1" si="189"/>
        <v>4,45624257540951-6,00854755357384i</v>
      </c>
      <c r="S198" s="240" t="str">
        <f t="shared" ca="1" si="190"/>
        <v>-7,33695186633103+1,45941046508249i</v>
      </c>
      <c r="T198" s="240" t="str">
        <f t="shared" ca="1" si="191"/>
        <v>6,41640290865664+3,84584390065863i</v>
      </c>
      <c r="U198" s="241" t="str">
        <f t="shared" ca="1" si="192"/>
        <v>-2,17153004546899-7,15857519734731i</v>
      </c>
      <c r="V198" s="240" t="str">
        <f t="shared" ca="1" si="193"/>
        <v>-3,1984076467919+6,76246479616668i</v>
      </c>
      <c r="W198" s="240" t="str">
        <f t="shared" ca="1" si="194"/>
        <v>6,91125753593778-2,86273660443881i</v>
      </c>
      <c r="X198" s="240" t="str">
        <f t="shared" ca="1" si="195"/>
        <v>-7,04340045095031-2,52016897885907i</v>
      </c>
      <c r="Y198" s="240" t="str">
        <f t="shared" ca="1" si="196"/>
        <v>3,52637344497688+6,59738068637945i</v>
      </c>
      <c r="Z198" s="240" t="str">
        <f t="shared" ca="1" si="197"/>
        <v>1,81765970599604-7,25650430907671i</v>
      </c>
      <c r="AA198" s="240" t="str">
        <f t="shared" ca="1" si="198"/>
        <v>-6,21996745431652+4,15604938152736i</v>
      </c>
      <c r="AB198" s="240" t="str">
        <f t="shared" ca="1" si="199"/>
        <v>7,39972406389817+1,09764537652968i</v>
      </c>
      <c r="AC198" s="240" t="str">
        <f t="shared" ca="1" si="200"/>
        <v>-4,74570029060665-5,78265253548807i</v>
      </c>
      <c r="AD198" s="240" t="str">
        <f t="shared" ca="1" si="201"/>
        <v>-0,367060122053336+7,47168043088359i</v>
      </c>
      <c r="AE198" s="240" t="str">
        <f t="shared" ca="1" si="202"/>
        <v>5,28964751162339-5,28964751162373i</v>
      </c>
      <c r="AF198" s="240" t="str">
        <f t="shared" ca="1" si="203"/>
        <v>-7,47168043088356+0,367060122053858i</v>
      </c>
      <c r="AG198" s="240" t="str">
        <f t="shared" ca="1" si="204"/>
        <v>5,78265253548789+4,74570029060686i</v>
      </c>
      <c r="AH198" s="240" t="str">
        <f t="shared" ca="1" si="205"/>
        <v>-1,09764537652946-7,3997240638982i</v>
      </c>
      <c r="AI198" s="240" t="str">
        <f t="shared" ca="1" si="206"/>
        <v>-4,15604938152757+6,21996745431637i</v>
      </c>
      <c r="AJ198" s="240" t="str">
        <f t="shared" ca="1" si="207"/>
        <v>7,25650430907678-1,81765970599577i</v>
      </c>
      <c r="AK198" s="240" t="str">
        <f t="shared" ca="1" si="208"/>
        <v>-6,59738068637968-3,52637344497644i</v>
      </c>
      <c r="AL198" s="240" t="str">
        <f t="shared" ca="1" si="209"/>
        <v>2,52016897885952+7,04340045095015i</v>
      </c>
      <c r="AM198" s="240" t="str">
        <f t="shared" ca="1" si="210"/>
        <v>2,86273660443835-6,91125753593797i</v>
      </c>
      <c r="AN198" s="240" t="str">
        <f t="shared" ca="1" si="211"/>
        <v>-6,76246479616679+3,19840764679166i</v>
      </c>
      <c r="AO198" s="240" t="str">
        <f t="shared" ca="1" si="212"/>
        <v>7,15857519734724+2,17153004546921i</v>
      </c>
      <c r="AP198" s="240" t="str">
        <f t="shared" ca="1" si="213"/>
        <v>-3,84584390065841-6,41640290865677i</v>
      </c>
      <c r="AQ198" s="240" t="str">
        <f t="shared" ca="1" si="214"/>
        <v>-1,45941046508248+7,33695186633103i</v>
      </c>
      <c r="AR198" s="240" t="str">
        <f t="shared" ca="1" si="215"/>
        <v>-1,45941046508248+7,33695186633103i</v>
      </c>
      <c r="AS198" s="240" t="str">
        <f t="shared" ca="1" si="216"/>
        <v>-7,44466967805615-0,733235964121977i</v>
      </c>
      <c r="AT198" s="240" t="str">
        <f t="shared" ca="1" si="217"/>
        <v>5,02372519812916+5,54282660094403i</v>
      </c>
      <c r="AU198" s="240" t="str">
        <f t="shared" ca="1" si="218"/>
        <v>2,74933309733175E-13-7,48069125111113i</v>
      </c>
      <c r="AV198" s="240" t="str">
        <f t="shared" ca="1" si="219"/>
        <v>-5,02372519812956+5,54282660094366i</v>
      </c>
      <c r="AW198" s="240" t="str">
        <f t="shared" ca="1" si="220"/>
        <v>7,44466967805613-0,733235964122276i</v>
      </c>
      <c r="AX198" s="240" t="str">
        <f t="shared" ca="1" si="221"/>
        <v>-6,00854755357388-4,45624257540946i</v>
      </c>
      <c r="AY198" s="240" t="str">
        <f t="shared" ca="1" si="222"/>
        <v>1,45941046508267+7,33695186633099i</v>
      </c>
      <c r="AZ198" s="240" t="str">
        <f t="shared" ca="1" si="223"/>
        <v>3,84584390065824-6,41640290865687i</v>
      </c>
      <c r="BA198" s="240" t="str">
        <f t="shared" ca="1" si="224"/>
        <v>-7,15857519734737+2,17153004546879i</v>
      </c>
      <c r="BB198" s="240" t="str">
        <f t="shared" ca="1" si="225"/>
        <v>6,76246479616658+3,19840764679211i</v>
      </c>
      <c r="BC198" s="240" t="str">
        <f t="shared" ca="1" si="226"/>
        <v>-2,86273660443859-6,91125753593788i</v>
      </c>
      <c r="BD198" s="240" t="str">
        <f t="shared" ca="1" si="227"/>
        <v>-2,52016897885934+7,04340045095022i</v>
      </c>
      <c r="BE198" s="240" t="str">
        <f t="shared" ca="1" si="228"/>
        <v>6,59738068637883-3,52637344497801i</v>
      </c>
      <c r="BF198" s="240" t="str">
        <f t="shared" ca="1" si="229"/>
        <v>-7,25650430907591-1,81765970599925i</v>
      </c>
      <c r="BG198" s="240" t="str">
        <f t="shared" ca="1" si="230"/>
        <v>4,15604938152654+6,21996745431706i</v>
      </c>
      <c r="BH198" s="240" t="str">
        <f t="shared" ca="1" si="231"/>
        <v>1,09764537652848-7,39972406389834i</v>
      </c>
      <c r="BI198" s="240" t="str">
        <f t="shared" ca="1" si="232"/>
        <v>-5,78265253548588+4,74570029060931i</v>
      </c>
      <c r="BJ198" s="240" t="str">
        <f t="shared" ca="1" si="233"/>
        <v>7,4716804308835+0,36706012205515i</v>
      </c>
      <c r="BK198" s="240" t="str">
        <f t="shared" ca="1" si="234"/>
        <v>-5,28964751162409-5,28964751162302i</v>
      </c>
      <c r="BL198" s="240" t="str">
        <f t="shared" ca="1" si="235"/>
        <v>0,367060122056556+7,47168043088343i</v>
      </c>
      <c r="BM198" s="240" t="str">
        <f t="shared" ca="1" si="236"/>
        <v>4,74570029060822-5,78265253548677i</v>
      </c>
      <c r="BN198" s="240" t="str">
        <f t="shared" ca="1" si="237"/>
        <v>-7,39972406389814+1,09764537652987i</v>
      </c>
      <c r="BO198" s="240" t="str">
        <f t="shared" ca="1" si="238"/>
        <v>6,21996745431791+4,15604938152527i</v>
      </c>
      <c r="BP198" s="240" t="str">
        <f t="shared" ca="1" si="239"/>
        <v>-1,81765970599339-7,25650430907738i</v>
      </c>
      <c r="BQ198" s="240" t="str">
        <f t="shared" ca="1" si="240"/>
        <v>-3,52637344497668+6,59738068637955i</v>
      </c>
      <c r="BR198" s="240" t="str">
        <f t="shared" ca="1" si="241"/>
        <v>7,04340045094949-2,52016897886136i</v>
      </c>
      <c r="BS198" s="240" t="str">
        <f t="shared" ca="1" si="242"/>
        <v>-6,9112575359367-2,86273660444141i</v>
      </c>
      <c r="BT198" s="240" t="str">
        <f t="shared" ca="1" si="243"/>
        <v>3,19840764679136+6,76246479616694i</v>
      </c>
      <c r="BU198" s="240" t="str">
        <f t="shared" ca="1" si="244"/>
        <v>2,17153004546724-7,15857519734784i</v>
      </c>
      <c r="BV198" s="240" t="str">
        <f t="shared" ca="1" si="245"/>
        <v>-6,41640290865839+3,84584390065571i</v>
      </c>
      <c r="BW198" s="240" t="str">
        <f t="shared" ca="1" si="246"/>
        <v>7,33695186633085+1,45941046508338i</v>
      </c>
      <c r="BX198" s="240" t="str">
        <f t="shared" ca="1" si="247"/>
        <v>-4,45624257541068-6,00854755357298i</v>
      </c>
      <c r="BY198" s="240" t="str">
        <f t="shared" ca="1" si="248"/>
        <v>-0,733235964125953+7,44466967805577i</v>
      </c>
      <c r="BZ198" s="240" t="str">
        <f t="shared" ca="1" si="249"/>
        <v>5,54282660094472-5,0237251981284i</v>
      </c>
      <c r="CA198" s="240" t="str">
        <f t="shared" ca="1" si="250"/>
        <v>-7,48069125111113+9,38431612077169E-13i</v>
      </c>
      <c r="CB198" s="240" t="str">
        <f t="shared" ca="1" si="251"/>
        <v>5,54282660094597+5,02372519812701i</v>
      </c>
      <c r="CC198" s="240" t="str">
        <f t="shared" ca="1" si="252"/>
        <v>-0,733235964120415-7,4446696780563i</v>
      </c>
      <c r="CD198" s="240" t="str">
        <f t="shared" ca="1" si="253"/>
        <v>-4,456242575409+6,00854755357422i</v>
      </c>
      <c r="CE198" s="240" t="str">
        <f t="shared" ca="1" si="254"/>
        <v>7,33695186633044-1,45941046508543i</v>
      </c>
      <c r="CF198" s="240" t="str">
        <f t="shared" ca="1" si="255"/>
        <v>-6,41640290865564-3,8458439006603i</v>
      </c>
      <c r="CG198" s="240" t="str">
        <f t="shared" ca="1" si="256"/>
        <v>2,17153004546924+7,15857519734723i</v>
      </c>
      <c r="CH198" s="240" t="str">
        <f t="shared" ca="1" si="257"/>
        <v>3,19840764678967-6,76246479616774i</v>
      </c>
      <c r="CI198" s="240" t="str">
        <f t="shared" ca="1" si="258"/>
        <v>-6,91125753593883+2,86273660443627i</v>
      </c>
      <c r="CJ198" s="240" t="str">
        <f t="shared" ca="1" si="259"/>
        <v>7,04340045095012+2,5201689788596i</v>
      </c>
      <c r="CK198" s="240" t="str">
        <f t="shared" ca="1" si="260"/>
        <v>-3,52637344497834-6,59738068637866i</v>
      </c>
      <c r="CL198" s="240" t="str">
        <f t="shared" ca="1" si="261"/>
        <v>-1,81765970599879+7,25650430907603i</v>
      </c>
      <c r="CM198" s="240" t="str">
        <f t="shared" ca="1" si="262"/>
        <v>6,21996745431675-4,15604938152701i</v>
      </c>
      <c r="CN198" s="240" t="str">
        <f t="shared" ca="1" si="263"/>
        <v>-7,39972406389843-1,09764537652791i</v>
      </c>
      <c r="CO198" s="240" t="str">
        <f t="shared" ca="1" si="264"/>
        <v>4,745700290604+5,78265253549024i</v>
      </c>
      <c r="CP198" s="240" t="str">
        <f t="shared" ca="1" si="265"/>
        <v>0,367060122054575-7,47168043088353i</v>
      </c>
      <c r="CQ198" s="240" t="str">
        <f t="shared" ca="1" si="266"/>
        <v>-5,28964751162269+5,28964751162442i</v>
      </c>
      <c r="CR198" s="240" t="str">
        <f t="shared" ca="1" si="267"/>
        <v>7,47168043088341-0,367060122057025i</v>
      </c>
      <c r="CS198" s="240" t="str">
        <f t="shared" ca="1" si="268"/>
        <v>-5,78265253548707-4,74570029060786i</v>
      </c>
      <c r="CT198" s="240" t="str">
        <f t="shared" ca="1" si="269"/>
        <v>1,09764537653034+7,39972406389807i</v>
      </c>
      <c r="CU198" s="240" t="str">
        <f t="shared" ca="1" si="270"/>
        <v>4,15604938152479-6,21996745431823i</v>
      </c>
      <c r="CV198" s="240" t="str">
        <f t="shared" ca="1" si="271"/>
        <v>-7,25650430907729+1,81765970599374i</v>
      </c>
      <c r="CW198" s="240" t="str">
        <f t="shared" ca="1" si="272"/>
        <v>6,59738068637982+3,52637344497617i</v>
      </c>
      <c r="CX198" s="240" t="str">
        <f t="shared" ca="1" si="273"/>
        <v>-2,5201689788619-7,0434004509493i</v>
      </c>
      <c r="CY198" s="240" t="str">
        <f t="shared" ca="1" si="274"/>
        <v>-2,86273660444088+6,91125753593693i</v>
      </c>
      <c r="CZ198" s="240" t="str">
        <f t="shared" ca="1" si="275"/>
        <v>6,76246479616669-3,19840764679188i</v>
      </c>
      <c r="DA198" s="240" t="str">
        <f t="shared" ca="1" si="276"/>
        <v>-7,15857519734794-2,17153004546689i</v>
      </c>
      <c r="DB198" s="240" t="str">
        <f t="shared" ca="1" si="277"/>
        <v>3,84584390065602+6,4164029086582i</v>
      </c>
      <c r="DC198" s="240" t="str">
        <f t="shared" ca="1" si="278"/>
        <v>1,45941046508302-7,33695186633092i</v>
      </c>
      <c r="DD198" s="240" t="str">
        <f t="shared" ca="1" si="279"/>
        <v>-6,00854755357276+4,45624257541097i</v>
      </c>
      <c r="DE198" s="240" t="str">
        <f t="shared" ca="1" si="280"/>
        <v>7,4446696780558+0,733235964125592i</v>
      </c>
      <c r="DF198" s="240" t="str">
        <f t="shared" ca="1" si="281"/>
        <v>-5,02372519812883-5,54282660094433i</v>
      </c>
      <c r="DG198" s="240" t="str">
        <f t="shared" ca="1" si="282"/>
        <v>1,51395443465458E-12+7,48069125111113i</v>
      </c>
      <c r="DH198" s="240" t="str">
        <f t="shared" ca="1" si="283"/>
        <v>5,0237251981321-5,54282660094136i</v>
      </c>
      <c r="DI198" s="240" t="str">
        <f t="shared" ca="1" si="284"/>
        <v>-7,44466967805625+0,733235964120988i</v>
      </c>
      <c r="DJ198" s="240" t="str">
        <f t="shared" ca="1" si="285"/>
        <v>6,00854755357443+4,45624257540871i</v>
      </c>
      <c r="DK198" s="240" t="str">
        <f t="shared" ca="1" si="286"/>
        <v>-1,45941046508578-7,33695186633037i</v>
      </c>
      <c r="DL198" s="240" t="str">
        <f t="shared" ca="1" si="287"/>
        <v>-3,84584390065999+6,41640290865582i</v>
      </c>
      <c r="DM198" s="240" t="str">
        <f t="shared" ca="1" si="288"/>
        <v>7,15857519734713-2,17153004546958i</v>
      </c>
      <c r="DN198" s="240" t="str">
        <f t="shared" ca="1" si="289"/>
        <v>-6,76246479616798-3,19840764678914i</v>
      </c>
      <c r="DO198" s="240" t="str">
        <f t="shared" ca="1" si="290"/>
        <v>2,8627366044368+6,91125753593861i</v>
      </c>
      <c r="DP198" s="240" t="str">
        <f t="shared" ca="1" si="291"/>
        <v>2,52016897885905-7,04340045095031i</v>
      </c>
      <c r="DQ198" s="240" t="str">
        <f t="shared" ca="1" si="292"/>
        <v>-6,59738068637839+3,52637344497885i</v>
      </c>
      <c r="DR198" s="240" t="str">
        <f t="shared" ca="1" si="293"/>
        <v>7,25650430907612+1,81765970599844i</v>
      </c>
      <c r="DS198" s="240" t="str">
        <f t="shared" ca="1" si="294"/>
        <v>-4,15604938152731-6,21996745431655i</v>
      </c>
      <c r="DT198" s="240" t="str">
        <f t="shared" ca="1" si="295"/>
        <v>-1,09764537652734+7,39972406389851i</v>
      </c>
      <c r="DU198" s="240" t="str">
        <f t="shared" ca="1" si="296"/>
        <v>5,78265253548987-4,74570029060445i</v>
      </c>
      <c r="DV198" s="240" t="str">
        <f t="shared" ca="1" si="297"/>
        <v>-7,47168043088355-0,367060122054213i</v>
      </c>
      <c r="DW198" s="240" t="str">
        <f t="shared" ca="1" si="298"/>
        <v>5,28964751162483+5,28964751162228i</v>
      </c>
      <c r="DX198" s="240" t="str">
        <f t="shared" ca="1" si="299"/>
        <v>-0,367060122050167-7,47168043088374i</v>
      </c>
      <c r="DY198" s="240" t="str">
        <f t="shared" ca="1" si="300"/>
        <v>-4,74570029060758+5,7826525354873i</v>
      </c>
      <c r="DZ198" s="240" t="str">
        <f t="shared" ca="1" si="301"/>
        <v>7,39972406389798-1,09764537653091i</v>
      </c>
      <c r="EA198" s="240" t="str">
        <f t="shared" ca="1" si="302"/>
        <v>-6,21996745431854-4,15604938152431i</v>
      </c>
      <c r="EB198" s="240" t="str">
        <f t="shared" ca="1" si="303"/>
        <v>1,81765970599451+7,2565043090771i</v>
      </c>
      <c r="EC198" s="240" t="str">
        <f t="shared" ca="1" si="304"/>
        <v>3,52637344497585-6,59738068637999i</v>
      </c>
      <c r="ED198" s="240" t="str">
        <f t="shared" ca="1" si="305"/>
        <v>-7,0434004509491+2,52016897886245i</v>
      </c>
      <c r="EE198" s="240" t="str">
        <f t="shared" ca="1" si="306"/>
        <v>6,91125753593714+2,86273660444034i</v>
      </c>
      <c r="EF198" s="240" t="str">
        <f t="shared" ca="1" si="307"/>
        <v>-3,19840764679221-6,76246479616654i</v>
      </c>
      <c r="EG198" s="240" t="str">
        <f t="shared" ca="1" si="308"/>
        <v>-2,17153004546634+7,15857519734811i</v>
      </c>
      <c r="EH198" s="240" t="str">
        <f t="shared" ca="1" si="309"/>
        <v>6,41640290865791-3,84584390065651i</v>
      </c>
      <c r="EI198" s="240" t="str">
        <f t="shared" ca="1" si="310"/>
        <v>-7,33695186633099-1,45941046508266i</v>
      </c>
      <c r="EJ198" s="240" t="str">
        <f t="shared" ca="1" si="311"/>
        <v>4,45624257541144+6,00854755357241i</v>
      </c>
      <c r="EK198" s="240" t="str">
        <f t="shared" ca="1" si="312"/>
        <v>0,73323596412502-7,44466967805586i</v>
      </c>
      <c r="EL198" s="240" t="str">
        <f t="shared" ca="1" si="313"/>
        <v>-5,54282660094394+5,02372519812926i</v>
      </c>
      <c r="EM198" s="240" t="str">
        <f t="shared" ca="1" si="314"/>
        <v>7,48069125111113-1,87686322415435E-12i</v>
      </c>
      <c r="EN198" s="240"/>
      <c r="EO198" s="240"/>
      <c r="EP198" s="240"/>
    </row>
    <row r="199" spans="1:146" ht="15" thickBot="1">
      <c r="A199" s="277">
        <f t="shared" si="181"/>
        <v>1.9335937500000013E-3</v>
      </c>
      <c r="B199" s="276">
        <v>99</v>
      </c>
      <c r="C199" s="248">
        <f t="shared" si="182"/>
        <v>19800</v>
      </c>
      <c r="D199" s="247">
        <f t="shared" si="315"/>
        <v>124407.06908215581</v>
      </c>
      <c r="E199" s="247" t="str">
        <f t="shared" si="316"/>
        <v>124407,069082156i</v>
      </c>
      <c r="F199" s="247" t="str">
        <f t="shared" si="320"/>
        <v>0,0107273867757587-0,0258729640076784i</v>
      </c>
      <c r="G199" s="247" t="str">
        <f t="shared" si="321"/>
        <v>-4,23157928013856+2,22876924300528i</v>
      </c>
      <c r="H199" s="247" t="str">
        <f t="shared" si="319"/>
        <v>0,00203854699528336-0,00424569626604501i</v>
      </c>
      <c r="I199" s="247" t="str">
        <f t="shared" si="317"/>
        <v>-0,0025970105202445+0,0039477176369163i</v>
      </c>
      <c r="J199" s="275" t="str">
        <f ca="1">IMPRODUCT(1/N_FFT2,DJ100)</f>
        <v>0,0471891147928324+0,00445994397752004i</v>
      </c>
      <c r="K199" s="274" t="str">
        <f t="shared" ca="1" si="318"/>
        <v>-0,000140157227057726+0,000174706779308812i</v>
      </c>
      <c r="N199" s="265">
        <f t="shared" ca="1" si="185"/>
        <v>22.481187589131036</v>
      </c>
      <c r="O199" s="240">
        <f t="shared" ca="1" si="186"/>
        <v>7.4811875891310367</v>
      </c>
      <c r="P199" s="240" t="str">
        <f t="shared" ca="1" si="187"/>
        <v>-5,66482142486456-4,88650856626321i</v>
      </c>
      <c r="Q199" s="240" t="str">
        <f t="shared" ca="1" si="188"/>
        <v>1,09771820444275+7,40021502980847i</v>
      </c>
      <c r="R199" s="240" t="str">
        <f t="shared" ca="1" si="189"/>
        <v>4,00241755411398-6,32050800697922i</v>
      </c>
      <c r="S199" s="240" t="str">
        <f t="shared" ca="1" si="190"/>
        <v>-7,1590501632187+2,17167412479097i</v>
      </c>
      <c r="T199" s="240" t="str">
        <f t="shared" ca="1" si="191"/>
        <v>6,83937467823183+3,03168628893713i</v>
      </c>
      <c r="U199" s="241" t="str">
        <f t="shared" ca="1" si="192"/>
        <v>-3,19861985864015-6,76291348042255i</v>
      </c>
      <c r="V199" s="240" t="str">
        <f t="shared" ca="1" si="193"/>
        <v>-1,99532817108404+7,21018954213041i</v>
      </c>
      <c r="W199" s="240" t="str">
        <f t="shared" ca="1" si="194"/>
        <v>6,22038014429758-4,1563251321566i</v>
      </c>
      <c r="X199" s="240" t="str">
        <f t="shared" ca="1" si="195"/>
        <v>-7,42492557670642-0,915777224077548i</v>
      </c>
      <c r="Y199" s="240" t="str">
        <f t="shared" ca="1" si="196"/>
        <v>5,02405851837156+5,54319436315798i</v>
      </c>
      <c r="Z199" s="240" t="str">
        <f t="shared" ca="1" si="197"/>
        <v>-0,183597534247532-7,47893439529901i</v>
      </c>
      <c r="AA199" s="240" t="str">
        <f t="shared" ca="1" si="198"/>
        <v>-4,74601516411296+5,78303620996601i</v>
      </c>
      <c r="AB199" s="240" t="str">
        <f t="shared" ca="1" si="199"/>
        <v>7,37104687008847-1,27899796040778i</v>
      </c>
      <c r="AC199" s="240" t="str">
        <f t="shared" ca="1" si="200"/>
        <v>-6,41682863197674-3,84609906939638i</v>
      </c>
      <c r="AD199" s="240" t="str">
        <f t="shared" ca="1" si="201"/>
        <v>2,34671194320897+7,10359844018288i</v>
      </c>
      <c r="AE199" s="240" t="str">
        <f t="shared" ca="1" si="202"/>
        <v>2,86292654477572-6,91171609247565i</v>
      </c>
      <c r="AF199" s="240" t="str">
        <f t="shared" ca="1" si="203"/>
        <v>-6,68237855641429+3,36362669934442i</v>
      </c>
      <c r="AG199" s="240" t="str">
        <f t="shared" ca="1" si="204"/>
        <v>7,25698577246824+1,81778030629717i</v>
      </c>
      <c r="AH199" s="240" t="str">
        <f t="shared" ca="1" si="205"/>
        <v>-4,30772909535544-6,11650535721146i</v>
      </c>
      <c r="AI199" s="240" t="str">
        <f t="shared" ca="1" si="206"/>
        <v>-0,733284613755728+7,44516362607279i</v>
      </c>
      <c r="AJ199" s="240" t="str">
        <f t="shared" ca="1" si="207"/>
        <v>5,41822828844072-5,15858216548975i</v>
      </c>
      <c r="AK199" s="240" t="str">
        <f t="shared" ca="1" si="208"/>
        <v>-7,47217617104262+0,367084476205587i</v>
      </c>
      <c r="AL199" s="240" t="str">
        <f t="shared" ca="1" si="209"/>
        <v>5,89776751029605+4,60266293989301i</v>
      </c>
      <c r="AM199" s="240" t="str">
        <f t="shared" ca="1" si="210"/>
        <v>-1,45950729582636-7,33743866735511i</v>
      </c>
      <c r="AN199" s="240" t="str">
        <f t="shared" ca="1" si="211"/>
        <v>-3,68746383841455+6,50928399934688i</v>
      </c>
      <c r="AO199" s="240" t="str">
        <f t="shared" ca="1" si="212"/>
        <v>7,04386777506706-2,52033619010244i</v>
      </c>
      <c r="AP199" s="240" t="str">
        <f t="shared" ca="1" si="213"/>
        <v>-6,97989414739106-2,69244228071548i</v>
      </c>
      <c r="AQ199" s="240" t="str">
        <f t="shared" ca="1" si="214"/>
        <v>3,52660741709983+6,5978184174335i</v>
      </c>
      <c r="AR199" s="240" t="str">
        <f t="shared" ca="1" si="215"/>
        <v>3,52660741709983+6,5978184174335i</v>
      </c>
      <c r="AS199" s="240" t="str">
        <f t="shared" ca="1" si="216"/>
        <v>-6,00894621600944+4,45653824362297i</v>
      </c>
      <c r="AT199" s="240" t="str">
        <f t="shared" ca="1" si="217"/>
        <v>7,46091698726342+0,550350300201859i</v>
      </c>
      <c r="AU199" s="240" t="str">
        <f t="shared" ca="1" si="218"/>
        <v>-5,28999847560329-5,2899984756031i</v>
      </c>
      <c r="AV199" s="240" t="str">
        <f t="shared" ca="1" si="219"/>
        <v>0,550350300201376+7,46091698726346i</v>
      </c>
      <c r="AW199" s="240" t="str">
        <f t="shared" ca="1" si="220"/>
        <v>4,45653824362277-6,00894621600959i</v>
      </c>
      <c r="AX199" s="240" t="str">
        <f t="shared" ca="1" si="221"/>
        <v>-7,29941066593305+1,63913747862439i</v>
      </c>
      <c r="AY199" s="240" t="str">
        <f t="shared" ca="1" si="222"/>
        <v>6,59781841743362+3,52660741709961i</v>
      </c>
      <c r="AZ199" s="240" t="str">
        <f t="shared" ca="1" si="223"/>
        <v>-2,69244228071572-6,97989414739096i</v>
      </c>
      <c r="BA199" s="240" t="str">
        <f t="shared" ca="1" si="224"/>
        <v>-2,52033619010214+7,04386777506716i</v>
      </c>
      <c r="BB199" s="240" t="str">
        <f t="shared" ca="1" si="225"/>
        <v>6,50928399934675-3,68746383841477i</v>
      </c>
      <c r="BC199" s="240" t="str">
        <f t="shared" ca="1" si="226"/>
        <v>-7,33743866735501-1,45950729582684i</v>
      </c>
      <c r="BD199" s="240" t="str">
        <f t="shared" ca="1" si="227"/>
        <v>4,60266293989322+5,89776751029589i</v>
      </c>
      <c r="BE199" s="240" t="str">
        <f t="shared" ca="1" si="228"/>
        <v>0,36708447620538-7,47217617104263i</v>
      </c>
      <c r="BF199" s="240" t="str">
        <f t="shared" ca="1" si="229"/>
        <v>-5,15858216548852+5,4182282884419i</v>
      </c>
      <c r="BG199" s="240" t="str">
        <f t="shared" ca="1" si="230"/>
        <v>7,44516362607254-0,733284613758262i</v>
      </c>
      <c r="BH199" s="240" t="str">
        <f t="shared" ca="1" si="231"/>
        <v>-6,11650535721378-4,30772909535214i</v>
      </c>
      <c r="BI199" s="240" t="str">
        <f t="shared" ca="1" si="232"/>
        <v>1,81778030629454+7,2569857724689i</v>
      </c>
      <c r="BJ199" s="240" t="str">
        <f t="shared" ca="1" si="233"/>
        <v>3,36362669934619-6,68237855641341i</v>
      </c>
      <c r="BK199" s="240" t="str">
        <f t="shared" ca="1" si="234"/>
        <v>-6,91171609247583+2,86292654477527i</v>
      </c>
      <c r="BL199" s="240" t="str">
        <f t="shared" ca="1" si="235"/>
        <v>7,10359844018296+2,34671194320873i</v>
      </c>
      <c r="BM199" s="240" t="str">
        <f t="shared" ca="1" si="236"/>
        <v>-3,84609906939789-6,41682863197584i</v>
      </c>
      <c r="BN199" s="240" t="str">
        <f t="shared" ca="1" si="237"/>
        <v>-1,27899796040537+7,37104687008888i</v>
      </c>
      <c r="BO199" s="240" t="str">
        <f t="shared" ca="1" si="238"/>
        <v>5,78303620996346-4,74601516411608i</v>
      </c>
      <c r="BP199" s="240" t="str">
        <f t="shared" ca="1" si="239"/>
        <v>-7,47893439529894-0,183597534250221i</v>
      </c>
      <c r="BQ199" s="240" t="str">
        <f t="shared" ca="1" si="240"/>
        <v>5,5431943631571+5,02405851837253i</v>
      </c>
      <c r="BR199" s="240" t="str">
        <f t="shared" ca="1" si="241"/>
        <v>-0,915777224077069-7,42492557670648i</v>
      </c>
      <c r="BS199" s="240" t="str">
        <f t="shared" ca="1" si="242"/>
        <v>-4,1563251321563+6,22038014429779i</v>
      </c>
      <c r="BT199" s="240" t="str">
        <f t="shared" ca="1" si="243"/>
        <v>7,21018954212994-1,99532817108572i</v>
      </c>
      <c r="BU199" s="240" t="str">
        <f t="shared" ca="1" si="244"/>
        <v>-6,76291348042365-3,19861985863783i</v>
      </c>
      <c r="BV199" s="240" t="str">
        <f t="shared" ca="1" si="245"/>
        <v>3,03168628893394+6,83937467823325i</v>
      </c>
      <c r="BW199" s="240" t="str">
        <f t="shared" ca="1" si="246"/>
        <v>2,17167412479338-7,15905016321796i</v>
      </c>
      <c r="BX199" s="240" t="str">
        <f t="shared" ca="1" si="247"/>
        <v>-6,32050800698004+4,00241755411269i</v>
      </c>
      <c r="BY199" s="240" t="str">
        <f t="shared" ca="1" si="248"/>
        <v>7,40021502980842+1,09771820444313i</v>
      </c>
      <c r="BZ199" s="240" t="str">
        <f t="shared" ca="1" si="249"/>
        <v>-4,88650856626367-5,66482142486416i</v>
      </c>
      <c r="CA199" s="240" t="str">
        <f t="shared" ca="1" si="250"/>
        <v>1,7486803811988E-12+7,48118758913104i</v>
      </c>
      <c r="CB199" s="240" t="str">
        <f t="shared" ca="1" si="251"/>
        <v>4,88650856626102-5,66482142486644i</v>
      </c>
      <c r="CC199" s="240" t="str">
        <f t="shared" ca="1" si="252"/>
        <v>-7,400215029809+1,09771820443922i</v>
      </c>
      <c r="CD199" s="240" t="str">
        <f t="shared" ca="1" si="253"/>
        <v>6,32050800697793+4,00241755411603i</v>
      </c>
      <c r="CE199" s="240" t="str">
        <f t="shared" ca="1" si="254"/>
        <v>-2,17167412478961-7,15905016321911i</v>
      </c>
      <c r="CF199" s="240" t="str">
        <f t="shared" ca="1" si="255"/>
        <v>-3,03168628893755+6,83937467823165i</v>
      </c>
      <c r="CG199" s="240" t="str">
        <f t="shared" ca="1" si="256"/>
        <v>6,76291348042216-3,19861985864099i</v>
      </c>
      <c r="CH199" s="240" t="str">
        <f t="shared" ca="1" si="257"/>
        <v>-7,21018954213087-1,99532817108236i</v>
      </c>
      <c r="CI199" s="240" t="str">
        <f t="shared" ca="1" si="258"/>
        <v>4,15632513215938+6,22038014429573i</v>
      </c>
      <c r="CJ199" s="240" t="str">
        <f t="shared" ca="1" si="259"/>
        <v>0,915777224080982-7,42492557670599i</v>
      </c>
      <c r="CK199" s="240" t="str">
        <f t="shared" ca="1" si="260"/>
        <v>-5,54319436315975+5,02405851836961i</v>
      </c>
      <c r="CL199" s="240" t="str">
        <f t="shared" ca="1" si="261"/>
        <v>7,47893439529904-0,183597534246278i</v>
      </c>
      <c r="CM199" s="240" t="str">
        <f t="shared" ca="1" si="262"/>
        <v>-5,78303620996574-4,7460151641133i</v>
      </c>
      <c r="CN199" s="240" t="str">
        <f t="shared" ca="1" si="263"/>
        <v>1,27899796040871+7,37104687008831i</v>
      </c>
      <c r="CO199" s="240" t="str">
        <f t="shared" ca="1" si="264"/>
        <v>3,84609906939489-6,41682863197764i</v>
      </c>
      <c r="CP199" s="240" t="str">
        <f t="shared" ca="1" si="265"/>
        <v>-7,1035984401819+2,34671194321194i</v>
      </c>
      <c r="CQ199" s="240" t="str">
        <f t="shared" ca="1" si="266"/>
        <v>6,91171609247432+2,86292654477891i</v>
      </c>
      <c r="CR199" s="240" t="str">
        <f t="shared" ca="1" si="267"/>
        <v>-3,36362669934256-6,68237855641523i</v>
      </c>
      <c r="CS199" s="240" t="str">
        <f t="shared" ca="1" si="268"/>
        <v>-1,81778030629836+7,25698577246794i</v>
      </c>
      <c r="CT199" s="240" t="str">
        <f t="shared" ca="1" si="269"/>
        <v>6,11650535721171-4,30772909535509i</v>
      </c>
      <c r="CU199" s="240" t="str">
        <f t="shared" ca="1" si="270"/>
        <v>-7,44516362607289-0,733284613754782i</v>
      </c>
      <c r="CV199" s="240" t="str">
        <f t="shared" ca="1" si="271"/>
        <v>5,15858216549106+5,41822828843948i</v>
      </c>
      <c r="CW199" s="240" t="str">
        <f t="shared" ca="1" si="272"/>
        <v>-0,367084476208767-7,47217617104246i</v>
      </c>
      <c r="CX199" s="240" t="str">
        <f t="shared" ca="1" si="273"/>
        <v>-4,60266293989574+5,89776751029392i</v>
      </c>
      <c r="CY199" s="240" t="str">
        <f t="shared" ca="1" si="274"/>
        <v>7,33743866735551-1,45950729582433i</v>
      </c>
      <c r="CZ199" s="240" t="str">
        <f t="shared" ca="1" si="275"/>
        <v>-6,50928399934627-3,68746383841562i</v>
      </c>
      <c r="DA199" s="240" t="str">
        <f t="shared" ca="1" si="276"/>
        <v>2,52033619010204+7,04386777506721i</v>
      </c>
      <c r="DB199" s="240" t="str">
        <f t="shared" ca="1" si="277"/>
        <v>2,69244228071455-6,97989414739142i</v>
      </c>
      <c r="DC199" s="240" t="str">
        <f t="shared" ca="1" si="278"/>
        <v>-6,59781841743268+3,52660741710137i</v>
      </c>
      <c r="DD199" s="240" t="str">
        <f t="shared" ca="1" si="279"/>
        <v>7,29941066593363+1,63913747862181i</v>
      </c>
      <c r="DE199" s="240" t="str">
        <f t="shared" ca="1" si="280"/>
        <v>-4,4565382436202-6,00894621601149i</v>
      </c>
      <c r="DF199" s="240" t="str">
        <f t="shared" ca="1" si="281"/>
        <v>-0,550350300203931+7,46091698726327i</v>
      </c>
      <c r="DG199" s="240" t="str">
        <f t="shared" ca="1" si="282"/>
        <v>5,28999847560397-5,28999847560242i</v>
      </c>
      <c r="DH199" s="240" t="str">
        <f t="shared" ca="1" si="283"/>
        <v>-7,46091698726344+0,550350300201741i</v>
      </c>
      <c r="DI199" s="240" t="str">
        <f t="shared" ca="1" si="284"/>
        <v>6,00894621601018+4,45653824362196i</v>
      </c>
      <c r="DJ199" s="240" t="str">
        <f t="shared" ca="1" si="285"/>
        <v>-1,63913747862693-7,29941066593247i</v>
      </c>
      <c r="DK199" s="240" t="str">
        <f t="shared" ca="1" si="286"/>
        <v>-3,52660741709675+6,59781841743515i</v>
      </c>
      <c r="DL199" s="240" t="str">
        <f t="shared" ca="1" si="287"/>
        <v>6,97989414739221-2,6924422807125i</v>
      </c>
      <c r="DM199" s="240" t="str">
        <f t="shared" ca="1" si="288"/>
        <v>-7,04386777506647-2,5203361901041i</v>
      </c>
      <c r="DN199" s="240" t="str">
        <f t="shared" ca="1" si="289"/>
        <v>3,68746383841371+6,50928399934736i</v>
      </c>
      <c r="DO199" s="240" t="str">
        <f t="shared" ca="1" si="290"/>
        <v>1,45950729582669-7,33743866735504i</v>
      </c>
      <c r="DP199" s="240" t="str">
        <f t="shared" ca="1" si="291"/>
        <v>-5,89776751029527+4,60266293989401i</v>
      </c>
      <c r="DQ199" s="240" t="str">
        <f t="shared" ca="1" si="292"/>
        <v>7,47217617104271+0,36708447620374i</v>
      </c>
      <c r="DR199" s="240" t="str">
        <f t="shared" ca="1" si="293"/>
        <v>-5,41822828844324-5,1585821654871i</v>
      </c>
      <c r="DS199" s="240" t="str">
        <f t="shared" ca="1" si="294"/>
        <v>0,733284613752385+7,44516362607312i</v>
      </c>
      <c r="DT199" s="240" t="str">
        <f t="shared" ca="1" si="295"/>
        <v>4,3077290953567-6,11650535721056i</v>
      </c>
      <c r="DU199" s="240" t="str">
        <f t="shared" ca="1" si="296"/>
        <v>-7,25698577246847+1,81778030629623i</v>
      </c>
      <c r="DV199" s="240" t="str">
        <f t="shared" ca="1" si="297"/>
        <v>6,68237855641414+3,36362669934472i</v>
      </c>
      <c r="DW199" s="240" t="str">
        <f t="shared" ca="1" si="298"/>
        <v>-2,86292654477708-6,91171609247508i</v>
      </c>
      <c r="DX199" s="240" t="str">
        <f t="shared" ca="1" si="299"/>
        <v>-2,34671194320696+7,10359844018354i</v>
      </c>
      <c r="DY199" s="240" t="str">
        <f t="shared" ca="1" si="300"/>
        <v>6,41682863197494-3,84609906939938i</v>
      </c>
      <c r="DZ199" s="240" t="str">
        <f t="shared" ca="1" si="301"/>
        <v>-7,37104687008793-1,27899796041087i</v>
      </c>
      <c r="EA199" s="240" t="str">
        <f t="shared" ca="1" si="302"/>
        <v>4,7460151641116+5,78303620996714i</v>
      </c>
      <c r="EB199" s="240" t="str">
        <f t="shared" ca="1" si="303"/>
        <v>0,183597534248685-7,47893439529898i</v>
      </c>
      <c r="EC199" s="240" t="str">
        <f t="shared" ca="1" si="304"/>
        <v>-5,02405851837107+5,54319436315842i</v>
      </c>
      <c r="ED199" s="240" t="str">
        <f t="shared" ca="1" si="305"/>
        <v>7,42492557670626-0,915777224078804i</v>
      </c>
      <c r="EE199" s="240" t="str">
        <f t="shared" ca="1" si="306"/>
        <v>-6,22038014429864-4,15632513215502i</v>
      </c>
      <c r="EF199" s="240" t="str">
        <f t="shared" ca="1" si="307"/>
        <v>1,99532817108762+7,21018954212942i</v>
      </c>
      <c r="EG199" s="240" t="str">
        <f t="shared" ca="1" si="308"/>
        <v>3,19861985864317-6,76291348042112i</v>
      </c>
      <c r="EH199" s="240" t="str">
        <f t="shared" ca="1" si="309"/>
        <v>-6,83937467823246+3,03168628893573i</v>
      </c>
      <c r="EI199" s="240" t="str">
        <f t="shared" ca="1" si="310"/>
        <v>7,15905016321847+2,17167412479171i</v>
      </c>
      <c r="EJ199" s="240" t="str">
        <f t="shared" ca="1" si="311"/>
        <v>-4,00241755411417-6,3205080069791i</v>
      </c>
      <c r="EK199" s="240" t="str">
        <f t="shared" ca="1" si="312"/>
        <v>-1,09771820444161+7,40021502980864i</v>
      </c>
      <c r="EL199" s="240" t="str">
        <f t="shared" ca="1" si="313"/>
        <v>5,66482142486288-4,88650856626515i</v>
      </c>
      <c r="EM199" s="240" t="str">
        <f t="shared" ca="1" si="314"/>
        <v>-7,48118758913104+3,49736076239759E-12i</v>
      </c>
      <c r="EN199" s="240"/>
      <c r="EO199" s="240"/>
      <c r="EP199" s="240"/>
    </row>
    <row r="200" spans="1:146" ht="15" thickBot="1">
      <c r="A200" s="277">
        <f t="shared" si="181"/>
        <v>1.9531250000000013E-3</v>
      </c>
      <c r="B200" s="276">
        <v>100</v>
      </c>
      <c r="C200" s="248">
        <f t="shared" si="182"/>
        <v>20000</v>
      </c>
      <c r="D200" s="247">
        <f t="shared" si="315"/>
        <v>125663.70614359173</v>
      </c>
      <c r="E200" s="247" t="str">
        <f t="shared" si="316"/>
        <v>125663,706143592i</v>
      </c>
      <c r="F200" s="247" t="str">
        <f t="shared" si="320"/>
        <v>0,0107302946581708-0,025649710659557i</v>
      </c>
      <c r="G200" s="247" t="str">
        <f t="shared" si="321"/>
        <v>-4,20337783032721+2,25169443088341i</v>
      </c>
      <c r="H200" s="247" t="str">
        <f t="shared" si="319"/>
        <v>0,00203770785388861-0,00420323144576335i</v>
      </c>
      <c r="I200" s="247" t="str">
        <f t="shared" si="317"/>
        <v>-0,00258663968628068+0,00391134070488337i</v>
      </c>
      <c r="J200" s="275" t="str">
        <f ca="1">IMPRODUCT(1/N_FFT2,DK100)</f>
        <v>0,0381639383279654-0,000117438789945041i</v>
      </c>
      <c r="K200" s="274" t="str">
        <f t="shared" ca="1" si="318"/>
        <v>-0,0000982570143444393+0,00014957593727561i</v>
      </c>
      <c r="N200" s="265">
        <f t="shared" ca="1" si="185"/>
        <v>22.48164936761378</v>
      </c>
      <c r="O200" s="240">
        <f t="shared" ca="1" si="186"/>
        <v>7.4816493676137803</v>
      </c>
      <c r="P200" s="240" t="str">
        <f t="shared" ca="1" si="187"/>
        <v>-5,78339316956019-4,74630811328134i</v>
      </c>
      <c r="Q200" s="240" t="str">
        <f t="shared" ca="1" si="188"/>
        <v>1,45959738433953+7,33789157289374i</v>
      </c>
      <c r="R200" s="240" t="str">
        <f t="shared" ca="1" si="189"/>
        <v>3,52682509796941-6,59822566969702i</v>
      </c>
      <c r="S200" s="240" t="str">
        <f t="shared" ca="1" si="190"/>
        <v>-6,91214272016439+2,86310325975052i</v>
      </c>
      <c r="T200" s="240" t="str">
        <f t="shared" ca="1" si="191"/>
        <v>7,15949205767493+2,17180817200903i</v>
      </c>
      <c r="U200" s="241" t="str">
        <f t="shared" ca="1" si="192"/>
        <v>-4,15658168253642-6,22076409907323i</v>
      </c>
      <c r="V200" s="240" t="str">
        <f t="shared" ca="1" si="193"/>
        <v>-0,733329875961825+7,44562318096595i</v>
      </c>
      <c r="W200" s="240" t="str">
        <f t="shared" ca="1" si="194"/>
        <v>5,29032500229978-5,29032500229972i</v>
      </c>
      <c r="X200" s="240" t="str">
        <f t="shared" ca="1" si="195"/>
        <v>-7,44562318096596+0,733329875961721i</v>
      </c>
      <c r="Y200" s="240" t="str">
        <f t="shared" ca="1" si="196"/>
        <v>6,22076409907358+4,1565816825359i</v>
      </c>
      <c r="Z200" s="240" t="str">
        <f t="shared" ca="1" si="197"/>
        <v>-2,17180817200892-7,15949205767497i</v>
      </c>
      <c r="AA200" s="240" t="str">
        <f t="shared" ca="1" si="198"/>
        <v>-2,86310325975063+6,91214272016435i</v>
      </c>
      <c r="AB200" s="240" t="str">
        <f t="shared" ca="1" si="199"/>
        <v>6,59822566969715-3,52682509796917i</v>
      </c>
      <c r="AC200" s="240" t="str">
        <f t="shared" ca="1" si="200"/>
        <v>-7,33789157289379-1,45959738433926i</v>
      </c>
      <c r="AD200" s="240" t="str">
        <f t="shared" ca="1" si="201"/>
        <v>4,74630811328144+5,7833931695601i</v>
      </c>
      <c r="AE200" s="240" t="str">
        <f t="shared" ca="1" si="202"/>
        <v>1,04488217122712E-13-7,48164936761378i</v>
      </c>
      <c r="AF200" s="240" t="str">
        <f t="shared" ca="1" si="203"/>
        <v>-4,7463081132816+5,78339316955997i</v>
      </c>
      <c r="AG200" s="240" t="str">
        <f t="shared" ca="1" si="204"/>
        <v>7,33789157289369-1,45959738433978i</v>
      </c>
      <c r="AH200" s="240" t="str">
        <f t="shared" ca="1" si="205"/>
        <v>-6,59822566969704-3,52682509796938i</v>
      </c>
      <c r="AI200" s="240" t="str">
        <f t="shared" ca="1" si="206"/>
        <v>2,86310325975041+6,91214272016444i</v>
      </c>
      <c r="AJ200" s="240" t="str">
        <f t="shared" ca="1" si="207"/>
        <v>2,17180817200915-7,1594920576749i</v>
      </c>
      <c r="AK200" s="240" t="str">
        <f t="shared" ca="1" si="208"/>
        <v>-6,2207640990733+4,15658168253632i</v>
      </c>
      <c r="AL200" s="240" t="str">
        <f t="shared" ca="1" si="209"/>
        <v>7,44562318096594+0,733329875961956i</v>
      </c>
      <c r="AM200" s="240" t="str">
        <f t="shared" ca="1" si="210"/>
        <v>-5,29032500229962-5,29032500229988i</v>
      </c>
      <c r="AN200" s="240" t="str">
        <f t="shared" ca="1" si="211"/>
        <v>0,733329875961591+7,44562318096597i</v>
      </c>
      <c r="AO200" s="240" t="str">
        <f t="shared" ca="1" si="212"/>
        <v>4,156581682536-6,22076409907351i</v>
      </c>
      <c r="AP200" s="240" t="str">
        <f t="shared" ca="1" si="213"/>
        <v>-7,15949205767499+2,17180817200885i</v>
      </c>
      <c r="AQ200" s="240" t="str">
        <f t="shared" ca="1" si="214"/>
        <v>6,91214272016432+2,8631032597507i</v>
      </c>
      <c r="AR200" s="240" t="str">
        <f t="shared" ca="1" si="215"/>
        <v>6,91214272016432+2,8631032597507i</v>
      </c>
      <c r="AS200" s="240" t="str">
        <f t="shared" ca="1" si="216"/>
        <v>-1,45959738433935+7,33789157289377i</v>
      </c>
      <c r="AT200" s="240" t="str">
        <f t="shared" ca="1" si="217"/>
        <v>5,78339316956017-4,74630811328136i</v>
      </c>
      <c r="AU200" s="240" t="str">
        <f t="shared" ca="1" si="218"/>
        <v>-7,48164936761378-2,08976434245425E-13i</v>
      </c>
      <c r="AV200" s="240" t="str">
        <f t="shared" ca="1" si="219"/>
        <v>5,78339316956038+4,7463081132811i</v>
      </c>
      <c r="AW200" s="240" t="str">
        <f t="shared" ca="1" si="220"/>
        <v>-1,45959738433968-7,33789157289371i</v>
      </c>
      <c r="AX200" s="240" t="str">
        <f t="shared" ca="1" si="221"/>
        <v>-3,52682509796947+6,59822566969699i</v>
      </c>
      <c r="AY200" s="240" t="str">
        <f t="shared" ca="1" si="222"/>
        <v>6,91214272016448-2,86310325975031i</v>
      </c>
      <c r="AZ200" s="240" t="str">
        <f t="shared" ca="1" si="223"/>
        <v>-7,15949205767508-2,17180817200853i</v>
      </c>
      <c r="BA200" s="240" t="str">
        <f t="shared" ca="1" si="224"/>
        <v>4,15658168253624+6,22076409907335i</v>
      </c>
      <c r="BB200" s="240" t="str">
        <f t="shared" ca="1" si="225"/>
        <v>0,73332987596206-7,44562318096593i</v>
      </c>
      <c r="BC200" s="240" t="str">
        <f t="shared" ca="1" si="226"/>
        <v>-5,29032500229995+5,29032500229954i</v>
      </c>
      <c r="BD200" s="240" t="str">
        <f t="shared" ca="1" si="227"/>
        <v>7,44562318096598-0,733329875961487i</v>
      </c>
      <c r="BE200" s="240" t="str">
        <f t="shared" ca="1" si="228"/>
        <v>-6,22076409907304-4,15658168253671i</v>
      </c>
      <c r="BF200" s="240" t="str">
        <f t="shared" ca="1" si="229"/>
        <v>2,17180817200798+7,15949205767525i</v>
      </c>
      <c r="BG200" s="240" t="str">
        <f t="shared" ca="1" si="230"/>
        <v>2,86310325975153-6,91214272016397i</v>
      </c>
      <c r="BH200" s="240" t="str">
        <f t="shared" ca="1" si="231"/>
        <v>-6,59822566969761+3,52682509796831i</v>
      </c>
      <c r="BI200" s="240" t="str">
        <f t="shared" ca="1" si="232"/>
        <v>7,33789157289345+1,45959738434097i</v>
      </c>
      <c r="BJ200" s="240" t="str">
        <f t="shared" ca="1" si="233"/>
        <v>-4,74630811328008-5,78339316956122i</v>
      </c>
      <c r="BK200" s="240" t="str">
        <f t="shared" ca="1" si="234"/>
        <v>-1,85511381817015E-12+7,48164936761378i</v>
      </c>
      <c r="BL200" s="240" t="str">
        <f t="shared" ca="1" si="235"/>
        <v>4,74630811328295-5,78339316955886i</v>
      </c>
      <c r="BM200" s="240" t="str">
        <f t="shared" ca="1" si="236"/>
        <v>-7,33789157289417+1,45959738433733i</v>
      </c>
      <c r="BN200" s="240" t="str">
        <f t="shared" ca="1" si="237"/>
        <v>6,59822566969586+3,52682509797158i</v>
      </c>
      <c r="BO200" s="240" t="str">
        <f t="shared" ca="1" si="238"/>
        <v>-2,86310325974811-6,9121427201654i</v>
      </c>
      <c r="BP200" s="240" t="str">
        <f t="shared" ca="1" si="239"/>
        <v>-2,17180817201143+7,15949205767421i</v>
      </c>
      <c r="BQ200" s="240" t="str">
        <f t="shared" ca="1" si="240"/>
        <v>6,22076409907503-4,15658168253371i</v>
      </c>
      <c r="BR200" s="240" t="str">
        <f t="shared" ca="1" si="241"/>
        <v>-7,44562318096563-0,733329875965073i</v>
      </c>
      <c r="BS200" s="240" t="str">
        <f t="shared" ca="1" si="242"/>
        <v>5,2903250022974+5,29032500230209i</v>
      </c>
      <c r="BT200" s="240" t="str">
        <f t="shared" ca="1" si="243"/>
        <v>-0,733329875958473-7,44562318096628i</v>
      </c>
      <c r="BU200" s="240" t="str">
        <f t="shared" ca="1" si="244"/>
        <v>-4,15658168253923+6,22076409907135i</v>
      </c>
      <c r="BV200" s="240" t="str">
        <f t="shared" ca="1" si="245"/>
        <v>7,15949205767398-2,17180817201221i</v>
      </c>
      <c r="BW200" s="240" t="str">
        <f t="shared" ca="1" si="246"/>
        <v>-6,91214272016567-2,86310325974746i</v>
      </c>
      <c r="BX200" s="240" t="str">
        <f t="shared" ca="1" si="247"/>
        <v>3,5268250979722+6,59822566969553i</v>
      </c>
      <c r="BY200" s="240" t="str">
        <f t="shared" ca="1" si="248"/>
        <v>1,45959738433664-7,33789157289431i</v>
      </c>
      <c r="BZ200" s="240" t="str">
        <f t="shared" ca="1" si="249"/>
        <v>-5,78339316955841+4,7463081132835i</v>
      </c>
      <c r="CA200" s="240" t="str">
        <f t="shared" ca="1" si="250"/>
        <v>7,48164936761378-2,55902483291994E-12i</v>
      </c>
      <c r="CB200" s="240" t="str">
        <f t="shared" ca="1" si="251"/>
        <v>-5,78339316956166-4,74630811327954i</v>
      </c>
      <c r="CC200" s="240" t="str">
        <f t="shared" ca="1" si="252"/>
        <v>1,45959738434166+7,33789157289331i</v>
      </c>
      <c r="CD200" s="240" t="str">
        <f t="shared" ca="1" si="253"/>
        <v>3,52682509796768-6,59822566969794i</v>
      </c>
      <c r="CE200" s="240" t="str">
        <f t="shared" ca="1" si="254"/>
        <v>-6,9121427201637+2,86310325975218i</v>
      </c>
      <c r="CF200" s="240" t="str">
        <f t="shared" ca="1" si="255"/>
        <v>7,15949205767546+2,1718081720073i</v>
      </c>
      <c r="CG200" s="240" t="str">
        <f t="shared" ca="1" si="256"/>
        <v>-4,1565816825373-6,22076409907265i</v>
      </c>
      <c r="CH200" s="240" t="str">
        <f t="shared" ca="1" si="257"/>
        <v>-0,733329875960786+7,44562318096605i</v>
      </c>
      <c r="CI200" s="240" t="str">
        <f t="shared" ca="1" si="258"/>
        <v>5,29032500229905-5,29032500230045i</v>
      </c>
      <c r="CJ200" s="240" t="str">
        <f t="shared" ca="1" si="259"/>
        <v>-7,44562318096585+0,73332987596276i</v>
      </c>
      <c r="CK200" s="240" t="str">
        <f t="shared" ca="1" si="260"/>
        <v>6,22076409907375+4,15658168253565i</v>
      </c>
      <c r="CL200" s="240" t="str">
        <f t="shared" ca="1" si="261"/>
        <v>-2,17180817200921-7,15949205767488i</v>
      </c>
      <c r="CM200" s="240" t="str">
        <f t="shared" ca="1" si="262"/>
        <v>-2,86310325975035+6,91214272016446i</v>
      </c>
      <c r="CN200" s="240" t="str">
        <f t="shared" ca="1" si="263"/>
        <v>6,59822566969701-3,52682509796943i</v>
      </c>
      <c r="CO200" s="240" t="str">
        <f t="shared" ca="1" si="264"/>
        <v>-7,3378915728937-1,45959738433971i</v>
      </c>
      <c r="CP200" s="240" t="str">
        <f t="shared" ca="1" si="265"/>
        <v>4,74630811328107+5,7833931695604i</v>
      </c>
      <c r="CQ200" s="240" t="str">
        <f t="shared" ca="1" si="266"/>
        <v>5,75601401710182E-13-7,48164936761378i</v>
      </c>
      <c r="CR200" s="240" t="str">
        <f t="shared" ca="1" si="267"/>
        <v>-4,74630811328196+5,78339316955967i</v>
      </c>
      <c r="CS200" s="240" t="str">
        <f t="shared" ca="1" si="268"/>
        <v>7,33789157289392-1,45959738433858i</v>
      </c>
      <c r="CT200" s="240" t="str">
        <f t="shared" ca="1" si="269"/>
        <v>-6,59822566969647-3,52682509797045i</v>
      </c>
      <c r="CU200" s="240" t="str">
        <f t="shared" ca="1" si="270"/>
        <v>2,86310325974929+6,9121427201649i</v>
      </c>
      <c r="CV200" s="240" t="str">
        <f t="shared" ca="1" si="271"/>
        <v>2,1718081720103-7,15949205767455i</v>
      </c>
      <c r="CW200" s="240" t="str">
        <f t="shared" ca="1" si="272"/>
        <v>-6,22076409907438+4,15658168253469i</v>
      </c>
      <c r="CX200" s="240" t="str">
        <f t="shared" ca="1" si="273"/>
        <v>7,44562318096574+0,733329875963906i</v>
      </c>
      <c r="CY200" s="240" t="str">
        <f t="shared" ca="1" si="274"/>
        <v>-5,29032500229823-5,29032500230126i</v>
      </c>
      <c r="CZ200" s="240" t="str">
        <f t="shared" ca="1" si="275"/>
        <v>0,733329875959641+7,44562318096617i</v>
      </c>
      <c r="DA200" s="240" t="str">
        <f t="shared" ca="1" si="276"/>
        <v>4,15658168253826-6,220764099072i</v>
      </c>
      <c r="DB200" s="240" t="str">
        <f t="shared" ca="1" si="277"/>
        <v>-7,15949205767579+2,1718081720062i</v>
      </c>
      <c r="DC200" s="240" t="str">
        <f t="shared" ca="1" si="278"/>
        <v>6,91214272016326+2,86310325975325i</v>
      </c>
      <c r="DD200" s="240" t="str">
        <f t="shared" ca="1" si="279"/>
        <v>-3,52682509796667-6,59822566969849i</v>
      </c>
      <c r="DE200" s="240" t="str">
        <f t="shared" ca="1" si="280"/>
        <v>-1,45959738434279+7,33789157289309i</v>
      </c>
      <c r="DF200" s="240" t="str">
        <f t="shared" ca="1" si="281"/>
        <v>5,78339316956239-4,74630811327865i</v>
      </c>
      <c r="DG200" s="240" t="str">
        <f t="shared" ca="1" si="282"/>
        <v>-7,48164936761378-3,7102276363403E-12i</v>
      </c>
      <c r="DH200" s="240" t="str">
        <f t="shared" ca="1" si="283"/>
        <v>5,78339316956241+4,74630811327863i</v>
      </c>
      <c r="DI200" s="240" t="str">
        <f t="shared" ca="1" si="284"/>
        <v>-1,45959738434281-7,33789157289308i</v>
      </c>
      <c r="DJ200" s="240" t="str">
        <f t="shared" ca="1" si="285"/>
        <v>-3,52682509796665+6,5982256696985i</v>
      </c>
      <c r="DK200" s="240" t="str">
        <f t="shared" ca="1" si="286"/>
        <v>6,91214272016326-2,86310325975327i</v>
      </c>
      <c r="DL200" s="240" t="str">
        <f t="shared" ca="1" si="287"/>
        <v>-7,1594920576758-2,17180817200618i</v>
      </c>
      <c r="DM200" s="240" t="str">
        <f t="shared" ca="1" si="288"/>
        <v>4,15658168253827+6,22076409907199i</v>
      </c>
      <c r="DN200" s="240" t="str">
        <f t="shared" ca="1" si="289"/>
        <v>0,733329875959619-7,44562318096617i</v>
      </c>
      <c r="DO200" s="240" t="str">
        <f t="shared" ca="1" si="290"/>
        <v>-5,29032500229822+5,29032500230128i</v>
      </c>
      <c r="DP200" s="240" t="str">
        <f t="shared" ca="1" si="291"/>
        <v>7,44562318096574-0,733329875963928i</v>
      </c>
      <c r="DQ200" s="240" t="str">
        <f t="shared" ca="1" si="292"/>
        <v>-6,2207640990744-4,15658168253467i</v>
      </c>
      <c r="DR200" s="240" t="str">
        <f t="shared" ca="1" si="293"/>
        <v>2,17180817201033+7,15949205767454i</v>
      </c>
      <c r="DS200" s="240" t="str">
        <f t="shared" ca="1" si="294"/>
        <v>2,86310325974927-6,91214272016491i</v>
      </c>
      <c r="DT200" s="240" t="str">
        <f t="shared" ca="1" si="295"/>
        <v>-6,59822566969645+3,52682509797047i</v>
      </c>
      <c r="DU200" s="240" t="str">
        <f t="shared" ca="1" si="296"/>
        <v>7,33789157289392+1,45959738433857i</v>
      </c>
      <c r="DV200" s="240" t="str">
        <f t="shared" ca="1" si="297"/>
        <v>-4,74630811328198-5,78339316955966i</v>
      </c>
      <c r="DW200" s="240" t="str">
        <f t="shared" ca="1" si="298"/>
        <v>5,97590382556544E-13+7,48164936761378i</v>
      </c>
      <c r="DX200" s="240" t="str">
        <f t="shared" ca="1" si="299"/>
        <v>4,74630811328106-5,78339316956042i</v>
      </c>
      <c r="DY200" s="240" t="str">
        <f t="shared" ca="1" si="300"/>
        <v>-7,33789157289369+1,45959738433973i</v>
      </c>
      <c r="DZ200" s="240" t="str">
        <f t="shared" ca="1" si="301"/>
        <v>6,59822566969702+3,52682509796941i</v>
      </c>
      <c r="EA200" s="240" t="str">
        <f t="shared" ca="1" si="302"/>
        <v>-2,86310325975037-6,91214272016445i</v>
      </c>
      <c r="EB200" s="240" t="str">
        <f t="shared" ca="1" si="303"/>
        <v>-2,17180817200918+7,15949205767489i</v>
      </c>
      <c r="EC200" s="240" t="str">
        <f t="shared" ca="1" si="304"/>
        <v>6,22076409907373-4,15658168253567i</v>
      </c>
      <c r="ED200" s="240" t="str">
        <f t="shared" ca="1" si="305"/>
        <v>-7,44562318096586-0,733329875962738i</v>
      </c>
      <c r="EE200" s="240" t="str">
        <f t="shared" ca="1" si="306"/>
        <v>5,29032500229906+5,29032500230043i</v>
      </c>
      <c r="EF200" s="240" t="str">
        <f t="shared" ca="1" si="307"/>
        <v>-0,733329875960808-7,44562318096605i</v>
      </c>
      <c r="EG200" s="240" t="str">
        <f t="shared" ca="1" si="308"/>
        <v>-4,15658168253728+6,22076409907265i</v>
      </c>
      <c r="EH200" s="240" t="str">
        <f t="shared" ca="1" si="309"/>
        <v>7,15949205767545-2,17180817200733i</v>
      </c>
      <c r="EI200" s="240" t="str">
        <f t="shared" ca="1" si="310"/>
        <v>-6,91214272016371-2,86310325975216i</v>
      </c>
      <c r="EJ200" s="240" t="str">
        <f t="shared" ca="1" si="311"/>
        <v>3,52682509796771+6,59822566969794i</v>
      </c>
      <c r="EK200" s="240" t="str">
        <f t="shared" ca="1" si="312"/>
        <v>1,45959738434164-7,33789157289331i</v>
      </c>
      <c r="EL200" s="240" t="str">
        <f t="shared" ca="1" si="313"/>
        <v>-5,78339316956165+4,74630811327956i</v>
      </c>
      <c r="EM200" s="240" t="str">
        <f t="shared" ca="1" si="314"/>
        <v>7,48164936761378+2,53703585207357E-12i</v>
      </c>
      <c r="EN200" s="240"/>
      <c r="EO200" s="240"/>
      <c r="EP200" s="240"/>
    </row>
    <row r="201" spans="1:146" ht="15" thickBot="1">
      <c r="A201" s="277">
        <f t="shared" si="181"/>
        <v>1.9726562500000013E-3</v>
      </c>
      <c r="B201" s="276">
        <v>101</v>
      </c>
      <c r="C201" s="248">
        <f t="shared" si="182"/>
        <v>20200</v>
      </c>
      <c r="D201" s="247">
        <f t="shared" si="315"/>
        <v>126920.34320502765</v>
      </c>
      <c r="E201" s="247" t="str">
        <f t="shared" si="316"/>
        <v>126920,343205028i</v>
      </c>
      <c r="F201" s="247" t="str">
        <f t="shared" si="320"/>
        <v>0,0107334303980944-0,0254313122610581i</v>
      </c>
      <c r="G201" s="247" t="str">
        <f t="shared" si="321"/>
        <v>-4,17508259726245+2,27397840911277i</v>
      </c>
      <c r="H201" s="247" t="str">
        <f t="shared" si="319"/>
        <v>0,00203689341582817-0,00416160707817483i</v>
      </c>
      <c r="I201" s="247" t="str">
        <f t="shared" si="317"/>
        <v>-0,00257652967480885+0,00387559970359901i</v>
      </c>
      <c r="J201" s="275" t="str">
        <f ca="1">IMPRODUCT(1/N_FFT2,DL100)</f>
        <v>0,0125886837081242-0,00446020171681887i</v>
      </c>
      <c r="K201" s="274" t="str">
        <f t="shared" ca="1" si="318"/>
        <v>-0,0000151491606890697+0,000060280540926925i</v>
      </c>
      <c r="N201" s="265">
        <f t="shared" ca="1" si="185"/>
        <v>22.482079203933004</v>
      </c>
      <c r="O201" s="240">
        <f t="shared" ca="1" si="186"/>
        <v>7.4820792039330062</v>
      </c>
      <c r="P201" s="240" t="str">
        <f t="shared" ca="1" si="187"/>
        <v>-5,89847041163993-4,60321148948591i</v>
      </c>
      <c r="Q201" s="240" t="str">
        <f t="shared" ca="1" si="188"/>
        <v>1,81799695102209+7,25785066669198i</v>
      </c>
      <c r="R201" s="240" t="str">
        <f t="shared" ca="1" si="189"/>
        <v>3,03204760809121-6,84018980118206i</v>
      </c>
      <c r="S201" s="240" t="str">
        <f t="shared" ca="1" si="190"/>
        <v>-6,59860475148715+3,52702772140764i</v>
      </c>
      <c r="T201" s="240" t="str">
        <f t="shared" ca="1" si="191"/>
        <v>7,37192535821846+1,27915039255842i</v>
      </c>
      <c r="U201" s="241" t="str">
        <f t="shared" ca="1" si="192"/>
        <v>-5,02465729027598-5,54385500614898i</v>
      </c>
      <c r="V201" s="240" t="str">
        <f t="shared" ca="1" si="193"/>
        <v>0,550415891455677+7,46180618619646i</v>
      </c>
      <c r="W201" s="240" t="str">
        <f t="shared" ca="1" si="194"/>
        <v>4,15682048679998-6,22112149491125i</v>
      </c>
      <c r="X201" s="240" t="str">
        <f t="shared" ca="1" si="195"/>
        <v>-7,10444505356342+2,34699162649229i</v>
      </c>
      <c r="Y201" s="240" t="str">
        <f t="shared" ca="1" si="196"/>
        <v>7,04470726969251+2,52063656608171i</v>
      </c>
      <c r="Z201" s="240" t="str">
        <f t="shared" ca="1" si="197"/>
        <v>-4,00289456591117-6,32126129092332i</v>
      </c>
      <c r="AA201" s="240" t="str">
        <f t="shared" ca="1" si="198"/>
        <v>-0,733372007288464+7,44605094750583i</v>
      </c>
      <c r="AB201" s="240" t="str">
        <f t="shared" ca="1" si="199"/>
        <v>5,15919697004612-5,41887403786005i</v>
      </c>
      <c r="AC201" s="240" t="str">
        <f t="shared" ca="1" si="200"/>
        <v>-7,40109699422657+1,09784903150534i</v>
      </c>
      <c r="AD201" s="240" t="str">
        <f t="shared" ca="1" si="201"/>
        <v>6,51005978178698+3,68790331373891i</v>
      </c>
      <c r="AE201" s="240" t="str">
        <f t="shared" ca="1" si="202"/>
        <v>-2,86326775098829-6,91253983714215i</v>
      </c>
      <c r="AF201" s="240" t="str">
        <f t="shared" ca="1" si="203"/>
        <v>-1,99556597612685+7,21104885913635i</v>
      </c>
      <c r="AG201" s="240" t="str">
        <f t="shared" ca="1" si="204"/>
        <v>6,00966236773385-4,45706937793999i</v>
      </c>
      <c r="AH201" s="240" t="str">
        <f t="shared" ca="1" si="205"/>
        <v>-7,47982574156325-0,183619415570469i</v>
      </c>
      <c r="AI201" s="240" t="str">
        <f t="shared" ca="1" si="206"/>
        <v>5,78372543752804+4,74658079855571i</v>
      </c>
      <c r="AJ201" s="240" t="str">
        <f t="shared" ca="1" si="207"/>
        <v>-1,63933283253351-7,30028061639445i</v>
      </c>
      <c r="AK201" s="240" t="str">
        <f t="shared" ca="1" si="208"/>
        <v>-3,19900107309045+6,76371949065697i</v>
      </c>
      <c r="AL201" s="240" t="str">
        <f t="shared" ca="1" si="209"/>
        <v>6,68317496842259-3,36402757946134i</v>
      </c>
      <c r="AM201" s="240" t="str">
        <f t="shared" ca="1" si="210"/>
        <v>-7,33831315002859-1,45968124124555i</v>
      </c>
      <c r="AN201" s="240" t="str">
        <f t="shared" ca="1" si="211"/>
        <v>4,88709094483821+5,6654965634803i</v>
      </c>
      <c r="AO201" s="240" t="str">
        <f t="shared" ca="1" si="212"/>
        <v>-0,367128225670512-7,4730667118555i</v>
      </c>
      <c r="AP201" s="240" t="str">
        <f t="shared" ca="1" si="213"/>
        <v>-4,30824249446173+6,11723432793293i</v>
      </c>
      <c r="AQ201" s="240" t="str">
        <f t="shared" ca="1" si="214"/>
        <v>7,15990338538661-2,17193294690607i</v>
      </c>
      <c r="AR201" s="240" t="str">
        <f t="shared" ca="1" si="215"/>
        <v>7,15990338538661-2,17193294690607i</v>
      </c>
      <c r="AS201" s="240" t="str">
        <f t="shared" ca="1" si="216"/>
        <v>3,8465574510131+6,41759339550134i</v>
      </c>
      <c r="AT201" s="240" t="str">
        <f t="shared" ca="1" si="217"/>
        <v>0,915886367247295-7,42581048615014i</v>
      </c>
      <c r="AU201" s="240" t="str">
        <f t="shared" ca="1" si="218"/>
        <v>-5,29062894247574+5,29062894247601i</v>
      </c>
      <c r="AV201" s="240" t="str">
        <f t="shared" ca="1" si="219"/>
        <v>7,42581048615009-0,915886367247684i</v>
      </c>
      <c r="AW201" s="240" t="str">
        <f t="shared" ca="1" si="220"/>
        <v>-6,41759339550148-3,84655745101285i</v>
      </c>
      <c r="AX201" s="240" t="str">
        <f t="shared" ca="1" si="221"/>
        <v>2,69276316845733+6,98072601758058i</v>
      </c>
      <c r="AY201" s="240" t="str">
        <f t="shared" ca="1" si="222"/>
        <v>2,17193294690579-7,1599033853867i</v>
      </c>
      <c r="AZ201" s="240" t="str">
        <f t="shared" ca="1" si="223"/>
        <v>-6,11723432793276+4,30824249446196i</v>
      </c>
      <c r="BA201" s="240" t="str">
        <f t="shared" ca="1" si="224"/>
        <v>7,47306671185548+0,367128225670969i</v>
      </c>
      <c r="BB201" s="240" t="str">
        <f t="shared" ca="1" si="225"/>
        <v>-5,66549656348-4,88709094483856i</v>
      </c>
      <c r="BC201" s="240" t="str">
        <f t="shared" ca="1" si="226"/>
        <v>1,45968124124511+7,33831315002868i</v>
      </c>
      <c r="BD201" s="240" t="str">
        <f t="shared" ca="1" si="227"/>
        <v>3,36402757946169-6,6831749684224i</v>
      </c>
      <c r="BE201" s="240" t="str">
        <f t="shared" ca="1" si="228"/>
        <v>-6,76371949065777+3,19900107308874i</v>
      </c>
      <c r="BF201" s="240" t="str">
        <f t="shared" ca="1" si="229"/>
        <v>7,3002806163937+1,63933283253681i</v>
      </c>
      <c r="BG201" s="240" t="str">
        <f t="shared" ca="1" si="230"/>
        <v>-4,7465807985577-5,78372543752641i</v>
      </c>
      <c r="BH201" s="240" t="str">
        <f t="shared" ca="1" si="231"/>
        <v>0,183619415571552+7,47982574156323i</v>
      </c>
      <c r="BI201" s="240" t="str">
        <f t="shared" ca="1" si="232"/>
        <v>4,45706937794031-6,00966236773361i</v>
      </c>
      <c r="BJ201" s="240" t="str">
        <f t="shared" ca="1" si="233"/>
        <v>-7,21104885913689+1,99556597612492i</v>
      </c>
      <c r="BK201" s="240" t="str">
        <f t="shared" ca="1" si="234"/>
        <v>6,91253983714084+2,86326775099146i</v>
      </c>
      <c r="BL201" s="240" t="str">
        <f t="shared" ca="1" si="235"/>
        <v>-3,6879033137411-6,51005978178574i</v>
      </c>
      <c r="BM201" s="240" t="str">
        <f t="shared" ca="1" si="236"/>
        <v>-1,09784903150433+7,40109699422672i</v>
      </c>
      <c r="BN201" s="240" t="str">
        <f t="shared" ca="1" si="237"/>
        <v>5,41887403786037-5,15919697004579i</v>
      </c>
      <c r="BO201" s="240" t="str">
        <f t="shared" ca="1" si="238"/>
        <v>-7,44605094750595+0,733372007287267i</v>
      </c>
      <c r="BP201" s="240" t="str">
        <f t="shared" ca="1" si="239"/>
        <v>6,32126129092184+4,00289456591351i</v>
      </c>
      <c r="BQ201" s="240" t="str">
        <f t="shared" ca="1" si="240"/>
        <v>-2,5206365660848-7,04470726969141i</v>
      </c>
      <c r="BR201" s="240" t="str">
        <f t="shared" ca="1" si="241"/>
        <v>-2,34699162649068+7,10444505356396i</v>
      </c>
      <c r="BS201" s="240" t="str">
        <f t="shared" ca="1" si="242"/>
        <v>6,22112149491105-4,15682048680027i</v>
      </c>
      <c r="BT201" s="240" t="str">
        <f t="shared" ca="1" si="243"/>
        <v>-7,46180618619637-0,550415891456929i</v>
      </c>
      <c r="BU201" s="240" t="str">
        <f t="shared" ca="1" si="244"/>
        <v>5,54385500614722+5,02465729027794i</v>
      </c>
      <c r="BV201" s="240" t="str">
        <f t="shared" ca="1" si="245"/>
        <v>-1,27915039256159-7,37192535821791i</v>
      </c>
      <c r="BW201" s="240" t="str">
        <f t="shared" ca="1" si="246"/>
        <v>-3,52702772140615+6,59860475148795i</v>
      </c>
      <c r="BX201" s="240" t="str">
        <f t="shared" ca="1" si="247"/>
        <v>6,84018980118199-3,03204760809139i</v>
      </c>
      <c r="BY201" s="240" t="str">
        <f t="shared" ca="1" si="248"/>
        <v>-7,25785066669169-1,81799695102324i</v>
      </c>
      <c r="BZ201" s="240" t="str">
        <f t="shared" ca="1" si="249"/>
        <v>4,60321148948378+5,89847041164158i</v>
      </c>
      <c r="CA201" s="240" t="str">
        <f t="shared" ca="1" si="250"/>
        <v>-3,36945491790826E-12-7,48207920393301i</v>
      </c>
      <c r="CB201" s="240" t="str">
        <f t="shared" ca="1" si="251"/>
        <v>-4,60321148948451+5,89847041164102i</v>
      </c>
      <c r="CC201" s="240" t="str">
        <f t="shared" ca="1" si="252"/>
        <v>7,25785066669186-1,81799695102256i</v>
      </c>
      <c r="CD201" s="240" t="str">
        <f t="shared" ca="1" si="253"/>
        <v>-6,84018980118161-3,03204760809222i</v>
      </c>
      <c r="CE201" s="240" t="str">
        <f t="shared" ca="1" si="254"/>
        <v>3,52702772140534+6,59860475148838i</v>
      </c>
      <c r="CF201" s="240" t="str">
        <f t="shared" ca="1" si="255"/>
        <v>1,27915039255517-7,37192535821903i</v>
      </c>
      <c r="CG201" s="240" t="str">
        <f t="shared" ca="1" si="256"/>
        <v>-5,54385500614783+5,02465729027726i</v>
      </c>
      <c r="CH201" s="240" t="str">
        <f t="shared" ca="1" si="257"/>
        <v>7,46180618619644-0,550415891456016i</v>
      </c>
      <c r="CI201" s="240" t="str">
        <f t="shared" ca="1" si="258"/>
        <v>-6,22112149491054-4,15682048680103i</v>
      </c>
      <c r="CJ201" s="240" t="str">
        <f t="shared" ca="1" si="259"/>
        <v>2,34699162648981+7,10444505356425i</v>
      </c>
      <c r="CK201" s="240" t="str">
        <f t="shared" ca="1" si="260"/>
        <v>2,52063656607865-7,04470726969361i</v>
      </c>
      <c r="CL201" s="240" t="str">
        <f t="shared" ca="1" si="261"/>
        <v>-6,32126129092233+4,00289456591274i</v>
      </c>
      <c r="CM201" s="240" t="str">
        <f t="shared" ca="1" si="262"/>
        <v>7,44605094750586+0,733372007288179i</v>
      </c>
      <c r="CN201" s="240" t="str">
        <f t="shared" ca="1" si="263"/>
        <v>-5,4188740378598-5,15919697004638i</v>
      </c>
      <c r="CO201" s="240" t="str">
        <f t="shared" ca="1" si="264"/>
        <v>1,09784903150342+7,40109699422685i</v>
      </c>
      <c r="CP201" s="240" t="str">
        <f t="shared" ca="1" si="265"/>
        <v>3,68790331374199-6,51005978178524i</v>
      </c>
      <c r="CQ201" s="240" t="str">
        <f t="shared" ca="1" si="266"/>
        <v>-6,91253983714119+2,86326775099062i</v>
      </c>
      <c r="CR201" s="240" t="str">
        <f t="shared" ca="1" si="267"/>
        <v>7,21104885913661+1,9955659761259i</v>
      </c>
      <c r="CS201" s="240" t="str">
        <f t="shared" ca="1" si="268"/>
        <v>-4,45706937793966-6,00966236773409i</v>
      </c>
      <c r="CT201" s="240" t="str">
        <f t="shared" ca="1" si="269"/>
        <v>-0,183619415572468+7,47982574156321i</v>
      </c>
      <c r="CU201" s="240" t="str">
        <f t="shared" ca="1" si="270"/>
        <v>4,74658079855833-5,7837254375259i</v>
      </c>
      <c r="CV201" s="240" t="str">
        <f t="shared" ca="1" si="271"/>
        <v>-7,30028061639391+1,63933283253591i</v>
      </c>
      <c r="CW201" s="240" t="str">
        <f t="shared" ca="1" si="272"/>
        <v>6,76371949065743+3,19900107308947i</v>
      </c>
      <c r="CX201" s="240" t="str">
        <f t="shared" ca="1" si="273"/>
        <v>-3,36402757946088-6,68317496842282i</v>
      </c>
      <c r="CY201" s="240" t="str">
        <f t="shared" ca="1" si="274"/>
        <v>-1,45968124124737+7,33831315002824i</v>
      </c>
      <c r="CZ201" s="240" t="str">
        <f t="shared" ca="1" si="275"/>
        <v>5,66549656348255-4,88709094483561i</v>
      </c>
      <c r="DA201" s="240" t="str">
        <f t="shared" ca="1" si="276"/>
        <v>-7,47306671185537+0,367128225673134i</v>
      </c>
      <c r="DB201" s="240" t="str">
        <f t="shared" ca="1" si="277"/>
        <v>6,11723432793352+4,30824249446088i</v>
      </c>
      <c r="DC201" s="240" t="str">
        <f t="shared" ca="1" si="278"/>
        <v>-2,17193294690573-7,15990338538671i</v>
      </c>
      <c r="DD201" s="240" t="str">
        <f t="shared" ca="1" si="279"/>
        <v>-2,69276316845888+6,98072601757998i</v>
      </c>
      <c r="DE201" s="240" t="str">
        <f t="shared" ca="1" si="280"/>
        <v>6,41759339550316-3,84655745101006i</v>
      </c>
      <c r="DF201" s="240" t="str">
        <f t="shared" ca="1" si="281"/>
        <v>-7,42581048615045-0,915886367244796i</v>
      </c>
      <c r="DG201" s="240" t="str">
        <f t="shared" ca="1" si="282"/>
        <v>5,29062894247666+5,29062894247508i</v>
      </c>
      <c r="DH201" s="240" t="str">
        <f t="shared" ca="1" si="283"/>
        <v>-0,915886367247227-7,42581048615015i</v>
      </c>
      <c r="DI201" s="240" t="str">
        <f t="shared" ca="1" si="284"/>
        <v>-3,84655745101452+6,41759339550048i</v>
      </c>
      <c r="DJ201" s="240" t="str">
        <f t="shared" ca="1" si="285"/>
        <v>6,98072601758178-2,69276316845423i</v>
      </c>
      <c r="DK201" s="240" t="str">
        <f t="shared" ca="1" si="286"/>
        <v>-7,15990338538743-2,17193294690338i</v>
      </c>
      <c r="DL201" s="240" t="str">
        <f t="shared" ca="1" si="287"/>
        <v>4,30824249446289+6,1172343279321i</v>
      </c>
      <c r="DM201" s="240" t="str">
        <f t="shared" ca="1" si="288"/>
        <v>0,367128225670684-7,47306671185549i</v>
      </c>
      <c r="DN201" s="240" t="str">
        <f t="shared" ca="1" si="289"/>
        <v>-4,88709094483938+5,66549656347929i</v>
      </c>
      <c r="DO201" s="240" t="str">
        <f t="shared" ca="1" si="290"/>
        <v>7,33831315002921-1,45968124124246i</v>
      </c>
      <c r="DP201" s="240" t="str">
        <f t="shared" ca="1" si="291"/>
        <v>-6,68317496842383-3,36402757945887i</v>
      </c>
      <c r="DQ201" s="240" t="str">
        <f t="shared" ca="1" si="292"/>
        <v>3,19900107309169+6,76371949065638i</v>
      </c>
      <c r="DR201" s="240" t="str">
        <f t="shared" ca="1" si="293"/>
        <v>1,63933283253351-7,30028061639444i</v>
      </c>
      <c r="DS201" s="240" t="str">
        <f t="shared" ca="1" si="294"/>
        <v>-5,7837254375292+4,74658079855431i</v>
      </c>
      <c r="DT201" s="240" t="str">
        <f t="shared" ca="1" si="295"/>
        <v>7,47982574156334-0,183619415567267i</v>
      </c>
      <c r="DU201" s="240" t="str">
        <f t="shared" ca="1" si="296"/>
        <v>-6,00966236773543-4,45706937793786i</v>
      </c>
      <c r="DV201" s="240" t="str">
        <f t="shared" ca="1" si="297"/>
        <v>1,99556597612807+7,21104885913601i</v>
      </c>
      <c r="DW201" s="240" t="str">
        <f t="shared" ca="1" si="298"/>
        <v>2,86326775098835-6,91253983714212i</v>
      </c>
      <c r="DX201" s="240" t="str">
        <f t="shared" ca="1" si="299"/>
        <v>-6,51005978178769+3,68790331373765i</v>
      </c>
      <c r="DY201" s="240" t="str">
        <f t="shared" ca="1" si="300"/>
        <v>7,40109699422609+1,09784903150856i</v>
      </c>
      <c r="DZ201" s="240" t="str">
        <f t="shared" ca="1" si="301"/>
        <v>-5,15919697004831-5,41887403785797i</v>
      </c>
      <c r="EA201" s="240" t="str">
        <f t="shared" ca="1" si="302"/>
        <v>0,733372007290409+7,44605094750564i</v>
      </c>
      <c r="EB201" s="240" t="str">
        <f t="shared" ca="1" si="303"/>
        <v>4,00289456591066-6,32126129092364i</v>
      </c>
      <c r="EC201" s="240" t="str">
        <f t="shared" ca="1" si="304"/>
        <v>-7,04470726969278+2,52063656608097i</v>
      </c>
      <c r="ED201" s="240" t="str">
        <f t="shared" ca="1" si="305"/>
        <v>7,10444505356262+2,34699162649475i</v>
      </c>
      <c r="EE201" s="240" t="str">
        <f t="shared" ca="1" si="306"/>
        <v>-4,1568204867967-6,22112149491344i</v>
      </c>
      <c r="EF201" s="240" t="str">
        <f t="shared" ca="1" si="307"/>
        <v>-0,550415891453357+7,46180618619663i</v>
      </c>
      <c r="EG201" s="240" t="str">
        <f t="shared" ca="1" si="308"/>
        <v>5,0246572902756-5,54385500614934i</v>
      </c>
      <c r="EH201" s="240" t="str">
        <f t="shared" ca="1" si="309"/>
        <v>-7,37192535821861+1,27915039255758i</v>
      </c>
      <c r="EI201" s="240" t="str">
        <f t="shared" ca="1" si="310"/>
        <v>6,59860475148603+3,52702772140974i</v>
      </c>
      <c r="EJ201" s="240" t="str">
        <f t="shared" ca="1" si="311"/>
        <v>-3,03204760808746-6,84018980118372i</v>
      </c>
      <c r="EK201" s="240" t="str">
        <f t="shared" ca="1" si="312"/>
        <v>-1,81799695101998+7,2578506666925i</v>
      </c>
      <c r="EL201" s="240" t="str">
        <f t="shared" ca="1" si="313"/>
        <v>5,89847041163964-4,60321148948627i</v>
      </c>
      <c r="EM201" s="240" t="str">
        <f t="shared" ca="1" si="314"/>
        <v>-7,48207920393301-9,16615482683776E-13i</v>
      </c>
      <c r="EN201" s="240"/>
      <c r="EO201" s="240"/>
      <c r="EP201" s="240"/>
    </row>
    <row r="202" spans="1:146" ht="15" thickBot="1">
      <c r="A202" s="277">
        <f t="shared" si="181"/>
        <v>1.9921875000000013E-3</v>
      </c>
      <c r="B202" s="276">
        <v>102</v>
      </c>
      <c r="C202" s="248">
        <f t="shared" si="182"/>
        <v>20400</v>
      </c>
      <c r="D202" s="247">
        <f t="shared" si="315"/>
        <v>128176.98026646356</v>
      </c>
      <c r="E202" s="247" t="str">
        <f t="shared" si="316"/>
        <v>128176,980266464i</v>
      </c>
      <c r="F202" s="247" t="str">
        <f t="shared" si="320"/>
        <v>0,0107367887990544-0,0252176288017337i</v>
      </c>
      <c r="G202" s="247" t="str">
        <f t="shared" si="321"/>
        <v>-4,14670820783518+2,29563077250983i</v>
      </c>
      <c r="H202" s="247" t="str">
        <f t="shared" si="319"/>
        <v>0,0020361027161749-0,0041207984522121i</v>
      </c>
      <c r="I202" s="247" t="str">
        <f t="shared" si="317"/>
        <v>-0,00256667242202053+0,00384047820226799i</v>
      </c>
      <c r="J202" s="275" t="str">
        <f ca="1">IMPRODUCT(1/N_FFT2,DM100)</f>
        <v>0,0202549340935919+0,00010905291076466i</v>
      </c>
      <c r="K202" s="274" t="str">
        <f t="shared" ca="1" si="318"/>
        <v>-0,0000524065960745513+0,0000775087297762137i</v>
      </c>
      <c r="N202" s="265">
        <f t="shared" ca="1" si="185"/>
        <v>22.482479430471734</v>
      </c>
      <c r="O202" s="240">
        <f t="shared" ca="1" si="186"/>
        <v>7.4824794304717361</v>
      </c>
      <c r="P202" s="240" t="str">
        <f t="shared" ca="1" si="187"/>
        <v>-6,00998383270392-4,45730779261093i</v>
      </c>
      <c r="Q202" s="240" t="str">
        <f t="shared" ca="1" si="188"/>
        <v>2,17204912653762+7,16028637830498i</v>
      </c>
      <c r="R202" s="240" t="str">
        <f t="shared" ca="1" si="189"/>
        <v>2,52077139834192-7,04508410061469i</v>
      </c>
      <c r="S202" s="240" t="str">
        <f t="shared" ca="1" si="190"/>
        <v>-6,22145427111596+4,15704284075178i</v>
      </c>
      <c r="T202" s="240" t="str">
        <f t="shared" ca="1" si="191"/>
        <v>7,47346645630383+0,367147863856233i</v>
      </c>
      <c r="U202" s="241" t="str">
        <f t="shared" ca="1" si="192"/>
        <v>-5,78403481682632-4,74683469958388i</v>
      </c>
      <c r="V202" s="240" t="str">
        <f t="shared" ca="1" si="193"/>
        <v>1,81809419813874+7,25823889894284i</v>
      </c>
      <c r="W202" s="240" t="str">
        <f t="shared" ca="1" si="194"/>
        <v>2,86342091105433-6,91290959824945i</v>
      </c>
      <c r="X202" s="240" t="str">
        <f t="shared" ca="1" si="195"/>
        <v>-6,41793668125414+3,84676320857487i</v>
      </c>
      <c r="Y202" s="240" t="str">
        <f t="shared" ca="1" si="196"/>
        <v>7,44644924684437+0,733411236349339i</v>
      </c>
      <c r="Z202" s="240" t="str">
        <f t="shared" ca="1" si="197"/>
        <v>-5,5441515544532-5,02492606599209i</v>
      </c>
      <c r="AA202" s="240" t="str">
        <f t="shared" ca="1" si="198"/>
        <v>1,45975932156982+7,33870568632662i</v>
      </c>
      <c r="AB202" s="240" t="str">
        <f t="shared" ca="1" si="199"/>
        <v>3,19917219198529-6,76408129116295i</v>
      </c>
      <c r="AC202" s="240" t="str">
        <f t="shared" ca="1" si="200"/>
        <v>-6,59895771978231+3,52721638689182i</v>
      </c>
      <c r="AD202" s="240" t="str">
        <f t="shared" ca="1" si="201"/>
        <v>7,4014928889173+1,09790775693557i</v>
      </c>
      <c r="AE202" s="240" t="str">
        <f t="shared" ca="1" si="202"/>
        <v>-5,2909119453756-5,29091194537525i</v>
      </c>
      <c r="AF202" s="240" t="str">
        <f t="shared" ca="1" si="203"/>
        <v>1,09790775693537+7,40149288891732i</v>
      </c>
      <c r="AG202" s="240" t="str">
        <f t="shared" ca="1" si="204"/>
        <v>3,52721638689199-6,59895771978221i</v>
      </c>
      <c r="AH202" s="240" t="str">
        <f t="shared" ca="1" si="205"/>
        <v>-6,76408129116274+3,19917219198574i</v>
      </c>
      <c r="AI202" s="240" t="str">
        <f t="shared" ca="1" si="206"/>
        <v>7,33870568632658+1,45975932157i</v>
      </c>
      <c r="AJ202" s="240" t="str">
        <f t="shared" ca="1" si="207"/>
        <v>-5,02492606599195-5,54415155445334i</v>
      </c>
      <c r="AK202" s="240" t="str">
        <f t="shared" ca="1" si="208"/>
        <v>0,733411236349858+7,44644924684432i</v>
      </c>
      <c r="AL202" s="240" t="str">
        <f t="shared" ca="1" si="209"/>
        <v>3,84676320857504-6,41793668125404i</v>
      </c>
      <c r="AM202" s="240" t="str">
        <f t="shared" ca="1" si="210"/>
        <v>-6,91290959824953+2,86342091105415i</v>
      </c>
      <c r="AN202" s="240" t="str">
        <f t="shared" ca="1" si="211"/>
        <v>7,25823889894296+1,81809419813823i</v>
      </c>
      <c r="AO202" s="240" t="str">
        <f t="shared" ca="1" si="212"/>
        <v>-4,74683469958368-5,78403481682648i</v>
      </c>
      <c r="AP202" s="240" t="str">
        <f t="shared" ca="1" si="213"/>
        <v>0,367147863855997+7,47346645630383i</v>
      </c>
      <c r="AQ202" s="240" t="str">
        <f t="shared" ca="1" si="214"/>
        <v>4,15704284075134-6,22145427111626i</v>
      </c>
      <c r="AR202" s="240" t="str">
        <f t="shared" ca="1" si="215"/>
        <v>4,15704284075134-6,22145427111626i</v>
      </c>
      <c r="AS202" s="240" t="str">
        <f t="shared" ca="1" si="216"/>
        <v>7,16028637830499+2,17204912653758i</v>
      </c>
      <c r="AT202" s="240" t="str">
        <f t="shared" ca="1" si="217"/>
        <v>-4,45730779261062-6,00998383270415i</v>
      </c>
      <c r="AU202" s="240" t="str">
        <f t="shared" ca="1" si="218"/>
        <v>-2,49332637392309E-13+7,48247943047174i</v>
      </c>
      <c r="AV202" s="240" t="str">
        <f t="shared" ca="1" si="219"/>
        <v>4,45730779261093-6,00998383270391i</v>
      </c>
      <c r="AW202" s="240" t="str">
        <f t="shared" ca="1" si="220"/>
        <v>-7,16028637830489+2,17204912653792i</v>
      </c>
      <c r="AX202" s="240" t="str">
        <f t="shared" ca="1" si="221"/>
        <v>7,04508410061463+2,5207713983421i</v>
      </c>
      <c r="AY202" s="240" t="str">
        <f t="shared" ca="1" si="222"/>
        <v>-4,15704284075163-6,22145427111606i</v>
      </c>
      <c r="AZ202" s="240" t="str">
        <f t="shared" ca="1" si="223"/>
        <v>-0,367147863855646+7,47346645630386i</v>
      </c>
      <c r="BA202" s="240" t="str">
        <f t="shared" ca="1" si="224"/>
        <v>4,74683469958407-5,78403481682616i</v>
      </c>
      <c r="BB202" s="240" t="str">
        <f t="shared" ca="1" si="225"/>
        <v>-7,25823889894289+1,81809419813852i</v>
      </c>
      <c r="BC202" s="240" t="str">
        <f t="shared" ca="1" si="226"/>
        <v>6,91290959825051+2,86342091105177i</v>
      </c>
      <c r="BD202" s="240" t="str">
        <f t="shared" ca="1" si="227"/>
        <v>-3,8467632085747-6,41793668125424i</v>
      </c>
      <c r="BE202" s="240" t="str">
        <f t="shared" ca="1" si="228"/>
        <v>-0,733411236352471+7,44644924684407i</v>
      </c>
      <c r="BF202" s="240" t="str">
        <f t="shared" ca="1" si="229"/>
        <v>5,02492606599054-5,54415155445461i</v>
      </c>
      <c r="BG202" s="240" t="str">
        <f t="shared" ca="1" si="230"/>
        <v>-7,33870568632682+1,45975932156883i</v>
      </c>
      <c r="BH202" s="240" t="str">
        <f t="shared" ca="1" si="231"/>
        <v>6,76408129116128+3,19917219198883i</v>
      </c>
      <c r="BI202" s="240" t="str">
        <f t="shared" ca="1" si="232"/>
        <v>-3,52721638689296-6,59895771978169i</v>
      </c>
      <c r="BJ202" s="240" t="str">
        <f t="shared" ca="1" si="233"/>
        <v>-1,09790775693724+7,40149288891705i</v>
      </c>
      <c r="BK202" s="240" t="str">
        <f t="shared" ca="1" si="234"/>
        <v>5,29091194537324-5,2909119453776i</v>
      </c>
      <c r="BL202" s="240" t="str">
        <f t="shared" ca="1" si="235"/>
        <v>-7,40149288891726+1,09790775693587i</v>
      </c>
      <c r="BM202" s="240" t="str">
        <f t="shared" ca="1" si="236"/>
        <v>6,59895771978104+3,52721638689418i</v>
      </c>
      <c r="BN202" s="240" t="str">
        <f t="shared" ca="1" si="237"/>
        <v>-3,19917219198758-6,76408129116187i</v>
      </c>
      <c r="BO202" s="240" t="str">
        <f t="shared" ca="1" si="238"/>
        <v>-1,4597593215703+7,33870568632653i</v>
      </c>
      <c r="BP202" s="240" t="str">
        <f t="shared" ca="1" si="239"/>
        <v>5,54415155445554-5,02492606598952i</v>
      </c>
      <c r="BQ202" s="240" t="str">
        <f t="shared" ca="1" si="240"/>
        <v>-7,4464492468442+0,733411236351092i</v>
      </c>
      <c r="BR202" s="240" t="str">
        <f t="shared" ca="1" si="241"/>
        <v>6,41793668125353+3,84676320857589i</v>
      </c>
      <c r="BS202" s="240" t="str">
        <f t="shared" ca="1" si="242"/>
        <v>-2,86342091105736-6,9129095982482i</v>
      </c>
      <c r="BT202" s="240" t="str">
        <f t="shared" ca="1" si="243"/>
        <v>-1,8180941981377+7,2582388989431i</v>
      </c>
      <c r="BU202" s="240" t="str">
        <f t="shared" ca="1" si="244"/>
        <v>5,78403481682752-4,74683469958243i</v>
      </c>
      <c r="BV202" s="240" t="str">
        <f t="shared" ca="1" si="245"/>
        <v>-7,4734664563037+0,367147863858828i</v>
      </c>
      <c r="BW202" s="240" t="str">
        <f t="shared" ca="1" si="246"/>
        <v>6,22145427111618+4,15704284075146i</v>
      </c>
      <c r="BX202" s="240" t="str">
        <f t="shared" ca="1" si="247"/>
        <v>-2,5207713983395-7,04508410061556i</v>
      </c>
      <c r="BY202" s="240" t="str">
        <f t="shared" ca="1" si="248"/>
        <v>-2,17204912653558+7,1602863783056i</v>
      </c>
      <c r="BZ202" s="240" t="str">
        <f t="shared" ca="1" si="249"/>
        <v>6,00998383270436-4,45730779261034i</v>
      </c>
      <c r="CA202" s="240" t="str">
        <f t="shared" ca="1" si="250"/>
        <v>-7,48247943047174-3,47597326147042E-12i</v>
      </c>
      <c r="CB202" s="240" t="str">
        <f t="shared" ca="1" si="251"/>
        <v>6,00998383270465+4,45730779260994i</v>
      </c>
      <c r="CC202" s="240" t="str">
        <f t="shared" ca="1" si="252"/>
        <v>-2,17204912653625-7,16028637830539i</v>
      </c>
      <c r="CD202" s="240" t="str">
        <f t="shared" ca="1" si="253"/>
        <v>-2,52077139833883+7,0450841006158i</v>
      </c>
      <c r="CE202" s="240" t="str">
        <f t="shared" ca="1" si="254"/>
        <v>6,22145427111579-4,15704284075204i</v>
      </c>
      <c r="CF202" s="240" t="str">
        <f t="shared" ca="1" si="255"/>
        <v>-7,47346645630373-0,367147863858125i</v>
      </c>
      <c r="CG202" s="240" t="str">
        <f t="shared" ca="1" si="256"/>
        <v>5,78403481682796+4,74683469958188i</v>
      </c>
      <c r="CH202" s="240" t="str">
        <f t="shared" ca="1" si="257"/>
        <v>-1,81809419813838-7,25823889894293i</v>
      </c>
      <c r="CI202" s="240" t="str">
        <f t="shared" ca="1" si="258"/>
        <v>-2,86342091105671+6,91290959824847i</v>
      </c>
      <c r="CJ202" s="240" t="str">
        <f t="shared" ca="1" si="259"/>
        <v>6,41793668125317-3,8467632085765i</v>
      </c>
      <c r="CK202" s="240" t="str">
        <f t="shared" ca="1" si="260"/>
        <v>-7,44644924684427-0,733411236350391i</v>
      </c>
      <c r="CL202" s="240" t="str">
        <f t="shared" ca="1" si="261"/>
        <v>5,54415155445087+5,02492606599467i</v>
      </c>
      <c r="CM202" s="240" t="str">
        <f t="shared" ca="1" si="262"/>
        <v>-1,45975932157078-7,33870568632643i</v>
      </c>
      <c r="CN202" s="240" t="str">
        <f t="shared" ca="1" si="263"/>
        <v>-3,19917219198704+6,76408129116213i</v>
      </c>
      <c r="CO202" s="240" t="str">
        <f t="shared" ca="1" si="264"/>
        <v>6,59895771978076-3,52721638689471i</v>
      </c>
      <c r="CP202" s="240" t="str">
        <f t="shared" ca="1" si="265"/>
        <v>-7,40149288891734-1,09790775693528i</v>
      </c>
      <c r="CQ202" s="240" t="str">
        <f t="shared" ca="1" si="266"/>
        <v>5,29091194537374+5,2909119453771i</v>
      </c>
      <c r="CR202" s="240" t="str">
        <f t="shared" ca="1" si="267"/>
        <v>-1,09790775693793-7,40149288891695i</v>
      </c>
      <c r="CS202" s="240" t="str">
        <f t="shared" ca="1" si="268"/>
        <v>-3,52721638689234+6,59895771978203i</v>
      </c>
      <c r="CT202" s="240" t="str">
        <f t="shared" ca="1" si="269"/>
        <v>6,76408129116416-3,19917219198274i</v>
      </c>
      <c r="CU202" s="240" t="str">
        <f t="shared" ca="1" si="270"/>
        <v>-7,33870568632695-1,45975932156815i</v>
      </c>
      <c r="CV202" s="240" t="str">
        <f t="shared" ca="1" si="271"/>
        <v>5,02492606599115+5,54415155445406i</v>
      </c>
      <c r="CW202" s="240" t="str">
        <f t="shared" ca="1" si="272"/>
        <v>-0,733411236353277-7,44644924684399i</v>
      </c>
      <c r="CX202" s="240" t="str">
        <f t="shared" ca="1" si="273"/>
        <v>-3,84676320857419+6,41793668125455i</v>
      </c>
      <c r="CY202" s="240" t="str">
        <f t="shared" ca="1" si="274"/>
        <v>6,91290959825029-2,86342091105232i</v>
      </c>
      <c r="CZ202" s="240" t="str">
        <f t="shared" ca="1" si="275"/>
        <v>-7,25823889894358-1,81809419813578i</v>
      </c>
      <c r="DA202" s="240" t="str">
        <f t="shared" ca="1" si="276"/>
        <v>4,74683469958396+5,78403481682625i</v>
      </c>
      <c r="DB202" s="240" t="str">
        <f t="shared" ca="1" si="277"/>
        <v>-0,367147863853375-7,47346645630397i</v>
      </c>
      <c r="DC202" s="240" t="str">
        <f t="shared" ca="1" si="278"/>
        <v>-4,1570428407498+6,22145427111728i</v>
      </c>
      <c r="DD202" s="240" t="str">
        <f t="shared" ca="1" si="279"/>
        <v>7,0450841006149-2,52077139834136i</v>
      </c>
      <c r="DE202" s="240" t="str">
        <f t="shared" ca="1" si="280"/>
        <v>-7,16028637830401-2,1720491265408i</v>
      </c>
      <c r="DF202" s="240" t="str">
        <f t="shared" ca="1" si="281"/>
        <v>4,4573077926121+6,00998383270305i</v>
      </c>
      <c r="DG202" s="240" t="str">
        <f t="shared" ca="1" si="282"/>
        <v>1,27966005265654E-12-7,48247943047174i</v>
      </c>
      <c r="DH202" s="240" t="str">
        <f t="shared" ca="1" si="283"/>
        <v>-4,45730779260818+6,00998383270596i</v>
      </c>
      <c r="DI202" s="240" t="str">
        <f t="shared" ca="1" si="284"/>
        <v>7,16028637830481-2,17204912653815i</v>
      </c>
      <c r="DJ202" s="240" t="str">
        <f t="shared" ca="1" si="285"/>
        <v>-7,04508410061396-2,52077139834398i</v>
      </c>
      <c r="DK202" s="240" t="str">
        <f t="shared" ca="1" si="286"/>
        <v>4,15704284075369+6,22145427111468i</v>
      </c>
      <c r="DL202" s="240" t="str">
        <f t="shared" ca="1" si="287"/>
        <v>0,367147863856143-7,47346645630383i</v>
      </c>
      <c r="DM202" s="240" t="str">
        <f t="shared" ca="1" si="288"/>
        <v>-4,7468346995861+5,78403481682449i</v>
      </c>
      <c r="DN202" s="240" t="str">
        <f t="shared" ca="1" si="289"/>
        <v>7,25823889894244-1,81809419814031i</v>
      </c>
      <c r="DO202" s="240" t="str">
        <f t="shared" ca="1" si="290"/>
        <v>-6,91290959824914-2,86342091105507i</v>
      </c>
      <c r="DP202" s="240" t="str">
        <f t="shared" ca="1" si="291"/>
        <v>3,84676320857181+6,41793668125598i</v>
      </c>
      <c r="DQ202" s="240" t="str">
        <f t="shared" ca="1" si="292"/>
        <v>0,733411236348417-7,44644924684446i</v>
      </c>
      <c r="DR202" s="240" t="str">
        <f t="shared" ca="1" si="293"/>
        <v>-5,0249260659932+5,5441515544522i</v>
      </c>
      <c r="DS202" s="240" t="str">
        <f t="shared" ca="1" si="294"/>
        <v>7,33870568632604-1,45975932157273i</v>
      </c>
      <c r="DT202" s="240" t="str">
        <f t="shared" ca="1" si="295"/>
        <v>-6,76408129116306-3,19917219198505i</v>
      </c>
      <c r="DU202" s="240" t="str">
        <f t="shared" ca="1" si="296"/>
        <v>3,5272163868899+6,59895771978333i</v>
      </c>
      <c r="DV202" s="240" t="str">
        <f t="shared" ca="1" si="297"/>
        <v>1,09790775693331-7,40149288891763i</v>
      </c>
      <c r="DW202" s="240" t="str">
        <f t="shared" ca="1" si="298"/>
        <v>-5,29091194537555+5,29091194537529i</v>
      </c>
      <c r="DX202" s="240" t="str">
        <f t="shared" ca="1" si="299"/>
        <v>7,40149288891775-1,09790775693253i</v>
      </c>
      <c r="DY202" s="240" t="str">
        <f t="shared" ca="1" si="300"/>
        <v>-6,59895771978296-3,52721638689058i</v>
      </c>
      <c r="DZ202" s="240" t="str">
        <f t="shared" ca="1" si="301"/>
        <v>3,19917219198434+6,7640812911634i</v>
      </c>
      <c r="EA202" s="240" t="str">
        <f t="shared" ca="1" si="302"/>
        <v>1,45975932156641-7,3387056863273i</v>
      </c>
      <c r="EB202" s="240" t="str">
        <f t="shared" ca="1" si="303"/>
        <v>-5,54415155445273+5,02492606599261i</v>
      </c>
      <c r="EC202" s="240" t="str">
        <f t="shared" ca="1" si="304"/>
        <v>7,44644924684455-0,733411236347632i</v>
      </c>
      <c r="ED202" s="240" t="str">
        <f t="shared" ca="1" si="305"/>
        <v>-6,41793668125557-3,84676320857249i</v>
      </c>
      <c r="EE202" s="240" t="str">
        <f t="shared" ca="1" si="306"/>
        <v>2,86342091105435+6,91290959824944i</v>
      </c>
      <c r="EF202" s="240" t="str">
        <f t="shared" ca="1" si="307"/>
        <v>1,81809419814108-7,25823889894225i</v>
      </c>
      <c r="EG202" s="240" t="str">
        <f t="shared" ca="1" si="308"/>
        <v>-5,78403481682499+4,74683469958549i</v>
      </c>
      <c r="EH202" s="240" t="str">
        <f t="shared" ca="1" si="309"/>
        <v>7,47346645630386-0,367147863855568i</v>
      </c>
      <c r="EI202" s="240" t="str">
        <f t="shared" ca="1" si="310"/>
        <v>-6,22145427111425-4,15704284075434i</v>
      </c>
      <c r="EJ202" s="240" t="str">
        <f t="shared" ca="1" si="311"/>
        <v>2,52077139834323+7,04508410061422i</v>
      </c>
      <c r="EK202" s="240" t="str">
        <f t="shared" ca="1" si="312"/>
        <v>2,17204912653911-7,16028637830452i</v>
      </c>
      <c r="EL202" s="240" t="str">
        <f t="shared" ca="1" si="313"/>
        <v>-6,00998383270174+4,45730779261387i</v>
      </c>
      <c r="EM202" s="240" t="str">
        <f t="shared" ca="1" si="314"/>
        <v>7,48247943047174-7,03988299965504E-13i</v>
      </c>
      <c r="EN202" s="240"/>
      <c r="EO202" s="240"/>
      <c r="EP202" s="240"/>
    </row>
    <row r="203" spans="1:146" ht="15" thickBot="1">
      <c r="A203" s="277">
        <f t="shared" si="181"/>
        <v>2.0117187500000014E-3</v>
      </c>
      <c r="B203" s="276">
        <v>103</v>
      </c>
      <c r="C203" s="248">
        <f t="shared" si="182"/>
        <v>20600</v>
      </c>
      <c r="D203" s="247">
        <f t="shared" si="315"/>
        <v>129433.61732789948</v>
      </c>
      <c r="E203" s="247" t="str">
        <f t="shared" si="316"/>
        <v>129433,617327899i</v>
      </c>
      <c r="F203" s="247" t="str">
        <f t="shared" si="320"/>
        <v>0,0107403649338767-0,0250085257469969i</v>
      </c>
      <c r="G203" s="247" t="str">
        <f t="shared" si="321"/>
        <v>-4,11826869802478+2,31666118843298i</v>
      </c>
      <c r="H203" s="247" t="str">
        <f t="shared" si="319"/>
        <v>0,00203533483660142-0,00408078181600048i</v>
      </c>
      <c r="I203" s="247" t="str">
        <f t="shared" si="317"/>
        <v>-0,00255706016186602+0,00380596034702611i</v>
      </c>
      <c r="J203" s="275" t="str">
        <f ca="1">IMPRODUCT(1/N_FFT2,DN100)</f>
        <v>0,0444986600769531+0,00446044105346496i</v>
      </c>
      <c r="K203" s="274" t="str">
        <f t="shared" ca="1" si="318"/>
        <v>-0,00013076201271893+0,00015795451962651i</v>
      </c>
      <c r="N203" s="265">
        <f t="shared" ca="1" si="185"/>
        <v>22.482852130666725</v>
      </c>
      <c r="O203" s="240">
        <f t="shared" ca="1" si="186"/>
        <v>7.4828521306667248</v>
      </c>
      <c r="P203" s="240" t="str">
        <f t="shared" ca="1" si="187"/>
        <v>-6,1178662610921-4,30868755200636i</v>
      </c>
      <c r="Q203" s="240" t="str">
        <f t="shared" ca="1" si="188"/>
        <v>2,52089695725595+7,04543501427139i</v>
      </c>
      <c r="R203" s="240" t="str">
        <f t="shared" ca="1" si="189"/>
        <v>1,99577212554705-7,211793787423i</v>
      </c>
      <c r="S203" s="240" t="str">
        <f t="shared" ca="1" si="190"/>
        <v>-5,78432291797323+4,74707113808432i</v>
      </c>
      <c r="T203" s="240" t="str">
        <f t="shared" ca="1" si="191"/>
        <v>7,46257701865172-0,550472751473459i</v>
      </c>
      <c r="U203" s="241" t="str">
        <f t="shared" ca="1" si="192"/>
        <v>-6,41825635687427-3,84695481476799i</v>
      </c>
      <c r="V203" s="240" t="str">
        <f t="shared" ca="1" si="193"/>
        <v>3,03236082993671+6,84089641834235i</v>
      </c>
      <c r="W203" s="240" t="str">
        <f t="shared" ca="1" si="194"/>
        <v>1,4598320317708-7,33907122519188i</v>
      </c>
      <c r="X203" s="240" t="str">
        <f t="shared" ca="1" si="195"/>
        <v>-5,4194338277927+5,15972993436669i</v>
      </c>
      <c r="Y203" s="240" t="str">
        <f t="shared" ca="1" si="196"/>
        <v>7,4018615551954-1,09796244341228i</v>
      </c>
      <c r="Z203" s="240" t="str">
        <f t="shared" ca="1" si="197"/>
        <v>-6,68386536536415-3,3643750960779i</v>
      </c>
      <c r="AA203" s="240" t="str">
        <f t="shared" ca="1" si="198"/>
        <v>3,52739207654749+6,59928641200952i</v>
      </c>
      <c r="AB203" s="240" t="str">
        <f t="shared" ca="1" si="199"/>
        <v>0,915980981730634-7,4265776001151i</v>
      </c>
      <c r="AC203" s="240" t="str">
        <f t="shared" ca="1" si="200"/>
        <v>-5,02517635614542+5,54442770708218i</v>
      </c>
      <c r="AD203" s="240" t="str">
        <f t="shared" ca="1" si="201"/>
        <v>7,30103476265494-1,6395021817392i</v>
      </c>
      <c r="AE203" s="240" t="str">
        <f t="shared" ca="1" si="202"/>
        <v>-6,91325392833149-2,86356353724389i</v>
      </c>
      <c r="AF203" s="240" t="str">
        <f t="shared" ca="1" si="203"/>
        <v>4,00330807987365+6,32191430083024i</v>
      </c>
      <c r="AG203" s="240" t="str">
        <f t="shared" ca="1" si="204"/>
        <v>0,367166151387501-7,47383870756513i</v>
      </c>
      <c r="AH203" s="240" t="str">
        <f t="shared" ca="1" si="205"/>
        <v>-4,60368701842969+5,89907974566927i</v>
      </c>
      <c r="AI203" s="240" t="str">
        <f t="shared" ca="1" si="206"/>
        <v>7,16064303015477-2,17215731569321i</v>
      </c>
      <c r="AJ203" s="240" t="str">
        <f t="shared" ca="1" si="207"/>
        <v>-7,10517896927876-2,34723407949492i</v>
      </c>
      <c r="AK203" s="240" t="str">
        <f t="shared" ca="1" si="208"/>
        <v>4,45752980985784+6,01028318830754i</v>
      </c>
      <c r="AL203" s="240" t="str">
        <f t="shared" ca="1" si="209"/>
        <v>-0,183638384141497-7,48059843550591i</v>
      </c>
      <c r="AM203" s="240" t="str">
        <f t="shared" ca="1" si="210"/>
        <v>-4,15724990188562+6,22176416000282i</v>
      </c>
      <c r="AN203" s="240" t="str">
        <f t="shared" ca="1" si="211"/>
        <v>6,98144715265729-2,69304134095207i</v>
      </c>
      <c r="AO203" s="240" t="str">
        <f t="shared" ca="1" si="212"/>
        <v>-7,25860042978019-1,81818475689859i</v>
      </c>
      <c r="AP203" s="240" t="str">
        <f t="shared" ca="1" si="213"/>
        <v>4,88759579959039+5,66608183044068i</v>
      </c>
      <c r="AQ203" s="240" t="str">
        <f t="shared" ca="1" si="214"/>
        <v>-0,733447767356664-7,44682015238605i</v>
      </c>
      <c r="AR203" s="240" t="str">
        <f t="shared" ca="1" si="215"/>
        <v>-0,733447767356664-7,44682015238605i</v>
      </c>
      <c r="AS203" s="240" t="str">
        <f t="shared" ca="1" si="216"/>
        <v>6,76441820814866-3,1993315418522i</v>
      </c>
      <c r="AT203" s="240" t="str">
        <f t="shared" ca="1" si="217"/>
        <v>-7,37268690564831-1,27928253357317i</v>
      </c>
      <c r="AU203" s="240" t="str">
        <f t="shared" ca="1" si="218"/>
        <v>5,29117548421076+5,29117548421054i</v>
      </c>
      <c r="AV203" s="240" t="str">
        <f t="shared" ca="1" si="219"/>
        <v>-1,27928253357274-7,37268690564839i</v>
      </c>
      <c r="AW203" s="240" t="str">
        <f t="shared" ca="1" si="220"/>
        <v>-3,1993315418525+6,76441820814852i</v>
      </c>
      <c r="AX203" s="240" t="str">
        <f t="shared" ca="1" si="221"/>
        <v>6,51073229528319-3,68828428792847i</v>
      </c>
      <c r="AY203" s="240" t="str">
        <f t="shared" ca="1" si="222"/>
        <v>-7,44682015238601-0,733447767357094i</v>
      </c>
      <c r="AZ203" s="240" t="str">
        <f t="shared" ca="1" si="223"/>
        <v>5,66608183044095+4,88759579959007i</v>
      </c>
      <c r="BA203" s="240" t="str">
        <f t="shared" ca="1" si="224"/>
        <v>-1,81818475689899-7,25860042978009i</v>
      </c>
      <c r="BB203" s="240" t="str">
        <f t="shared" ca="1" si="225"/>
        <v>-2,69304134095248+6,98144715265714i</v>
      </c>
      <c r="BC203" s="240" t="str">
        <f t="shared" ca="1" si="226"/>
        <v>6,22176416000468-4,15724990188283i</v>
      </c>
      <c r="BD203" s="240" t="str">
        <f t="shared" ca="1" si="227"/>
        <v>-7,4805984355059-0,183638384141876i</v>
      </c>
      <c r="BE203" s="240" t="str">
        <f t="shared" ca="1" si="228"/>
        <v>6,01028318830956+4,45752980985512i</v>
      </c>
      <c r="BF203" s="240" t="str">
        <f t="shared" ca="1" si="229"/>
        <v>-2,3472340794945-7,1051789692789i</v>
      </c>
      <c r="BG203" s="240" t="str">
        <f t="shared" ca="1" si="230"/>
        <v>-2,17215731569072+7,16064303015552i</v>
      </c>
      <c r="BH203" s="240" t="str">
        <f t="shared" ca="1" si="231"/>
        <v>5,89907974566993-4,60368701842885i</v>
      </c>
      <c r="BI203" s="240" t="str">
        <f t="shared" ca="1" si="232"/>
        <v>-7,47383870756501+0,367166151390043i</v>
      </c>
      <c r="BJ203" s="240" t="str">
        <f t="shared" ca="1" si="233"/>
        <v>6,32191430082924+4,00330807987523i</v>
      </c>
      <c r="BK203" s="240" t="str">
        <f t="shared" ca="1" si="234"/>
        <v>-2,86356353724561-6,91325392833078i</v>
      </c>
      <c r="BL203" s="240" t="str">
        <f t="shared" ca="1" si="235"/>
        <v>-1,63950218174179+7,30103476265436i</v>
      </c>
      <c r="BM203" s="240" t="str">
        <f t="shared" ca="1" si="236"/>
        <v>5,54442770708147-5,0251763561462i</v>
      </c>
      <c r="BN203" s="240" t="str">
        <f t="shared" ca="1" si="237"/>
        <v>-7,42657760011543+0,91598098172794i</v>
      </c>
      <c r="BO203" s="240" t="str">
        <f t="shared" ca="1" si="238"/>
        <v>6,59928641200971+3,52739207654715i</v>
      </c>
      <c r="BP203" s="240" t="str">
        <f t="shared" ca="1" si="239"/>
        <v>-3,36437509607485-6,68386536536568i</v>
      </c>
      <c r="BQ203" s="240" t="str">
        <f t="shared" ca="1" si="240"/>
        <v>-1,09796244341184+7,40186155519547i</v>
      </c>
      <c r="BR203" s="240" t="str">
        <f t="shared" ca="1" si="241"/>
        <v>5,15972993436427-5,41943382779501i</v>
      </c>
      <c r="BS203" s="240" t="str">
        <f t="shared" ca="1" si="242"/>
        <v>-7,33907122519197+1,45983203177035i</v>
      </c>
      <c r="BT203" s="240" t="str">
        <f t="shared" ca="1" si="243"/>
        <v>6,84089641834372+3,0323608299336i</v>
      </c>
      <c r="BU203" s="240" t="str">
        <f t="shared" ca="1" si="244"/>
        <v>-3,84695481476702-6,41825635687485i</v>
      </c>
      <c r="BV203" s="240" t="str">
        <f t="shared" ca="1" si="245"/>
        <v>-0,550472751470962+7,46257701865191i</v>
      </c>
      <c r="BW203" s="240" t="str">
        <f t="shared" ca="1" si="246"/>
        <v>4,74707113808574-5,78432291797207i</v>
      </c>
      <c r="BX203" s="240" t="str">
        <f t="shared" ca="1" si="247"/>
        <v>-7,21179378742249+1,99577212554887i</v>
      </c>
      <c r="BY203" s="240" t="str">
        <f t="shared" ca="1" si="248"/>
        <v>7,04543501427064+2,52089695725802i</v>
      </c>
      <c r="BZ203" s="240" t="str">
        <f t="shared" ca="1" si="249"/>
        <v>-4,30868755200753-6,11786626109127i</v>
      </c>
      <c r="CA203" s="240" t="str">
        <f t="shared" ca="1" si="250"/>
        <v>-2,66577962976443E-12+7,48285213066672i</v>
      </c>
      <c r="CB203" s="240" t="str">
        <f t="shared" ca="1" si="251"/>
        <v>4,30868755200563-6,11786626109261i</v>
      </c>
      <c r="CC203" s="240" t="str">
        <f t="shared" ca="1" si="252"/>
        <v>-7,04543501427244+2,520896957253i</v>
      </c>
      <c r="CD203" s="240" t="str">
        <f t="shared" ca="1" si="253"/>
        <v>7,21179378742306+1,99577212554683i</v>
      </c>
      <c r="CE203" s="240" t="str">
        <f t="shared" ca="1" si="254"/>
        <v>-4,74707113808178-5,78432291797532i</v>
      </c>
      <c r="CF203" s="240" t="str">
        <f t="shared" ca="1" si="255"/>
        <v>0,550472751473068+7,46257701865175i</v>
      </c>
      <c r="CG203" s="240" t="str">
        <f t="shared" ca="1" si="256"/>
        <v>3,8469548147652-6,41825635687594i</v>
      </c>
      <c r="CH203" s="240" t="str">
        <f t="shared" ca="1" si="257"/>
        <v>-6,84089641834278+3,03236082993573i</v>
      </c>
      <c r="CI203" s="240" t="str">
        <f t="shared" ca="1" si="258"/>
        <v>7,33907122519238+1,45983203176828i</v>
      </c>
      <c r="CJ203" s="240" t="str">
        <f t="shared" ca="1" si="259"/>
        <v>-5,15972993436579-5,41943382779356i</v>
      </c>
      <c r="CK203" s="240" t="str">
        <f t="shared" ca="1" si="260"/>
        <v>1,09796244341414+7,40186155519512i</v>
      </c>
      <c r="CL203" s="240" t="str">
        <f t="shared" ca="1" si="261"/>
        <v>3,36437509607961-6,68386536536328i</v>
      </c>
      <c r="CM203" s="240" t="str">
        <f t="shared" ca="1" si="262"/>
        <v>-6,59928641200861+3,5273920765492i</v>
      </c>
      <c r="CN203" s="240" t="str">
        <f t="shared" ca="1" si="263"/>
        <v>7,42657760011478+0,91598098173323i</v>
      </c>
      <c r="CO203" s="240" t="str">
        <f t="shared" ca="1" si="264"/>
        <v>-5,54442770708289-5,02517635614464i</v>
      </c>
      <c r="CP203" s="240" t="str">
        <f t="shared" ca="1" si="265"/>
        <v>1,6395021817367+7,3010347626555i</v>
      </c>
      <c r="CQ203" s="240" t="str">
        <f t="shared" ca="1" si="266"/>
        <v>2,86356353724356-6,91325392833163i</v>
      </c>
      <c r="CR203" s="240" t="str">
        <f t="shared" ca="1" si="267"/>
        <v>-6,32191430083209+4,00330807987072i</v>
      </c>
      <c r="CS203" s="240" t="str">
        <f t="shared" ca="1" si="268"/>
        <v>7,47383870756511+0,367166151387826i</v>
      </c>
      <c r="CT203" s="240" t="str">
        <f t="shared" ca="1" si="269"/>
        <v>-5,8990797456713-4,6036870184271i</v>
      </c>
      <c r="CU203" s="240" t="str">
        <f t="shared" ca="1" si="270"/>
        <v>2,17215731569274+7,16064303015491i</v>
      </c>
      <c r="CV203" s="240" t="str">
        <f t="shared" ca="1" si="271"/>
        <v>2,3472340794924-7,1051789692796i</v>
      </c>
      <c r="CW203" s="240" t="str">
        <f t="shared" ca="1" si="272"/>
        <v>-6,01028318830824+4,4575298098569i</v>
      </c>
      <c r="CX203" s="240" t="str">
        <f t="shared" ca="1" si="273"/>
        <v>7,48059843550584-0,1836383841442i</v>
      </c>
      <c r="CY203" s="240" t="str">
        <f t="shared" ca="1" si="274"/>
        <v>-6,22176416000178-4,15724990188717i</v>
      </c>
      <c r="CZ203" s="240" t="str">
        <f t="shared" ca="1" si="275"/>
        <v>2,69304134095375+6,98144715265665i</v>
      </c>
      <c r="DA203" s="240" t="str">
        <f t="shared" ca="1" si="276"/>
        <v>1,81818475690107-7,25860042977957i</v>
      </c>
      <c r="DB203" s="240" t="str">
        <f t="shared" ca="1" si="277"/>
        <v>-5,66608183043999+4,88759579959119i</v>
      </c>
      <c r="DC203" s="240" t="str">
        <f t="shared" ca="1" si="278"/>
        <v>7,44682015238632-0,733447767354011i</v>
      </c>
      <c r="DD203" s="240" t="str">
        <f t="shared" ca="1" si="279"/>
        <v>-6,51073229528355-3,68828428792783i</v>
      </c>
      <c r="DE203" s="240" t="str">
        <f t="shared" ca="1" si="280"/>
        <v>3,19933154184912+6,76441820815012i</v>
      </c>
      <c r="DF203" s="240" t="str">
        <f t="shared" ca="1" si="281"/>
        <v>1,27928253357286-7,37268690564837i</v>
      </c>
      <c r="DG203" s="240" t="str">
        <f t="shared" ca="1" si="282"/>
        <v>-5,29117548420814+5,29117548421316i</v>
      </c>
      <c r="DH203" s="240" t="str">
        <f t="shared" ca="1" si="283"/>
        <v>7,37268690564846-1,27928253357232i</v>
      </c>
      <c r="DI203" s="240" t="str">
        <f t="shared" ca="1" si="284"/>
        <v>-6,76441820814997-3,19933154184943i</v>
      </c>
      <c r="DJ203" s="240" t="str">
        <f t="shared" ca="1" si="285"/>
        <v>3,68828428792754+6,51073229528372i</v>
      </c>
      <c r="DK203" s="240" t="str">
        <f t="shared" ca="1" si="286"/>
        <v>0,733447767354562-7,44682015238626i</v>
      </c>
      <c r="DL203" s="240" t="str">
        <f t="shared" ca="1" si="287"/>
        <v>-4,88759579959144+5,66608183043976i</v>
      </c>
      <c r="DM203" s="240" t="str">
        <f t="shared" ca="1" si="288"/>
        <v>7,25860042977965-1,81818475690074i</v>
      </c>
      <c r="DN203" s="240" t="str">
        <f t="shared" ca="1" si="289"/>
        <v>-6,98144715265644-2,69304134095426i</v>
      </c>
      <c r="DO203" s="240" t="str">
        <f t="shared" ca="1" si="290"/>
        <v>4,15724990188689+6,22176416000197i</v>
      </c>
      <c r="DP203" s="240" t="str">
        <f t="shared" ca="1" si="291"/>
        <v>0,183638384144541-7,48059843550583i</v>
      </c>
      <c r="DQ203" s="240" t="str">
        <f t="shared" ca="1" si="292"/>
        <v>-4,45752980985717+6,01028318830804i</v>
      </c>
      <c r="DR203" s="240" t="str">
        <f t="shared" ca="1" si="293"/>
        <v>7,1051789692797-2,34723407949207i</v>
      </c>
      <c r="DS203" s="240" t="str">
        <f t="shared" ca="1" si="294"/>
        <v>-7,16064303015481-2,17215731569306i</v>
      </c>
      <c r="DT203" s="240" t="str">
        <f t="shared" ca="1" si="295"/>
        <v>4,60368701842684+5,89907974567151i</v>
      </c>
      <c r="DU203" s="240" t="str">
        <f t="shared" ca="1" si="296"/>
        <v>-0,367166151387273-7,47383870756514i</v>
      </c>
      <c r="DV203" s="240" t="str">
        <f t="shared" ca="1" si="297"/>
        <v>-4,00330807987119+6,3219143008318i</v>
      </c>
      <c r="DW203" s="240" t="str">
        <f t="shared" ca="1" si="298"/>
        <v>6,91325392833184-2,86356353724305i</v>
      </c>
      <c r="DX203" s="240" t="str">
        <f t="shared" ca="1" si="299"/>
        <v>-7,30103476265543-1,63950218173703i</v>
      </c>
      <c r="DY203" s="240" t="str">
        <f t="shared" ca="1" si="300"/>
        <v>5,02517635614423+5,54442770708326i</v>
      </c>
      <c r="DZ203" s="240" t="str">
        <f t="shared" ca="1" si="301"/>
        <v>-0,915980981732894-7,42657760011482i</v>
      </c>
      <c r="EA203" s="240" t="str">
        <f t="shared" ca="1" si="302"/>
        <v>-3,5273920765495+6,59928641200845i</v>
      </c>
      <c r="EB203" s="240" t="str">
        <f t="shared" ca="1" si="303"/>
        <v>6,68386536536344-3,36437509607931i</v>
      </c>
      <c r="EC203" s="240" t="str">
        <f t="shared" ca="1" si="304"/>
        <v>-7,40186155519508-1,09796244341448i</v>
      </c>
      <c r="ED203" s="240" t="str">
        <f t="shared" ca="1" si="305"/>
        <v>5,41943382779332+5,15972993436604i</v>
      </c>
      <c r="EE203" s="240" t="str">
        <f t="shared" ca="1" si="306"/>
        <v>-1,45983203176794-7,33907122519245i</v>
      </c>
      <c r="EF203" s="240" t="str">
        <f t="shared" ca="1" si="307"/>
        <v>-3,03236082993624+6,84089641834256i</v>
      </c>
      <c r="EG203" s="240" t="str">
        <f t="shared" ca="1" si="308"/>
        <v>6,41825635687611-3,84695481476491i</v>
      </c>
      <c r="EH203" s="240" t="str">
        <f t="shared" ca="1" si="309"/>
        <v>-7,4625770186517-0,55047275147362i</v>
      </c>
      <c r="EI203" s="240" t="str">
        <f t="shared" ca="1" si="310"/>
        <v>5,7843229179751+4,74707113808204i</v>
      </c>
      <c r="EJ203" s="240" t="str">
        <f t="shared" ca="1" si="311"/>
        <v>-1,9957721255463-7,2117937874232i</v>
      </c>
      <c r="EK203" s="240" t="str">
        <f t="shared" ca="1" si="312"/>
        <v>-2,52089695725333+7,04543501427232i</v>
      </c>
      <c r="EL203" s="240" t="str">
        <f t="shared" ca="1" si="313"/>
        <v>6,11786626109281-4,30868755200535i</v>
      </c>
      <c r="EM203" s="240" t="str">
        <f t="shared" ca="1" si="314"/>
        <v>-7,48285213066672+2,32475690333675E-12i</v>
      </c>
      <c r="EN203" s="240"/>
      <c r="EO203" s="240"/>
      <c r="EP203" s="240"/>
    </row>
    <row r="204" spans="1:146" ht="15" thickBot="1">
      <c r="A204" s="277">
        <f t="shared" si="181"/>
        <v>2.0312500000000014E-3</v>
      </c>
      <c r="B204" s="276">
        <v>104</v>
      </c>
      <c r="C204" s="248">
        <f t="shared" si="182"/>
        <v>20800</v>
      </c>
      <c r="D204" s="247">
        <f t="shared" si="315"/>
        <v>130690.25438933539</v>
      </c>
      <c r="E204" s="247" t="str">
        <f t="shared" si="316"/>
        <v>130690,254389335i</v>
      </c>
      <c r="F204" s="247" t="str">
        <f t="shared" si="320"/>
        <v>0,0107441541294557-0,0248038737754987i</v>
      </c>
      <c r="G204" s="247" t="str">
        <f t="shared" si="321"/>
        <v>-4,08977753093853+2,33707938116833i</v>
      </c>
      <c r="H204" s="247" t="str">
        <f t="shared" si="319"/>
        <v>0,00203458890270514-0,00404153433076776i</v>
      </c>
      <c r="I204" s="247" t="str">
        <f t="shared" si="317"/>
        <v>-0,00254768541295921+0,0037720308344965i</v>
      </c>
      <c r="J204" s="275" t="str">
        <f ca="1">IMPRODUCT(1/N_FFT2,DO100)</f>
        <v>0,038164486080552-0,000100666452724142i</v>
      </c>
      <c r="K204" s="274" t="str">
        <f t="shared" ca="1" si="318"/>
        <v>-0,0000968513875168323+0,000144214084731734i</v>
      </c>
      <c r="N204" s="265">
        <f t="shared" ca="1" si="185"/>
        <v>22.483199169614171</v>
      </c>
      <c r="O204" s="240">
        <f t="shared" ca="1" si="186"/>
        <v>7.4831991696141706</v>
      </c>
      <c r="P204" s="240" t="str">
        <f t="shared" ca="1" si="187"/>
        <v>-6,22205271234184-4,15744270639462i</v>
      </c>
      <c r="Q204" s="240" t="str">
        <f t="shared" ca="1" si="188"/>
        <v>2,86369634329951+6,913574550512i</v>
      </c>
      <c r="R204" s="240" t="str">
        <f t="shared" ca="1" si="189"/>
        <v>1,45989973571087-7,33941159588325i</v>
      </c>
      <c r="S204" s="240" t="str">
        <f t="shared" ca="1" si="190"/>
        <v>-5,29142087780387+5,29142087780358i</v>
      </c>
      <c r="T204" s="240" t="str">
        <f t="shared" ca="1" si="191"/>
        <v>7,3394115958833-1,4598997357106i</v>
      </c>
      <c r="U204" s="241" t="str">
        <f t="shared" ca="1" si="192"/>
        <v>-6,91357455051187-2,86369634329983i</v>
      </c>
      <c r="V204" s="240" t="str">
        <f t="shared" ca="1" si="193"/>
        <v>4,15744270639432+6,22205271234203i</v>
      </c>
      <c r="W204" s="240" t="str">
        <f t="shared" ca="1" si="194"/>
        <v>-3,26361581203183E-13-7,48319916961417i</v>
      </c>
      <c r="X204" s="240" t="str">
        <f t="shared" ca="1" si="195"/>
        <v>-4,1574427063944+6,22205271234199i</v>
      </c>
      <c r="Y204" s="240" t="str">
        <f t="shared" ca="1" si="196"/>
        <v>6,9135745505119-2,86369634329974i</v>
      </c>
      <c r="Z204" s="240" t="str">
        <f t="shared" ca="1" si="197"/>
        <v>-7,33941159588329-1,45989973571067i</v>
      </c>
      <c r="AA204" s="240" t="str">
        <f t="shared" ca="1" si="198"/>
        <v>5,29142087780381+5,29142087780364i</v>
      </c>
      <c r="AB204" s="240" t="str">
        <f t="shared" ca="1" si="199"/>
        <v>-1,4598997357109-7,33941159588325i</v>
      </c>
      <c r="AC204" s="240" t="str">
        <f t="shared" ca="1" si="200"/>
        <v>-2,8636963432995+6,91357455051201i</v>
      </c>
      <c r="AD204" s="240" t="str">
        <f t="shared" ca="1" si="201"/>
        <v>6,22205271234184-4,15744270639461i</v>
      </c>
      <c r="AE204" s="240" t="str">
        <f t="shared" ca="1" si="202"/>
        <v>-7,48319916961417-9,16754310237845E-14i</v>
      </c>
      <c r="AF204" s="240" t="str">
        <f t="shared" ca="1" si="203"/>
        <v>6,22205271234174+4,15744270639477i</v>
      </c>
      <c r="AG204" s="240" t="str">
        <f t="shared" ca="1" si="204"/>
        <v>-2,86369634329938-6,91357455051205i</v>
      </c>
      <c r="AH204" s="240" t="str">
        <f t="shared" ca="1" si="205"/>
        <v>-1,45989973571108+7,33941159588321i</v>
      </c>
      <c r="AI204" s="240" t="str">
        <f t="shared" ca="1" si="206"/>
        <v>5,29142087780393-5,29142087780351i</v>
      </c>
      <c r="AJ204" s="240" t="str">
        <f t="shared" ca="1" si="207"/>
        <v>-7,33941159588333+1,45989973571049i</v>
      </c>
      <c r="AK204" s="240" t="str">
        <f t="shared" ca="1" si="208"/>
        <v>6,91357455051184+2,86369634329989i</v>
      </c>
      <c r="AL204" s="240" t="str">
        <f t="shared" ca="1" si="209"/>
        <v>-4,15744270639489-6,22205271234166i</v>
      </c>
      <c r="AM204" s="240" t="str">
        <f t="shared" ca="1" si="210"/>
        <v>2,34686150179398E-13+7,48319916961417i</v>
      </c>
      <c r="AN204" s="240" t="str">
        <f t="shared" ca="1" si="211"/>
        <v>4,15744270639449-6,22205271234192i</v>
      </c>
      <c r="AO204" s="240" t="str">
        <f t="shared" ca="1" si="212"/>
        <v>-6,91357455051195+2,86369634329964i</v>
      </c>
      <c r="AP204" s="240" t="str">
        <f t="shared" ca="1" si="213"/>
        <v>7,33941159588327+1,45989973571076i</v>
      </c>
      <c r="AQ204" s="240" t="str">
        <f t="shared" ca="1" si="214"/>
        <v>-5,29142087780378-5,29142087780367i</v>
      </c>
      <c r="AR204" s="240" t="str">
        <f t="shared" ca="1" si="215"/>
        <v>-5,29142087780378-5,29142087780367i</v>
      </c>
      <c r="AS204" s="240" t="str">
        <f t="shared" ca="1" si="216"/>
        <v>2,86369634329959-6,91357455051197i</v>
      </c>
      <c r="AT204" s="240" t="str">
        <f t="shared" ca="1" si="217"/>
        <v>-6,22205271234192+4,15744270639449i</v>
      </c>
      <c r="AU204" s="240" t="str">
        <f t="shared" ca="1" si="218"/>
        <v>7,48319916961417+1,83350862047569E-13i</v>
      </c>
      <c r="AV204" s="240" t="str">
        <f t="shared" ca="1" si="219"/>
        <v>-6,22205271234172-4,1574427063948i</v>
      </c>
      <c r="AW204" s="240" t="str">
        <f t="shared" ca="1" si="220"/>
        <v>2,86369634329925+6,91357455051211i</v>
      </c>
      <c r="AX204" s="240" t="str">
        <f t="shared" ca="1" si="221"/>
        <v>1,45989973571117-7,33941159588319i</v>
      </c>
      <c r="AY204" s="240" t="str">
        <f t="shared" ca="1" si="222"/>
        <v>-5,29142087780396+5,29142087780348i</v>
      </c>
      <c r="AZ204" s="240" t="str">
        <f t="shared" ca="1" si="223"/>
        <v>7,3394115958832-1,45989973571113i</v>
      </c>
      <c r="BA204" s="240" t="str">
        <f t="shared" ca="1" si="224"/>
        <v>-6,9135745505121-2,86369634329929i</v>
      </c>
      <c r="BB204" s="240" t="str">
        <f t="shared" ca="1" si="225"/>
        <v>4,15744270639476+6,22205271234174i</v>
      </c>
      <c r="BC204" s="240" t="str">
        <f t="shared" ca="1" si="226"/>
        <v>2,09018506113484E-12-7,48319916961417i</v>
      </c>
      <c r="BD204" s="240" t="str">
        <f t="shared" ca="1" si="227"/>
        <v>-4,15744270639453+6,2220527123419i</v>
      </c>
      <c r="BE204" s="240" t="str">
        <f t="shared" ca="1" si="228"/>
        <v>6,91357455051113-2,86369634330162i</v>
      </c>
      <c r="BF204" s="240" t="str">
        <f t="shared" ca="1" si="229"/>
        <v>-7,33941159588268-1,45989973571378i</v>
      </c>
      <c r="BG204" s="240" t="str">
        <f t="shared" ca="1" si="230"/>
        <v>5,29142087780319+5,29142087780426i</v>
      </c>
      <c r="BH204" s="240" t="str">
        <f t="shared" ca="1" si="231"/>
        <v>-1,45989973571218-7,33941159588299i</v>
      </c>
      <c r="BI204" s="240" t="str">
        <f t="shared" ca="1" si="232"/>
        <v>-2,86369634329623+6,91357455051336i</v>
      </c>
      <c r="BJ204" s="240" t="str">
        <f t="shared" ca="1" si="233"/>
        <v>6,22205271234279-4,15744270639319i</v>
      </c>
      <c r="BK204" s="240" t="str">
        <f t="shared" ca="1" si="234"/>
        <v>-7,48319916961417+4,69372300358797E-13i</v>
      </c>
      <c r="BL204" s="240" t="str">
        <f t="shared" ca="1" si="235"/>
        <v>6,22205271234332+4,1574427063924i</v>
      </c>
      <c r="BM204" s="240" t="str">
        <f t="shared" ca="1" si="236"/>
        <v>-2,8636963432971-6,913574550513i</v>
      </c>
      <c r="BN204" s="240" t="str">
        <f t="shared" ca="1" si="237"/>
        <v>-1,45989973571137+7,33941159588315i</v>
      </c>
      <c r="BO204" s="240" t="str">
        <f t="shared" ca="1" si="238"/>
        <v>5,29142087780252-5,29142087780492i</v>
      </c>
      <c r="BP204" s="240" t="str">
        <f t="shared" ca="1" si="239"/>
        <v>-7,33941159588394+1,45989973570739i</v>
      </c>
      <c r="BQ204" s="240" t="str">
        <f t="shared" ca="1" si="240"/>
        <v>6,91357455051149+2,86369634330075i</v>
      </c>
      <c r="BR204" s="240" t="str">
        <f t="shared" ca="1" si="241"/>
        <v>-4,1574427063954-6,22205271234131i</v>
      </c>
      <c r="BS204" s="240" t="str">
        <f t="shared" ca="1" si="242"/>
        <v>3,13527231805674E-12+7,48319916961417i</v>
      </c>
      <c r="BT204" s="240" t="str">
        <f t="shared" ca="1" si="243"/>
        <v>4,15744270639655-6,22205271234054i</v>
      </c>
      <c r="BU204" s="240" t="str">
        <f t="shared" ca="1" si="244"/>
        <v>-6,91357455051202+2,86369634329947i</v>
      </c>
      <c r="BV204" s="240" t="str">
        <f t="shared" ca="1" si="245"/>
        <v>7,33941159588367+1,45989973570875i</v>
      </c>
      <c r="BW204" s="240" t="str">
        <f t="shared" ca="1" si="246"/>
        <v>-5,29142087780154-5,2914208778059i</v>
      </c>
      <c r="BX204" s="240" t="str">
        <f t="shared" ca="1" si="247"/>
        <v>1,45989973571+7,33941159588342i</v>
      </c>
      <c r="BY204" s="240" t="str">
        <f t="shared" ca="1" si="248"/>
        <v>2,86369634329848-6,91357455051243i</v>
      </c>
      <c r="BZ204" s="240" t="str">
        <f t="shared" ca="1" si="249"/>
        <v>-6,22205271233995+4,15744270639744i</v>
      </c>
      <c r="CA204" s="240" t="str">
        <f t="shared" ca="1" si="250"/>
        <v>7,48319916961417+1,85549891095544E-12i</v>
      </c>
      <c r="CB204" s="240" t="str">
        <f t="shared" ca="1" si="251"/>
        <v>-6,22205271234202-4,15744270639434i</v>
      </c>
      <c r="CC204" s="240" t="str">
        <f t="shared" ca="1" si="252"/>
        <v>2,86369634330193+6,913574550511i</v>
      </c>
      <c r="CD204" s="240" t="str">
        <f t="shared" ca="1" si="253"/>
        <v>1,45989973571365-7,3394115958827i</v>
      </c>
      <c r="CE204" s="240" t="str">
        <f t="shared" ca="1" si="254"/>
        <v>-5,29142087780417+5,29142087780328i</v>
      </c>
      <c r="CF204" s="240" t="str">
        <f t="shared" ca="1" si="255"/>
        <v>7,33941159588295-1,45989973571241i</v>
      </c>
      <c r="CG204" s="240" t="str">
        <f t="shared" ca="1" si="256"/>
        <v>-6,9135745505106-2,86369634330289i</v>
      </c>
      <c r="CH204" s="240" t="str">
        <f t="shared" ca="1" si="257"/>
        <v>4,15744270639347+6,22205271234261i</v>
      </c>
      <c r="CI204" s="240" t="str">
        <f t="shared" ca="1" si="258"/>
        <v>-8,10401106742504E-13-7,48319916961417i</v>
      </c>
      <c r="CJ204" s="240" t="str">
        <f t="shared" ca="1" si="259"/>
        <v>-4,15744270639229+6,22205271234339i</v>
      </c>
      <c r="CK204" s="240" t="str">
        <f t="shared" ca="1" si="260"/>
        <v>6,91357455051291-2,86369634329732i</v>
      </c>
      <c r="CL204" s="240" t="str">
        <f t="shared" ca="1" si="261"/>
        <v>-7,33941159588322-1,45989973571103i</v>
      </c>
      <c r="CM204" s="240" t="str">
        <f t="shared" ca="1" si="262"/>
        <v>5,29142087780516+5,29142087780228i</v>
      </c>
      <c r="CN204" s="240" t="str">
        <f t="shared" ca="1" si="263"/>
        <v>-1,45989973570773-7,33941159588387i</v>
      </c>
      <c r="CO204" s="240" t="str">
        <f t="shared" ca="1" si="264"/>
        <v>-2,86369634330063+6,91357455051154i</v>
      </c>
      <c r="CP204" s="240" t="str">
        <f t="shared" ca="1" si="265"/>
        <v>6,22205271234124-4,1574427063955i</v>
      </c>
      <c r="CQ204" s="240" t="str">
        <f t="shared" ca="1" si="266"/>
        <v>-7,48319916961417+3,26361581203183E-12i</v>
      </c>
      <c r="CR204" s="240" t="str">
        <f t="shared" ca="1" si="267"/>
        <v>6,22205271234074+4,15744270639627i</v>
      </c>
      <c r="CS204" s="240" t="str">
        <f t="shared" ca="1" si="268"/>
        <v>-2,86369634329978-6,91357455051189i</v>
      </c>
      <c r="CT204" s="240" t="str">
        <f t="shared" ca="1" si="269"/>
        <v>-1,45989973570842+7,33941159588374i</v>
      </c>
      <c r="CU204" s="240" t="str">
        <f t="shared" ca="1" si="270"/>
        <v>5,29142087780581-5,29142087780163i</v>
      </c>
      <c r="CV204" s="240" t="str">
        <f t="shared" ca="1" si="271"/>
        <v>-7,3394115958834+1,45989973571013i</v>
      </c>
      <c r="CW204" s="240" t="str">
        <f t="shared" ca="1" si="272"/>
        <v>6,91357455051256+2,86369634329817i</v>
      </c>
      <c r="CX204" s="240" t="str">
        <f t="shared" ca="1" si="273"/>
        <v>-4,15744270639153-6,2220527123439i</v>
      </c>
      <c r="CY204" s="240" t="str">
        <f t="shared" ca="1" si="274"/>
        <v>-1,51447010457173E-12+7,48319916961417i</v>
      </c>
      <c r="CZ204" s="240" t="str">
        <f t="shared" ca="1" si="275"/>
        <v>4,15744270639423-6,2220527123421i</v>
      </c>
      <c r="DA204" s="240" t="str">
        <f t="shared" ca="1" si="276"/>
        <v>-6,91357455051095+2,86369634330205i</v>
      </c>
      <c r="DB204" s="240" t="str">
        <f t="shared" ca="1" si="277"/>
        <v>7,33941159588277+1,45989973571331i</v>
      </c>
      <c r="DC204" s="240" t="str">
        <f t="shared" ca="1" si="278"/>
        <v>-5,29142087780352-5,29142087780393i</v>
      </c>
      <c r="DD204" s="240" t="str">
        <f t="shared" ca="1" si="279"/>
        <v>1,45989973571275+7,33941159588288i</v>
      </c>
      <c r="DE204" s="240" t="str">
        <f t="shared" ca="1" si="280"/>
        <v>2,86369634330277-6,91357455051065i</v>
      </c>
      <c r="DF204" s="240" t="str">
        <f t="shared" ca="1" si="281"/>
        <v>-6,22205271234253+4,15744270639357i</v>
      </c>
      <c r="DG204" s="240" t="str">
        <f t="shared" ca="1" si="282"/>
        <v>7,48319916961417-9,38744600717595E-13i</v>
      </c>
      <c r="DH204" s="240" t="str">
        <f t="shared" ca="1" si="283"/>
        <v>-6,22205271234358-4,15744270639201i</v>
      </c>
      <c r="DI204" s="240" t="str">
        <f t="shared" ca="1" si="284"/>
        <v>2,86369634329763+6,91357455051278i</v>
      </c>
      <c r="DJ204" s="240" t="str">
        <f t="shared" ca="1" si="285"/>
        <v>1,45989973571091-7,33941159588325i</v>
      </c>
      <c r="DK204" s="240" t="str">
        <f t="shared" ca="1" si="286"/>
        <v>-5,29142087780219+5,29142087780525i</v>
      </c>
      <c r="DL204" s="240" t="str">
        <f t="shared" ca="1" si="287"/>
        <v>7,33941159588385-1,45989973570785i</v>
      </c>
      <c r="DM204" s="240" t="str">
        <f t="shared" ca="1" si="288"/>
        <v>-6,91357455051159-2,86369634330051i</v>
      </c>
      <c r="DN204" s="240" t="str">
        <f t="shared" ca="1" si="289"/>
        <v>4,15744270639579+6,22205271234106i</v>
      </c>
      <c r="DO204" s="240" t="str">
        <f t="shared" ca="1" si="290"/>
        <v>-3,39195930600693E-12-7,48319916961417i</v>
      </c>
      <c r="DP204" s="240" t="str">
        <f t="shared" ca="1" si="291"/>
        <v>-4,15744270639616+6,2220527123408i</v>
      </c>
      <c r="DQ204" s="240" t="str">
        <f t="shared" ca="1" si="292"/>
        <v>6,91357455051176-2,8636963433001i</v>
      </c>
      <c r="DR204" s="240" t="str">
        <f t="shared" ca="1" si="293"/>
        <v>-7,33941159588376-1,45989973570829i</v>
      </c>
      <c r="DS204" s="240" t="str">
        <f t="shared" ca="1" si="294"/>
        <v>5,29142087780188+5,29142087780557i</v>
      </c>
      <c r="DT204" s="240" t="str">
        <f t="shared" ca="1" si="295"/>
        <v>-1,45989973571026-7,33941159588337i</v>
      </c>
      <c r="DU204" s="240" t="str">
        <f t="shared" ca="1" si="296"/>
        <v>-2,86369634329785+6,91357455051269i</v>
      </c>
      <c r="DV204" s="240" t="str">
        <f t="shared" ca="1" si="297"/>
        <v>6,22205271234371-4,15744270639182i</v>
      </c>
      <c r="DW204" s="240" t="str">
        <f t="shared" ca="1" si="298"/>
        <v>-7,48319916961417-1,38612661059664E-12i</v>
      </c>
      <c r="DX204" s="240" t="str">
        <f t="shared" ca="1" si="299"/>
        <v>6,22205271234217+4,15744270639412i</v>
      </c>
      <c r="DY204" s="240" t="str">
        <f t="shared" ca="1" si="300"/>
        <v>-2,86369634330236-6,91357455051082i</v>
      </c>
      <c r="DZ204" s="240" t="str">
        <f t="shared" ca="1" si="301"/>
        <v>-1,45989973571298+7,33941159588283i</v>
      </c>
      <c r="EA204" s="240" t="str">
        <f t="shared" ca="1" si="302"/>
        <v>5,29142087780384-5,29142087780361i</v>
      </c>
      <c r="EB204" s="240" t="str">
        <f t="shared" ca="1" si="303"/>
        <v>-7,33941159588281+1,45989973571308i</v>
      </c>
      <c r="EC204" s="240" t="str">
        <f t="shared" ca="1" si="304"/>
        <v>6,9135745505107+2,86369634330266i</v>
      </c>
      <c r="ED204" s="240" t="str">
        <f t="shared" ca="1" si="305"/>
        <v>-4,15744270639386-6,22205271234234i</v>
      </c>
      <c r="EE204" s="240" t="str">
        <f t="shared" ca="1" si="306"/>
        <v>1,06708809469269E-12+7,48319916961417i</v>
      </c>
      <c r="EF204" s="240" t="str">
        <f t="shared" ca="1" si="307"/>
        <v>4,15744270639173-6,22205271234377i</v>
      </c>
      <c r="EG204" s="240" t="str">
        <f t="shared" ca="1" si="308"/>
        <v>-6,91357455051265+2,86369634329795i</v>
      </c>
      <c r="EH204" s="240" t="str">
        <f t="shared" ca="1" si="309"/>
        <v>7,33941159588331+1,45989973571057i</v>
      </c>
      <c r="EI204" s="240" t="str">
        <f t="shared" ca="1" si="310"/>
        <v>-5,29142087780534-5,2914208778021i</v>
      </c>
      <c r="EJ204" s="240" t="str">
        <f t="shared" ca="1" si="311"/>
        <v>1,45989973570798+7,33941159588383i</v>
      </c>
      <c r="EK204" s="240" t="str">
        <f t="shared" ca="1" si="312"/>
        <v>2,8636963433-6,9135745505118i</v>
      </c>
      <c r="EL204" s="240" t="str">
        <f t="shared" ca="1" si="313"/>
        <v>-6,22205271234098+4,15744270639589i</v>
      </c>
      <c r="EM204" s="240" t="str">
        <f t="shared" ca="1" si="314"/>
        <v>7,48319916961417-3,94567342479924E-12i</v>
      </c>
      <c r="EN204" s="240"/>
      <c r="EO204" s="240"/>
      <c r="EP204" s="240"/>
    </row>
    <row r="205" spans="1:146" ht="15" thickBot="1">
      <c r="A205" s="277">
        <f t="shared" si="181"/>
        <v>2.0507812500000014E-3</v>
      </c>
      <c r="B205" s="276">
        <v>105</v>
      </c>
      <c r="C205" s="248">
        <f t="shared" si="182"/>
        <v>21000</v>
      </c>
      <c r="D205" s="247">
        <f t="shared" si="315"/>
        <v>131946.89145077131</v>
      </c>
      <c r="E205" s="247" t="str">
        <f t="shared" si="316"/>
        <v>131946,891450771i</v>
      </c>
      <c r="F205" s="247" t="str">
        <f t="shared" si="320"/>
        <v>0,0107481519525341-0,0246035485315139i</v>
      </c>
      <c r="G205" s="247" t="str">
        <f t="shared" si="321"/>
        <v>-4,06124761445502+2,356895117342i</v>
      </c>
      <c r="H205" s="247" t="str">
        <f t="shared" si="319"/>
        <v>0,00203386408151087-0,00400303402738641i</v>
      </c>
      <c r="I205" s="247" t="str">
        <f t="shared" si="317"/>
        <v>-0,00253854096618424+0,00373867488686237i</v>
      </c>
      <c r="J205" s="275" t="str">
        <f ca="1">IMPRODUCT(1/N_FFT2,DP100)</f>
        <v>0,0152280080971414-0,00446066198500016i</v>
      </c>
      <c r="K205" s="274" t="str">
        <f t="shared" ca="1" si="318"/>
        <v>-0,000021979957445877+0,000068256144634943i</v>
      </c>
      <c r="N205" s="265">
        <f t="shared" ca="1" si="185"/>
        <v>22.483522220160872</v>
      </c>
      <c r="O205" s="240">
        <f t="shared" ca="1" si="186"/>
        <v>7.4835222201608733</v>
      </c>
      <c r="P205" s="240" t="str">
        <f t="shared" ca="1" si="187"/>
        <v>-6,32248042832833-4,00366657615826i</v>
      </c>
      <c r="Q205" s="240" t="str">
        <f t="shared" ca="1" si="188"/>
        <v>3,19961804202844+6,76502396187682i</v>
      </c>
      <c r="R205" s="240" t="str">
        <f t="shared" ca="1" si="189"/>
        <v>0,916063007838243-7,42724265022437i</v>
      </c>
      <c r="S205" s="240" t="str">
        <f t="shared" ca="1" si="190"/>
        <v>-4,74749623835952+5,78484090415663i</v>
      </c>
      <c r="T205" s="240" t="str">
        <f t="shared" ca="1" si="191"/>
        <v>7,10581523813688-2,34744427433393i</v>
      </c>
      <c r="U205" s="241" t="str">
        <f t="shared" ca="1" si="192"/>
        <v>-7,25925043753193-1,8183475753645i</v>
      </c>
      <c r="V205" s="240" t="str">
        <f t="shared" ca="1" si="193"/>
        <v>5,16019198824146+5,4199191381542i</v>
      </c>
      <c r="W205" s="240" t="str">
        <f t="shared" ca="1" si="194"/>
        <v>-1,45996275974591-7,33972843910431i</v>
      </c>
      <c r="X205" s="240" t="str">
        <f t="shared" ca="1" si="195"/>
        <v>-2,69328250283516+6,98207234132987i</v>
      </c>
      <c r="Y205" s="240" t="str">
        <f t="shared" ca="1" si="196"/>
        <v>6,01082140923585-4,45792898170366i</v>
      </c>
      <c r="Z205" s="240" t="str">
        <f t="shared" ca="1" si="197"/>
        <v>-7,46324529250939+0,550522046314175i</v>
      </c>
      <c r="AA205" s="240" t="str">
        <f t="shared" ca="1" si="198"/>
        <v>6,59987737818319+3,52770795454886i</v>
      </c>
      <c r="AB205" s="240" t="str">
        <f t="shared" ca="1" si="199"/>
        <v>-3,6886145738287-6,51131533143496i</v>
      </c>
      <c r="AC205" s="240" t="str">
        <f t="shared" ca="1" si="200"/>
        <v>-0,3671990311207+7,47450798990713i</v>
      </c>
      <c r="AD205" s="240" t="str">
        <f t="shared" ca="1" si="201"/>
        <v>4,30907339502583-6,11841411608613i</v>
      </c>
      <c r="AE205" s="240" t="str">
        <f t="shared" ca="1" si="202"/>
        <v>-6,91387301030015+2,86381996939134i</v>
      </c>
      <c r="AF205" s="240" t="str">
        <f t="shared" ca="1" si="203"/>
        <v>7,37334712984534+1,27939709333848i</v>
      </c>
      <c r="AG205" s="240" t="str">
        <f t="shared" ca="1" si="204"/>
        <v>-5,54492421064709-5,02562636074562i</v>
      </c>
      <c r="AH205" s="240" t="str">
        <f t="shared" ca="1" si="205"/>
        <v>1,99595084696401+7,21243960363934i</v>
      </c>
      <c r="AI205" s="240" t="str">
        <f t="shared" ca="1" si="206"/>
        <v>2,17235183240632-7,16128426582009i</v>
      </c>
      <c r="AJ205" s="240" t="str">
        <f t="shared" ca="1" si="207"/>
        <v>-5,66658922813378+4,8880334838501i</v>
      </c>
      <c r="AK205" s="240" t="str">
        <f t="shared" ca="1" si="208"/>
        <v>7,40252439198262-1,09806076596144i</v>
      </c>
      <c r="AL205" s="240" t="str">
        <f t="shared" ca="1" si="209"/>
        <v>-6,84150902069528-3,03263237788338i</v>
      </c>
      <c r="AM205" s="240" t="str">
        <f t="shared" ca="1" si="210"/>
        <v>4,15762218366241+6,22232131905446i</v>
      </c>
      <c r="AN205" s="240" t="str">
        <f t="shared" ca="1" si="211"/>
        <v>-0,183654828961008-7,48126832318163i</v>
      </c>
      <c r="AO205" s="240" t="str">
        <f t="shared" ca="1" si="212"/>
        <v>-3,84729930961568+6,41883111180472i</v>
      </c>
      <c r="AP205" s="240" t="str">
        <f t="shared" ca="1" si="213"/>
        <v>6,68446390558427-3,36467637590639i</v>
      </c>
      <c r="AQ205" s="240" t="str">
        <f t="shared" ca="1" si="214"/>
        <v>-7,44748701521614-0,733513447612594i</v>
      </c>
      <c r="AR205" s="240" t="str">
        <f t="shared" ca="1" si="215"/>
        <v>-7,44748701521614-0,733513447612594i</v>
      </c>
      <c r="AS205" s="240" t="str">
        <f t="shared" ca="1" si="216"/>
        <v>-2,52112270360731-7,04606593305777i</v>
      </c>
      <c r="AT205" s="240" t="str">
        <f t="shared" ca="1" si="217"/>
        <v>-1,63964899917873+7,30168857040163i</v>
      </c>
      <c r="AU205" s="240" t="str">
        <f t="shared" ca="1" si="218"/>
        <v>5,29164930903581-5,29164930903611i</v>
      </c>
      <c r="AV205" s="240" t="str">
        <f t="shared" ca="1" si="219"/>
        <v>-7,30168857040155+1,63964899917906i</v>
      </c>
      <c r="AW205" s="240" t="str">
        <f t="shared" ca="1" si="220"/>
        <v>7,04606593305767+2,5211227036076i</v>
      </c>
      <c r="AX205" s="240" t="str">
        <f t="shared" ca="1" si="221"/>
        <v>-4,60409927865498-5,8996080083282i</v>
      </c>
      <c r="AY205" s="240" t="str">
        <f t="shared" ca="1" si="222"/>
        <v>0,733513447613036+7,4474870152161i</v>
      </c>
      <c r="AZ205" s="240" t="str">
        <f t="shared" ca="1" si="223"/>
        <v>3,36467637590609-6,68446390558442i</v>
      </c>
      <c r="BA205" s="240" t="str">
        <f t="shared" ca="1" si="224"/>
        <v>-6,41883111180488+3,84729930961543i</v>
      </c>
      <c r="BB205" s="240" t="str">
        <f t="shared" ca="1" si="225"/>
        <v>7,48126832318158+0,183654828962903i</v>
      </c>
      <c r="BC205" s="240" t="str">
        <f t="shared" ca="1" si="226"/>
        <v>-6,22232131905427-4,15762218366271i</v>
      </c>
      <c r="BD205" s="240" t="str">
        <f t="shared" ca="1" si="227"/>
        <v>3,03263237788379+6,8415090206951i</v>
      </c>
      <c r="BE205" s="240" t="str">
        <f t="shared" ca="1" si="228"/>
        <v>1,09806076596032-7,40252439198279i</v>
      </c>
      <c r="BF205" s="240" t="str">
        <f t="shared" ca="1" si="229"/>
        <v>-4,88803348384864+5,66658922813503i</v>
      </c>
      <c r="BG205" s="240" t="str">
        <f t="shared" ca="1" si="230"/>
        <v>7,16128426581933-2,17235183240883i</v>
      </c>
      <c r="BH205" s="240" t="str">
        <f t="shared" ca="1" si="231"/>
        <v>-7,21243960363846-1,99595084696717i</v>
      </c>
      <c r="BI205" s="240" t="str">
        <f t="shared" ca="1" si="232"/>
        <v>5,0256263607437+5,54492421064883i</v>
      </c>
      <c r="BJ205" s="240" t="str">
        <f t="shared" ca="1" si="233"/>
        <v>-1,27939709333672-7,37334712984565i</v>
      </c>
      <c r="BK205" s="240" t="str">
        <f t="shared" ca="1" si="234"/>
        <v>-2,86381996939235+6,91387301029973i</v>
      </c>
      <c r="BL205" s="240" t="str">
        <f t="shared" ca="1" si="235"/>
        <v>6,11841411608588-4,30907339502619i</v>
      </c>
      <c r="BM205" s="240" t="str">
        <f t="shared" ca="1" si="236"/>
        <v>-7,47450798990708+0,367199031121833i</v>
      </c>
      <c r="BN205" s="240" t="str">
        <f t="shared" ca="1" si="237"/>
        <v>6,51131533143587+3,68861457382711i</v>
      </c>
      <c r="BO205" s="240" t="str">
        <f t="shared" ca="1" si="238"/>
        <v>-3,52770795455125-6,59987737818192i</v>
      </c>
      <c r="BP205" s="240" t="str">
        <f t="shared" ca="1" si="239"/>
        <v>-0,550522046318213+7,46324529250909i</v>
      </c>
      <c r="BQ205" s="240" t="str">
        <f t="shared" ca="1" si="240"/>
        <v>4,45792898170577-6,01082140923429i</v>
      </c>
      <c r="BR205" s="240" t="str">
        <f t="shared" ca="1" si="241"/>
        <v>-6,98207234133056+2,69328250283337i</v>
      </c>
      <c r="BS205" s="240" t="str">
        <f t="shared" ca="1" si="242"/>
        <v>7,33972843910411+1,45996275974691i</v>
      </c>
      <c r="BT205" s="240" t="str">
        <f t="shared" ca="1" si="243"/>
        <v>-5,41991913815398-5,1601919882417i</v>
      </c>
      <c r="BU205" s="240" t="str">
        <f t="shared" ca="1" si="244"/>
        <v>1,81834757536556+7,25925043753167i</v>
      </c>
      <c r="BV205" s="240" t="str">
        <f t="shared" ca="1" si="245"/>
        <v>2,34744427433204-7,10581523813751i</v>
      </c>
      <c r="BW205" s="240" t="str">
        <f t="shared" ca="1" si="246"/>
        <v>-5,78484090415492+4,7474962383616i</v>
      </c>
      <c r="BX205" s="240" t="str">
        <f t="shared" ca="1" si="247"/>
        <v>7,42724265022393-0,916063007841813i</v>
      </c>
      <c r="BY205" s="240" t="str">
        <f t="shared" ca="1" si="248"/>
        <v>-6,76502396187554-3,19961804203116i</v>
      </c>
      <c r="BZ205" s="240" t="str">
        <f t="shared" ca="1" si="249"/>
        <v>4,00366657615666+6,32248042832933i</v>
      </c>
      <c r="CA205" s="240" t="str">
        <f t="shared" ca="1" si="250"/>
        <v>1,04513967574184E-12-7,48352222016087i</v>
      </c>
      <c r="CB205" s="240" t="str">
        <f t="shared" ca="1" si="251"/>
        <v>-4,00366657615843+6,32248042832822i</v>
      </c>
      <c r="CC205" s="240" t="str">
        <f t="shared" ca="1" si="252"/>
        <v>6,76502396187652-3,19961804202908i</v>
      </c>
      <c r="CD205" s="240" t="str">
        <f t="shared" ca="1" si="253"/>
        <v>-7,42724265022458-0,9160630078365i</v>
      </c>
      <c r="CE205" s="240" t="str">
        <f t="shared" ca="1" si="254"/>
        <v>5,78484090415832+4,74749623835746i</v>
      </c>
      <c r="CF205" s="240" t="str">
        <f t="shared" ca="1" si="255"/>
        <v>-2,34744427433712-7,10581523813583i</v>
      </c>
      <c r="CG205" s="240" t="str">
        <f t="shared" ca="1" si="256"/>
        <v>-1,8183475753678+7,2592504375311i</v>
      </c>
      <c r="CH205" s="240" t="str">
        <f t="shared" ca="1" si="257"/>
        <v>5,41991913815542-5,16019198824018i</v>
      </c>
      <c r="CI205" s="240" t="str">
        <f t="shared" ca="1" si="258"/>
        <v>-7,33972843910452+1,45996275974486i</v>
      </c>
      <c r="CJ205" s="240" t="str">
        <f t="shared" ca="1" si="259"/>
        <v>6,98207234132973+2,69328250283551i</v>
      </c>
      <c r="CK205" s="240" t="str">
        <f t="shared" ca="1" si="260"/>
        <v>-4,45792898170391-6,01082140923566i</v>
      </c>
      <c r="CL205" s="240" t="str">
        <f t="shared" ca="1" si="261"/>
        <v>0,550522046316128+7,46324529250925i</v>
      </c>
      <c r="CM205" s="240" t="str">
        <f t="shared" ca="1" si="262"/>
        <v>3,52770795454653-6,59987737818444i</v>
      </c>
      <c r="CN205" s="240" t="str">
        <f t="shared" ca="1" si="263"/>
        <v>-6,51131533143333+3,68861457383159i</v>
      </c>
      <c r="CO205" s="240" t="str">
        <f t="shared" ca="1" si="264"/>
        <v>7,47450798990696+0,367199031124134i</v>
      </c>
      <c r="CP205" s="240" t="str">
        <f t="shared" ca="1" si="265"/>
        <v>-6,11841411608467-4,30907339502791i</v>
      </c>
      <c r="CQ205" s="240" t="str">
        <f t="shared" ca="1" si="266"/>
        <v>2,86381996939032+6,91387301030057i</v>
      </c>
      <c r="CR205" s="240" t="str">
        <f t="shared" ca="1" si="267"/>
        <v>1,27939709333888-7,37334712984528i</v>
      </c>
      <c r="CS205" s="240" t="str">
        <f t="shared" ca="1" si="268"/>
        <v>-5,02562636074525+5,54492421064742i</v>
      </c>
      <c r="CT205" s="240" t="str">
        <f t="shared" ca="1" si="269"/>
        <v>7,21243960363902-1,99595084696515i</v>
      </c>
      <c r="CU205" s="240" t="str">
        <f t="shared" ca="1" si="270"/>
        <v>-7,16128426582085-2,17235183240381i</v>
      </c>
      <c r="CV205" s="240" t="str">
        <f t="shared" ca="1" si="271"/>
        <v>4,88803348385262+5,66658922813161i</v>
      </c>
      <c r="CW205" s="240" t="str">
        <f t="shared" ca="1" si="272"/>
        <v>-1,09806076595825-7,40252439198309i</v>
      </c>
      <c r="CX205" s="240" t="str">
        <f t="shared" ca="1" si="273"/>
        <v>-3,0326323778857+6,84150902069425i</v>
      </c>
      <c r="CY205" s="240" t="str">
        <f t="shared" ca="1" si="274"/>
        <v>6,22232131905549-4,15762218366089i</v>
      </c>
      <c r="CZ205" s="240" t="str">
        <f t="shared" ca="1" si="275"/>
        <v>-7,48126832318163+0,183654828960601i</v>
      </c>
      <c r="DA205" s="240" t="str">
        <f t="shared" ca="1" si="276"/>
        <v>6,41883111180494+3,84729930961531i</v>
      </c>
      <c r="DB205" s="240" t="str">
        <f t="shared" ca="1" si="277"/>
        <v>-3,36467637590746-6,68446390558374i</v>
      </c>
      <c r="DC205" s="240" t="str">
        <f t="shared" ca="1" si="278"/>
        <v>-0,733513447610777+7,44748701521632i</v>
      </c>
      <c r="DD205" s="240" t="str">
        <f t="shared" ca="1" si="279"/>
        <v>4,60409927865252-5,89960800833012i</v>
      </c>
      <c r="DE205" s="240" t="str">
        <f t="shared" ca="1" si="280"/>
        <v>-7,04606593305887+2,52112270360423i</v>
      </c>
      <c r="DF205" s="240" t="str">
        <f t="shared" ca="1" si="281"/>
        <v>7,30168857040106+1,63964899918121i</v>
      </c>
      <c r="DG205" s="240" t="str">
        <f t="shared" ca="1" si="282"/>
        <v>-5,29164930903478-5,29164930903715i</v>
      </c>
      <c r="DH205" s="240" t="str">
        <f t="shared" ca="1" si="283"/>
        <v>1,63964899917815+7,30168857040175i</v>
      </c>
      <c r="DI205" s="240" t="str">
        <f t="shared" ca="1" si="284"/>
        <v>2,52112270360718-7,04606593305782i</v>
      </c>
      <c r="DJ205" s="240" t="str">
        <f t="shared" ca="1" si="285"/>
        <v>-5,89960800832747+4,60409927865591i</v>
      </c>
      <c r="DK205" s="240" t="str">
        <f t="shared" ca="1" si="286"/>
        <v>7,44748701521592-0,733513447614853i</v>
      </c>
      <c r="DL205" s="240" t="str">
        <f t="shared" ca="1" si="287"/>
        <v>-6,68446390558558-3,3646763759038i</v>
      </c>
      <c r="DM205" s="240" t="str">
        <f t="shared" ca="1" si="288"/>
        <v>3,84729930961261+6,41883111180656i</v>
      </c>
      <c r="DN205" s="240" t="str">
        <f t="shared" ca="1" si="289"/>
        <v>0,183654828963948-7,48126832318155i</v>
      </c>
      <c r="DO205" s="240" t="str">
        <f t="shared" ca="1" si="290"/>
        <v>-4,15762218366367+6,22232131905362i</v>
      </c>
      <c r="DP205" s="240" t="str">
        <f t="shared" ca="1" si="291"/>
        <v>6,84150902069561-3,03263237788264i</v>
      </c>
      <c r="DQ205" s="240" t="str">
        <f t="shared" ca="1" si="292"/>
        <v>-7,40252439198261-1,09806076596156i</v>
      </c>
      <c r="DR205" s="240" t="str">
        <f t="shared" ca="1" si="293"/>
        <v>5,66658922813442+4,88803348384936i</v>
      </c>
      <c r="DS205" s="240" t="str">
        <f t="shared" ca="1" si="294"/>
        <v>-2,17235183240793-7,1612842658196i</v>
      </c>
      <c r="DT205" s="240" t="str">
        <f t="shared" ca="1" si="295"/>
        <v>-1,995950846961+7,21243960364017i</v>
      </c>
      <c r="DU205" s="240" t="str">
        <f t="shared" ca="1" si="296"/>
        <v>5,54492421064967-5,02562636074278i</v>
      </c>
      <c r="DV205" s="240" t="str">
        <f t="shared" ca="1" si="297"/>
        <v>-7,37334712984581+1,27939709333579i</v>
      </c>
      <c r="DW205" s="240" t="str">
        <f t="shared" ca="1" si="298"/>
        <v>6,91387301029938+2,86381996939322i</v>
      </c>
      <c r="DX205" s="240" t="str">
        <f t="shared" ca="1" si="299"/>
        <v>-4,30907339502534-6,11841411608648i</v>
      </c>
      <c r="DY205" s="240" t="str">
        <f t="shared" ca="1" si="300"/>
        <v>0,36719903112079+7,47450798990713i</v>
      </c>
      <c r="DZ205" s="240" t="str">
        <f t="shared" ca="1" si="301"/>
        <v>3,68861457382802-6,51131533143535i</v>
      </c>
      <c r="EA205" s="240" t="str">
        <f t="shared" ca="1" si="302"/>
        <v>-6,59987737818251+3,52770795455014i</v>
      </c>
      <c r="EB205" s="240" t="str">
        <f t="shared" ca="1" si="303"/>
        <v>7,46324529250955+0,550522046312043i</v>
      </c>
      <c r="EC205" s="240" t="str">
        <f t="shared" ca="1" si="304"/>
        <v>-6,01082140923823-4,45792898170046i</v>
      </c>
      <c r="ED205" s="240" t="str">
        <f t="shared" ca="1" si="305"/>
        <v>2,69328250283239+6,98207234133093i</v>
      </c>
      <c r="EE205" s="240" t="str">
        <f t="shared" ca="1" si="306"/>
        <v>1,45996275974814-7,33972843910387i</v>
      </c>
      <c r="EF205" s="240" t="str">
        <f t="shared" ca="1" si="307"/>
        <v>-5,16019198824261+5,41991913815311i</v>
      </c>
      <c r="EG205" s="240" t="str">
        <f t="shared" ca="1" si="308"/>
        <v>7,25925043753187-1,81834757536476i</v>
      </c>
      <c r="EH205" s="240" t="str">
        <f t="shared" ca="1" si="309"/>
        <v>-7,10581523813718-2,34744427433303i</v>
      </c>
      <c r="EI205" s="240" t="str">
        <f t="shared" ca="1" si="310"/>
        <v>4,74749623836079+5,78484090415559i</v>
      </c>
      <c r="EJ205" s="240" t="str">
        <f t="shared" ca="1" si="311"/>
        <v>-0,91606300784078-7,42724265022405i</v>
      </c>
      <c r="EK205" s="240" t="str">
        <f t="shared" ca="1" si="312"/>
        <v>-3,19961804202538+6,76502396187827i</v>
      </c>
      <c r="EL205" s="240" t="str">
        <f t="shared" ca="1" si="313"/>
        <v>6,3224804283299-4,00366657615578i</v>
      </c>
      <c r="EM205" s="240" t="str">
        <f t="shared" ca="1" si="314"/>
        <v>-7,48352222016087-2,09027935148367E-12i</v>
      </c>
      <c r="EN205" s="240"/>
      <c r="EO205" s="240"/>
      <c r="EP205" s="240"/>
    </row>
    <row r="206" spans="1:146" ht="15" thickBot="1">
      <c r="A206" s="277">
        <f t="shared" si="181"/>
        <v>2.0703125000000014E-3</v>
      </c>
      <c r="B206" s="276">
        <v>106</v>
      </c>
      <c r="C206" s="248">
        <f t="shared" si="182"/>
        <v>21200</v>
      </c>
      <c r="D206" s="247">
        <f t="shared" si="315"/>
        <v>133203.52851220724</v>
      </c>
      <c r="E206" s="247" t="str">
        <f t="shared" si="316"/>
        <v>133203,528512207i</v>
      </c>
      <c r="F206" s="247" t="str">
        <f t="shared" si="320"/>
        <v>0,0107523541964184-0,0244074303913402i</v>
      </c>
      <c r="G206" s="247" t="str">
        <f t="shared" si="321"/>
        <v>-4,03269131847093+2,37611819230059i</v>
      </c>
      <c r="H206" s="247" t="str">
        <f t="shared" si="319"/>
        <v>0,00203315957913739-0,00396525976537402i</v>
      </c>
      <c r="I206" s="247" t="str">
        <f t="shared" si="317"/>
        <v>-0,00252961987295722+0,00370587822835223i</v>
      </c>
      <c r="J206" s="275" t="str">
        <f ca="1">IMPRODUCT(1/N_FFT2,DQ100)</f>
        <v>0,0202544284638345+0,0000922794600761965i</v>
      </c>
      <c r="K206" s="274" t="str">
        <f t="shared" ca="1" si="318"/>
        <v>-0,0000515779811995266+0,0000748270135157675i</v>
      </c>
      <c r="N206" s="265">
        <f t="shared" ca="1" si="185"/>
        <v>22.483822785231226</v>
      </c>
      <c r="O206" s="240">
        <f t="shared" ca="1" si="186"/>
        <v>7.483822785231224</v>
      </c>
      <c r="P206" s="240" t="str">
        <f t="shared" ca="1" si="187"/>
        <v>-6,41908891506475-3,84745383094311i</v>
      </c>
      <c r="Q206" s="240" t="str">
        <f t="shared" ca="1" si="188"/>
        <v>3,52784963994201+6,60014245291017i</v>
      </c>
      <c r="R206" s="240" t="str">
        <f t="shared" ca="1" si="189"/>
        <v>0,367213779149857-7,47480819293368i</v>
      </c>
      <c r="S206" s="240" t="str">
        <f t="shared" ca="1" si="190"/>
        <v>-4,15778916866826+6,2225712297772i</v>
      </c>
      <c r="T206" s="240" t="str">
        <f t="shared" ca="1" si="191"/>
        <v>6,76529566948241-3,19974655015495i</v>
      </c>
      <c r="U206" s="241" t="str">
        <f t="shared" ca="1" si="192"/>
        <v>-7,4477861329835-0,733542908141455i</v>
      </c>
      <c r="V206" s="240" t="str">
        <f t="shared" ca="1" si="193"/>
        <v>6,01106282536403+4,45810802810706i</v>
      </c>
      <c r="W206" s="240" t="str">
        <f t="shared" ca="1" si="194"/>
        <v>-2,86393499066449-6,91415069621668i</v>
      </c>
      <c r="X206" s="240" t="str">
        <f t="shared" ca="1" si="195"/>
        <v>-1,09810486801704+7,4028217038899i</v>
      </c>
      <c r="Y206" s="240" t="str">
        <f t="shared" ca="1" si="196"/>
        <v>4,74768691482142-5,78507324409808i</v>
      </c>
      <c r="Z206" s="240" t="str">
        <f t="shared" ca="1" si="197"/>
        <v>-7,04634892831598+2,52122396092975i</v>
      </c>
      <c r="AA206" s="240" t="str">
        <f t="shared" ca="1" si="198"/>
        <v>7,34002322890114+1,46002139708216i</v>
      </c>
      <c r="AB206" s="240" t="str">
        <f t="shared" ca="1" si="199"/>
        <v>-5,54514691467407-5,02582820791028i</v>
      </c>
      <c r="AC206" s="240" t="str">
        <f t="shared" ca="1" si="200"/>
        <v>2,17243908184069+7,16157188865945i</v>
      </c>
      <c r="AD206" s="240" t="str">
        <f t="shared" ca="1" si="201"/>
        <v>1,81842060671971-7,2595419950437i</v>
      </c>
      <c r="AE206" s="240" t="str">
        <f t="shared" ca="1" si="202"/>
        <v>-5,29186184063517+5,29186184063561i</v>
      </c>
      <c r="AF206" s="240" t="str">
        <f t="shared" ca="1" si="203"/>
        <v>7,25954199504375-1,81842060671955i</v>
      </c>
      <c r="AG206" s="240" t="str">
        <f t="shared" ca="1" si="204"/>
        <v>-7,16157188865961-2,17243908184014i</v>
      </c>
      <c r="AH206" s="240" t="str">
        <f t="shared" ca="1" si="205"/>
        <v>5,02582820791016+5,54514691467418i</v>
      </c>
      <c r="AI206" s="240" t="str">
        <f t="shared" ca="1" si="206"/>
        <v>-1,46002139708203-7,34002322890116i</v>
      </c>
      <c r="AJ206" s="240" t="str">
        <f t="shared" ca="1" si="207"/>
        <v>-2,52122396092989+7,04634892831593i</v>
      </c>
      <c r="AK206" s="240" t="str">
        <f t="shared" ca="1" si="208"/>
        <v>5,78507324409818-4,74768691482131i</v>
      </c>
      <c r="AL206" s="240" t="str">
        <f t="shared" ca="1" si="209"/>
        <v>-7,40282170388992+1,09810486801689i</v>
      </c>
      <c r="AM206" s="240" t="str">
        <f t="shared" ca="1" si="210"/>
        <v>6,91415069621661+2,86393499066465i</v>
      </c>
      <c r="AN206" s="240" t="str">
        <f t="shared" ca="1" si="211"/>
        <v>-4,45810802810697-6,0110628253641i</v>
      </c>
      <c r="AO206" s="240" t="str">
        <f t="shared" ca="1" si="212"/>
        <v>0,733542908141299+7,44778613298352i</v>
      </c>
      <c r="AP206" s="240" t="str">
        <f t="shared" ca="1" si="213"/>
        <v>3,19974655015505-6,76529566948237i</v>
      </c>
      <c r="AQ206" s="240" t="str">
        <f t="shared" ca="1" si="214"/>
        <v>-6,22257122977729+4,15778916866814i</v>
      </c>
      <c r="AR206" s="240" t="str">
        <f t="shared" ca="1" si="215"/>
        <v>-6,22257122977729+4,15778916866814i</v>
      </c>
      <c r="AS206" s="240" t="str">
        <f t="shared" ca="1" si="216"/>
        <v>-6,60014245291007-3,5278496399422i</v>
      </c>
      <c r="AT206" s="240" t="str">
        <f t="shared" ca="1" si="217"/>
        <v>3,84745383094328+6,41908891506465i</v>
      </c>
      <c r="AU206" s="240" t="str">
        <f t="shared" ca="1" si="218"/>
        <v>1,17354882419495E-13-7,48382278523122i</v>
      </c>
      <c r="AV206" s="240" t="str">
        <f t="shared" ca="1" si="219"/>
        <v>-3,84745383094294+6,41908891506486i</v>
      </c>
      <c r="AW206" s="240" t="str">
        <f t="shared" ca="1" si="220"/>
        <v>6,60014245291023-3,52784963994189i</v>
      </c>
      <c r="AX206" s="240" t="str">
        <f t="shared" ca="1" si="221"/>
        <v>-7,4748081929337-0,367213779149556i</v>
      </c>
      <c r="AY206" s="240" t="str">
        <f t="shared" ca="1" si="222"/>
        <v>6,22257122977709+4,15778916866841i</v>
      </c>
      <c r="AZ206" s="240" t="str">
        <f t="shared" ca="1" si="223"/>
        <v>-3,19974655015551-6,76529566948215i</v>
      </c>
      <c r="BA206" s="240" t="str">
        <f t="shared" ca="1" si="224"/>
        <v>-0,733542908141638+7,44778613298349i</v>
      </c>
      <c r="BB206" s="240" t="str">
        <f t="shared" ca="1" si="225"/>
        <v>4,45810802810596-6,01106282536485i</v>
      </c>
      <c r="BC206" s="240" t="str">
        <f t="shared" ca="1" si="226"/>
        <v>-6,91415069621646+2,86393499066503i</v>
      </c>
      <c r="BD206" s="240" t="str">
        <f t="shared" ca="1" si="227"/>
        <v>7,40282170389+1,09810486801639i</v>
      </c>
      <c r="BE206" s="240" t="str">
        <f t="shared" ca="1" si="228"/>
        <v>-5,78507324409799-4,74768691482152i</v>
      </c>
      <c r="BF206" s="240" t="str">
        <f t="shared" ca="1" si="229"/>
        <v>2,52122396092957+7,04634892831605i</v>
      </c>
      <c r="BG206" s="240" t="str">
        <f t="shared" ca="1" si="230"/>
        <v>1,46002139708304-7,34002322890096i</v>
      </c>
      <c r="BH206" s="240" t="str">
        <f t="shared" ca="1" si="231"/>
        <v>-5,02582820791097+5,54514691467346i</v>
      </c>
      <c r="BI206" s="240" t="str">
        <f t="shared" ca="1" si="232"/>
        <v>7,16157188865991-2,17243908183915i</v>
      </c>
      <c r="BJ206" s="240" t="str">
        <f t="shared" ca="1" si="233"/>
        <v>-7,2595419950433-1,81842060672132i</v>
      </c>
      <c r="BK206" s="240" t="str">
        <f t="shared" ca="1" si="234"/>
        <v>5,29186184063388+5,29186184063691i</v>
      </c>
      <c r="BL206" s="240" t="str">
        <f t="shared" ca="1" si="235"/>
        <v>-1,81842060671726-7,25954199504432i</v>
      </c>
      <c r="BM206" s="240" t="str">
        <f t="shared" ca="1" si="236"/>
        <v>-2,17243908184305+7,16157188865873i</v>
      </c>
      <c r="BN206" s="240" t="str">
        <f t="shared" ca="1" si="237"/>
        <v>5,54514691467633-5,02582820790779i</v>
      </c>
      <c r="BO206" s="240" t="str">
        <f t="shared" ca="1" si="238"/>
        <v>-7,34002322890178+1,46002139707894i</v>
      </c>
      <c r="BP206" s="240" t="str">
        <f t="shared" ca="1" si="239"/>
        <v>7,04634892831714+2,52122396092649i</v>
      </c>
      <c r="BQ206" s="240" t="str">
        <f t="shared" ca="1" si="240"/>
        <v>-4,74768691482413-5,78507324409586i</v>
      </c>
      <c r="BR206" s="240" t="str">
        <f t="shared" ca="1" si="241"/>
        <v>1,09810486801962+7,40282170388952i</v>
      </c>
      <c r="BS206" s="240" t="str">
        <f t="shared" ca="1" si="242"/>
        <v>2,86393499066201-6,91415069621771i</v>
      </c>
      <c r="BT206" s="240" t="str">
        <f t="shared" ca="1" si="243"/>
        <v>-6,01106282536284+4,45810802810867i</v>
      </c>
      <c r="BU206" s="240" t="str">
        <f t="shared" ca="1" si="244"/>
        <v>7,44778613298332-0,733542908143298i</v>
      </c>
      <c r="BV206" s="240" t="str">
        <f t="shared" ca="1" si="245"/>
        <v>-6,76529566948291-3,19974655015391i</v>
      </c>
      <c r="BW206" s="240" t="str">
        <f t="shared" ca="1" si="246"/>
        <v>4,15778916866928+6,22257122977652i</v>
      </c>
      <c r="BX206" s="240" t="str">
        <f t="shared" ca="1" si="247"/>
        <v>-0,367213779150691-7,47480819293364i</v>
      </c>
      <c r="BY206" s="240" t="str">
        <f t="shared" ca="1" si="248"/>
        <v>-3,52784963994174+6,60014245291031i</v>
      </c>
      <c r="BZ206" s="240" t="str">
        <f t="shared" ca="1" si="249"/>
        <v>6,41908891506471-3,84745383094318i</v>
      </c>
      <c r="CA206" s="240" t="str">
        <f t="shared" ca="1" si="250"/>
        <v>-7,48382278523122-2,34709764838989E-13i</v>
      </c>
      <c r="CB206" s="240" t="str">
        <f t="shared" ca="1" si="251"/>
        <v>6,41908891506436+3,84745383094377i</v>
      </c>
      <c r="CC206" s="240" t="str">
        <f t="shared" ca="1" si="252"/>
        <v>-3,52784963994114-6,60014245291064i</v>
      </c>
      <c r="CD206" s="240" t="str">
        <f t="shared" ca="1" si="253"/>
        <v>-0,367213779151161+7,47480819293362i</v>
      </c>
      <c r="CE206" s="240" t="str">
        <f t="shared" ca="1" si="254"/>
        <v>4,15778916866984-6,22257122977614i</v>
      </c>
      <c r="CF206" s="240" t="str">
        <f t="shared" ca="1" si="255"/>
        <v>-6,7652956694832+3,19974655015329i</v>
      </c>
      <c r="CG206" s="240" t="str">
        <f t="shared" ca="1" si="256"/>
        <v>7,44778613298326+0,733542908143977i</v>
      </c>
      <c r="CH206" s="240" t="str">
        <f t="shared" ca="1" si="257"/>
        <v>-6,01106282536256-4,45810802810904i</v>
      </c>
      <c r="CI206" s="240" t="str">
        <f t="shared" ca="1" si="258"/>
        <v>2,86393499066138+6,91415069621797i</v>
      </c>
      <c r="CJ206" s="240" t="str">
        <f t="shared" ca="1" si="259"/>
        <v>1,09810486802029-7,40282170388941i</v>
      </c>
      <c r="CK206" s="240" t="str">
        <f t="shared" ca="1" si="260"/>
        <v>-4,74768691481874+5,78507324410028i</v>
      </c>
      <c r="CL206" s="240" t="str">
        <f t="shared" ca="1" si="261"/>
        <v>7,0463489283148-2,52122396093306i</v>
      </c>
      <c r="CM206" s="240" t="str">
        <f t="shared" ca="1" si="262"/>
        <v>-7,34002322890165-1,4600213970796i</v>
      </c>
      <c r="CN206" s="240" t="str">
        <f t="shared" ca="1" si="263"/>
        <v>5,54514691467587+5,02582820790829i</v>
      </c>
      <c r="CO206" s="240" t="str">
        <f t="shared" ca="1" si="264"/>
        <v>-2,1724390818426-7,16157188865886i</v>
      </c>
      <c r="CP206" s="240" t="str">
        <f t="shared" ca="1" si="265"/>
        <v>-1,81842060671793+7,25954199504415i</v>
      </c>
      <c r="CQ206" s="240" t="str">
        <f t="shared" ca="1" si="266"/>
        <v>5,29186184063436-5,29186184063643i</v>
      </c>
      <c r="CR206" s="240" t="str">
        <f t="shared" ca="1" si="267"/>
        <v>-7,25954199504344+1,81842060672076i</v>
      </c>
      <c r="CS206" s="240" t="str">
        <f t="shared" ca="1" si="268"/>
        <v>7,16157188865978+2,1724390818396i</v>
      </c>
      <c r="CT206" s="240" t="str">
        <f t="shared" ca="1" si="269"/>
        <v>-5,02582820791046-5,54514691467391i</v>
      </c>
      <c r="CU206" s="240" t="str">
        <f t="shared" ca="1" si="270"/>
        <v>1,46002139708247+7,34002322890107i</v>
      </c>
      <c r="CV206" s="240" t="str">
        <f t="shared" ca="1" si="271"/>
        <v>2,5212239609301-7,04634892831585i</v>
      </c>
      <c r="CW206" s="240" t="str">
        <f t="shared" ca="1" si="272"/>
        <v>-5,78507324409843+4,747686914821i</v>
      </c>
      <c r="CX206" s="240" t="str">
        <f t="shared" ca="1" si="273"/>
        <v>7,40282170389008-1,09810486801582i</v>
      </c>
      <c r="CY206" s="240" t="str">
        <f t="shared" ca="1" si="274"/>
        <v>-6,91415069621624-2,86393499066556i</v>
      </c>
      <c r="CZ206" s="240" t="str">
        <f t="shared" ca="1" si="275"/>
        <v>4,45810802810541+6,01106282536526i</v>
      </c>
      <c r="DA206" s="240" t="str">
        <f t="shared" ca="1" si="276"/>
        <v>-0,733542908139477-7,4477861329837i</v>
      </c>
      <c r="DB206" s="240" t="str">
        <f t="shared" ca="1" si="277"/>
        <v>-3,19974655015738+6,76529566948127i</v>
      </c>
      <c r="DC206" s="240" t="str">
        <f t="shared" ca="1" si="278"/>
        <v>6,22257122977866-4,15778916866608i</v>
      </c>
      <c r="DD206" s="240" t="str">
        <f t="shared" ca="1" si="279"/>
        <v>-7,47480819293384+0,367213779146644i</v>
      </c>
      <c r="DE206" s="240" t="str">
        <f t="shared" ca="1" si="280"/>
        <v>6,6001424529085+3,52784963994513i</v>
      </c>
      <c r="DF206" s="240" t="str">
        <f t="shared" ca="1" si="281"/>
        <v>-3,84745383094628-6,41908891506286i</v>
      </c>
      <c r="DG206" s="240" t="str">
        <f t="shared" ca="1" si="282"/>
        <v>3,37023849377489E-12+7,48382278523122i</v>
      </c>
      <c r="DH206" s="240" t="str">
        <f t="shared" ca="1" si="283"/>
        <v>3,84745383094067-6,41908891506622i</v>
      </c>
      <c r="DI206" s="240" t="str">
        <f t="shared" ca="1" si="284"/>
        <v>-6,60014245290894+3,52784963994432i</v>
      </c>
      <c r="DJ206" s="240" t="str">
        <f t="shared" ca="1" si="285"/>
        <v>7,47480819293379+0,367213779147772i</v>
      </c>
      <c r="DK206" s="240" t="str">
        <f t="shared" ca="1" si="286"/>
        <v>-6,22257122977815-4,15778916866684i</v>
      </c>
      <c r="DL206" s="240" t="str">
        <f t="shared" ca="1" si="287"/>
        <v>3,19974655015655+6,76529566948166i</v>
      </c>
      <c r="DM206" s="240" t="str">
        <f t="shared" ca="1" si="288"/>
        <v>0,73354290814039-7,44778613298361i</v>
      </c>
      <c r="DN206" s="240" t="str">
        <f t="shared" ca="1" si="289"/>
        <v>-4,45810802810614+6,01106282536471i</v>
      </c>
      <c r="DO206" s="240" t="str">
        <f t="shared" ca="1" si="290"/>
        <v>6,91415069621651-2,86393499066491i</v>
      </c>
      <c r="DP206" s="240" t="str">
        <f t="shared" ca="1" si="291"/>
        <v>-7,40282170388991-1,09810486801694i</v>
      </c>
      <c r="DQ206" s="240" t="str">
        <f t="shared" ca="1" si="292"/>
        <v>5,78507324409771+4,74768691482187i</v>
      </c>
      <c r="DR206" s="240" t="str">
        <f t="shared" ca="1" si="293"/>
        <v>-2,52122396092924-7,04634892831616i</v>
      </c>
      <c r="DS206" s="240" t="str">
        <f t="shared" ca="1" si="294"/>
        <v>-1,46002139708338+7,3400232289009i</v>
      </c>
      <c r="DT206" s="240" t="str">
        <f t="shared" ca="1" si="295"/>
        <v>5,02582820791114-5,5451469146733i</v>
      </c>
      <c r="DU206" s="240" t="str">
        <f t="shared" ca="1" si="296"/>
        <v>-7,16157188865998+2,17243908183892i</v>
      </c>
      <c r="DV206" s="240" t="str">
        <f t="shared" ca="1" si="297"/>
        <v>7,25954199504327+1,81842060672145i</v>
      </c>
      <c r="DW206" s="240" t="str">
        <f t="shared" ca="1" si="298"/>
        <v>-5,29186184063356-5,29186184063722i</v>
      </c>
      <c r="DX206" s="240" t="str">
        <f t="shared" ca="1" si="299"/>
        <v>1,81842060671683+7,25954199504443i</v>
      </c>
      <c r="DY206" s="240" t="str">
        <f t="shared" ca="1" si="300"/>
        <v>2,17243908184348-7,1615718886586i</v>
      </c>
      <c r="DZ206" s="240" t="str">
        <f t="shared" ca="1" si="301"/>
        <v>-5,54514691467649+5,02582820790761i</v>
      </c>
      <c r="EA206" s="240" t="str">
        <f t="shared" ca="1" si="302"/>
        <v>7,34002322890041-1,4600213970858i</v>
      </c>
      <c r="EB206" s="240" t="str">
        <f t="shared" ca="1" si="303"/>
        <v>-7,046348928317-2,52122396092691i</v>
      </c>
      <c r="EC206" s="240" t="str">
        <f t="shared" ca="1" si="304"/>
        <v>4,74768691482378+5,78507324409614i</v>
      </c>
      <c r="ED206" s="240" t="str">
        <f t="shared" ca="1" si="305"/>
        <v>-1,09810486801939-7,40282170388955i</v>
      </c>
      <c r="EE206" s="240" t="str">
        <f t="shared" ca="1" si="306"/>
        <v>-2,86393499066223+6,91415069621762i</v>
      </c>
      <c r="EF206" s="240" t="str">
        <f t="shared" ca="1" si="307"/>
        <v>6,01106282536298-4,45810802810848i</v>
      </c>
      <c r="EG206" s="240" t="str">
        <f t="shared" ca="1" si="308"/>
        <v>-7,44778613298333+0,733542908143277i</v>
      </c>
      <c r="EH206" s="240" t="str">
        <f t="shared" ca="1" si="309"/>
        <v>6,76529566948272+3,19974655015431i</v>
      </c>
      <c r="EI206" s="240" t="str">
        <f t="shared" ca="1" si="310"/>
        <v>-4,1577891686689-6,22257122977677i</v>
      </c>
      <c r="EJ206" s="240" t="str">
        <f t="shared" ca="1" si="311"/>
        <v>0,367213779150245+7,47480819293367i</v>
      </c>
      <c r="EK206" s="240" t="str">
        <f t="shared" ca="1" si="312"/>
        <v>3,52784963994195-6,6001424529102i</v>
      </c>
      <c r="EL206" s="240" t="str">
        <f t="shared" ca="1" si="313"/>
        <v>-6,41908891506483+3,84745383094298i</v>
      </c>
      <c r="EM206" s="240" t="str">
        <f t="shared" ca="1" si="314"/>
        <v>7,48382278523122+4,69419529677979E-13i</v>
      </c>
      <c r="EN206" s="240"/>
      <c r="EO206" s="240"/>
      <c r="EP206" s="240"/>
    </row>
    <row r="207" spans="1:146" ht="15" thickBot="1">
      <c r="A207" s="277">
        <f t="shared" si="181"/>
        <v>2.0898437500000014E-3</v>
      </c>
      <c r="B207" s="276">
        <v>107</v>
      </c>
      <c r="C207" s="248">
        <f t="shared" si="182"/>
        <v>21400</v>
      </c>
      <c r="D207" s="247">
        <f t="shared" si="315"/>
        <v>134460.16557364314</v>
      </c>
      <c r="E207" s="247" t="str">
        <f t="shared" si="316"/>
        <v>134460,165573643i</v>
      </c>
      <c r="F207" s="247" t="str">
        <f t="shared" si="320"/>
        <v>0,0107567568685588-0,0242154042427997i</v>
      </c>
      <c r="G207" s="247" t="str">
        <f t="shared" si="321"/>
        <v>-4,00412049175022+2,39475841740439i</v>
      </c>
      <c r="H207" s="247" t="str">
        <f t="shared" si="319"/>
        <v>0,00203247463861592-0,00392819119419112i</v>
      </c>
      <c r="I207" s="247" t="str">
        <f t="shared" si="317"/>
        <v>-0,00252091543410004+0,00367362706304204i</v>
      </c>
      <c r="J207" s="275" t="str">
        <f ca="1">IMPRODUCT(1/N_FFT2,DR100)</f>
        <v>0,0419055487171008+0,00446086451046398i</v>
      </c>
      <c r="K207" s="274" t="str">
        <f t="shared" ca="1" si="318"/>
        <v>-0,000122027897125575+0,00014269989566491i</v>
      </c>
      <c r="N207" s="265">
        <f t="shared" ca="1" si="185"/>
        <v>22.484102216999762</v>
      </c>
      <c r="O207" s="240">
        <f t="shared" ca="1" si="186"/>
        <v>7.4841022169997631</v>
      </c>
      <c r="P207" s="240" t="str">
        <f t="shared" ca="1" si="187"/>
        <v>-6,51181997913937-3,68890045322209i</v>
      </c>
      <c r="Q207" s="240" t="str">
        <f t="shared" ca="1" si="188"/>
        <v>3,84759748758218+6,41932859168715i</v>
      </c>
      <c r="R207" s="240" t="str">
        <f t="shared" ca="1" si="189"/>
        <v>-0,183669062796203-7,48184814533631i</v>
      </c>
      <c r="S207" s="240" t="str">
        <f t="shared" ca="1" si="190"/>
        <v>-3,5279813631657+6,60038888972886i</v>
      </c>
      <c r="T207" s="240" t="str">
        <f t="shared" ca="1" si="191"/>
        <v>6,32297044072544-4,00397687308669i</v>
      </c>
      <c r="U207" s="241" t="str">
        <f t="shared" ca="1" si="192"/>
        <v>-7,47508728811443+0,367227490216806i</v>
      </c>
      <c r="V207" s="240" t="str">
        <f t="shared" ca="1" si="193"/>
        <v>6,68498197285534+3,36493714905642i</v>
      </c>
      <c r="W207" s="240" t="str">
        <f t="shared" ca="1" si="194"/>
        <v>-4,15794441264081-6,2228035688016i</v>
      </c>
      <c r="X207" s="240" t="str">
        <f t="shared" ca="1" si="195"/>
        <v>0,550564713529194+7,46382371782167i</v>
      </c>
      <c r="Y207" s="240" t="str">
        <f t="shared" ca="1" si="196"/>
        <v>3,19986602263096-6,76554827280928i</v>
      </c>
      <c r="Z207" s="240" t="str">
        <f t="shared" ca="1" si="197"/>
        <v>-6,11888831269309+4,30940736195694i</v>
      </c>
      <c r="AA207" s="240" t="str">
        <f t="shared" ca="1" si="198"/>
        <v>7,4480642192117-0,73357029724435i</v>
      </c>
      <c r="AB207" s="240" t="str">
        <f t="shared" ca="1" si="199"/>
        <v>-6,8420392594635-3,03286741656488i</v>
      </c>
      <c r="AC207" s="240" t="str">
        <f t="shared" ca="1" si="200"/>
        <v>4,45827448541673+6,01128726706543i</v>
      </c>
      <c r="AD207" s="240" t="str">
        <f t="shared" ca="1" si="201"/>
        <v>-0,916134005643145-7,42781828521707i</v>
      </c>
      <c r="AE207" s="240" t="str">
        <f t="shared" ca="1" si="202"/>
        <v>-2,86404192457257+6,91440885750846i</v>
      </c>
      <c r="AF207" s="240" t="str">
        <f t="shared" ca="1" si="203"/>
        <v>5,90006524676414-4,60445611103274i</v>
      </c>
      <c r="AG207" s="240" t="str">
        <f t="shared" ca="1" si="204"/>
        <v>-7,40309811123153+1,09814586917267i</v>
      </c>
      <c r="AH207" s="240" t="str">
        <f t="shared" ca="1" si="205"/>
        <v>6,98261347420377+2,693491240819i</v>
      </c>
      <c r="AI207" s="240" t="str">
        <f t="shared" ca="1" si="206"/>
        <v>-4,74786418445915-5,78528924777584i</v>
      </c>
      <c r="AJ207" s="240" t="str">
        <f t="shared" ca="1" si="207"/>
        <v>1,27949625069365+7,37391858776334i</v>
      </c>
      <c r="AK207" s="240" t="str">
        <f t="shared" ca="1" si="208"/>
        <v>2,52131809865739-7,04661202563923i</v>
      </c>
      <c r="AL207" s="240" t="str">
        <f t="shared" ca="1" si="209"/>
        <v>-5,66702840687106+4,88841232203435i</v>
      </c>
      <c r="AM207" s="240" t="str">
        <f t="shared" ca="1" si="210"/>
        <v>7,34029729146659-1,46007591151592i</v>
      </c>
      <c r="AN207" s="240" t="str">
        <f t="shared" ca="1" si="211"/>
        <v>-7,10636596147999-2,34762620875202i</v>
      </c>
      <c r="AO207" s="240" t="str">
        <f t="shared" ca="1" si="212"/>
        <v>5,02601586281686+5,54535395995729i</v>
      </c>
      <c r="AP207" s="240" t="str">
        <f t="shared" ca="1" si="213"/>
        <v>-1,63977607720559-7,30225447455271i</v>
      </c>
      <c r="AQ207" s="240" t="str">
        <f t="shared" ca="1" si="214"/>
        <v>-2,17252019660118+7,16183928818992i</v>
      </c>
      <c r="AR207" s="240" t="str">
        <f t="shared" ca="1" si="215"/>
        <v>-2,17252019660118+7,16183928818992i</v>
      </c>
      <c r="AS207" s="240" t="str">
        <f t="shared" ca="1" si="216"/>
        <v>-7,2598130525924+1,81848850310079i</v>
      </c>
      <c r="AT207" s="240" t="str">
        <f t="shared" ca="1" si="217"/>
        <v>7,21299859071086+1,99610553952039i</v>
      </c>
      <c r="AU207" s="240" t="str">
        <f t="shared" ca="1" si="218"/>
        <v>-5,29205942873394-5,29205942873368i</v>
      </c>
      <c r="AV207" s="240" t="str">
        <f t="shared" ca="1" si="219"/>
        <v>1,99610553952012+7,21299859071093i</v>
      </c>
      <c r="AW207" s="240" t="str">
        <f t="shared" ca="1" si="220"/>
        <v>1,81848850310106-7,25981305259234i</v>
      </c>
      <c r="AX207" s="240" t="str">
        <f t="shared" ca="1" si="221"/>
        <v>-5,16059191957806+5,42033919917254i</v>
      </c>
      <c r="AY207" s="240" t="str">
        <f t="shared" ca="1" si="222"/>
        <v>7,16183928819-2,17252019660092i</v>
      </c>
      <c r="AZ207" s="240" t="str">
        <f t="shared" ca="1" si="223"/>
        <v>-7,30225447455281-1,63977607720513i</v>
      </c>
      <c r="BA207" s="240" t="str">
        <f t="shared" ca="1" si="224"/>
        <v>5,54535395995761+5,02601586281651i</v>
      </c>
      <c r="BB207" s="240" t="str">
        <f t="shared" ca="1" si="225"/>
        <v>-2,34762620874823-7,10636596148125i</v>
      </c>
      <c r="BC207" s="240" t="str">
        <f t="shared" ca="1" si="226"/>
        <v>-1,46007591151401+7,34029729146697i</v>
      </c>
      <c r="BD207" s="240" t="str">
        <f t="shared" ca="1" si="227"/>
        <v>4,88841232203403-5,66702840687133i</v>
      </c>
      <c r="BE207" s="240" t="str">
        <f t="shared" ca="1" si="228"/>
        <v>-7,04661202563958+2,52131809865644i</v>
      </c>
      <c r="BF207" s="240" t="str">
        <f t="shared" ca="1" si="229"/>
        <v>7,37391858776291+1,27949625069611i</v>
      </c>
      <c r="BG207" s="240" t="str">
        <f t="shared" ca="1" si="230"/>
        <v>-5,78528924777807-4,74786418445645i</v>
      </c>
      <c r="BH207" s="240" t="str">
        <f t="shared" ca="1" si="231"/>
        <v>2,69349124082013+6,98261347420334i</v>
      </c>
      <c r="BI207" s="240" t="str">
        <f t="shared" ca="1" si="232"/>
        <v>1,09814586917294-7,40309811123148i</v>
      </c>
      <c r="BJ207" s="240" t="str">
        <f t="shared" ca="1" si="233"/>
        <v>-4,60445611103418+5,90006524676302i</v>
      </c>
      <c r="BK207" s="240" t="str">
        <f t="shared" ca="1" si="234"/>
        <v>6,91440885750971-2,86404192456956i</v>
      </c>
      <c r="BL207" s="240" t="str">
        <f t="shared" ca="1" si="235"/>
        <v>-7,4278182852174-0,916134005640466i</v>
      </c>
      <c r="BM207" s="240" t="str">
        <f t="shared" ca="1" si="236"/>
        <v>6,01128726706567+4,45827448541641i</v>
      </c>
      <c r="BN207" s="240" t="str">
        <f t="shared" ca="1" si="237"/>
        <v>-3,03286741656385-6,84203925946396i</v>
      </c>
      <c r="BO207" s="240" t="str">
        <f t="shared" ca="1" si="238"/>
        <v>-0,733570297246953+7,44806421921145i</v>
      </c>
      <c r="BP207" s="240" t="str">
        <f t="shared" ca="1" si="239"/>
        <v>4,30940736195407-6,11888831269511i</v>
      </c>
      <c r="BQ207" s="240" t="str">
        <f t="shared" ca="1" si="240"/>
        <v>-6,76554827280843+3,19986602263276i</v>
      </c>
      <c r="BR207" s="240" t="str">
        <f t="shared" ca="1" si="241"/>
        <v>7,4638237178217+0,550564713528725i</v>
      </c>
      <c r="BS207" s="240" t="str">
        <f t="shared" ca="1" si="242"/>
        <v>-6,22280356880059-4,15794441264232i</v>
      </c>
      <c r="BT207" s="240" t="str">
        <f t="shared" ca="1" si="243"/>
        <v>3,36493714905344+6,68498197285683i</v>
      </c>
      <c r="BU207" s="240" t="str">
        <f t="shared" ca="1" si="244"/>
        <v>0,367227490214-7,47508728811456i</v>
      </c>
      <c r="BV207" s="240" t="str">
        <f t="shared" ca="1" si="245"/>
        <v>-4,00397687308561+6,32297044072613i</v>
      </c>
      <c r="BW207" s="240" t="str">
        <f t="shared" ca="1" si="246"/>
        <v>6,60038888972897-3,5279813631655i</v>
      </c>
      <c r="BX207" s="240" t="str">
        <f t="shared" ca="1" si="247"/>
        <v>-7,48184814533625-0,183669062798339i</v>
      </c>
      <c r="BY207" s="240" t="str">
        <f t="shared" ca="1" si="248"/>
        <v>6,41932859168522+3,84759748758539i</v>
      </c>
      <c r="BZ207" s="240" t="str">
        <f t="shared" ca="1" si="249"/>
        <v>-3,68890045322386-6,51181997913836i</v>
      </c>
      <c r="CA207" s="240" t="str">
        <f t="shared" ca="1" si="250"/>
        <v>3,63072641926766E-13+7,48410221699976i</v>
      </c>
      <c r="CB207" s="240" t="str">
        <f t="shared" ca="1" si="251"/>
        <v>3,68890045322304-6,51181997913883i</v>
      </c>
      <c r="CC207" s="240" t="str">
        <f t="shared" ca="1" si="252"/>
        <v>-6,41932859168857+3,8475974875798i</v>
      </c>
      <c r="CD207" s="240" t="str">
        <f t="shared" ca="1" si="253"/>
        <v>7,48184814533623-0,183669062799277i</v>
      </c>
      <c r="CE207" s="240" t="str">
        <f t="shared" ca="1" si="254"/>
        <v>-6,60038888972942-3,52798136316467i</v>
      </c>
      <c r="CF207" s="240" t="str">
        <f t="shared" ca="1" si="255"/>
        <v>4,0039768730864+6,32297044072563i</v>
      </c>
      <c r="CG207" s="240" t="str">
        <f t="shared" ca="1" si="256"/>
        <v>-0,367227490214938-7,47508728811451i</v>
      </c>
      <c r="CH207" s="240" t="str">
        <f t="shared" ca="1" si="257"/>
        <v>-3,36493714905926+6,68498197285391i</v>
      </c>
      <c r="CI207" s="240" t="str">
        <f t="shared" ca="1" si="258"/>
        <v>6,22280356880006-4,1579444126431i</v>
      </c>
      <c r="CJ207" s="240" t="str">
        <f t="shared" ca="1" si="259"/>
        <v>-7,46382371782164+0,550564713529662i</v>
      </c>
      <c r="CK207" s="240" t="str">
        <f t="shared" ca="1" si="260"/>
        <v>6,76554827280883+3,19986602263192i</v>
      </c>
      <c r="CL207" s="240" t="str">
        <f t="shared" ca="1" si="261"/>
        <v>-4,30940736195484-6,11888831269457i</v>
      </c>
      <c r="CM207" s="240" t="str">
        <f t="shared" ca="1" si="262"/>
        <v>0,733570297247675+7,44806421921137i</v>
      </c>
      <c r="CN207" s="240" t="str">
        <f t="shared" ca="1" si="263"/>
        <v>3,03286741656299-6,84203925946434i</v>
      </c>
      <c r="CO207" s="240" t="str">
        <f t="shared" ca="1" si="264"/>
        <v>-6,01128726706511+4,45827448541715i</v>
      </c>
      <c r="CP207" s="240" t="str">
        <f t="shared" ca="1" si="265"/>
        <v>7,42781828521729-0,916134005641393i</v>
      </c>
      <c r="CQ207" s="240" t="str">
        <f t="shared" ca="1" si="266"/>
        <v>-6,91440885750722-2,86404192457557i</v>
      </c>
      <c r="CR207" s="240" t="str">
        <f t="shared" ca="1" si="267"/>
        <v>4,60445611103483+5,90006524676251i</v>
      </c>
      <c r="CS207" s="240" t="str">
        <f t="shared" ca="1" si="268"/>
        <v>-1,09814586917376-7,40309811123136i</v>
      </c>
      <c r="CT207" s="240" t="str">
        <f t="shared" ca="1" si="269"/>
        <v>-2,69349124081916+6,98261347420371i</v>
      </c>
      <c r="CU207" s="240" t="str">
        <f t="shared" ca="1" si="270"/>
        <v>5,7852892477774-4,74786418445726i</v>
      </c>
      <c r="CV207" s="240" t="str">
        <f t="shared" ca="1" si="271"/>
        <v>-7,37391858776275+1,27949625069704i</v>
      </c>
      <c r="CW207" s="240" t="str">
        <f t="shared" ca="1" si="272"/>
        <v>7,04661202563989+2,52131809865555i</v>
      </c>
      <c r="CX207" s="240" t="str">
        <f t="shared" ca="1" si="273"/>
        <v>-4,88841232203466-5,66702840687079i</v>
      </c>
      <c r="CY207" s="240" t="str">
        <f t="shared" ca="1" si="274"/>
        <v>1,46007591151482+7,34029729146681i</v>
      </c>
      <c r="CZ207" s="240" t="str">
        <f t="shared" ca="1" si="275"/>
        <v>2,34762620875451-7,10636596147916i</v>
      </c>
      <c r="DA207" s="240" t="str">
        <f t="shared" ca="1" si="276"/>
        <v>-5,54535395995548+5,02601586281886i</v>
      </c>
      <c r="DB207" s="240" t="str">
        <f t="shared" ca="1" si="277"/>
        <v>7,30225447455244-1,63977607720678i</v>
      </c>
      <c r="DC207" s="240" t="str">
        <f t="shared" ca="1" si="278"/>
        <v>-7,16183928818984-2,17252019660145i</v>
      </c>
      <c r="DD207" s="240" t="str">
        <f t="shared" ca="1" si="279"/>
        <v>5,16059191957651+5,42033919917402i</v>
      </c>
      <c r="DE207" s="240" t="str">
        <f t="shared" ca="1" si="280"/>
        <v>-1,81848850309754-7,25981305259321i</v>
      </c>
      <c r="DF207" s="240" t="str">
        <f t="shared" ca="1" si="281"/>
        <v>-1,99610553951768+7,21299859071161i</v>
      </c>
      <c r="DG207" s="240" t="str">
        <f t="shared" ca="1" si="282"/>
        <v>5,29205942873327-5,29205942873434i</v>
      </c>
      <c r="DH207" s="240" t="str">
        <f t="shared" ca="1" si="283"/>
        <v>-7,2129985907112+1,99610553951914i</v>
      </c>
      <c r="DI207" s="240" t="str">
        <f t="shared" ca="1" si="284"/>
        <v>7,25981305259167+1,81848850310371i</v>
      </c>
      <c r="DJ207" s="240" t="str">
        <f t="shared" ca="1" si="285"/>
        <v>-5,42033919917506-5,16059191957541i</v>
      </c>
      <c r="DK207" s="240" t="str">
        <f t="shared" ca="1" si="286"/>
        <v>2,17252019660269+7,16183928818947i</v>
      </c>
      <c r="DL207" s="240" t="str">
        <f t="shared" ca="1" si="287"/>
        <v>1,63977607720529-7,30225447455277i</v>
      </c>
      <c r="DM207" s="240" t="str">
        <f t="shared" ca="1" si="288"/>
        <v>-5,0260158628179+5,54535395995635i</v>
      </c>
      <c r="DN207" s="240" t="str">
        <f t="shared" ca="1" si="289"/>
        <v>7,1063659614811-2,34762620874867i</v>
      </c>
      <c r="DO207" s="240" t="str">
        <f t="shared" ca="1" si="290"/>
        <v>-7,34029729146706-1,46007591151354i</v>
      </c>
      <c r="DP207" s="240" t="str">
        <f t="shared" ca="1" si="291"/>
        <v>5,66702840687177+4,88841232203352i</v>
      </c>
      <c r="DQ207" s="240" t="str">
        <f t="shared" ca="1" si="292"/>
        <v>-2,52131809865678-7,04661202563945i</v>
      </c>
      <c r="DR207" s="240" t="str">
        <f t="shared" ca="1" si="293"/>
        <v>-1,27949625069555+7,37391858776301i</v>
      </c>
      <c r="DS207" s="240" t="str">
        <f t="shared" ca="1" si="294"/>
        <v>4,747864184462-5,78528924777351i</v>
      </c>
      <c r="DT207" s="240" t="str">
        <f t="shared" ca="1" si="295"/>
        <v>-6,98261347420325+2,69349124082037i</v>
      </c>
      <c r="DU207" s="240" t="str">
        <f t="shared" ca="1" si="296"/>
        <v>7,40309811123155+1,09814586917247i</v>
      </c>
      <c r="DV207" s="240" t="str">
        <f t="shared" ca="1" si="297"/>
        <v>-5,90006524676344-4,60445611103364i</v>
      </c>
      <c r="DW207" s="240" t="str">
        <f t="shared" ca="1" si="298"/>
        <v>2,8640419245699+6,91440885750956i</v>
      </c>
      <c r="DX207" s="240" t="str">
        <f t="shared" ca="1" si="299"/>
        <v>0,916134005640106-7,42781828521744i</v>
      </c>
      <c r="DY207" s="240" t="str">
        <f t="shared" ca="1" si="300"/>
        <v>-4,45827448541594+6,01128726706602i</v>
      </c>
      <c r="DZ207" s="240" t="str">
        <f t="shared" ca="1" si="301"/>
        <v>6,84203925946381-3,03286741656418i</v>
      </c>
      <c r="EA207" s="240" t="str">
        <f t="shared" ca="1" si="302"/>
        <v>-7,4480642192115-0,73357029724638i</v>
      </c>
      <c r="EB207" s="240" t="str">
        <f t="shared" ca="1" si="303"/>
        <v>6,11888831269115+4,30940736195969i</v>
      </c>
      <c r="EC207" s="240" t="str">
        <f t="shared" ca="1" si="304"/>
        <v>-3,19986602263328-6,76554827280818i</v>
      </c>
      <c r="ED207" s="240" t="str">
        <f t="shared" ca="1" si="305"/>
        <v>-0,550564713528364+7,46382371782173i</v>
      </c>
      <c r="EE207" s="240" t="str">
        <f t="shared" ca="1" si="306"/>
        <v>4,15794441264184-6,2228035688009i</v>
      </c>
      <c r="EF207" s="240" t="str">
        <f t="shared" ca="1" si="307"/>
        <v>-6,68498197285667+3,36493714905376i</v>
      </c>
      <c r="EG207" s="240" t="str">
        <f t="shared" ca="1" si="308"/>
        <v>7,47508728811459+0,367227490213425i</v>
      </c>
      <c r="EH207" s="240" t="str">
        <f t="shared" ca="1" si="309"/>
        <v>-6,32297044072632-4,0039768730853i</v>
      </c>
      <c r="EI207" s="240" t="str">
        <f t="shared" ca="1" si="310"/>
        <v>3,52798136316601+6,60038888972871i</v>
      </c>
      <c r="EJ207" s="240" t="str">
        <f t="shared" ca="1" si="311"/>
        <v>0,183669062797976-7,48184814533626i</v>
      </c>
      <c r="EK207" s="240" t="str">
        <f t="shared" ca="1" si="312"/>
        <v>-3,84759748758489+6,41932859168552i</v>
      </c>
      <c r="EL207" s="240" t="str">
        <f t="shared" ca="1" si="313"/>
        <v>6,51181997913808-3,68890045322436i</v>
      </c>
      <c r="EM207" s="240" t="str">
        <f t="shared" ca="1" si="314"/>
        <v>-7,48410221699976+7,26145283853533E-13i</v>
      </c>
      <c r="EN207" s="240"/>
      <c r="EO207" s="240"/>
      <c r="EP207" s="240"/>
    </row>
    <row r="208" spans="1:146" ht="15" thickBot="1">
      <c r="A208" s="277">
        <f t="shared" si="181"/>
        <v>2.1093750000000014E-3</v>
      </c>
      <c r="B208" s="276">
        <v>108</v>
      </c>
      <c r="C208" s="248">
        <f t="shared" si="182"/>
        <v>21600</v>
      </c>
      <c r="D208" s="247">
        <f t="shared" si="315"/>
        <v>135716.80263507908</v>
      </c>
      <c r="E208" s="247" t="str">
        <f t="shared" si="316"/>
        <v>135716,802635079i</v>
      </c>
      <c r="F208" s="247" t="str">
        <f t="shared" si="320"/>
        <v>0,0107613561789336-0,0240273592769924i</v>
      </c>
      <c r="G208" s="247" t="str">
        <f t="shared" si="321"/>
        <v>-3,9755464783769+2,41282560818178i</v>
      </c>
      <c r="H208" s="247" t="str">
        <f t="shared" si="319"/>
        <v>0,00203180853784945-0,00389180871668832i</v>
      </c>
      <c r="I208" s="247" t="str">
        <f t="shared" si="317"/>
        <v>-0,0025124211892872+0,00364190805388682i</v>
      </c>
      <c r="J208" s="275" t="str">
        <f ca="1">IMPRODUCT(1/N_FFT2,DS100)</f>
        <v>0,0381649495845587-0,0000838919774269457i</v>
      </c>
      <c r="K208" s="274" t="str">
        <f t="shared" ca="1" si="318"/>
        <v>-0,0000955809011560753+0,000139204009249887i</v>
      </c>
      <c r="N208" s="265">
        <f t="shared" ca="1" si="185"/>
        <v>22.484361733406679</v>
      </c>
      <c r="O208" s="240">
        <f t="shared" ca="1" si="186"/>
        <v>7.4843617334066783</v>
      </c>
      <c r="P208" s="240" t="str">
        <f t="shared" ca="1" si="187"/>
        <v>-6,60061776276647-3,52810369835326i</v>
      </c>
      <c r="Q208" s="240" t="str">
        <f t="shared" ca="1" si="188"/>
        <v>4,15808859223177+6,22301934880764i</v>
      </c>
      <c r="R208" s="240" t="str">
        <f t="shared" ca="1" si="189"/>
        <v>-0,733595734300484-7,44832248597618i</v>
      </c>
      <c r="S208" s="240" t="str">
        <f t="shared" ca="1" si="190"/>
        <v>-2,86414123720167+6,91464861940526i</v>
      </c>
      <c r="T208" s="240" t="str">
        <f t="shared" ca="1" si="191"/>
        <v>5,7854898566716-4,74802881992435i</v>
      </c>
      <c r="U208" s="241" t="str">
        <f t="shared" ca="1" si="192"/>
        <v>-7,34055182133852+1,46012654065529i</v>
      </c>
      <c r="V208" s="240" t="str">
        <f t="shared" ca="1" si="193"/>
        <v>7,16208762990745+2,17259553023773i</v>
      </c>
      <c r="W208" s="240" t="str">
        <f t="shared" ca="1" si="194"/>
        <v>-5,29224293454494-5,29224293454499i</v>
      </c>
      <c r="X208" s="240" t="str">
        <f t="shared" ca="1" si="195"/>
        <v>2,17259553023766+7,16208762990747i</v>
      </c>
      <c r="Y208" s="240" t="str">
        <f t="shared" ca="1" si="196"/>
        <v>1,46012654065535-7,3405518213385i</v>
      </c>
      <c r="Z208" s="240" t="str">
        <f t="shared" ca="1" si="197"/>
        <v>-4,74802881992439+5,78548985667157i</v>
      </c>
      <c r="AA208" s="240" t="str">
        <f t="shared" ca="1" si="198"/>
        <v>6,914648619405-2,8641412372023i</v>
      </c>
      <c r="AB208" s="240" t="str">
        <f t="shared" ca="1" si="199"/>
        <v>-7,44832248597615-0,733595734300841i</v>
      </c>
      <c r="AC208" s="240" t="str">
        <f t="shared" ca="1" si="200"/>
        <v>6,22301934880751+4,15808859223196i</v>
      </c>
      <c r="AD208" s="240" t="str">
        <f t="shared" ca="1" si="201"/>
        <v>-3,52810369835315-6,60061776276653i</v>
      </c>
      <c r="AE208" s="240" t="str">
        <f t="shared" ca="1" si="202"/>
        <v>-7,88532489568539E-14+7,48436173340668i</v>
      </c>
      <c r="AF208" s="240" t="str">
        <f t="shared" ca="1" si="203"/>
        <v>3,52810369835324-6,60061776276648i</v>
      </c>
      <c r="AG208" s="240" t="str">
        <f t="shared" ca="1" si="204"/>
        <v>-6,2230193488076+4,15808859223183i</v>
      </c>
      <c r="AH208" s="240" t="str">
        <f t="shared" ca="1" si="205"/>
        <v>7,44832248597615-0,733595734300737i</v>
      </c>
      <c r="AI208" s="240" t="str">
        <f t="shared" ca="1" si="206"/>
        <v>-6,91464861940523-2,86414123720173i</v>
      </c>
      <c r="AJ208" s="240" t="str">
        <f t="shared" ca="1" si="207"/>
        <v>4,74802881992427+5,78548985667166i</v>
      </c>
      <c r="AK208" s="240" t="str">
        <f t="shared" ca="1" si="208"/>
        <v>-1,46012654065523-7,34055182133853i</v>
      </c>
      <c r="AL208" s="240" t="str">
        <f t="shared" ca="1" si="209"/>
        <v>-2,17259553023781+7,16208762990743i</v>
      </c>
      <c r="AM208" s="240" t="str">
        <f t="shared" ca="1" si="210"/>
        <v>5,29224293454503-5,2922429345449i</v>
      </c>
      <c r="AN208" s="240" t="str">
        <f t="shared" ca="1" si="211"/>
        <v>-7,16208762990748+2,17259553023763i</v>
      </c>
      <c r="AO208" s="240" t="str">
        <f t="shared" ca="1" si="212"/>
        <v>7,3405518213385+1,46012654065541i</v>
      </c>
      <c r="AP208" s="240" t="str">
        <f t="shared" ca="1" si="213"/>
        <v>-5,78548985667151-4,74802881992445i</v>
      </c>
      <c r="AQ208" s="240" t="str">
        <f t="shared" ca="1" si="214"/>
        <v>2,8641412372022+6,91464861940504i</v>
      </c>
      <c r="AR208" s="240" t="str">
        <f t="shared" ca="1" si="215"/>
        <v>2,8641412372022+6,91464861940504i</v>
      </c>
      <c r="AS208" s="240" t="str">
        <f t="shared" ca="1" si="216"/>
        <v>-4,15808859223198+6,2230193488075i</v>
      </c>
      <c r="AT208" s="240" t="str">
        <f t="shared" ca="1" si="217"/>
        <v>6,60061776276657-3,52810369835308i</v>
      </c>
      <c r="AU208" s="240" t="str">
        <f t="shared" ca="1" si="218"/>
        <v>-7,48436173340668-1,57706497913708E-13i</v>
      </c>
      <c r="AV208" s="240" t="str">
        <f t="shared" ca="1" si="219"/>
        <v>6,60061776276642+3,52810369835336i</v>
      </c>
      <c r="AW208" s="240" t="str">
        <f t="shared" ca="1" si="220"/>
        <v>-4,15808859223181-6,22301934880761i</v>
      </c>
      <c r="AX208" s="240" t="str">
        <f t="shared" ca="1" si="221"/>
        <v>0,733595734300659+7,44832248597616i</v>
      </c>
      <c r="AY208" s="240" t="str">
        <f t="shared" ca="1" si="222"/>
        <v>2,86414123720181-6,9146486194052i</v>
      </c>
      <c r="AZ208" s="240" t="str">
        <f t="shared" ca="1" si="223"/>
        <v>-5,78548985667124+4,74802881992479i</v>
      </c>
      <c r="BA208" s="240" t="str">
        <f t="shared" ca="1" si="224"/>
        <v>7,3405518213381-1,4601265406574i</v>
      </c>
      <c r="BB208" s="240" t="str">
        <f t="shared" ca="1" si="225"/>
        <v>-7,1620876299072-2,17259553023855i</v>
      </c>
      <c r="BC208" s="240" t="str">
        <f t="shared" ca="1" si="226"/>
        <v>5,29224293454748+5,29224293454245i</v>
      </c>
      <c r="BD208" s="240" t="str">
        <f t="shared" ca="1" si="227"/>
        <v>-2,17259553023822-7,1620876299073i</v>
      </c>
      <c r="BE208" s="240" t="str">
        <f t="shared" ca="1" si="228"/>
        <v>-1,46012654065773+7,34055182133803i</v>
      </c>
      <c r="BF208" s="240" t="str">
        <f t="shared" ca="1" si="229"/>
        <v>4,74802881992275-5,78548985667291i</v>
      </c>
      <c r="BG208" s="240" t="str">
        <f t="shared" ca="1" si="230"/>
        <v>-6,91464861940534+2,86414123720149i</v>
      </c>
      <c r="BH208" s="240" t="str">
        <f t="shared" ca="1" si="231"/>
        <v>7,44832248597584+0,733595734303962i</v>
      </c>
      <c r="BI208" s="240" t="str">
        <f t="shared" ca="1" si="232"/>
        <v>-6,22301934880825-4,15808859223085i</v>
      </c>
      <c r="BJ208" s="240" t="str">
        <f t="shared" ca="1" si="233"/>
        <v>3,52810369835174+6,60061776276728i</v>
      </c>
      <c r="BK208" s="240" t="str">
        <f t="shared" ca="1" si="234"/>
        <v>-2,79467680416904E-12-7,48436173340668i</v>
      </c>
      <c r="BL208" s="240" t="str">
        <f t="shared" ca="1" si="235"/>
        <v>-3,52810369835338+6,60061776276641i</v>
      </c>
      <c r="BM208" s="240" t="str">
        <f t="shared" ca="1" si="236"/>
        <v>6,22301934880928-4,15808859222931i</v>
      </c>
      <c r="BN208" s="240" t="str">
        <f t="shared" ca="1" si="237"/>
        <v>-7,44832248597603+0,733595734302009i</v>
      </c>
      <c r="BO208" s="240" t="str">
        <f t="shared" ca="1" si="238"/>
        <v>6,91464861940463+2,86414123720321i</v>
      </c>
      <c r="BP208" s="240" t="str">
        <f t="shared" ca="1" si="239"/>
        <v>-4,74802881992716-5,78548985666931i</v>
      </c>
      <c r="BQ208" s="240" t="str">
        <f t="shared" ca="1" si="240"/>
        <v>1,4601265406558+7,34055182133841i</v>
      </c>
      <c r="BR208" s="240" t="str">
        <f t="shared" ca="1" si="241"/>
        <v>2,17259553023999-7,16208762990676i</v>
      </c>
      <c r="BS208" s="240" t="str">
        <f t="shared" ca="1" si="242"/>
        <v>-5,2922429345436+5,29224293454633i</v>
      </c>
      <c r="BT208" s="240" t="str">
        <f t="shared" ca="1" si="243"/>
        <v>7,16208762990774-2,17259553023676i</v>
      </c>
      <c r="BU208" s="240" t="str">
        <f t="shared" ca="1" si="244"/>
        <v>-7,34055182133772-1,46012654065932i</v>
      </c>
      <c r="BV208" s="240" t="str">
        <f t="shared" ca="1" si="245"/>
        <v>5,78548985667189+4,748028819924i</v>
      </c>
      <c r="BW208" s="240" t="str">
        <f t="shared" ca="1" si="246"/>
        <v>-2,86414123720009-6,91464861940591i</v>
      </c>
      <c r="BX208" s="240" t="str">
        <f t="shared" ca="1" si="247"/>
        <v>-0,733595734298166+7,44832248597641i</v>
      </c>
      <c r="BY208" s="240" t="str">
        <f t="shared" ca="1" si="248"/>
        <v>4,15808859223212-6,22301934880741i</v>
      </c>
      <c r="BZ208" s="240" t="str">
        <f t="shared" ca="1" si="249"/>
        <v>-6,600617762768+3,5281036983504i</v>
      </c>
      <c r="CA208" s="240" t="str">
        <f t="shared" ca="1" si="250"/>
        <v>7,48436173340668-1,17361548538502E-12i</v>
      </c>
      <c r="CB208" s="240" t="str">
        <f t="shared" ca="1" si="251"/>
        <v>-6,60061776276569-3,52810369835472i</v>
      </c>
      <c r="CC208" s="240" t="str">
        <f t="shared" ca="1" si="252"/>
        <v>4,15808859223424+6,22301934880598i</v>
      </c>
      <c r="CD208" s="240" t="str">
        <f t="shared" ca="1" si="253"/>
        <v>-0,733595734300502-7,44832248597618i</v>
      </c>
      <c r="CE208" s="240" t="str">
        <f t="shared" ca="1" si="254"/>
        <v>-2,86414123720461+6,91464861940405i</v>
      </c>
      <c r="CF208" s="240" t="str">
        <f t="shared" ca="1" si="255"/>
        <v>5,7854898566704-4,74802881992582i</v>
      </c>
      <c r="CG208" s="240" t="str">
        <f t="shared" ca="1" si="256"/>
        <v>-7,34055182133871+1,46012654065432i</v>
      </c>
      <c r="CH208" s="240" t="str">
        <f t="shared" ca="1" si="257"/>
        <v>7,16208762990848+2,17259553023432i</v>
      </c>
      <c r="CI208" s="240" t="str">
        <f t="shared" ca="1" si="258"/>
        <v>-5,29224293454526-5,29224293454467i</v>
      </c>
      <c r="CJ208" s="240" t="str">
        <f t="shared" ca="1" si="259"/>
        <v>2,17259553023532+7,16208762990818i</v>
      </c>
      <c r="CK208" s="240" t="str">
        <f t="shared" ca="1" si="260"/>
        <v>1,4601265406535-7,34055182133887i</v>
      </c>
      <c r="CL208" s="240" t="str">
        <f t="shared" ca="1" si="261"/>
        <v>-4,74802881992517+5,78548985667092i</v>
      </c>
      <c r="CM208" s="240" t="str">
        <f t="shared" ca="1" si="262"/>
        <v>6,9146486194065-2,86414123719869i</v>
      </c>
      <c r="CN208" s="240" t="str">
        <f t="shared" ca="1" si="263"/>
        <v>-7,44832248597626-0,733595734299673i</v>
      </c>
      <c r="CO208" s="240" t="str">
        <f t="shared" ca="1" si="264"/>
        <v>6,22301934880657+4,15808859223337i</v>
      </c>
      <c r="CP208" s="240" t="str">
        <f t="shared" ca="1" si="265"/>
        <v>-3,52810369835564-6,6006177627652i</v>
      </c>
      <c r="CQ208" s="240" t="str">
        <f t="shared" ca="1" si="266"/>
        <v>-3,41086656169539E-13+7,48436173340668i</v>
      </c>
      <c r="CR208" s="240" t="str">
        <f t="shared" ca="1" si="267"/>
        <v>3,52810369835605-6,60061776276498i</v>
      </c>
      <c r="CS208" s="240" t="str">
        <f t="shared" ca="1" si="268"/>
        <v>-6,22301934880694+4,1580885922328i</v>
      </c>
      <c r="CT208" s="240" t="str">
        <f t="shared" ca="1" si="269"/>
        <v>7,44832248597633-0,733595734298994i</v>
      </c>
      <c r="CU208" s="240" t="str">
        <f t="shared" ca="1" si="270"/>
        <v>-6,91464861940632-2,86414123719913i</v>
      </c>
      <c r="CV208" s="240" t="str">
        <f t="shared" ca="1" si="271"/>
        <v>4,74802881992465+5,78548985667136i</v>
      </c>
      <c r="CW208" s="240" t="str">
        <f t="shared" ca="1" si="272"/>
        <v>-1,46012654065283-7,34055182133901i</v>
      </c>
      <c r="CX208" s="240" t="str">
        <f t="shared" ca="1" si="273"/>
        <v>-2,17259553023597+7,16208762990798i</v>
      </c>
      <c r="CY208" s="240" t="str">
        <f t="shared" ca="1" si="274"/>
        <v>5,29224293454574-5,29224293454419i</v>
      </c>
      <c r="CZ208" s="240" t="str">
        <f t="shared" ca="1" si="275"/>
        <v>-7,16208762990646+2,17259553024099i</v>
      </c>
      <c r="DA208" s="240" t="str">
        <f t="shared" ca="1" si="276"/>
        <v>7,34055182133858+1,46012654065499i</v>
      </c>
      <c r="DB208" s="240" t="str">
        <f t="shared" ca="1" si="277"/>
        <v>-5,78548985666997-4,74802881992635i</v>
      </c>
      <c r="DC208" s="240" t="str">
        <f t="shared" ca="1" si="278"/>
        <v>2,86414123720398+6,9146486194043i</v>
      </c>
      <c r="DD208" s="240" t="str">
        <f t="shared" ca="1" si="279"/>
        <v>0,73359573430118-7,44832248597611i</v>
      </c>
      <c r="DE208" s="240" t="str">
        <f t="shared" ca="1" si="280"/>
        <v>-4,15808859223463+6,22301934880572i</v>
      </c>
      <c r="DF208" s="240" t="str">
        <f t="shared" ca="1" si="281"/>
        <v>6,60061776276601-3,52810369835412i</v>
      </c>
      <c r="DG208" s="240" t="str">
        <f t="shared" ca="1" si="282"/>
        <v>-7,48436173340668-1,8557887977241E-12i</v>
      </c>
      <c r="DH208" s="240" t="str">
        <f t="shared" ca="1" si="283"/>
        <v>6,60061776276777+3,52810369835082i</v>
      </c>
      <c r="DI208" s="240" t="str">
        <f t="shared" ca="1" si="284"/>
        <v>-4,15808859223155-6,22301934880779i</v>
      </c>
      <c r="DJ208" s="240" t="str">
        <f t="shared" ca="1" si="285"/>
        <v>0,733595734297275+7,4483224859765i</v>
      </c>
      <c r="DK208" s="240" t="str">
        <f t="shared" ca="1" si="286"/>
        <v>2,86414123720072-6,91464861940565i</v>
      </c>
      <c r="DL208" s="240" t="str">
        <f t="shared" ca="1" si="287"/>
        <v>-5,78548985667246+4,74802881992331i</v>
      </c>
      <c r="DM208" s="240" t="str">
        <f t="shared" ca="1" si="288"/>
        <v>7,34055182133789-1,46012654065844i</v>
      </c>
      <c r="DN208" s="240" t="str">
        <f t="shared" ca="1" si="289"/>
        <v>-7,1620876299076-2,17259553023721i</v>
      </c>
      <c r="DO208" s="240" t="str">
        <f t="shared" ca="1" si="290"/>
        <v>5,29224293454312+5,29224293454681i</v>
      </c>
      <c r="DP208" s="240" t="str">
        <f t="shared" ca="1" si="291"/>
        <v>-2,17259553023954-7,16208762990689i</v>
      </c>
      <c r="DQ208" s="240" t="str">
        <f t="shared" ca="1" si="292"/>
        <v>-1,46012654065648+7,34055182133829i</v>
      </c>
      <c r="DR208" s="240" t="str">
        <f t="shared" ca="1" si="293"/>
        <v>4,74802881992768-5,78548985666887i</v>
      </c>
      <c r="DS208" s="240" t="str">
        <f t="shared" ca="1" si="294"/>
        <v>-6,91464861940489+2,86414123720258i</v>
      </c>
      <c r="DT208" s="240" t="str">
        <f t="shared" ca="1" si="295"/>
        <v>7,44832248597594+0,7335957343029i</v>
      </c>
      <c r="DU208" s="240" t="str">
        <f t="shared" ca="1" si="296"/>
        <v>-6,2230193488089-4,15808859222988i</v>
      </c>
      <c r="DV208" s="240" t="str">
        <f t="shared" ca="1" si="297"/>
        <v>3,52810369835296+6,60061776276663i</v>
      </c>
      <c r="DW208" s="240" t="str">
        <f t="shared" ca="1" si="298"/>
        <v>3,37049093927866E-12-7,48436173340668i</v>
      </c>
      <c r="DX208" s="240" t="str">
        <f t="shared" ca="1" si="299"/>
        <v>-3,52810369835216+6,60061776276706i</v>
      </c>
      <c r="DY208" s="240" t="str">
        <f t="shared" ca="1" si="300"/>
        <v>6,22301934880863-4,15808859223029i</v>
      </c>
      <c r="DZ208" s="240" t="str">
        <f t="shared" ca="1" si="301"/>
        <v>-7,44832248597589+0,733595734303388i</v>
      </c>
      <c r="EA208" s="240" t="str">
        <f t="shared" ca="1" si="302"/>
        <v>6,91464861940508+2,86414123720212i</v>
      </c>
      <c r="EB208" s="240" t="str">
        <f t="shared" ca="1" si="303"/>
        <v>-4,74802881992214-5,78548985667341i</v>
      </c>
      <c r="EC208" s="240" t="str">
        <f t="shared" ca="1" si="304"/>
        <v>1,46012654065695+7,34055182133819i</v>
      </c>
      <c r="ED208" s="240" t="str">
        <f t="shared" ca="1" si="305"/>
        <v>2,17259553023907-7,16208762990704i</v>
      </c>
      <c r="EE208" s="240" t="str">
        <f t="shared" ca="1" si="306"/>
        <v>-5,29224293454277+5,29224293454716i</v>
      </c>
      <c r="EF208" s="240" t="str">
        <f t="shared" ca="1" si="307"/>
        <v>7,16208762990733-2,1725955302381i</v>
      </c>
      <c r="EG208" s="240" t="str">
        <f t="shared" ca="1" si="308"/>
        <v>-7,34055182133799-1,46012654065796i</v>
      </c>
      <c r="EH208" s="240" t="str">
        <f t="shared" ca="1" si="309"/>
        <v>5,78548985667276+4,74802881992293i</v>
      </c>
      <c r="EI208" s="240" t="str">
        <f t="shared" ca="1" si="310"/>
        <v>-2,86414123720118-6,91464861940546i</v>
      </c>
      <c r="EJ208" s="240" t="str">
        <f t="shared" ca="1" si="311"/>
        <v>-0,733595734304407+7,44832248597579i</v>
      </c>
      <c r="EK208" s="240" t="str">
        <f t="shared" ca="1" si="312"/>
        <v>4,15808859223113-6,22301934880806i</v>
      </c>
      <c r="EL208" s="240" t="str">
        <f t="shared" ca="1" si="313"/>
        <v>-6,60061776276754+3,52810369835126i</v>
      </c>
      <c r="EM208" s="240" t="str">
        <f t="shared" ca="1" si="314"/>
        <v>7,48436173340668-2,34723097077004E-12i</v>
      </c>
      <c r="EN208" s="240"/>
      <c r="EO208" s="240"/>
      <c r="EP208" s="240"/>
    </row>
    <row r="209" spans="1:146" ht="15" thickBot="1">
      <c r="A209" s="277">
        <f t="shared" si="181"/>
        <v>2.1289062500000015E-3</v>
      </c>
      <c r="B209" s="276">
        <v>109</v>
      </c>
      <c r="C209" s="248">
        <f t="shared" si="182"/>
        <v>21800</v>
      </c>
      <c r="D209" s="247">
        <f t="shared" si="315"/>
        <v>136973.43969651498</v>
      </c>
      <c r="E209" s="247" t="str">
        <f t="shared" si="316"/>
        <v>136973,439696515i</v>
      </c>
      <c r="F209" s="247" t="str">
        <f t="shared" si="320"/>
        <v>0,0107661485291753-0,0238431887915154i</v>
      </c>
      <c r="G209" s="247" t="str">
        <f t="shared" si="321"/>
        <v>-3,94698013381356+2,43032957329563i</v>
      </c>
      <c r="H209" s="247" t="str">
        <f t="shared" si="319"/>
        <v>0,00203116058770227-0,00385609345456395i</v>
      </c>
      <c r="I209" s="247" t="str">
        <f t="shared" si="317"/>
        <v>-0,00250413090702888+0,00361070830289946i</v>
      </c>
      <c r="J209" s="275" t="str">
        <f ca="1">IMPRODUCT(1/N_FFT2,DT100)</f>
        <v>0,0177795666161228-0,00446104862879961i</v>
      </c>
      <c r="K209" s="274" t="str">
        <f t="shared" ca="1" si="318"/>
        <v>-0,000028414816953367+0,0000753678785519246i</v>
      </c>
      <c r="N209" s="265">
        <f t="shared" ca="1" si="185"/>
        <v>22.484602432428243</v>
      </c>
      <c r="O209" s="240">
        <f t="shared" ca="1" si="186"/>
        <v>7.4846024324282423</v>
      </c>
      <c r="P209" s="240" t="str">
        <f t="shared" ca="1" si="187"/>
        <v>-6,68542877743198-3,36516205158015i</v>
      </c>
      <c r="Q209" s="240" t="str">
        <f t="shared" ca="1" si="188"/>
        <v>4,4585724633999+6,01168904386471i</v>
      </c>
      <c r="R209" s="240" t="str">
        <f t="shared" ca="1" si="189"/>
        <v>-1,27958176846784-7,37441143884144i</v>
      </c>
      <c r="S209" s="240" t="str">
        <f t="shared" ca="1" si="190"/>
        <v>-2,17266540147563+7,16231796450992i</v>
      </c>
      <c r="T209" s="240" t="str">
        <f t="shared" ca="1" si="191"/>
        <v>5,1609368383969-5,42070147873765i</v>
      </c>
      <c r="U209" s="241" t="str">
        <f t="shared" ca="1" si="192"/>
        <v>-7,04708300050734+2,52148661615945i</v>
      </c>
      <c r="V209" s="240" t="str">
        <f t="shared" ca="1" si="193"/>
        <v>7,42831473879275+0,916195237351288i</v>
      </c>
      <c r="W209" s="240" t="str">
        <f t="shared" ca="1" si="194"/>
        <v>-6,22321948272994-4,15822231744304i</v>
      </c>
      <c r="X209" s="240" t="str">
        <f t="shared" ca="1" si="195"/>
        <v>3,68914700850237+6,51225521007652i</v>
      </c>
      <c r="Y209" s="240" t="str">
        <f t="shared" ca="1" si="196"/>
        <v>-0,367252034624714-7,47558690101151i</v>
      </c>
      <c r="Z209" s="240" t="str">
        <f t="shared" ca="1" si="197"/>
        <v>-3,03307012452243+6,84249656128816i</v>
      </c>
      <c r="AA209" s="240" t="str">
        <f t="shared" ca="1" si="198"/>
        <v>5,7856759195312-4,74818151776736i</v>
      </c>
      <c r="AB209" s="240" t="str">
        <f t="shared" ca="1" si="199"/>
        <v>-7,30274253581172+1,63988567502644i</v>
      </c>
      <c r="AC209" s="240" t="str">
        <f t="shared" ca="1" si="200"/>
        <v>7,26029827719128+1,81861004553592i</v>
      </c>
      <c r="AD209" s="240" t="str">
        <f t="shared" ca="1" si="201"/>
        <v>-5,66740717441875-4,88873904916776i</v>
      </c>
      <c r="AE209" s="240" t="str">
        <f t="shared" ca="1" si="202"/>
        <v>2,86423334872951+6,91487099630474i</v>
      </c>
      <c r="AF209" s="240" t="str">
        <f t="shared" ca="1" si="203"/>
        <v>0,550601511658545-7,4643225778948i</v>
      </c>
      <c r="AG209" s="240" t="str">
        <f t="shared" ca="1" si="204"/>
        <v>-3,84785464970692+6,41975764077115i</v>
      </c>
      <c r="AH209" s="240" t="str">
        <f t="shared" ca="1" si="205"/>
        <v>6,32339304951366-4,00424448715025i</v>
      </c>
      <c r="AI209" s="240" t="str">
        <f t="shared" ca="1" si="206"/>
        <v>-7,44856202596614+0,733619326930536i</v>
      </c>
      <c r="AJ209" s="240" t="str">
        <f t="shared" ca="1" si="207"/>
        <v>6,98308017159645+2,69367126586881i</v>
      </c>
      <c r="AK209" s="240" t="str">
        <f t="shared" ca="1" si="208"/>
        <v>-5,02635178696707-5,54572459514207i</v>
      </c>
      <c r="AL209" s="240" t="str">
        <f t="shared" ca="1" si="209"/>
        <v>1,99623895335598+7,21348068636875i</v>
      </c>
      <c r="AM209" s="240" t="str">
        <f t="shared" ca="1" si="210"/>
        <v>1,46017349870512-7,34078789539583i</v>
      </c>
      <c r="AN209" s="240" t="str">
        <f t="shared" ca="1" si="211"/>
        <v>-4,60476385936622+5,9004595898104i</v>
      </c>
      <c r="AO209" s="240" t="str">
        <f t="shared" ca="1" si="212"/>
        <v>6,76600046220088-3,20007989228524i</v>
      </c>
      <c r="AP209" s="240" t="str">
        <f t="shared" ca="1" si="213"/>
        <v>-7,48234821010926-0,183681338697221i</v>
      </c>
      <c r="AQ209" s="240" t="str">
        <f t="shared" ca="1" si="214"/>
        <v>6,6008300403518+3,52821716308677i</v>
      </c>
      <c r="AR209" s="240" t="str">
        <f t="shared" ca="1" si="215"/>
        <v>6,6008300403518+3,52821716308677i</v>
      </c>
      <c r="AS209" s="240" t="str">
        <f t="shared" ca="1" si="216"/>
        <v>1,09821926601961+7,40359291258333i</v>
      </c>
      <c r="AT209" s="240" t="str">
        <f t="shared" ca="1" si="217"/>
        <v>2,34778311719792-7,10684093012579i</v>
      </c>
      <c r="AU209" s="240" t="str">
        <f t="shared" ca="1" si="218"/>
        <v>-5,29241313445516+5,29241313445551i</v>
      </c>
      <c r="AV209" s="240" t="str">
        <f t="shared" ca="1" si="219"/>
        <v>7,10684093012587-2,34778311719768i</v>
      </c>
      <c r="AW209" s="240" t="str">
        <f t="shared" ca="1" si="220"/>
        <v>-7,40359291258329-1,09821926601986i</v>
      </c>
      <c r="AX209" s="240" t="str">
        <f t="shared" ca="1" si="221"/>
        <v>6,11929728123053+4,3096953900984i</v>
      </c>
      <c r="AY209" s="240" t="str">
        <f t="shared" ca="1" si="222"/>
        <v>-3,52821716308665-6,60083004035187i</v>
      </c>
      <c r="AZ209" s="240" t="str">
        <f t="shared" ca="1" si="223"/>
        <v>0,183681338697716+7,48234821010924i</v>
      </c>
      <c r="BA209" s="240" t="str">
        <f t="shared" ca="1" si="224"/>
        <v>3,20007989228681-6,76600046220014i</v>
      </c>
      <c r="BB209" s="240" t="str">
        <f t="shared" ca="1" si="225"/>
        <v>-5,90045958980918+4,60476385936779i</v>
      </c>
      <c r="BC209" s="240" t="str">
        <f t="shared" ca="1" si="226"/>
        <v>7,34078789539632-1,46017349870269i</v>
      </c>
      <c r="BD209" s="240" t="str">
        <f t="shared" ca="1" si="227"/>
        <v>-7,21348068636888-1,9962389533555i</v>
      </c>
      <c r="BE209" s="240" t="str">
        <f t="shared" ca="1" si="228"/>
        <v>5,5457245951399+5,02635178696947i</v>
      </c>
      <c r="BF209" s="240" t="str">
        <f t="shared" ca="1" si="229"/>
        <v>-2,69367126586853-6,98308017159656i</v>
      </c>
      <c r="BG209" s="240" t="str">
        <f t="shared" ca="1" si="230"/>
        <v>-0,733619326927027+7,44856202596648i</v>
      </c>
      <c r="BH209" s="240" t="str">
        <f t="shared" ca="1" si="231"/>
        <v>4,00424448715104-6,32339304951315i</v>
      </c>
      <c r="BI209" s="240" t="str">
        <f t="shared" ca="1" si="232"/>
        <v>-6,4197576407701+3,84785464970867i</v>
      </c>
      <c r="BJ209" s="240" t="str">
        <f t="shared" ca="1" si="233"/>
        <v>7,46432257789493-0,550601511656811i</v>
      </c>
      <c r="BK209" s="240" t="str">
        <f t="shared" ca="1" si="234"/>
        <v>-6,91487099630521-2,86423334872836i</v>
      </c>
      <c r="BL209" s="240" t="str">
        <f t="shared" ca="1" si="235"/>
        <v>4,88873904916587+5,66740717442037i</v>
      </c>
      <c r="BM209" s="240" t="str">
        <f t="shared" ca="1" si="236"/>
        <v>-1,8186100455364-7,26029827719116i</v>
      </c>
      <c r="BN209" s="240" t="str">
        <f t="shared" ca="1" si="237"/>
        <v>-1,63988567502964+7,30274253581101i</v>
      </c>
      <c r="BO209" s="240" t="str">
        <f t="shared" ca="1" si="238"/>
        <v>4,7481815177676-5,78567591953101i</v>
      </c>
      <c r="BP209" s="240" t="str">
        <f t="shared" ca="1" si="239"/>
        <v>-6,84249656128707+3,03307012452488i</v>
      </c>
      <c r="BQ209" s="240" t="str">
        <f t="shared" ca="1" si="240"/>
        <v>7,47558690101145+0,367252034625786i</v>
      </c>
      <c r="BR209" s="240" t="str">
        <f t="shared" ca="1" si="241"/>
        <v>-6,51225521007756-3,68914700850053i</v>
      </c>
      <c r="BS209" s="240" t="str">
        <f t="shared" ca="1" si="242"/>
        <v>4,15822231744167+6,22321948273084i</v>
      </c>
      <c r="BT209" s="240" t="str">
        <f t="shared" ca="1" si="243"/>
        <v>-0,91619523735262-7,42831473879258i</v>
      </c>
      <c r="BU209" s="240" t="str">
        <f t="shared" ca="1" si="244"/>
        <v>-2,52148661616242+7,04708300050628i</v>
      </c>
      <c r="BV209" s="240" t="str">
        <f t="shared" ca="1" si="245"/>
        <v>5,42070147873727-5,16093683839731i</v>
      </c>
      <c r="BW209" s="240" t="str">
        <f t="shared" ca="1" si="246"/>
        <v>-7,16231796451105+2,17266540147188i</v>
      </c>
      <c r="BX209" s="240" t="str">
        <f t="shared" ca="1" si="247"/>
        <v>7,37441143884136+1,27958176846826i</v>
      </c>
      <c r="BY209" s="240" t="str">
        <f t="shared" ca="1" si="248"/>
        <v>-6,01168904386643-4,45857246339756i</v>
      </c>
      <c r="BZ209" s="240" t="str">
        <f t="shared" ca="1" si="249"/>
        <v>3,36516205157902+6,68542877743255i</v>
      </c>
      <c r="CA209" s="240" t="str">
        <f t="shared" ca="1" si="250"/>
        <v>-1,98420954969242E-12-7,48460243242824i</v>
      </c>
      <c r="CB209" s="240" t="str">
        <f t="shared" ca="1" si="251"/>
        <v>-3,36516205158211+6,68542877743099i</v>
      </c>
      <c r="CC209" s="240" t="str">
        <f t="shared" ca="1" si="252"/>
        <v>6,01168904386407-4,45857246340075i</v>
      </c>
      <c r="CD209" s="240" t="str">
        <f t="shared" ca="1" si="253"/>
        <v>-7,37441143884196+1,27958176846484i</v>
      </c>
      <c r="CE209" s="240" t="str">
        <f t="shared" ca="1" si="254"/>
        <v>7,16231796451004+2,17266540147521i</v>
      </c>
      <c r="CF209" s="240" t="str">
        <f t="shared" ca="1" si="255"/>
        <v>-5,42070147874-5,16093683839443i</v>
      </c>
      <c r="CG209" s="240" t="str">
        <f t="shared" ca="1" si="256"/>
        <v>2,52148661615915+7,04708300050745i</v>
      </c>
      <c r="CH209" s="240" t="str">
        <f t="shared" ca="1" si="257"/>
        <v>0,916195237348474-7,4283147387931i</v>
      </c>
      <c r="CI209" s="240" t="str">
        <f t="shared" ca="1" si="258"/>
        <v>-4,15822231744439+6,22321948272903i</v>
      </c>
      <c r="CJ209" s="240" t="str">
        <f t="shared" ca="1" si="259"/>
        <v>6,5122552100755-3,68914700850417i</v>
      </c>
      <c r="CK209" s="240" t="str">
        <f t="shared" ca="1" si="260"/>
        <v>-7,47558690101162+0,367252034622313i</v>
      </c>
      <c r="CL209" s="240" t="str">
        <f t="shared" ca="1" si="261"/>
        <v>6,84249656128868+3,03307012452125i</v>
      </c>
      <c r="CM209" s="240" t="str">
        <f t="shared" ca="1" si="262"/>
        <v>-4,74818151776491-5,78567591953321i</v>
      </c>
      <c r="CN209" s="240" t="str">
        <f t="shared" ca="1" si="263"/>
        <v>1,63988567502625+7,30274253581177i</v>
      </c>
      <c r="CO209" s="240" t="str">
        <f t="shared" ca="1" si="264"/>
        <v>1,81861004553254-7,26029827719212i</v>
      </c>
      <c r="CP209" s="240" t="str">
        <f t="shared" ca="1" si="265"/>
        <v>-4,88873904916851+5,6674071744181i</v>
      </c>
      <c r="CQ209" s="240" t="str">
        <f t="shared" ca="1" si="266"/>
        <v>6,9148709963037-2,86423334873203i</v>
      </c>
      <c r="CR209" s="240" t="str">
        <f t="shared" ca="1" si="267"/>
        <v>-7,46432257789468-0,550601511660278i</v>
      </c>
      <c r="CS209" s="240" t="str">
        <f t="shared" ca="1" si="268"/>
        <v>6,41975764077215+3,84785464970526i</v>
      </c>
      <c r="CT209" s="240" t="str">
        <f t="shared" ca="1" si="269"/>
        <v>-4,0042444871481-6,32339304951501i</v>
      </c>
      <c r="CU209" s="240" t="str">
        <f t="shared" ca="1" si="270"/>
        <v>0,733619326930976+7,44856202596609i</v>
      </c>
      <c r="CV209" s="240" t="str">
        <f t="shared" ca="1" si="271"/>
        <v>2,69367126587187-6,98308017159527i</v>
      </c>
      <c r="CW209" s="240" t="str">
        <f t="shared" ca="1" si="272"/>
        <v>-5,54572459514231+5,02635178696681i</v>
      </c>
      <c r="CX209" s="240" t="str">
        <f t="shared" ca="1" si="273"/>
        <v>7,2134806863678-1,99623895335943i</v>
      </c>
      <c r="CY209" s="240" t="str">
        <f t="shared" ca="1" si="274"/>
        <v>-7,34078789539566-1,460173498706i</v>
      </c>
      <c r="CZ209" s="240" t="str">
        <f t="shared" ca="1" si="275"/>
        <v>5,90045958981168+4,60476385936457i</v>
      </c>
      <c r="DA209" s="240" t="str">
        <f t="shared" ca="1" si="276"/>
        <v>-3,20007989228376-6,76600046220157i</v>
      </c>
      <c r="DB209" s="240" t="str">
        <f t="shared" ca="1" si="277"/>
        <v>-0,183681338695875+7,48234821010929i</v>
      </c>
      <c r="DC209" s="240" t="str">
        <f t="shared" ca="1" si="278"/>
        <v>3,52821716308896-6,60083004035062i</v>
      </c>
      <c r="DD209" s="240" t="str">
        <f t="shared" ca="1" si="279"/>
        <v>-6,11929728123039+4,3096953900986i</v>
      </c>
      <c r="DE209" s="240" t="str">
        <f t="shared" ca="1" si="280"/>
        <v>7,4035929125838-1,09821926601641i</v>
      </c>
      <c r="DF209" s="240" t="str">
        <f t="shared" ca="1" si="281"/>
        <v>-7,10684093012571-2,34778311719815i</v>
      </c>
      <c r="DG209" s="240" t="str">
        <f t="shared" ca="1" si="282"/>
        <v>5,29241313445744+5,29241313445323i</v>
      </c>
      <c r="DH209" s="240" t="str">
        <f t="shared" ca="1" si="283"/>
        <v>-2,34778311719673-7,10684093012618i</v>
      </c>
      <c r="DI209" s="240" t="str">
        <f t="shared" ca="1" si="284"/>
        <v>-1,09821926601768+7,40359291258362i</v>
      </c>
      <c r="DJ209" s="240" t="str">
        <f t="shared" ca="1" si="285"/>
        <v>4,30969539009964-6,11929728122965i</v>
      </c>
      <c r="DK209" s="240" t="str">
        <f t="shared" ca="1" si="286"/>
        <v>-6,60083004035133+3,52821716308764i</v>
      </c>
      <c r="DL209" s="240" t="str">
        <f t="shared" ca="1" si="287"/>
        <v>7,48234821010932-0,183681338694383i</v>
      </c>
      <c r="DM209" s="240" t="str">
        <f t="shared" ca="1" si="288"/>
        <v>-6,76600046220103-3,20007989228492i</v>
      </c>
      <c r="DN209" s="240" t="str">
        <f t="shared" ca="1" si="289"/>
        <v>4,60476385936357+5,90045958981247i</v>
      </c>
      <c r="DO209" s="240" t="str">
        <f t="shared" ca="1" si="290"/>
        <v>-1,46017349870453-7,34078789539595i</v>
      </c>
      <c r="DP209" s="240" t="str">
        <f t="shared" ca="1" si="291"/>
        <v>-1,99623895335349+7,21348068636944i</v>
      </c>
      <c r="DQ209" s="240" t="str">
        <f t="shared" ca="1" si="292"/>
        <v>5,02635178696792-5,54572459514131i</v>
      </c>
      <c r="DR209" s="240" t="str">
        <f t="shared" ca="1" si="293"/>
        <v>-6,98308017159589+2,69367126587028i</v>
      </c>
      <c r="DS209" s="240" t="str">
        <f t="shared" ca="1" si="294"/>
        <v>7,44856202596593+0,733619326932674i</v>
      </c>
      <c r="DT209" s="240" t="str">
        <f t="shared" ca="1" si="295"/>
        <v>-6,32339304951421-4,00424448714937i</v>
      </c>
      <c r="DU209" s="240" t="str">
        <f t="shared" ca="1" si="296"/>
        <v>3,84785464970398+6,41975764077292i</v>
      </c>
      <c r="DV209" s="240" t="str">
        <f t="shared" ca="1" si="297"/>
        <v>-0,550601511659002-7,46432257789477i</v>
      </c>
      <c r="DW209" s="240" t="str">
        <f t="shared" ca="1" si="298"/>
        <v>-2,86423334872653+6,91487099630597i</v>
      </c>
      <c r="DX209" s="240" t="str">
        <f t="shared" ca="1" si="299"/>
        <v>5,66740717441907-4,88873904916738i</v>
      </c>
      <c r="DY209" s="240" t="str">
        <f t="shared" ca="1" si="300"/>
        <v>-7,26029827719062+1,81861004553852i</v>
      </c>
      <c r="DZ209" s="240" t="str">
        <f t="shared" ca="1" si="301"/>
        <v>7,30274253581149+1,6398856750275i</v>
      </c>
      <c r="EA209" s="240" t="str">
        <f t="shared" ca="1" si="302"/>
        <v>-5,78567591953227-4,74818151776606i</v>
      </c>
      <c r="EB209" s="240" t="str">
        <f t="shared" ca="1" si="303"/>
        <v>3,03307012451989+6,84249656128928i</v>
      </c>
      <c r="EC209" s="240" t="str">
        <f t="shared" ca="1" si="304"/>
        <v>0,367252034623592-7,47558690101156i</v>
      </c>
      <c r="ED209" s="240" t="str">
        <f t="shared" ca="1" si="305"/>
        <v>-3,68914700850529+6,51225521007487i</v>
      </c>
      <c r="EE209" s="240" t="str">
        <f t="shared" ca="1" si="306"/>
        <v>6,22321948272986-4,15822231744315i</v>
      </c>
      <c r="EF209" s="240" t="str">
        <f t="shared" ca="1" si="307"/>
        <v>-7,42831473879234+0,916195237354589i</v>
      </c>
      <c r="EG209" s="240" t="str">
        <f t="shared" ca="1" si="308"/>
        <v>7,04708300050694+2,52148661616055i</v>
      </c>
      <c r="EH209" s="240" t="str">
        <f t="shared" ca="1" si="309"/>
        <v>-5,16093683839859-5,42070147873604i</v>
      </c>
      <c r="EI209" s="240" t="str">
        <f t="shared" ca="1" si="310"/>
        <v>2,17266540147358+7,16231796451054i</v>
      </c>
      <c r="EJ209" s="240" t="str">
        <f t="shared" ca="1" si="311"/>
        <v>1,27958176846631-7,37441143884171i</v>
      </c>
      <c r="EK209" s="240" t="str">
        <f t="shared" ca="1" si="312"/>
        <v>-4,45857246340195+6,01168904386318i</v>
      </c>
      <c r="EL209" s="240" t="str">
        <f t="shared" ca="1" si="313"/>
        <v>6,68542877743156-3,36516205158098i</v>
      </c>
      <c r="EM209" s="240" t="str">
        <f t="shared" ca="1" si="314"/>
        <v>-7,48460243242824-3,26423754885856E-12i</v>
      </c>
      <c r="EN209" s="240"/>
      <c r="EO209" s="240"/>
      <c r="EP209" s="240"/>
    </row>
    <row r="210" spans="1:146" ht="15" thickBot="1">
      <c r="A210" s="277">
        <f t="shared" si="181"/>
        <v>2.1484375000000015E-3</v>
      </c>
      <c r="B210" s="276">
        <v>110</v>
      </c>
      <c r="C210" s="248">
        <f t="shared" si="182"/>
        <v>22000</v>
      </c>
      <c r="D210" s="247">
        <f t="shared" si="315"/>
        <v>138230.07675795088</v>
      </c>
      <c r="E210" s="247" t="str">
        <f t="shared" si="316"/>
        <v>138230,076757951i</v>
      </c>
      <c r="F210" s="247" t="str">
        <f t="shared" si="320"/>
        <v>0,0107711305023875-0,0236627900044182i</v>
      </c>
      <c r="G210" s="247" t="str">
        <f t="shared" si="321"/>
        <v>-3,9184318405672+2,44728010427603i</v>
      </c>
      <c r="H210" s="247" t="str">
        <f t="shared" si="319"/>
        <v>0,00203053013021066-0,00382102721570494i</v>
      </c>
      <c r="I210" s="247" t="str">
        <f t="shared" si="317"/>
        <v>-0,00249603857515706+0,00358001533240222i</v>
      </c>
      <c r="J210" s="275" t="str">
        <f ca="1">IMPRODUCT(1/N_FFT2,DU100)</f>
        <v>0,0202540070882371+0,0000755040492408844i</v>
      </c>
      <c r="K210" s="274" t="str">
        <f t="shared" ca="1" si="318"/>
        <v>-0,0000508250886476851+0,0000723211948989863i</v>
      </c>
      <c r="N210" s="265">
        <f t="shared" ca="1" si="185"/>
        <v>22.484825304437436</v>
      </c>
      <c r="O210" s="240">
        <f t="shared" ca="1" si="186"/>
        <v>7.484825304437436</v>
      </c>
      <c r="P210" s="240" t="str">
        <f t="shared" ca="1" si="187"/>
        <v>-6,76620193611086-3,20017518234808i</v>
      </c>
      <c r="Q210" s="240" t="str">
        <f t="shared" ca="1" si="188"/>
        <v>4,74832290627324+5,78584820192405i</v>
      </c>
      <c r="R210" s="240" t="str">
        <f t="shared" ca="1" si="189"/>
        <v>-1,81866419901667-7,2605144700057i</v>
      </c>
      <c r="S210" s="240" t="str">
        <f t="shared" ca="1" si="190"/>
        <v>-1,46021697887727+7,34100648498185i</v>
      </c>
      <c r="T210" s="240" t="str">
        <f t="shared" ca="1" si="191"/>
        <v>4,45870522810101-6,01186805634087i</v>
      </c>
      <c r="U210" s="241" t="str">
        <f t="shared" ca="1" si="192"/>
        <v>-6,60102659591592+3,52832222422466i</v>
      </c>
      <c r="V210" s="240" t="str">
        <f t="shared" ca="1" si="193"/>
        <v>7,4758095045616-0,36726297043576i</v>
      </c>
      <c r="W210" s="240" t="str">
        <f t="shared" ca="1" si="194"/>
        <v>-6,91507690319223-2,86431863815539i</v>
      </c>
      <c r="X210" s="240" t="str">
        <f t="shared" ca="1" si="195"/>
        <v>5,02650145866076+5,54588973240798i</v>
      </c>
      <c r="Y210" s="240" t="str">
        <f t="shared" ca="1" si="196"/>
        <v>-2,17273009780476-7,16253123972526i</v>
      </c>
      <c r="Z210" s="240" t="str">
        <f t="shared" ca="1" si="197"/>
        <v>-1,09825196813571+7,40381337233949i</v>
      </c>
      <c r="AA210" s="240" t="str">
        <f t="shared" ca="1" si="198"/>
        <v>4,15834613849757-6,22340479403271i</v>
      </c>
      <c r="AB210" s="240" t="str">
        <f t="shared" ca="1" si="199"/>
        <v>-6,41994880446986+3,84796922881835i</v>
      </c>
      <c r="AC210" s="240" t="str">
        <f t="shared" ca="1" si="200"/>
        <v>7,44878382478571-0,733641172207303i</v>
      </c>
      <c r="AD210" s="240" t="str">
        <f t="shared" ca="1" si="201"/>
        <v>-7,0472928443247-2,5215616994785i</v>
      </c>
      <c r="AE210" s="240" t="str">
        <f t="shared" ca="1" si="202"/>
        <v>5,2925707287646+5,29257072876415i</v>
      </c>
      <c r="AF210" s="240" t="str">
        <f t="shared" ca="1" si="203"/>
        <v>-2,52156169947841-7,04729284432473i</v>
      </c>
      <c r="AG210" s="240" t="str">
        <f t="shared" ca="1" si="204"/>
        <v>-0,733641172207394+7,4487838247857i</v>
      </c>
      <c r="AH210" s="240" t="str">
        <f t="shared" ca="1" si="205"/>
        <v>3,84796922881842-6,41994880446982i</v>
      </c>
      <c r="AI210" s="240" t="str">
        <f t="shared" ca="1" si="206"/>
        <v>-6,22340479403276+4,15834613849749i</v>
      </c>
      <c r="AJ210" s="240" t="str">
        <f t="shared" ca="1" si="207"/>
        <v>7,4038133723395-1,0982519681356i</v>
      </c>
      <c r="AK210" s="240" t="str">
        <f t="shared" ca="1" si="208"/>
        <v>-7,16253123972523-2,17273009780487i</v>
      </c>
      <c r="AL210" s="240" t="str">
        <f t="shared" ca="1" si="209"/>
        <v>5,5458897324079+5,02650145866085i</v>
      </c>
      <c r="AM210" s="240" t="str">
        <f t="shared" ca="1" si="210"/>
        <v>-2,86431863815533-6,91507690319225i</v>
      </c>
      <c r="AN210" s="240" t="str">
        <f t="shared" ca="1" si="211"/>
        <v>-0,367262970435825+7,4758095045616i</v>
      </c>
      <c r="AO210" s="240" t="str">
        <f t="shared" ca="1" si="212"/>
        <v>3,52832222422472-6,60102659591589i</v>
      </c>
      <c r="AP210" s="240" t="str">
        <f t="shared" ca="1" si="213"/>
        <v>-6,01186805634092+4,45870522810094i</v>
      </c>
      <c r="AQ210" s="240" t="str">
        <f t="shared" ca="1" si="214"/>
        <v>7,34100648498186-1,46021697887719i</v>
      </c>
      <c r="AR210" s="240" t="str">
        <f t="shared" ca="1" si="215"/>
        <v>7,34100648498186-1,46021697887719i</v>
      </c>
      <c r="AS210" s="240" t="str">
        <f t="shared" ca="1" si="216"/>
        <v>5,78584820192381+4,74832290627353i</v>
      </c>
      <c r="AT210" s="240" t="str">
        <f t="shared" ca="1" si="217"/>
        <v>-3,2001751823482-6,7662019361108i</v>
      </c>
      <c r="AU210" s="240" t="str">
        <f t="shared" ca="1" si="218"/>
        <v>-9,16961640379971E-14+7,48482530443744i</v>
      </c>
      <c r="AV210" s="240" t="str">
        <f t="shared" ca="1" si="219"/>
        <v>3,20017518234836-6,76620193611073i</v>
      </c>
      <c r="AW210" s="240" t="str">
        <f t="shared" ca="1" si="220"/>
        <v>-5,78584820192393+4,74832290627339i</v>
      </c>
      <c r="AX210" s="240" t="str">
        <f t="shared" ca="1" si="221"/>
        <v>7,26051447000568-1,81866419901672i</v>
      </c>
      <c r="AY210" s="240" t="str">
        <f t="shared" ca="1" si="222"/>
        <v>-7,34100648498182-1,46021697887737i</v>
      </c>
      <c r="AZ210" s="240" t="str">
        <f t="shared" ca="1" si="223"/>
        <v>6,01186805634125+4,45870522810049i</v>
      </c>
      <c r="BA210" s="240" t="str">
        <f t="shared" ca="1" si="224"/>
        <v>-3,52832222422652-6,60102659591492i</v>
      </c>
      <c r="BB210" s="240" t="str">
        <f t="shared" ca="1" si="225"/>
        <v>0,367262970432667+7,47580950456176i</v>
      </c>
      <c r="BC210" s="240" t="str">
        <f t="shared" ca="1" si="226"/>
        <v>2,86431863815619-6,9150769031919i</v>
      </c>
      <c r="BD210" s="240" t="str">
        <f t="shared" ca="1" si="227"/>
        <v>-5,54588973240755+5,02650145866122i</v>
      </c>
      <c r="BE210" s="240" t="str">
        <f t="shared" ca="1" si="228"/>
        <v>7,16253123972443-2,17273009780749i</v>
      </c>
      <c r="BF210" s="240" t="str">
        <f t="shared" ca="1" si="229"/>
        <v>-7,40381337233914-1,09825196813804i</v>
      </c>
      <c r="BG210" s="240" t="str">
        <f t="shared" ca="1" si="230"/>
        <v>6,22340479403263+4,15834613849769i</v>
      </c>
      <c r="BH210" s="240" t="str">
        <f t="shared" ca="1" si="231"/>
        <v>-3,8479692288195-6,41994880446918i</v>
      </c>
      <c r="BI210" s="240" t="str">
        <f t="shared" ca="1" si="232"/>
        <v>0,733641172203454+7,44878382478609i</v>
      </c>
      <c r="BJ210" s="240" t="str">
        <f t="shared" ca="1" si="233"/>
        <v>2,52156169948003-7,04729284432414i</v>
      </c>
      <c r="BK210" s="240" t="str">
        <f t="shared" ca="1" si="234"/>
        <v>-5,29257072876417+5,29257072876458i</v>
      </c>
      <c r="BL210" s="240" t="str">
        <f t="shared" ca="1" si="235"/>
        <v>7,04729284432403-2,52156169948038i</v>
      </c>
      <c r="BM210" s="240" t="str">
        <f t="shared" ca="1" si="236"/>
        <v>-7,44878382478541-0,733641172210397i</v>
      </c>
      <c r="BN210" s="240" t="str">
        <f t="shared" ca="1" si="237"/>
        <v>6,41994880446936+3,84796922881919i</v>
      </c>
      <c r="BO210" s="240" t="str">
        <f t="shared" ca="1" si="238"/>
        <v>-4,15834613849808-6,22340479403236i</v>
      </c>
      <c r="BP210" s="240" t="str">
        <f t="shared" ca="1" si="239"/>
        <v>1,0982519681384+7,40381337233909i</v>
      </c>
      <c r="BQ210" s="240" t="str">
        <f t="shared" ca="1" si="240"/>
        <v>2,17273009780704-7,16253123972457i</v>
      </c>
      <c r="BR210" s="240" t="str">
        <f t="shared" ca="1" si="241"/>
        <v>-5,02650145866095+5,5458897324078i</v>
      </c>
      <c r="BS210" s="240" t="str">
        <f t="shared" ca="1" si="242"/>
        <v>6,91507690319172-2,86431863815662i</v>
      </c>
      <c r="BT210" s="240" t="str">
        <f t="shared" ca="1" si="243"/>
        <v>-7,47580950456178-0,367262970432304i</v>
      </c>
      <c r="BU210" s="240" t="str">
        <f t="shared" ca="1" si="244"/>
        <v>6,60102659591514+3,52832222422611i</v>
      </c>
      <c r="BV210" s="240" t="str">
        <f t="shared" ca="1" si="245"/>
        <v>-4,45870522810078-6,01186805634103i</v>
      </c>
      <c r="BW210" s="240" t="str">
        <f t="shared" ca="1" si="246"/>
        <v>1,46021697887929+7,34100648498144i</v>
      </c>
      <c r="BX210" s="240" t="str">
        <f t="shared" ca="1" si="247"/>
        <v>1,81866419901997-7,26051447000486i</v>
      </c>
      <c r="BY210" s="240" t="str">
        <f t="shared" ca="1" si="248"/>
        <v>-4,74832290627418+5,78584820192328i</v>
      </c>
      <c r="BZ210" s="240" t="str">
        <f t="shared" ca="1" si="249"/>
        <v>6,76620193611057-3,20017518234869i</v>
      </c>
      <c r="CA210" s="240" t="str">
        <f t="shared" ca="1" si="250"/>
        <v>-7,48482530443744+2,79484909108479E-12i</v>
      </c>
      <c r="CB210" s="240" t="str">
        <f t="shared" ca="1" si="251"/>
        <v>6,76620193610969+3,20017518235056i</v>
      </c>
      <c r="CC210" s="240" t="str">
        <f t="shared" ca="1" si="252"/>
        <v>-4,74832290627275-5,78584820192446i</v>
      </c>
      <c r="CD210" s="240" t="str">
        <f t="shared" ca="1" si="253"/>
        <v>1,81866419901797+7,26051447000537i</v>
      </c>
      <c r="CE210" s="240" t="str">
        <f t="shared" ca="1" si="254"/>
        <v>1,46021697887381-7,34100648498254i</v>
      </c>
      <c r="CF210" s="240" t="str">
        <f t="shared" ca="1" si="255"/>
        <v>-4,45870522810244+6,0118680563398i</v>
      </c>
      <c r="CG210" s="240" t="str">
        <f t="shared" ca="1" si="256"/>
        <v>6,60102659591602-3,52832222422447i</v>
      </c>
      <c r="CH210" s="240" t="str">
        <f t="shared" ca="1" si="257"/>
        <v>-7,4758095045615+0,367262970437887i</v>
      </c>
      <c r="CI210" s="240" t="str">
        <f t="shared" ca="1" si="258"/>
        <v>6,91507690319101+2,86431863815833i</v>
      </c>
      <c r="CJ210" s="240" t="str">
        <f t="shared" ca="1" si="259"/>
        <v>-5,02650145865942-5,54588973240919i</v>
      </c>
      <c r="CK210" s="240" t="str">
        <f t="shared" ca="1" si="260"/>
        <v>2,17273009780527+7,16253123972511i</v>
      </c>
      <c r="CL210" s="240" t="str">
        <f t="shared" ca="1" si="261"/>
        <v>1,09825196813287-7,40381337233991i</v>
      </c>
      <c r="CM210" s="240" t="str">
        <f t="shared" ca="1" si="262"/>
        <v>-4,15834613849963+6,22340479403134i</v>
      </c>
      <c r="CN210" s="240" t="str">
        <f t="shared" ca="1" si="263"/>
        <v>6,41994880447031-3,8479692288176i</v>
      </c>
      <c r="CO210" s="240" t="str">
        <f t="shared" ca="1" si="264"/>
        <v>-7,44878382478559+0,73364117220855i</v>
      </c>
      <c r="CP210" s="240" t="str">
        <f t="shared" ca="1" si="265"/>
        <v>7,0472928443259+2,52156169947512i</v>
      </c>
      <c r="CQ210" s="240" t="str">
        <f t="shared" ca="1" si="266"/>
        <v>-5,29257072876286-5,29257072876589i</v>
      </c>
      <c r="CR210" s="240" t="str">
        <f t="shared" ca="1" si="267"/>
        <v>2,52156169947829+7,04729284432477i</v>
      </c>
      <c r="CS210" s="240" t="str">
        <f t="shared" ca="1" si="268"/>
        <v>0,733641172205407-7,4487838247859i</v>
      </c>
      <c r="CT210" s="240" t="str">
        <f t="shared" ca="1" si="269"/>
        <v>-3,8479692288211+6,41994880446823i</v>
      </c>
      <c r="CU210" s="240" t="str">
        <f t="shared" ca="1" si="270"/>
        <v>6,22340479403372-4,15834613849606i</v>
      </c>
      <c r="CV210" s="240" t="str">
        <f t="shared" ca="1" si="271"/>
        <v>-7,40381337233941+1,0982519681362i</v>
      </c>
      <c r="CW210" s="240" t="str">
        <f t="shared" ca="1" si="272"/>
        <v>7,16253123972603+2,17273009780224i</v>
      </c>
      <c r="CX210" s="240" t="str">
        <f t="shared" ca="1" si="273"/>
        <v>-5,54588973240631-5,0265014586626i</v>
      </c>
      <c r="CY210" s="240" t="str">
        <f t="shared" ca="1" si="274"/>
        <v>2,86431863815437+6,91507690319265i</v>
      </c>
      <c r="CZ210" s="240" t="str">
        <f t="shared" ca="1" si="275"/>
        <v>0,367262970434521-7,47580950456167i</v>
      </c>
      <c r="DA210" s="240" t="str">
        <f t="shared" ca="1" si="276"/>
        <v>-3,52832222422169+6,60102659591751i</v>
      </c>
      <c r="DB210" s="240" t="str">
        <f t="shared" ca="1" si="277"/>
        <v>6,01186805634236-4,458705228099i</v>
      </c>
      <c r="DC210" s="240" t="str">
        <f t="shared" ca="1" si="278"/>
        <v>-7,34100648498191+1,46021697887691i</v>
      </c>
      <c r="DD210" s="240" t="str">
        <f t="shared" ca="1" si="279"/>
        <v>7,26051447000613+1,81866419901491i</v>
      </c>
      <c r="DE210" s="240" t="str">
        <f t="shared" ca="1" si="280"/>
        <v>-5,78584820192646-4,74832290627031i</v>
      </c>
      <c r="DF210" s="240" t="str">
        <f t="shared" ca="1" si="281"/>
        <v>3,20017518234649+6,76620193611161i</v>
      </c>
      <c r="DG210" s="240" t="str">
        <f t="shared" ca="1" si="282"/>
        <v>-5,75837627646234E-13-7,48482530443744i</v>
      </c>
      <c r="DH210" s="240" t="str">
        <f t="shared" ca="1" si="283"/>
        <v>-3,20017518234584+6,76620193611192i</v>
      </c>
      <c r="DI210" s="240" t="str">
        <f t="shared" ca="1" si="284"/>
        <v>5,78584820192587-4,74832290627103i</v>
      </c>
      <c r="DJ210" s="240" t="str">
        <f t="shared" ca="1" si="285"/>
        <v>-7,2605144700059+1,81866419901581i</v>
      </c>
      <c r="DK210" s="240" t="str">
        <f t="shared" ca="1" si="286"/>
        <v>7,34100648498206+1,4602169788762i</v>
      </c>
      <c r="DL210" s="240" t="str">
        <f t="shared" ca="1" si="287"/>
        <v>-6,01186805634279-4,45870522809842i</v>
      </c>
      <c r="DM210" s="240" t="str">
        <f t="shared" ca="1" si="288"/>
        <v>3,52832222422233+6,60102659591716i</v>
      </c>
      <c r="DN210" s="240" t="str">
        <f t="shared" ca="1" si="289"/>
        <v>-0,367262970435246-7,47580950456163i</v>
      </c>
      <c r="DO210" s="240" t="str">
        <f t="shared" ca="1" si="290"/>
        <v>-2,86431863815351+6,91507690319301i</v>
      </c>
      <c r="DP210" s="240" t="str">
        <f t="shared" ca="1" si="291"/>
        <v>5,54588973241083-5,02650145865762i</v>
      </c>
      <c r="DQ210" s="240" t="str">
        <f t="shared" ca="1" si="292"/>
        <v>-7,16253123972575+2,17273009780314i</v>
      </c>
      <c r="DR210" s="240" t="str">
        <f t="shared" ca="1" si="293"/>
        <v>7,40381337233955+1,09825196813527i</v>
      </c>
      <c r="DS210" s="240" t="str">
        <f t="shared" ca="1" si="294"/>
        <v>-6,22340479403412-4,15834613849546i</v>
      </c>
      <c r="DT210" s="240" t="str">
        <f t="shared" ca="1" si="295"/>
        <v>3,84796922881551+6,41994880447157i</v>
      </c>
      <c r="DU210" s="240" t="str">
        <f t="shared" ca="1" si="296"/>
        <v>-0,733641172206129-7,44878382478583i</v>
      </c>
      <c r="DV210" s="240" t="str">
        <f t="shared" ca="1" si="297"/>
        <v>-2,52156169947721+7,04729284432516i</v>
      </c>
      <c r="DW210" s="240" t="str">
        <f t="shared" ca="1" si="298"/>
        <v>5,29257072876219-5,29257072876656i</v>
      </c>
      <c r="DX210" s="240" t="str">
        <f t="shared" ca="1" si="299"/>
        <v>-7,04729284432567+2,5215616994758i</v>
      </c>
      <c r="DY210" s="240" t="str">
        <f t="shared" ca="1" si="300"/>
        <v>7,44878382478568+0,733641172207615i</v>
      </c>
      <c r="DZ210" s="240" t="str">
        <f t="shared" ca="1" si="301"/>
        <v>-6,4199488044708-3,84796922881679i</v>
      </c>
      <c r="EA210" s="240" t="str">
        <f t="shared" ca="1" si="302"/>
        <v>4,15834613850023+6,22340479403093i</v>
      </c>
      <c r="EB210" s="240" t="str">
        <f t="shared" ca="1" si="303"/>
        <v>-1,0982519681338-7,40381337233977i</v>
      </c>
      <c r="EC210" s="240" t="str">
        <f t="shared" ca="1" si="304"/>
        <v>-2,17273009780457+7,16253123972532i</v>
      </c>
      <c r="ED210" s="240" t="str">
        <f t="shared" ca="1" si="305"/>
        <v>5,02650145865872-5,54588973240982i</v>
      </c>
      <c r="EE210" s="240" t="str">
        <f t="shared" ca="1" si="306"/>
        <v>-6,91507690319358+2,86431863815213i</v>
      </c>
      <c r="EF210" s="240" t="str">
        <f t="shared" ca="1" si="307"/>
        <v>7,47580950456156+0,367262970436737i</v>
      </c>
      <c r="EG210" s="240" t="str">
        <f t="shared" ca="1" si="308"/>
        <v>-6,60102659591646-3,52832222422364i</v>
      </c>
      <c r="EH210" s="240" t="str">
        <f t="shared" ca="1" si="309"/>
        <v>4,45870522810303+6,01186805633937i</v>
      </c>
      <c r="EI210" s="240" t="str">
        <f t="shared" ca="1" si="310"/>
        <v>-1,46021697887473-7,34100648498235i</v>
      </c>
      <c r="EJ210" s="240" t="str">
        <f t="shared" ca="1" si="311"/>
        <v>-1,81866419901726+7,26051447000554i</v>
      </c>
      <c r="EK210" s="240" t="str">
        <f t="shared" ca="1" si="312"/>
        <v>4,74832290627219-5,78584820192492i</v>
      </c>
      <c r="EL210" s="240" t="str">
        <f t="shared" ca="1" si="313"/>
        <v>-6,76620193610928+3,20017518235141i</v>
      </c>
      <c r="EM210" s="240" t="str">
        <f t="shared" ca="1" si="314"/>
        <v>7,48482530443744+2,06863689567244E-12i</v>
      </c>
      <c r="EN210" s="240"/>
      <c r="EO210" s="240"/>
      <c r="EP210" s="240"/>
    </row>
    <row r="211" spans="1:146" ht="15" thickBot="1">
      <c r="A211" s="277">
        <f t="shared" si="181"/>
        <v>2.1679687500000015E-3</v>
      </c>
      <c r="B211" s="276">
        <v>111</v>
      </c>
      <c r="C211" s="248">
        <f t="shared" si="182"/>
        <v>22200</v>
      </c>
      <c r="D211" s="247">
        <f t="shared" si="315"/>
        <v>139486.71381938682</v>
      </c>
      <c r="E211" s="247" t="str">
        <f t="shared" si="316"/>
        <v>139486,713819387i</v>
      </c>
      <c r="F211" s="247" t="str">
        <f t="shared" si="320"/>
        <v>0,0107762988536018-0,0234860638782205i</v>
      </c>
      <c r="G211" s="247" t="str">
        <f t="shared" si="321"/>
        <v>-3,88991152346722+2,463686965976i</v>
      </c>
      <c r="H211" s="247" t="str">
        <f t="shared" si="319"/>
        <v>0,00202991653690586-0,00378659246329217i</v>
      </c>
      <c r="I211" s="247" t="str">
        <f t="shared" si="317"/>
        <v>-0,00248813839178383+0,0035498170672811i</v>
      </c>
      <c r="J211" s="275" t="str">
        <f ca="1">IMPRODUCT(1/N_FFT2,DV100)</f>
        <v>0,0393911093571688+0,00446121433832152i</v>
      </c>
      <c r="K211" s="274" t="str">
        <f t="shared" ca="1" si="318"/>
        <v>-0,0001138470262855+0,00012873111362606i</v>
      </c>
      <c r="N211" s="265">
        <f t="shared" ca="1" si="185"/>
        <v>22.485031242937698</v>
      </c>
      <c r="O211" s="240">
        <f t="shared" ca="1" si="186"/>
        <v>7.4850312429376968</v>
      </c>
      <c r="P211" s="240" t="str">
        <f t="shared" ca="1" si="187"/>
        <v>-6,84288858403937-3,03324389625647i</v>
      </c>
      <c r="Q211" s="240" t="str">
        <f t="shared" ca="1" si="188"/>
        <v>5,02663975850453+5,5460423227717i</v>
      </c>
      <c r="R211" s="240" t="str">
        <f t="shared" ca="1" si="189"/>
        <v>-2,34791762722479-7,10724809778866i</v>
      </c>
      <c r="S211" s="240" t="str">
        <f t="shared" ca="1" si="190"/>
        <v>-0,733661357710131+7,44898877163581i</v>
      </c>
      <c r="T211" s="240" t="str">
        <f t="shared" ca="1" si="191"/>
        <v>3,68935836842741-6,51262831252238i</v>
      </c>
      <c r="U211" s="241" t="str">
        <f t="shared" ca="1" si="192"/>
        <v>-6,01203346769546+4,45882790552215i</v>
      </c>
      <c r="V211" s="240" t="str">
        <f t="shared" ca="1" si="193"/>
        <v>7,30316092713923-1,63997962794063i</v>
      </c>
      <c r="W211" s="240" t="str">
        <f t="shared" ca="1" si="194"/>
        <v>-7,34120846643161-1,46025715548542i</v>
      </c>
      <c r="X211" s="240" t="str">
        <f t="shared" ca="1" si="195"/>
        <v>6,11964787019102+4,30994230270197i</v>
      </c>
      <c r="Y211" s="240" t="str">
        <f t="shared" ca="1" si="196"/>
        <v>-3,84807510236634-6,42012544381351i</v>
      </c>
      <c r="Z211" s="240" t="str">
        <f t="shared" ca="1" si="197"/>
        <v>0,916247728335335+7,42874032444759i</v>
      </c>
      <c r="AA211" s="240" t="str">
        <f t="shared" ca="1" si="198"/>
        <v>2,17278987859565-7,1627283105829i</v>
      </c>
      <c r="AB211" s="240" t="str">
        <f t="shared" ca="1" si="199"/>
        <v>-4,88901913654738+5,66773187352992i</v>
      </c>
      <c r="AC211" s="240" t="str">
        <f t="shared" ca="1" si="200"/>
        <v>6,76638810231008-3,20026323240292i</v>
      </c>
      <c r="AD211" s="240" t="str">
        <f t="shared" ca="1" si="201"/>
        <v>-7,48277689146899+0,183691862234212i</v>
      </c>
      <c r="AE211" s="240" t="str">
        <f t="shared" ca="1" si="202"/>
        <v>6,91526716555772+2,86439744740718i</v>
      </c>
      <c r="AF211" s="240" t="str">
        <f t="shared" ca="1" si="203"/>
        <v>-5,16123252062935-5,4210120434981i</v>
      </c>
      <c r="AG211" s="240" t="str">
        <f t="shared" ca="1" si="204"/>
        <v>2,52163107806959+7,04748674449743i</v>
      </c>
      <c r="AH211" s="240" t="str">
        <f t="shared" ca="1" si="205"/>
        <v>0,550633056916435-7,46475022652361i</v>
      </c>
      <c r="AI211" s="240" t="str">
        <f t="shared" ca="1" si="206"/>
        <v>-3,52841930296132+6,60120821745864i</v>
      </c>
      <c r="AJ211" s="240" t="str">
        <f t="shared" ca="1" si="207"/>
        <v>5,90079764104336-4,60502767713839i</v>
      </c>
      <c r="AK211" s="240" t="str">
        <f t="shared" ca="1" si="208"/>
        <v>-7,26071423678712+1,81871423799075i</v>
      </c>
      <c r="AL211" s="240" t="str">
        <f t="shared" ca="1" si="209"/>
        <v>7,37483393624926+1,27965507872227i</v>
      </c>
      <c r="AM211" s="240" t="str">
        <f t="shared" ca="1" si="210"/>
        <v>-6,22357602563795-4,15846055179775i</v>
      </c>
      <c r="AN211" s="240" t="str">
        <f t="shared" ca="1" si="211"/>
        <v>4,0044738997524+6,32375533160125i</v>
      </c>
      <c r="AO211" s="240" t="str">
        <f t="shared" ca="1" si="212"/>
        <v>-1,09828218558967-7,40401708186643i</v>
      </c>
      <c r="AP211" s="240" t="str">
        <f t="shared" ca="1" si="213"/>
        <v>-1,99635332258946+7,21389396367451i</v>
      </c>
      <c r="AQ211" s="240" t="str">
        <f t="shared" ca="1" si="214"/>
        <v>4,74845355227455-5,78600739453768i</v>
      </c>
      <c r="AR211" s="240" t="str">
        <f t="shared" ca="1" si="215"/>
        <v>4,74845355227455-5,78600739453768i</v>
      </c>
      <c r="AS211" s="240" t="str">
        <f t="shared" ca="1" si="216"/>
        <v>7,47601519499992-0,367273075359296i</v>
      </c>
      <c r="AT211" s="240" t="str">
        <f t="shared" ca="1" si="217"/>
        <v>-6,98348024871401-2,69382559264231i</v>
      </c>
      <c r="AU211" s="240" t="str">
        <f t="shared" ca="1" si="218"/>
        <v>5,29271634927464+5,2927163492742i</v>
      </c>
      <c r="AV211" s="240" t="str">
        <f t="shared" ca="1" si="219"/>
        <v>-2,6938255926429-6,98348024871379i</v>
      </c>
      <c r="AW211" s="240" t="str">
        <f t="shared" ca="1" si="220"/>
        <v>-0,36727307535867+7,47601519499994i</v>
      </c>
      <c r="AX211" s="240" t="str">
        <f t="shared" ca="1" si="221"/>
        <v>3,36535484964326-6,68581180139974i</v>
      </c>
      <c r="AY211" s="240" t="str">
        <f t="shared" ca="1" si="222"/>
        <v>-5,78600739453735+4,74845355227495i</v>
      </c>
      <c r="AZ211" s="240" t="str">
        <f t="shared" ca="1" si="223"/>
        <v>7,21389396367496-1,99635332258781i</v>
      </c>
      <c r="BA211" s="240" t="str">
        <f t="shared" ca="1" si="224"/>
        <v>-7,40401708186629-1,09828218559062i</v>
      </c>
      <c r="BB211" s="240" t="str">
        <f t="shared" ca="1" si="225"/>
        <v>6,32375533160113+4,00447389975259i</v>
      </c>
      <c r="BC211" s="240" t="str">
        <f t="shared" ca="1" si="226"/>
        <v>-4,15846055179818-6,22357602563766i</v>
      </c>
      <c r="BD211" s="240" t="str">
        <f t="shared" ca="1" si="227"/>
        <v>1,27965507872358+7,37483393624903i</v>
      </c>
      <c r="BE211" s="240" t="str">
        <f t="shared" ca="1" si="228"/>
        <v>1,81871423798875-7,26071423678762i</v>
      </c>
      <c r="BF211" s="240" t="str">
        <f t="shared" ca="1" si="229"/>
        <v>-4,60502767713618+5,90079764104509i</v>
      </c>
      <c r="BG211" s="240" t="str">
        <f t="shared" ca="1" si="230"/>
        <v>6,60120821745696-3,52841930296445i</v>
      </c>
      <c r="BH211" s="240" t="str">
        <f t="shared" ca="1" si="231"/>
        <v>-7,46475022652384+0,550633056913295i</v>
      </c>
      <c r="BI211" s="240" t="str">
        <f t="shared" ca="1" si="232"/>
        <v>7,04748674449662+2,52163107807186i</v>
      </c>
      <c r="BJ211" s="240" t="str">
        <f t="shared" ca="1" si="233"/>
        <v>-5,42101204349692-5,16123252063059i</v>
      </c>
      <c r="BK211" s="240" t="str">
        <f t="shared" ca="1" si="234"/>
        <v>2,86439744740629+6,91526716555808i</v>
      </c>
      <c r="BL211" s="240" t="str">
        <f t="shared" ca="1" si="235"/>
        <v>0,183691862234436-7,48277689146899i</v>
      </c>
      <c r="BM211" s="240" t="str">
        <f t="shared" ca="1" si="236"/>
        <v>-3,20026323240245+6,76638810231031i</v>
      </c>
      <c r="BN211" s="240" t="str">
        <f t="shared" ca="1" si="237"/>
        <v>5,6677318735291-4,88901913654833i</v>
      </c>
      <c r="BO211" s="240" t="str">
        <f t="shared" ca="1" si="238"/>
        <v>-7,16272831058231+2,17278987859758i</v>
      </c>
      <c r="BP211" s="240" t="str">
        <f t="shared" ca="1" si="239"/>
        <v>7,42874032444794+0,916247728332573i</v>
      </c>
      <c r="BQ211" s="240" t="str">
        <f t="shared" ca="1" si="240"/>
        <v>-6,42012544381533-3,84807510236332i</v>
      </c>
      <c r="BR211" s="240" t="str">
        <f t="shared" ca="1" si="241"/>
        <v>4,30994230269937+6,11964787019285i</v>
      </c>
      <c r="BS211" s="240" t="str">
        <f t="shared" ca="1" si="242"/>
        <v>-1,46025715548306-7,34120846643207i</v>
      </c>
      <c r="BT211" s="240" t="str">
        <f t="shared" ca="1" si="243"/>
        <v>-1,63997962794224+7,30316092713887i</v>
      </c>
      <c r="BU211" s="240" t="str">
        <f t="shared" ca="1" si="244"/>
        <v>4,45882790552289-6,01203346769492i</v>
      </c>
      <c r="BV211" s="240" t="str">
        <f t="shared" ca="1" si="245"/>
        <v>-6,51262831252246+3,68935836842727i</v>
      </c>
      <c r="BW211" s="240" t="str">
        <f t="shared" ca="1" si="246"/>
        <v>7,44898877163575-0,733661357710729i</v>
      </c>
      <c r="BX211" s="240" t="str">
        <f t="shared" ca="1" si="247"/>
        <v>-7,10724809778908-2,34791762722352i</v>
      </c>
      <c r="BY211" s="240" t="str">
        <f t="shared" ca="1" si="248"/>
        <v>5,54604232277311+5,02663975850297i</v>
      </c>
      <c r="BZ211" s="240" t="str">
        <f t="shared" ca="1" si="249"/>
        <v>-3,03324389625907-6,84288858403822i</v>
      </c>
      <c r="CA211" s="240" t="str">
        <f t="shared" ca="1" si="250"/>
        <v>3,60552874815179E-12+7,4850312429377i</v>
      </c>
      <c r="CB211" s="240" t="str">
        <f t="shared" ca="1" si="251"/>
        <v>3,03324389625929-6,84288858403812i</v>
      </c>
      <c r="CC211" s="240" t="str">
        <f t="shared" ca="1" si="252"/>
        <v>-5,54604232277327+5,0266397585028i</v>
      </c>
      <c r="CD211" s="240" t="str">
        <f t="shared" ca="1" si="253"/>
        <v>7,10724809778916-2,3479176272233i</v>
      </c>
      <c r="CE211" s="240" t="str">
        <f t="shared" ca="1" si="254"/>
        <v>-7,44898877163573-0,733661357710962i</v>
      </c>
      <c r="CF211" s="240" t="str">
        <f t="shared" ca="1" si="255"/>
        <v>6,51262831252234+3,68935836842747i</v>
      </c>
      <c r="CG211" s="240" t="str">
        <f t="shared" ca="1" si="256"/>
        <v>-4,45882790552253-6,01203346769518i</v>
      </c>
      <c r="CH211" s="240" t="str">
        <f t="shared" ca="1" si="257"/>
        <v>1,63997962794181+7,30316092713896i</v>
      </c>
      <c r="CI211" s="240" t="str">
        <f t="shared" ca="1" si="258"/>
        <v>1,4602571554835-7,34120846643198i</v>
      </c>
      <c r="CJ211" s="240" t="str">
        <f t="shared" ca="1" si="259"/>
        <v>-4,30994230269974+6,11964787019259i</v>
      </c>
      <c r="CK211" s="240" t="str">
        <f t="shared" ca="1" si="260"/>
        <v>6,42012544381173-3,84807510236932i</v>
      </c>
      <c r="CL211" s="240" t="str">
        <f t="shared" ca="1" si="261"/>
        <v>-7,42874032444799+0,916247728332124i</v>
      </c>
      <c r="CM211" s="240" t="str">
        <f t="shared" ca="1" si="262"/>
        <v>7,16272831058218+2,172789878598i</v>
      </c>
      <c r="CN211" s="240" t="str">
        <f t="shared" ca="1" si="263"/>
        <v>-5,6677318735288-4,88901913654867i</v>
      </c>
      <c r="CO211" s="240" t="str">
        <f t="shared" ca="1" si="264"/>
        <v>3,20026323240204+6,7663881023105i</v>
      </c>
      <c r="CP211" s="240" t="str">
        <f t="shared" ca="1" si="265"/>
        <v>-0,183691862233989-7,48277689146899i</v>
      </c>
      <c r="CQ211" s="240" t="str">
        <f t="shared" ca="1" si="266"/>
        <v>-2,8643974474067+6,91526716555791i</v>
      </c>
      <c r="CR211" s="240" t="str">
        <f t="shared" ca="1" si="267"/>
        <v>5,42101204349722-5,16123252063027i</v>
      </c>
      <c r="CS211" s="240" t="str">
        <f t="shared" ca="1" si="268"/>
        <v>-7,04748674449674+2,52163107807154i</v>
      </c>
      <c r="CT211" s="240" t="str">
        <f t="shared" ca="1" si="269"/>
        <v>7,46475022652382+0,550633056913635i</v>
      </c>
      <c r="CU211" s="240" t="str">
        <f t="shared" ca="1" si="270"/>
        <v>-6,6012082174603-3,52841930295819i</v>
      </c>
      <c r="CV211" s="240" t="str">
        <f t="shared" ca="1" si="271"/>
        <v>4,60502767713591+5,90079764104529i</v>
      </c>
      <c r="CW211" s="240" t="str">
        <f t="shared" ca="1" si="272"/>
        <v>-1,81871423798842-7,2607142367877i</v>
      </c>
      <c r="CX211" s="240" t="str">
        <f t="shared" ca="1" si="273"/>
        <v>-1,27965507872391+7,37483393624897i</v>
      </c>
      <c r="CY211" s="240" t="str">
        <f t="shared" ca="1" si="274"/>
        <v>4,15846055179847-6,22357602563747i</v>
      </c>
      <c r="CZ211" s="240" t="str">
        <f t="shared" ca="1" si="275"/>
        <v>-6,32375533160131+4,00447389975229i</v>
      </c>
      <c r="DA211" s="240" t="str">
        <f t="shared" ca="1" si="276"/>
        <v>7,40401708186633-1,09828218559029i</v>
      </c>
      <c r="DB211" s="240" t="str">
        <f t="shared" ca="1" si="277"/>
        <v>-7,21389396367487-1,99635332258813i</v>
      </c>
      <c r="DC211" s="240" t="str">
        <f t="shared" ca="1" si="278"/>
        <v>5,78600739453902+4,74845355227291i</v>
      </c>
      <c r="DD211" s="240" t="str">
        <f t="shared" ca="1" si="279"/>
        <v>-3,36535484964629-6,68581180139822i</v>
      </c>
      <c r="DE211" s="240" t="str">
        <f t="shared" ca="1" si="280"/>
        <v>0,367273075355248+7,47601519500011i</v>
      </c>
      <c r="DF211" s="240" t="str">
        <f t="shared" ca="1" si="281"/>
        <v>2,6938255926454-6,98348024871282i</v>
      </c>
      <c r="DG211" s="240" t="str">
        <f t="shared" ca="1" si="282"/>
        <v>-5,29271634927601+5,29271634927283i</v>
      </c>
      <c r="DH211" s="240" t="str">
        <f t="shared" ca="1" si="283"/>
        <v>6,98348024871444-2,6938255926412i</v>
      </c>
      <c r="DI211" s="240" t="str">
        <f t="shared" ca="1" si="284"/>
        <v>-7,47601519499989-0,367273075359743i</v>
      </c>
      <c r="DJ211" s="240" t="str">
        <f t="shared" ca="1" si="285"/>
        <v>6,68581180139964+3,36535484964346i</v>
      </c>
      <c r="DK211" s="240" t="str">
        <f t="shared" ca="1" si="286"/>
        <v>-4,74845355227536-5,78600739453702i</v>
      </c>
      <c r="DL211" s="240" t="str">
        <f t="shared" ca="1" si="287"/>
        <v>1,99635332259118+7,21389396367403i</v>
      </c>
      <c r="DM211" s="240" t="str">
        <f t="shared" ca="1" si="288"/>
        <v>1,09828218558717-7,40401708186679i</v>
      </c>
      <c r="DN211" s="240" t="str">
        <f t="shared" ca="1" si="289"/>
        <v>-4,00447389974963+6,32375533160301i</v>
      </c>
      <c r="DO211" s="240" t="str">
        <f t="shared" ca="1" si="290"/>
        <v>6,22357602563973-4,15846055179508i</v>
      </c>
      <c r="DP211" s="240" t="str">
        <f t="shared" ca="1" si="291"/>
        <v>-7,37483393624967+1,27965507871989i</v>
      </c>
      <c r="DQ211" s="240" t="str">
        <f t="shared" ca="1" si="292"/>
        <v>7,26071423678671+1,81871423799237i</v>
      </c>
      <c r="DR211" s="240" t="str">
        <f t="shared" ca="1" si="293"/>
        <v>-5,90079764104279-4,60502767713912i</v>
      </c>
      <c r="DS211" s="240" t="str">
        <f t="shared" ca="1" si="294"/>
        <v>3,52841930296116+6,60120821745872i</v>
      </c>
      <c r="DT211" s="240" t="str">
        <f t="shared" ca="1" si="295"/>
        <v>-0,550633056916997-7,46475022652357i</v>
      </c>
      <c r="DU211" s="240" t="str">
        <f t="shared" ca="1" si="296"/>
        <v>-2,52163107806837+7,04748674449788i</v>
      </c>
      <c r="DV211" s="240" t="str">
        <f t="shared" ca="1" si="297"/>
        <v>5,16123252062783-5,42101204349955i</v>
      </c>
      <c r="DW211" s="240" t="str">
        <f t="shared" ca="1" si="298"/>
        <v>-6,91526716555662+2,86439744740982i</v>
      </c>
      <c r="DX211" s="240" t="str">
        <f t="shared" ca="1" si="299"/>
        <v>7,48277689146907+0,183691862231045i</v>
      </c>
      <c r="DY211" s="240" t="str">
        <f t="shared" ca="1" si="300"/>
        <v>-6,76638810230867-3,20026323240592i</v>
      </c>
      <c r="DZ211" s="240" t="str">
        <f t="shared" ca="1" si="301"/>
        <v>4,88901913654542+5,66773187353161i</v>
      </c>
      <c r="EA211" s="240" t="str">
        <f t="shared" ca="1" si="302"/>
        <v>-2,1727898785939-7,16272831058343i</v>
      </c>
      <c r="EB211" s="240" t="str">
        <f t="shared" ca="1" si="303"/>
        <v>-0,916247728336383+7,42874032444747i</v>
      </c>
      <c r="EC211" s="240" t="str">
        <f t="shared" ca="1" si="304"/>
        <v>3,84807510236662-6,42012544381336i</v>
      </c>
      <c r="ED211" s="240" t="str">
        <f t="shared" ca="1" si="305"/>
        <v>-6,11964787019078+4,30994230270232i</v>
      </c>
      <c r="EE211" s="240" t="str">
        <f t="shared" ca="1" si="306"/>
        <v>7,34120846643137-1,46025715548659i</v>
      </c>
      <c r="EF211" s="240" t="str">
        <f t="shared" ca="1" si="307"/>
        <v>-7,30316092713966-1,63997962793873i</v>
      </c>
      <c r="EG211" s="240" t="str">
        <f t="shared" ca="1" si="308"/>
        <v>6,01203346769706+4,45882790551999i</v>
      </c>
      <c r="EH211" s="240" t="str">
        <f t="shared" ca="1" si="309"/>
        <v>-3,68935836843041-6,51262831252068i</v>
      </c>
      <c r="EI211" s="240" t="str">
        <f t="shared" ca="1" si="310"/>
        <v>0,733661357706695+7,44898877163615i</v>
      </c>
      <c r="EJ211" s="240" t="str">
        <f t="shared" ca="1" si="311"/>
        <v>2,34791762722737-7,10724809778781i</v>
      </c>
      <c r="EK211" s="240" t="str">
        <f t="shared" ca="1" si="312"/>
        <v>-5,02663975850597+5,54604232277039i</v>
      </c>
      <c r="EL211" s="240" t="str">
        <f t="shared" ca="1" si="313"/>
        <v>6,84288858403986-3,03324389625537i</v>
      </c>
      <c r="EM211" s="240" t="str">
        <f t="shared" ca="1" si="314"/>
        <v>-7,4850312429377-4,4748829401017E-13i</v>
      </c>
      <c r="EN211" s="240"/>
      <c r="EO211" s="240"/>
      <c r="EP211" s="240"/>
    </row>
    <row r="212" spans="1:146" ht="15" thickBot="1">
      <c r="A212" s="277">
        <f t="shared" si="181"/>
        <v>2.1875000000000015E-3</v>
      </c>
      <c r="B212" s="276">
        <v>112</v>
      </c>
      <c r="C212" s="248">
        <f t="shared" si="182"/>
        <v>22400</v>
      </c>
      <c r="D212" s="247">
        <f t="shared" si="315"/>
        <v>140743.35088082272</v>
      </c>
      <c r="E212" s="247" t="str">
        <f t="shared" si="316"/>
        <v>140743,350880823i</v>
      </c>
      <c r="F212" s="247" t="str">
        <f t="shared" si="320"/>
        <v>0,0107816505008293-0,0233129149533595i</v>
      </c>
      <c r="G212" s="247" t="str">
        <f t="shared" si="321"/>
        <v>-3,86142866455744+2,47955988770876i</v>
      </c>
      <c r="H212" s="247" t="str">
        <f t="shared" si="319"/>
        <v>0,00202931920724129-0,00375277228655961i</v>
      </c>
      <c r="I212" s="247" t="str">
        <f t="shared" si="317"/>
        <v>-0,00248042475670284+0,00352010181817841i</v>
      </c>
      <c r="J212" s="275" t="str">
        <f ca="1">IMPRODUCT(1/N_FFT2,DW100)</f>
        <v>0,0381653288293861-0,0000671157202433352i</v>
      </c>
      <c r="K212" s="274" t="str">
        <f t="shared" ca="1" si="318"/>
        <v>-0,000094429972307257+0,000134512318897754i</v>
      </c>
      <c r="N212" s="265">
        <f t="shared" ca="1" si="185"/>
        <v>22.485221053900887</v>
      </c>
      <c r="O212" s="240">
        <f t="shared" ca="1" si="186"/>
        <v>7.4852210539008865</v>
      </c>
      <c r="P212" s="240" t="str">
        <f t="shared" ca="1" si="187"/>
        <v>-6,91544252802159-2,86447008491822i</v>
      </c>
      <c r="Q212" s="240" t="str">
        <f t="shared" ca="1" si="188"/>
        <v>5,29285056589364+5,29285056589362i</v>
      </c>
      <c r="R212" s="240" t="str">
        <f t="shared" ca="1" si="189"/>
        <v>-2,86447008491824-6,91544252802159i</v>
      </c>
      <c r="S212" s="240" t="str">
        <f t="shared" ca="1" si="190"/>
        <v>1,82940253136182E-13+7,48522105390089i</v>
      </c>
      <c r="T212" s="240" t="str">
        <f t="shared" ca="1" si="191"/>
        <v>2,86447008491854-6,91544252802146i</v>
      </c>
      <c r="U212" s="241" t="str">
        <f t="shared" ca="1" si="192"/>
        <v>-5,2928505658937+5,29285056589356i</v>
      </c>
      <c r="V212" s="240" t="str">
        <f t="shared" ca="1" si="193"/>
        <v>6,91544252802155-2,86447008491833i</v>
      </c>
      <c r="W212" s="240" t="str">
        <f t="shared" ca="1" si="194"/>
        <v>-7,48522105390089+3,65880506272363E-13i</v>
      </c>
      <c r="X212" s="240" t="str">
        <f t="shared" ca="1" si="195"/>
        <v>6,91544252802153+2,86447008491837i</v>
      </c>
      <c r="Y212" s="240" t="str">
        <f t="shared" ca="1" si="196"/>
        <v>-5,29285056589368-5,29285056589358i</v>
      </c>
      <c r="Z212" s="240" t="str">
        <f t="shared" ca="1" si="197"/>
        <v>2,86447008491849+6,91544252802148i</v>
      </c>
      <c r="AA212" s="240" t="str">
        <f t="shared" ca="1" si="198"/>
        <v>2,09075386562072E-13-7,48522105390089i</v>
      </c>
      <c r="AB212" s="240" t="str">
        <f t="shared" ca="1" si="199"/>
        <v>-2,86447008491819+6,91544252802161i</v>
      </c>
      <c r="AC212" s="240" t="str">
        <f t="shared" ca="1" si="200"/>
        <v>5,29285056589346-5,2928505658938i</v>
      </c>
      <c r="AD212" s="240" t="str">
        <f t="shared" ca="1" si="201"/>
        <v>-6,91544252802169+2,86447008491799i</v>
      </c>
      <c r="AE212" s="240" t="str">
        <f t="shared" ca="1" si="202"/>
        <v>7,48522105390089+6,6024404266449E-14i</v>
      </c>
      <c r="AF212" s="240" t="str">
        <f t="shared" ca="1" si="203"/>
        <v>-6,91544252802166-2,86447008491806i</v>
      </c>
      <c r="AG212" s="240" t="str">
        <f t="shared" ca="1" si="204"/>
        <v>5,29285056589341+5,29285056589385i</v>
      </c>
      <c r="AH212" s="240" t="str">
        <f t="shared" ca="1" si="205"/>
        <v>-2,86447008491812-6,91544252802164i</v>
      </c>
      <c r="AI212" s="240" t="str">
        <f t="shared" ca="1" si="206"/>
        <v>1,30212272483252E-13+7,48522105390089i</v>
      </c>
      <c r="AJ212" s="240" t="str">
        <f t="shared" ca="1" si="207"/>
        <v>2,86447008491788-6,91544252802174i</v>
      </c>
      <c r="AK212" s="240" t="str">
        <f t="shared" ca="1" si="208"/>
        <v>-5,29285056589376+5,29285056589351i</v>
      </c>
      <c r="AL212" s="240" t="str">
        <f t="shared" ca="1" si="209"/>
        <v>6,91544252802156-2,86447008491829i</v>
      </c>
      <c r="AM212" s="240" t="str">
        <f t="shared" ca="1" si="210"/>
        <v>-7,48522105390089+3,26448949232953E-13i</v>
      </c>
      <c r="AN212" s="240" t="str">
        <f t="shared" ca="1" si="211"/>
        <v>6,91544252802153+2,86447008491838i</v>
      </c>
      <c r="AO212" s="240" t="str">
        <f t="shared" ca="1" si="212"/>
        <v>-5,29285056589369-5,29285056589358i</v>
      </c>
      <c r="AP212" s="240" t="str">
        <f t="shared" ca="1" si="213"/>
        <v>2,86447008491843+6,9154425280215i</v>
      </c>
      <c r="AQ212" s="240" t="str">
        <f t="shared" ca="1" si="214"/>
        <v>2,75099790828521E-13-7,48522105390089i</v>
      </c>
      <c r="AR212" s="240" t="str">
        <f t="shared" ca="1" si="215"/>
        <v>2,75099790828521E-13-7,48522105390089i</v>
      </c>
      <c r="AS212" s="240" t="str">
        <f t="shared" ca="1" si="216"/>
        <v>5,29285056589348-5,29285056589379i</v>
      </c>
      <c r="AT212" s="240" t="str">
        <f t="shared" ca="1" si="217"/>
        <v>-6,9154425280217+2,86447008491797i</v>
      </c>
      <c r="AU212" s="240" t="str">
        <f t="shared" ca="1" si="218"/>
        <v>7,48522105390089+1,32048808532898E-13i</v>
      </c>
      <c r="AV212" s="240" t="str">
        <f t="shared" ca="1" si="219"/>
        <v>-6,91544252802164-2,86447008491812i</v>
      </c>
      <c r="AW212" s="240" t="str">
        <f t="shared" ca="1" si="220"/>
        <v>5,29285056589389+5,29285056589337i</v>
      </c>
      <c r="AX212" s="240" t="str">
        <f t="shared" ca="1" si="221"/>
        <v>-2,86447008491811-6,91544252802165i</v>
      </c>
      <c r="AY212" s="240" t="str">
        <f t="shared" ca="1" si="222"/>
        <v>1,17373562670882E-13+7,48522105390089i</v>
      </c>
      <c r="AZ212" s="240" t="str">
        <f t="shared" ca="1" si="223"/>
        <v>2,86447008491514-6,91544252802287i</v>
      </c>
      <c r="BA212" s="240" t="str">
        <f t="shared" ca="1" si="224"/>
        <v>-5,29285056589162+5,29285056589565i</v>
      </c>
      <c r="BB212" s="240" t="str">
        <f t="shared" ca="1" si="225"/>
        <v>6,91544252802073-2,8644700849203i</v>
      </c>
      <c r="BC212" s="240" t="str">
        <f t="shared" ca="1" si="226"/>
        <v>-7,48522105390089+1,7496239896807E-12i</v>
      </c>
      <c r="BD212" s="240" t="str">
        <f t="shared" ca="1" si="227"/>
        <v>6,91544252802207+2,86447008491707i</v>
      </c>
      <c r="BE212" s="240" t="str">
        <f t="shared" ca="1" si="228"/>
        <v>-5,29285056589417-5,2928505658931i</v>
      </c>
      <c r="BF212" s="240" t="str">
        <f t="shared" ca="1" si="229"/>
        <v>2,86447008491847+6,91544252802149i</v>
      </c>
      <c r="BG212" s="240" t="str">
        <f t="shared" ca="1" si="230"/>
        <v>3,41124195094969E-13-7,48522105390089i</v>
      </c>
      <c r="BH212" s="240" t="str">
        <f t="shared" ca="1" si="231"/>
        <v>-2,864470084919+6,91544252802127i</v>
      </c>
      <c r="BI212" s="240" t="str">
        <f t="shared" ca="1" si="232"/>
        <v>5,29285056589457-5,29285056589269i</v>
      </c>
      <c r="BJ212" s="240" t="str">
        <f t="shared" ca="1" si="233"/>
        <v>-6,91544252802233+2,86447008491644i</v>
      </c>
      <c r="BK212" s="240" t="str">
        <f t="shared" ca="1" si="234"/>
        <v>7,48522105390089+2,32550099096248E-12i</v>
      </c>
      <c r="BL212" s="240" t="str">
        <f t="shared" ca="1" si="235"/>
        <v>-6,91544252802047-2,86447008492093i</v>
      </c>
      <c r="BM212" s="240" t="str">
        <f t="shared" ca="1" si="236"/>
        <v>5,29285056589129+5,29285056589598i</v>
      </c>
      <c r="BN212" s="240" t="str">
        <f t="shared" ca="1" si="237"/>
        <v>-2,86447008492148-6,91544252802025i</v>
      </c>
      <c r="BO212" s="240" t="str">
        <f t="shared" ca="1" si="238"/>
        <v>3,13611943674098E-12+7,48522105390089i</v>
      </c>
      <c r="BP212" s="240" t="str">
        <f t="shared" ca="1" si="239"/>
        <v>2,86447008491588-6,91544252802256i</v>
      </c>
      <c r="BQ212" s="240" t="str">
        <f t="shared" ca="1" si="240"/>
        <v>-5,29285056589227+5,292850565895i</v>
      </c>
      <c r="BR212" s="240" t="str">
        <f t="shared" ca="1" si="241"/>
        <v>6,915442528021-2,86447008491965i</v>
      </c>
      <c r="BS212" s="240" t="str">
        <f t="shared" ca="1" si="242"/>
        <v>-7,48522105390089+9,3899986305715E-13i</v>
      </c>
      <c r="BT212" s="240" t="str">
        <f t="shared" ca="1" si="243"/>
        <v>6,9154425280218+2,86447008491772i</v>
      </c>
      <c r="BU212" s="240" t="str">
        <f t="shared" ca="1" si="244"/>
        <v>-5,29285056589359-5,29285056589367i</v>
      </c>
      <c r="BV212" s="240" t="str">
        <f t="shared" ca="1" si="245"/>
        <v>2,86447008491762+6,91544252802184i</v>
      </c>
      <c r="BW212" s="240" t="str">
        <f t="shared" ca="1" si="246"/>
        <v>1,04537693281036E-12-7,48522105390089i</v>
      </c>
      <c r="BX212" s="240" t="str">
        <f t="shared" ca="1" si="247"/>
        <v>-2,86447008491975+6,91544252802096i</v>
      </c>
      <c r="BY212" s="240" t="str">
        <f t="shared" ca="1" si="248"/>
        <v>5,29285056589507-5,29285056589219i</v>
      </c>
      <c r="BZ212" s="240" t="str">
        <f t="shared" ca="1" si="249"/>
        <v>-6,9154425280226+2,86447008491579i</v>
      </c>
      <c r="CA212" s="240" t="str">
        <f t="shared" ca="1" si="250"/>
        <v>7,48522105390089+3,24249650649418E-12i</v>
      </c>
      <c r="CB212" s="240" t="str">
        <f t="shared" ca="1" si="251"/>
        <v>-6,9154425280202-2,86447008492158i</v>
      </c>
      <c r="CC212" s="240" t="str">
        <f t="shared" ca="1" si="252"/>
        <v>5,2928505658959+5,29285056589136i</v>
      </c>
      <c r="CD212" s="240" t="str">
        <f t="shared" ca="1" si="253"/>
        <v>-2,86447008492083-6,91544252802052i</v>
      </c>
      <c r="CE212" s="240" t="str">
        <f t="shared" ca="1" si="254"/>
        <v>2,21912392120928E-12+7,48522105390089i</v>
      </c>
      <c r="CF212" s="240" t="str">
        <f t="shared" ca="1" si="255"/>
        <v>2,86447008491654-6,91544252802229i</v>
      </c>
      <c r="CG212" s="240" t="str">
        <f t="shared" ca="1" si="256"/>
        <v>-5,29285056589277+5,2928505658945i</v>
      </c>
      <c r="CH212" s="240" t="str">
        <f t="shared" ca="1" si="257"/>
        <v>6,91544252802135-2,8644700849188i</v>
      </c>
      <c r="CI212" s="240" t="str">
        <f t="shared" ca="1" si="258"/>
        <v>-7,48522105390089+2,34747125341763E-13i</v>
      </c>
      <c r="CJ212" s="240" t="str">
        <f t="shared" ca="1" si="259"/>
        <v>6,91544252802145+2,86447008491856i</v>
      </c>
      <c r="CK212" s="240" t="str">
        <f t="shared" ca="1" si="260"/>
        <v>-5,2928505658931-5,29285056589417i</v>
      </c>
      <c r="CL212" s="240" t="str">
        <f t="shared" ca="1" si="261"/>
        <v>2,86447008491697+6,91544252802211i</v>
      </c>
      <c r="CM212" s="240" t="str">
        <f t="shared" ca="1" si="262"/>
        <v>1,96237244834206E-12-7,48522105390089i</v>
      </c>
      <c r="CN212" s="240" t="str">
        <f t="shared" ca="1" si="263"/>
        <v>-2,8644700849204+6,9154425280207i</v>
      </c>
      <c r="CO212" s="240" t="str">
        <f t="shared" ca="1" si="264"/>
        <v>5,29285056589572-5,29285056589154i</v>
      </c>
      <c r="CP212" s="240" t="str">
        <f t="shared" ca="1" si="265"/>
        <v>-6,91544252802287+2,86447008491514i</v>
      </c>
      <c r="CQ212" s="240" t="str">
        <f t="shared" ca="1" si="266"/>
        <v>7,48522105390089-3,4992479793614E-12i</v>
      </c>
      <c r="CR212" s="240" t="str">
        <f t="shared" ca="1" si="267"/>
        <v>-6,91544252802278-2,86447008491535i</v>
      </c>
      <c r="CS212" s="240" t="str">
        <f t="shared" ca="1" si="268"/>
        <v>5,2928505658954+5,29285056589186i</v>
      </c>
      <c r="CT212" s="240" t="str">
        <f t="shared" ca="1" si="269"/>
        <v>-2,86447008491999-6,91544252802086i</v>
      </c>
      <c r="CU212" s="240" t="str">
        <f t="shared" ca="1" si="270"/>
        <v>1,51487118349388E-12+7,48522105390089i</v>
      </c>
      <c r="CV212" s="240" t="str">
        <f t="shared" ca="1" si="271"/>
        <v>2,86447008491738-6,91544252802194i</v>
      </c>
      <c r="CW212" s="240" t="str">
        <f t="shared" ca="1" si="272"/>
        <v>-5,29285056589326+5,292850565894i</v>
      </c>
      <c r="CX212" s="240" t="str">
        <f t="shared" ca="1" si="273"/>
        <v>6,91544252802162-2,86447008491815i</v>
      </c>
      <c r="CY212" s="240" t="str">
        <f t="shared" ca="1" si="274"/>
        <v>-7,48522105390089-6,82248390189939E-13i</v>
      </c>
      <c r="CZ212" s="240" t="str">
        <f t="shared" ca="1" si="275"/>
        <v>6,91544252802118+2,86447008491922i</v>
      </c>
      <c r="DA212" s="240" t="str">
        <f t="shared" ca="1" si="276"/>
        <v>-5,29285056589245-5,29285056589482i</v>
      </c>
      <c r="DB212" s="240" t="str">
        <f t="shared" ca="1" si="277"/>
        <v>2,86447008491632+6,91544252802238i</v>
      </c>
      <c r="DC212" s="240" t="str">
        <f t="shared" ca="1" si="278"/>
        <v>2,66662518605745E-12-7,48522105390089i</v>
      </c>
      <c r="DD212" s="240" t="str">
        <f t="shared" ca="1" si="279"/>
        <v>-2,86447008492124+6,91544252802034i</v>
      </c>
      <c r="DE212" s="240" t="str">
        <f t="shared" ca="1" si="280"/>
        <v>5,29285056589637-5,2928505658909i</v>
      </c>
      <c r="DF212" s="240" t="str">
        <f t="shared" ca="1" si="281"/>
        <v>-6,91544252802029+2,86447008492136i</v>
      </c>
      <c r="DG212" s="240" t="str">
        <f t="shared" ca="1" si="282"/>
        <v>7,48522105390089-2,5822524638297E-12i</v>
      </c>
      <c r="DH212" s="240" t="str">
        <f t="shared" ca="1" si="283"/>
        <v>-6,91544252802243-2,8644700849162i</v>
      </c>
      <c r="DI212" s="240" t="str">
        <f t="shared" ca="1" si="284"/>
        <v>5,29285056589491+5,29285056589236i</v>
      </c>
      <c r="DJ212" s="240" t="str">
        <f t="shared" ca="1" si="285"/>
        <v>-2,86447008491953-6,91544252802105i</v>
      </c>
      <c r="DK212" s="240" t="str">
        <f t="shared" ca="1" si="286"/>
        <v>5,97875667962182E-13+7,48522105390089i</v>
      </c>
      <c r="DL212" s="240" t="str">
        <f t="shared" ca="1" si="287"/>
        <v>2,86447008491803-6,91544252802167i</v>
      </c>
      <c r="DM212" s="240" t="str">
        <f t="shared" ca="1" si="288"/>
        <v>-5,29285056589376+5,2928505658935i</v>
      </c>
      <c r="DN212" s="240" t="str">
        <f t="shared" ca="1" si="289"/>
        <v>6,91544252802198-2,86447008491731i</v>
      </c>
      <c r="DO212" s="240" t="str">
        <f t="shared" ca="1" si="290"/>
        <v>-7,48522105390089-1,38650112790533E-12i</v>
      </c>
      <c r="DP212" s="240" t="str">
        <f t="shared" ca="1" si="291"/>
        <v>6,91544252802091+2,86447008491987i</v>
      </c>
      <c r="DQ212" s="240" t="str">
        <f t="shared" ca="1" si="292"/>
        <v>-5,2928505658918-5,29285056589546i</v>
      </c>
      <c r="DR212" s="240" t="str">
        <f t="shared" ca="1" si="293"/>
        <v>2,86447008491547+6,91544252802273i</v>
      </c>
      <c r="DS212" s="240" t="str">
        <f t="shared" ca="1" si="294"/>
        <v>3,37087792377284E-12-7,48522105390089i</v>
      </c>
      <c r="DT212" s="240" t="str">
        <f t="shared" ca="1" si="295"/>
        <v>-2,8644700849217+6,91544252802015i</v>
      </c>
      <c r="DU212" s="240" t="str">
        <f t="shared" ca="1" si="296"/>
        <v>5,29285056589145-5,29285056589581i</v>
      </c>
      <c r="DV212" s="240" t="str">
        <f t="shared" ca="1" si="297"/>
        <v>-6,91544252802056+2,86447008492071i</v>
      </c>
      <c r="DW212" s="240" t="str">
        <f t="shared" ca="1" si="298"/>
        <v>7,48522105390089-1,87799972611431E-12i</v>
      </c>
      <c r="DX212" s="240" t="str">
        <f t="shared" ca="1" si="299"/>
        <v>-6,91544252802216-2,86447008491685i</v>
      </c>
      <c r="DY212" s="240" t="str">
        <f t="shared" ca="1" si="300"/>
        <v>5,29285056589441+5,29285056589286i</v>
      </c>
      <c r="DZ212" s="240" t="str">
        <f t="shared" ca="1" si="301"/>
        <v>-2,86447008491849-6,91544252802148i</v>
      </c>
      <c r="EA212" s="240" t="str">
        <f t="shared" ca="1" si="302"/>
        <v>-1,06377069753206E-13+7,48522105390089i</v>
      </c>
      <c r="EB212" s="240" t="str">
        <f t="shared" ca="1" si="303"/>
        <v>2,86447008491868-6,9154425280214i</v>
      </c>
      <c r="EC212" s="240" t="str">
        <f t="shared" ca="1" si="304"/>
        <v>-5,29285056589456+5,29285056589271i</v>
      </c>
      <c r="ED212" s="240" t="str">
        <f t="shared" ca="1" si="305"/>
        <v>6,91544252802225-2,86447008491666i</v>
      </c>
      <c r="EE212" s="240" t="str">
        <f t="shared" ca="1" si="306"/>
        <v>-7,48522105390089-2,09075386562072E-12i</v>
      </c>
      <c r="EF212" s="240" t="str">
        <f t="shared" ca="1" si="307"/>
        <v>6,91544252802064+2,86447008492052i</v>
      </c>
      <c r="EG212" s="240" t="str">
        <f t="shared" ca="1" si="308"/>
        <v>-5,2928505658913-5,29285056589596i</v>
      </c>
      <c r="EH212" s="240" t="str">
        <f t="shared" ca="1" si="309"/>
        <v>2,86447008491482+6,915442528023i</v>
      </c>
      <c r="EI212" s="240" t="str">
        <f t="shared" ca="1" si="310"/>
        <v>-3,15812378426643E-12-7,48522105390089i</v>
      </c>
      <c r="EJ212" s="240" t="str">
        <f t="shared" ca="1" si="311"/>
        <v>-2,86447008491567+6,91544252802265i</v>
      </c>
      <c r="EK212" s="240" t="str">
        <f t="shared" ca="1" si="312"/>
        <v>5,29285056589195-5,29285056589531i</v>
      </c>
      <c r="EL212" s="240" t="str">
        <f t="shared" ca="1" si="313"/>
        <v>-6,915442528021+2,86447008491967i</v>
      </c>
      <c r="EM212" s="240" t="str">
        <f t="shared" ca="1" si="314"/>
        <v>7,48522105390089-1,17374698839892E-12i</v>
      </c>
      <c r="EN212" s="240"/>
      <c r="EO212" s="240"/>
      <c r="EP212" s="240"/>
    </row>
    <row r="213" spans="1:146" ht="15" thickBot="1">
      <c r="A213" s="277">
        <f t="shared" si="181"/>
        <v>2.2070312500000015E-3</v>
      </c>
      <c r="B213" s="276">
        <v>113</v>
      </c>
      <c r="C213" s="248">
        <f t="shared" si="182"/>
        <v>22600</v>
      </c>
      <c r="D213" s="247">
        <f t="shared" si="315"/>
        <v>141999.98794225865</v>
      </c>
      <c r="E213" s="247" t="str">
        <f t="shared" si="316"/>
        <v>141999,987942259i</v>
      </c>
      <c r="F213" s="247" t="str">
        <f t="shared" si="320"/>
        <v>0,0107871825166647-0,0231432511904871i</v>
      </c>
      <c r="G213" s="247" t="str">
        <f t="shared" si="321"/>
        <v>-3,83299231760857+2,49490855502914i</v>
      </c>
      <c r="H213" s="247" t="str">
        <f t="shared" si="319"/>
        <v>0,00202873756711674-0,00371955037310556i</v>
      </c>
      <c r="I213" s="247" t="str">
        <f t="shared" si="317"/>
        <v>-0,00247289226320791+0,00349085826556445i</v>
      </c>
      <c r="J213" s="275" t="str">
        <f ca="1">IMPRODUCT(1/N_FFT2,DX100)</f>
        <v>0,0202611219067238-0,0044613616383457i</v>
      </c>
      <c r="K213" s="274" t="str">
        <f t="shared" ca="1" si="318"/>
        <v>-0,0000345295904561583+0,0000817611715565334i</v>
      </c>
      <c r="N213" s="265">
        <f t="shared" ca="1" si="185"/>
        <v>22.485395463904986</v>
      </c>
      <c r="O213" s="240">
        <f t="shared" ca="1" si="186"/>
        <v>7.4853954639049842</v>
      </c>
      <c r="P213" s="240" t="str">
        <f t="shared" ca="1" si="187"/>
        <v>-6,98382006425357-2,69395667396092i</v>
      </c>
      <c r="Q213" s="240" t="str">
        <f t="shared" ca="1" si="188"/>
        <v>5,54631219270731+5,02688435435663i</v>
      </c>
      <c r="R213" s="240" t="str">
        <f t="shared" ca="1" si="189"/>
        <v>-3,3655186075169-6,6861371324186i</v>
      </c>
      <c r="S213" s="240" t="str">
        <f t="shared" ca="1" si="190"/>
        <v>0,733697057608143+7,44935123877956i</v>
      </c>
      <c r="T213" s="240" t="str">
        <f t="shared" ca="1" si="191"/>
        <v>1,99645046496817-7,21424499112539i</v>
      </c>
      <c r="U213" s="241" t="str">
        <f t="shared" ca="1" si="192"/>
        <v>-4,45904487169924+6,01232601271937i</v>
      </c>
      <c r="V213" s="240" t="str">
        <f t="shared" ca="1" si="193"/>
        <v>6,32406304498402-4,00466875710299i</v>
      </c>
      <c r="W213" s="240" t="str">
        <f t="shared" ca="1" si="194"/>
        <v>-7,34156568899515+1,46032821147118i</v>
      </c>
      <c r="X213" s="240" t="str">
        <f t="shared" ca="1" si="195"/>
        <v>7,37519279502524+1,27971734662666i</v>
      </c>
      <c r="Y213" s="240" t="str">
        <f t="shared" ca="1" si="196"/>
        <v>-6,42043784655759-3,84826234936501i</v>
      </c>
      <c r="Z213" s="240" t="str">
        <f t="shared" ca="1" si="197"/>
        <v>4,60525175738308+5,90108477334205i</v>
      </c>
      <c r="AA213" s="240" t="str">
        <f t="shared" ca="1" si="198"/>
        <v>-2,17289560636185-7,16307684831754i</v>
      </c>
      <c r="AB213" s="240" t="str">
        <f t="shared" ca="1" si="199"/>
        <v>-0,550659850673182+7,46511346061839i</v>
      </c>
      <c r="AC213" s="240" t="str">
        <f t="shared" ca="1" si="200"/>
        <v>3,20041895693286-6,76671735416473i</v>
      </c>
      <c r="AD213" s="240" t="str">
        <f t="shared" ca="1" si="201"/>
        <v>-5,42127582947127+5,16148366575347i</v>
      </c>
      <c r="AE213" s="240" t="str">
        <f t="shared" ca="1" si="202"/>
        <v>6,91560366185473-2,86453682873702i</v>
      </c>
      <c r="AF213" s="240" t="str">
        <f t="shared" ca="1" si="203"/>
        <v>-7,48314100273973+0,183700800664308i</v>
      </c>
      <c r="AG213" s="240" t="str">
        <f t="shared" ca="1" si="204"/>
        <v>7,04782967458761+2,52175378041781i</v>
      </c>
      <c r="AH213" s="240" t="str">
        <f t="shared" ca="1" si="205"/>
        <v>-5,66800766486814-4,88925703579238i</v>
      </c>
      <c r="AI213" s="240" t="str">
        <f t="shared" ca="1" si="206"/>
        <v>3,52859099553701+6,60152943167448i</v>
      </c>
      <c r="AJ213" s="240" t="str">
        <f t="shared" ca="1" si="207"/>
        <v>-0,916292312869586-7,42910180630374i</v>
      </c>
      <c r="AK213" s="240" t="str">
        <f t="shared" ca="1" si="208"/>
        <v>-1,81880273646646+7,26106754250857i</v>
      </c>
      <c r="AL213" s="240" t="str">
        <f t="shared" ca="1" si="209"/>
        <v>4,31015202411852-6,11994565172243i</v>
      </c>
      <c r="AM213" s="240" t="str">
        <f t="shared" ca="1" si="210"/>
        <v>-6,22387886430452+4,15866290212525i</v>
      </c>
      <c r="AN213" s="240" t="str">
        <f t="shared" ca="1" si="211"/>
        <v>7,30351629831281-1,64005942920629i</v>
      </c>
      <c r="AO213" s="240" t="str">
        <f t="shared" ca="1" si="212"/>
        <v>-7,40437736069171-1,09833562790495i</v>
      </c>
      <c r="AP213" s="240" t="str">
        <f t="shared" ca="1" si="213"/>
        <v>6,51294521644804+3,68953789228352i</v>
      </c>
      <c r="AQ213" s="240" t="str">
        <f t="shared" ca="1" si="214"/>
        <v>-4,7486846116103-5,7862889411526i</v>
      </c>
      <c r="AR213" s="240" t="str">
        <f t="shared" ca="1" si="215"/>
        <v>-4,7486846116103-5,7862889411526i</v>
      </c>
      <c r="AS213" s="240" t="str">
        <f t="shared" ca="1" si="216"/>
        <v>0,367290946834659-7,47637897724712i</v>
      </c>
      <c r="AT213" s="240" t="str">
        <f t="shared" ca="1" si="217"/>
        <v>-3,03339149363994+6,84322155840085i</v>
      </c>
      <c r="AU213" s="240" t="str">
        <f t="shared" ca="1" si="218"/>
        <v>5,29297389239005-5,29297389239043i</v>
      </c>
      <c r="AV213" s="240" t="str">
        <f t="shared" ca="1" si="219"/>
        <v>-6,84322155840089+3,03339149363986i</v>
      </c>
      <c r="AW213" s="240" t="str">
        <f t="shared" ca="1" si="220"/>
        <v>7,47637897724712-0,367290946834567i</v>
      </c>
      <c r="AX213" s="240" t="str">
        <f t="shared" ca="1" si="221"/>
        <v>-7,10759393586111-2,34803187669157i</v>
      </c>
      <c r="AY213" s="240" t="str">
        <f t="shared" ca="1" si="222"/>
        <v>5,78628894115248+4,74868461161045i</v>
      </c>
      <c r="AZ213" s="240" t="str">
        <f t="shared" ca="1" si="223"/>
        <v>-3,68953789228474-6,51294521644735i</v>
      </c>
      <c r="BA213" s="240" t="str">
        <f t="shared" ca="1" si="224"/>
        <v>1,09833562790413+7,40437736069183i</v>
      </c>
      <c r="BB213" s="240" t="str">
        <f t="shared" ca="1" si="225"/>
        <v>1,64005942920866-7,30351629831227i</v>
      </c>
      <c r="BC213" s="240" t="str">
        <f t="shared" ca="1" si="226"/>
        <v>-4,15866290212294+6,22387886430607i</v>
      </c>
      <c r="BD213" s="240" t="str">
        <f t="shared" ca="1" si="227"/>
        <v>6,11994565172165-4,31015202411962i</v>
      </c>
      <c r="BE213" s="240" t="str">
        <f t="shared" ca="1" si="228"/>
        <v>-7,26106754250859+1,81880273646637i</v>
      </c>
      <c r="BF213" s="240" t="str">
        <f t="shared" ca="1" si="229"/>
        <v>7,42910180630344+0,916292312871951i</v>
      </c>
      <c r="BG213" s="240" t="str">
        <f t="shared" ca="1" si="230"/>
        <v>-6,60152943167617-3,52859099553386i</v>
      </c>
      <c r="BH213" s="240" t="str">
        <f t="shared" ca="1" si="231"/>
        <v>4,88925703579343+5,66800766486723i</v>
      </c>
      <c r="BI213" s="240" t="str">
        <f t="shared" ca="1" si="232"/>
        <v>-2,52175378041762-7,04782967458768i</v>
      </c>
      <c r="BJ213" s="240" t="str">
        <f t="shared" ca="1" si="233"/>
        <v>-0,183700800665835+7,48314100273969i</v>
      </c>
      <c r="BK213" s="240" t="str">
        <f t="shared" ca="1" si="234"/>
        <v>2,86453682874069-6,91560366185322i</v>
      </c>
      <c r="BL213" s="240" t="str">
        <f t="shared" ca="1" si="235"/>
        <v>-5,161483665752+5,42127582947268i</v>
      </c>
      <c r="BM213" s="240" t="str">
        <f t="shared" ca="1" si="236"/>
        <v>6,76671735416481-3,20041895693268i</v>
      </c>
      <c r="BN213" s="240" t="str">
        <f t="shared" ca="1" si="237"/>
        <v>-7,46511346061851+0,550659850671552i</v>
      </c>
      <c r="BO213" s="240" t="str">
        <f t="shared" ca="1" si="238"/>
        <v>7,16307684831663+2,17289560636484i</v>
      </c>
      <c r="BP213" s="240" t="str">
        <f t="shared" ca="1" si="239"/>
        <v>-5,90108477334337-4,60525175738139i</v>
      </c>
      <c r="BQ213" s="240" t="str">
        <f t="shared" ca="1" si="240"/>
        <v>3,84826234936559+6,42043784655723i</v>
      </c>
      <c r="BR213" s="240" t="str">
        <f t="shared" ca="1" si="241"/>
        <v>-1,27971734662568-7,37519279502541i</v>
      </c>
      <c r="BS213" s="240" t="str">
        <f t="shared" ca="1" si="242"/>
        <v>-1,46032821147432+7,34156568899452i</v>
      </c>
      <c r="BT213" s="240" t="str">
        <f t="shared" ca="1" si="243"/>
        <v>4,00466875710064-6,3240630449855i</v>
      </c>
      <c r="BU213" s="240" t="str">
        <f t="shared" ca="1" si="244"/>
        <v>-6,01232601271903+4,4590448716997i</v>
      </c>
      <c r="BV213" s="240" t="str">
        <f t="shared" ca="1" si="245"/>
        <v>7,21424499112562-1,99645046496733i</v>
      </c>
      <c r="BW213" s="240" t="str">
        <f t="shared" ca="1" si="246"/>
        <v>-7,44935123877932-0,733697057610471i</v>
      </c>
      <c r="BX213" s="240" t="str">
        <f t="shared" ca="1" si="247"/>
        <v>6,68613713241998+3,36551860751417i</v>
      </c>
      <c r="BY213" s="240" t="str">
        <f t="shared" ca="1" si="248"/>
        <v>-5,0268843543576-5,54631219270644i</v>
      </c>
      <c r="BZ213" s="240" t="str">
        <f t="shared" ca="1" si="249"/>
        <v>2,69395667396029+6,98382006425381i</v>
      </c>
      <c r="CA213" s="240" t="str">
        <f t="shared" ca="1" si="250"/>
        <v>2,43192985547972E-12-7,48539546390498i</v>
      </c>
      <c r="CB213" s="240" t="str">
        <f t="shared" ca="1" si="251"/>
        <v>-2,69395667395788+6,98382006425475i</v>
      </c>
      <c r="CC213" s="240" t="str">
        <f t="shared" ca="1" si="252"/>
        <v>5,02688435435553-5,54631219270831i</v>
      </c>
      <c r="CD213" s="240" t="str">
        <f t="shared" ca="1" si="253"/>
        <v>-6,68613713241872+3,36551860751666i</v>
      </c>
      <c r="CE213" s="240" t="str">
        <f t="shared" ca="1" si="254"/>
        <v>7,44935123877978-0,733697057605842i</v>
      </c>
      <c r="CF213" s="240" t="str">
        <f t="shared" ca="1" si="255"/>
        <v>-7,21424499112437-1,99645046497181i</v>
      </c>
      <c r="CG213" s="240" t="str">
        <f t="shared" ca="1" si="256"/>
        <v>6,01232601272069+4,45904487169746i</v>
      </c>
      <c r="CH213" s="240" t="str">
        <f t="shared" ca="1" si="257"/>
        <v>-4,00466875710282-6,32406304498413i</v>
      </c>
      <c r="CI213" s="240" t="str">
        <f t="shared" ca="1" si="258"/>
        <v>1,46032821146954+7,34156568899547i</v>
      </c>
      <c r="CJ213" s="240" t="str">
        <f t="shared" ca="1" si="259"/>
        <v>1,27971734663047-7,37519279502458i</v>
      </c>
      <c r="CK213" s="240" t="str">
        <f t="shared" ca="1" si="260"/>
        <v>-3,84826234936319+6,42043784655867i</v>
      </c>
      <c r="CL213" s="240" t="str">
        <f t="shared" ca="1" si="261"/>
        <v>5,90108477334165-4,6052517573836i</v>
      </c>
      <c r="CM213" s="240" t="str">
        <f t="shared" ca="1" si="262"/>
        <v>-7,16307684831798+2,17289560636039i</v>
      </c>
      <c r="CN213" s="240" t="str">
        <f t="shared" ca="1" si="263"/>
        <v>7,46511346061816+0,550659850676403i</v>
      </c>
      <c r="CO213" s="240" t="str">
        <f t="shared" ca="1" si="264"/>
        <v>-6,76671735416591-3,20041895693035i</v>
      </c>
      <c r="CP213" s="240" t="str">
        <f t="shared" ca="1" si="265"/>
        <v>5,16148366575387+5,42127582947089i</v>
      </c>
      <c r="CQ213" s="240" t="str">
        <f t="shared" ca="1" si="266"/>
        <v>-2,86453682873619-6,91560366185507i</v>
      </c>
      <c r="CR213" s="240" t="str">
        <f t="shared" ca="1" si="267"/>
        <v>0,183700800661186+7,48314100273981i</v>
      </c>
      <c r="CS213" s="240" t="str">
        <f t="shared" ca="1" si="268"/>
        <v>2,52175378041509-7,04782967458859i</v>
      </c>
      <c r="CT213" s="240" t="str">
        <f t="shared" ca="1" si="269"/>
        <v>-4,88925703579132+5,66800766486906i</v>
      </c>
      <c r="CU213" s="240" t="str">
        <f t="shared" ca="1" si="270"/>
        <v>6,60152943167485-3,52859099553632i</v>
      </c>
      <c r="CV213" s="240" t="str">
        <f t="shared" ca="1" si="271"/>
        <v>-7,42910180630404+0,916292312867123i</v>
      </c>
      <c r="CW213" s="240" t="str">
        <f t="shared" ca="1" si="272"/>
        <v>7,26106754250924+1,81880273646377i</v>
      </c>
      <c r="CX213" s="240" t="str">
        <f t="shared" ca="1" si="273"/>
        <v>-6,1199456517232-4,31015202411742i</v>
      </c>
      <c r="CY213" s="240" t="str">
        <f t="shared" ca="1" si="274"/>
        <v>4,15866290212517+6,22387886430457i</v>
      </c>
      <c r="CZ213" s="240" t="str">
        <f t="shared" ca="1" si="275"/>
        <v>-1,64005942920402-7,30351629831332i</v>
      </c>
      <c r="DA213" s="240" t="str">
        <f t="shared" ca="1" si="276"/>
        <v>-1,09833562790136+7,40437736069224i</v>
      </c>
      <c r="DB213" s="240" t="str">
        <f t="shared" ca="1" si="277"/>
        <v>3,6895378922823-6,51294521644873i</v>
      </c>
      <c r="DC213" s="240" t="str">
        <f t="shared" ca="1" si="278"/>
        <v>-5,78628894115272+4,74868461161015i</v>
      </c>
      <c r="DD213" s="240" t="str">
        <f t="shared" ca="1" si="279"/>
        <v>7,1075939358617-2,34803187668978i</v>
      </c>
      <c r="DE213" s="240" t="str">
        <f t="shared" ca="1" si="280"/>
        <v>-7,47637897724693-0,367290946838363i</v>
      </c>
      <c r="DF213" s="240" t="str">
        <f t="shared" ca="1" si="281"/>
        <v>6,84322155840176+3,03339149363789i</v>
      </c>
      <c r="DG213" s="240" t="str">
        <f t="shared" ca="1" si="282"/>
        <v>-5,29297389239037-5,29297389239011i</v>
      </c>
      <c r="DH213" s="240" t="str">
        <f t="shared" ca="1" si="283"/>
        <v>3,03339149363822+6,84322155840161i</v>
      </c>
      <c r="DI213" s="240" t="str">
        <f t="shared" ca="1" si="284"/>
        <v>-0,3672909468315-7,47637897724727i</v>
      </c>
      <c r="DJ213" s="240" t="str">
        <f t="shared" ca="1" si="285"/>
        <v>-2,34803187668943+7,10759393586181i</v>
      </c>
      <c r="DK213" s="240" t="str">
        <f t="shared" ca="1" si="286"/>
        <v>4,74868461161003-5,78628894115282i</v>
      </c>
      <c r="DL213" s="240" t="str">
        <f t="shared" ca="1" si="287"/>
        <v>-6,51294521644844+3,6895378922828i</v>
      </c>
      <c r="DM213" s="240" t="str">
        <f t="shared" ca="1" si="288"/>
        <v>7,40437736069219-1,09833562790172i</v>
      </c>
      <c r="DN213" s="240" t="str">
        <f t="shared" ca="1" si="289"/>
        <v>-7,3035162983134-1,64005942920366i</v>
      </c>
      <c r="DO213" s="240" t="str">
        <f t="shared" ca="1" si="290"/>
        <v>6,22387886430465+4,15866290212505i</v>
      </c>
      <c r="DP213" s="240" t="str">
        <f t="shared" ca="1" si="291"/>
        <v>-4,31015202411772-6,119945651723i</v>
      </c>
      <c r="DQ213" s="240" t="str">
        <f t="shared" ca="1" si="292"/>
        <v>1,81880273646391+7,26106754250921i</v>
      </c>
      <c r="DR213" s="240" t="str">
        <f t="shared" ca="1" si="293"/>
        <v>0,916292312866973-7,42910180630406i</v>
      </c>
      <c r="DS213" s="240" t="str">
        <f t="shared" ca="1" si="294"/>
        <v>-3,52859099553581+6,60152943167512i</v>
      </c>
      <c r="DT213" s="240" t="str">
        <f t="shared" ca="1" si="295"/>
        <v>5,66800766486882-4,88925703579159i</v>
      </c>
      <c r="DU213" s="240" t="str">
        <f t="shared" ca="1" si="296"/>
        <v>-7,04782967458854+2,52175378041523i</v>
      </c>
      <c r="DV213" s="240" t="str">
        <f t="shared" ca="1" si="297"/>
        <v>7,48314100273981+0,183700800661036i</v>
      </c>
      <c r="DW213" s="240" t="str">
        <f t="shared" ca="1" si="298"/>
        <v>-6,91560366185521-2,86453682873586i</v>
      </c>
      <c r="DX213" s="240" t="str">
        <f t="shared" ca="1" si="299"/>
        <v>5,421275829471+5,16148366575376i</v>
      </c>
      <c r="DY213" s="240" t="str">
        <f t="shared" ca="1" si="300"/>
        <v>-3,20041895693068-6,76671735416576i</v>
      </c>
      <c r="DZ213" s="240" t="str">
        <f t="shared" ca="1" si="301"/>
        <v>0,550659850676765+7,46511346061813i</v>
      </c>
      <c r="EA213" s="240" t="str">
        <f t="shared" ca="1" si="302"/>
        <v>2,17289560636004-7,16307684831808i</v>
      </c>
      <c r="EB213" s="240" t="str">
        <f t="shared" ca="1" si="303"/>
        <v>-4,60525175738314+5,901084773342i</v>
      </c>
      <c r="EC213" s="240" t="str">
        <f t="shared" ca="1" si="304"/>
        <v>6,42043784655849-3,84826234936351i</v>
      </c>
      <c r="ED213" s="240" t="str">
        <f t="shared" ca="1" si="305"/>
        <v>-7,37519279502582+1,27971734662328i</v>
      </c>
      <c r="EE213" s="240" t="str">
        <f t="shared" ca="1" si="306"/>
        <v>7,3415656889955+1,4603282114694i</v>
      </c>
      <c r="EF213" s="240" t="str">
        <f t="shared" ca="1" si="307"/>
        <v>-6,32406304498432-4,00466875710251i</v>
      </c>
      <c r="EG213" s="240" t="str">
        <f t="shared" ca="1" si="308"/>
        <v>4,45904487169775+6,01232601272048i</v>
      </c>
      <c r="EH213" s="240" t="str">
        <f t="shared" ca="1" si="309"/>
        <v>-1,99645046496519-7,21424499112621i</v>
      </c>
      <c r="EI213" s="240" t="str">
        <f t="shared" ca="1" si="310"/>
        <v>-0,733697057605269+7,44935123877984i</v>
      </c>
      <c r="EJ213" s="240" t="str">
        <f t="shared" ca="1" si="311"/>
        <v>3,36551860751634-6,68613713241888i</v>
      </c>
      <c r="EK213" s="240" t="str">
        <f t="shared" ca="1" si="312"/>
        <v>-5,54631219270822+5,02688435435564i</v>
      </c>
      <c r="EL213" s="240" t="str">
        <f t="shared" ca="1" si="313"/>
        <v>6,98382006425461-2,69395667395822i</v>
      </c>
      <c r="EM213" s="240" t="str">
        <f t="shared" ca="1" si="314"/>
        <v>-7,48539546390498+2,79505874352435E-12i</v>
      </c>
      <c r="EN213" s="240"/>
      <c r="EO213" s="240"/>
      <c r="EP213" s="240"/>
    </row>
    <row r="214" spans="1:146" ht="15" thickBot="1">
      <c r="A214" s="277">
        <f t="shared" si="181"/>
        <v>2.2265625000000015E-3</v>
      </c>
      <c r="B214" s="276">
        <v>114</v>
      </c>
      <c r="C214" s="248">
        <f t="shared" si="182"/>
        <v>22800</v>
      </c>
      <c r="D214" s="247">
        <f t="shared" si="315"/>
        <v>143256.62500369456</v>
      </c>
      <c r="E214" s="247" t="str">
        <f t="shared" si="316"/>
        <v>143256,625003695i</v>
      </c>
      <c r="F214" s="247" t="str">
        <f t="shared" si="320"/>
        <v>0,0107928921204055-0,0229769838210735i</v>
      </c>
      <c r="G214" s="247" t="str">
        <f t="shared" si="321"/>
        <v>-3,80461112225442+2,50974260212165i</v>
      </c>
      <c r="H214" s="247" t="str">
        <f t="shared" si="319"/>
        <v>0,00202817106749284-0,00368691098266028i</v>
      </c>
      <c r="I214" s="247" t="str">
        <f t="shared" si="317"/>
        <v>-0,00246553569030406+0,00346207544463263i</v>
      </c>
      <c r="J214" s="275" t="str">
        <f ca="1">IMPRODUCT(1/N_FFT2,DY100)</f>
        <v>0,0202536699762869+0,0000587270348571863i</v>
      </c>
      <c r="K214" s="274" t="str">
        <f t="shared" ca="1" si="318"/>
        <v>-0,0000501394636114903+0,0000699749398881699i</v>
      </c>
      <c r="N214" s="265">
        <f t="shared" ca="1" si="185"/>
        <v>22.485555127234917</v>
      </c>
      <c r="O214" s="240">
        <f t="shared" ca="1" si="186"/>
        <v>7.4855551272349174</v>
      </c>
      <c r="P214" s="240" t="str">
        <f t="shared" ca="1" si="187"/>
        <v>-7,04798000464837-2,52180756937354i</v>
      </c>
      <c r="Q214" s="240" t="str">
        <f t="shared" ca="1" si="188"/>
        <v>5,78641236257563+4,74878590095457i</v>
      </c>
      <c r="R214" s="240" t="str">
        <f t="shared" ca="1" si="189"/>
        <v>-3,84834443272112-6,42057479436361i</v>
      </c>
      <c r="S214" s="240" t="str">
        <f t="shared" ca="1" si="190"/>
        <v>1,46035936024146+7,34172228443899i</v>
      </c>
      <c r="T214" s="240" t="str">
        <f t="shared" ca="1" si="191"/>
        <v>1,0983590553813-7,40453529590716i</v>
      </c>
      <c r="U214" s="241" t="str">
        <f t="shared" ca="1" si="192"/>
        <v>-3,52866626030938+6,60167024216048i</v>
      </c>
      <c r="V214" s="240" t="str">
        <f t="shared" ca="1" si="193"/>
        <v>5,54643049543112-5,02699157769581i</v>
      </c>
      <c r="W214" s="240" t="str">
        <f t="shared" ca="1" si="194"/>
        <v>-6,9157511715372+2,86459792924851i</v>
      </c>
      <c r="X214" s="240" t="str">
        <f t="shared" ca="1" si="195"/>
        <v>7,47653844825556-0,367298781143208i</v>
      </c>
      <c r="Y214" s="240" t="str">
        <f t="shared" ca="1" si="196"/>
        <v>-7,16322963659815-2,17294195417985i</v>
      </c>
      <c r="Z214" s="240" t="str">
        <f t="shared" ca="1" si="197"/>
        <v>6,01245425550862+4,45913998303364i</v>
      </c>
      <c r="AA214" s="240" t="str">
        <f t="shared" ca="1" si="198"/>
        <v>-4,15875160631888-6,22401161951141i</v>
      </c>
      <c r="AB214" s="240" t="str">
        <f t="shared" ca="1" si="199"/>
        <v>1,81884153149115+7,26122242092858i</v>
      </c>
      <c r="AC214" s="240" t="str">
        <f t="shared" ca="1" si="200"/>
        <v>0,73371270735108-7,44951013328692i</v>
      </c>
      <c r="AD214" s="240" t="str">
        <f t="shared" ca="1" si="201"/>
        <v>-3,20048722180274+6,76686168810552i</v>
      </c>
      <c r="AE214" s="240" t="str">
        <f t="shared" ca="1" si="202"/>
        <v>5,29308679141383-5,29308679141325i</v>
      </c>
      <c r="AF214" s="240" t="str">
        <f t="shared" ca="1" si="203"/>
        <v>-6,76686168810555+3,20048722180268i</v>
      </c>
      <c r="AG214" s="240" t="str">
        <f t="shared" ca="1" si="204"/>
        <v>7,44951013328692-0,733712707351068i</v>
      </c>
      <c r="AH214" s="240" t="str">
        <f t="shared" ca="1" si="205"/>
        <v>-7,26122242092856-1,81884153149121i</v>
      </c>
      <c r="AI214" s="240" t="str">
        <f t="shared" ca="1" si="206"/>
        <v>6,22401161951137+4,15875160631894i</v>
      </c>
      <c r="AJ214" s="240" t="str">
        <f t="shared" ca="1" si="207"/>
        <v>-4,45913998303358-6,01245425550867i</v>
      </c>
      <c r="AK214" s="240" t="str">
        <f t="shared" ca="1" si="208"/>
        <v>2,17294195417981+7,16322963659816i</v>
      </c>
      <c r="AL214" s="240" t="str">
        <f t="shared" ca="1" si="209"/>
        <v>0,367298781143301-7,47653844825556i</v>
      </c>
      <c r="AM214" s="240" t="str">
        <f t="shared" ca="1" si="210"/>
        <v>-2,86459792924857+6,91575117153717i</v>
      </c>
      <c r="AN214" s="240" t="str">
        <f t="shared" ca="1" si="211"/>
        <v>5,02699157769582-5,54643049543112i</v>
      </c>
      <c r="AO214" s="240" t="str">
        <f t="shared" ca="1" si="212"/>
        <v>-6,60167024216017+3,52866626030996i</v>
      </c>
      <c r="AP214" s="240" t="str">
        <f t="shared" ca="1" si="213"/>
        <v>7,40453529590716-1,09835905538125i</v>
      </c>
      <c r="AQ214" s="240" t="str">
        <f t="shared" ca="1" si="214"/>
        <v>-7,34172228443899-1,46035936024147i</v>
      </c>
      <c r="AR214" s="240" t="str">
        <f t="shared" ca="1" si="215"/>
        <v>-7,34172228443899-1,46035936024147i</v>
      </c>
      <c r="AS214" s="240" t="str">
        <f t="shared" ca="1" si="216"/>
        <v>-4,74878590095465-5,78641236257556i</v>
      </c>
      <c r="AT214" s="240" t="str">
        <f t="shared" ca="1" si="217"/>
        <v>2,52180756937352+7,04798000464838i</v>
      </c>
      <c r="AU214" s="240" t="str">
        <f t="shared" ca="1" si="218"/>
        <v>6,60281625909698E-14-7,48555512723492i</v>
      </c>
      <c r="AV214" s="240" t="str">
        <f t="shared" ca="1" si="219"/>
        <v>-2,52180756937364+7,04798000464833i</v>
      </c>
      <c r="AW214" s="240" t="str">
        <f t="shared" ca="1" si="220"/>
        <v>4,74878590095476-5,78641236257547i</v>
      </c>
      <c r="AX214" s="240" t="str">
        <f t="shared" ca="1" si="221"/>
        <v>-6,42057479436376+3,84834443272088i</v>
      </c>
      <c r="AY214" s="240" t="str">
        <f t="shared" ca="1" si="222"/>
        <v>7,34172228443856-1,46035936024364i</v>
      </c>
      <c r="AZ214" s="240" t="str">
        <f t="shared" ca="1" si="223"/>
        <v>-7,40453529590704-1,09835905538211i</v>
      </c>
      <c r="BA214" s="240" t="str">
        <f t="shared" ca="1" si="224"/>
        <v>6,60167024216186+3,52866626030678i</v>
      </c>
      <c r="BB214" s="240" t="str">
        <f t="shared" ca="1" si="225"/>
        <v>-5,0269915776958-5,54643049543113i</v>
      </c>
      <c r="BC214" s="240" t="str">
        <f t="shared" ca="1" si="226"/>
        <v>2,8645979292457+6,91575117153836i</v>
      </c>
      <c r="BD214" s="240" t="str">
        <f t="shared" ca="1" si="227"/>
        <v>-0,367298781144656-7,47653844825549i</v>
      </c>
      <c r="BE214" s="240" t="str">
        <f t="shared" ca="1" si="228"/>
        <v>-2,17294195418136+7,16322963659769i</v>
      </c>
      <c r="BF214" s="240" t="str">
        <f t="shared" ca="1" si="229"/>
        <v>4,45913998303129-6,01245425551036i</v>
      </c>
      <c r="BG214" s="240" t="str">
        <f t="shared" ca="1" si="230"/>
        <v>-6,22401161951142+4,15875160631887i</v>
      </c>
      <c r="BH214" s="240" t="str">
        <f t="shared" ca="1" si="231"/>
        <v>7,26122242092932-1,81884153148819i</v>
      </c>
      <c r="BI214" s="240" t="str">
        <f t="shared" ca="1" si="232"/>
        <v>-7,44951013328705-0,73371270734977i</v>
      </c>
      <c r="BJ214" s="240" t="str">
        <f t="shared" ca="1" si="233"/>
        <v>6,76686168810488+3,2004872218041i</v>
      </c>
      <c r="BK214" s="240" t="str">
        <f t="shared" ca="1" si="234"/>
        <v>-5,29308679141531-5,29308679141177i</v>
      </c>
      <c r="BL214" s="240" t="str">
        <f t="shared" ca="1" si="235"/>
        <v>3,2004872218019+6,76686168810592i</v>
      </c>
      <c r="BM214" s="240" t="str">
        <f t="shared" ca="1" si="236"/>
        <v>-0,73371270734735-7,44951013328729i</v>
      </c>
      <c r="BN214" s="240" t="str">
        <f t="shared" ca="1" si="237"/>
        <v>-1,81884153149055+7,26122242092873i</v>
      </c>
      <c r="BO214" s="240" t="str">
        <f t="shared" ca="1" si="238"/>
        <v>4,1587516063209-6,22401161951006i</v>
      </c>
      <c r="BP214" s="240" t="str">
        <f t="shared" ca="1" si="239"/>
        <v>-6,01245425550731+4,45913998303541i</v>
      </c>
      <c r="BQ214" s="240" t="str">
        <f t="shared" ca="1" si="240"/>
        <v>7,16322963659839-2,17294195417903i</v>
      </c>
      <c r="BR214" s="240" t="str">
        <f t="shared" ca="1" si="241"/>
        <v>-7,47653844825574-0,367298781139648i</v>
      </c>
      <c r="BS214" s="240" t="str">
        <f t="shared" ca="1" si="242"/>
        <v>6,91575117153747+2,86459792924785i</v>
      </c>
      <c r="BT214" s="240" t="str">
        <f t="shared" ca="1" si="243"/>
        <v>-5,54643049542957-5,02699157769753i</v>
      </c>
      <c r="BU214" s="240" t="str">
        <f t="shared" ca="1" si="244"/>
        <v>3,52866626031121+6,6016702421595i</v>
      </c>
      <c r="BV214" s="240" t="str">
        <f t="shared" ca="1" si="245"/>
        <v>-1,09835905537982-7,40453529590737i</v>
      </c>
      <c r="BW214" s="240" t="str">
        <f t="shared" ca="1" si="246"/>
        <v>-1,46035936023862+7,34172228443956i</v>
      </c>
      <c r="BX214" s="240" t="str">
        <f t="shared" ca="1" si="247"/>
        <v>3,84834443272105-6,42057479436365i</v>
      </c>
      <c r="BY214" s="240" t="str">
        <f t="shared" ca="1" si="248"/>
        <v>-5,78641236257755+4,74878590095222i</v>
      </c>
      <c r="BZ214" s="240" t="str">
        <f t="shared" ca="1" si="249"/>
        <v>7,04798000464786-2,52180756937496i</v>
      </c>
      <c r="CA214" s="240" t="str">
        <f t="shared" ca="1" si="250"/>
        <v>-7,48555512723492-1,62132223444273E-12i</v>
      </c>
      <c r="CB214" s="240" t="str">
        <f t="shared" ca="1" si="251"/>
        <v>7,04798000464928+2,521807569371i</v>
      </c>
      <c r="CC214" s="240" t="str">
        <f t="shared" ca="1" si="252"/>
        <v>-5,7864123625755-4,74878590095473i</v>
      </c>
      <c r="CD214" s="240" t="str">
        <f t="shared" ca="1" si="253"/>
        <v>3,84834443271827+6,42057479436532i</v>
      </c>
      <c r="CE214" s="240" t="str">
        <f t="shared" ca="1" si="254"/>
        <v>-1,46035936024273-7,34172228443874i</v>
      </c>
      <c r="CF214" s="240" t="str">
        <f t="shared" ca="1" si="255"/>
        <v>-1,09835905538281+7,40453529590693i</v>
      </c>
      <c r="CG214" s="240" t="str">
        <f t="shared" ca="1" si="256"/>
        <v>3,5286662603075-6,60167024216148i</v>
      </c>
      <c r="CH214" s="240" t="str">
        <f t="shared" ca="1" si="257"/>
        <v>-5,54643049543175+5,02699157769512i</v>
      </c>
      <c r="CI214" s="240" t="str">
        <f t="shared" ca="1" si="258"/>
        <v>6,91575117153863-2,86459792924505i</v>
      </c>
      <c r="CJ214" s="240" t="str">
        <f t="shared" ca="1" si="259"/>
        <v>-7,47653844825553+0,367298781143846i</v>
      </c>
      <c r="CK214" s="240" t="str">
        <f t="shared" ca="1" si="260"/>
        <v>7,16322963659745+2,17294195418214i</v>
      </c>
      <c r="CL214" s="240" t="str">
        <f t="shared" ca="1" si="261"/>
        <v>-6,01245425550994-4,45913998303186i</v>
      </c>
      <c r="CM214" s="240" t="str">
        <f t="shared" ca="1" si="262"/>
        <v>4,1587516063182+6,22401161951187i</v>
      </c>
      <c r="CN214" s="240" t="str">
        <f t="shared" ca="1" si="263"/>
        <v>-1,81884153149463-7,26122242092771i</v>
      </c>
      <c r="CO214" s="240" t="str">
        <f t="shared" ca="1" si="264"/>
        <v>-0,733712707350365+7,44951013328699i</v>
      </c>
      <c r="CP214" s="240" t="str">
        <f t="shared" ca="1" si="265"/>
        <v>3,20048722180483-6,76686168810453i</v>
      </c>
      <c r="CQ214" s="240" t="str">
        <f t="shared" ca="1" si="266"/>
        <v>-5,29308679141234+5,29308679141474i</v>
      </c>
      <c r="CR214" s="240" t="str">
        <f t="shared" ca="1" si="267"/>
        <v>6,76686168810626-3,20048722180117i</v>
      </c>
      <c r="CS214" s="240" t="str">
        <f t="shared" ca="1" si="268"/>
        <v>-7,44951013328664+0,733712707353953i</v>
      </c>
      <c r="CT214" s="240" t="str">
        <f t="shared" ca="1" si="269"/>
        <v>7,26122242092853+1,81884153149133i</v>
      </c>
      <c r="CU214" s="240" t="str">
        <f t="shared" ca="1" si="270"/>
        <v>-6,22401161950962-4,15875160632157i</v>
      </c>
      <c r="CV214" s="240" t="str">
        <f t="shared" ca="1" si="271"/>
        <v>4,45913998303476+6,01245425550779i</v>
      </c>
      <c r="CW214" s="240" t="str">
        <f t="shared" ca="1" si="272"/>
        <v>-2,17294195417826-7,16322963659863i</v>
      </c>
      <c r="CX214" s="240" t="str">
        <f t="shared" ca="1" si="273"/>
        <v>-0,367298781140458+7,4765384482557i</v>
      </c>
      <c r="CY214" s="240" t="str">
        <f t="shared" ca="1" si="274"/>
        <v>2,8645979292486-6,91575117153716i</v>
      </c>
      <c r="CZ214" s="240" t="str">
        <f t="shared" ca="1" si="275"/>
        <v>-5,02699157769813+5,54643049542903i</v>
      </c>
      <c r="DA214" s="240" t="str">
        <f t="shared" ca="1" si="276"/>
        <v>6,60167024215988-3,5286662603105i</v>
      </c>
      <c r="DB214" s="240" t="str">
        <f t="shared" ca="1" si="277"/>
        <v>-7,40453529590749+1,09835905537902i</v>
      </c>
      <c r="DC214" s="240" t="str">
        <f t="shared" ca="1" si="278"/>
        <v>7,34172228443936+1,46035936023962i</v>
      </c>
      <c r="DD214" s="240" t="str">
        <f t="shared" ca="1" si="279"/>
        <v>-6,42057479436335-3,84834443272156i</v>
      </c>
      <c r="DE214" s="240" t="str">
        <f t="shared" ca="1" si="280"/>
        <v>4,74878590095735+5,78641236257335i</v>
      </c>
      <c r="DF214" s="240" t="str">
        <f t="shared" ca="1" si="281"/>
        <v>-2,52180756937399-7,04798000464821i</v>
      </c>
      <c r="DG214" s="240" t="str">
        <f t="shared" ca="1" si="282"/>
        <v>-2,21923107891256E-12+7,48555512723492i</v>
      </c>
      <c r="DH214" s="240" t="str">
        <f t="shared" ca="1" si="283"/>
        <v>2,52180756937176-7,04798000464901i</v>
      </c>
      <c r="DI214" s="240" t="str">
        <f t="shared" ca="1" si="284"/>
        <v>-4,74878590095551+5,78641236257485i</v>
      </c>
      <c r="DJ214" s="240" t="str">
        <f t="shared" ca="1" si="285"/>
        <v>6,42057479436191-3,84834443272396i</v>
      </c>
      <c r="DK214" s="240" t="str">
        <f t="shared" ca="1" si="286"/>
        <v>-7,3417222844389+1,46035936024194i</v>
      </c>
      <c r="DL214" s="240" t="str">
        <f t="shared" ca="1" si="287"/>
        <v>7,40453529590678+1,09835905538382i</v>
      </c>
      <c r="DM214" s="240" t="str">
        <f t="shared" ca="1" si="288"/>
        <v>-6,6016702421611-3,52866626030821i</v>
      </c>
      <c r="DN214" s="240" t="str">
        <f t="shared" ca="1" si="289"/>
        <v>5,02699157769452+5,54643049543229i</v>
      </c>
      <c r="DO214" s="240" t="str">
        <f t="shared" ca="1" si="290"/>
        <v>-2,86459792925118-6,91575117153609i</v>
      </c>
      <c r="DP214" s="240" t="str">
        <f t="shared" ca="1" si="291"/>
        <v>0,367298781143037+7,47653844825557i</v>
      </c>
      <c r="DQ214" s="240" t="str">
        <f t="shared" ca="1" si="292"/>
        <v>2,17294195418292-7,16322963659722i</v>
      </c>
      <c r="DR214" s="240" t="str">
        <f t="shared" ca="1" si="293"/>
        <v>-4,45913998303251+6,01245425550946i</v>
      </c>
      <c r="DS214" s="240" t="str">
        <f t="shared" ca="1" si="294"/>
        <v>6,22401161951232-4,15875160631753i</v>
      </c>
      <c r="DT214" s="240" t="str">
        <f t="shared" ca="1" si="295"/>
        <v>-7,26122242092785+1,81884153149404i</v>
      </c>
      <c r="DU214" s="240" t="str">
        <f t="shared" ca="1" si="296"/>
        <v>7,44951013328691+0,733712707351172i</v>
      </c>
      <c r="DV214" s="240" t="str">
        <f t="shared" ca="1" si="297"/>
        <v>-6,76686168810419-3,20048722180557i</v>
      </c>
      <c r="DW214" s="240" t="str">
        <f t="shared" ca="1" si="298"/>
        <v>5,29308679141431+5,29308679141276i</v>
      </c>
      <c r="DX214" s="240" t="str">
        <f t="shared" ca="1" si="299"/>
        <v>-3,20048722180063-6,76686168810653i</v>
      </c>
      <c r="DY214" s="240" t="str">
        <f t="shared" ca="1" si="300"/>
        <v>0,733712707352935+7,44951013328673i</v>
      </c>
      <c r="DZ214" s="240" t="str">
        <f t="shared" ca="1" si="301"/>
        <v>1,81884153149192-7,26122242092839i</v>
      </c>
      <c r="EA214" s="240" t="str">
        <f t="shared" ca="1" si="302"/>
        <v>-4,15875160631605+6,22401161951331i</v>
      </c>
      <c r="EB214" s="240" t="str">
        <f t="shared" ca="1" si="303"/>
        <v>6,0124542555084-4,45913998303394i</v>
      </c>
      <c r="EC214" s="240" t="str">
        <f t="shared" ca="1" si="304"/>
        <v>-7,1632296365988+2,17294195417769i</v>
      </c>
      <c r="ED214" s="240" t="str">
        <f t="shared" ca="1" si="305"/>
        <v>7,47653844825565+0,367298781141267i</v>
      </c>
      <c r="EE214" s="240" t="str">
        <f t="shared" ca="1" si="306"/>
        <v>-6,91575117153677-2,86459792924954i</v>
      </c>
      <c r="EF214" s="240" t="str">
        <f t="shared" ca="1" si="307"/>
        <v>5,54643049543348+5,02699157769321i</v>
      </c>
      <c r="EG214" s="240" t="str">
        <f t="shared" ca="1" si="308"/>
        <v>-3,52866626030978-6,60167024216026i</v>
      </c>
      <c r="EH214" s="240" t="str">
        <f t="shared" ca="1" si="309"/>
        <v>1,098359055378+7,40453529590764i</v>
      </c>
      <c r="EI214" s="240" t="str">
        <f t="shared" ca="1" si="310"/>
        <v>1,4603593602402-7,34172228443924i</v>
      </c>
      <c r="EJ214" s="240" t="str">
        <f t="shared" ca="1" si="311"/>
        <v>-3,84834443272244+6,42057479436282i</v>
      </c>
      <c r="EK214" s="240" t="str">
        <f t="shared" ca="1" si="312"/>
        <v>5,78641236257372-4,74878590095688i</v>
      </c>
      <c r="EL214" s="240" t="str">
        <f t="shared" ca="1" si="313"/>
        <v>-7,04798000464841+2,52180756937343i</v>
      </c>
      <c r="EM214" s="240" t="str">
        <f t="shared" ca="1" si="314"/>
        <v>7,48555512723492+3,24264446888546E-12i</v>
      </c>
      <c r="EN214" s="240"/>
      <c r="EO214" s="240"/>
      <c r="EP214" s="240"/>
    </row>
    <row r="215" spans="1:146" ht="15" thickBot="1">
      <c r="A215" s="277">
        <f t="shared" si="181"/>
        <v>2.2460937500000016E-3</v>
      </c>
      <c r="B215" s="276">
        <v>115</v>
      </c>
      <c r="C215" s="248">
        <f t="shared" si="182"/>
        <v>23000</v>
      </c>
      <c r="D215" s="247">
        <f t="shared" si="315"/>
        <v>144513.26206513049</v>
      </c>
      <c r="E215" s="247" t="str">
        <f t="shared" si="316"/>
        <v>144513,26206513i</v>
      </c>
      <c r="F215" s="247" t="str">
        <f t="shared" si="320"/>
        <v>0,0107987766706494-0,0228140272058101i</v>
      </c>
      <c r="G215" s="247" t="str">
        <f t="shared" si="321"/>
        <v>-3,77629331775764+2,52407160476159i</v>
      </c>
      <c r="H215" s="247"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0,00202761918308955-0,00365483892222168i</v>
      </c>
      <c r="I215" s="247" t="str">
        <f t="shared" si="317"/>
        <v>-0,00245834999528832+0,00343374273096705i</v>
      </c>
      <c r="J215" s="275" t="str">
        <f ca="1">IMPRODUCT(1/N_FFT2,DZ100)</f>
        <v>0,0369383760265654+0,00446149052795238i</v>
      </c>
      <c r="K215" s="274" t="str">
        <f t="shared" ca="1" si="318"/>
        <v>-0,0001061270672005+0,000115868974956576i</v>
      </c>
      <c r="N215" s="265">
        <f t="shared" ca="1" si="185"/>
        <v>22.485700632082725</v>
      </c>
      <c r="O215" s="240">
        <f t="shared" ca="1" si="186"/>
        <v>7.4857006320827235</v>
      </c>
      <c r="P215" s="240" t="str">
        <f t="shared" ca="1" si="187"/>
        <v>-7,10788370164566-2,34812760237679i</v>
      </c>
      <c r="Q215" s="240" t="str">
        <f t="shared" ca="1" si="188"/>
        <v>6,01257112609827+4,45922666017024i</v>
      </c>
      <c r="R215" s="240" t="str">
        <f t="shared" ca="1" si="189"/>
        <v>-4,31032774245498-6,12019515259005i</v>
      </c>
      <c r="S215" s="240" t="str">
        <f t="shared" ca="1" si="190"/>
        <v>2,17298419200752+7,16336887605609i</v>
      </c>
      <c r="T215" s="240" t="str">
        <f t="shared" ca="1" si="191"/>
        <v>0,183708289866048-7,48344607900653i</v>
      </c>
      <c r="U215" s="241" t="str">
        <f t="shared" ca="1" si="192"/>
        <v>-2,52185658848025+7,04811700387433i</v>
      </c>
      <c r="V215" s="240" t="str">
        <f t="shared" ca="1" si="193"/>
        <v>4,60543950648641-5,90132535158484i</v>
      </c>
      <c r="W215" s="240" t="str">
        <f t="shared" ca="1" si="194"/>
        <v>-6,2241326023709+4,15883244448094i</v>
      </c>
      <c r="X215" s="240" t="str">
        <f t="shared" ca="1" si="195"/>
        <v>7,21453910491116-1,99653185721424i</v>
      </c>
      <c r="Y215" s="240" t="str">
        <f t="shared" ca="1" si="196"/>
        <v>-7,47668377783641-0,367305920727576i</v>
      </c>
      <c r="Z215" s="240" t="str">
        <f t="shared" ca="1" si="197"/>
        <v>6,98410478396589+2,69406650247325i</v>
      </c>
      <c r="AA215" s="240" t="str">
        <f t="shared" ca="1" si="198"/>
        <v>-5,7865248393442-4,74887820825258i</v>
      </c>
      <c r="AB215" s="240" t="str">
        <f t="shared" ca="1" si="199"/>
        <v>4,00483202135137+6,32432086740722i</v>
      </c>
      <c r="AC215" s="240" t="str">
        <f t="shared" ca="1" si="200"/>
        <v>-1,81887688628532-7,26136356517842i</v>
      </c>
      <c r="AD215" s="240" t="str">
        <f t="shared" ca="1" si="201"/>
        <v>-0,550682300236898+7,46541780192974i</v>
      </c>
      <c r="AE215" s="240" t="str">
        <f t="shared" ca="1" si="202"/>
        <v>2,86465361154278-6,91588560048809i</v>
      </c>
      <c r="AF215" s="240" t="str">
        <f t="shared" ca="1" si="203"/>
        <v>-4,88945636335812+5,66823874091243i</v>
      </c>
      <c r="AG215" s="240" t="str">
        <f t="shared" ca="1" si="204"/>
        <v>6,42069959803461-3,84841923716242i</v>
      </c>
      <c r="AH215" s="240" t="str">
        <f t="shared" ca="1" si="205"/>
        <v>-7,3038140515539+1,64012629193226i</v>
      </c>
      <c r="AI215" s="240" t="str">
        <f t="shared" ca="1" si="206"/>
        <v>7,44965493748914+0,73372696931992i</v>
      </c>
      <c r="AJ215" s="240" t="str">
        <f t="shared" ca="1" si="207"/>
        <v>-6,84350054612617-3,03351516039304i</v>
      </c>
      <c r="AK215" s="240" t="str">
        <f t="shared" ca="1" si="208"/>
        <v>5,54653830741173+5,02708929277946i</v>
      </c>
      <c r="AL215" s="240" t="str">
        <f t="shared" ca="1" si="209"/>
        <v>-3,68968830912667-6,51321073930958i</v>
      </c>
      <c r="AM215" s="240" t="str">
        <f t="shared" ca="1" si="210"/>
        <v>1,46038774682926+7,34186499345191i</v>
      </c>
      <c r="AN215" s="240" t="str">
        <f t="shared" ca="1" si="211"/>
        <v>0,916329668712444-7,42940467947473i</v>
      </c>
      <c r="AO215" s="240" t="str">
        <f t="shared" ca="1" si="212"/>
        <v>-3,20054943314107+6,76699322293026i</v>
      </c>
      <c r="AP215" s="240" t="str">
        <f t="shared" ca="1" si="213"/>
        <v>5,16169409158471-5,42149684663407i</v>
      </c>
      <c r="AQ215" s="240" t="str">
        <f t="shared" ca="1" si="214"/>
        <v>-6,6017985659798+3,52873485081988i</v>
      </c>
      <c r="AR215" s="240" t="str">
        <f t="shared" ca="1" si="215"/>
        <v>-6,6017985659798+3,52873485081988i</v>
      </c>
      <c r="AS215" s="240" t="str">
        <f t="shared" ca="1" si="216"/>
        <v>-7,40467922588475-1,09838040537626i</v>
      </c>
      <c r="AT215" s="240" t="str">
        <f t="shared" ca="1" si="217"/>
        <v>6,68640971605098+3,36565581458692i</v>
      </c>
      <c r="AU215" s="240" t="str">
        <f t="shared" ca="1" si="218"/>
        <v>-5,29318967887836-5,29318967887788i</v>
      </c>
      <c r="AV215" s="240" t="str">
        <f t="shared" ca="1" si="219"/>
        <v>3,36565581458676+6,68640971605106i</v>
      </c>
      <c r="AW215" s="240" t="str">
        <f t="shared" ca="1" si="220"/>
        <v>-1,09838040537619-7,40467922588476i</v>
      </c>
      <c r="AX215" s="240" t="str">
        <f t="shared" ca="1" si="221"/>
        <v>-1,27976951875496+7,37549347040789i</v>
      </c>
      <c r="AY215" s="240" t="str">
        <f t="shared" ca="1" si="222"/>
        <v>3,52873485081928-6,60179856598011i</v>
      </c>
      <c r="AZ215" s="240" t="str">
        <f t="shared" ca="1" si="223"/>
        <v>-5,42149684663624+5,16169409158243i</v>
      </c>
      <c r="BA215" s="240" t="str">
        <f t="shared" ca="1" si="224"/>
        <v>6,76699322293029-3,20054943314101i</v>
      </c>
      <c r="BB215" s="240" t="str">
        <f t="shared" ca="1" si="225"/>
        <v>-7,42940467947437+0,916329668715334i</v>
      </c>
      <c r="BC215" s="240" t="str">
        <f t="shared" ca="1" si="226"/>
        <v>7,34186499345161+1,46038774683079i</v>
      </c>
      <c r="BD215" s="240" t="str">
        <f t="shared" ca="1" si="227"/>
        <v>-6,51321073931028-3,68968830912544i</v>
      </c>
      <c r="BE215" s="240" t="str">
        <f t="shared" ca="1" si="228"/>
        <v>5,02708929277717+5,54653830741381i</v>
      </c>
      <c r="BF215" s="240" t="str">
        <f t="shared" ca="1" si="229"/>
        <v>-3,03351516039366-6,84350054612591i</v>
      </c>
      <c r="BG215" s="240" t="str">
        <f t="shared" ca="1" si="230"/>
        <v>0,733726969316096+7,44965493748951i</v>
      </c>
      <c r="BH215" s="240" t="str">
        <f t="shared" ca="1" si="231"/>
        <v>1,64012629193305-7,30381405155373i</v>
      </c>
      <c r="BI215" s="240" t="str">
        <f t="shared" ca="1" si="232"/>
        <v>-3,84841923716061+6,42069959803571i</v>
      </c>
      <c r="BJ215" s="240" t="str">
        <f t="shared" ca="1" si="233"/>
        <v>5,66823874091344-4,88945636335694i</v>
      </c>
      <c r="BK215" s="240" t="str">
        <f t="shared" ca="1" si="234"/>
        <v>-6,91588560048753+2,86465361154415i</v>
      </c>
      <c r="BL215" s="240" t="str">
        <f t="shared" ca="1" si="235"/>
        <v>7,46541780192997-0,550682300233755i</v>
      </c>
      <c r="BM215" s="240" t="str">
        <f t="shared" ca="1" si="236"/>
        <v>-7,26136356517839-1,81887688628543i</v>
      </c>
      <c r="BN215" s="240" t="str">
        <f t="shared" ca="1" si="237"/>
        <v>6,32432086740878+4,00483202134891i</v>
      </c>
      <c r="BO215" s="240" t="str">
        <f t="shared" ca="1" si="238"/>
        <v>-4,748878208252-5,78652483934468i</v>
      </c>
      <c r="BP215" s="240" t="str">
        <f t="shared" ca="1" si="239"/>
        <v>2,69406650247535+6,98410478396508i</v>
      </c>
      <c r="BQ215" s="240" t="str">
        <f t="shared" ca="1" si="240"/>
        <v>-0,367305920725199-7,47668377783653i</v>
      </c>
      <c r="BR215" s="240" t="str">
        <f t="shared" ca="1" si="241"/>
        <v>-1,99653185721361+7,21453910491134i</v>
      </c>
      <c r="BS215" s="240" t="str">
        <f t="shared" ca="1" si="242"/>
        <v>4,15883244448407-6,22413260236881i</v>
      </c>
      <c r="BT215" s="240" t="str">
        <f t="shared" ca="1" si="243"/>
        <v>-5,90132535158483+4,60543950648643i</v>
      </c>
      <c r="BU215" s="240" t="str">
        <f t="shared" ca="1" si="244"/>
        <v>7,04811700387338-2,52185658848291i</v>
      </c>
      <c r="BV215" s="240" t="str">
        <f t="shared" ca="1" si="245"/>
        <v>-7,48344607900656+0,183708289864453i</v>
      </c>
      <c r="BW215" s="240" t="str">
        <f t="shared" ca="1" si="246"/>
        <v>7,16336887605651+2,17298419200614i</v>
      </c>
      <c r="BX215" s="240" t="str">
        <f t="shared" ca="1" si="247"/>
        <v>-6,1201951525885-4,31032774245717i</v>
      </c>
      <c r="BY215" s="240" t="str">
        <f t="shared" ca="1" si="248"/>
        <v>4,45922666017047+6,0125711260981i</v>
      </c>
      <c r="BZ215" s="240" t="str">
        <f t="shared" ca="1" si="249"/>
        <v>-2,34812760238007-7,10788370164457i</v>
      </c>
      <c r="CA215" s="240" t="str">
        <f t="shared" ca="1" si="250"/>
        <v>-8,1067849812267E-13+7,48570063208272i</v>
      </c>
      <c r="CB215" s="240" t="str">
        <f t="shared" ca="1" si="251"/>
        <v>2,34812760237454-7,1078837016464i</v>
      </c>
      <c r="CC215" s="240" t="str">
        <f t="shared" ca="1" si="252"/>
        <v>-4,45922666017194+6,01257112609701i</v>
      </c>
      <c r="CD215" s="240" t="str">
        <f t="shared" ca="1" si="253"/>
        <v>6,12019515258943-4,31032774245585i</v>
      </c>
      <c r="CE215" s="240" t="str">
        <f t="shared" ca="1" si="254"/>
        <v>-7,16336887605698+2,17298419200459i</v>
      </c>
      <c r="CF215" s="240" t="str">
        <f t="shared" ca="1" si="255"/>
        <v>7,48344607900653+0,183708289866074i</v>
      </c>
      <c r="CG215" s="240" t="str">
        <f t="shared" ca="1" si="256"/>
        <v>-7,04811700387534-2,52185658847743i</v>
      </c>
      <c r="CH215" s="240" t="str">
        <f t="shared" ca="1" si="257"/>
        <v>5,90132535158383+4,6054395064877i</v>
      </c>
      <c r="CI215" s="240" t="str">
        <f t="shared" ca="1" si="258"/>
        <v>-4,15883244448272-6,22413260236971i</v>
      </c>
      <c r="CJ215" s="240" t="str">
        <f t="shared" ca="1" si="259"/>
        <v>1,99653185721205+7,21453910491177i</v>
      </c>
      <c r="CK215" s="240" t="str">
        <f t="shared" ca="1" si="260"/>
        <v>0,367305920726819-7,47668377783645i</v>
      </c>
      <c r="CL215" s="240" t="str">
        <f t="shared" ca="1" si="261"/>
        <v>-2,69406650247686+6,9841047839645i</v>
      </c>
      <c r="CM215" s="240" t="str">
        <f t="shared" ca="1" si="262"/>
        <v>4,74887820825325-5,78652483934365i</v>
      </c>
      <c r="CN215" s="240" t="str">
        <f t="shared" ca="1" si="263"/>
        <v>-6,32432086740566+4,00483202135383i</v>
      </c>
      <c r="CO215" s="240" t="str">
        <f t="shared" ca="1" si="264"/>
        <v>7,26136356517879-1,81887688628386i</v>
      </c>
      <c r="CP215" s="240" t="str">
        <f t="shared" ca="1" si="265"/>
        <v>-7,46541780192983-0,550682300235584i</v>
      </c>
      <c r="CQ215" s="240" t="str">
        <f t="shared" ca="1" si="266"/>
        <v>6,91588560048691+2,86465361154564i</v>
      </c>
      <c r="CR215" s="240" t="str">
        <f t="shared" ca="1" si="267"/>
        <v>-5,66823874091238-4,88945636335816i</v>
      </c>
      <c r="CS215" s="240" t="str">
        <f t="shared" ca="1" si="268"/>
        <v>3,84841923716561+6,42069959803271i</v>
      </c>
      <c r="CT215" s="240" t="str">
        <f t="shared" ca="1" si="269"/>
        <v>-1,64012629193136-7,3038140515541i</v>
      </c>
      <c r="CU215" s="240" t="str">
        <f t="shared" ca="1" si="270"/>
        <v>-0,733726969317816+7,44965493748935i</v>
      </c>
      <c r="CV215" s="240" t="str">
        <f t="shared" ca="1" si="271"/>
        <v>3,03351516039514-6,84350054612525i</v>
      </c>
      <c r="CW215" s="240" t="str">
        <f t="shared" ca="1" si="272"/>
        <v>-5,02708929277837+5,54653830741272i</v>
      </c>
      <c r="CX215" s="240" t="str">
        <f t="shared" ca="1" si="273"/>
        <v>6,51321073931113-3,68968830912393i</v>
      </c>
      <c r="CY215" s="240" t="str">
        <f t="shared" ca="1" si="274"/>
        <v>-7,34186499345194+1,4603877468291i</v>
      </c>
      <c r="CZ215" s="240" t="str">
        <f t="shared" ca="1" si="275"/>
        <v>7,42940467947509+0,916329668709555i</v>
      </c>
      <c r="DA215" s="240" t="str">
        <f t="shared" ca="1" si="276"/>
        <v>-6,7669932229296-3,20054943314247i</v>
      </c>
      <c r="DB215" s="240" t="str">
        <f t="shared" ca="1" si="277"/>
        <v>5,42149684663512+5,1616940915836i</v>
      </c>
      <c r="DC215" s="240" t="str">
        <f t="shared" ca="1" si="278"/>
        <v>-3,52873485081795-6,60179856598083i</v>
      </c>
      <c r="DD215" s="240" t="str">
        <f t="shared" ca="1" si="279"/>
        <v>1,27976951875556+7,37549347040778i</v>
      </c>
      <c r="DE215" s="240" t="str">
        <f t="shared" ca="1" si="280"/>
        <v>1,09838040537285-7,40467922588525i</v>
      </c>
      <c r="DF215" s="240" t="str">
        <f t="shared" ca="1" si="281"/>
        <v>-3,36565581458773+6,68640971605057i</v>
      </c>
      <c r="DG215" s="240" t="str">
        <f t="shared" ca="1" si="282"/>
        <v>5,29318967887627-5,29318967887996i</v>
      </c>
      <c r="DH215" s="240" t="str">
        <f t="shared" ca="1" si="283"/>
        <v>-6,68640971605166+3,36565581458556i</v>
      </c>
      <c r="DI215" s="240" t="str">
        <f t="shared" ca="1" si="284"/>
        <v>7,40467922588455-1,0983804053776i</v>
      </c>
      <c r="DJ215" s="240" t="str">
        <f t="shared" ca="1" si="285"/>
        <v>-7,37549347040737-1,27976951875795i</v>
      </c>
      <c r="DK215" s="240" t="str">
        <f t="shared" ca="1" si="286"/>
        <v>6,60179856597968+3,52873485082009i</v>
      </c>
      <c r="DL215" s="240" t="str">
        <f t="shared" ca="1" si="287"/>
        <v>-5,16169409158739-5,42149684663152i</v>
      </c>
      <c r="DM215" s="240" t="str">
        <f t="shared" ca="1" si="288"/>
        <v>3,20054943314008+6,76699322293072i</v>
      </c>
      <c r="DN215" s="240" t="str">
        <f t="shared" ca="1" si="289"/>
        <v>-0,916329668714533-7,42940467947448i</v>
      </c>
      <c r="DO215" s="240" t="str">
        <f t="shared" ca="1" si="290"/>
        <v>-1,46038774683148+7,34186499345147i</v>
      </c>
      <c r="DP215" s="240" t="str">
        <f t="shared" ca="1" si="291"/>
        <v>3,68968830912623-6,51321073930983i</v>
      </c>
      <c r="DQ215" s="240" t="str">
        <f t="shared" ca="1" si="292"/>
        <v>-5,54653830741435+5,02708929277657i</v>
      </c>
      <c r="DR215" s="240" t="str">
        <f t="shared" ca="1" si="293"/>
        <v>6,84350054612632-3,03351516039272i</v>
      </c>
      <c r="DS215" s="240" t="str">
        <f t="shared" ca="1" si="294"/>
        <v>-7,44965493748885+0,733726969322806i</v>
      </c>
      <c r="DT215" s="240" t="str">
        <f t="shared" ca="1" si="295"/>
        <v>7,30381405155357+1,64012629193374i</v>
      </c>
      <c r="DU215" s="240" t="str">
        <f t="shared" ca="1" si="296"/>
        <v>-6,42069959803529-3,8484192371613i</v>
      </c>
      <c r="DV215" s="240" t="str">
        <f t="shared" ca="1" si="297"/>
        <v>4,88945636335632+5,66823874091398i</v>
      </c>
      <c r="DW215" s="240" t="str">
        <f t="shared" ca="1" si="298"/>
        <v>-2,8646536115432-6,91588560048792i</v>
      </c>
      <c r="DX215" s="240" t="str">
        <f t="shared" ca="1" si="299"/>
        <v>0,550682300240585+7,46541780192947i</v>
      </c>
      <c r="DY215" s="240" t="str">
        <f t="shared" ca="1" si="300"/>
        <v>1,81887688628601-7,26136356517825i</v>
      </c>
      <c r="DZ215" s="240" t="str">
        <f t="shared" ca="1" si="301"/>
        <v>-4,00483202134959+6,32432086740835i</v>
      </c>
      <c r="EA215" s="240" t="str">
        <f t="shared" ca="1" si="302"/>
        <v>5,7865248393452-4,74887820825137i</v>
      </c>
      <c r="EB215" s="240" t="str">
        <f t="shared" ca="1" si="303"/>
        <v>-6,98410478396545+2,6940665024744i</v>
      </c>
      <c r="EC215" s="240" t="str">
        <f t="shared" ca="1" si="304"/>
        <v>7,47668377783657-0,36730592072439i</v>
      </c>
      <c r="ED215" s="240" t="str">
        <f t="shared" ca="1" si="305"/>
        <v>-7,21453910491107-1,99653185721459i</v>
      </c>
      <c r="EE215" s="240" t="str">
        <f t="shared" ca="1" si="306"/>
        <v>6,2241326023725+4,15883244447855i</v>
      </c>
      <c r="EF215" s="240" t="str">
        <f t="shared" ca="1" si="307"/>
        <v>-4,60543950648578-5,90132535158532i</v>
      </c>
      <c r="EG215" s="240" t="str">
        <f t="shared" ca="1" si="308"/>
        <v>2,52185658848215+7,04811700387365i</v>
      </c>
      <c r="EH215" s="240" t="str">
        <f t="shared" ca="1" si="309"/>
        <v>-0,183708289863643-7,48344607900659i</v>
      </c>
      <c r="EI215" s="240" t="str">
        <f t="shared" ca="1" si="310"/>
        <v>-2,17298419200712+7,16336887605621i</v>
      </c>
      <c r="EJ215" s="240" t="str">
        <f t="shared" ca="1" si="311"/>
        <v>4,31032774245801-6,12019515258791i</v>
      </c>
      <c r="EK215" s="240" t="str">
        <f t="shared" ca="1" si="312"/>
        <v>-6,01257112609846+4,45922666016999i</v>
      </c>
      <c r="EL215" s="240" t="str">
        <f t="shared" ca="1" si="313"/>
        <v>7,10788370164482-2,3481276023793i</v>
      </c>
      <c r="EM215" s="240" t="str">
        <f t="shared" ca="1" si="314"/>
        <v>-7,48570063208272-1,62135699624534E-12i</v>
      </c>
      <c r="EN215" s="240"/>
      <c r="EO215" s="240"/>
      <c r="EP215" s="240"/>
    </row>
    <row r="216" spans="1:146" ht="15" thickBot="1">
      <c r="A216" s="277">
        <f t="shared" si="181"/>
        <v>2.2656250000000016E-3</v>
      </c>
      <c r="B216" s="276">
        <v>116</v>
      </c>
      <c r="C216" s="248">
        <f t="shared" si="182"/>
        <v>23200</v>
      </c>
      <c r="D216" s="247">
        <f t="shared" si="315"/>
        <v>145769.89912656639</v>
      </c>
      <c r="E216" s="247" t="str">
        <f t="shared" si="316"/>
        <v>145769,899126566i</v>
      </c>
      <c r="F216" s="247" t="str">
        <f t="shared" si="320"/>
        <v>0,0108048336583364-0,0226542987003423i</v>
      </c>
      <c r="G216" s="247" t="str">
        <f t="shared" si="321"/>
        <v>-3,74804675641078+2,53790507381687i</v>
      </c>
      <c r="H216" s="247" t="str">
        <f t="shared" si="322"/>
        <v>0,00202708141116253-0,00362331952247609i</v>
      </c>
      <c r="I216" s="247" t="str">
        <f t="shared" si="317"/>
        <v>-0,00245133030667867+0,00340584982693448i</v>
      </c>
      <c r="J216" s="275" t="str">
        <f ca="1">IMPRODUCT(1/N_FFT2,EA100)</f>
        <v>0,0381656238064755-0,0000503380375345816i</v>
      </c>
      <c r="K216" s="274" t="str">
        <f t="shared" ca="1" si="318"/>
        <v>-0,000093385106513685+0,000130109778393118i</v>
      </c>
      <c r="N216" s="265">
        <f t="shared" ca="1" si="185"/>
        <v>22.485832505962474</v>
      </c>
      <c r="O216" s="240">
        <f t="shared" ca="1" si="186"/>
        <v>7.4858325059624731</v>
      </c>
      <c r="P216" s="240" t="str">
        <f t="shared" ca="1" si="187"/>
        <v>-7,16349507149081-2,17302247297428i</v>
      </c>
      <c r="Q216" s="240" t="str">
        <f t="shared" ca="1" si="188"/>
        <v>6,22424225149441+4,15890570968328i</v>
      </c>
      <c r="R216" s="240" t="str">
        <f t="shared" ca="1" si="189"/>
        <v>-4,7489618681565-5,78662677923157i</v>
      </c>
      <c r="S216" s="240" t="str">
        <f t="shared" ca="1" si="190"/>
        <v>2,86470407749188+6,91600743606641i</v>
      </c>
      <c r="T216" s="240" t="str">
        <f t="shared" ca="1" si="191"/>
        <v>-0,733739895220133-7,44978617636015i</v>
      </c>
      <c r="U216" s="241" t="str">
        <f t="shared" ca="1" si="192"/>
        <v>-1,46041347414703+7,34199433341202i</v>
      </c>
      <c r="V216" s="240" t="str">
        <f t="shared" ca="1" si="193"/>
        <v>3,52879701573702-6,60191486835826i</v>
      </c>
      <c r="W216" s="240" t="str">
        <f t="shared" ca="1" si="194"/>
        <v>-5,29328292779276+5,29328292779276i</v>
      </c>
      <c r="X216" s="240" t="str">
        <f t="shared" ca="1" si="195"/>
        <v>6,60191486835863-3,52879701573634i</v>
      </c>
      <c r="Y216" s="240" t="str">
        <f t="shared" ca="1" si="196"/>
        <v>-7,34199433341203+1,46041347414701i</v>
      </c>
      <c r="Z216" s="240" t="str">
        <f t="shared" ca="1" si="197"/>
        <v>7,44978617636007+0,733739895220887i</v>
      </c>
      <c r="AA216" s="240" t="str">
        <f t="shared" ca="1" si="198"/>
        <v>-6,91600743606639-2,8647040774919i</v>
      </c>
      <c r="AB216" s="240" t="str">
        <f t="shared" ca="1" si="199"/>
        <v>5,78662677923179+4,74896186815623i</v>
      </c>
      <c r="AC216" s="240" t="str">
        <f t="shared" ca="1" si="200"/>
        <v>-4,15890570968327-6,22424225149441i</v>
      </c>
      <c r="AD216" s="240" t="str">
        <f t="shared" ca="1" si="201"/>
        <v>2,17302247297392+7,16349507149093i</v>
      </c>
      <c r="AE216" s="240" t="str">
        <f t="shared" ca="1" si="202"/>
        <v>8,11615586582709E-19-7,48583250596247i</v>
      </c>
      <c r="AF216" s="240" t="str">
        <f t="shared" ca="1" si="203"/>
        <v>-2,17302247297392+7,16349507149093i</v>
      </c>
      <c r="AG216" s="240" t="str">
        <f t="shared" ca="1" si="204"/>
        <v>4,15890570968332-6,22424225149438i</v>
      </c>
      <c r="AH216" s="240" t="str">
        <f t="shared" ca="1" si="205"/>
        <v>-5,78662677923182+4,74896186815619i</v>
      </c>
      <c r="AI216" s="240" t="str">
        <f t="shared" ca="1" si="206"/>
        <v>6,91600743606641-2,86470407749186i</v>
      </c>
      <c r="AJ216" s="240" t="str">
        <f t="shared" ca="1" si="207"/>
        <v>-7,44978617636007+0,733739895220861i</v>
      </c>
      <c r="AK216" s="240" t="str">
        <f t="shared" ca="1" si="208"/>
        <v>7,34199433341202+1,46041347414703i</v>
      </c>
      <c r="AL216" s="240" t="str">
        <f t="shared" ca="1" si="209"/>
        <v>-6,60191486835826-3,52879701573702i</v>
      </c>
      <c r="AM216" s="240" t="str">
        <f t="shared" ca="1" si="210"/>
        <v>5,29328292779271+5,29328292779279i</v>
      </c>
      <c r="AN216" s="240" t="str">
        <f t="shared" ca="1" si="211"/>
        <v>-3,52879701573637-6,60191486835861i</v>
      </c>
      <c r="AO216" s="240" t="str">
        <f t="shared" ca="1" si="212"/>
        <v>1,46041347414698+7,34199433341203i</v>
      </c>
      <c r="AP216" s="240" t="str">
        <f t="shared" ca="1" si="213"/>
        <v>0,733739895220861-7,44978617636007i</v>
      </c>
      <c r="AQ216" s="240" t="str">
        <f t="shared" ca="1" si="214"/>
        <v>-2,8647040774919+6,91600743606639i</v>
      </c>
      <c r="AR216" s="240" t="str">
        <f t="shared" ca="1" si="215"/>
        <v>-2,8647040774919+6,91600743606639i</v>
      </c>
      <c r="AS216" s="240" t="str">
        <f t="shared" ca="1" si="216"/>
        <v>-6,22424225149441+4,15890570968327i</v>
      </c>
      <c r="AT216" s="240" t="str">
        <f t="shared" ca="1" si="217"/>
        <v>7,16349507149072-2,17302247297458i</v>
      </c>
      <c r="AU216" s="240" t="str">
        <f t="shared" ca="1" si="218"/>
        <v>-7,48583250596247-1,62323117316542E-18i</v>
      </c>
      <c r="AV216" s="240" t="str">
        <f t="shared" ca="1" si="219"/>
        <v>7,1634950714909+2,17302247297397i</v>
      </c>
      <c r="AW216" s="240" t="str">
        <f t="shared" ca="1" si="220"/>
        <v>-6,22424225149441-4,15890570968327i</v>
      </c>
      <c r="AX216" s="240" t="str">
        <f t="shared" ca="1" si="221"/>
        <v>4,74896186815619+5,78662677923182i</v>
      </c>
      <c r="AY216" s="240" t="str">
        <f t="shared" ca="1" si="222"/>
        <v>-2,86470407749181-6,91600743606643i</v>
      </c>
      <c r="AZ216" s="240" t="str">
        <f t="shared" ca="1" si="223"/>
        <v>0,733739895222343+7,44978617635993i</v>
      </c>
      <c r="BA216" s="240" t="str">
        <f t="shared" ca="1" si="224"/>
        <v>1,46041347415074-7,34199433341128i</v>
      </c>
      <c r="BB216" s="240" t="str">
        <f t="shared" ca="1" si="225"/>
        <v>-3,52879701573834+6,60191486835756i</v>
      </c>
      <c r="BC216" s="240" t="str">
        <f t="shared" ca="1" si="226"/>
        <v>5,29328292779279-5,29328292779271i</v>
      </c>
      <c r="BD216" s="240" t="str">
        <f t="shared" ca="1" si="227"/>
        <v>-6,60191486835756+3,52879701573834i</v>
      </c>
      <c r="BE216" s="240" t="str">
        <f t="shared" ca="1" si="228"/>
        <v>7,34199433341131-1,46041347415063i</v>
      </c>
      <c r="BF216" s="240" t="str">
        <f t="shared" ca="1" si="229"/>
        <v>-7,44978617635992-0,733739895222449i</v>
      </c>
      <c r="BG216" s="240" t="str">
        <f t="shared" ca="1" si="230"/>
        <v>6,91600743606639+2,8647040774919i</v>
      </c>
      <c r="BH216" s="240" t="str">
        <f t="shared" ca="1" si="231"/>
        <v>-5,78662677923277-4,74896186815504i</v>
      </c>
      <c r="BI216" s="240" t="str">
        <f t="shared" ca="1" si="232"/>
        <v>4,15890570968018+6,22424225149649i</v>
      </c>
      <c r="BJ216" s="240" t="str">
        <f t="shared" ca="1" si="233"/>
        <v>-2,17302247297244-7,16349507149137i</v>
      </c>
      <c r="BK216" s="240" t="str">
        <f t="shared" ca="1" si="234"/>
        <v>-1,06382513011329E-13+7,48583250596247i</v>
      </c>
      <c r="BL216" s="240" t="str">
        <f t="shared" ca="1" si="235"/>
        <v>2,17302247297244-7,16349507149137i</v>
      </c>
      <c r="BM216" s="240" t="str">
        <f t="shared" ca="1" si="236"/>
        <v>-4,15890570968637+6,22424225149235i</v>
      </c>
      <c r="BN216" s="240" t="str">
        <f t="shared" ca="1" si="237"/>
        <v>5,78662677923277-4,74896186815504i</v>
      </c>
      <c r="BO216" s="240" t="str">
        <f t="shared" ca="1" si="238"/>
        <v>-6,91600743606643+2,86470407749181i</v>
      </c>
      <c r="BP216" s="240" t="str">
        <f t="shared" ca="1" si="239"/>
        <v>7,44978617635994-0,733739895222237i</v>
      </c>
      <c r="BQ216" s="240" t="str">
        <f t="shared" ca="1" si="240"/>
        <v>-7,34199433341126-1,46041347415084i</v>
      </c>
      <c r="BR216" s="240" t="str">
        <f t="shared" ca="1" si="241"/>
        <v>6,60191486835756+3,52879701573834i</v>
      </c>
      <c r="BS216" s="240" t="str">
        <f t="shared" ca="1" si="242"/>
        <v>-5,29328292779271-5,29328292779279i</v>
      </c>
      <c r="BT216" s="240" t="str">
        <f t="shared" ca="1" si="243"/>
        <v>3,52879701573824+6,60191486835761i</v>
      </c>
      <c r="BU216" s="240" t="str">
        <f t="shared" ca="1" si="244"/>
        <v>-1,46041347415074-7,34199433341128i</v>
      </c>
      <c r="BV216" s="240" t="str">
        <f t="shared" ca="1" si="245"/>
        <v>-0,733739895222343+7,44978617635993i</v>
      </c>
      <c r="BW216" s="240" t="str">
        <f t="shared" ca="1" si="246"/>
        <v>2,8647040774919-6,91600743606639i</v>
      </c>
      <c r="BX216" s="240" t="str">
        <f t="shared" ca="1" si="247"/>
        <v>-4,74896186815512+5,7866267792327i</v>
      </c>
      <c r="BY216" s="240" t="str">
        <f t="shared" ca="1" si="248"/>
        <v>6,22424225149241-4,15890570968628i</v>
      </c>
      <c r="BZ216" s="240" t="str">
        <f t="shared" ca="1" si="249"/>
        <v>-7,1634950714914+2,17302247297234i</v>
      </c>
      <c r="CA216" s="240" t="str">
        <f t="shared" ca="1" si="250"/>
        <v>7,48583250596247+3,24646234633085E-18i</v>
      </c>
      <c r="CB216" s="240" t="str">
        <f t="shared" ca="1" si="251"/>
        <v>-7,16349507149134-2,17302247297254i</v>
      </c>
      <c r="CC216" s="240" t="str">
        <f t="shared" ca="1" si="252"/>
        <v>6,22424225149643+4,15890570968027i</v>
      </c>
      <c r="CD216" s="240" t="str">
        <f t="shared" ca="1" si="253"/>
        <v>-4,74896186815496-5,78662677923284i</v>
      </c>
      <c r="CE216" s="240" t="str">
        <f t="shared" ca="1" si="254"/>
        <v>2,8647040774919+6,91600743606639i</v>
      </c>
      <c r="CF216" s="240" t="str">
        <f t="shared" ca="1" si="255"/>
        <v>-0,733739895222343-7,44978617635993i</v>
      </c>
      <c r="CG216" s="240" t="str">
        <f t="shared" ca="1" si="256"/>
        <v>-1,46041347415074+7,34199433341128i</v>
      </c>
      <c r="CH216" s="240" t="str">
        <f t="shared" ca="1" si="257"/>
        <v>3,52879701573843-6,60191486835751i</v>
      </c>
      <c r="CI216" s="240" t="str">
        <f t="shared" ca="1" si="258"/>
        <v>-5,29328292779287+5,29328292779264i</v>
      </c>
      <c r="CJ216" s="240" t="str">
        <f t="shared" ca="1" si="259"/>
        <v>6,60191486835756-3,52879701573834i</v>
      </c>
      <c r="CK216" s="240" t="str">
        <f t="shared" ca="1" si="260"/>
        <v>-7,34199433341131+1,46041347415063i</v>
      </c>
      <c r="CL216" s="240" t="str">
        <f t="shared" ca="1" si="261"/>
        <v>7,44978617635992+0,733739895222449i</v>
      </c>
      <c r="CM216" s="240" t="str">
        <f t="shared" ca="1" si="262"/>
        <v>-6,91600743606635-2,864704077492i</v>
      </c>
      <c r="CN216" s="240" t="str">
        <f t="shared" ca="1" si="263"/>
        <v>5,78662677923277+4,74896186815504i</v>
      </c>
      <c r="CO216" s="240" t="str">
        <f t="shared" ca="1" si="264"/>
        <v>-4,15890570968018-6,22424225149649i</v>
      </c>
      <c r="CP216" s="240" t="str">
        <f t="shared" ca="1" si="265"/>
        <v>2,17302247297244+7,16349507149137i</v>
      </c>
      <c r="CQ216" s="240" t="str">
        <f t="shared" ca="1" si="266"/>
        <v>1,06384136242502E-13-7,48583250596247i</v>
      </c>
      <c r="CR216" s="240" t="str">
        <f t="shared" ca="1" si="267"/>
        <v>-2,17302247297265+7,16349507149131i</v>
      </c>
      <c r="CS216" s="240" t="str">
        <f t="shared" ca="1" si="268"/>
        <v>4,15890570968655-6,22424225149223i</v>
      </c>
      <c r="CT216" s="240" t="str">
        <f t="shared" ca="1" si="269"/>
        <v>-5,78662677923277+4,74896186815504i</v>
      </c>
      <c r="CU216" s="240" t="str">
        <f t="shared" ca="1" si="270"/>
        <v>6,91600743606643-2,86470407749181i</v>
      </c>
      <c r="CV216" s="240" t="str">
        <f t="shared" ca="1" si="271"/>
        <v>-7,44978617635994+0,733739895222237i</v>
      </c>
      <c r="CW216" s="240" t="str">
        <f t="shared" ca="1" si="272"/>
        <v>7,34199433341276+1,46041347414333i</v>
      </c>
      <c r="CX216" s="240" t="str">
        <f t="shared" ca="1" si="273"/>
        <v>-6,60191486835756-3,52879701573834i</v>
      </c>
      <c r="CY216" s="240" t="str">
        <f t="shared" ca="1" si="274"/>
        <v>5,29328292779271+5,29328292779279i</v>
      </c>
      <c r="CZ216" s="240" t="str">
        <f t="shared" ca="1" si="275"/>
        <v>-3,52879701573824-6,60191486835761i</v>
      </c>
      <c r="DA216" s="240" t="str">
        <f t="shared" ca="1" si="276"/>
        <v>1,46041347415074+7,34199433341128i</v>
      </c>
      <c r="DB216" s="240" t="str">
        <f t="shared" ca="1" si="277"/>
        <v>0,733739895222554-7,44978617635991i</v>
      </c>
      <c r="DC216" s="240" t="str">
        <f t="shared" ca="1" si="278"/>
        <v>-2,8647040774921+6,91600743606632i</v>
      </c>
      <c r="DD216" s="240" t="str">
        <f t="shared" ca="1" si="279"/>
        <v>4,74896186815529-5,78662677923257i</v>
      </c>
      <c r="DE216" s="240" t="str">
        <f t="shared" ca="1" si="280"/>
        <v>-6,22424225149229+4,15890570968646i</v>
      </c>
      <c r="DF216" s="240" t="str">
        <f t="shared" ca="1" si="281"/>
        <v>7,1634950714914-2,17302247297234i</v>
      </c>
      <c r="DG216" s="240" t="str">
        <f t="shared" ca="1" si="282"/>
        <v>-7,48583250596247-2,12765026022658E-13i</v>
      </c>
      <c r="DH216" s="240" t="str">
        <f t="shared" ca="1" si="283"/>
        <v>7,16349507149128+2,17302247297275i</v>
      </c>
      <c r="DI216" s="240" t="str">
        <f t="shared" ca="1" si="284"/>
        <v>-6,22424225149229-4,15890570968646i</v>
      </c>
      <c r="DJ216" s="240" t="str">
        <f t="shared" ca="1" si="285"/>
        <v>4,74896186815496+5,78662677923284i</v>
      </c>
      <c r="DK216" s="240" t="str">
        <f t="shared" ca="1" si="286"/>
        <v>-2,86470407749171-6,91600743606647i</v>
      </c>
      <c r="DL216" s="240" t="str">
        <f t="shared" ca="1" si="287"/>
        <v>0,733739895222131+7,44978617635995i</v>
      </c>
      <c r="DM216" s="240" t="str">
        <f t="shared" ca="1" si="288"/>
        <v>1,46041347414364-7,34199433341269i</v>
      </c>
      <c r="DN216" s="240" t="str">
        <f t="shared" ca="1" si="289"/>
        <v>-3,52879701573843+6,60191486835751i</v>
      </c>
      <c r="DO216" s="240" t="str">
        <f t="shared" ca="1" si="290"/>
        <v>5,29328292779287-5,29328292779264i</v>
      </c>
      <c r="DP216" s="240" t="str">
        <f t="shared" ca="1" si="291"/>
        <v>-6,60191486835766+3,52879701573815i</v>
      </c>
      <c r="DQ216" s="240" t="str">
        <f t="shared" ca="1" si="292"/>
        <v>7,34199433341134-1,46041347415042i</v>
      </c>
      <c r="DR216" s="240" t="str">
        <f t="shared" ca="1" si="293"/>
        <v>-7,44978617635992-0,733739895222449i</v>
      </c>
      <c r="DS216" s="240" t="str">
        <f t="shared" ca="1" si="294"/>
        <v>6,91600743606635+2,864704077492i</v>
      </c>
      <c r="DT216" s="240" t="str">
        <f t="shared" ca="1" si="295"/>
        <v>-5,78662677923263-4,74896186815521i</v>
      </c>
      <c r="DU216" s="240" t="str">
        <f t="shared" ca="1" si="296"/>
        <v>4,15890570968619+6,22424225149247i</v>
      </c>
      <c r="DV216" s="240" t="str">
        <f t="shared" ca="1" si="297"/>
        <v>-2,17302247297244-7,16349507149137i</v>
      </c>
      <c r="DW216" s="240" t="str">
        <f t="shared" ca="1" si="298"/>
        <v>-1,06385759473675E-13+7,48583250596247i</v>
      </c>
      <c r="DX216" s="240" t="str">
        <f t="shared" ca="1" si="299"/>
        <v>2,17302247297265-7,16349507149131i</v>
      </c>
      <c r="DY216" s="240" t="str">
        <f t="shared" ca="1" si="300"/>
        <v>-4,15890570968637+6,22424225149235i</v>
      </c>
      <c r="DZ216" s="240" t="str">
        <f t="shared" ca="1" si="301"/>
        <v>5,78662677923277-4,74896186815504i</v>
      </c>
      <c r="EA216" s="240" t="str">
        <f t="shared" ca="1" si="302"/>
        <v>-6,91600743606643+2,86470407749181i</v>
      </c>
      <c r="EB216" s="240" t="str">
        <f t="shared" ca="1" si="303"/>
        <v>7,44978617635994-0,733739895222237i</v>
      </c>
      <c r="EC216" s="240" t="str">
        <f t="shared" ca="1" si="304"/>
        <v>-7,34199433341131-1,46041347415063i</v>
      </c>
      <c r="ED216" s="240" t="str">
        <f t="shared" ca="1" si="305"/>
        <v>6,60191486835756+3,52879701573834i</v>
      </c>
      <c r="EE216" s="240" t="str">
        <f t="shared" ca="1" si="306"/>
        <v>-5,29328292779271-5,29328292779279i</v>
      </c>
      <c r="EF216" s="240" t="str">
        <f t="shared" ca="1" si="307"/>
        <v>3,52879701573824+6,60191486835761i</v>
      </c>
      <c r="EG216" s="240" t="str">
        <f t="shared" ca="1" si="308"/>
        <v>-1,46041347414343-7,34199433341274i</v>
      </c>
      <c r="EH216" s="240" t="str">
        <f t="shared" ca="1" si="309"/>
        <v>-0,733739895222343+7,44978617635993i</v>
      </c>
      <c r="EI216" s="240" t="str">
        <f t="shared" ca="1" si="310"/>
        <v>2,8647040774919-6,91600743606639i</v>
      </c>
      <c r="EJ216" s="240" t="str">
        <f t="shared" ca="1" si="311"/>
        <v>-4,74896186815512+5,7866267792327i</v>
      </c>
      <c r="EK216" s="240" t="str">
        <f t="shared" ca="1" si="312"/>
        <v>6,22424225149241-4,15890570968628i</v>
      </c>
      <c r="EL216" s="240" t="str">
        <f t="shared" ca="1" si="313"/>
        <v>-7,16349507149134+2,17302247297254i</v>
      </c>
      <c r="EM216" s="240" t="str">
        <f t="shared" ca="1" si="314"/>
        <v>7,48583250596247+6,4929246926617E-18i</v>
      </c>
      <c r="EN216" s="240"/>
      <c r="EO216" s="240"/>
      <c r="EP216" s="240"/>
    </row>
    <row r="217" spans="1:146" ht="15" thickBot="1">
      <c r="A217" s="277">
        <f t="shared" si="181"/>
        <v>2.2851562500000016E-3</v>
      </c>
      <c r="B217" s="276">
        <v>117</v>
      </c>
      <c r="C217" s="248">
        <f t="shared" si="182"/>
        <v>23400</v>
      </c>
      <c r="D217" s="247">
        <f t="shared" si="315"/>
        <v>147026.53618800233</v>
      </c>
      <c r="E217" s="247" t="str">
        <f t="shared" si="316"/>
        <v>147026,536188002i</v>
      </c>
      <c r="F217" s="247" t="str">
        <f t="shared" si="320"/>
        <v>0,0108110607002084-0,0224977185278966i</v>
      </c>
      <c r="G217" s="247" t="str">
        <f t="shared" si="321"/>
        <v>-3,71987891657738+2,55125244925942i</v>
      </c>
      <c r="H217" s="247" t="str">
        <f t="shared" si="322"/>
        <v>0,00202655727035274-0,00359233861542804i</v>
      </c>
      <c r="I217" s="247" t="str">
        <f t="shared" si="317"/>
        <v>-0,00244447191747231+0,00337838674875726i</v>
      </c>
      <c r="J217" s="275" t="str">
        <f ca="1">IMPRODUCT(1/N_FFT2,EB100)</f>
        <v>0,0226889460563226-0,0044616010062466i</v>
      </c>
      <c r="K217" s="274" t="str">
        <f t="shared" ca="1" si="318"/>
        <v>-0,0000403894777539791+0,0000875582930666846i</v>
      </c>
      <c r="N217" s="265">
        <f t="shared" ca="1" si="185"/>
        <v>22.485951220437901</v>
      </c>
      <c r="O217" s="240">
        <f t="shared" ca="1" si="186"/>
        <v>7.4859512204379</v>
      </c>
      <c r="P217" s="240" t="str">
        <f t="shared" ca="1" si="187"/>
        <v>-7,21478061597021-1,99659869232558i</v>
      </c>
      <c r="Q217" s="240" t="str">
        <f t="shared" ca="1" si="188"/>
        <v>6,42091453483604+3,84854806532373i</v>
      </c>
      <c r="R217" s="240" t="str">
        <f t="shared" ca="1" si="189"/>
        <v>-5,16186688241585-5,42167833451913i</v>
      </c>
      <c r="S217" s="240" t="str">
        <f t="shared" ca="1" si="190"/>
        <v>3,52885297735315+6,60201956517864i</v>
      </c>
      <c r="T217" s="240" t="str">
        <f t="shared" ca="1" si="191"/>
        <v>-1,64018119615176-7,30405855114578i</v>
      </c>
      <c r="U217" s="241" t="str">
        <f t="shared" ca="1" si="192"/>
        <v>-0,367318216515547+7,47693406434693i</v>
      </c>
      <c r="V217" s="240" t="str">
        <f t="shared" ca="1" si="193"/>
        <v>2,34820620736848-7,10812164235052i</v>
      </c>
      <c r="W217" s="240" t="str">
        <f t="shared" ca="1" si="194"/>
        <v>-4,15897166391182+6,22434095897343i</v>
      </c>
      <c r="X217" s="240" t="str">
        <f t="shared" ca="1" si="195"/>
        <v>5,66842848863151-4,88962004086682i</v>
      </c>
      <c r="Y217" s="240" t="str">
        <f t="shared" ca="1" si="196"/>
        <v>-6,76721975212025+3,20065657346883i</v>
      </c>
      <c r="Z217" s="240" t="str">
        <f t="shared" ca="1" si="197"/>
        <v>7,37574036951171-1,27981235981336i</v>
      </c>
      <c r="AA217" s="240" t="str">
        <f t="shared" ca="1" si="198"/>
        <v>-7,44990431919286-0,733751531274232i</v>
      </c>
      <c r="AB217" s="240" t="str">
        <f t="shared" ca="1" si="199"/>
        <v>6,98433858109679+2,69415668797837i</v>
      </c>
      <c r="AC217" s="240" t="str">
        <f t="shared" ca="1" si="200"/>
        <v>-6,01277240055251-4,45937593547906i</v>
      </c>
      <c r="AD217" s="240" t="str">
        <f t="shared" ca="1" si="201"/>
        <v>4,60559367635897+5,90152290201927i</v>
      </c>
      <c r="AE217" s="240" t="str">
        <f t="shared" ca="1" si="202"/>
        <v>-2,86474950755465-6,91611711394053i</v>
      </c>
      <c r="AF217" s="240" t="str">
        <f t="shared" ca="1" si="203"/>
        <v>0,916360343401847+7,4296533832889i</v>
      </c>
      <c r="AG217" s="240" t="str">
        <f t="shared" ca="1" si="204"/>
        <v>1,09841717432429-7,40492710199939i</v>
      </c>
      <c r="AH217" s="240" t="str">
        <f t="shared" ca="1" si="205"/>
        <v>-3,0336167091474+6,84372963644513i</v>
      </c>
      <c r="AI217" s="240" t="str">
        <f t="shared" ca="1" si="206"/>
        <v>4,7490371798225-5,78671854676199i</v>
      </c>
      <c r="AJ217" s="240" t="str">
        <f t="shared" ca="1" si="207"/>
        <v>-6,12040002982371+4,31047203328239i</v>
      </c>
      <c r="AK217" s="240" t="str">
        <f t="shared" ca="1" si="208"/>
        <v>7,04835294385303-2,52194100915427i</v>
      </c>
      <c r="AL217" s="240" t="str">
        <f t="shared" ca="1" si="209"/>
        <v>-7,46566771130489+0,550700734660189i</v>
      </c>
      <c r="AM217" s="240" t="str">
        <f t="shared" ca="1" si="210"/>
        <v>7,34211076682211+1,46043663419217i</v>
      </c>
      <c r="AN217" s="240" t="str">
        <f t="shared" ca="1" si="211"/>
        <v>-6,68663354765932-3,36576848195069i</v>
      </c>
      <c r="AO217" s="240" t="str">
        <f t="shared" ca="1" si="212"/>
        <v>5,54672398113567+5,02725757763317i</v>
      </c>
      <c r="AP217" s="240" t="str">
        <f t="shared" ca="1" si="213"/>
        <v>-4,00496608552488-6,32453257787255i</v>
      </c>
      <c r="AQ217" s="240" t="str">
        <f t="shared" ca="1" si="214"/>
        <v>2,17305693396765+7,16360867416072i</v>
      </c>
      <c r="AR217" s="240" t="str">
        <f t="shared" ca="1" si="215"/>
        <v>2,17305693396765+7,16360867416072i</v>
      </c>
      <c r="AS217" s="240" t="str">
        <f t="shared" ca="1" si="216"/>
        <v>-1,81893777428913+7,26160664371459i</v>
      </c>
      <c r="AT217" s="240" t="str">
        <f t="shared" ca="1" si="217"/>
        <v>3,68981182367441-6,51342877297727i</v>
      </c>
      <c r="AU217" s="240" t="str">
        <f t="shared" ca="1" si="218"/>
        <v>-5,29336687160359+5,29336687160311i</v>
      </c>
      <c r="AV217" s="240" t="str">
        <f t="shared" ca="1" si="219"/>
        <v>6,51342877297729-3,68981182367437i</v>
      </c>
      <c r="AW217" s="240" t="str">
        <f t="shared" ca="1" si="220"/>
        <v>-7,26160664371459+1,81893777428909i</v>
      </c>
      <c r="AX217" s="240" t="str">
        <f t="shared" ca="1" si="221"/>
        <v>7,48369659188914+0,183714439613785i</v>
      </c>
      <c r="AY217" s="240" t="str">
        <f t="shared" ca="1" si="222"/>
        <v>-7,1636086741605-2,17305693396841i</v>
      </c>
      <c r="AZ217" s="240" t="str">
        <f t="shared" ca="1" si="223"/>
        <v>6,32453257787213+4,00496608552554i</v>
      </c>
      <c r="BA217" s="240" t="str">
        <f t="shared" ca="1" si="224"/>
        <v>-5,02725757763321-5,54672398113563i</v>
      </c>
      <c r="BB217" s="240" t="str">
        <f t="shared" ca="1" si="225"/>
        <v>3,36576848195132+6,686633547659i</v>
      </c>
      <c r="BC217" s="240" t="str">
        <f t="shared" ca="1" si="226"/>
        <v>-1,46043663419359-7,34211076682183i</v>
      </c>
      <c r="BD217" s="240" t="str">
        <f t="shared" ca="1" si="227"/>
        <v>-0,550700734657895+7,46566771130506i</v>
      </c>
      <c r="BE217" s="240" t="str">
        <f t="shared" ca="1" si="228"/>
        <v>2,52194100915221-7,04835294385377i</v>
      </c>
      <c r="BF217" s="240" t="str">
        <f t="shared" ca="1" si="229"/>
        <v>-4,31047203328+6,1204000298254i</v>
      </c>
      <c r="BG217" s="240" t="str">
        <f t="shared" ca="1" si="230"/>
        <v>5,78671854676442-4,74903717981955i</v>
      </c>
      <c r="BH217" s="240" t="str">
        <f t="shared" ca="1" si="231"/>
        <v>-6,84372963644633+3,03361670914469i</v>
      </c>
      <c r="BI217" s="240" t="str">
        <f t="shared" ca="1" si="232"/>
        <v>7,40492710199971-1,09841717432215i</v>
      </c>
      <c r="BJ217" s="240" t="str">
        <f t="shared" ca="1" si="233"/>
        <v>-7,42965338328861-0,91636034340416i</v>
      </c>
      <c r="BK217" s="240" t="str">
        <f t="shared" ca="1" si="234"/>
        <v>6,91611711393996+2,86474950755602i</v>
      </c>
      <c r="BL217" s="240" t="str">
        <f t="shared" ca="1" si="235"/>
        <v>-5,90152290201885-4,6055936763595i</v>
      </c>
      <c r="BM217" s="240" t="str">
        <f t="shared" ca="1" si="236"/>
        <v>4,45937593547899+6,01277240055256i</v>
      </c>
      <c r="BN217" s="240" t="str">
        <f t="shared" ca="1" si="237"/>
        <v>-2,69415668797908-6,98433858109651i</v>
      </c>
      <c r="BO217" s="240" t="str">
        <f t="shared" ca="1" si="238"/>
        <v>0,733751531275039+7,44990431919278i</v>
      </c>
      <c r="BP217" s="240" t="str">
        <f t="shared" ca="1" si="239"/>
        <v>1,27981235981198-7,37574036951195i</v>
      </c>
      <c r="BQ217" s="240" t="str">
        <f t="shared" ca="1" si="240"/>
        <v>-3,20065657346682+6,7672197521212i</v>
      </c>
      <c r="BR217" s="240" t="str">
        <f t="shared" ca="1" si="241"/>
        <v>4,88962004086451-5,6684284886335i</v>
      </c>
      <c r="BS217" s="240" t="str">
        <f t="shared" ca="1" si="242"/>
        <v>-6,22434095897139+4,15897166391486i</v>
      </c>
      <c r="BT217" s="240" t="str">
        <f t="shared" ca="1" si="243"/>
        <v>7,10812164235169-2,34820620736492i</v>
      </c>
      <c r="BU217" s="240" t="str">
        <f t="shared" ca="1" si="244"/>
        <v>-7,47693406434709+0,367318216512426i</v>
      </c>
      <c r="BV217" s="240" t="str">
        <f t="shared" ca="1" si="245"/>
        <v>7,30405855114528+1,64018119615402i</v>
      </c>
      <c r="BW217" s="240" t="str">
        <f t="shared" ca="1" si="246"/>
        <v>-6,60201956517793-3,52885297735446i</v>
      </c>
      <c r="BX217" s="240" t="str">
        <f t="shared" ca="1" si="247"/>
        <v>5,42167833451846+5,16186688241656i</v>
      </c>
      <c r="BY217" s="240" t="str">
        <f t="shared" ca="1" si="248"/>
        <v>-3,84854806532327-6,42091453483631i</v>
      </c>
      <c r="BZ217" s="240" t="str">
        <f t="shared" ca="1" si="249"/>
        <v>1,99659869232571+7,21478061597017i</v>
      </c>
      <c r="CA217" s="240" t="str">
        <f t="shared" ca="1" si="250"/>
        <v>-8,10699143047941E-13-7,4859512204379i</v>
      </c>
      <c r="CB217" s="240" t="str">
        <f t="shared" ca="1" si="251"/>
        <v>-1,99659869232436+7,21478061597055i</v>
      </c>
      <c r="CC217" s="240" t="str">
        <f t="shared" ca="1" si="252"/>
        <v>3,84854806532207-6,42091453483703i</v>
      </c>
      <c r="CD217" s="240" t="str">
        <f t="shared" ca="1" si="253"/>
        <v>-5,42167833451733+5,16186688241774i</v>
      </c>
      <c r="CE217" s="240" t="str">
        <f t="shared" ca="1" si="254"/>
        <v>6,60201956517727-3,5288529773557i</v>
      </c>
      <c r="CF217" s="240" t="str">
        <f t="shared" ca="1" si="255"/>
        <v>-7,3040585511466+1,64018119614813i</v>
      </c>
      <c r="CG217" s="240" t="str">
        <f t="shared" ca="1" si="256"/>
        <v>7,47693406434678+0,367318216518669i</v>
      </c>
      <c r="CH217" s="240" t="str">
        <f t="shared" ca="1" si="257"/>
        <v>-7,1081216423498-2,34820620737066i</v>
      </c>
      <c r="CI217" s="240" t="str">
        <f t="shared" ca="1" si="258"/>
        <v>6,22434095897218+4,15897166391369i</v>
      </c>
      <c r="CJ217" s="240" t="str">
        <f t="shared" ca="1" si="259"/>
        <v>-4,88962004086557-5,66842848863258i</v>
      </c>
      <c r="CK217" s="240" t="str">
        <f t="shared" ca="1" si="260"/>
        <v>3,2006565734681+6,7672197521206i</v>
      </c>
      <c r="CL217" s="240" t="str">
        <f t="shared" ca="1" si="261"/>
        <v>-1,27981235981336-7,3757403695117i</v>
      </c>
      <c r="CM217" s="240" t="str">
        <f t="shared" ca="1" si="262"/>
        <v>-0,733751531273426+7,44990431919294i</v>
      </c>
      <c r="CN217" s="240" t="str">
        <f t="shared" ca="1" si="263"/>
        <v>2,69415668797777-6,98433858109702i</v>
      </c>
      <c r="CO217" s="240" t="str">
        <f t="shared" ca="1" si="264"/>
        <v>-4,45937593547786+6,0127724005534i</v>
      </c>
      <c r="CP217" s="240" t="str">
        <f t="shared" ca="1" si="265"/>
        <v>5,90152290201786-4,60559367636078i</v>
      </c>
      <c r="CQ217" s="240" t="str">
        <f t="shared" ca="1" si="266"/>
        <v>-6,91611711393942+2,86474950755732i</v>
      </c>
      <c r="CR217" s="240" t="str">
        <f t="shared" ca="1" si="267"/>
        <v>7,42965338328844-0,916360343405552i</v>
      </c>
      <c r="CS217" s="240" t="str">
        <f t="shared" ca="1" si="268"/>
        <v>-7,40492710199882-1,09841717432813i</v>
      </c>
      <c r="CT217" s="240" t="str">
        <f t="shared" ca="1" si="269"/>
        <v>6,84372963644388+3,03361670915021i</v>
      </c>
      <c r="CU217" s="240" t="str">
        <f t="shared" ca="1" si="270"/>
        <v>-5,78671854676058-4,74903717982422i</v>
      </c>
      <c r="CV217" s="240" t="str">
        <f t="shared" ca="1" si="271"/>
        <v>4,31047203328106+6,12040002982465i</v>
      </c>
      <c r="CW217" s="240" t="str">
        <f t="shared" ca="1" si="272"/>
        <v>-2,52194100915353-7,04835294385329i</v>
      </c>
      <c r="CX217" s="240" t="str">
        <f t="shared" ca="1" si="273"/>
        <v>0,550700734659406+7,46566771130495i</v>
      </c>
      <c r="CY217" s="240" t="str">
        <f t="shared" ca="1" si="274"/>
        <v>1,46043663419232-7,34211076682208i</v>
      </c>
      <c r="CZ217" s="240" t="str">
        <f t="shared" ca="1" si="275"/>
        <v>-3,36576848195007+6,68663354765963i</v>
      </c>
      <c r="DA217" s="240" t="str">
        <f t="shared" ca="1" si="276"/>
        <v>5,02725757763225-5,5467239811365i</v>
      </c>
      <c r="DB217" s="240" t="str">
        <f t="shared" ca="1" si="277"/>
        <v>-6,32453257787143+4,00496608552664i</v>
      </c>
      <c r="DC217" s="240" t="str">
        <f t="shared" ca="1" si="278"/>
        <v>7,16360867416009-2,17305693396975i</v>
      </c>
      <c r="DD217" s="240" t="str">
        <f t="shared" ca="1" si="279"/>
        <v>-7,4836965918891+0,183714439615193i</v>
      </c>
      <c r="DE217" s="240" t="str">
        <f t="shared" ca="1" si="280"/>
        <v>7,26160664371551+1,81893777428545i</v>
      </c>
      <c r="DF217" s="240" t="str">
        <f t="shared" ca="1" si="281"/>
        <v>-6,51342877297579-3,68981182367704i</v>
      </c>
      <c r="DG217" s="240" t="str">
        <f t="shared" ca="1" si="282"/>
        <v>5,29336687160151+5,2933668716052i</v>
      </c>
      <c r="DH217" s="240" t="str">
        <f t="shared" ca="1" si="283"/>
        <v>-3,68981182367249-6,51342877297836i</v>
      </c>
      <c r="DI217" s="240" t="str">
        <f t="shared" ca="1" si="284"/>
        <v>1,81893777428781+7,26160664371492i</v>
      </c>
      <c r="DJ217" s="240" t="str">
        <f t="shared" ca="1" si="285"/>
        <v>0,183714439613187-7,48369659188915i</v>
      </c>
      <c r="DK217" s="240" t="str">
        <f t="shared" ca="1" si="286"/>
        <v>-2,17305693396783+7,16360867416067i</v>
      </c>
      <c r="DL217" s="240" t="str">
        <f t="shared" ca="1" si="287"/>
        <v>4,00496608552495-6,32453257787251i</v>
      </c>
      <c r="DM217" s="240" t="str">
        <f t="shared" ca="1" si="288"/>
        <v>-5,54672398113515+5,02725757763374i</v>
      </c>
      <c r="DN217" s="240" t="str">
        <f t="shared" ca="1" si="289"/>
        <v>6,68663354765864-3,36576848195205i</v>
      </c>
      <c r="DO217" s="240" t="str">
        <f t="shared" ca="1" si="290"/>
        <v>-7,34211076682165+1,46043663419449i</v>
      </c>
      <c r="DP217" s="240" t="str">
        <f t="shared" ca="1" si="291"/>
        <v>7,4656677113051+0,550700734657405i</v>
      </c>
      <c r="DQ217" s="240" t="str">
        <f t="shared" ca="1" si="292"/>
        <v>-7,04835294385397-2,52194100915164i</v>
      </c>
      <c r="DR217" s="240" t="str">
        <f t="shared" ca="1" si="293"/>
        <v>6,12040002982164+4,31047203328533i</v>
      </c>
      <c r="DS217" s="240" t="str">
        <f t="shared" ca="1" si="294"/>
        <v>-4,74903717982001-5,78671854676403i</v>
      </c>
      <c r="DT217" s="240" t="str">
        <f t="shared" ca="1" si="295"/>
        <v>3,03361670914524+6,84372963644609i</v>
      </c>
      <c r="DU217" s="240" t="str">
        <f t="shared" ca="1" si="296"/>
        <v>-1,09841717432275-7,40492710199962i</v>
      </c>
      <c r="DV217" s="240" t="str">
        <f t="shared" ca="1" si="297"/>
        <v>-0,916360343403351+7,42965338328871i</v>
      </c>
      <c r="DW217" s="240" t="str">
        <f t="shared" ca="1" si="298"/>
        <v>2,86474950755527-6,91611711394027i</v>
      </c>
      <c r="DX217" s="240" t="str">
        <f t="shared" ca="1" si="299"/>
        <v>-4,60559367635886+5,90152290201935i</v>
      </c>
      <c r="DY217" s="240" t="str">
        <f t="shared" ca="1" si="300"/>
        <v>6,01277240055221-4,45937593547947i</v>
      </c>
      <c r="DZ217" s="240" t="str">
        <f t="shared" ca="1" si="301"/>
        <v>-6,9843385810963+2,69415668797964i</v>
      </c>
      <c r="EA217" s="240" t="str">
        <f t="shared" ca="1" si="302"/>
        <v>7,44990431919272-0,733751531275634i</v>
      </c>
      <c r="EB217" s="240" t="str">
        <f t="shared" ca="1" si="303"/>
        <v>-7,37574036951208-1,27981235981118i</v>
      </c>
      <c r="EC217" s="240" t="str">
        <f t="shared" ca="1" si="304"/>
        <v>6,76721975212154+3,20065657346609i</v>
      </c>
      <c r="ED217" s="240" t="str">
        <f t="shared" ca="1" si="305"/>
        <v>-5,66842848863403-4,8896200408639i</v>
      </c>
      <c r="EE217" s="240" t="str">
        <f t="shared" ca="1" si="306"/>
        <v>4,15897166390934+6,22434095897508i</v>
      </c>
      <c r="EF217" s="240" t="str">
        <f t="shared" ca="1" si="307"/>
        <v>-2,34820620736569-7,10812164235144i</v>
      </c>
      <c r="EG217" s="240" t="str">
        <f t="shared" ca="1" si="308"/>
        <v>0,367318216513448+7,47693406434703i</v>
      </c>
      <c r="EH217" s="240" t="str">
        <f t="shared" ca="1" si="309"/>
        <v>1,64018119615343-7,30405855114541i</v>
      </c>
      <c r="EI217" s="240" t="str">
        <f t="shared" ca="1" si="310"/>
        <v>-3,52885297735394+6,60201956517822i</v>
      </c>
      <c r="EJ217" s="240" t="str">
        <f t="shared" ca="1" si="311"/>
        <v>5,16186688241613-5,42167833451887i</v>
      </c>
      <c r="EK217" s="240" t="str">
        <f t="shared" ca="1" si="312"/>
        <v>-6,42091453483589+3,84854806532397i</v>
      </c>
      <c r="EL217" s="240" t="str">
        <f t="shared" ca="1" si="313"/>
        <v>7,21478061596996-1,9965986923265i</v>
      </c>
      <c r="EM217" s="240" t="str">
        <f t="shared" ca="1" si="314"/>
        <v>-7,4859512204379+1,62139828609588E-12i</v>
      </c>
      <c r="EN217" s="240"/>
      <c r="EO217" s="240"/>
      <c r="EP217" s="240"/>
    </row>
    <row r="218" spans="1:146" ht="15" thickBot="1">
      <c r="A218" s="277">
        <f t="shared" si="181"/>
        <v>2.3046875000000016E-3</v>
      </c>
      <c r="B218" s="276">
        <v>118</v>
      </c>
      <c r="C218" s="248">
        <f t="shared" si="182"/>
        <v>23600</v>
      </c>
      <c r="D218" s="247">
        <f t="shared" si="315"/>
        <v>148283.17324943823</v>
      </c>
      <c r="E218" s="247" t="str">
        <f t="shared" si="316"/>
        <v>148283,173249438i</v>
      </c>
      <c r="F218" s="247" t="str">
        <f t="shared" si="320"/>
        <v>0,0108174555326538-0,0223442096583894i</v>
      </c>
      <c r="G218" s="247" t="str">
        <f t="shared" si="321"/>
        <v>-3,6917969153804+2,56412309465812i</v>
      </c>
      <c r="H218" s="247" t="str">
        <f t="shared" si="322"/>
        <v>0,00202604629960379-0,00356188251316669i</v>
      </c>
      <c r="I218" s="247" t="str">
        <f t="shared" si="317"/>
        <v>-0,00243777027871411+0,0033513438142255i</v>
      </c>
      <c r="J218" s="275" t="str">
        <f ca="1">IMPRODUCT(1/N_FFT2,EC100)</f>
        <v>0,0202534171356952+0,0000419487729906117i</v>
      </c>
      <c r="K218" s="274" t="str">
        <f t="shared" ca="1" si="318"/>
        <v>-0,0000495137630966733+0,0000677739027626158i</v>
      </c>
      <c r="N218" s="265">
        <f t="shared" ca="1" si="185"/>
        <v>22.486057195244229</v>
      </c>
      <c r="O218" s="240">
        <f t="shared" ca="1" si="186"/>
        <v>7.4860571952442285</v>
      </c>
      <c r="P218" s="240" t="str">
        <f t="shared" ca="1" si="187"/>
        <v>-7,26170944258879-1,81896352406657i</v>
      </c>
      <c r="Q218" s="240" t="str">
        <f t="shared" ca="1" si="188"/>
        <v>6,60211302661388+3,52890293353092i</v>
      </c>
      <c r="R218" s="240" t="str">
        <f t="shared" ca="1" si="189"/>
        <v>-5,54680250328779-5,02732874596322i</v>
      </c>
      <c r="S218" s="240" t="str">
        <f t="shared" ca="1" si="190"/>
        <v>4,15903054036014+6,22442907380425i</v>
      </c>
      <c r="T218" s="240" t="str">
        <f t="shared" ca="1" si="191"/>
        <v>-2,52197671099193-7,04845272380274i</v>
      </c>
      <c r="U218" s="241" t="str">
        <f t="shared" ca="1" si="192"/>
        <v>0,733761918621032+7,45000978370159i</v>
      </c>
      <c r="V218" s="240" t="str">
        <f t="shared" ca="1" si="193"/>
        <v>1,09843272405842-7,40503192978839i</v>
      </c>
      <c r="W218" s="240" t="str">
        <f t="shared" ca="1" si="194"/>
        <v>-2,86479006235762+6,91621502189492i</v>
      </c>
      <c r="X218" s="240" t="str">
        <f t="shared" ca="1" si="195"/>
        <v>4,45943906459767-6,01285752031496i</v>
      </c>
      <c r="Y218" s="240" t="str">
        <f t="shared" ca="1" si="196"/>
        <v>-5,78680046639515+4,74910440952783i</v>
      </c>
      <c r="Z218" s="240" t="str">
        <f t="shared" ca="1" si="197"/>
        <v>6,76731555221049-3,2007018835371i</v>
      </c>
      <c r="AA218" s="240" t="str">
        <f t="shared" ca="1" si="198"/>
        <v>-7,34221470535221+1,46045730885147i</v>
      </c>
      <c r="AB218" s="240" t="str">
        <f t="shared" ca="1" si="199"/>
        <v>7,47703991150198+0,367323416452505i</v>
      </c>
      <c r="AC218" s="240" t="str">
        <f t="shared" ca="1" si="200"/>
        <v>-7,16371008572759-2,17308769682972i</v>
      </c>
      <c r="AD218" s="240" t="str">
        <f t="shared" ca="1" si="201"/>
        <v>6,42100543245952+3,84860254726221i</v>
      </c>
      <c r="AE218" s="240" t="str">
        <f t="shared" ca="1" si="202"/>
        <v>-5,29344180710726-5,29344180710782i</v>
      </c>
      <c r="AF218" s="240" t="str">
        <f t="shared" ca="1" si="203"/>
        <v>3,84860254726222+6,42100543245952i</v>
      </c>
      <c r="AG218" s="240" t="str">
        <f t="shared" ca="1" si="204"/>
        <v>-2,17308769682968-7,1637100857276i</v>
      </c>
      <c r="AH218" s="240" t="str">
        <f t="shared" ca="1" si="205"/>
        <v>0,367323416452518+7,47703991150198i</v>
      </c>
      <c r="AI218" s="240" t="str">
        <f t="shared" ca="1" si="206"/>
        <v>1,46045730885145-7,34221470535221i</v>
      </c>
      <c r="AJ218" s="240" t="str">
        <f t="shared" ca="1" si="207"/>
        <v>-3,20070188353709+6,76731555221049i</v>
      </c>
      <c r="AK218" s="240" t="str">
        <f t="shared" ca="1" si="208"/>
        <v>4,74910440952784-5,78680046639514i</v>
      </c>
      <c r="AL218" s="240" t="str">
        <f t="shared" ca="1" si="209"/>
        <v>-6,01285752031499+4,45943906459763i</v>
      </c>
      <c r="AM218" s="240" t="str">
        <f t="shared" ca="1" si="210"/>
        <v>6,9162150218949-2,86479006235766i</v>
      </c>
      <c r="AN218" s="240" t="str">
        <f t="shared" ca="1" si="211"/>
        <v>-7,40503192978838+1,09843272405844i</v>
      </c>
      <c r="AO218" s="240" t="str">
        <f t="shared" ca="1" si="212"/>
        <v>7,45000978370159+0,733761918621045i</v>
      </c>
      <c r="AP218" s="240" t="str">
        <f t="shared" ca="1" si="213"/>
        <v>-7,04845272380273-2,52197671099195i</v>
      </c>
      <c r="AQ218" s="240" t="str">
        <f t="shared" ca="1" si="214"/>
        <v>6,22442907380422+4,15903054036018i</v>
      </c>
      <c r="AR218" s="240" t="str">
        <f t="shared" ca="1" si="215"/>
        <v>6,22442907380422+4,15903054036018i</v>
      </c>
      <c r="AS218" s="240" t="str">
        <f t="shared" ca="1" si="216"/>
        <v>3,52890293353079+6,60211302661395i</v>
      </c>
      <c r="AT218" s="240" t="str">
        <f t="shared" ca="1" si="217"/>
        <v>-1,81896352406648-7,26170944258881i</v>
      </c>
      <c r="AU218" s="240" t="str">
        <f t="shared" ca="1" si="218"/>
        <v>-4,03539265469411E-14+7,48605719524423i</v>
      </c>
      <c r="AV218" s="240" t="str">
        <f t="shared" ca="1" si="219"/>
        <v>1,81896352406645-7,26170944258882i</v>
      </c>
      <c r="AW218" s="240" t="str">
        <f t="shared" ca="1" si="220"/>
        <v>-3,52890293353077+6,60211302661397i</v>
      </c>
      <c r="AX218" s="240" t="str">
        <f t="shared" ca="1" si="221"/>
        <v>5,02732874596417-5,54680250328694i</v>
      </c>
      <c r="AY218" s="240" t="str">
        <f t="shared" ca="1" si="222"/>
        <v>-6,2244290738055+4,15903054035826i</v>
      </c>
      <c r="AZ218" s="240" t="str">
        <f t="shared" ca="1" si="223"/>
        <v>7,04845272380376-2,52197671098907i</v>
      </c>
      <c r="BA218" s="240" t="str">
        <f t="shared" ca="1" si="224"/>
        <v>-7,45000978370188+0,733761918618107i</v>
      </c>
      <c r="BB218" s="240" t="str">
        <f t="shared" ca="1" si="225"/>
        <v>7,40503192978893+1,09843272405473i</v>
      </c>
      <c r="BC218" s="240" t="str">
        <f t="shared" ca="1" si="226"/>
        <v>-6,91621502189605-2,86479006235488i</v>
      </c>
      <c r="BD218" s="240" t="str">
        <f t="shared" ca="1" si="227"/>
        <v>6,01285752031633+4,45943906459582i</v>
      </c>
      <c r="BE218" s="240" t="str">
        <f t="shared" ca="1" si="228"/>
        <v>-4,74910440952902-5,78680046639418i</v>
      </c>
      <c r="BF218" s="240" t="str">
        <f t="shared" ca="1" si="229"/>
        <v>3,20070188353778+6,76731555221017i</v>
      </c>
      <c r="BG218" s="240" t="str">
        <f t="shared" ca="1" si="230"/>
        <v>-1,46045730885142-7,34221470535221i</v>
      </c>
      <c r="BH218" s="240" t="str">
        <f t="shared" ca="1" si="231"/>
        <v>-0,367323416453289+7,47703991150194i</v>
      </c>
      <c r="BI218" s="240" t="str">
        <f t="shared" ca="1" si="232"/>
        <v>2,17308769683118-7,16371008572715i</v>
      </c>
      <c r="BJ218" s="240" t="str">
        <f t="shared" ca="1" si="233"/>
        <v>-3,8486025472642+6,42100543245833i</v>
      </c>
      <c r="BK218" s="240" t="str">
        <f t="shared" ca="1" si="234"/>
        <v>5,29344180710946-5,29344180710562i</v>
      </c>
      <c r="BL218" s="240" t="str">
        <f t="shared" ca="1" si="235"/>
        <v>-6,42100543246101+3,84860254725972i</v>
      </c>
      <c r="BM218" s="240" t="str">
        <f t="shared" ca="1" si="236"/>
        <v>7,16371008572651-2,17308769683331i</v>
      </c>
      <c r="BN218" s="240" t="str">
        <f t="shared" ca="1" si="237"/>
        <v>-7,47703991150183+0,367323416455506i</v>
      </c>
      <c r="BO218" s="240" t="str">
        <f t="shared" ca="1" si="238"/>
        <v>7,34221470535265+1,46045730884925i</v>
      </c>
      <c r="BP218" s="240" t="str">
        <f t="shared" ca="1" si="239"/>
        <v>-6,76731555221112-3,20070188353578i</v>
      </c>
      <c r="BQ218" s="240" t="str">
        <f t="shared" ca="1" si="240"/>
        <v>5,78680046639559+4,7491044095273i</v>
      </c>
      <c r="BR218" s="240" t="str">
        <f t="shared" ca="1" si="241"/>
        <v>-4,4594390645976-6,01285752031501i</v>
      </c>
      <c r="BS218" s="240" t="str">
        <f t="shared" ca="1" si="242"/>
        <v>2,86479006235683+6,91621502189524i</v>
      </c>
      <c r="BT218" s="240" t="str">
        <f t="shared" ca="1" si="243"/>
        <v>-1,09843272405703-7,40503192978859i</v>
      </c>
      <c r="BU218" s="240" t="str">
        <f t="shared" ca="1" si="244"/>
        <v>-0,733761918623203+7,45000978370138i</v>
      </c>
      <c r="BV218" s="240" t="str">
        <f t="shared" ca="1" si="245"/>
        <v>2,521976710994-7,04845272380199i</v>
      </c>
      <c r="BW218" s="240" t="str">
        <f t="shared" ca="1" si="246"/>
        <v>-4,1590305403626+6,2244290738026i</v>
      </c>
      <c r="BX218" s="240" t="str">
        <f t="shared" ca="1" si="247"/>
        <v>5,54680250328544-5,02732874596581i</v>
      </c>
      <c r="BY218" s="240" t="str">
        <f t="shared" ca="1" si="248"/>
        <v>-6,60211302661256+3,52890293353338i</v>
      </c>
      <c r="BZ218" s="240" t="str">
        <f t="shared" ca="1" si="249"/>
        <v>7,26170944258828-1,81896352406861i</v>
      </c>
      <c r="CA218" s="240" t="str">
        <f t="shared" ca="1" si="250"/>
        <v>-7,48605719524423+1,40865794358444E-12i</v>
      </c>
      <c r="CB218" s="240" t="str">
        <f t="shared" ca="1" si="251"/>
        <v>7,26170944258896+1,81896352406588i</v>
      </c>
      <c r="CC218" s="240" t="str">
        <f t="shared" ca="1" si="252"/>
        <v>-6,602113026614-3,52890293353071i</v>
      </c>
      <c r="CD218" s="240" t="str">
        <f t="shared" ca="1" si="253"/>
        <v>5,54680250328748+5,02732874596357i</v>
      </c>
      <c r="CE218" s="240" t="str">
        <f t="shared" ca="1" si="254"/>
        <v>-4,15903054035893-6,22442907380505i</v>
      </c>
      <c r="CF218" s="240" t="str">
        <f t="shared" ca="1" si="255"/>
        <v>2,52197671098984+7,04845272380348i</v>
      </c>
      <c r="CG218" s="240" t="str">
        <f t="shared" ca="1" si="256"/>
        <v>-0,733761918618808-7,45000978370182i</v>
      </c>
      <c r="CH218" s="240" t="str">
        <f t="shared" ca="1" si="257"/>
        <v>-1,0984327240614+7,40503192978794i</v>
      </c>
      <c r="CI218" s="240" t="str">
        <f t="shared" ca="1" si="258"/>
        <v>2,86479006235423-6,91621502189632i</v>
      </c>
      <c r="CJ218" s="240" t="str">
        <f t="shared" ca="1" si="259"/>
        <v>-4,45943906459534+6,01285752031669i</v>
      </c>
      <c r="CK218" s="240" t="str">
        <f t="shared" ca="1" si="260"/>
        <v>5,78680046639367-4,74910440952964i</v>
      </c>
      <c r="CL218" s="240" t="str">
        <f t="shared" ca="1" si="261"/>
        <v>-6,76731555220982+3,20070188353852i</v>
      </c>
      <c r="CM218" s="240" t="str">
        <f t="shared" ca="1" si="262"/>
        <v>7,34221470535206-1,46045730885222i</v>
      </c>
      <c r="CN218" s="240" t="str">
        <f t="shared" ca="1" si="263"/>
        <v>-7,47703991150198-0,367323416452479i</v>
      </c>
      <c r="CO218" s="240" t="str">
        <f t="shared" ca="1" si="264"/>
        <v>7,16371008572738+2,17308769683041i</v>
      </c>
      <c r="CP218" s="240" t="str">
        <f t="shared" ca="1" si="265"/>
        <v>-6,42100543245875-3,84860254726351i</v>
      </c>
      <c r="CQ218" s="240" t="str">
        <f t="shared" ca="1" si="266"/>
        <v>5,29344180710619+5,29344180710889i</v>
      </c>
      <c r="CR218" s="240" t="str">
        <f t="shared" ca="1" si="267"/>
        <v>-3,84860254726023-6,42100543246071i</v>
      </c>
      <c r="CS218" s="240" t="str">
        <f t="shared" ca="1" si="268"/>
        <v>2,17308769682675+7,16371008572849i</v>
      </c>
      <c r="CT218" s="240" t="str">
        <f t="shared" ca="1" si="269"/>
        <v>-0,367323416456316-7,47703991150179i</v>
      </c>
      <c r="CU218" s="240" t="str">
        <f t="shared" ca="1" si="270"/>
        <v>-1,46045730884845+7,3422147053528i</v>
      </c>
      <c r="CV218" s="240" t="str">
        <f t="shared" ca="1" si="271"/>
        <v>3,20070188353505-6,76731555221146i</v>
      </c>
      <c r="CW218" s="240" t="str">
        <f t="shared" ca="1" si="272"/>
        <v>-4,74910440952667+5,78680046639611i</v>
      </c>
      <c r="CX218" s="240" t="str">
        <f t="shared" ca="1" si="273"/>
        <v>6,01285752031453-4,45943906459825i</v>
      </c>
      <c r="CY218" s="240" t="str">
        <f t="shared" ca="1" si="274"/>
        <v>-6,91621502189493+2,86479006235758i</v>
      </c>
      <c r="CZ218" s="240" t="str">
        <f t="shared" ca="1" si="275"/>
        <v>7,40503192978847-1,09843272405783i</v>
      </c>
      <c r="DA218" s="240" t="str">
        <f t="shared" ca="1" si="276"/>
        <v>-7,45000978370144-0,733761918622609i</v>
      </c>
      <c r="DB218" s="240" t="str">
        <f t="shared" ca="1" si="277"/>
        <v>7,04845272380227+2,52197671099323i</v>
      </c>
      <c r="DC218" s="240" t="str">
        <f t="shared" ca="1" si="278"/>
        <v>-6,22442907380293-4,15903054036211i</v>
      </c>
      <c r="DD218" s="240" t="str">
        <f t="shared" ca="1" si="279"/>
        <v>5,0273287459609+5,5468025032899i</v>
      </c>
      <c r="DE218" s="240" t="str">
        <f t="shared" ca="1" si="280"/>
        <v>-3,5289029335341-6,60211302661218i</v>
      </c>
      <c r="DF218" s="240" t="str">
        <f t="shared" ca="1" si="281"/>
        <v>1,81896352406919+7,26170944258813i</v>
      </c>
      <c r="DG218" s="240" t="str">
        <f t="shared" ca="1" si="282"/>
        <v>-2,21937018656796E-12-7,48605719524423i</v>
      </c>
      <c r="DH218" s="240" t="str">
        <f t="shared" ca="1" si="283"/>
        <v>-1,81896352406488+7,26170944258921i</v>
      </c>
      <c r="DI218" s="240" t="str">
        <f t="shared" ca="1" si="284"/>
        <v>3,52890293353019-6,60211302661428i</v>
      </c>
      <c r="DJ218" s="240" t="str">
        <f t="shared" ca="1" si="285"/>
        <v>-5,02732874596297+5,54680250328802i</v>
      </c>
      <c r="DK218" s="240" t="str">
        <f t="shared" ca="1" si="286"/>
        <v>6,22442907380472-4,15903054035943i</v>
      </c>
      <c r="DL218" s="240" t="str">
        <f t="shared" ca="1" si="287"/>
        <v>-7,04845272380321+2,5219767109906i</v>
      </c>
      <c r="DM218" s="240" t="str">
        <f t="shared" ca="1" si="288"/>
        <v>7,45000978370176-0,733761918619403i</v>
      </c>
      <c r="DN218" s="240" t="str">
        <f t="shared" ca="1" si="289"/>
        <v>-7,40503192978806-1,0984327240606i</v>
      </c>
      <c r="DO218" s="240" t="str">
        <f t="shared" ca="1" si="290"/>
        <v>6,9162150218937+2,86479006236055i</v>
      </c>
      <c r="DP218" s="240" t="str">
        <f t="shared" ca="1" si="291"/>
        <v>-6,0128575203173-4,45943906459451i</v>
      </c>
      <c r="DQ218" s="240" t="str">
        <f t="shared" ca="1" si="292"/>
        <v>4,7491044095301+5,78680046639329i</v>
      </c>
      <c r="DR218" s="240" t="str">
        <f t="shared" ca="1" si="293"/>
        <v>-3,20070188353925-6,76731555220947i</v>
      </c>
      <c r="DS218" s="240" t="str">
        <f t="shared" ca="1" si="294"/>
        <v>1,46045730885281+7,34221470535194i</v>
      </c>
      <c r="DT218" s="240" t="str">
        <f t="shared" ca="1" si="295"/>
        <v>0,36732341645167-7,47703991150202i</v>
      </c>
      <c r="DU218" s="240" t="str">
        <f t="shared" ca="1" si="296"/>
        <v>-2,17308769682983+7,16371008572755i</v>
      </c>
      <c r="DV218" s="240" t="str">
        <f t="shared" ca="1" si="297"/>
        <v>3,84860254726282-6,42100543245917i</v>
      </c>
      <c r="DW218" s="240" t="str">
        <f t="shared" ca="1" si="298"/>
        <v>-5,29344180710847+5,29344180710662i</v>
      </c>
      <c r="DX218" s="240" t="str">
        <f t="shared" ca="1" si="299"/>
        <v>6,4210054324603-3,84860254726093i</v>
      </c>
      <c r="DY218" s="240" t="str">
        <f t="shared" ca="1" si="300"/>
        <v>-7,16371008572819+2,17308769682773i</v>
      </c>
      <c r="DZ218" s="240" t="str">
        <f t="shared" ca="1" si="301"/>
        <v>7,47703991150213-0,367323416449475i</v>
      </c>
      <c r="EA218" s="240" t="str">
        <f t="shared" ca="1" si="302"/>
        <v>-7,34221470535292-1,46045730884787i</v>
      </c>
      <c r="EB218" s="240" t="str">
        <f t="shared" ca="1" si="303"/>
        <v>6,7673155522118+3,20070188353431i</v>
      </c>
      <c r="EC218" s="240" t="str">
        <f t="shared" ca="1" si="304"/>
        <v>-5,78680046639648-4,74910440952621i</v>
      </c>
      <c r="ED218" s="240" t="str">
        <f t="shared" ca="1" si="305"/>
        <v>4,4594390645989+6,01285752031404i</v>
      </c>
      <c r="EE218" s="240" t="str">
        <f t="shared" ca="1" si="306"/>
        <v>-2,86479006235814-6,9162150218947i</v>
      </c>
      <c r="EF218" s="240" t="str">
        <f t="shared" ca="1" si="307"/>
        <v>1,09843272405842+7,40503192978839i</v>
      </c>
      <c r="EG218" s="240" t="str">
        <f t="shared" ca="1" si="308"/>
        <v>0,733761918622013-7,45000978370149i</v>
      </c>
      <c r="EH218" s="240" t="str">
        <f t="shared" ca="1" si="309"/>
        <v>-2,52197671099266+7,04845272380247i</v>
      </c>
      <c r="EI218" s="240" t="str">
        <f t="shared" ca="1" si="310"/>
        <v>4,15903054036125-6,2244290738035i</v>
      </c>
      <c r="EJ218" s="240" t="str">
        <f t="shared" ca="1" si="311"/>
        <v>-5,5468025032895+5,02732874596134i</v>
      </c>
      <c r="EK218" s="240" t="str">
        <f t="shared" ca="1" si="312"/>
        <v>6,60211302661531-3,52890293352825i</v>
      </c>
      <c r="EL218" s="240" t="str">
        <f t="shared" ca="1" si="313"/>
        <v>-7,26170944258975+1,81896352406276i</v>
      </c>
      <c r="EM218" s="240" t="str">
        <f t="shared" ca="1" si="314"/>
        <v>7,48605719524423-2,81731588716887E-12i</v>
      </c>
      <c r="EN218" s="240"/>
      <c r="EO218" s="240"/>
      <c r="EP218" s="240"/>
    </row>
    <row r="219" spans="1:146" ht="15" thickBot="1">
      <c r="A219" s="277">
        <f t="shared" si="181"/>
        <v>2.3242187500000016E-3</v>
      </c>
      <c r="B219" s="276">
        <v>119</v>
      </c>
      <c r="C219" s="248">
        <f t="shared" si="182"/>
        <v>23800</v>
      </c>
      <c r="D219" s="247">
        <f t="shared" si="315"/>
        <v>149539.81031087416</v>
      </c>
      <c r="E219" s="247" t="str">
        <f t="shared" si="316"/>
        <v>149539,810310874i</v>
      </c>
      <c r="F219" s="247" t="str">
        <f t="shared" si="320"/>
        <v>0,0108240160059156-0,0221936976936385i</v>
      </c>
      <c r="G219" s="247" t="str">
        <f t="shared" si="321"/>
        <v>-3,66380752104304+2,57652629212517i</v>
      </c>
      <c r="H219" s="247" t="str">
        <f t="shared" si="322"/>
        <v>0,00202554805714267-0,00353193798770223i</v>
      </c>
      <c r="I219" s="247" t="str">
        <f t="shared" si="317"/>
        <v>-0,00243122099335854+0,00332471163101037i</v>
      </c>
      <c r="J219" s="275" t="str">
        <f ca="1">IMPRODUCT(1/N_FFT2,ED100)</f>
        <v>0,0345316756186766+0,00446169307261426i</v>
      </c>
      <c r="K219" s="274" t="str">
        <f t="shared" ca="1" si="318"/>
        <v>-0,0000987879775524928+0,000103960501703629i</v>
      </c>
      <c r="N219" s="265">
        <f t="shared" ca="1" si="185"/>
        <v>22.486150801874512</v>
      </c>
      <c r="O219" s="240">
        <f t="shared" ca="1" si="186"/>
        <v>7.4861508018745111</v>
      </c>
      <c r="P219" s="240" t="str">
        <f t="shared" ca="1" si="187"/>
        <v>-7,3042532831786-1,64022492469205i</v>
      </c>
      <c r="Q219" s="240" t="str">
        <f t="shared" ca="1" si="188"/>
        <v>6,76740017160204+3,20074190552864i</v>
      </c>
      <c r="R219" s="240" t="str">
        <f t="shared" ca="1" si="189"/>
        <v>-5,90168024133182-4,60571646516371i</v>
      </c>
      <c r="S219" s="240" t="str">
        <f t="shared" ca="1" si="190"/>
        <v>4,74916379294523+5,78687282529904i</v>
      </c>
      <c r="T219" s="240" t="str">
        <f t="shared" ca="1" si="191"/>
        <v>-3,36585821602566-6,68681181864862i</v>
      </c>
      <c r="U219" s="241" t="str">
        <f t="shared" ca="1" si="192"/>
        <v>1,81898626862268+7,26180024394561i</v>
      </c>
      <c r="V219" s="240" t="str">
        <f t="shared" ca="1" si="193"/>
        <v>-0,183719337585599-7,4838961132156i</v>
      </c>
      <c r="W219" s="240" t="str">
        <f t="shared" ca="1" si="194"/>
        <v>-1,4604755705989+7,34230651335738i</v>
      </c>
      <c r="X219" s="240" t="str">
        <f t="shared" ca="1" si="195"/>
        <v>3,03369758779146-6,84391209574135i</v>
      </c>
      <c r="Y219" s="240" t="str">
        <f t="shared" ca="1" si="196"/>
        <v>-4,45949482600218+6,01293270586543i</v>
      </c>
      <c r="Z219" s="240" t="str">
        <f t="shared" ca="1" si="197"/>
        <v>5,66857961346084-4,88975040204124i</v>
      </c>
      <c r="AA219" s="240" t="str">
        <f t="shared" ca="1" si="198"/>
        <v>-6,60219558029173+3,52894705939076i</v>
      </c>
      <c r="AB219" s="240" t="str">
        <f t="shared" ca="1" si="199"/>
        <v>7,21497296778198-1,99665192324091i</v>
      </c>
      <c r="AC219" s="240" t="str">
        <f t="shared" ca="1" si="200"/>
        <v>-7,47713340537895+0,36732800951269i</v>
      </c>
      <c r="AD219" s="240" t="str">
        <f t="shared" ca="1" si="201"/>
        <v>7,37593701263898+1,27984648063301i</v>
      </c>
      <c r="AE219" s="240" t="str">
        <f t="shared" ca="1" si="202"/>
        <v>-6,91630150314489-2,86482588406384i</v>
      </c>
      <c r="AF219" s="240" t="str">
        <f t="shared" ca="1" si="203"/>
        <v>6,12056320457499+4,31058695390884i</v>
      </c>
      <c r="AG219" s="240" t="str">
        <f t="shared" ca="1" si="204"/>
        <v>-5,02739160833405-5,54687186122582i</v>
      </c>
      <c r="AH219" s="240" t="str">
        <f t="shared" ca="1" si="205"/>
        <v>3,68991019700378+6,5136024261889i</v>
      </c>
      <c r="AI219" s="240" t="str">
        <f t="shared" ca="1" si="206"/>
        <v>-2,17311486940024-7,16379966168778i</v>
      </c>
      <c r="AJ219" s="240" t="str">
        <f t="shared" ca="1" si="207"/>
        <v>0,550715416781332+7,46586675196697i</v>
      </c>
      <c r="AK219" s="240" t="str">
        <f t="shared" ca="1" si="208"/>
        <v>1,09844645900371-7,40512452326823i</v>
      </c>
      <c r="AL219" s="240" t="str">
        <f t="shared" ca="1" si="209"/>
        <v>-2,69422851634706+6,98452478913983i</v>
      </c>
      <c r="AM219" s="240" t="str">
        <f t="shared" ca="1" si="210"/>
        <v>4,15908254541708-6,22450690487314i</v>
      </c>
      <c r="AN219" s="240" t="str">
        <f t="shared" ca="1" si="211"/>
        <v>-5,42182288079253+5,16200450190824i</v>
      </c>
      <c r="AO219" s="240" t="str">
        <f t="shared" ca="1" si="212"/>
        <v>6,4210857215442-3,84865067068804i</v>
      </c>
      <c r="AP219" s="240" t="str">
        <f t="shared" ca="1" si="213"/>
        <v>-7,10831115054913+2,34826881242019i</v>
      </c>
      <c r="AQ219" s="240" t="str">
        <f t="shared" ca="1" si="214"/>
        <v>7,45010293959033-0,733771093675587i</v>
      </c>
      <c r="AR219" s="240" t="str">
        <f t="shared" ca="1" si="215"/>
        <v>7,45010293959033-0,733771093675587i</v>
      </c>
      <c r="AS219" s="240" t="str">
        <f t="shared" ca="1" si="216"/>
        <v>7,04854085856999+2,52200824611573i</v>
      </c>
      <c r="AT219" s="240" t="str">
        <f t="shared" ca="1" si="217"/>
        <v>-6,32470119496068-4,00507286111867i</v>
      </c>
      <c r="AU219" s="240" t="str">
        <f t="shared" ca="1" si="218"/>
        <v>5,29350799699031+5,29350799699084i</v>
      </c>
      <c r="AV219" s="240" t="str">
        <f t="shared" ca="1" si="219"/>
        <v>-4,00507286111866-6,32470119496069i</v>
      </c>
      <c r="AW219" s="240" t="str">
        <f t="shared" ca="1" si="220"/>
        <v>2,52200824611572+7,04854085857i</v>
      </c>
      <c r="AX219" s="240" t="str">
        <f t="shared" ca="1" si="221"/>
        <v>-0,916384774299586-7,4298514637803i</v>
      </c>
      <c r="AY219" s="240" t="str">
        <f t="shared" ca="1" si="222"/>
        <v>-0,73377109367846+7,45010293959005i</v>
      </c>
      <c r="AZ219" s="240" t="str">
        <f t="shared" ca="1" si="223"/>
        <v>2,34826881241808-7,10831115054983i</v>
      </c>
      <c r="BA219" s="240" t="str">
        <f t="shared" ca="1" si="224"/>
        <v>-3,84865067068742+6,42108572154457i</v>
      </c>
      <c r="BB219" s="240" t="str">
        <f t="shared" ca="1" si="225"/>
        <v>5,16200450190933-5,42182288079149i</v>
      </c>
      <c r="BC219" s="240" t="str">
        <f t="shared" ca="1" si="226"/>
        <v>-6,22450690487481+4,15908254541459i</v>
      </c>
      <c r="BD219" s="240" t="str">
        <f t="shared" ca="1" si="227"/>
        <v>6,98452478913902-2,69422851634913i</v>
      </c>
      <c r="BE219" s="240" t="str">
        <f t="shared" ca="1" si="228"/>
        <v>-7,40512452326824+1,0984464590037i</v>
      </c>
      <c r="BF219" s="240" t="str">
        <f t="shared" ca="1" si="229"/>
        <v>7,46586675196685+0,550715416782884i</v>
      </c>
      <c r="BG219" s="240" t="str">
        <f t="shared" ca="1" si="230"/>
        <v>-7,16379966168672-2,17311486940377i</v>
      </c>
      <c r="BH219" s="240" t="str">
        <f t="shared" ca="1" si="231"/>
        <v>6,51360242618997+3,68991019700189i</v>
      </c>
      <c r="BI219" s="240" t="str">
        <f t="shared" ca="1" si="232"/>
        <v>-5,54687186122584-5,02739160833402i</v>
      </c>
      <c r="BJ219" s="240" t="str">
        <f t="shared" ca="1" si="233"/>
        <v>4,31058695390692+6,12056320457634i</v>
      </c>
      <c r="BK219" s="240" t="str">
        <f t="shared" ca="1" si="234"/>
        <v>-2,86482588406727-6,91630150314347i</v>
      </c>
      <c r="BL219" s="240" t="str">
        <f t="shared" ca="1" si="235"/>
        <v>1,27984648063456+7,37593701263871i</v>
      </c>
      <c r="BM219" s="240" t="str">
        <f t="shared" ca="1" si="236"/>
        <v>0,367328009512705-7,47713340537895i</v>
      </c>
      <c r="BN219" s="240" t="str">
        <f t="shared" ca="1" si="237"/>
        <v>-1,99665192324303+7,2149729677814i</v>
      </c>
      <c r="BO219" s="240" t="str">
        <f t="shared" ca="1" si="238"/>
        <v>3,5289470593882-6,6021955802931i</v>
      </c>
      <c r="BP219" s="240" t="str">
        <f t="shared" ca="1" si="239"/>
        <v>-4,88975040204009+5,66857961346184i</v>
      </c>
      <c r="BQ219" s="240" t="str">
        <f t="shared" ca="1" si="240"/>
        <v>6,01293270586593-4,4594948260015i</v>
      </c>
      <c r="BR219" s="240" t="str">
        <f t="shared" ca="1" si="241"/>
        <v>-6,84391209574254+3,03369758778874i</v>
      </c>
      <c r="BS219" s="240" t="str">
        <f t="shared" ca="1" si="242"/>
        <v>7,34230651335678-1,46047557060192i</v>
      </c>
      <c r="BT219" s="240" t="str">
        <f t="shared" ca="1" si="243"/>
        <v>-7,48389611321561-0,183719337584869i</v>
      </c>
      <c r="BU219" s="240" t="str">
        <f t="shared" ca="1" si="244"/>
        <v>7,26180024394545+1,81898626862334i</v>
      </c>
      <c r="BV219" s="240" t="str">
        <f t="shared" ca="1" si="245"/>
        <v>-6,68681181864726-3,36585821602837i</v>
      </c>
      <c r="BW219" s="240" t="str">
        <f t="shared" ca="1" si="246"/>
        <v>5,78687282530048+4,74916379294347i</v>
      </c>
      <c r="BX219" s="240" t="str">
        <f t="shared" ca="1" si="247"/>
        <v>-4,60571646516411-5,90168024133149i</v>
      </c>
      <c r="BY219" s="240" t="str">
        <f t="shared" ca="1" si="248"/>
        <v>3,20074190552745+6,7674001716026i</v>
      </c>
      <c r="BZ219" s="240" t="str">
        <f t="shared" ca="1" si="249"/>
        <v>-1,64022492468896-7,30425328317929i</v>
      </c>
      <c r="CA219" s="240" t="str">
        <f t="shared" ca="1" si="250"/>
        <v>2,21939956116087E-12+7,48615080187451i</v>
      </c>
      <c r="CB219" s="240" t="str">
        <f t="shared" ca="1" si="251"/>
        <v>1,64022492469169-7,30425328317868i</v>
      </c>
      <c r="CC219" s="240" t="str">
        <f t="shared" ca="1" si="252"/>
        <v>-3,20074190553017+6,76740017160132i</v>
      </c>
      <c r="CD219" s="240" t="str">
        <f t="shared" ca="1" si="253"/>
        <v>4,60571646516648-5,90168024132964i</v>
      </c>
      <c r="CE219" s="240" t="str">
        <f t="shared" ca="1" si="254"/>
        <v>-5,78687282529767+4,7491637929469i</v>
      </c>
      <c r="CF219" s="240" t="str">
        <f t="shared" ca="1" si="255"/>
        <v>6,68681181864861-3,36585821602569i</v>
      </c>
      <c r="CG219" s="240" t="str">
        <f t="shared" ca="1" si="256"/>
        <v>-7,26180024394617+1,81898626862042i</v>
      </c>
      <c r="CH219" s="240" t="str">
        <f t="shared" ca="1" si="257"/>
        <v>7,48389611321551-0,183719337589307i</v>
      </c>
      <c r="CI219" s="240" t="str">
        <f t="shared" ca="1" si="258"/>
        <v>-7,34230651335769-1,46047557059735i</v>
      </c>
      <c r="CJ219" s="240" t="str">
        <f t="shared" ca="1" si="259"/>
        <v>6,84391209574133+3,0336975877915i</v>
      </c>
      <c r="CK219" s="240" t="str">
        <f t="shared" ca="1" si="260"/>
        <v>-6,01293270586414-4,45949482600392i</v>
      </c>
      <c r="CL219" s="240" t="str">
        <f t="shared" ca="1" si="261"/>
        <v>4,88975040204345+5,66857961345894i</v>
      </c>
      <c r="CM219" s="240" t="str">
        <f t="shared" ca="1" si="262"/>
        <v>-3,52894705939211-6,60219558029101i</v>
      </c>
      <c r="CN219" s="240" t="str">
        <f t="shared" ca="1" si="263"/>
        <v>1,99665192324013+7,2149729677822i</v>
      </c>
      <c r="CO219" s="240" t="str">
        <f t="shared" ca="1" si="264"/>
        <v>-0,3673280095097-7,4771334053791i</v>
      </c>
      <c r="CP219" s="240" t="str">
        <f t="shared" ca="1" si="265"/>
        <v>-1,27984648062998+7,37593701263951i</v>
      </c>
      <c r="CQ219" s="240" t="str">
        <f t="shared" ca="1" si="266"/>
        <v>2,86482588406316-6,91630150314516i</v>
      </c>
      <c r="CR219" s="240" t="str">
        <f t="shared" ca="1" si="267"/>
        <v>-4,31058695390938+6,12056320457461i</v>
      </c>
      <c r="CS219" s="240" t="str">
        <f t="shared" ca="1" si="268"/>
        <v>5,54687186122786-5,02739160833179i</v>
      </c>
      <c r="CT219" s="240" t="str">
        <f t="shared" ca="1" si="269"/>
        <v>-6,51360242618778+3,68991019700576i</v>
      </c>
      <c r="CU219" s="240" t="str">
        <f t="shared" ca="1" si="270"/>
        <v>7,16379966168758-2,17311486940088i</v>
      </c>
      <c r="CV219" s="240" t="str">
        <f t="shared" ca="1" si="271"/>
        <v>-7,46586675196707+0,550715416779885i</v>
      </c>
      <c r="CW219" s="240" t="str">
        <f t="shared" ca="1" si="272"/>
        <v>7,40512452326778+1,09844645900677i</v>
      </c>
      <c r="CX219" s="240" t="str">
        <f t="shared" ca="1" si="273"/>
        <v>-6,98452478914062-2,69422851634499i</v>
      </c>
      <c r="CY219" s="240" t="str">
        <f t="shared" ca="1" si="274"/>
        <v>6,22450690487308+4,15908254541718i</v>
      </c>
      <c r="CZ219" s="240" t="str">
        <f t="shared" ca="1" si="275"/>
        <v>-5,1620045019073-5,42182288079343i</v>
      </c>
      <c r="DA219" s="240" t="str">
        <f t="shared" ca="1" si="276"/>
        <v>3,84865067068493+6,42108572154607i</v>
      </c>
      <c r="DB219" s="240" t="str">
        <f t="shared" ca="1" si="277"/>
        <v>-2,3482688124225-7,10831115054837i</v>
      </c>
      <c r="DC219" s="240" t="str">
        <f t="shared" ca="1" si="278"/>
        <v>0,733771093675572+7,45010293959033i</v>
      </c>
      <c r="DD219" s="240" t="str">
        <f t="shared" ca="1" si="279"/>
        <v>0,916384774302677-7,42985146377992i</v>
      </c>
      <c r="DE219" s="240" t="str">
        <f t="shared" ca="1" si="280"/>
        <v>-2,52200824611224+7,04854085857124i</v>
      </c>
      <c r="DF219" s="240" t="str">
        <f t="shared" ca="1" si="281"/>
        <v>4,00507286111752-6,32470119496141i</v>
      </c>
      <c r="DG219" s="240" t="str">
        <f t="shared" ca="1" si="282"/>
        <v>-5,29350799699071+5,29350799699045i</v>
      </c>
      <c r="DH219" s="240" t="str">
        <f t="shared" ca="1" si="283"/>
        <v>6,32470119496184-4,00507286111685i</v>
      </c>
      <c r="DI219" s="240" t="str">
        <f t="shared" ca="1" si="284"/>
        <v>-7,04854085856893+2,52200824611871i</v>
      </c>
      <c r="DJ219" s="240" t="str">
        <f t="shared" ca="1" si="285"/>
        <v>7,42985146378002-0,916384774301891i</v>
      </c>
      <c r="DK219" s="240" t="str">
        <f t="shared" ca="1" si="286"/>
        <v>-7,45010293959026-0,733771093676357i</v>
      </c>
      <c r="DL219" s="240" t="str">
        <f t="shared" ca="1" si="287"/>
        <v>7,10831115054812+2,34826881242325i</v>
      </c>
      <c r="DM219" s="240" t="str">
        <f t="shared" ca="1" si="288"/>
        <v>-6,42108572154567-3,84865067068561i</v>
      </c>
      <c r="DN219" s="240" t="str">
        <f t="shared" ca="1" si="289"/>
        <v>5,42182288079317+5,16200450190757i</v>
      </c>
      <c r="DO219" s="240" t="str">
        <f t="shared" ca="1" si="290"/>
        <v>-4,15908254541652-6,22450690487351i</v>
      </c>
      <c r="DP219" s="240" t="str">
        <f t="shared" ca="1" si="291"/>
        <v>2,69422851634426+6,9845247891409i</v>
      </c>
      <c r="DQ219" s="240" t="str">
        <f t="shared" ca="1" si="292"/>
        <v>-1,098446459006-7,40512452326789i</v>
      </c>
      <c r="DR219" s="240" t="str">
        <f t="shared" ca="1" si="293"/>
        <v>-0,550715416780671+7,46586675196701i</v>
      </c>
      <c r="DS219" s="240" t="str">
        <f t="shared" ca="1" si="294"/>
        <v>2,17311486940184-7,16379966168729i</v>
      </c>
      <c r="DT219" s="240" t="str">
        <f t="shared" ca="1" si="295"/>
        <v>-3,68991019700626+6,5136024261875i</v>
      </c>
      <c r="DU219" s="240" t="str">
        <f t="shared" ca="1" si="296"/>
        <v>5,02739160833222-5,54687186122748i</v>
      </c>
      <c r="DV219" s="240" t="str">
        <f t="shared" ca="1" si="297"/>
        <v>-6,12056320457494+4,31058695390891i</v>
      </c>
      <c r="DW219" s="240" t="str">
        <f t="shared" ca="1" si="298"/>
        <v>6,91630150314547-2,86482588406244i</v>
      </c>
      <c r="DX219" s="240" t="str">
        <f t="shared" ca="1" si="299"/>
        <v>-7,37593701263964+1,2798464806292i</v>
      </c>
      <c r="DY219" s="240" t="str">
        <f t="shared" ca="1" si="300"/>
        <v>7,47713340537906+0,367328009510488i</v>
      </c>
      <c r="DZ219" s="240" t="str">
        <f t="shared" ca="1" si="301"/>
        <v>-7,21497296778193-1,99665192324109i</v>
      </c>
      <c r="EA219" s="240" t="str">
        <f t="shared" ca="1" si="302"/>
        <v>6,60219558029074+3,52894705939262i</v>
      </c>
      <c r="EB219" s="240" t="str">
        <f t="shared" ca="1" si="303"/>
        <v>-5,66857961346343-4,88975040203825i</v>
      </c>
      <c r="EC219" s="240" t="str">
        <f t="shared" ca="1" si="304"/>
        <v>4,45949482600346+6,01293270586448i</v>
      </c>
      <c r="ED219" s="240" t="str">
        <f t="shared" ca="1" si="305"/>
        <v>-3,03369758779077-6,84391209574165i</v>
      </c>
      <c r="EE219" s="240" t="str">
        <f t="shared" ca="1" si="306"/>
        <v>1,46047557059658+7,34230651335784i</v>
      </c>
      <c r="EF219" s="240" t="str">
        <f t="shared" ca="1" si="307"/>
        <v>0,183719337582651-7,48389611321566i</v>
      </c>
      <c r="EG219" s="240" t="str">
        <f t="shared" ca="1" si="308"/>
        <v>-1,81898626862139+7,26180024394593i</v>
      </c>
      <c r="EH219" s="240" t="str">
        <f t="shared" ca="1" si="309"/>
        <v>3,3658582160262-6,68681181864835i</v>
      </c>
      <c r="EI219" s="240" t="str">
        <f t="shared" ca="1" si="310"/>
        <v>-4,74916379294751+5,78687282529716i</v>
      </c>
      <c r="EJ219" s="240" t="str">
        <f t="shared" ca="1" si="311"/>
        <v>5,90168024133-4,60571646516603i</v>
      </c>
      <c r="EK219" s="240" t="str">
        <f t="shared" ca="1" si="312"/>
        <v>-6,76740017160165+3,20074190552945i</v>
      </c>
      <c r="EL219" s="240" t="str">
        <f t="shared" ca="1" si="313"/>
        <v>7,30425328317885-1,64022492469092i</v>
      </c>
      <c r="EM219" s="240" t="str">
        <f t="shared" ca="1" si="314"/>
        <v>-7,48615080187451-2,79535377434241E-12i</v>
      </c>
      <c r="EN219" s="240"/>
      <c r="EO219" s="240"/>
      <c r="EP219" s="240"/>
    </row>
    <row r="220" spans="1:146" ht="15" thickBot="1">
      <c r="A220" s="277">
        <f t="shared" si="181"/>
        <v>2.3437500000000016E-3</v>
      </c>
      <c r="B220" s="276">
        <v>120</v>
      </c>
      <c r="C220" s="248">
        <f t="shared" si="182"/>
        <v>24000</v>
      </c>
      <c r="D220" s="247">
        <f t="shared" si="315"/>
        <v>150796.44737231007</v>
      </c>
      <c r="E220" s="247" t="str">
        <f t="shared" si="316"/>
        <v>150796,44737231i</v>
      </c>
      <c r="F220" s="247" t="str">
        <f t="shared" si="320"/>
        <v>0,0108307400786356-0,0220461107583244i</v>
      </c>
      <c r="G220" s="247" t="str">
        <f t="shared" si="321"/>
        <v>-3,63591716488862+2,58847123769069i</v>
      </c>
      <c r="H220" s="247" t="str">
        <f t="shared" si="322"/>
        <v>0,00202506211951987-0,00350249225181038i</v>
      </c>
      <c r="I220" s="247" t="str">
        <f t="shared" si="317"/>
        <v>-0,00242481981040927+0,00329848108554358i</v>
      </c>
      <c r="J220" s="275" t="str">
        <f ca="1">IMPRODUCT(1/N_FFT2,EE100)</f>
        <v>0,0381658345092907-0,0000335592856481161i</v>
      </c>
      <c r="K220" s="274" t="str">
        <f t="shared" ca="1" si="318"/>
        <v>-0,0000924345769299752+0,000125970658463545i</v>
      </c>
      <c r="N220" s="265">
        <f t="shared" ca="1" si="185"/>
        <v>22.48623236668789</v>
      </c>
      <c r="O220" s="240">
        <f t="shared" ca="1" si="186"/>
        <v>7.48623236668789</v>
      </c>
      <c r="P220" s="240" t="str">
        <f t="shared" ca="1" si="187"/>
        <v>-7,34238651092572-1,46049148310471i</v>
      </c>
      <c r="Q220" s="240" t="str">
        <f t="shared" ca="1" si="188"/>
        <v>6,91637685920647+2,86485709756677i</v>
      </c>
      <c r="R220" s="240" t="str">
        <f t="shared" ca="1" si="189"/>
        <v>-6,22457472353673-4,1591278603997i</v>
      </c>
      <c r="S220" s="240" t="str">
        <f t="shared" ca="1" si="190"/>
        <v>5,29356567202309+5,29356567202335i</v>
      </c>
      <c r="T220" s="240" t="str">
        <f t="shared" ca="1" si="191"/>
        <v>-4,15912786039995-6,22457472353656i</v>
      </c>
      <c r="U220" s="241" t="str">
        <f t="shared" ca="1" si="192"/>
        <v>2,86485709756685+6,91637685920643i</v>
      </c>
      <c r="V220" s="240" t="str">
        <f t="shared" ca="1" si="193"/>
        <v>-1,46049148310457-7,34238651092575i</v>
      </c>
      <c r="W220" s="240" t="str">
        <f t="shared" ca="1" si="194"/>
        <v>-3,65930751292301E-13+7,48623236668789i</v>
      </c>
      <c r="X220" s="240" t="str">
        <f t="shared" ca="1" si="195"/>
        <v>1,46049148310456-7,34238651092575i</v>
      </c>
      <c r="Y220" s="240" t="str">
        <f t="shared" ca="1" si="196"/>
        <v>-2,86485709756684+6,91637685920644i</v>
      </c>
      <c r="Z220" s="240" t="str">
        <f t="shared" ca="1" si="197"/>
        <v>4,15912786039993-6,22457472353658i</v>
      </c>
      <c r="AA220" s="240" t="str">
        <f t="shared" ca="1" si="198"/>
        <v>-5,29356567202308+5,29356567202337i</v>
      </c>
      <c r="AB220" s="240" t="str">
        <f t="shared" ca="1" si="199"/>
        <v>6,22457472353676-4,15912786039965i</v>
      </c>
      <c r="AC220" s="240" t="str">
        <f t="shared" ca="1" si="200"/>
        <v>-6,91637685920657+2,86485709756651i</v>
      </c>
      <c r="AD220" s="240" t="str">
        <f t="shared" ca="1" si="201"/>
        <v>7,34238651092567-1,46049148310495i</v>
      </c>
      <c r="AE220" s="240" t="str">
        <f t="shared" ca="1" si="202"/>
        <v>-7,48623236668789+1,28388211061093E-14i</v>
      </c>
      <c r="AF220" s="240" t="str">
        <f t="shared" ca="1" si="203"/>
        <v>7,34238651092568+1,46049148310492i</v>
      </c>
      <c r="AG220" s="240" t="str">
        <f t="shared" ca="1" si="204"/>
        <v>-6,91637685920658-2,86485709756648i</v>
      </c>
      <c r="AH220" s="240" t="str">
        <f t="shared" ca="1" si="205"/>
        <v>6,22457472353677+4,15912786039964i</v>
      </c>
      <c r="AI220" s="240" t="str">
        <f t="shared" ca="1" si="206"/>
        <v>-5,29356567202309-5,29356567202335i</v>
      </c>
      <c r="AJ220" s="240" t="str">
        <f t="shared" ca="1" si="207"/>
        <v>4,15912786039995+6,22457472353656i</v>
      </c>
      <c r="AK220" s="240" t="str">
        <f t="shared" ca="1" si="208"/>
        <v>-2,86485709756689-6,91637685920641i</v>
      </c>
      <c r="AL220" s="240" t="str">
        <f t="shared" ca="1" si="209"/>
        <v>1,46049148310461+7,34238651092574i</v>
      </c>
      <c r="AM220" s="240" t="str">
        <f t="shared" ca="1" si="210"/>
        <v>3,26495490054381E-13-7,48623236668789i</v>
      </c>
      <c r="AN220" s="240" t="str">
        <f t="shared" ca="1" si="211"/>
        <v>-1,46049148310452+7,34238651092576i</v>
      </c>
      <c r="AO220" s="240" t="str">
        <f t="shared" ca="1" si="212"/>
        <v>2,8648570975668-6,91637685920645i</v>
      </c>
      <c r="AP220" s="240" t="str">
        <f t="shared" ca="1" si="213"/>
        <v>-4,15912786039992+6,22457472353659i</v>
      </c>
      <c r="AQ220" s="240" t="str">
        <f t="shared" ca="1" si="214"/>
        <v>5,29356567202307-5,29356567202338i</v>
      </c>
      <c r="AR220" s="240" t="str">
        <f t="shared" ca="1" si="215"/>
        <v>5,29356567202307-5,29356567202338i</v>
      </c>
      <c r="AS220" s="240" t="str">
        <f t="shared" ca="1" si="216"/>
        <v>6,91637685920657-2,86485709756652i</v>
      </c>
      <c r="AT220" s="240" t="str">
        <f t="shared" ca="1" si="217"/>
        <v>-7,34238651092567+1,46049148310495i</v>
      </c>
      <c r="AU220" s="240" t="str">
        <f t="shared" ca="1" si="218"/>
        <v>7,48623236668789-2,56776422122185E-14i</v>
      </c>
      <c r="AV220" s="240" t="str">
        <f t="shared" ca="1" si="219"/>
        <v>-7,34238651092568-1,46049148310491i</v>
      </c>
      <c r="AW220" s="240" t="str">
        <f t="shared" ca="1" si="220"/>
        <v>6,91637685920744+2,86485709756441i</v>
      </c>
      <c r="AX220" s="240" t="str">
        <f t="shared" ca="1" si="221"/>
        <v>-6,22457472353637-4,15912786040025i</v>
      </c>
      <c r="AY220" s="240" t="str">
        <f t="shared" ca="1" si="222"/>
        <v>5,29356567202573+5,29356567202071i</v>
      </c>
      <c r="AZ220" s="240" t="str">
        <f t="shared" ca="1" si="223"/>
        <v>-4,15912786039996-6,22457472353656i</v>
      </c>
      <c r="BA220" s="240" t="str">
        <f t="shared" ca="1" si="224"/>
        <v>2,8648570975641+6,91637685920757i</v>
      </c>
      <c r="BB220" s="240" t="str">
        <f t="shared" ca="1" si="225"/>
        <v>-1,46049148310603-7,34238651092546i</v>
      </c>
      <c r="BC220" s="240" t="str">
        <f t="shared" ca="1" si="226"/>
        <v>-1,85625019659332E-12+7,48623236668789i</v>
      </c>
      <c r="BD220" s="240" t="str">
        <f t="shared" ca="1" si="227"/>
        <v>1,46049148310237-7,34238651092618i</v>
      </c>
      <c r="BE220" s="240" t="str">
        <f t="shared" ca="1" si="228"/>
        <v>-2,86485709756752+6,91637685920615i</v>
      </c>
      <c r="BF220" s="240" t="str">
        <f t="shared" ca="1" si="229"/>
        <v>4,15912786039686-6,22457472353863i</v>
      </c>
      <c r="BG220" s="240" t="str">
        <f t="shared" ca="1" si="230"/>
        <v>-5,29356567202302+5,29356567202343i</v>
      </c>
      <c r="BH220" s="240" t="str">
        <f t="shared" ca="1" si="231"/>
        <v>6,22457472353837-4,15912786039724i</v>
      </c>
      <c r="BI220" s="240" t="str">
        <f t="shared" ca="1" si="232"/>
        <v>-6,91637685920597+2,86485709756796i</v>
      </c>
      <c r="BJ220" s="240" t="str">
        <f t="shared" ca="1" si="233"/>
        <v>7,34238651092609-1,46049148310283i</v>
      </c>
      <c r="BK220" s="240" t="str">
        <f t="shared" ca="1" si="234"/>
        <v>-7,48623236668789+2,32581031465409E-12i</v>
      </c>
      <c r="BL220" s="240" t="str">
        <f t="shared" ca="1" si="235"/>
        <v>7,34238651092555+1,46049148310558i</v>
      </c>
      <c r="BM220" s="240" t="str">
        <f t="shared" ca="1" si="236"/>
        <v>-6,91637685920775-2,86485709756366i</v>
      </c>
      <c r="BN220" s="240" t="str">
        <f t="shared" ca="1" si="237"/>
        <v>6,22457472353682+4,15912786039957i</v>
      </c>
      <c r="BO220" s="240" t="str">
        <f t="shared" ca="1" si="238"/>
        <v>-5,29356567202104-5,29356567202541i</v>
      </c>
      <c r="BP220" s="240" t="str">
        <f t="shared" ca="1" si="239"/>
        <v>4,15912786040064+6,22457472353611i</v>
      </c>
      <c r="BQ220" s="240" t="str">
        <f t="shared" ca="1" si="240"/>
        <v>-2,86485709756484-6,91637685920726i</v>
      </c>
      <c r="BR220" s="240" t="str">
        <f t="shared" ca="1" si="241"/>
        <v>1,46049148310683+7,3423865109253i</v>
      </c>
      <c r="BS220" s="240" t="str">
        <f t="shared" ca="1" si="242"/>
        <v>1,04551817153287E-12-7,48623236668789i</v>
      </c>
      <c r="BT220" s="240" t="str">
        <f t="shared" ca="1" si="243"/>
        <v>-1,46049148310158+7,34238651092634i</v>
      </c>
      <c r="BU220" s="240" t="str">
        <f t="shared" ca="1" si="244"/>
        <v>2,86485709756678-6,91637685920646i</v>
      </c>
      <c r="BV220" s="240" t="str">
        <f t="shared" ca="1" si="245"/>
        <v>-4,15912786040237+6,22457472353495i</v>
      </c>
      <c r="BW220" s="240" t="str">
        <f t="shared" ca="1" si="246"/>
        <v>5,29356567202252-5,29356567202392i</v>
      </c>
      <c r="BX220" s="240" t="str">
        <f t="shared" ca="1" si="247"/>
        <v>-6,22457472353798+4,15912786039783i</v>
      </c>
      <c r="BY220" s="240" t="str">
        <f t="shared" ca="1" si="248"/>
        <v>6,9163768592057-2,86485709756861i</v>
      </c>
      <c r="BZ220" s="240" t="str">
        <f t="shared" ca="1" si="249"/>
        <v>-7,34238651092596+1,46049148310353i</v>
      </c>
      <c r="CA220" s="240" t="str">
        <f t="shared" ca="1" si="250"/>
        <v>7,48623236668789-3,03015657918728E-12i</v>
      </c>
      <c r="CB220" s="240" t="str">
        <f t="shared" ca="1" si="251"/>
        <v>-7,34238651092569-1,46049148310488i</v>
      </c>
      <c r="CC220" s="240" t="str">
        <f t="shared" ca="1" si="252"/>
        <v>6,91637685920517+2,86485709756989i</v>
      </c>
      <c r="CD220" s="240" t="str">
        <f t="shared" ca="1" si="253"/>
        <v>-6,22457472353721-4,15912786039898i</v>
      </c>
      <c r="CE220" s="240" t="str">
        <f t="shared" ca="1" si="254"/>
        <v>5,29356567202154+5,2935656720249i</v>
      </c>
      <c r="CF220" s="240" t="str">
        <f t="shared" ca="1" si="255"/>
        <v>-4,15912786040122-6,22457472353572i</v>
      </c>
      <c r="CG220" s="240" t="str">
        <f t="shared" ca="1" si="256"/>
        <v>2,8648570975655+6,91637685920699i</v>
      </c>
      <c r="CH220" s="240" t="str">
        <f t="shared" ca="1" si="257"/>
        <v>-1,46049148310752-7,34238651092516i</v>
      </c>
      <c r="CI220" s="240" t="str">
        <f t="shared" ca="1" si="258"/>
        <v>-3,41171906999675E-13+7,48623236668789i</v>
      </c>
      <c r="CJ220" s="240" t="str">
        <f t="shared" ca="1" si="259"/>
        <v>1,46049148310819-7,34238651092503i</v>
      </c>
      <c r="CK220" s="240" t="str">
        <f t="shared" ca="1" si="260"/>
        <v>-2,86485709756612+6,91637685920673i</v>
      </c>
      <c r="CL220" s="240" t="str">
        <f t="shared" ca="1" si="261"/>
        <v>4,15912786040179-6,22457472353534i</v>
      </c>
      <c r="CM220" s="240" t="str">
        <f t="shared" ca="1" si="262"/>
        <v>-5,29356567202202+5,29356567202442i</v>
      </c>
      <c r="CN220" s="240" t="str">
        <f t="shared" ca="1" si="263"/>
        <v>6,22457472353759-4,15912786039842i</v>
      </c>
      <c r="CO220" s="240" t="str">
        <f t="shared" ca="1" si="264"/>
        <v>-6,91637685920543+2,86485709756926i</v>
      </c>
      <c r="CP220" s="240" t="str">
        <f t="shared" ca="1" si="265"/>
        <v>7,34238651092582-1,46049148310421i</v>
      </c>
      <c r="CQ220" s="240" t="str">
        <f t="shared" ca="1" si="266"/>
        <v>-7,48623236668789-3,71250039318663E-12i</v>
      </c>
      <c r="CR220" s="240" t="str">
        <f t="shared" ca="1" si="267"/>
        <v>7,34238651092582+1,46049148310419i</v>
      </c>
      <c r="CS220" s="240" t="str">
        <f t="shared" ca="1" si="268"/>
        <v>-6,91637685920544-2,86485709756924i</v>
      </c>
      <c r="CT220" s="240" t="str">
        <f t="shared" ca="1" si="269"/>
        <v>6,2245747235376+4,1591278603984i</v>
      </c>
      <c r="CU220" s="240" t="str">
        <f t="shared" ca="1" si="270"/>
        <v>-5,29356567202204-5,29356567202441i</v>
      </c>
      <c r="CV220" s="240" t="str">
        <f t="shared" ca="1" si="271"/>
        <v>4,1591278604018+6,22457472353532i</v>
      </c>
      <c r="CW220" s="240" t="str">
        <f t="shared" ca="1" si="272"/>
        <v>-2,86485709756615-6,91637685920672i</v>
      </c>
      <c r="CX220" s="240" t="str">
        <f t="shared" ca="1" si="273"/>
        <v>1,46049148310842+7,34238651092498i</v>
      </c>
      <c r="CY220" s="240" t="str">
        <f t="shared" ca="1" si="274"/>
        <v>-5,75945878588012E-13-7,48623236668789i</v>
      </c>
      <c r="CZ220" s="240" t="str">
        <f t="shared" ca="1" si="275"/>
        <v>-1,46049148310729+7,34238651092521i</v>
      </c>
      <c r="DA220" s="240" t="str">
        <f t="shared" ca="1" si="276"/>
        <v>2,86485709756547-6,916376859207i</v>
      </c>
      <c r="DB220" s="240" t="str">
        <f t="shared" ca="1" si="277"/>
        <v>-4,15912786040121+6,22457472353573i</v>
      </c>
      <c r="DC220" s="240" t="str">
        <f t="shared" ca="1" si="278"/>
        <v>5,29356567202138-5,29356567202507i</v>
      </c>
      <c r="DD220" s="240" t="str">
        <f t="shared" ca="1" si="279"/>
        <v>-6,22457472353708+4,15912786039918i</v>
      </c>
      <c r="DE220" s="240" t="str">
        <f t="shared" ca="1" si="280"/>
        <v>6,91637685920516-2,86485709756991i</v>
      </c>
      <c r="DF220" s="240" t="str">
        <f t="shared" ca="1" si="281"/>
        <v>-7,34238651092568+1,4604914831049i</v>
      </c>
      <c r="DG220" s="240" t="str">
        <f t="shared" ca="1" si="282"/>
        <v>7,48623236668789+3,00815412865344E-12i</v>
      </c>
      <c r="DH220" s="240" t="str">
        <f t="shared" ca="1" si="283"/>
        <v>-7,342386510926-1,46049148310329i</v>
      </c>
      <c r="DI220" s="240" t="str">
        <f t="shared" ca="1" si="284"/>
        <v>6,91637685920579+2,86485709756839i</v>
      </c>
      <c r="DJ220" s="240" t="str">
        <f t="shared" ca="1" si="285"/>
        <v>-6,22457472353799-4,15912786039781i</v>
      </c>
      <c r="DK220" s="240" t="str">
        <f t="shared" ca="1" si="286"/>
        <v>5,29356567202254+5,29356567202391i</v>
      </c>
      <c r="DL220" s="240" t="str">
        <f t="shared" ca="1" si="287"/>
        <v>-4,15912786040257-6,22457472353481i</v>
      </c>
      <c r="DM220" s="240" t="str">
        <f t="shared" ca="1" si="288"/>
        <v>2,86485709756699+6,91637685920637i</v>
      </c>
      <c r="DN220" s="240" t="str">
        <f t="shared" ca="1" si="289"/>
        <v>-1,4604914831018-7,3423865109263i</v>
      </c>
      <c r="DO220" s="240" t="str">
        <f t="shared" ca="1" si="290"/>
        <v>1,06752062206672E-12+7,48623236668789i</v>
      </c>
      <c r="DP220" s="240" t="str">
        <f t="shared" ca="1" si="291"/>
        <v>1,4604914831068-7,3423865109253i</v>
      </c>
      <c r="DQ220" s="240" t="str">
        <f t="shared" ca="1" si="292"/>
        <v>-2,86485709756463+6,91637685920735i</v>
      </c>
      <c r="DR220" s="240" t="str">
        <f t="shared" ca="1" si="293"/>
        <v>4,15912786040044-6,22457472353623i</v>
      </c>
      <c r="DS220" s="240" t="str">
        <f t="shared" ca="1" si="294"/>
        <v>-5,29356567202103+5,29356567202542i</v>
      </c>
      <c r="DT220" s="240" t="str">
        <f t="shared" ca="1" si="295"/>
        <v>6,2245747235368-4,15912786039959i</v>
      </c>
      <c r="DU220" s="240" t="str">
        <f t="shared" ca="1" si="296"/>
        <v>-6,91637685920775+2,86485709756368i</v>
      </c>
      <c r="DV220" s="240" t="str">
        <f t="shared" ca="1" si="297"/>
        <v>7,3423865109255-1,4604914831058i</v>
      </c>
      <c r="DW220" s="240" t="str">
        <f t="shared" ca="1" si="298"/>
        <v>-7,48623236668789-2,09103634306575E-12i</v>
      </c>
      <c r="DX220" s="240" t="str">
        <f t="shared" ca="1" si="299"/>
        <v>7,3423865109261+1,46049148310281i</v>
      </c>
      <c r="DY220" s="240" t="str">
        <f t="shared" ca="1" si="300"/>
        <v>-6,91637685920598-2,86485709756794i</v>
      </c>
      <c r="DZ220" s="240" t="str">
        <f t="shared" ca="1" si="301"/>
        <v>6,2245747235385+4,15912786039705i</v>
      </c>
      <c r="EA220" s="240" t="str">
        <f t="shared" ca="1" si="302"/>
        <v>-5,29356567202318-5,29356567202326i</v>
      </c>
      <c r="EB220" s="240" t="str">
        <f t="shared" ca="1" si="303"/>
        <v>4,15912786039696+6,22457472353856i</v>
      </c>
      <c r="EC220" s="240" t="str">
        <f t="shared" ca="1" si="304"/>
        <v>-2,86485709756745-6,91637685920618i</v>
      </c>
      <c r="ED220" s="240" t="str">
        <f t="shared" ca="1" si="305"/>
        <v>1,46049148310229+7,34238651092621i</v>
      </c>
      <c r="EE220" s="240" t="str">
        <f t="shared" ca="1" si="306"/>
        <v>-1,98463840765441E-12-7,48623236668789i</v>
      </c>
      <c r="EF220" s="240" t="str">
        <f t="shared" ca="1" si="307"/>
        <v>-1,46049148310591+7,34238651092548i</v>
      </c>
      <c r="EG220" s="240" t="str">
        <f t="shared" ca="1" si="308"/>
        <v>2,86485709756417-6,91637685920754i</v>
      </c>
      <c r="EH220" s="240" t="str">
        <f t="shared" ca="1" si="309"/>
        <v>-4,15912786040003+6,22457472353651i</v>
      </c>
      <c r="EI220" s="240" t="str">
        <f t="shared" ca="1" si="310"/>
        <v>5,2935656720258-5,29356567202065i</v>
      </c>
      <c r="EJ220" s="240" t="str">
        <f t="shared" ca="1" si="311"/>
        <v>-6,22457472353629+4,15912786040035i</v>
      </c>
      <c r="EK220" s="240" t="str">
        <f t="shared" ca="1" si="312"/>
        <v>6,91637685920739-2,86485709756453i</v>
      </c>
      <c r="EL220" s="240" t="str">
        <f t="shared" ca="1" si="313"/>
        <v>-7,3423865109254+1,46049148310629i</v>
      </c>
      <c r="EM220" s="240" t="str">
        <f t="shared" ca="1" si="314"/>
        <v>7,48623236668789+1,59946159958703E-12i</v>
      </c>
      <c r="EN220" s="240"/>
      <c r="EO220" s="240"/>
      <c r="EP220" s="240"/>
    </row>
    <row r="221" spans="1:146" ht="15" thickBot="1">
      <c r="A221" s="277">
        <f t="shared" si="181"/>
        <v>2.3632812500000017E-3</v>
      </c>
      <c r="B221" s="276">
        <v>121</v>
      </c>
      <c r="C221" s="248">
        <f t="shared" si="182"/>
        <v>24200</v>
      </c>
      <c r="D221" s="247">
        <f t="shared" si="315"/>
        <v>152053.084433746</v>
      </c>
      <c r="E221" s="247" t="str">
        <f t="shared" si="316"/>
        <v>152053,084433746i</v>
      </c>
      <c r="F221" s="247" t="str">
        <f t="shared" si="320"/>
        <v>0,0108376258127139-0,021901379396363i</v>
      </c>
      <c r="G221" s="247" t="str">
        <f t="shared" si="321"/>
        <v>-3,60813195300606+2,59996703708086i</v>
      </c>
      <c r="H221" s="247" t="str">
        <f t="shared" si="322"/>
        <v>0,00202458808070454-0,00347353294082584i</v>
      </c>
      <c r="I221" s="247" t="str">
        <f t="shared" si="317"/>
        <v>-0,00241856261932118+0,00327264333242902i</v>
      </c>
      <c r="J221" s="275" t="str">
        <f ca="1">IMPRODUCT(1/N_FFT2,ED102)</f>
        <v>-0,0264051626885825-0,0124887118533793i</v>
      </c>
      <c r="K221" s="274" t="str">
        <f t="shared" ca="1" si="318"/>
        <v>0,000104733639013289-0,0000562099479624365i</v>
      </c>
      <c r="N221" s="265">
        <f t="shared" ca="1" si="185"/>
        <v>22.486302173591202</v>
      </c>
      <c r="O221" s="240">
        <f t="shared" ca="1" si="186"/>
        <v>7.4863021735912021</v>
      </c>
      <c r="P221" s="240" t="str">
        <f t="shared" ca="1" si="187"/>
        <v>-7,37608615580714-1,27987235942751i</v>
      </c>
      <c r="Q221" s="240" t="str">
        <f t="shared" ca="1" si="188"/>
        <v>7,04868338171154+2,52205924171101i</v>
      </c>
      <c r="R221" s="240" t="str">
        <f t="shared" ca="1" si="189"/>
        <v>-6,51373413275056-3,68998480784904i</v>
      </c>
      <c r="S221" s="240" t="str">
        <f t="shared" ca="1" si="190"/>
        <v>5,78698983721816+4,74925982214599i</v>
      </c>
      <c r="T221" s="240" t="str">
        <f t="shared" ca="1" si="191"/>
        <v>-4,88984927393556-5,66869423346402i</v>
      </c>
      <c r="U221" s="241" t="str">
        <f t="shared" ca="1" si="192"/>
        <v>3,84872849130285+6,42121555739643i</v>
      </c>
      <c r="V221" s="240" t="str">
        <f t="shared" ca="1" si="193"/>
        <v>-2,6942829942765-6,98466601786148i</v>
      </c>
      <c r="W221" s="240" t="str">
        <f t="shared" ca="1" si="194"/>
        <v>1,46050510175587+7,34245497650898i</v>
      </c>
      <c r="X221" s="240" t="str">
        <f t="shared" ca="1" si="195"/>
        <v>-0,183723052433568-7,48404743934196i</v>
      </c>
      <c r="Y221" s="240" t="str">
        <f t="shared" ca="1" si="196"/>
        <v>-1,09846866984735+7,40527425661468i</v>
      </c>
      <c r="Z221" s="240" t="str">
        <f t="shared" ca="1" si="197"/>
        <v>2,34831629496422-7,10845488225971i</v>
      </c>
      <c r="AA221" s="240" t="str">
        <f t="shared" ca="1" si="198"/>
        <v>-3,5290184155244+6,60232907822732i</v>
      </c>
      <c r="AB221" s="240" t="str">
        <f t="shared" ca="1" si="199"/>
        <v>4,60580959382583-5,90179957468383i</v>
      </c>
      <c r="AC221" s="240" t="str">
        <f t="shared" ca="1" si="200"/>
        <v>-5,54698402026978+5,02749326336575i</v>
      </c>
      <c r="AD221" s="240" t="str">
        <f t="shared" ca="1" si="201"/>
        <v>6,32482908189524-4,00515384462677i</v>
      </c>
      <c r="AE221" s="240" t="str">
        <f t="shared" ca="1" si="202"/>
        <v>-6,91644135237573+2,86488381151197i</v>
      </c>
      <c r="AF221" s="240" t="str">
        <f t="shared" ca="1" si="203"/>
        <v>7,30440097688504-1,64025809042275i</v>
      </c>
      <c r="AG221" s="240" t="str">
        <f t="shared" ca="1" si="204"/>
        <v>-7,47728459476181+0,367335436970198i</v>
      </c>
      <c r="AH221" s="240" t="str">
        <f t="shared" ca="1" si="205"/>
        <v>7,43000169711108+0,916403303814875i</v>
      </c>
      <c r="AI221" s="240" t="str">
        <f t="shared" ca="1" si="206"/>
        <v>-7,16394451538906-2,17315881029052i</v>
      </c>
      <c r="AJ221" s="240" t="str">
        <f t="shared" ca="1" si="207"/>
        <v>6,68694702754437+3,36592627446472i</v>
      </c>
      <c r="AK221" s="240" t="str">
        <f t="shared" ca="1" si="208"/>
        <v>-6,0130542887682-4,4595849980287i</v>
      </c>
      <c r="AL221" s="240" t="str">
        <f t="shared" ca="1" si="209"/>
        <v>5,16210887884416+5,42193251131685i</v>
      </c>
      <c r="AM221" s="240" t="str">
        <f t="shared" ca="1" si="210"/>
        <v>-4,15916664303698-6,22463276585574i</v>
      </c>
      <c r="AN221" s="240" t="str">
        <f t="shared" ca="1" si="211"/>
        <v>3,03375892986424+6,84405048124174i</v>
      </c>
      <c r="AO221" s="240" t="str">
        <f t="shared" ca="1" si="212"/>
        <v>-1,8190230489491-7,26194707924179i</v>
      </c>
      <c r="AP221" s="240" t="str">
        <f t="shared" ca="1" si="213"/>
        <v>0,550726552375181+7,46601771353546i</v>
      </c>
      <c r="AQ221" s="240" t="str">
        <f t="shared" ca="1" si="214"/>
        <v>0,733785930698683-7,4502535824108i</v>
      </c>
      <c r="AR221" s="240" t="str">
        <f t="shared" ca="1" si="215"/>
        <v>0,733785930698683-7,4502535824108i</v>
      </c>
      <c r="AS221" s="240" t="str">
        <f t="shared" ca="1" si="216"/>
        <v>3,20080662527739-6,76753701001308i</v>
      </c>
      <c r="AT221" s="240" t="str">
        <f t="shared" ca="1" si="217"/>
        <v>-4,31067411498329+6,12068696379168i</v>
      </c>
      <c r="AU221" s="240" t="str">
        <f t="shared" ca="1" si="218"/>
        <v>5,29361503295815-5,29361503295771i</v>
      </c>
      <c r="AV221" s="240" t="str">
        <f t="shared" ca="1" si="219"/>
        <v>-6,12068696379204+4,31067411498278i</v>
      </c>
      <c r="AW221" s="240" t="str">
        <f t="shared" ca="1" si="220"/>
        <v>6,76753701001467-3,20080662527403i</v>
      </c>
      <c r="AX221" s="240" t="str">
        <f t="shared" ca="1" si="221"/>
        <v>-7,21511885621966+1,99669229600853i</v>
      </c>
      <c r="AY221" s="240" t="str">
        <f t="shared" ca="1" si="222"/>
        <v>7,45025358241057-0,733785930701023i</v>
      </c>
      <c r="AZ221" s="240" t="str">
        <f t="shared" ca="1" si="223"/>
        <v>-7,4660177135353-0,550726552377399i</v>
      </c>
      <c r="BA221" s="240" t="str">
        <f t="shared" ca="1" si="224"/>
        <v>7,26194707924197+1,81902304894837i</v>
      </c>
      <c r="BB221" s="240" t="str">
        <f t="shared" ca="1" si="225"/>
        <v>-6,84405048124024-3,03375892986764i</v>
      </c>
      <c r="BC221" s="240" t="str">
        <f t="shared" ca="1" si="226"/>
        <v>6,22463276585533+4,15916664303759i</v>
      </c>
      <c r="BD221" s="240" t="str">
        <f t="shared" ca="1" si="227"/>
        <v>-5,4219325113184-5,16210887884253i</v>
      </c>
      <c r="BE221" s="240" t="str">
        <f t="shared" ca="1" si="228"/>
        <v>4,45958499802691+6,01305428876953i</v>
      </c>
      <c r="BF221" s="240" t="str">
        <f t="shared" ca="1" si="229"/>
        <v>-3,36592627446544-6,686947027544i</v>
      </c>
      <c r="BG221" s="240" t="str">
        <f t="shared" ca="1" si="230"/>
        <v>2,17315881028691+7,16394451539016i</v>
      </c>
      <c r="BH221" s="240" t="str">
        <f t="shared" ca="1" si="231"/>
        <v>-0,916403303814201-7,43000169711117i</v>
      </c>
      <c r="BI221" s="240" t="str">
        <f t="shared" ca="1" si="232"/>
        <v>-0,367335436968009+7,47728459476191i</v>
      </c>
      <c r="BJ221" s="240" t="str">
        <f t="shared" ca="1" si="233"/>
        <v>1,64025809042481-7,30440097688457i</v>
      </c>
      <c r="BK221" s="240" t="str">
        <f t="shared" ca="1" si="234"/>
        <v>-2,86488381151127+6,91644135237602i</v>
      </c>
      <c r="BL221" s="240" t="str">
        <f t="shared" ca="1" si="235"/>
        <v>4,00515384462981-6,32482908189331i</v>
      </c>
      <c r="BM221" s="240" t="str">
        <f t="shared" ca="1" si="236"/>
        <v>-5,0274932633663+5,54698402026929i</v>
      </c>
      <c r="BN221" s="240" t="str">
        <f t="shared" ca="1" si="237"/>
        <v>5,90179957468238-4,60580959382769i</v>
      </c>
      <c r="BO221" s="240" t="str">
        <f t="shared" ca="1" si="238"/>
        <v>-6,60232907822837+3,52901841552243i</v>
      </c>
      <c r="BP221" s="240" t="str">
        <f t="shared" ca="1" si="239"/>
        <v>7,10845488225944-2,34831629496505i</v>
      </c>
      <c r="BQ221" s="240" t="str">
        <f t="shared" ca="1" si="240"/>
        <v>-7,40527425661522+1,0984686698437i</v>
      </c>
      <c r="BR221" s="240" t="str">
        <f t="shared" ca="1" si="241"/>
        <v>7,48404743934194+0,183723052434169i</v>
      </c>
      <c r="BS221" s="240" t="str">
        <f t="shared" ca="1" si="242"/>
        <v>-7,34245497650942-1,46050510175362i</v>
      </c>
      <c r="BT221" s="240" t="str">
        <f t="shared" ca="1" si="243"/>
        <v>6,98466601786065+2,69428299427862i</v>
      </c>
      <c r="BU221" s="240" t="str">
        <f t="shared" ca="1" si="244"/>
        <v>-6,42121555739685-3,84872849130216i</v>
      </c>
      <c r="BV221" s="240" t="str">
        <f t="shared" ca="1" si="245"/>
        <v>5,66869423346157+4,88984927393841i</v>
      </c>
      <c r="BW221" s="240" t="str">
        <f t="shared" ca="1" si="246"/>
        <v>-4,74925982214549-5,78698983721857i</v>
      </c>
      <c r="BX221" s="240" t="str">
        <f t="shared" ca="1" si="247"/>
        <v>3,68998480785097+6,51373413274946i</v>
      </c>
      <c r="BY221" s="240" t="str">
        <f t="shared" ca="1" si="248"/>
        <v>-2,52205924170901-7,04868338171226i</v>
      </c>
      <c r="BZ221" s="240" t="str">
        <f t="shared" ca="1" si="249"/>
        <v>1,27987235942825+7,37608615580702i</v>
      </c>
      <c r="CA221" s="240" t="str">
        <f t="shared" ca="1" si="250"/>
        <v>3,60614744694558E-12-7,4863021735912i</v>
      </c>
      <c r="CB221" s="240" t="str">
        <f t="shared" ca="1" si="251"/>
        <v>-1,27987235942822+7,37608615580702i</v>
      </c>
      <c r="CC221" s="240" t="str">
        <f t="shared" ca="1" si="252"/>
        <v>2,52205924170879-7,04868338171233i</v>
      </c>
      <c r="CD221" s="240" t="str">
        <f t="shared" ca="1" si="253"/>
        <v>-3,68998480785095+6,51373413274947i</v>
      </c>
      <c r="CE221" s="240" t="str">
        <f t="shared" ca="1" si="254"/>
        <v>4,74925982214531-5,78698983721872i</v>
      </c>
      <c r="CF221" s="240" t="str">
        <f t="shared" ca="1" si="255"/>
        <v>-5,66869423346642+4,88984927393278i</v>
      </c>
      <c r="CG221" s="240" t="str">
        <f t="shared" ca="1" si="256"/>
        <v>6,42121555739673-3,84872849130237i</v>
      </c>
      <c r="CH221" s="240" t="str">
        <f t="shared" ca="1" si="257"/>
        <v>-6,98466601786065+2,69428299427864i</v>
      </c>
      <c r="CI221" s="240" t="str">
        <f t="shared" ca="1" si="258"/>
        <v>7,34245497650942-1,46050510175364i</v>
      </c>
      <c r="CJ221" s="240" t="str">
        <f t="shared" ca="1" si="259"/>
        <v>-7,48404743934193+0,183723052434404i</v>
      </c>
      <c r="CK221" s="240" t="str">
        <f t="shared" ca="1" si="260"/>
        <v>7,40527425661526+1,09846866984347i</v>
      </c>
      <c r="CL221" s="240" t="str">
        <f t="shared" ca="1" si="261"/>
        <v>-7,10845488225951-2,34831629496482i</v>
      </c>
      <c r="CM221" s="240" t="str">
        <f t="shared" ca="1" si="262"/>
        <v>6,60232907822838+3,52901841552241i</v>
      </c>
      <c r="CN221" s="240" t="str">
        <f t="shared" ca="1" si="263"/>
        <v>-5,90179957468253-4,6058095938275i</v>
      </c>
      <c r="CO221" s="240" t="str">
        <f t="shared" ca="1" si="264"/>
        <v>5,02749326336632+5,54698402026927i</v>
      </c>
      <c r="CP221" s="240" t="str">
        <f t="shared" ca="1" si="265"/>
        <v>-4,00515384463001-6,32482908189319i</v>
      </c>
      <c r="CQ221" s="240" t="str">
        <f t="shared" ca="1" si="266"/>
        <v>2,86488381151129+6,91644135237601i</v>
      </c>
      <c r="CR221" s="240" t="str">
        <f t="shared" ca="1" si="267"/>
        <v>-1,64025809042504-7,30440097688452i</v>
      </c>
      <c r="CS221" s="240" t="str">
        <f t="shared" ca="1" si="268"/>
        <v>0,367335436968032+7,47728459476191i</v>
      </c>
      <c r="CT221" s="240" t="str">
        <f t="shared" ca="1" si="269"/>
        <v>0,916403303813969-7,43000169711119i</v>
      </c>
      <c r="CU221" s="240" t="str">
        <f t="shared" ca="1" si="270"/>
        <v>-2,17315881028689+7,16394451539016i</v>
      </c>
      <c r="CV221" s="240" t="str">
        <f t="shared" ca="1" si="271"/>
        <v>3,36592627446523-6,68694702754411i</v>
      </c>
      <c r="CW221" s="240" t="str">
        <f t="shared" ca="1" si="272"/>
        <v>-4,45958499802681+6,01305428876961i</v>
      </c>
      <c r="CX221" s="240" t="str">
        <f t="shared" ca="1" si="273"/>
        <v>5,42193251131823-5,1621088788427i</v>
      </c>
      <c r="CY221" s="240" t="str">
        <f t="shared" ca="1" si="274"/>
        <v>-6,22463276585526+4,1591666430377i</v>
      </c>
      <c r="CZ221" s="240" t="str">
        <f t="shared" ca="1" si="275"/>
        <v>6,84405048124023-3,03375892986766i</v>
      </c>
      <c r="DA221" s="240" t="str">
        <f t="shared" ca="1" si="276"/>
        <v>-7,26194707924194+1,81902304894849i</v>
      </c>
      <c r="DB221" s="240" t="str">
        <f t="shared" ca="1" si="277"/>
        <v>7,4660177135353-0,55072655237742i</v>
      </c>
      <c r="DC221" s="240" t="str">
        <f t="shared" ca="1" si="278"/>
        <v>-7,45025358241059-0,733785930700789i</v>
      </c>
      <c r="DD221" s="240" t="str">
        <f t="shared" ca="1" si="279"/>
        <v>7,2151188562197+1,9966922960084i</v>
      </c>
      <c r="DE221" s="240" t="str">
        <f t="shared" ca="1" si="280"/>
        <v>-6,76753701001463-3,20080662527411i</v>
      </c>
      <c r="DF221" s="240" t="str">
        <f t="shared" ca="1" si="281"/>
        <v>6,12068696379125+4,31067411498389i</v>
      </c>
      <c r="DG221" s="240" t="str">
        <f t="shared" ca="1" si="282"/>
        <v>-5,29361503295922-5,29361503295664i</v>
      </c>
      <c r="DH221" s="240" t="str">
        <f t="shared" ca="1" si="283"/>
        <v>4,31067411498096+6,12068696379332i</v>
      </c>
      <c r="DI221" s="240" t="str">
        <f t="shared" ca="1" si="284"/>
        <v>-3,20080662527741-6,76753701001307i</v>
      </c>
      <c r="DJ221" s="240" t="str">
        <f t="shared" ca="1" si="285"/>
        <v>1,99669229601233+7,21511885621861i</v>
      </c>
      <c r="DK221" s="240" t="str">
        <f t="shared" ca="1" si="286"/>
        <v>-0,733785930697222-7,45025358241095i</v>
      </c>
      <c r="DL221" s="240" t="str">
        <f t="shared" ca="1" si="287"/>
        <v>-0,550726552373356+7,4660177135356i</v>
      </c>
      <c r="DM221" s="240" t="str">
        <f t="shared" ca="1" si="288"/>
        <v>1,81902304895197-7,26194707924107i</v>
      </c>
      <c r="DN221" s="240" t="str">
        <f t="shared" ca="1" si="289"/>
        <v>-3,03375892986432+6,84405048124171i</v>
      </c>
      <c r="DO221" s="240" t="str">
        <f t="shared" ca="1" si="290"/>
        <v>4,1591666430343-6,22463276585752i</v>
      </c>
      <c r="DP221" s="240" t="str">
        <f t="shared" ca="1" si="291"/>
        <v>-5,1621088788453+5,42193251131576i</v>
      </c>
      <c r="DQ221" s="240" t="str">
        <f t="shared" ca="1" si="292"/>
        <v>6,01305428876718-4,45958499803009i</v>
      </c>
      <c r="DR221" s="240" t="str">
        <f t="shared" ca="1" si="293"/>
        <v>-6,68694702754572+3,36592627446202i</v>
      </c>
      <c r="DS221" s="240" t="str">
        <f t="shared" ca="1" si="294"/>
        <v>7,16394451538898-2,17315881029079i</v>
      </c>
      <c r="DT221" s="240" t="str">
        <f t="shared" ca="1" si="295"/>
        <v>-7,43000169711163+0,916403303810413i</v>
      </c>
      <c r="DU221" s="240" t="str">
        <f t="shared" ca="1" si="296"/>
        <v>7,47728459476175+0,367335436971398i</v>
      </c>
      <c r="DV221" s="240" t="str">
        <f t="shared" ca="1" si="297"/>
        <v>-7,30440097688542-1,64025809042106i</v>
      </c>
      <c r="DW221" s="240" t="str">
        <f t="shared" ca="1" si="298"/>
        <v>6,91644135237472+2,86488381151441i</v>
      </c>
      <c r="DX221" s="240" t="str">
        <f t="shared" ca="1" si="299"/>
        <v>-6,32482908189537-4,00515384462656i</v>
      </c>
      <c r="DY221" s="240" t="str">
        <f t="shared" ca="1" si="300"/>
        <v>5,54698402027186+5,02749326336346i</v>
      </c>
      <c r="DZ221" s="240" t="str">
        <f t="shared" ca="1" si="301"/>
        <v>-4,60580959382485-5,9017995746846i</v>
      </c>
      <c r="EA221" s="240" t="str">
        <f t="shared" ca="1" si="302"/>
        <v>3,52901841552582+6,60232907822656i</v>
      </c>
      <c r="EB221" s="240" t="str">
        <f t="shared" ca="1" si="303"/>
        <v>-2,34831629496162-7,10845488226057i</v>
      </c>
      <c r="EC221" s="240" t="str">
        <f t="shared" ca="1" si="304"/>
        <v>1,09846866984751+7,40527425661466i</v>
      </c>
      <c r="ED221" s="240" t="str">
        <f t="shared" ca="1" si="305"/>
        <v>0,183723052430542-7,48404743934202i</v>
      </c>
      <c r="EE221" s="240" t="str">
        <f t="shared" ca="1" si="306"/>
        <v>-1,46050510175715+7,34245497650872i</v>
      </c>
      <c r="EF221" s="240" t="str">
        <f t="shared" ca="1" si="307"/>
        <v>2,69428299427504-6,98466601786204i</v>
      </c>
      <c r="EG221" s="240" t="str">
        <f t="shared" ca="1" si="308"/>
        <v>-3,84872849130526+6,421215557395i</v>
      </c>
      <c r="EH221" s="240" t="str">
        <f t="shared" ca="1" si="309"/>
        <v>4,88984927393549-5,66869423346408i</v>
      </c>
      <c r="EI221" s="240" t="str">
        <f t="shared" ca="1" si="310"/>
        <v>-5,78698983721627+4,74925982214829i</v>
      </c>
      <c r="EJ221" s="240" t="str">
        <f t="shared" ca="1" si="311"/>
        <v>6,51373413275124-3,68998480784783i</v>
      </c>
      <c r="EK221" s="240" t="str">
        <f t="shared" ca="1" si="312"/>
        <v>-7,04868338171104+2,52205924171243i</v>
      </c>
      <c r="EL221" s="240" t="str">
        <f t="shared" ca="1" si="313"/>
        <v>7,37608615580763-1,27987235942469i</v>
      </c>
      <c r="EM221" s="240" t="str">
        <f t="shared" ca="1" si="314"/>
        <v>-7,4863021735912+2,20042790332098E-14i</v>
      </c>
      <c r="EN221" s="240"/>
      <c r="EO221" s="240"/>
      <c r="EP221" s="240"/>
    </row>
    <row r="222" spans="1:146" ht="15" thickBot="1">
      <c r="A222" s="277">
        <f t="shared" si="181"/>
        <v>2.3828125000000017E-3</v>
      </c>
      <c r="B222" s="276">
        <v>122</v>
      </c>
      <c r="C222" s="248">
        <f t="shared" si="182"/>
        <v>24400</v>
      </c>
      <c r="D222" s="247">
        <f t="shared" si="315"/>
        <v>153309.7214951819</v>
      </c>
      <c r="E222" s="247" t="str">
        <f t="shared" si="316"/>
        <v>153309,721495182i</v>
      </c>
      <c r="F222" s="247" t="str">
        <f t="shared" si="320"/>
        <v>0,0108446713684638-0,0217594364723851i</v>
      </c>
      <c r="G222" s="247" t="str">
        <f t="shared" si="321"/>
        <v>-3,58045767758711+2,61102270187664i</v>
      </c>
      <c r="H222" s="247" t="str">
        <f t="shared" si="322"/>
        <v>0,00202412555123152-0,00344504809533095i</v>
      </c>
      <c r="I222" s="247" t="str">
        <f t="shared" si="317"/>
        <v>-0,00241244544465107+0,00324718978435639i</v>
      </c>
      <c r="J222" s="275" t="str">
        <f ca="1">IMPRODUCT(1/N_FFT2,EE100)</f>
        <v>0,0381658345092907-0,0000335592856481161i</v>
      </c>
      <c r="K222" s="274" t="str">
        <f t="shared" ca="1" si="318"/>
        <v>-0,0000919640202337181+0,000124012667875793i</v>
      </c>
      <c r="N222" s="265">
        <f t="shared" ca="1" si="185"/>
        <v>22.486360466334091</v>
      </c>
      <c r="O222" s="240">
        <f t="shared" ca="1" si="186"/>
        <v>7.486360466334089</v>
      </c>
      <c r="P222" s="240" t="str">
        <f t="shared" ca="1" si="187"/>
        <v>-7,40533191842666-1,09847722316908i</v>
      </c>
      <c r="Q222" s="240" t="str">
        <f t="shared" ca="1" si="188"/>
        <v>7,16400029806607+2,17317573178038i</v>
      </c>
      <c r="R222" s="240" t="str">
        <f t="shared" ca="1" si="189"/>
        <v>-6,76758970602863-3,20083154863627i</v>
      </c>
      <c r="S222" s="240" t="str">
        <f t="shared" ca="1" si="190"/>
        <v>6,22468123449996+4,15919902874988i</v>
      </c>
      <c r="T222" s="240" t="str">
        <f t="shared" ca="1" si="191"/>
        <v>-5,54702721234333-5,02753241037913i</v>
      </c>
      <c r="U222" s="241" t="str">
        <f t="shared" ca="1" si="192"/>
        <v>4,74929680267039+5,78703489811793i</v>
      </c>
      <c r="V222" s="240" t="str">
        <f t="shared" ca="1" si="193"/>
        <v>-3,84875845976198-6,42126555674973i</v>
      </c>
      <c r="W222" s="240" t="str">
        <f t="shared" ca="1" si="194"/>
        <v>2,86490611917924+6,91649520784764i</v>
      </c>
      <c r="X222" s="240" t="str">
        <f t="shared" ca="1" si="195"/>
        <v>-1,81903721293022-7,26200362502423i</v>
      </c>
      <c r="Y222" s="240" t="str">
        <f t="shared" ca="1" si="196"/>
        <v>0,733791644386213+7,45031159445825i</v>
      </c>
      <c r="Z222" s="240" t="str">
        <f t="shared" ca="1" si="197"/>
        <v>0,367338297259667-7,47734281728853i</v>
      </c>
      <c r="AA222" s="240" t="str">
        <f t="shared" ca="1" si="198"/>
        <v>-1,46051647410564+7,34251214917319i</v>
      </c>
      <c r="AB222" s="240" t="str">
        <f t="shared" ca="1" si="199"/>
        <v>2,52207887994481-7,04873826689758i</v>
      </c>
      <c r="AC222" s="240" t="str">
        <f t="shared" ca="1" si="200"/>
        <v>-3,52904589453308+6,60238048783688i</v>
      </c>
      <c r="AD222" s="240" t="str">
        <f t="shared" ca="1" si="201"/>
        <v>4,45961972297471-6,01310110993861i</v>
      </c>
      <c r="AE222" s="240" t="str">
        <f t="shared" ca="1" si="202"/>
        <v>-5,29365625215195+5,29365625215149i</v>
      </c>
      <c r="AF222" s="240" t="str">
        <f t="shared" ca="1" si="203"/>
        <v>6,01310110993858-4,45961972297474i</v>
      </c>
      <c r="AG222" s="240" t="str">
        <f t="shared" ca="1" si="204"/>
        <v>-6,60238048783686+3,52904589453311i</v>
      </c>
      <c r="AH222" s="240" t="str">
        <f t="shared" ca="1" si="205"/>
        <v>7,04873826689755-2,5220788799449i</v>
      </c>
      <c r="AI222" s="240" t="str">
        <f t="shared" ca="1" si="206"/>
        <v>-7,34251214917319+1,46051647410567i</v>
      </c>
      <c r="AJ222" s="240" t="str">
        <f t="shared" ca="1" si="207"/>
        <v>7,47734281728853-0,367338297259705i</v>
      </c>
      <c r="AK222" s="240" t="str">
        <f t="shared" ca="1" si="208"/>
        <v>-7,45031159445825-0,733791644386201i</v>
      </c>
      <c r="AL222" s="240" t="str">
        <f t="shared" ca="1" si="209"/>
        <v>7,26200362502406+1,8190372129309i</v>
      </c>
      <c r="AM222" s="240" t="str">
        <f t="shared" ca="1" si="210"/>
        <v>-6,91649520784766-2,86490611917918i</v>
      </c>
      <c r="AN222" s="240" t="str">
        <f t="shared" ca="1" si="211"/>
        <v>6,42126555674977+3,84875845976193i</v>
      </c>
      <c r="AO222" s="240" t="str">
        <f t="shared" ca="1" si="212"/>
        <v>-5,78703489811799-4,74929680267032i</v>
      </c>
      <c r="AP222" s="240" t="str">
        <f t="shared" ca="1" si="213"/>
        <v>5,02753241037913+5,54702721234333i</v>
      </c>
      <c r="AQ222" s="240" t="str">
        <f t="shared" ca="1" si="214"/>
        <v>-4,1591990287499-6,22468123449995i</v>
      </c>
      <c r="AR222" s="240" t="str">
        <f t="shared" ca="1" si="215"/>
        <v>-4,1591990287499-6,22468123449995i</v>
      </c>
      <c r="AS222" s="240" t="str">
        <f t="shared" ca="1" si="216"/>
        <v>-2,17317573178001-7,16400029806618i</v>
      </c>
      <c r="AT222" s="240" t="str">
        <f t="shared" ca="1" si="217"/>
        <v>1,09847722316893+7,40533191842669i</v>
      </c>
      <c r="AU222" s="240" t="str">
        <f t="shared" ca="1" si="218"/>
        <v>-9,17117245267287E-14-7,48636046633409i</v>
      </c>
      <c r="AV222" s="240" t="str">
        <f t="shared" ca="1" si="219"/>
        <v>-1,09847722316885+7,40533191842669i</v>
      </c>
      <c r="AW222" s="240" t="str">
        <f t="shared" ca="1" si="220"/>
        <v>2,17317573178207-7,16400029806556i</v>
      </c>
      <c r="AX222" s="240" t="str">
        <f t="shared" ca="1" si="221"/>
        <v>-3,20083154863631+6,76758970602861i</v>
      </c>
      <c r="AY222" s="240" t="str">
        <f t="shared" ca="1" si="222"/>
        <v>4,1591990287486-6,22468123450082i</v>
      </c>
      <c r="AZ222" s="240" t="str">
        <f t="shared" ca="1" si="223"/>
        <v>-5,02753241037686+5,54702721234538i</v>
      </c>
      <c r="BA222" s="240" t="str">
        <f t="shared" ca="1" si="224"/>
        <v>5,78703489811935-4,74929680266865i</v>
      </c>
      <c r="BB222" s="240" t="str">
        <f t="shared" ca="1" si="225"/>
        <v>-6,42126555675012+3,84875845976136i</v>
      </c>
      <c r="BC222" s="240" t="str">
        <f t="shared" ca="1" si="226"/>
        <v>6,91649520784734-2,86490611917994i</v>
      </c>
      <c r="BD222" s="240" t="str">
        <f t="shared" ca="1" si="227"/>
        <v>-7,2620036250235+1,81903721293315i</v>
      </c>
      <c r="BE222" s="240" t="str">
        <f t="shared" ca="1" si="228"/>
        <v>7,45031159445853-0,733791644383313i</v>
      </c>
      <c r="BF222" s="240" t="str">
        <f t="shared" ca="1" si="229"/>
        <v>-7,47734281728845-0,36733829726117i</v>
      </c>
      <c r="BG222" s="240" t="str">
        <f t="shared" ca="1" si="230"/>
        <v>7,34251214917319+1,46051647410565i</v>
      </c>
      <c r="BH222" s="240" t="str">
        <f t="shared" ca="1" si="231"/>
        <v>-7,04873826689833-2,52207887994272i</v>
      </c>
      <c r="BI222" s="240" t="str">
        <f t="shared" ca="1" si="232"/>
        <v>6,60238048783514+3,52904589453633i</v>
      </c>
      <c r="BJ222" s="240" t="str">
        <f t="shared" ca="1" si="233"/>
        <v>-6,0131011099373-4,45961972297648i</v>
      </c>
      <c r="BK222" s="240" t="str">
        <f t="shared" ca="1" si="234"/>
        <v>5,29365625215151+5,29365625215192i</v>
      </c>
      <c r="BL222" s="240" t="str">
        <f t="shared" ca="1" si="235"/>
        <v>-4,45961972297602-6,01310110993764i</v>
      </c>
      <c r="BM222" s="240" t="str">
        <f t="shared" ca="1" si="236"/>
        <v>3,52904589453582+6,60238048783542i</v>
      </c>
      <c r="BN222" s="240" t="str">
        <f t="shared" ca="1" si="237"/>
        <v>-2,52207887994218-7,04873826689852i</v>
      </c>
      <c r="BO222" s="240" t="str">
        <f t="shared" ca="1" si="238"/>
        <v>1,46051647410508+7,34251214917331i</v>
      </c>
      <c r="BP222" s="240" t="str">
        <f t="shared" ca="1" si="239"/>
        <v>-0,367338297260594-7,47734281728848i</v>
      </c>
      <c r="BQ222" s="240" t="str">
        <f t="shared" ca="1" si="240"/>
        <v>-0,733791644383992+7,45031159445846i</v>
      </c>
      <c r="BR222" s="240" t="str">
        <f t="shared" ca="1" si="241"/>
        <v>1,8190372129338-7,26200362502333i</v>
      </c>
      <c r="BS222" s="240" t="str">
        <f t="shared" ca="1" si="242"/>
        <v>-2,86490611918056+6,91649520784708i</v>
      </c>
      <c r="BT222" s="240" t="str">
        <f t="shared" ca="1" si="243"/>
        <v>3,84875845976194-6,42126555674976i</v>
      </c>
      <c r="BU222" s="240" t="str">
        <f t="shared" ca="1" si="244"/>
        <v>-4,74929680266918+5,78703489811892i</v>
      </c>
      <c r="BV222" s="240" t="str">
        <f t="shared" ca="1" si="245"/>
        <v>5,54702721234076-5,02753241038195i</v>
      </c>
      <c r="BW222" s="240" t="str">
        <f t="shared" ca="1" si="246"/>
        <v>-6,22468123450114+4,15919902874812i</v>
      </c>
      <c r="BX222" s="240" t="str">
        <f t="shared" ca="1" si="247"/>
        <v>6,76758970602886-3,20083154863578i</v>
      </c>
      <c r="BY222" s="240" t="str">
        <f t="shared" ca="1" si="248"/>
        <v>-7,16400029806573+2,17317573178152i</v>
      </c>
      <c r="BZ222" s="240" t="str">
        <f t="shared" ca="1" si="249"/>
        <v>7,40533191842624-1,09847722317196i</v>
      </c>
      <c r="CA222" s="240" t="str">
        <f t="shared" ca="1" si="250"/>
        <v>-7,48636046633409-2,7954288170623E-12i</v>
      </c>
      <c r="CB222" s="240" t="str">
        <f t="shared" ca="1" si="251"/>
        <v>7,40533191842648+1,09847722317034i</v>
      </c>
      <c r="CC222" s="240" t="str">
        <f t="shared" ca="1" si="252"/>
        <v>-7,1640002980662-2,17317573177995i</v>
      </c>
      <c r="CD222" s="240" t="str">
        <f t="shared" ca="1" si="253"/>
        <v>6,76758970602956+3,2008315486343i</v>
      </c>
      <c r="CE222" s="240" t="str">
        <f t="shared" ca="1" si="254"/>
        <v>-6,22468123449791-4,15919902875295i</v>
      </c>
      <c r="CF222" s="240" t="str">
        <f t="shared" ca="1" si="255"/>
        <v>5,54702721234187+5,02753241038074i</v>
      </c>
      <c r="CG222" s="240" t="str">
        <f t="shared" ca="1" si="256"/>
        <v>-4,74929680267045-5,78703489811788i</v>
      </c>
      <c r="CH222" s="240" t="str">
        <f t="shared" ca="1" si="257"/>
        <v>3,84875845976335+6,42126555674892i</v>
      </c>
      <c r="CI222" s="240" t="str">
        <f t="shared" ca="1" si="258"/>
        <v>-2,86490611918208-6,91649520784646i</v>
      </c>
      <c r="CJ222" s="240" t="str">
        <f t="shared" ca="1" si="259"/>
        <v>1,81903721292817+7,26200362502474i</v>
      </c>
      <c r="CK222" s="240" t="str">
        <f t="shared" ca="1" si="260"/>
        <v>-0,733791644385628-7,4503115944583i</v>
      </c>
      <c r="CL222" s="240" t="str">
        <f t="shared" ca="1" si="261"/>
        <v>-0,36733829725874+7,47734281728857i</v>
      </c>
      <c r="CM222" s="240" t="str">
        <f t="shared" ca="1" si="262"/>
        <v>1,46051647410326-7,34251214917367i</v>
      </c>
      <c r="CN222" s="240" t="str">
        <f t="shared" ca="1" si="263"/>
        <v>-2,52207887994764+7,04873826689657i</v>
      </c>
      <c r="CO222" s="240" t="str">
        <f t="shared" ca="1" si="264"/>
        <v>3,52904589453437-6,60238048783619i</v>
      </c>
      <c r="CP222" s="240" t="str">
        <f t="shared" ca="1" si="265"/>
        <v>-4,45961972297469+6,01310110993862i</v>
      </c>
      <c r="CQ222" s="240" t="str">
        <f t="shared" ca="1" si="266"/>
        <v>5,29365625215035-5,29365625215308i</v>
      </c>
      <c r="CR222" s="240" t="str">
        <f t="shared" ca="1" si="267"/>
        <v>-6,01310110994075+4,45961972297182i</v>
      </c>
      <c r="CS222" s="240" t="str">
        <f t="shared" ca="1" si="268"/>
        <v>6,60238048783788-3,52904589453121i</v>
      </c>
      <c r="CT222" s="240" t="str">
        <f t="shared" ca="1" si="269"/>
        <v>-7,04873826689778+2,52207887994427i</v>
      </c>
      <c r="CU222" s="240" t="str">
        <f t="shared" ca="1" si="270"/>
        <v>7,34251214917287-1,46051647410726i</v>
      </c>
      <c r="CV222" s="240" t="str">
        <f t="shared" ca="1" si="271"/>
        <v>-7,47734281728837+0,367338297262811i</v>
      </c>
      <c r="CW222" s="240" t="str">
        <f t="shared" ca="1" si="272"/>
        <v>7,45031159445795+0,733791644389195i</v>
      </c>
      <c r="CX222" s="240" t="str">
        <f t="shared" ca="1" si="273"/>
        <v>-7,26200362502387-1,81903721293166i</v>
      </c>
      <c r="CY222" s="240" t="str">
        <f t="shared" ca="1" si="274"/>
        <v>6,91649520784794+2,86490611917851i</v>
      </c>
      <c r="CZ222" s="240" t="str">
        <f t="shared" ca="1" si="275"/>
        <v>-6,4212655567509-3,84875845976004i</v>
      </c>
      <c r="DA222" s="240" t="str">
        <f t="shared" ca="1" si="276"/>
        <v>5,78703489811574+4,74929680267306i</v>
      </c>
      <c r="DB222" s="240" t="str">
        <f t="shared" ca="1" si="277"/>
        <v>-5,02753241037824-5,54702721234413i</v>
      </c>
      <c r="DC222" s="240" t="str">
        <f t="shared" ca="1" si="278"/>
        <v>4,15919902875015+6,22468123449979i</v>
      </c>
      <c r="DD222" s="240" t="str">
        <f t="shared" ca="1" si="279"/>
        <v>-3,20083154863799-6,76758970602782i</v>
      </c>
      <c r="DE222" s="240" t="str">
        <f t="shared" ca="1" si="280"/>
        <v>2,17317573178385+7,16400029806502i</v>
      </c>
      <c r="DF222" s="240" t="str">
        <f t="shared" ca="1" si="281"/>
        <v>-1,0984772231668-7,405331918427i</v>
      </c>
      <c r="DG222" s="240" t="str">
        <f t="shared" ca="1" si="282"/>
        <v>-5,7596547388146E-13+7,48636046633409i</v>
      </c>
      <c r="DH222" s="240" t="str">
        <f t="shared" ca="1" si="283"/>
        <v>1,09847722316794-7,40533191842683i</v>
      </c>
      <c r="DI222" s="240" t="str">
        <f t="shared" ca="1" si="284"/>
        <v>-2,17317573177762+7,16400029806691i</v>
      </c>
      <c r="DJ222" s="240" t="str">
        <f t="shared" ca="1" si="285"/>
        <v>3,20083154863903-6,76758970602732i</v>
      </c>
      <c r="DK222" s="240" t="str">
        <f t="shared" ca="1" si="286"/>
        <v>-4,1591990287511+6,22468123449915i</v>
      </c>
      <c r="DL222" s="240" t="str">
        <f t="shared" ca="1" si="287"/>
        <v>5,02753241037909-5,54702721234336i</v>
      </c>
      <c r="DM222" s="240" t="str">
        <f t="shared" ca="1" si="288"/>
        <v>-5,78703489811647+4,74929680267217i</v>
      </c>
      <c r="DN222" s="240" t="str">
        <f t="shared" ca="1" si="289"/>
        <v>6,42126555675149-3,84875845975905i</v>
      </c>
      <c r="DO222" s="240" t="str">
        <f t="shared" ca="1" si="290"/>
        <v>-6,91649520784838+2,86490611917745i</v>
      </c>
      <c r="DP222" s="240" t="str">
        <f t="shared" ca="1" si="291"/>
        <v>7,26200362502415-1,81903721293053i</v>
      </c>
      <c r="DQ222" s="240" t="str">
        <f t="shared" ca="1" si="292"/>
        <v>-7,45031159445807+0,733791644388048i</v>
      </c>
      <c r="DR222" s="240" t="str">
        <f t="shared" ca="1" si="293"/>
        <v>7,47734281728869+0,367338297256311i</v>
      </c>
      <c r="DS222" s="240" t="str">
        <f t="shared" ca="1" si="294"/>
        <v>-7,34251214917265-1,46051647410839i</v>
      </c>
      <c r="DT222" s="240" t="str">
        <f t="shared" ca="1" si="295"/>
        <v>7,04873826689739+2,52207887994535i</v>
      </c>
      <c r="DU222" s="240" t="str">
        <f t="shared" ca="1" si="296"/>
        <v>-6,60238048783733-3,52904589453222i</v>
      </c>
      <c r="DV222" s="240" t="str">
        <f t="shared" ca="1" si="297"/>
        <v>6,01310110994007+4,45961972297274i</v>
      </c>
      <c r="DW222" s="240" t="str">
        <f t="shared" ca="1" si="298"/>
        <v>-5,29365625214939-5,29365625215405i</v>
      </c>
      <c r="DX222" s="240" t="str">
        <f t="shared" ca="1" si="299"/>
        <v>4,4596197229736+6,01310110993944i</v>
      </c>
      <c r="DY222" s="240" t="str">
        <f t="shared" ca="1" si="300"/>
        <v>-3,52904589453317-6,60238048783683i</v>
      </c>
      <c r="DZ222" s="240" t="str">
        <f t="shared" ca="1" si="301"/>
        <v>2,52207887994635+7,04873826689703i</v>
      </c>
      <c r="EA222" s="240" t="str">
        <f t="shared" ca="1" si="302"/>
        <v>-1,46051647410944-7,34251214917244i</v>
      </c>
      <c r="EB222" s="240" t="str">
        <f t="shared" ca="1" si="303"/>
        <v>0,367338297257802+7,47734281728862i</v>
      </c>
      <c r="EC222" s="240" t="str">
        <f t="shared" ca="1" si="304"/>
        <v>0,733791644386986-7,45031159445816i</v>
      </c>
      <c r="ED222" s="240" t="str">
        <f t="shared" ca="1" si="305"/>
        <v>-1,8190372129295+7,26200362502441i</v>
      </c>
      <c r="EE222" s="240" t="str">
        <f t="shared" ca="1" si="306"/>
        <v>2,86490611917646-6,91649520784878i</v>
      </c>
      <c r="EF222" s="240" t="str">
        <f t="shared" ca="1" si="307"/>
        <v>-3,84875845976434+6,42126555674833i</v>
      </c>
      <c r="EG222" s="240" t="str">
        <f t="shared" ca="1" si="308"/>
        <v>4,74929680267134-5,78703489811715i</v>
      </c>
      <c r="EH222" s="240" t="str">
        <f t="shared" ca="1" si="309"/>
        <v>-5,54702721234264+5,02753241037989i</v>
      </c>
      <c r="EI222" s="240" t="str">
        <f t="shared" ca="1" si="310"/>
        <v>6,22468123449856-4,15919902875199i</v>
      </c>
      <c r="EJ222" s="240" t="str">
        <f t="shared" ca="1" si="311"/>
        <v>-6,76758970603015+3,20083154863307i</v>
      </c>
      <c r="EK222" s="240" t="str">
        <f t="shared" ca="1" si="312"/>
        <v>7,1640002980666-2,17317573177864i</v>
      </c>
      <c r="EL222" s="240" t="str">
        <f t="shared" ca="1" si="313"/>
        <v>-7,40533191842667+1,09847722316899i</v>
      </c>
      <c r="EM222" s="240" t="str">
        <f t="shared" ca="1" si="314"/>
        <v>7,48636046633409-1,64349786929938E-12i</v>
      </c>
      <c r="EN222" s="240"/>
      <c r="EO222" s="240"/>
      <c r="EP222" s="240"/>
    </row>
    <row r="223" spans="1:146" ht="15" thickBot="1">
      <c r="A223" s="277">
        <f t="shared" si="181"/>
        <v>2.4023437500000017E-3</v>
      </c>
      <c r="B223" s="276">
        <v>123</v>
      </c>
      <c r="C223" s="248">
        <f t="shared" si="182"/>
        <v>24600</v>
      </c>
      <c r="D223" s="247">
        <f t="shared" si="315"/>
        <v>154566.35855661781</v>
      </c>
      <c r="E223" s="247" t="str">
        <f t="shared" si="316"/>
        <v>154566,358556618i</v>
      </c>
      <c r="F223" s="247" t="str">
        <f t="shared" si="320"/>
        <v>0,0108518750000413-0,021620217078031i</v>
      </c>
      <c r="G223" s="247" t="str">
        <f t="shared" si="321"/>
        <v>-3,55289982794211+2,62164714603113i</v>
      </c>
      <c r="H223" s="247" t="str">
        <f t="shared" si="322"/>
        <v>0,00202367415739664-0,00341702614468849i</v>
      </c>
      <c r="I223" s="247" t="str">
        <f t="shared" si="317"/>
        <v>-0,00240646444094415+0,00322211210248789i</v>
      </c>
      <c r="J223" s="275" t="str">
        <f ca="1">IMPRODUCT(1/N_FFT2,ED100)</f>
        <v>0,0345316756186766+0,00446169307261426i</v>
      </c>
      <c r="K223" s="274" t="str">
        <f t="shared" ca="1" si="318"/>
        <v>-0,0000974753247094201+0,000100528024204471i</v>
      </c>
      <c r="N223" s="265">
        <f t="shared" ca="1" si="185"/>
        <v>22.486407450453751</v>
      </c>
      <c r="O223" s="240">
        <f t="shared" ca="1" si="186"/>
        <v>7.4864074504537497</v>
      </c>
      <c r="P223" s="240" t="str">
        <f t="shared" ca="1" si="187"/>
        <v>-7,43010618224265-0,9164161908265i</v>
      </c>
      <c r="Q223" s="240" t="str">
        <f t="shared" ca="1" si="188"/>
        <v>7,26204920108861+1,81904862914042i</v>
      </c>
      <c r="R223" s="240" t="str">
        <f t="shared" ca="1" si="189"/>
        <v>-6,98476424041609-2,69432088289684i</v>
      </c>
      <c r="S223" s="240" t="str">
        <f t="shared" ca="1" si="190"/>
        <v>6,60242192413123+3,52906804269353i</v>
      </c>
      <c r="T223" s="240" t="str">
        <f t="shared" ca="1" si="191"/>
        <v>-6,12077303655581-4,31073473426292i</v>
      </c>
      <c r="U223" s="241" t="str">
        <f t="shared" ca="1" si="192"/>
        <v>5,54706202527971+5,02756396298538i</v>
      </c>
      <c r="V223" s="240" t="str">
        <f t="shared" ca="1" si="193"/>
        <v>-4,88991803792323-5,66877395003561i</v>
      </c>
      <c r="W223" s="240" t="str">
        <f t="shared" ca="1" si="194"/>
        <v>4,15922513172805+6,22472030036782i</v>
      </c>
      <c r="X223" s="240" t="str">
        <f t="shared" ca="1" si="195"/>
        <v>-3,36597360813481-6,68704106339638i</v>
      </c>
      <c r="Y223" s="240" t="str">
        <f t="shared" ca="1" si="196"/>
        <v>2,52209470841765+7,04878250451673i</v>
      </c>
      <c r="Z223" s="240" t="str">
        <f t="shared" ca="1" si="197"/>
        <v>-1,64028115671432-7,30450369574397i</v>
      </c>
      <c r="AA223" s="240" t="str">
        <f t="shared" ca="1" si="198"/>
        <v>0,733796249635393+7,45035835233651i</v>
      </c>
      <c r="AB223" s="240" t="str">
        <f t="shared" ca="1" si="199"/>
        <v>0,183725636057555-7,48415268449707i</v>
      </c>
      <c r="AC223" s="240" t="str">
        <f t="shared" ca="1" si="200"/>
        <v>-1,09848411717116+7,40537839401418i</v>
      </c>
      <c r="AD223" s="240" t="str">
        <f t="shared" ca="1" si="201"/>
        <v>1,99672037469135-7,21522031953992i</v>
      </c>
      <c r="AE223" s="240" t="str">
        <f t="shared" ca="1" si="202"/>
        <v>-2,86492409922304+6,9165386155143i</v>
      </c>
      <c r="AF223" s="240" t="str">
        <f t="shared" ca="1" si="203"/>
        <v>3,69003669862431-6,5138257327791i</v>
      </c>
      <c r="AG223" s="240" t="str">
        <f t="shared" ca="1" si="204"/>
        <v>-4,45964771138201+6,01313884793745i</v>
      </c>
      <c r="AH223" s="240" t="str">
        <f t="shared" ca="1" si="205"/>
        <v>5,16218147150949-5,42200875777728i</v>
      </c>
      <c r="AI223" s="240" t="str">
        <f t="shared" ca="1" si="206"/>
        <v>-5,78707121733361+4,7493266090803i</v>
      </c>
      <c r="AJ223" s="240" t="str">
        <f t="shared" ca="1" si="207"/>
        <v>6,32491802542774-4,00521016749792i</v>
      </c>
      <c r="AK223" s="240" t="str">
        <f t="shared" ca="1" si="208"/>
        <v>-6,76763217916984+3,20085163693575i</v>
      </c>
      <c r="AL223" s="240" t="str">
        <f t="shared" ca="1" si="209"/>
        <v>7,10855484560742-2,34834931839383i</v>
      </c>
      <c r="AM223" s="240" t="str">
        <f t="shared" ca="1" si="210"/>
        <v>-7,34255823050611+1,46052564025296i</v>
      </c>
      <c r="AN223" s="240" t="str">
        <f t="shared" ca="1" si="211"/>
        <v>7,46612270514574-0,550734297022283i</v>
      </c>
      <c r="AO223" s="240" t="str">
        <f t="shared" ca="1" si="212"/>
        <v>-7,47738974481376-0,367340602661149i</v>
      </c>
      <c r="AP223" s="240" t="str">
        <f t="shared" ca="1" si="213"/>
        <v>7,37618988274604+1,27989035775897i</v>
      </c>
      <c r="AQ223" s="240" t="str">
        <f t="shared" ca="1" si="214"/>
        <v>-7,16404525906536-2,17318937055023i</v>
      </c>
      <c r="AR223" s="240" t="str">
        <f t="shared" ca="1" si="215"/>
        <v>-7,16404525906536-2,17318937055023i</v>
      </c>
      <c r="AS223" s="240" t="str">
        <f t="shared" ca="1" si="216"/>
        <v>-6,42130585637316-3,84878261442721i</v>
      </c>
      <c r="AT223" s="240" t="str">
        <f t="shared" ca="1" si="217"/>
        <v>5,90188256932244+4,60587436347729i</v>
      </c>
      <c r="AU223" s="240" t="str">
        <f t="shared" ca="1" si="218"/>
        <v>-5,29368947494109-5,29368947494159i</v>
      </c>
      <c r="AV223" s="240" t="str">
        <f t="shared" ca="1" si="219"/>
        <v>4,6058743634774+5,90188256932235i</v>
      </c>
      <c r="AW223" s="240" t="str">
        <f t="shared" ca="1" si="220"/>
        <v>-3,8487826144267-6,42130585637346i</v>
      </c>
      <c r="AX223" s="240" t="str">
        <f t="shared" ca="1" si="221"/>
        <v>3,03380159239889+6,8441467263763i</v>
      </c>
      <c r="AY223" s="240" t="str">
        <f t="shared" ca="1" si="222"/>
        <v>-2,17318937055098-7,16404525906513i</v>
      </c>
      <c r="AZ223" s="240" t="str">
        <f t="shared" ca="1" si="223"/>
        <v>1,27989035775985+7,37618988274589i</v>
      </c>
      <c r="BA223" s="240" t="str">
        <f t="shared" ca="1" si="224"/>
        <v>-0,36734060266278-7,47738974481368i</v>
      </c>
      <c r="BB223" s="240" t="str">
        <f t="shared" ca="1" si="225"/>
        <v>-0,550734297019912+7,46612270514592i</v>
      </c>
      <c r="BC223" s="240" t="str">
        <f t="shared" ca="1" si="226"/>
        <v>1,46052564025063-7,34255823050658i</v>
      </c>
      <c r="BD223" s="240" t="str">
        <f t="shared" ca="1" si="227"/>
        <v>-2,34834931839087+7,1085548456084i</v>
      </c>
      <c r="BE223" s="240" t="str">
        <f t="shared" ca="1" si="228"/>
        <v>3,20085163693293-6,76763217917118i</v>
      </c>
      <c r="BF223" s="240" t="str">
        <f t="shared" ca="1" si="229"/>
        <v>-4,0052101675009+6,32491802542585i</v>
      </c>
      <c r="BG223" s="240" t="str">
        <f t="shared" ca="1" si="230"/>
        <v>4,74932660908312-5,78707121733131i</v>
      </c>
      <c r="BH223" s="240" t="str">
        <f t="shared" ca="1" si="231"/>
        <v>-5,42200875777931+5,16218147150736i</v>
      </c>
      <c r="BI223" s="240" t="str">
        <f t="shared" ca="1" si="232"/>
        <v>6,0131388479387-4,45964771138034i</v>
      </c>
      <c r="BJ223" s="240" t="str">
        <f t="shared" ca="1" si="233"/>
        <v>-6,51382573278016+3,69003669862245i</v>
      </c>
      <c r="BK223" s="240" t="str">
        <f t="shared" ca="1" si="234"/>
        <v>6,91653861551488-2,86492409922165i</v>
      </c>
      <c r="BL223" s="240" t="str">
        <f t="shared" ca="1" si="235"/>
        <v>-7,21522031954029+1,99672037469005i</v>
      </c>
      <c r="BM223" s="240" t="str">
        <f t="shared" ca="1" si="236"/>
        <v>7,40537839401429-1,09848411717046i</v>
      </c>
      <c r="BN223" s="240" t="str">
        <f t="shared" ca="1" si="237"/>
        <v>-7,48415268449708+0,183725636057007i</v>
      </c>
      <c r="BO223" s="240" t="str">
        <f t="shared" ca="1" si="238"/>
        <v>7,45035835233653+0,733796249635251i</v>
      </c>
      <c r="BP223" s="240" t="str">
        <f t="shared" ca="1" si="239"/>
        <v>-7,30450369574414-1,64028115671356i</v>
      </c>
      <c r="BQ223" s="240" t="str">
        <f t="shared" ca="1" si="240"/>
        <v>7,04878250451704+2,52209470841678i</v>
      </c>
      <c r="BR223" s="240" t="str">
        <f t="shared" ca="1" si="241"/>
        <v>-6,68704106339709-3,36597360813339i</v>
      </c>
      <c r="BS223" s="240" t="str">
        <f t="shared" ca="1" si="242"/>
        <v>6,22472030036877+4,15922513172663i</v>
      </c>
      <c r="BT223" s="240" t="str">
        <f t="shared" ca="1" si="243"/>
        <v>-5,66877395003717-4,88991803792144i</v>
      </c>
      <c r="BU223" s="240" t="str">
        <f t="shared" ca="1" si="244"/>
        <v>5,02756396298765+5,54706202527764i</v>
      </c>
      <c r="BV223" s="240" t="str">
        <f t="shared" ca="1" si="245"/>
        <v>-4,31073473426553-6,12077303655398i</v>
      </c>
      <c r="BW223" s="240" t="str">
        <f t="shared" ca="1" si="246"/>
        <v>3,52906804269036+6,60242192413292i</v>
      </c>
      <c r="BX223" s="240" t="str">
        <f t="shared" ca="1" si="247"/>
        <v>-2,69432088289362-6,98476424041734i</v>
      </c>
      <c r="BY223" s="240" t="str">
        <f t="shared" ca="1" si="248"/>
        <v>1,81904862913757+7,26204920108933i</v>
      </c>
      <c r="BZ223" s="240" t="str">
        <f t="shared" ca="1" si="249"/>
        <v>-0,916416190823954-7,43010618224297i</v>
      </c>
      <c r="CA223" s="240" t="str">
        <f t="shared" ca="1" si="250"/>
        <v>-2,19747106062378E-12+7,48640745045375i</v>
      </c>
      <c r="CB223" s="240" t="str">
        <f t="shared" ca="1" si="251"/>
        <v>0,916416190828102-7,43010618224245i</v>
      </c>
      <c r="CC223" s="240" t="str">
        <f t="shared" ca="1" si="252"/>
        <v>-1,81904862914162+7,26204920108832i</v>
      </c>
      <c r="CD223" s="240" t="str">
        <f t="shared" ca="1" si="253"/>
        <v>2,69432088289772-6,98476424041576i</v>
      </c>
      <c r="CE223" s="240" t="str">
        <f t="shared" ca="1" si="254"/>
        <v>-3,52906804269404+6,60242192413095i</v>
      </c>
      <c r="CF223" s="240" t="str">
        <f t="shared" ca="1" si="255"/>
        <v>4,31073473426285-6,12077303655586i</v>
      </c>
      <c r="CG223" s="240" t="str">
        <f t="shared" ca="1" si="256"/>
        <v>-5,02756396298523+5,54706202527984i</v>
      </c>
      <c r="CH223" s="240" t="str">
        <f t="shared" ca="1" si="257"/>
        <v>5,66877395003503-4,88991803792391i</v>
      </c>
      <c r="CI223" s="240" t="str">
        <f t="shared" ca="1" si="258"/>
        <v>-6,22472030036695+4,15922513172934i</v>
      </c>
      <c r="CJ223" s="240" t="str">
        <f t="shared" ca="1" si="259"/>
        <v>6,68704106339562-3,36597360813631i</v>
      </c>
      <c r="CK223" s="240" t="str">
        <f t="shared" ca="1" si="260"/>
        <v>-7,04878250451594+2,52209470841986i</v>
      </c>
      <c r="CL223" s="240" t="str">
        <f t="shared" ca="1" si="261"/>
        <v>7,30450369574347-1,64028115671654i</v>
      </c>
      <c r="CM223" s="240" t="str">
        <f t="shared" ca="1" si="262"/>
        <v>-7,45035835233621+0,7337962496385i</v>
      </c>
      <c r="CN223" s="240" t="str">
        <f t="shared" ca="1" si="263"/>
        <v>7,48415268449716+0,183725636053743i</v>
      </c>
      <c r="CO223" s="240" t="str">
        <f t="shared" ca="1" si="264"/>
        <v>-7,40537839401364-1,09848411717481i</v>
      </c>
      <c r="CP223" s="240" t="str">
        <f t="shared" ca="1" si="265"/>
        <v>7,21522031953917+1,99672037469408i</v>
      </c>
      <c r="CQ223" s="240" t="str">
        <f t="shared" ca="1" si="266"/>
        <v>-6,91653861551319-2,86492409922571i</v>
      </c>
      <c r="CR223" s="240" t="str">
        <f t="shared" ca="1" si="267"/>
        <v>6,51382573277809+3,69003669862609i</v>
      </c>
      <c r="CS223" s="240" t="str">
        <f t="shared" ca="1" si="268"/>
        <v>-6,01313884793621-4,45964771138369i</v>
      </c>
      <c r="CT223" s="240" t="str">
        <f t="shared" ca="1" si="269"/>
        <v>5,42200875777628+5,16218147151054i</v>
      </c>
      <c r="CU223" s="240" t="str">
        <f t="shared" ca="1" si="270"/>
        <v>-4,74932660907988-5,78707121733396i</v>
      </c>
      <c r="CV223" s="240" t="str">
        <f t="shared" ca="1" si="271"/>
        <v>4,00521016749755+6,32491802542797i</v>
      </c>
      <c r="CW223" s="240" t="str">
        <f t="shared" ca="1" si="272"/>
        <v>-3,20085163693578-6,76763217916982i</v>
      </c>
      <c r="CX223" s="240" t="str">
        <f t="shared" ca="1" si="273"/>
        <v>2,34834931839397+7,10855484560737i</v>
      </c>
      <c r="CY223" s="240" t="str">
        <f t="shared" ca="1" si="274"/>
        <v>-1,46052564025394-7,34255823050592i</v>
      </c>
      <c r="CZ223" s="240" t="str">
        <f t="shared" ca="1" si="275"/>
        <v>0,550734297023062+7,46612270514569i</v>
      </c>
      <c r="DA223" s="240" t="str">
        <f t="shared" ca="1" si="276"/>
        <v>0,367340602659519-7,47738974481384i</v>
      </c>
      <c r="DB223" s="240" t="str">
        <f t="shared" ca="1" si="277"/>
        <v>-1,27989035775652+7,37618988274646i</v>
      </c>
      <c r="DC223" s="240" t="str">
        <f t="shared" ca="1" si="278"/>
        <v>2,17318937054806-7,16404525906602i</v>
      </c>
      <c r="DD223" s="240" t="str">
        <f t="shared" ca="1" si="279"/>
        <v>-3,0338015923959+6,84414672637762i</v>
      </c>
      <c r="DE223" s="240" t="str">
        <f t="shared" ca="1" si="280"/>
        <v>3,84878261442381-6,4213058563752i</v>
      </c>
      <c r="DF223" s="240" t="str">
        <f t="shared" ca="1" si="281"/>
        <v>-4,60587436348011+5,90188256932024i</v>
      </c>
      <c r="DG223" s="240" t="str">
        <f t="shared" ca="1" si="282"/>
        <v>5,29368947494375-5,29368947493893i</v>
      </c>
      <c r="DH223" s="240" t="str">
        <f t="shared" ca="1" si="283"/>
        <v>-5,90188256932417+4,60587436347508i</v>
      </c>
      <c r="DI223" s="240" t="str">
        <f t="shared" ca="1" si="284"/>
        <v>6,42130585637454-3,84878261442491i</v>
      </c>
      <c r="DJ223" s="240" t="str">
        <f t="shared" ca="1" si="285"/>
        <v>-6,84414672637711+3,03380159239707i</v>
      </c>
      <c r="DK223" s="240" t="str">
        <f t="shared" ca="1" si="286"/>
        <v>7,16404525906577-2,17318937054888i</v>
      </c>
      <c r="DL223" s="240" t="str">
        <f t="shared" ca="1" si="287"/>
        <v>-7,37618988274625+1,27989035775779i</v>
      </c>
      <c r="DM223" s="240" t="str">
        <f t="shared" ca="1" si="288"/>
        <v>7,47738974481377-0,367340602660797i</v>
      </c>
      <c r="DN223" s="240" t="str">
        <f t="shared" ca="1" si="289"/>
        <v>-7,46612270514574-0,55073429702221i</v>
      </c>
      <c r="DO223" s="240" t="str">
        <f t="shared" ca="1" si="290"/>
        <v>7,34255823050617+1,46052564025268i</v>
      </c>
      <c r="DP223" s="240" t="str">
        <f t="shared" ca="1" si="291"/>
        <v>-7,10855484560777-2,34834931839275i</v>
      </c>
      <c r="DQ223" s="240" t="str">
        <f t="shared" ca="1" si="292"/>
        <v>6,76763217917019+3,20085163693501i</v>
      </c>
      <c r="DR223" s="240" t="str">
        <f t="shared" ca="1" si="293"/>
        <v>-6,32491802542866-4,00521016749647i</v>
      </c>
      <c r="DS223" s="240" t="str">
        <f t="shared" ca="1" si="294"/>
        <v>5,78707121733477+4,74932660907889i</v>
      </c>
      <c r="DT223" s="240" t="str">
        <f t="shared" ca="1" si="295"/>
        <v>-5,16218147151116-5,42200875777569i</v>
      </c>
      <c r="DU223" s="240" t="str">
        <f t="shared" ca="1" si="296"/>
        <v>4,45964771138455+6,01313884793557i</v>
      </c>
      <c r="DV223" s="240" t="str">
        <f t="shared" ca="1" si="297"/>
        <v>-3,6900366986272-6,51382573277746i</v>
      </c>
      <c r="DW223" s="240" t="str">
        <f t="shared" ca="1" si="298"/>
        <v>2,86492409921982+6,91653861551563i</v>
      </c>
      <c r="DX223" s="240" t="str">
        <f t="shared" ca="1" si="299"/>
        <v>-1,99672037468814-7,21522031954082i</v>
      </c>
      <c r="DY223" s="240" t="str">
        <f t="shared" ca="1" si="300"/>
        <v>1,09848411716829+7,40537839401461i</v>
      </c>
      <c r="DZ223" s="240" t="str">
        <f t="shared" ca="1" si="301"/>
        <v>-0,18372563605481-7,48415268449713i</v>
      </c>
      <c r="EA223" s="240" t="str">
        <f t="shared" ca="1" si="302"/>
        <v>-0,733796249637226+7,45035835233633i</v>
      </c>
      <c r="EB223" s="240" t="str">
        <f t="shared" ca="1" si="303"/>
        <v>1,6402811567157-7,30450369574366i</v>
      </c>
      <c r="EC223" s="240" t="str">
        <f t="shared" ca="1" si="304"/>
        <v>-2,52209470841885+7,0487825045163i</v>
      </c>
      <c r="ED223" s="240" t="str">
        <f t="shared" ca="1" si="305"/>
        <v>3,36597360813517-6,68704106339619i</v>
      </c>
      <c r="EE223" s="240" t="str">
        <f t="shared" ca="1" si="306"/>
        <v>-4,15922513172863+6,22472030036743i</v>
      </c>
      <c r="EF223" s="240" t="str">
        <f t="shared" ca="1" si="307"/>
        <v>4,8899180379231-5,66877395003573i</v>
      </c>
      <c r="EG223" s="240" t="str">
        <f t="shared" ca="1" si="308"/>
        <v>-5,54706202527898+5,02756396298618i</v>
      </c>
      <c r="EH223" s="240" t="str">
        <f t="shared" ca="1" si="309"/>
        <v>6,12077303655536-4,31073473426355i</v>
      </c>
      <c r="EI223" s="240" t="str">
        <f t="shared" ca="1" si="310"/>
        <v>-6,60242192413045+3,52906804269499i</v>
      </c>
      <c r="EJ223" s="240" t="str">
        <f t="shared" ca="1" si="311"/>
        <v>6,98476424041537-2,69432088289872i</v>
      </c>
      <c r="EK223" s="240" t="str">
        <f t="shared" ca="1" si="312"/>
        <v>-7,262049201088+1,81904862914287i</v>
      </c>
      <c r="EL223" s="240" t="str">
        <f t="shared" ca="1" si="313"/>
        <v>7,43010618224232-0,916416190829165i</v>
      </c>
      <c r="EM223" s="240" t="str">
        <f t="shared" ca="1" si="314"/>
        <v>-7,48640745045375+3,26501177919113E-12i</v>
      </c>
      <c r="EN223" s="240"/>
      <c r="EO223" s="240"/>
      <c r="EP223" s="240"/>
    </row>
    <row r="224" spans="1:146" ht="15" thickBot="1">
      <c r="A224" s="277">
        <f t="shared" si="181"/>
        <v>2.4218750000000017E-3</v>
      </c>
      <c r="B224" s="276">
        <v>124</v>
      </c>
      <c r="C224" s="248">
        <f t="shared" si="182"/>
        <v>24800</v>
      </c>
      <c r="D224" s="247">
        <f t="shared" si="315"/>
        <v>155822.99561805374</v>
      </c>
      <c r="E224" s="247" t="str">
        <f t="shared" si="316"/>
        <v>155822,995618054i</v>
      </c>
      <c r="F224" s="247" t="str">
        <f t="shared" si="320"/>
        <v>0,0108592350511327-0,0214836584427859i</v>
      </c>
      <c r="G224" s="247" t="str">
        <f t="shared" si="321"/>
        <v>-3,52546360120061+2,63184918272518i</v>
      </c>
      <c r="H224" s="247" t="str">
        <f t="shared" si="322"/>
        <v>0,00202323354049728-0,00338945589137069i</v>
      </c>
      <c r="I224" s="247" t="str">
        <f t="shared" si="317"/>
        <v>-0,00240061588784384+0,00319740218729088i</v>
      </c>
      <c r="J224" s="275" t="str">
        <f ca="1">IMPRODUCT(1/N_FFT2,EE100)</f>
        <v>0,0381658345092907-0,0000335592856481161i</v>
      </c>
      <c r="K224" s="274" t="str">
        <f t="shared" ca="1" si="318"/>
        <v>-0,0000915142061624868+0,000122112085694099i</v>
      </c>
      <c r="N224" s="265">
        <f t="shared" ca="1" si="185"/>
        <v>22.486443294897146</v>
      </c>
      <c r="O224" s="240">
        <f t="shared" ca="1" si="186"/>
        <v>7.4864432948971471</v>
      </c>
      <c r="P224" s="240" t="str">
        <f t="shared" ca="1" si="187"/>
        <v>-7,45039402417912-0,733799763005247i</v>
      </c>
      <c r="Q224" s="240" t="str">
        <f t="shared" ca="1" si="188"/>
        <v>7,34259338620858+1,460532633157i</v>
      </c>
      <c r="R224" s="240" t="str">
        <f t="shared" ca="1" si="189"/>
        <v>-7,16407956005903-2,17319977564302i</v>
      </c>
      <c r="S224" s="240" t="str">
        <f t="shared" ca="1" si="190"/>
        <v>6,91657173146169+2,86493781629819i</v>
      </c>
      <c r="T224" s="240" t="str">
        <f t="shared" ca="1" si="191"/>
        <v>-6,60245353610809-3,52908493964713i</v>
      </c>
      <c r="U224" s="241" t="str">
        <f t="shared" ca="1" si="192"/>
        <v>6,22475010393323+4,15924504583389i</v>
      </c>
      <c r="V224" s="240" t="str">
        <f t="shared" ca="1" si="193"/>
        <v>-5,78709892546294-4,74934934855461i</v>
      </c>
      <c r="W224" s="240" t="str">
        <f t="shared" ca="1" si="194"/>
        <v>5,29371482079034+5,29371482079032i</v>
      </c>
      <c r="X224" s="240" t="str">
        <f t="shared" ca="1" si="195"/>
        <v>-4,74934934855466-5,78709892546291i</v>
      </c>
      <c r="Y224" s="240" t="str">
        <f t="shared" ca="1" si="196"/>
        <v>4,1592450458339+6,22475010393322i</v>
      </c>
      <c r="Z224" s="240" t="str">
        <f t="shared" ca="1" si="197"/>
        <v>-3,52908493964716-6,60245353610808i</v>
      </c>
      <c r="AA224" s="240" t="str">
        <f t="shared" ca="1" si="198"/>
        <v>2,86493781629752+6,91657173146197i</v>
      </c>
      <c r="AB224" s="240" t="str">
        <f t="shared" ca="1" si="199"/>
        <v>-2,17319977564333-7,16407956005894i</v>
      </c>
      <c r="AC224" s="240" t="str">
        <f t="shared" ca="1" si="200"/>
        <v>1,4605326331572+7,34259338620853i</v>
      </c>
      <c r="AD224" s="240" t="str">
        <f t="shared" ca="1" si="201"/>
        <v>-0,733799763005362-7,4503940241791i</v>
      </c>
      <c r="AE224" s="240" t="str">
        <f t="shared" ca="1" si="202"/>
        <v>2,56791773739865E-14+7,48644329489715i</v>
      </c>
      <c r="AF224" s="240" t="str">
        <f t="shared" ca="1" si="203"/>
        <v>0,73379976300531-7,45039402417911i</v>
      </c>
      <c r="AG224" s="240" t="str">
        <f t="shared" ca="1" si="204"/>
        <v>-1,46053263315709+7,34259338620856i</v>
      </c>
      <c r="AH224" s="240" t="str">
        <f t="shared" ca="1" si="205"/>
        <v>2,17319977564327-7,16407956005895i</v>
      </c>
      <c r="AI224" s="240" t="str">
        <f t="shared" ca="1" si="206"/>
        <v>-2,86493781629817+6,9165717314617i</v>
      </c>
      <c r="AJ224" s="240" t="str">
        <f t="shared" ca="1" si="207"/>
        <v>3,52908493964707-6,60245353610812i</v>
      </c>
      <c r="AK224" s="240" t="str">
        <f t="shared" ca="1" si="208"/>
        <v>-4,15924504583384+6,22475010393326i</v>
      </c>
      <c r="AL224" s="240" t="str">
        <f t="shared" ca="1" si="209"/>
        <v>4,74934934855455-5,78709892546299i</v>
      </c>
      <c r="AM224" s="240" t="str">
        <f t="shared" ca="1" si="210"/>
        <v>-5,29371482079031+5,29371482079036i</v>
      </c>
      <c r="AN224" s="240" t="str">
        <f t="shared" ca="1" si="211"/>
        <v>5,78709892546287-4,74934934855469i</v>
      </c>
      <c r="AO224" s="240" t="str">
        <f t="shared" ca="1" si="212"/>
        <v>-6,22475010393322+4,1592450458339i</v>
      </c>
      <c r="AP224" s="240" t="str">
        <f t="shared" ca="1" si="213"/>
        <v>6,60245353610806-3,52908493964719i</v>
      </c>
      <c r="AQ224" s="240" t="str">
        <f t="shared" ca="1" si="214"/>
        <v>-6,91657173146194+2,8649378162976i</v>
      </c>
      <c r="AR224" s="240" t="str">
        <f t="shared" ca="1" si="215"/>
        <v>-6,91657173146194+2,8649378162976i</v>
      </c>
      <c r="AS224" s="240" t="str">
        <f t="shared" ca="1" si="216"/>
        <v>-7,34259338620853+1,46053263315722i</v>
      </c>
      <c r="AT224" s="240" t="str">
        <f t="shared" ca="1" si="217"/>
        <v>7,4503940241791-0,73379976300544i</v>
      </c>
      <c r="AU224" s="240" t="str">
        <f t="shared" ca="1" si="218"/>
        <v>-7,48644329489715+5,1358354747973E-14i</v>
      </c>
      <c r="AV224" s="240" t="str">
        <f t="shared" ca="1" si="219"/>
        <v>7,45039402417934+0,733799763003008i</v>
      </c>
      <c r="AW224" s="240" t="str">
        <f t="shared" ca="1" si="220"/>
        <v>-7,34259338620886-1,46053263315556i</v>
      </c>
      <c r="AX224" s="240" t="str">
        <f t="shared" ca="1" si="221"/>
        <v>7,16407956005918+2,17319977564254i</v>
      </c>
      <c r="AY224" s="240" t="str">
        <f t="shared" ca="1" si="222"/>
        <v>-6,91657173146173-2,86493781629809i</v>
      </c>
      <c r="AZ224" s="240" t="str">
        <f t="shared" ca="1" si="223"/>
        <v>6,60245353610741+3,52908493964841i</v>
      </c>
      <c r="BA224" s="240" t="str">
        <f t="shared" ca="1" si="224"/>
        <v>-6,22475010393203-4,15924504583568i</v>
      </c>
      <c r="BB224" s="240" t="str">
        <f t="shared" ca="1" si="225"/>
        <v>5,78709892546105+4,74934934855692i</v>
      </c>
      <c r="BC224" s="240" t="str">
        <f t="shared" ca="1" si="226"/>
        <v>-5,29371482078775-5,29371482079292i</v>
      </c>
      <c r="BD224" s="240" t="str">
        <f t="shared" ca="1" si="227"/>
        <v>4,74934934855701+5,78709892546096i</v>
      </c>
      <c r="BE224" s="240" t="str">
        <f t="shared" ca="1" si="228"/>
        <v>-4,15924504583587-6,2247501039319i</v>
      </c>
      <c r="BF224" s="240" t="str">
        <f t="shared" ca="1" si="229"/>
        <v>3,52908493964853+6,60245353610735i</v>
      </c>
      <c r="BG224" s="240" t="str">
        <f t="shared" ca="1" si="230"/>
        <v>-2,86493781629831-6,91657173146164i</v>
      </c>
      <c r="BH224" s="240" t="str">
        <f t="shared" ca="1" si="231"/>
        <v>2,17319977564276+7,1640795600591i</v>
      </c>
      <c r="BI224" s="240" t="str">
        <f t="shared" ca="1" si="232"/>
        <v>-1,46053263315569-7,34259338620884i</v>
      </c>
      <c r="BJ224" s="240" t="str">
        <f t="shared" ca="1" si="233"/>
        <v>0,733799763003136+7,45039402417932i</v>
      </c>
      <c r="BK224" s="240" t="str">
        <f t="shared" ca="1" si="234"/>
        <v>2,90184769180472E-12-7,48644329489715i</v>
      </c>
      <c r="BL224" s="240" t="str">
        <f t="shared" ca="1" si="235"/>
        <v>-0,733799763008912+7,45039402417876i</v>
      </c>
      <c r="BM224" s="240" t="str">
        <f t="shared" ca="1" si="236"/>
        <v>1,46053263315407-7,34259338620916i</v>
      </c>
      <c r="BN224" s="240" t="str">
        <f t="shared" ca="1" si="237"/>
        <v>-2,17319977564099+7,16407956005965i</v>
      </c>
      <c r="BO224" s="240" t="str">
        <f t="shared" ca="1" si="238"/>
        <v>2,86493781629679-6,91657173146227i</v>
      </c>
      <c r="BP224" s="240" t="str">
        <f t="shared" ca="1" si="239"/>
        <v>-3,52908493964707+6,60245353610812i</v>
      </c>
      <c r="BQ224" s="240" t="str">
        <f t="shared" ca="1" si="240"/>
        <v>4,15924504583442-6,22475010393287i</v>
      </c>
      <c r="BR224" s="240" t="str">
        <f t="shared" ca="1" si="241"/>
        <v>-4,74934934855567+5,78709892546208i</v>
      </c>
      <c r="BS224" s="240" t="str">
        <f t="shared" ca="1" si="242"/>
        <v>5,29371482079177-5,29371482078889i</v>
      </c>
      <c r="BT224" s="240" t="str">
        <f t="shared" ca="1" si="243"/>
        <v>-5,7870989254648+4,74934934855235i</v>
      </c>
      <c r="BU224" s="240" t="str">
        <f t="shared" ca="1" si="244"/>
        <v>6,22475010393112-4,15924504583705i</v>
      </c>
      <c r="BV224" s="240" t="str">
        <f t="shared" ca="1" si="245"/>
        <v>-6,60245353610663+3,52908493964986i</v>
      </c>
      <c r="BW224" s="240" t="str">
        <f t="shared" ca="1" si="246"/>
        <v>6,91657173146106-2,86493781629971i</v>
      </c>
      <c r="BX224" s="240" t="str">
        <f t="shared" ca="1" si="247"/>
        <v>-7,16407956005867+2,17319977564422i</v>
      </c>
      <c r="BY224" s="240" t="str">
        <f t="shared" ca="1" si="248"/>
        <v>7,3425933862085-1,46053263315738i</v>
      </c>
      <c r="BZ224" s="240" t="str">
        <f t="shared" ca="1" si="249"/>
        <v>-7,45039402417918+0,733799763004644i</v>
      </c>
      <c r="CA224" s="240" t="str">
        <f t="shared" ca="1" si="250"/>
        <v>7,48644329489715+1,38672590246739E-12i</v>
      </c>
      <c r="CB224" s="240" t="str">
        <f t="shared" ca="1" si="251"/>
        <v>-7,4503940241789-0,733799763007404i</v>
      </c>
      <c r="CC224" s="240" t="str">
        <f t="shared" ca="1" si="252"/>
        <v>7,342593386208+1,46053263315989i</v>
      </c>
      <c r="CD224" s="240" t="str">
        <f t="shared" ca="1" si="253"/>
        <v>-7,16407956005792-2,17319977564667i</v>
      </c>
      <c r="CE224" s="240" t="str">
        <f t="shared" ca="1" si="254"/>
        <v>6,91657173146294+2,8649378162952i</v>
      </c>
      <c r="CF224" s="240" t="str">
        <f t="shared" ca="1" si="255"/>
        <v>-6,60245353610884-3,52908493964574i</v>
      </c>
      <c r="CG224" s="240" t="str">
        <f t="shared" ca="1" si="256"/>
        <v>6,22475010393372+4,15924504583315i</v>
      </c>
      <c r="CH224" s="240" t="str">
        <f t="shared" ca="1" si="257"/>
        <v>-5,78709892546304-4,74934934855449i</v>
      </c>
      <c r="CI224" s="240" t="str">
        <f t="shared" ca="1" si="258"/>
        <v>5,29371482078996+5,2937148207907i</v>
      </c>
      <c r="CJ224" s="240" t="str">
        <f t="shared" ca="1" si="259"/>
        <v>-4,74934934855352-5,78709892546384i</v>
      </c>
      <c r="CK224" s="240" t="str">
        <f t="shared" ca="1" si="260"/>
        <v>4,15924504583211+6,22475010393441i</v>
      </c>
      <c r="CL224" s="240" t="str">
        <f t="shared" ca="1" si="261"/>
        <v>-3,52908493964463-6,60245353610943i</v>
      </c>
      <c r="CM224" s="240" t="str">
        <f t="shared" ca="1" si="262"/>
        <v>2,86493781630111+6,91657173146049i</v>
      </c>
      <c r="CN224" s="240" t="str">
        <f t="shared" ca="1" si="263"/>
        <v>-2,17319977564566-7,16407956005823i</v>
      </c>
      <c r="CO224" s="240" t="str">
        <f t="shared" ca="1" si="264"/>
        <v>1,46053263315887+7,34259338620821i</v>
      </c>
      <c r="CP224" s="240" t="str">
        <f t="shared" ca="1" si="265"/>
        <v>-0,733799763006152-7,45039402417903i</v>
      </c>
      <c r="CQ224" s="240" t="str">
        <f t="shared" ca="1" si="266"/>
        <v>1,28395886869933E-13+7,48644329489715i</v>
      </c>
      <c r="CR224" s="240" t="str">
        <f t="shared" ca="1" si="267"/>
        <v>0,733799763005896-7,45039402417905i</v>
      </c>
      <c r="CS224" s="240" t="str">
        <f t="shared" ca="1" si="268"/>
        <v>-1,4605326331584+7,3425933862083i</v>
      </c>
      <c r="CT224" s="240" t="str">
        <f t="shared" ca="1" si="269"/>
        <v>2,17319977564521-7,16407956005836i</v>
      </c>
      <c r="CU224" s="240" t="str">
        <f t="shared" ca="1" si="270"/>
        <v>-2,86493781630087+6,91657173146058i</v>
      </c>
      <c r="CV224" s="240" t="str">
        <f t="shared" ca="1" si="271"/>
        <v>3,52908493964421-6,60245353610965i</v>
      </c>
      <c r="CW224" s="240" t="str">
        <f t="shared" ca="1" si="272"/>
        <v>-4,1592450458319+6,22475010393456i</v>
      </c>
      <c r="CX224" s="240" t="str">
        <f t="shared" ca="1" si="273"/>
        <v>4,74934934855349-5,78709892546387i</v>
      </c>
      <c r="CY224" s="240" t="str">
        <f t="shared" ca="1" si="274"/>
        <v>-5,29371482078963+5,29371482079103i</v>
      </c>
      <c r="CZ224" s="240" t="str">
        <f t="shared" ca="1" si="275"/>
        <v>5,78709892546287-4,74934934855469i</v>
      </c>
      <c r="DA224" s="240" t="str">
        <f t="shared" ca="1" si="276"/>
        <v>-6,22475010393345+4,15924504583355i</v>
      </c>
      <c r="DB224" s="240" t="str">
        <f t="shared" ca="1" si="277"/>
        <v>6,60245353610871-3,52908493964597i</v>
      </c>
      <c r="DC224" s="240" t="str">
        <f t="shared" ca="1" si="278"/>
        <v>-6,91657173146284+2,86493781629544i</v>
      </c>
      <c r="DD224" s="240" t="str">
        <f t="shared" ca="1" si="279"/>
        <v>7,16407956005995-2,17319977563999i</v>
      </c>
      <c r="DE224" s="240" t="str">
        <f t="shared" ca="1" si="280"/>
        <v>-7,34259338620791+1,46053263316035i</v>
      </c>
      <c r="DF224" s="240" t="str">
        <f t="shared" ca="1" si="281"/>
        <v>7,45039402417888-0,73379976300766i</v>
      </c>
      <c r="DG224" s="240" t="str">
        <f t="shared" ca="1" si="282"/>
        <v>-7,48644329489715+1,85629519220202E-12i</v>
      </c>
      <c r="DH224" s="240" t="str">
        <f t="shared" ca="1" si="283"/>
        <v>7,4503940241792+0,733799763004389i</v>
      </c>
      <c r="DI224" s="240" t="str">
        <f t="shared" ca="1" si="284"/>
        <v>-7,34259338620855-1,46053263315712i</v>
      </c>
      <c r="DJ224" s="240" t="str">
        <f t="shared" ca="1" si="285"/>
        <v>7,1640795600588+2,17319977564377i</v>
      </c>
      <c r="DK224" s="240" t="str">
        <f t="shared" ca="1" si="286"/>
        <v>-6,91657173146116-2,86493781629947i</v>
      </c>
      <c r="DL224" s="240" t="str">
        <f t="shared" ca="1" si="287"/>
        <v>6,60245353610686+3,52908493964945i</v>
      </c>
      <c r="DM224" s="240" t="str">
        <f t="shared" ca="1" si="288"/>
        <v>-6,22475010393126-4,15924504583683i</v>
      </c>
      <c r="DN224" s="240" t="str">
        <f t="shared" ca="1" si="289"/>
        <v>5,78709892546496+4,74934934855215i</v>
      </c>
      <c r="DO224" s="240" t="str">
        <f t="shared" ca="1" si="290"/>
        <v>-5,29371482079195-5,29371482078871i</v>
      </c>
      <c r="DP224" s="240" t="str">
        <f t="shared" ca="1" si="291"/>
        <v>4,74934934855603+5,78709892546178i</v>
      </c>
      <c r="DQ224" s="240" t="str">
        <f t="shared" ca="1" si="292"/>
        <v>-4,15924504583463-6,22475010393273i</v>
      </c>
      <c r="DR224" s="240" t="str">
        <f t="shared" ca="1" si="293"/>
        <v>3,52908493964749+6,6024535361079i</v>
      </c>
      <c r="DS224" s="240" t="str">
        <f t="shared" ca="1" si="294"/>
        <v>-2,86493781629703-6,91657173146217i</v>
      </c>
      <c r="DT224" s="240" t="str">
        <f t="shared" ca="1" si="295"/>
        <v>2,17319977564124+7,16407956005957i</v>
      </c>
      <c r="DU224" s="240" t="str">
        <f t="shared" ca="1" si="296"/>
        <v>-1,46053263315453-7,34259338620907i</v>
      </c>
      <c r="DV224" s="240" t="str">
        <f t="shared" ca="1" si="297"/>
        <v>0,733799763001757+7,45039402417946i</v>
      </c>
      <c r="DW224" s="240" t="str">
        <f t="shared" ca="1" si="298"/>
        <v>-3,15863946554459E-12-7,48644329489715i</v>
      </c>
      <c r="DX224" s="240" t="str">
        <f t="shared" ca="1" si="299"/>
        <v>-0,733799763002669+7,45039402417937i</v>
      </c>
      <c r="DY224" s="240" t="str">
        <f t="shared" ca="1" si="300"/>
        <v>1,46053263315543-7,34259338620889i</v>
      </c>
      <c r="DZ224" s="240" t="str">
        <f t="shared" ca="1" si="301"/>
        <v>-2,17319977564252+7,16407956005918i</v>
      </c>
      <c r="EA224" s="240" t="str">
        <f t="shared" ca="1" si="302"/>
        <v>2,86493781629788-6,91657173146182i</v>
      </c>
      <c r="EB224" s="240" t="str">
        <f t="shared" ca="1" si="303"/>
        <v>-3,5290849396483+6,60245353610747i</v>
      </c>
      <c r="EC224" s="240" t="str">
        <f t="shared" ca="1" si="304"/>
        <v>4,15924504583539-6,22475010393222i</v>
      </c>
      <c r="ED224" s="240" t="str">
        <f t="shared" ca="1" si="305"/>
        <v>-4,74934934855674+5,7870989254612i</v>
      </c>
      <c r="EE224" s="240" t="str">
        <f t="shared" ca="1" si="306"/>
        <v>5,2937148207929-5,29371482078776i</v>
      </c>
      <c r="EF224" s="240" t="str">
        <f t="shared" ca="1" si="307"/>
        <v>-5,78709892546096+4,74934934855704i</v>
      </c>
      <c r="EG224" s="240" t="str">
        <f t="shared" ca="1" si="308"/>
        <v>6,22475010393177-4,15924504583607i</v>
      </c>
      <c r="EH224" s="240" t="str">
        <f t="shared" ca="1" si="309"/>
        <v>-6,60245353610729+3,52908493964864i</v>
      </c>
      <c r="EI224" s="240" t="str">
        <f t="shared" ca="1" si="310"/>
        <v>6,91657173146151-2,86493781629862i</v>
      </c>
      <c r="EJ224" s="240" t="str">
        <f t="shared" ca="1" si="311"/>
        <v>-7,16407956005907+2,17319977564288i</v>
      </c>
      <c r="EK224" s="240" t="str">
        <f t="shared" ca="1" si="312"/>
        <v>7,34259338620881-1,46053263315581i</v>
      </c>
      <c r="EL224" s="240" t="str">
        <f t="shared" ca="1" si="313"/>
        <v>-7,45039402417929+0,733799763003476i</v>
      </c>
      <c r="EM224" s="240" t="str">
        <f t="shared" ca="1" si="314"/>
        <v>7,48644329489715+2,77345180493479E-12i</v>
      </c>
      <c r="EN224" s="240"/>
      <c r="EO224" s="240"/>
      <c r="EP224" s="240"/>
    </row>
    <row r="225" spans="1:146" ht="15" thickBot="1">
      <c r="A225" s="277">
        <f t="shared" si="181"/>
        <v>2.4414062500000017E-3</v>
      </c>
      <c r="B225" s="276">
        <v>125</v>
      </c>
      <c r="C225" s="248">
        <f t="shared" si="182"/>
        <v>25000</v>
      </c>
      <c r="D225" s="247">
        <f t="shared" si="315"/>
        <v>157079.63267948964</v>
      </c>
      <c r="E225" s="247" t="str">
        <f t="shared" si="316"/>
        <v>157079,63267949i</v>
      </c>
      <c r="F225" s="247" t="str">
        <f t="shared" si="320"/>
        <v>0,0108667499508841-0,0213496998491072i</v>
      </c>
      <c r="G225" s="247" t="str">
        <f t="shared" si="321"/>
        <v>-3,49815391270344+2,64163752154117i</v>
      </c>
      <c r="H225" s="247" t="str">
        <f t="shared" si="322"/>
        <v>0,00202280335611526-0,00336232649604036i</v>
      </c>
      <c r="I225" s="247" t="str">
        <f t="shared" si="317"/>
        <v>-0,00239489618541358+0,00317305216979183i</v>
      </c>
      <c r="J225" s="275" t="str">
        <f ca="1">IMPRODUCT(1/N_FFT2,ED100)</f>
        <v>0,0345316756186766+0,00446169307261426i</v>
      </c>
      <c r="K225" s="274" t="str">
        <f t="shared" ca="1" si="318"/>
        <v>-0,0000968569631001116+0,0000988855165282993i</v>
      </c>
      <c r="N225" s="265">
        <f t="shared" ca="1" si="185"/>
        <v>22.486468133345937</v>
      </c>
      <c r="O225" s="240">
        <f t="shared" ca="1" si="186"/>
        <v>7.4864681333459373</v>
      </c>
      <c r="P225" s="240" t="str">
        <f t="shared" ca="1" si="187"/>
        <v>-7,46618322361503-0,55073876113243i</v>
      </c>
      <c r="Q225" s="240" t="str">
        <f t="shared" ca="1" si="188"/>
        <v>7,40543842010568+1,09849302120084i</v>
      </c>
      <c r="R225" s="240" t="str">
        <f t="shared" ca="1" si="189"/>
        <v>-7,3045629041712-1,64029445241096i</v>
      </c>
      <c r="S225" s="240" t="str">
        <f t="shared" ca="1" si="190"/>
        <v>7,16410332897248+2,17320698586436i</v>
      </c>
      <c r="T225" s="240" t="str">
        <f t="shared" ca="1" si="191"/>
        <v>-6,98482085711747-2,69434272236865i</v>
      </c>
      <c r="U225" s="241" t="str">
        <f t="shared" ca="1" si="192"/>
        <v>6,7676870358546+3,20087758221551i</v>
      </c>
      <c r="V225" s="240" t="str">
        <f t="shared" ca="1" si="193"/>
        <v>-6,5138785321743-3,69006660911195i</v>
      </c>
      <c r="W225" s="240" t="str">
        <f t="shared" ca="1" si="194"/>
        <v>6,22477075634868+4,15925884533658i</v>
      </c>
      <c r="X225" s="240" t="str">
        <f t="shared" ca="1" si="195"/>
        <v>-5,9019304084635-4,60591169750985i</v>
      </c>
      <c r="Y225" s="240" t="str">
        <f t="shared" ca="1" si="196"/>
        <v>5,54710698833658+5,02760471512545i</v>
      </c>
      <c r="Z225" s="240" t="str">
        <f t="shared" ca="1" si="197"/>
        <v>-5,16222331482402-5,42205270718493i</v>
      </c>
      <c r="AA225" s="240" t="str">
        <f t="shared" ca="1" si="198"/>
        <v>4,74936510589988+5,78711812584337i</v>
      </c>
      <c r="AB225" s="240" t="str">
        <f t="shared" ca="1" si="199"/>
        <v>-4,31076967596943-6,1208226499668i</v>
      </c>
      <c r="AC225" s="240" t="str">
        <f t="shared" ca="1" si="200"/>
        <v>3,84881381166855+6,42135790582596i</v>
      </c>
      <c r="AD225" s="240" t="str">
        <f t="shared" ca="1" si="201"/>
        <v>-3,36600089185026-6,68709526683054i</v>
      </c>
      <c r="AE225" s="240" t="str">
        <f t="shared" ca="1" si="202"/>
        <v>2,86494732156056+6,91659467919634i</v>
      </c>
      <c r="AF225" s="240" t="str">
        <f t="shared" ca="1" si="203"/>
        <v>-2,34836835350878-7,10861246572372i</v>
      </c>
      <c r="AG225" s="240" t="str">
        <f t="shared" ca="1" si="204"/>
        <v>1,81906337388055+7,26210806539055i</v>
      </c>
      <c r="AH225" s="240" t="str">
        <f t="shared" ca="1" si="205"/>
        <v>-1,27990073222087-7,37624967224298i</v>
      </c>
      <c r="AI225" s="240" t="str">
        <f t="shared" ca="1" si="206"/>
        <v>0,733802197598575+7,45041874302403i</v>
      </c>
      <c r="AJ225" s="240" t="str">
        <f t="shared" ca="1" si="207"/>
        <v>-0,183727125289691-7,48421334911272i</v>
      </c>
      <c r="AK225" s="240" t="str">
        <f t="shared" ca="1" si="208"/>
        <v>-0,367343580229683+7,47745035461074i</v>
      </c>
      <c r="AL225" s="240" t="str">
        <f t="shared" ca="1" si="209"/>
        <v>0,91642361906029-7,43016640877125i</v>
      </c>
      <c r="AM225" s="240" t="str">
        <f t="shared" ca="1" si="210"/>
        <v>-1,46053747889776+7,34261774739358i</v>
      </c>
      <c r="AN225" s="240" t="str">
        <f t="shared" ca="1" si="211"/>
        <v>1,9967365595924-7,21527880425915i</v>
      </c>
      <c r="AO225" s="240" t="str">
        <f t="shared" ca="1" si="212"/>
        <v>-2,52211515186873+7,04883964013357i</v>
      </c>
      <c r="AP225" s="240" t="str">
        <f t="shared" ca="1" si="213"/>
        <v>3,0338261836138-6,84420220326836i</v>
      </c>
      <c r="AQ225" s="240" t="str">
        <f t="shared" ca="1" si="214"/>
        <v>-3,52909664841114+6,6024754416641i</v>
      </c>
      <c r="AR225" s="240" t="str">
        <f t="shared" ca="1" si="215"/>
        <v>-3,52909664841114+6,6024754416641i</v>
      </c>
      <c r="AS225" s="240" t="str">
        <f t="shared" ca="1" si="216"/>
        <v>-4,45968386013878+6,01318758889342i</v>
      </c>
      <c r="AT225" s="240" t="str">
        <f t="shared" ca="1" si="217"/>
        <v>4,88995767434021-5,66881989965861i</v>
      </c>
      <c r="AU225" s="240" t="str">
        <f t="shared" ca="1" si="218"/>
        <v>-5,29373238422611+5,2937323842257i</v>
      </c>
      <c r="AV225" s="240" t="str">
        <f t="shared" ca="1" si="219"/>
        <v>5,66881989966003-4,88995767433857i</v>
      </c>
      <c r="AW225" s="240" t="str">
        <f t="shared" ca="1" si="220"/>
        <v>-6,01318758889155+4,4596838601413i</v>
      </c>
      <c r="AX225" s="240" t="str">
        <f t="shared" ca="1" si="221"/>
        <v>6,32496929358515-4,00524263270143i</v>
      </c>
      <c r="AY225" s="240" t="str">
        <f t="shared" ca="1" si="222"/>
        <v>-6,60247544166472+3,52909664840997i</v>
      </c>
      <c r="AZ225" s="240" t="str">
        <f t="shared" ca="1" si="223"/>
        <v>6,84420220326984-3,03382618361046i</v>
      </c>
      <c r="BA225" s="240" t="str">
        <f t="shared" ca="1" si="224"/>
        <v>-7,04883964013301+2,52211515187029i</v>
      </c>
      <c r="BB225" s="240" t="str">
        <f t="shared" ca="1" si="225"/>
        <v>7,2152788042591-1,99673655959256i</v>
      </c>
      <c r="BC225" s="240" t="str">
        <f t="shared" ca="1" si="226"/>
        <v>-7,34261774739398+1,46053747889574i</v>
      </c>
      <c r="BD225" s="240" t="str">
        <f t="shared" ca="1" si="227"/>
        <v>7,43016640877087-0,916423619063412i</v>
      </c>
      <c r="BE225" s="240" t="str">
        <f t="shared" ca="1" si="228"/>
        <v>-7,47745035461069+0,367343580230595i</v>
      </c>
      <c r="BF225" s="240" t="str">
        <f t="shared" ca="1" si="229"/>
        <v>7,48421334911268+0,183727125291118i</v>
      </c>
      <c r="BG225" s="240" t="str">
        <f t="shared" ca="1" si="230"/>
        <v>-7,45041874302368-0,733802197602059i</v>
      </c>
      <c r="BH225" s="240" t="str">
        <f t="shared" ca="1" si="231"/>
        <v>7,37624967224339+1,27990073221849i</v>
      </c>
      <c r="BI225" s="240" t="str">
        <f t="shared" ca="1" si="232"/>
        <v>-7,26210806539058-1,81906337388044i</v>
      </c>
      <c r="BJ225" s="240" t="str">
        <f t="shared" ca="1" si="233"/>
        <v>7,10861246572304+2,34836835351084i</v>
      </c>
      <c r="BK225" s="240" t="str">
        <f t="shared" ca="1" si="234"/>
        <v>-6,91659467919757-2,8649473215576i</v>
      </c>
      <c r="BL225" s="240" t="str">
        <f t="shared" ca="1" si="235"/>
        <v>6,68709526683095+3,36600089184945i</v>
      </c>
      <c r="BM225" s="240" t="str">
        <f t="shared" ca="1" si="236"/>
        <v>-6,42135790582564-3,84881381166909i</v>
      </c>
      <c r="BN225" s="240" t="str">
        <f t="shared" ca="1" si="237"/>
        <v>6,12082264996512+4,31076967597182i</v>
      </c>
      <c r="BO225" s="240" t="str">
        <f t="shared" ca="1" si="238"/>
        <v>-5,78711812584492-4,74936510589798i</v>
      </c>
      <c r="BP225" s="240" t="str">
        <f t="shared" ca="1" si="239"/>
        <v>5,42205270718505+5,1622233148239i</v>
      </c>
      <c r="BQ225" s="240" t="str">
        <f t="shared" ca="1" si="240"/>
        <v>-5,02760471512386-5,54710698833803i</v>
      </c>
      <c r="BR225" s="240" t="str">
        <f t="shared" ca="1" si="241"/>
        <v>4,60591169751239+5,90193040846152i</v>
      </c>
      <c r="BS225" s="240" t="str">
        <f t="shared" ca="1" si="242"/>
        <v>-4,15925884533798-6,22477075634774i</v>
      </c>
      <c r="BT225" s="240" t="str">
        <f t="shared" ca="1" si="243"/>
        <v>3,69006660911142+6,5138785321746i</v>
      </c>
      <c r="BU225" s="240" t="str">
        <f t="shared" ca="1" si="244"/>
        <v>-3,2008775822129-6,76768703585583i</v>
      </c>
      <c r="BV225" s="240" t="str">
        <f t="shared" ca="1" si="245"/>
        <v>2,69434272237096+6,98482085711659i</v>
      </c>
      <c r="BW225" s="240" t="str">
        <f t="shared" ca="1" si="246"/>
        <v>-2,17320698586453-7,16410332897243i</v>
      </c>
      <c r="BX225" s="240" t="str">
        <f t="shared" ca="1" si="247"/>
        <v>1,64029445240927+7,30456290417158i</v>
      </c>
      <c r="BY225" s="240" t="str">
        <f t="shared" ca="1" si="248"/>
        <v>-1,0984930212045-7,40543842010514i</v>
      </c>
      <c r="BZ225" s="240" t="str">
        <f t="shared" ca="1" si="249"/>
        <v>0,55073876113399+7,46618322361492i</v>
      </c>
      <c r="CA225" s="240" t="str">
        <f t="shared" ca="1" si="250"/>
        <v>5,75972133907543E-13-7,48646813334594i</v>
      </c>
      <c r="CB225" s="240" t="str">
        <f t="shared" ca="1" si="251"/>
        <v>-0,550738761135139+7,46618322361483i</v>
      </c>
      <c r="CC225" s="240" t="str">
        <f t="shared" ca="1" si="252"/>
        <v>1,09849302119807-7,40543842010609i</v>
      </c>
      <c r="CD225" s="240" t="str">
        <f t="shared" ca="1" si="253"/>
        <v>-1,64029445241039+7,30456290417133i</v>
      </c>
      <c r="CE225" s="240" t="str">
        <f t="shared" ca="1" si="254"/>
        <v>2,17320698586563-7,1641033289721i</v>
      </c>
      <c r="CF225" s="240" t="str">
        <f t="shared" ca="1" si="255"/>
        <v>-2,69434272237203+6,98482085711617i</v>
      </c>
      <c r="CG225" s="240" t="str">
        <f t="shared" ca="1" si="256"/>
        <v>3,20087758221394-6,76768703585534i</v>
      </c>
      <c r="CH225" s="240" t="str">
        <f t="shared" ca="1" si="257"/>
        <v>-3,69006660911243+6,51387853217404i</v>
      </c>
      <c r="CI225" s="240" t="str">
        <f t="shared" ca="1" si="258"/>
        <v>4,15925884533894-6,2247707563471i</v>
      </c>
      <c r="CJ225" s="240" t="str">
        <f t="shared" ca="1" si="259"/>
        <v>-4,60591169750743+5,90193040846539i</v>
      </c>
      <c r="CK225" s="240" t="str">
        <f t="shared" ca="1" si="260"/>
        <v>5,02760471512471-5,54710698833725i</v>
      </c>
      <c r="CL225" s="240" t="str">
        <f t="shared" ca="1" si="261"/>
        <v>-5,42205270718584+5,16222331482307i</v>
      </c>
      <c r="CM225" s="240" t="str">
        <f t="shared" ca="1" si="262"/>
        <v>5,78711812584566-4,74936510589708i</v>
      </c>
      <c r="CN225" s="240" t="str">
        <f t="shared" ca="1" si="263"/>
        <v>-6,1208226499659+4,31076967597071i</v>
      </c>
      <c r="CO225" s="240" t="str">
        <f t="shared" ca="1" si="264"/>
        <v>6,42135790582623-3,8488138116681i</v>
      </c>
      <c r="CP225" s="240" t="str">
        <f t="shared" ca="1" si="265"/>
        <v>-6,68709526683147+3,36600089184842i</v>
      </c>
      <c r="CQ225" s="240" t="str">
        <f t="shared" ca="1" si="266"/>
        <v>6,91659467919516-2,86494732156342i</v>
      </c>
      <c r="CR225" s="240" t="str">
        <f t="shared" ca="1" si="267"/>
        <v>-7,1086124657234+2,34836835350975i</v>
      </c>
      <c r="CS225" s="240" t="str">
        <f t="shared" ca="1" si="268"/>
        <v>7,26210806539085-1,81906337387933i</v>
      </c>
      <c r="CT225" s="240" t="str">
        <f t="shared" ca="1" si="269"/>
        <v>-7,37624967224359+1,27990073221736i</v>
      </c>
      <c r="CU225" s="240" t="str">
        <f t="shared" ca="1" si="270"/>
        <v>7,45041874302379-0,733802197600913i</v>
      </c>
      <c r="CV225" s="240" t="str">
        <f t="shared" ca="1" si="271"/>
        <v>-7,48421334911272+0,183727125289753i</v>
      </c>
      <c r="CW225" s="240" t="str">
        <f t="shared" ca="1" si="272"/>
        <v>7,47745035461063+0,367343580231958i</v>
      </c>
      <c r="CX225" s="240" t="str">
        <f t="shared" ca="1" si="273"/>
        <v>-7,43016640877163-0,916423619057169i</v>
      </c>
      <c r="CY225" s="240" t="str">
        <f t="shared" ca="1" si="274"/>
        <v>7,34261774739374+1,46053747889697i</v>
      </c>
      <c r="CZ225" s="240" t="str">
        <f t="shared" ca="1" si="275"/>
        <v>-7,21527880425876-1,99673655959378i</v>
      </c>
      <c r="DA225" s="240" t="str">
        <f t="shared" ca="1" si="276"/>
        <v>7,04883964013255+2,52211515187158i</v>
      </c>
      <c r="DB225" s="240" t="str">
        <f t="shared" ca="1" si="277"/>
        <v>-6,84420220326934-3,03382618361161i</v>
      </c>
      <c r="DC225" s="240" t="str">
        <f t="shared" ca="1" si="278"/>
        <v>6,60247544166413+3,52909664841108i</v>
      </c>
      <c r="DD225" s="240" t="str">
        <f t="shared" ca="1" si="279"/>
        <v>-6,32496929358448-4,00524263270249i</v>
      </c>
      <c r="DE225" s="240" t="str">
        <f t="shared" ca="1" si="280"/>
        <v>6,01318758889529+4,45968386013625i</v>
      </c>
      <c r="DF225" s="240" t="str">
        <f t="shared" ca="1" si="281"/>
        <v>-5,66881989965921-4,88995767433952i</v>
      </c>
      <c r="DG225" s="240" t="str">
        <f t="shared" ca="1" si="282"/>
        <v>5,29373238422522+5,29373238422659i</v>
      </c>
      <c r="DH225" s="240" t="str">
        <f t="shared" ca="1" si="283"/>
        <v>-4,88995767433805-5,66881989966048i</v>
      </c>
      <c r="DI225" s="240" t="str">
        <f t="shared" ca="1" si="284"/>
        <v>4,45968386014085+6,01318758889189i</v>
      </c>
      <c r="DJ225" s="240" t="str">
        <f t="shared" ca="1" si="285"/>
        <v>-4,00524263270085-6,32496929358552i</v>
      </c>
      <c r="DK225" s="240" t="str">
        <f t="shared" ca="1" si="286"/>
        <v>3,52909664840937+6,60247544166504i</v>
      </c>
      <c r="DL225" s="240" t="str">
        <f t="shared" ca="1" si="287"/>
        <v>-3,03382618361683-6,84420220326702i</v>
      </c>
      <c r="DM225" s="240" t="str">
        <f t="shared" ca="1" si="288"/>
        <v>2,52211515186975+7,04883964013321i</v>
      </c>
      <c r="DN225" s="240" t="str">
        <f t="shared" ca="1" si="289"/>
        <v>-1,99673655959191-7,21527880425928i</v>
      </c>
      <c r="DO225" s="240" t="str">
        <f t="shared" ca="1" si="290"/>
        <v>1,46053747889506+7,34261774739412i</v>
      </c>
      <c r="DP225" s="240" t="str">
        <f t="shared" ca="1" si="291"/>
        <v>-0,916423619062843-7,43016640877093i</v>
      </c>
      <c r="DQ225" s="240" t="str">
        <f t="shared" ca="1" si="292"/>
        <v>0,36734358023002+7,47745035461072i</v>
      </c>
      <c r="DR225" s="240" t="str">
        <f t="shared" ca="1" si="293"/>
        <v>0,183727125291694-7,48421334911266i</v>
      </c>
      <c r="DS225" s="240" t="str">
        <f t="shared" ca="1" si="294"/>
        <v>-0,733802197602844+7,45041874302361i</v>
      </c>
      <c r="DT225" s="240" t="str">
        <f t="shared" ca="1" si="295"/>
        <v>1,27990073221906-7,3762496722433i</v>
      </c>
      <c r="DU225" s="240" t="str">
        <f t="shared" ca="1" si="296"/>
        <v>-1,819063373881+7,26210806539044i</v>
      </c>
      <c r="DV225" s="240" t="str">
        <f t="shared" ca="1" si="297"/>
        <v>2,34836835351139-7,10861246572286i</v>
      </c>
      <c r="DW225" s="240" t="str">
        <f t="shared" ca="1" si="298"/>
        <v>-2,86494732155813+6,91659467919735i</v>
      </c>
      <c r="DX225" s="240" t="str">
        <f t="shared" ca="1" si="299"/>
        <v>3,36600089184996-6,68709526683069i</v>
      </c>
      <c r="DY225" s="240" t="str">
        <f t="shared" ca="1" si="300"/>
        <v>-3,84881381166958+6,42135790582535i</v>
      </c>
      <c r="DZ225" s="240" t="str">
        <f t="shared" ca="1" si="301"/>
        <v>4,31076967597229-6,12082264996479i</v>
      </c>
      <c r="EA225" s="240" t="str">
        <f t="shared" ca="1" si="302"/>
        <v>-4,74936510589842+5,78711812584456i</v>
      </c>
      <c r="EB225" s="240" t="str">
        <f t="shared" ca="1" si="303"/>
        <v>5,16222331482432-5,42205270718465i</v>
      </c>
      <c r="EC225" s="240" t="str">
        <f t="shared" ca="1" si="304"/>
        <v>-5,54710698833841+5,02760471512343i</v>
      </c>
      <c r="ED225" s="240" t="str">
        <f t="shared" ca="1" si="305"/>
        <v>5,90193040846187-4,60591169751193i</v>
      </c>
      <c r="EE225" s="240" t="str">
        <f t="shared" ca="1" si="306"/>
        <v>-6,22477075634805+4,1592588453375i</v>
      </c>
      <c r="EF225" s="240" t="str">
        <f t="shared" ca="1" si="307"/>
        <v>6,51387853217488-3,69006660911092i</v>
      </c>
      <c r="EG225" s="240" t="str">
        <f t="shared" ca="1" si="308"/>
        <v>-6,76768703585608+3,20087758221238i</v>
      </c>
      <c r="EH225" s="240" t="str">
        <f t="shared" ca="1" si="309"/>
        <v>6,98482085711679-2,69434272237042i</v>
      </c>
      <c r="EI225" s="240" t="str">
        <f t="shared" ca="1" si="310"/>
        <v>-7,16410332897259+2,17320698586398i</v>
      </c>
      <c r="EJ225" s="240" t="str">
        <f t="shared" ca="1" si="311"/>
        <v>7,30456290417171-1,64029445240871i</v>
      </c>
      <c r="EK225" s="240" t="str">
        <f t="shared" ca="1" si="312"/>
        <v>-7,40543842010522+1,09849302120393i</v>
      </c>
      <c r="EL225" s="240" t="str">
        <f t="shared" ca="1" si="313"/>
        <v>7,46618322361496-0,550738761133416i</v>
      </c>
      <c r="EM225" s="240" t="str">
        <f t="shared" ca="1" si="314"/>
        <v>-7,48646813334594-1,15194426781508E-12i</v>
      </c>
      <c r="EN225" s="240"/>
      <c r="EO225" s="240"/>
      <c r="EP225" s="240"/>
    </row>
    <row r="226" spans="1:146" ht="15" thickBot="1">
      <c r="A226" s="277">
        <f t="shared" si="181"/>
        <v>2.4609375000000018E-3</v>
      </c>
      <c r="B226" s="276">
        <v>126</v>
      </c>
      <c r="C226" s="248">
        <f t="shared" si="182"/>
        <v>25200</v>
      </c>
      <c r="D226" s="247">
        <f t="shared" si="315"/>
        <v>158336.26974092558</v>
      </c>
      <c r="E226" s="247" t="str">
        <f t="shared" si="316"/>
        <v>158336,269740926i</v>
      </c>
      <c r="F226" s="247" t="str">
        <f t="shared" si="320"/>
        <v>0,0108744182100558-0,0212182825516i</v>
      </c>
      <c r="G226" s="247" t="str">
        <f t="shared" si="321"/>
        <v>-3,47097540609335+2,65102076593704i</v>
      </c>
      <c r="H226" s="247" t="str">
        <f t="shared" si="322"/>
        <v>0,00202238327343939-0,00333562746334193i</v>
      </c>
      <c r="I226" s="247" t="str">
        <f t="shared" si="317"/>
        <v>-0,00238930184965987+0,00314905440322782i</v>
      </c>
      <c r="J226" s="275" t="str">
        <f ca="1">IMPRODUCT(1/N_FFT2,EE100)</f>
        <v>0,0381658345092907-0,0000335592856481161i</v>
      </c>
      <c r="K226" s="274" t="str">
        <f t="shared" ca="1" si="318"/>
        <v>-0,0000910840189706214+0,000120266472477618i</v>
      </c>
      <c r="N226" s="265">
        <f t="shared" ca="1" si="185"/>
        <v>22.486482065262315</v>
      </c>
      <c r="O226" s="240">
        <f t="shared" ca="1" si="186"/>
        <v>7.4864820652623134</v>
      </c>
      <c r="P226" s="240" t="str">
        <f t="shared" ca="1" si="187"/>
        <v>-7,47746426974551-0,367344263836366i</v>
      </c>
      <c r="Q226" s="240" t="str">
        <f t="shared" ca="1" si="188"/>
        <v>7,45043260785438+0,733803563165521i</v>
      </c>
      <c r="R226" s="240" t="str">
        <f t="shared" ca="1" si="189"/>
        <v>-7,4054522012301-1,09849506543748i</v>
      </c>
      <c r="S226" s="240" t="str">
        <f t="shared" ca="1" si="190"/>
        <v>7,34263141161204+1,46054019688007i</v>
      </c>
      <c r="T226" s="240" t="str">
        <f t="shared" ca="1" si="191"/>
        <v>-7,26212157978495-1,81906675905973i</v>
      </c>
      <c r="U226" s="241" t="str">
        <f t="shared" ca="1" si="192"/>
        <v>7,16411666098524+2,17321103008612i</v>
      </c>
      <c r="V226" s="240" t="str">
        <f t="shared" ca="1" si="193"/>
        <v>-7,04885275764693-2,52211984538949i</v>
      </c>
      <c r="W226" s="240" t="str">
        <f t="shared" ca="1" si="194"/>
        <v>6,91660755060862+2,86495265307441i</v>
      </c>
      <c r="X226" s="240" t="str">
        <f t="shared" ca="1" si="195"/>
        <v>-6,7676996301579-3,20088353887718i</v>
      </c>
      <c r="Y226" s="240" t="str">
        <f t="shared" ca="1" si="196"/>
        <v>6,60248772851733+3,52910321587119i</v>
      </c>
      <c r="Z226" s="240" t="str">
        <f t="shared" ca="1" si="197"/>
        <v>-6,4213698556295-3,84882097410454i</v>
      </c>
      <c r="AA226" s="240" t="str">
        <f t="shared" ca="1" si="198"/>
        <v>6,22478234031347+4,15926658549507i</v>
      </c>
      <c r="AB226" s="240" t="str">
        <f t="shared" ca="1" si="199"/>
        <v>-6,01319877911352-4,45969215937176i</v>
      </c>
      <c r="AC226" s="240" t="str">
        <f t="shared" ca="1" si="200"/>
        <v>5,78712889536024+4,74937394421421i</v>
      </c>
      <c r="AD226" s="240" t="str">
        <f t="shared" ca="1" si="201"/>
        <v>-5,54711731120588-5,02761407122845i</v>
      </c>
      <c r="AE226" s="240" t="str">
        <f t="shared" ca="1" si="202"/>
        <v>5,29374223557823+5,29374223557867i</v>
      </c>
      <c r="AF226" s="240" t="str">
        <f t="shared" ca="1" si="203"/>
        <v>-5,02761407122854-5,5471173112058i</v>
      </c>
      <c r="AG226" s="240" t="str">
        <f t="shared" ca="1" si="204"/>
        <v>4,74937394421369+5,78712889536067i</v>
      </c>
      <c r="AH226" s="240" t="str">
        <f t="shared" ca="1" si="205"/>
        <v>-4,45969215937181-6,01319877911349i</v>
      </c>
      <c r="AI226" s="240" t="str">
        <f t="shared" ca="1" si="206"/>
        <v>4,15926658549512+6,22478234031343i</v>
      </c>
      <c r="AJ226" s="240" t="str">
        <f t="shared" ca="1" si="207"/>
        <v>-3,84882097410464-6,42136985562944i</v>
      </c>
      <c r="AK226" s="240" t="str">
        <f t="shared" ca="1" si="208"/>
        <v>3,52910321587132+6,60248772851726i</v>
      </c>
      <c r="AL226" s="240" t="str">
        <f t="shared" ca="1" si="209"/>
        <v>-3,20088353887728-6,76769963015785i</v>
      </c>
      <c r="AM226" s="240" t="str">
        <f t="shared" ca="1" si="210"/>
        <v>2,86495265307447+6,91660755060859i</v>
      </c>
      <c r="AN226" s="240" t="str">
        <f t="shared" ca="1" si="211"/>
        <v>-2,5221198453896-7,04885275764689i</v>
      </c>
      <c r="AO226" s="240" t="str">
        <f t="shared" ca="1" si="212"/>
        <v>2,17321103008618+7,16411666098522i</v>
      </c>
      <c r="AP226" s="240" t="str">
        <f t="shared" ca="1" si="213"/>
        <v>-1,81906675905986-7,26212157978491i</v>
      </c>
      <c r="AQ226" s="240" t="str">
        <f t="shared" ca="1" si="214"/>
        <v>1,46054019688016+7,34263141161202i</v>
      </c>
      <c r="AR226" s="240" t="str">
        <f t="shared" ca="1" si="215"/>
        <v>1,46054019688016+7,34263141161202i</v>
      </c>
      <c r="AS226" s="240" t="str">
        <f t="shared" ca="1" si="216"/>
        <v>0,733803563165698+7,45043260785437i</v>
      </c>
      <c r="AT226" s="240" t="str">
        <f t="shared" ca="1" si="217"/>
        <v>-0,367344263836052-7,47746426974552i</v>
      </c>
      <c r="AU226" s="240" t="str">
        <f t="shared" ca="1" si="218"/>
        <v>1,17393336221321E-13+7,48648206526231i</v>
      </c>
      <c r="AV226" s="240" t="str">
        <f t="shared" ca="1" si="219"/>
        <v>0,367344263835924-7,47746426974553i</v>
      </c>
      <c r="AW226" s="240" t="str">
        <f t="shared" ca="1" si="220"/>
        <v>-0,733803563168428+7,4504326078541i</v>
      </c>
      <c r="AX226" s="240" t="str">
        <f t="shared" ca="1" si="221"/>
        <v>1,09849506543637-7,40545220123027i</v>
      </c>
      <c r="AY226" s="240" t="str">
        <f t="shared" ca="1" si="222"/>
        <v>-1,46054019688222+7,34263141161161i</v>
      </c>
      <c r="AZ226" s="240" t="str">
        <f t="shared" ca="1" si="223"/>
        <v>1,81906675905819-7,26212157978533i</v>
      </c>
      <c r="BA226" s="240" t="str">
        <f t="shared" ca="1" si="224"/>
        <v>-2,17321103008748+7,16411666098483i</v>
      </c>
      <c r="BB226" s="240" t="str">
        <f t="shared" ca="1" si="225"/>
        <v>2,52211984538728-7,04885275764773i</v>
      </c>
      <c r="BC226" s="240" t="str">
        <f t="shared" ca="1" si="226"/>
        <v>-2,86495265307504+6,91660755060836i</v>
      </c>
      <c r="BD226" s="240" t="str">
        <f t="shared" ca="1" si="227"/>
        <v>3,20088353887438-6,76769963015923i</v>
      </c>
      <c r="BE226" s="240" t="str">
        <f t="shared" ca="1" si="228"/>
        <v>-3,52910321587112+6,60248772851737i</v>
      </c>
      <c r="BF226" s="240" t="str">
        <f t="shared" ca="1" si="229"/>
        <v>3,84882097410764-6,42136985562765i</v>
      </c>
      <c r="BG226" s="240" t="str">
        <f t="shared" ca="1" si="230"/>
        <v>-4,15926658549427+6,22478234031401i</v>
      </c>
      <c r="BH226" s="240" t="str">
        <f t="shared" ca="1" si="231"/>
        <v>4,4596921593741-6,01319877911179i</v>
      </c>
      <c r="BI226" s="240" t="str">
        <f t="shared" ca="1" si="232"/>
        <v>-4,74937394421297+5,78712889536126i</v>
      </c>
      <c r="BJ226" s="240" t="str">
        <f t="shared" ca="1" si="233"/>
        <v>5,02761407122999-5,54711731120449i</v>
      </c>
      <c r="BK226" s="240" t="str">
        <f t="shared" ca="1" si="234"/>
        <v>-5,29374223557708+5,29374223557982i</v>
      </c>
      <c r="BL226" s="240" t="str">
        <f t="shared" ca="1" si="235"/>
        <v>5,54711731120676-5,02761407122749i</v>
      </c>
      <c r="BM226" s="240" t="str">
        <f t="shared" ca="1" si="236"/>
        <v>-5,78712889535867+4,74937394421612i</v>
      </c>
      <c r="BN226" s="240" t="str">
        <f t="shared" ca="1" si="237"/>
        <v>6,01319877911392-4,45969215937122i</v>
      </c>
      <c r="BO226" s="240" t="str">
        <f t="shared" ca="1" si="238"/>
        <v>-6,22478234031174+4,15926658549765i</v>
      </c>
      <c r="BP226" s="240" t="str">
        <f t="shared" ca="1" si="239"/>
        <v>6,42136985562938-3,84882097410474i</v>
      </c>
      <c r="BQ226" s="240" t="str">
        <f t="shared" ca="1" si="240"/>
        <v>-6,60248772851896+3,52910321586814i</v>
      </c>
      <c r="BR226" s="240" t="str">
        <f t="shared" ca="1" si="241"/>
        <v>6,76769963015753-3,20088353887797i</v>
      </c>
      <c r="BS226" s="240" t="str">
        <f t="shared" ca="1" si="242"/>
        <v>-6,91660755060969+2,86495265307183i</v>
      </c>
      <c r="BT226" s="240" t="str">
        <f t="shared" ca="1" si="243"/>
        <v>7,04885275764635-2,52211984539111i</v>
      </c>
      <c r="BU226" s="240" t="str">
        <f t="shared" ca="1" si="244"/>
        <v>-7,16411666098587+2,17321103008405i</v>
      </c>
      <c r="BV226" s="240" t="str">
        <f t="shared" ca="1" si="245"/>
        <v>7,26212157978437-1,81906675906204i</v>
      </c>
      <c r="BW226" s="240" t="str">
        <f t="shared" ca="1" si="246"/>
        <v>-7,34263141161229+1,46054019687882i</v>
      </c>
      <c r="BX226" s="240" t="str">
        <f t="shared" ca="1" si="247"/>
        <v>7,40545220122967-1,09849506544039i</v>
      </c>
      <c r="BY226" s="240" t="str">
        <f t="shared" ca="1" si="248"/>
        <v>-7,45043260785444+0,733803563164967i</v>
      </c>
      <c r="BZ226" s="240" t="str">
        <f t="shared" ca="1" si="249"/>
        <v>7,47746426974534-0,367344263839889i</v>
      </c>
      <c r="CA226" s="240" t="str">
        <f t="shared" ca="1" si="250"/>
        <v>-7,48648206526231+2,34786672442642E-13i</v>
      </c>
      <c r="CB226" s="240" t="str">
        <f t="shared" ca="1" si="251"/>
        <v>7,47746426974535+0,367344263839632i</v>
      </c>
      <c r="CC226" s="240" t="str">
        <f t="shared" ca="1" si="252"/>
        <v>-7,45043260785446-0,733803563164712i</v>
      </c>
      <c r="CD226" s="240" t="str">
        <f t="shared" ca="1" si="253"/>
        <v>7,40545220122974+1,09849506543993i</v>
      </c>
      <c r="CE226" s="240" t="str">
        <f t="shared" ca="1" si="254"/>
        <v>-7,34263141161238-1,46054019687835i</v>
      </c>
      <c r="CF226" s="240" t="str">
        <f t="shared" ca="1" si="255"/>
        <v>7,26212157978443+1,81906675906179i</v>
      </c>
      <c r="CG226" s="240" t="str">
        <f t="shared" ca="1" si="256"/>
        <v>-7,16411666098594-2,1732110300838i</v>
      </c>
      <c r="CH226" s="240" t="str">
        <f t="shared" ca="1" si="257"/>
        <v>7,04885275764651+2,52211984539067i</v>
      </c>
      <c r="CI226" s="240" t="str">
        <f t="shared" ca="1" si="258"/>
        <v>-6,91660755060987-2,86495265307139i</v>
      </c>
      <c r="CJ226" s="240" t="str">
        <f t="shared" ca="1" si="259"/>
        <v>6,76769963015764+3,20088353887773i</v>
      </c>
      <c r="CK226" s="240" t="str">
        <f t="shared" ca="1" si="260"/>
        <v>-6,60248772851566-3,52910321587429i</v>
      </c>
      <c r="CL226" s="240" t="str">
        <f t="shared" ca="1" si="261"/>
        <v>6,42136985562962+3,84882097410434i</v>
      </c>
      <c r="CM226" s="240" t="str">
        <f t="shared" ca="1" si="262"/>
        <v>-6,22478234031188-4,15926658549744i</v>
      </c>
      <c r="CN226" s="240" t="str">
        <f t="shared" ca="1" si="263"/>
        <v>6,01319877911407+4,45969215937101i</v>
      </c>
      <c r="CO226" s="240" t="str">
        <f t="shared" ca="1" si="264"/>
        <v>-5,78712889535897-4,74937394421576i</v>
      </c>
      <c r="CP226" s="240" t="str">
        <f t="shared" ca="1" si="265"/>
        <v>5,54711731120707+5,02761407122713i</v>
      </c>
      <c r="CQ226" s="240" t="str">
        <f t="shared" ca="1" si="266"/>
        <v>-5,29374223557726-5,29374223557964i</v>
      </c>
      <c r="CR226" s="240" t="str">
        <f t="shared" ca="1" si="267"/>
        <v>5,02761407123033+5,54711731120417i</v>
      </c>
      <c r="CS226" s="240" t="str">
        <f t="shared" ca="1" si="268"/>
        <v>-4,74937394421334-5,78712889536096i</v>
      </c>
      <c r="CT226" s="240" t="str">
        <f t="shared" ca="1" si="269"/>
        <v>4,4596921593743+6,01319877911163i</v>
      </c>
      <c r="CU226" s="240" t="str">
        <f t="shared" ca="1" si="270"/>
        <v>-4,15926658549466-6,22478234031375i</v>
      </c>
      <c r="CV226" s="240" t="str">
        <f t="shared" ca="1" si="271"/>
        <v>3,84882097410165+6,42136985563124i</v>
      </c>
      <c r="CW226" s="240" t="str">
        <f t="shared" ca="1" si="272"/>
        <v>-3,52910321587134-6,60248772851724i</v>
      </c>
      <c r="CX226" s="240" t="str">
        <f t="shared" ca="1" si="273"/>
        <v>3,20088353887471+6,76769963015907i</v>
      </c>
      <c r="CY226" s="240" t="str">
        <f t="shared" ca="1" si="274"/>
        <v>-2,86495265307557-6,91660755060813i</v>
      </c>
      <c r="CZ226" s="240" t="str">
        <f t="shared" ca="1" si="275"/>
        <v>2,52211984538752+7,04885275764764i</v>
      </c>
      <c r="DA226" s="240" t="str">
        <f t="shared" ca="1" si="276"/>
        <v>-2,17321103008793-7,16411666098469i</v>
      </c>
      <c r="DB226" s="240" t="str">
        <f t="shared" ca="1" si="277"/>
        <v>1,81906675905875+7,26212157978519i</v>
      </c>
      <c r="DC226" s="240" t="str">
        <f t="shared" ca="1" si="278"/>
        <v>-1,46054019688258-7,34263141161154i</v>
      </c>
      <c r="DD226" s="240" t="str">
        <f t="shared" ca="1" si="279"/>
        <v>1,09849506543683+7,4054522012302i</v>
      </c>
      <c r="DE226" s="240" t="str">
        <f t="shared" ca="1" si="280"/>
        <v>-0,73380356316879-7,45043260785406i</v>
      </c>
      <c r="DF226" s="240" t="str">
        <f t="shared" ca="1" si="281"/>
        <v>0,367344263836287+7,47746426974552i</v>
      </c>
      <c r="DG226" s="240" t="str">
        <f t="shared" ca="1" si="282"/>
        <v>3,37144580484532E-12-7,48648206526231i</v>
      </c>
      <c r="DH226" s="240" t="str">
        <f t="shared" ca="1" si="283"/>
        <v>-0,367344263835796+7,47746426974554i</v>
      </c>
      <c r="DI226" s="240" t="str">
        <f t="shared" ca="1" si="284"/>
        <v>0,733803563168301-7,45043260785411i</v>
      </c>
      <c r="DJ226" s="240" t="str">
        <f t="shared" ca="1" si="285"/>
        <v>-1,09849506543634+7,40545220123027i</v>
      </c>
      <c r="DK226" s="240" t="str">
        <f t="shared" ca="1" si="286"/>
        <v>1,4605401968821-7,34263141161163i</v>
      </c>
      <c r="DL226" s="240" t="str">
        <f t="shared" ca="1" si="287"/>
        <v>-1,81906675905786+7,26212157978541i</v>
      </c>
      <c r="DM226" s="240" t="str">
        <f t="shared" ca="1" si="288"/>
        <v>2,17321103008746-7,16411666098483i</v>
      </c>
      <c r="DN226" s="240" t="str">
        <f t="shared" ca="1" si="289"/>
        <v>-2,52211984538706+7,0488527576478i</v>
      </c>
      <c r="DO226" s="240" t="str">
        <f t="shared" ca="1" si="290"/>
        <v>2,86495265307473-6,91660755060849i</v>
      </c>
      <c r="DP226" s="240" t="str">
        <f t="shared" ca="1" si="291"/>
        <v>-3,20088353887426+6,76769963015928i</v>
      </c>
      <c r="DQ226" s="240" t="str">
        <f t="shared" ca="1" si="292"/>
        <v>3,52910321587091-6,60248772851748i</v>
      </c>
      <c r="DR226" s="240" t="str">
        <f t="shared" ca="1" si="293"/>
        <v>-3,84882097410744+6,42136985562777i</v>
      </c>
      <c r="DS226" s="240" t="str">
        <f t="shared" ca="1" si="294"/>
        <v>4,15926658549425-6,22478234031402i</v>
      </c>
      <c r="DT226" s="240" t="str">
        <f t="shared" ca="1" si="295"/>
        <v>-4,45969215937391+6,01319877911192i</v>
      </c>
      <c r="DU226" s="240" t="str">
        <f t="shared" ca="1" si="296"/>
        <v>4,74937394421295-5,78712889536127i</v>
      </c>
      <c r="DV226" s="240" t="str">
        <f t="shared" ca="1" si="297"/>
        <v>-5,02761407122996+5,5471173112045i</v>
      </c>
      <c r="DW226" s="240" t="str">
        <f t="shared" ca="1" si="298"/>
        <v>5,29374223557677-5,29374223558013i</v>
      </c>
      <c r="DX226" s="240" t="str">
        <f t="shared" ca="1" si="299"/>
        <v>-5,54711731120674+5,0276140712275i</v>
      </c>
      <c r="DY226" s="240" t="str">
        <f t="shared" ca="1" si="300"/>
        <v>5,78712889535852-4,7493739442163i</v>
      </c>
      <c r="DZ226" s="240" t="str">
        <f t="shared" ca="1" si="301"/>
        <v>-6,01319877911365+4,45969215937158i</v>
      </c>
      <c r="EA226" s="240" t="str">
        <f t="shared" ca="1" si="302"/>
        <v>6,22478234031161-4,15926658549786i</v>
      </c>
      <c r="EB226" s="240" t="str">
        <f t="shared" ca="1" si="303"/>
        <v>-6,42136985562926+3,84882097410494i</v>
      </c>
      <c r="EC226" s="240" t="str">
        <f t="shared" ca="1" si="304"/>
        <v>6,60248772851885-3,52910321586835i</v>
      </c>
      <c r="ED226" s="240" t="str">
        <f t="shared" ca="1" si="305"/>
        <v>-6,76769963015743+3,20088353887818i</v>
      </c>
      <c r="EE226" s="240" t="str">
        <f t="shared" ca="1" si="306"/>
        <v>6,9166075506096-2,86495265307205i</v>
      </c>
      <c r="EF226" s="240" t="str">
        <f t="shared" ca="1" si="307"/>
        <v>-7,04885275764635+2,52211984539114i</v>
      </c>
      <c r="EG226" s="240" t="str">
        <f t="shared" ca="1" si="308"/>
        <v>7,1641166609858-2,17321103008427i</v>
      </c>
      <c r="EH226" s="240" t="str">
        <f t="shared" ca="1" si="309"/>
        <v>-7,26212157978426+1,81906675906247i</v>
      </c>
      <c r="EI226" s="240" t="str">
        <f t="shared" ca="1" si="310"/>
        <v>7,34263141161228-1,46054019687884i</v>
      </c>
      <c r="EJ226" s="240" t="str">
        <f t="shared" ca="1" si="311"/>
        <v>-7,40545220122964+1,09849506544063i</v>
      </c>
      <c r="EK226" s="240" t="str">
        <f t="shared" ca="1" si="312"/>
        <v>7,4504326078544-0,733803563165413i</v>
      </c>
      <c r="EL226" s="240" t="str">
        <f t="shared" ca="1" si="313"/>
        <v>-7,47746426974571+0,367344263832472i</v>
      </c>
      <c r="EM226" s="240" t="str">
        <f t="shared" ca="1" si="314"/>
        <v>7,48648206526231-4,69573344885284E-13i</v>
      </c>
      <c r="EN226" s="240"/>
      <c r="EO226" s="240"/>
      <c r="EP226" s="240"/>
    </row>
    <row r="227" spans="1:146" ht="15" thickBot="1">
      <c r="A227" s="277">
        <f t="shared" si="181"/>
        <v>2.4804687500000018E-3</v>
      </c>
      <c r="B227" s="276">
        <v>127</v>
      </c>
      <c r="C227" s="248">
        <f t="shared" si="182"/>
        <v>25400</v>
      </c>
      <c r="D227" s="247">
        <f t="shared" si="315"/>
        <v>159592.90680236148</v>
      </c>
      <c r="E227" s="247" t="str">
        <f t="shared" si="316"/>
        <v>159592,906802361i</v>
      </c>
      <c r="F227" s="247" t="str">
        <f t="shared" si="320"/>
        <v>0,0108822384173896-0,0210893497000233i</v>
      </c>
      <c r="G227" s="247" t="str">
        <f t="shared" si="321"/>
        <v>-3,4439324631096+2,66000741100254i</v>
      </c>
      <c r="H227" s="247" t="str">
        <f t="shared" si="322"/>
        <v>0,00202197297462526-0,00330934862836358i</v>
      </c>
      <c r="I227" s="247" t="str">
        <f t="shared" si="317"/>
        <v>-0,00238382950824647+0,0031254014550738i</v>
      </c>
      <c r="J227" s="275" t="str">
        <f ca="1">IMPRODUCT(1/N_FFT2,ED100)</f>
        <v>0,0345316756186766+0,00446169307261426i</v>
      </c>
      <c r="K227" s="274" t="str">
        <f t="shared" ca="1" si="318"/>
        <v>-0,0000962622093302378+0,0000972894336215116i</v>
      </c>
      <c r="N227" s="265">
        <f t="shared" ca="1" si="185"/>
        <v>22.486485156671051</v>
      </c>
      <c r="O227" s="240">
        <f t="shared" ca="1" si="186"/>
        <v>7.4864851566710513</v>
      </c>
      <c r="P227" s="240" t="str">
        <f t="shared" ca="1" si="187"/>
        <v>-7,48423036731072-0,183727543063278i</v>
      </c>
      <c r="Q227" s="240" t="str">
        <f t="shared" ca="1" si="188"/>
        <v>7,47746735743052+0,367344415524552i</v>
      </c>
      <c r="R227" s="240" t="str">
        <f t="shared" ca="1" si="189"/>
        <v>-7,46620020081471-0,550740013445888i</v>
      </c>
      <c r="S227" s="240" t="str">
        <f t="shared" ca="1" si="190"/>
        <v>7,45043568437715+0,733803866176534i</v>
      </c>
      <c r="T227" s="240" t="str">
        <f t="shared" ca="1" si="191"/>
        <v>-7,43018330407302-0,916425702897124i</v>
      </c>
      <c r="U227" s="241" t="str">
        <f t="shared" ca="1" si="192"/>
        <v>7,40545525917896+1,09849551904165i</v>
      </c>
      <c r="V227" s="240" t="str">
        <f t="shared" ca="1" si="193"/>
        <v>-7,37626644494471-1,27990364256016i</v>
      </c>
      <c r="W227" s="240" t="str">
        <f t="shared" ca="1" si="194"/>
        <v>7,34263444362027+1,46054079998379i</v>
      </c>
      <c r="X227" s="240" t="str">
        <f t="shared" ca="1" si="195"/>
        <v>-7,30457951386576-1,64029818224267i</v>
      </c>
      <c r="Y227" s="240" t="str">
        <f t="shared" ca="1" si="196"/>
        <v>7,26212457854792+1,81906751021127i</v>
      </c>
      <c r="Z227" s="240" t="str">
        <f t="shared" ca="1" si="197"/>
        <v>-7,21529521093227-1,99674109993103i</v>
      </c>
      <c r="AA227" s="240" t="str">
        <f t="shared" ca="1" si="198"/>
        <v>7,16411961927905+2,1732119274744i</v>
      </c>
      <c r="AB227" s="240" t="str">
        <f t="shared" ca="1" si="199"/>
        <v>-7,10862862985065-2,34837369341502i</v>
      </c>
      <c r="AC227" s="240" t="str">
        <f t="shared" ca="1" si="200"/>
        <v>7,04885566834435+2,52212088685411i</v>
      </c>
      <c r="AD227" s="240" t="str">
        <f t="shared" ca="1" si="201"/>
        <v>-6,98483673975713-2,69434884897908i</v>
      </c>
      <c r="AE227" s="240" t="str">
        <f t="shared" ca="1" si="202"/>
        <v>6,91661040669804+2,86495383610494i</v>
      </c>
      <c r="AF227" s="240" t="str">
        <f t="shared" ca="1" si="203"/>
        <v>-6,84421776615838-3,03383308216818i</v>
      </c>
      <c r="AG227" s="240" t="str">
        <f t="shared" ca="1" si="204"/>
        <v>6,76770242475817+3,200884860625i</v>
      </c>
      <c r="AH227" s="240" t="str">
        <f t="shared" ca="1" si="205"/>
        <v>-6,68711047247798-3,36600854573057i</v>
      </c>
      <c r="AI227" s="240" t="str">
        <f t="shared" ca="1" si="206"/>
        <v>6,60249045489666+3,52910467315075i</v>
      </c>
      <c r="AJ227" s="240" t="str">
        <f t="shared" ca="1" si="207"/>
        <v>-6,51389334394801-3,69007499987815i</v>
      </c>
      <c r="AK227" s="240" t="str">
        <f t="shared" ca="1" si="208"/>
        <v>6,42137250721909+3,84882256340647i</v>
      </c>
      <c r="AL227" s="240" t="str">
        <f t="shared" ca="1" si="209"/>
        <v>-6,32498367580246-4,00525174013924i</v>
      </c>
      <c r="AM227" s="240" t="str">
        <f t="shared" ca="1" si="210"/>
        <v>6,22478491072583+4,15926830298984i</v>
      </c>
      <c r="AN227" s="240" t="str">
        <f t="shared" ca="1" si="211"/>
        <v>-6,1208365679791-4,31077947813917i</v>
      </c>
      <c r="AO227" s="240" t="str">
        <f t="shared" ca="1" si="212"/>
        <v>6,01320126215628+4,45969400092182i</v>
      </c>
      <c r="AP227" s="240" t="str">
        <f t="shared" ca="1" si="213"/>
        <v>-5,90194382874115-4,6059221707971i</v>
      </c>
      <c r="AQ227" s="240" t="str">
        <f t="shared" ca="1" si="214"/>
        <v>5,78713128505147+4,74937590538321i</v>
      </c>
      <c r="AR227" s="240" t="str">
        <f t="shared" ca="1" si="215"/>
        <v>5,78713128505147+4,74937590538321i</v>
      </c>
      <c r="AS227" s="240" t="str">
        <f t="shared" ca="1" si="216"/>
        <v>5,54711960178867+5,02761614729167i</v>
      </c>
      <c r="AT227" s="240" t="str">
        <f t="shared" ca="1" si="217"/>
        <v>-5,42206503627838-5,16223505309701i</v>
      </c>
      <c r="AU227" s="240" t="str">
        <f t="shared" ca="1" si="218"/>
        <v>5,29374442153438+5,29374442153469i</v>
      </c>
      <c r="AV227" s="240" t="str">
        <f t="shared" ca="1" si="219"/>
        <v>-5,16223505309931-5,42206503627619i</v>
      </c>
      <c r="AW227" s="240" t="str">
        <f t="shared" ca="1" si="220"/>
        <v>5,02761614729071+5,54711960178954i</v>
      </c>
      <c r="AX227" s="240" t="str">
        <f t="shared" ca="1" si="221"/>
        <v>-4,88996879351521-5,66883278986983i</v>
      </c>
      <c r="AY227" s="240" t="str">
        <f t="shared" ca="1" si="222"/>
        <v>4,74937590538048+5,7871312850537i</v>
      </c>
      <c r="AZ227" s="240" t="str">
        <f t="shared" ca="1" si="223"/>
        <v>-4,60592217079666-5,90194382874148i</v>
      </c>
      <c r="BA227" s="240" t="str">
        <f t="shared" ca="1" si="224"/>
        <v>4,45969400092386+6,01320126215477i</v>
      </c>
      <c r="BB227" s="240" t="str">
        <f t="shared" ca="1" si="225"/>
        <v>-4,3107794781375-6,12083656798027i</v>
      </c>
      <c r="BC227" s="240" t="str">
        <f t="shared" ca="1" si="226"/>
        <v>4,15926830299001+6,22478491072572i</v>
      </c>
      <c r="BD227" s="240" t="str">
        <f t="shared" ca="1" si="227"/>
        <v>-4,00525174014201-6,3249836758007i</v>
      </c>
      <c r="BE227" s="240" t="str">
        <f t="shared" ca="1" si="228"/>
        <v>3,84882256340536+6,42137250721976i</v>
      </c>
      <c r="BF227" s="240" t="str">
        <f t="shared" ca="1" si="229"/>
        <v>-3,69007499987962-6,51389334394718i</v>
      </c>
      <c r="BG227" s="240" t="str">
        <f t="shared" ca="1" si="230"/>
        <v>3,52910467314825+6,602490454898i</v>
      </c>
      <c r="BH227" s="240" t="str">
        <f t="shared" ca="1" si="231"/>
        <v>-3,36600854573004-6,68711047247825i</v>
      </c>
      <c r="BI227" s="240" t="str">
        <f t="shared" ca="1" si="232"/>
        <v>3,20088486062729+6,76770242475709i</v>
      </c>
      <c r="BJ227" s="240" t="str">
        <f t="shared" ca="1" si="233"/>
        <v>-3,03383308216637-6,84421776615918i</v>
      </c>
      <c r="BK227" s="240" t="str">
        <f t="shared" ca="1" si="234"/>
        <v>2,86495383610585+6,91661040669766i</v>
      </c>
      <c r="BL227" s="240" t="str">
        <f t="shared" ca="1" si="235"/>
        <v>-2,69434884898204-6,98483673975599i</v>
      </c>
      <c r="BM227" s="240" t="str">
        <f t="shared" ca="1" si="236"/>
        <v>2,52212088685284+7,0488556683448i</v>
      </c>
      <c r="BN227" s="240" t="str">
        <f t="shared" ca="1" si="237"/>
        <v>-2,34837369341677-7,10862862985007i</v>
      </c>
      <c r="BO227" s="240" t="str">
        <f t="shared" ca="1" si="238"/>
        <v>2,17321192747184+7,16411961927983i</v>
      </c>
      <c r="BP227" s="240" t="str">
        <f t="shared" ca="1" si="239"/>
        <v>-1,99674109993055-7,21529521093241i</v>
      </c>
      <c r="BQ227" s="240" t="str">
        <f t="shared" ca="1" si="240"/>
        <v>1,81906751021365+7,26212457854732i</v>
      </c>
      <c r="BR227" s="240" t="str">
        <f t="shared" ca="1" si="241"/>
        <v>-1,64029818224068-7,30457951386621i</v>
      </c>
      <c r="BS227" s="240" t="str">
        <f t="shared" ca="1" si="242"/>
        <v>1,46054079998469+7,34263444362009i</v>
      </c>
      <c r="BT227" s="240" t="str">
        <f t="shared" ca="1" si="243"/>
        <v>-1,27990364256415-7,37626644494401i</v>
      </c>
      <c r="BU227" s="240" t="str">
        <f t="shared" ca="1" si="244"/>
        <v>1,09849551904047+7,40545525917914i</v>
      </c>
      <c r="BV227" s="240" t="str">
        <f t="shared" ca="1" si="245"/>
        <v>-0,916425702898861-7,43018330407281i</v>
      </c>
      <c r="BW227" s="240" t="str">
        <f t="shared" ca="1" si="246"/>
        <v>0,733803866173803+7,45043568437742i</v>
      </c>
      <c r="BX227" s="240" t="str">
        <f t="shared" ca="1" si="247"/>
        <v>-0,550740013445856-7,46620020081471i</v>
      </c>
      <c r="BY227" s="240" t="str">
        <f t="shared" ca="1" si="248"/>
        <v>0,367344415527316+7,47746735743038i</v>
      </c>
      <c r="BZ227" s="240" t="str">
        <f t="shared" ca="1" si="249"/>
        <v>-0,183727543061316-7,48423036731077i</v>
      </c>
      <c r="CA227" s="240" t="str">
        <f t="shared" ca="1" si="250"/>
        <v>1,04554698238586E-12+7,48648515667105i</v>
      </c>
      <c r="CB227" s="240" t="str">
        <f t="shared" ca="1" si="251"/>
        <v>0,183727543066883-7,48423036731063i</v>
      </c>
      <c r="CC227" s="240" t="str">
        <f t="shared" ca="1" si="252"/>
        <v>-0,36734441552544+7,47746735743047i</v>
      </c>
      <c r="CD227" s="240" t="str">
        <f t="shared" ca="1" si="253"/>
        <v>0,550740013443983-7,46620020081485i</v>
      </c>
      <c r="CE227" s="240" t="str">
        <f t="shared" ca="1" si="254"/>
        <v>-0,733803866179345+7,45043568437687i</v>
      </c>
      <c r="CF227" s="240" t="str">
        <f t="shared" ca="1" si="255"/>
        <v>0,916425702896997-7,43018330407304i</v>
      </c>
      <c r="CG227" s="240" t="str">
        <f t="shared" ca="1" si="256"/>
        <v>-1,0984955190384+7,40545525917945i</v>
      </c>
      <c r="CH227" s="240" t="str">
        <f t="shared" ca="1" si="257"/>
        <v>1,2799036425621-7,37626644494437i</v>
      </c>
      <c r="CI227" s="240" t="str">
        <f t="shared" ca="1" si="258"/>
        <v>-1,46054079998285+7,34263444362045i</v>
      </c>
      <c r="CJ227" s="240" t="str">
        <f t="shared" ca="1" si="259"/>
        <v>1,64029818224612-7,30457951386499i</v>
      </c>
      <c r="CK227" s="240" t="str">
        <f t="shared" ca="1" si="260"/>
        <v>-1,81906751021183+7,26212457854778i</v>
      </c>
      <c r="CL227" s="240" t="str">
        <f t="shared" ca="1" si="261"/>
        <v>1,99674109992874-7,21529521093291i</v>
      </c>
      <c r="CM227" s="240" t="str">
        <f t="shared" ca="1" si="262"/>
        <v>-2,17321192747696+7,16411961927827i</v>
      </c>
      <c r="CN227" s="240" t="str">
        <f t="shared" ca="1" si="263"/>
        <v>2,34837369341478-7,10862862985072i</v>
      </c>
      <c r="CO227" s="240" t="str">
        <f t="shared" ca="1" si="264"/>
        <v>-2,52212088685107+7,04885566834543i</v>
      </c>
      <c r="CP227" s="240" t="str">
        <f t="shared" ca="1" si="265"/>
        <v>2,69434884898029-6,98483673975667i</v>
      </c>
      <c r="CQ227" s="240" t="str">
        <f t="shared" ca="1" si="266"/>
        <v>-2,86495383610411+6,91661040669837i</v>
      </c>
      <c r="CR227" s="240" t="str">
        <f t="shared" ca="1" si="267"/>
        <v>3,03383308217146-6,84421776615692i</v>
      </c>
      <c r="CS227" s="240" t="str">
        <f t="shared" ca="1" si="268"/>
        <v>-3,2008848606254+6,76770242475798i</v>
      </c>
      <c r="CT227" s="240" t="str">
        <f t="shared" ca="1" si="269"/>
        <v>3,36600854572855-6,687110472479i</v>
      </c>
      <c r="CU227" s="240" t="str">
        <f t="shared" ca="1" si="270"/>
        <v>-3,52910467315316+6,60249045489537i</v>
      </c>
      <c r="CV227" s="240" t="str">
        <f t="shared" ca="1" si="271"/>
        <v>3,69007499987799-6,51389334394811i</v>
      </c>
      <c r="CW227" s="240" t="str">
        <f t="shared" ca="1" si="272"/>
        <v>-3,84882256340375+6,42137250722072i</v>
      </c>
      <c r="CX227" s="240" t="str">
        <f t="shared" ca="1" si="273"/>
        <v>4,00525174014025-6,32498367580182i</v>
      </c>
      <c r="CY227" s="240" t="str">
        <f t="shared" ca="1" si="274"/>
        <v>-4,15926830298836+6,22478491072682i</v>
      </c>
      <c r="CZ227" s="240" t="str">
        <f t="shared" ca="1" si="275"/>
        <v>4,31077947814215-6,120836567977i</v>
      </c>
      <c r="DA227" s="240" t="str">
        <f t="shared" ca="1" si="276"/>
        <v>-4,45969400092244+6,01320126215583i</v>
      </c>
      <c r="DB227" s="240" t="str">
        <f t="shared" ca="1" si="277"/>
        <v>4,60592217079502-5,90194382874277i</v>
      </c>
      <c r="DC227" s="240" t="str">
        <f t="shared" ca="1" si="278"/>
        <v>-4,74937590538478+5,78713128505017i</v>
      </c>
      <c r="DD227" s="240" t="str">
        <f t="shared" ca="1" si="279"/>
        <v>4,88996879351379-5,66883278987106i</v>
      </c>
      <c r="DE227" s="240" t="str">
        <f t="shared" ca="1" si="280"/>
        <v>-5,02761614728939+5,54711960179073i</v>
      </c>
      <c r="DF227" s="240" t="str">
        <f t="shared" ca="1" si="281"/>
        <v>5,16223505309787-5,42206503627756i</v>
      </c>
      <c r="DG227" s="240" t="str">
        <f t="shared" ca="1" si="282"/>
        <v>-5,2937444215335+5,29374442153557i</v>
      </c>
      <c r="DH227" s="240" t="str">
        <f t="shared" ca="1" si="283"/>
        <v>5,42206503628053-5,16223505309475i</v>
      </c>
      <c r="DI227" s="240" t="str">
        <f t="shared" ca="1" si="284"/>
        <v>-5,54711960178877+5,02761614729156i</v>
      </c>
      <c r="DJ227" s="240" t="str">
        <f t="shared" ca="1" si="285"/>
        <v>5,66883278986915-4,88996879351601i</v>
      </c>
      <c r="DK227" s="240" t="str">
        <f t="shared" ca="1" si="286"/>
        <v>-5,78713128505318+4,74937590538112i</v>
      </c>
      <c r="DL227" s="240" t="str">
        <f t="shared" ca="1" si="287"/>
        <v>5,90194382874097-4,60592217079732i</v>
      </c>
      <c r="DM227" s="240" t="str">
        <f t="shared" ca="1" si="288"/>
        <v>-6,01320126215408+4,45969400092479i</v>
      </c>
      <c r="DN227" s="240" t="str">
        <f t="shared" ca="1" si="289"/>
        <v>6,12083656797973-4,31077947813827i</v>
      </c>
      <c r="DO227" s="240" t="str">
        <f t="shared" ca="1" si="290"/>
        <v>-6,2247849107252+4,15926830299079i</v>
      </c>
      <c r="DP227" s="240" t="str">
        <f t="shared" ca="1" si="291"/>
        <v>6,32498367580413-4,0052517401366i</v>
      </c>
      <c r="DQ227" s="240" t="str">
        <f t="shared" ca="1" si="292"/>
        <v>-6,42137250721922+3,84882256340625i</v>
      </c>
      <c r="DR227" s="240" t="str">
        <f t="shared" ca="1" si="293"/>
        <v>6,51389334394666-3,69007499988053i</v>
      </c>
      <c r="DS227" s="240" t="str">
        <f t="shared" ca="1" si="294"/>
        <v>-6,6024904548976+3,52910467314898i</v>
      </c>
      <c r="DT227" s="240" t="str">
        <f t="shared" ca="1" si="295"/>
        <v>6,68711047247769-3,36600854573116i</v>
      </c>
      <c r="DU227" s="240" t="str">
        <f t="shared" ca="1" si="296"/>
        <v>-6,76770242475664+3,20088486062823i</v>
      </c>
      <c r="DV227" s="240" t="str">
        <f t="shared" ca="1" si="297"/>
        <v>6,84421776615884-3,03383308216712i</v>
      </c>
      <c r="DW227" s="240" t="str">
        <f t="shared" ca="1" si="298"/>
        <v>-6,91661040669734+2,86495383610662i</v>
      </c>
      <c r="DX227" s="240" t="str">
        <f t="shared" ca="1" si="299"/>
        <v>6,98483673975829-2,69434884897607i</v>
      </c>
      <c r="DY227" s="240" t="str">
        <f t="shared" ca="1" si="300"/>
        <v>-7,04885566834445+2,52212088685382i</v>
      </c>
      <c r="DZ227" s="240" t="str">
        <f t="shared" ca="1" si="301"/>
        <v>7,10862862984981-2,34837369341755i</v>
      </c>
      <c r="EA227" s="240" t="str">
        <f t="shared" ca="1" si="302"/>
        <v>-7,16411961927952+2,17321192747284i</v>
      </c>
      <c r="EB227" s="240" t="str">
        <f t="shared" ca="1" si="303"/>
        <v>7,21529521093213-1,99674109993156i</v>
      </c>
      <c r="EC227" s="240" t="str">
        <f t="shared" ca="1" si="304"/>
        <v>-7,26212457854893+1,81906751020724i</v>
      </c>
      <c r="ED227" s="240" t="str">
        <f t="shared" ca="1" si="305"/>
        <v>7,30457951386602-1,6402981822415i</v>
      </c>
      <c r="EE227" s="240" t="str">
        <f t="shared" ca="1" si="306"/>
        <v>-7,34263444361992+1,4605407999855i</v>
      </c>
      <c r="EF227" s="240" t="str">
        <f t="shared" ca="1" si="307"/>
        <v>7,37626644494514-1,27990364255763i</v>
      </c>
      <c r="EG227" s="240" t="str">
        <f t="shared" ca="1" si="308"/>
        <v>-7,40545525917902+1,09849551904129i</v>
      </c>
      <c r="EH227" s="240" t="str">
        <f t="shared" ca="1" si="309"/>
        <v>7,43018330407271-0,916425702899692i</v>
      </c>
      <c r="EI227" s="240" t="str">
        <f t="shared" ca="1" si="310"/>
        <v>-7,45043568437731+0,733803866174843i</v>
      </c>
      <c r="EJ227" s="240" t="str">
        <f t="shared" ca="1" si="311"/>
        <v>7,46620020081463-0,550740013446899i</v>
      </c>
      <c r="EK227" s="240" t="str">
        <f t="shared" ca="1" si="312"/>
        <v>-7,47746735743071+0,367344415520709i</v>
      </c>
      <c r="EL227" s="240" t="str">
        <f t="shared" ca="1" si="313"/>
        <v>7,48423036731073-0,183727543062574i</v>
      </c>
      <c r="EM227" s="240" t="str">
        <f t="shared" ca="1" si="314"/>
        <v>-7,48648515667105+2,09109396477172E-12i</v>
      </c>
      <c r="EN227" s="240"/>
      <c r="EO227" s="240"/>
      <c r="EP227" s="240"/>
    </row>
    <row r="228" spans="1:146" ht="15" thickBot="1">
      <c r="A228" s="277">
        <f t="shared" si="181"/>
        <v>2.5000000000000018E-3</v>
      </c>
      <c r="B228" s="276">
        <v>128</v>
      </c>
      <c r="C228" s="248">
        <f t="shared" si="182"/>
        <v>25600</v>
      </c>
      <c r="D228" s="247">
        <f t="shared" si="315"/>
        <v>160849.54386379741</v>
      </c>
      <c r="E228" s="247" t="str">
        <f t="shared" si="316"/>
        <v>160849,543863797i</v>
      </c>
      <c r="F228" s="247" t="str">
        <f t="shared" si="320"/>
        <v>0,0108902092361741-0,0209628462659127i</v>
      </c>
      <c r="G228" s="247" t="str">
        <f t="shared" si="321"/>
        <v>-3,41702921309447+2,66860584148137i</v>
      </c>
      <c r="H228" s="247" t="str">
        <f t="shared" si="322"/>
        <v>0,0020215721541898-0,00328348014373361i</v>
      </c>
      <c r="I228" s="247" t="str">
        <f t="shared" si="317"/>
        <v>-0,00237847589639017+0,00310208609942517i</v>
      </c>
      <c r="J228" s="275" t="str">
        <f ca="1">IMPRODUCT(1/N_FFT2,EE100)</f>
        <v>0,0381658345092907-0,0000335592856481161i</v>
      </c>
      <c r="K228" s="274" t="str">
        <f t="shared" ca="1" si="318"/>
        <v>-0,0000906724136524484+0,000118473524656246i</v>
      </c>
      <c r="N228" s="265">
        <f t="shared" ca="1" si="185"/>
        <v>22.486477440689221</v>
      </c>
      <c r="O228" s="240">
        <f t="shared" ca="1" si="186"/>
        <v>7.4864774406892201</v>
      </c>
      <c r="P228" s="240" t="str">
        <f t="shared" ca="1" si="187"/>
        <v>-7,48647744068922-2,41898515852888E-14i</v>
      </c>
      <c r="Q228" s="240" t="str">
        <f t="shared" ca="1" si="188"/>
        <v>7,48647744068922-2,47629015557343E-14i</v>
      </c>
      <c r="R228" s="240" t="str">
        <f t="shared" ca="1" si="189"/>
        <v>-7,48647744068922-2,75161388075059E-15i</v>
      </c>
      <c r="S228" s="240" t="str">
        <f t="shared" ca="1" si="190"/>
        <v>7,48647744068922-2,09109667968877E-13i</v>
      </c>
      <c r="T228" s="240" t="str">
        <f t="shared" ca="1" si="191"/>
        <v>-7,48647744068922+2,48088429556311E-13i</v>
      </c>
      <c r="U228" s="241" t="str">
        <f t="shared" ca="1" si="192"/>
        <v>7,48647744068922-3,13664501953314E-13i</v>
      </c>
      <c r="V228" s="240" t="str">
        <f t="shared" ca="1" si="193"/>
        <v>-7,48647744068922+3,65941918945534E-13i</v>
      </c>
      <c r="W228" s="240" t="str">
        <f t="shared" ca="1" si="194"/>
        <v>7,48647744068922+3,53102677539718E-13i</v>
      </c>
      <c r="X228" s="240" t="str">
        <f t="shared" ca="1" si="195"/>
        <v>-7,48647744068922-3,008252605475E-13i</v>
      </c>
      <c r="Y228" s="240" t="str">
        <f t="shared" ca="1" si="196"/>
        <v>7,48647744068922+2,4854784355528E-13i</v>
      </c>
      <c r="Z228" s="240" t="str">
        <f t="shared" ca="1" si="197"/>
        <v>-7,48647744068922-1,96270426563061E-13i</v>
      </c>
      <c r="AA228" s="240" t="str">
        <f t="shared" ca="1" si="198"/>
        <v>7,48647744068922+1,17395698761274E-13i</v>
      </c>
      <c r="AB228" s="240" t="str">
        <f t="shared" ca="1" si="199"/>
        <v>-7,48647744068922-9,1715592578623E-14i</v>
      </c>
      <c r="AC228" s="240" t="str">
        <f t="shared" ca="1" si="200"/>
        <v>7,48647744068922+6,6035486395972E-14i</v>
      </c>
      <c r="AD228" s="240" t="str">
        <f t="shared" ca="1" si="201"/>
        <v>-7,48647744068922+1,2839241405815E-14i</v>
      </c>
      <c r="AE228" s="240" t="str">
        <f t="shared" ca="1" si="202"/>
        <v>7,48647744068922-3,85193475884661E-14i</v>
      </c>
      <c r="AF228" s="240" t="str">
        <f t="shared" ca="1" si="203"/>
        <v>-7,48647744068922+1,17394075390253E-13i</v>
      </c>
      <c r="AG228" s="240" t="str">
        <f t="shared" ca="1" si="204"/>
        <v>7,48647744068922-1,43074181572904E-13i</v>
      </c>
      <c r="AH228" s="240" t="str">
        <f t="shared" ca="1" si="205"/>
        <v>-7,48647744068922+2,21948909374691E-13i</v>
      </c>
      <c r="AI228" s="240" t="str">
        <f t="shared" ca="1" si="206"/>
        <v>7,48647744068922-2,47629015557343E-13i</v>
      </c>
      <c r="AJ228" s="240" t="str">
        <f t="shared" ca="1" si="207"/>
        <v>-7,48647744068922+3,26503743359129E-13i</v>
      </c>
      <c r="AK228" s="240" t="str">
        <f t="shared" ca="1" si="208"/>
        <v>7,48647744068922+3,92540853126123E-13i</v>
      </c>
      <c r="AL228" s="240" t="str">
        <f t="shared" ca="1" si="209"/>
        <v>-7,48647744068922-3,66860746943471E-13i</v>
      </c>
      <c r="AM228" s="240" t="str">
        <f t="shared" ca="1" si="210"/>
        <v>7,48647744068922+2,34791397522548E-13i</v>
      </c>
      <c r="AN228" s="240" t="str">
        <f t="shared" ca="1" si="211"/>
        <v>-7,48647744068922-2,09111291339898E-13i</v>
      </c>
      <c r="AO228" s="240" t="str">
        <f t="shared" ca="1" si="212"/>
        <v>7,48647744068922+1,83431185157246E-13i</v>
      </c>
      <c r="AP228" s="240" t="str">
        <f t="shared" ca="1" si="213"/>
        <v>-7,48647744068922-1,57751078974595E-13i</v>
      </c>
      <c r="AQ228" s="240" t="str">
        <f t="shared" ca="1" si="214"/>
        <v>7,48647744068922+1,32070972791944E-13i</v>
      </c>
      <c r="AR228" s="240" t="str">
        <f t="shared" ca="1" si="215"/>
        <v>7,48647744068922+1,32070972791944E-13i</v>
      </c>
      <c r="AS228" s="240" t="str">
        <f t="shared" ca="1" si="216"/>
        <v>7,48647744068922-2,567848281163E-14i</v>
      </c>
      <c r="AT228" s="240" t="str">
        <f t="shared" ca="1" si="217"/>
        <v>-7,48647744068922+5,13585889942811E-14i</v>
      </c>
      <c r="AU228" s="240" t="str">
        <f t="shared" ca="1" si="218"/>
        <v>7,48647744068922+2,90186011549468E-12i</v>
      </c>
      <c r="AV228" s="240" t="str">
        <f t="shared" ca="1" si="219"/>
        <v>-7,48647744068922-1,28034136073795E-12i</v>
      </c>
      <c r="AW228" s="240" t="str">
        <f t="shared" ca="1" si="220"/>
        <v>7,48647744068922-2,34788150780506E-13i</v>
      </c>
      <c r="AX228" s="240" t="str">
        <f t="shared" ca="1" si="221"/>
        <v>-7,48647744068922+1,74991766229896E-12i</v>
      </c>
      <c r="AY228" s="240" t="str">
        <f t="shared" ca="1" si="222"/>
        <v>7,48647744068922-3,37143641705569E-12i</v>
      </c>
      <c r="AZ228" s="240" t="str">
        <f t="shared" ca="1" si="223"/>
        <v>-7,48647744068922-2,66707034134315E-12i</v>
      </c>
      <c r="BA228" s="240" t="str">
        <f t="shared" ca="1" si="224"/>
        <v>7,48647744068922+1,04555158658642E-12i</v>
      </c>
      <c r="BB228" s="240" t="str">
        <f t="shared" ca="1" si="225"/>
        <v>-7,48647744068922+4,69577924932033E-13i</v>
      </c>
      <c r="BC228" s="240" t="str">
        <f t="shared" ca="1" si="226"/>
        <v>7,48647744068922-1,98470743645049E-12i</v>
      </c>
      <c r="BD228" s="240" t="str">
        <f t="shared" ca="1" si="227"/>
        <v>-7,48647744068922+3,49983694796894E-12i</v>
      </c>
      <c r="BE228" s="240" t="str">
        <f t="shared" ca="1" si="228"/>
        <v>7,48647744068922+2,32589132395335E-12i</v>
      </c>
      <c r="BF228" s="240" t="str">
        <f t="shared" ca="1" si="229"/>
        <v>-7,48647744068922-9,17151055673171E-13i</v>
      </c>
      <c r="BG228" s="240" t="str">
        <f t="shared" ca="1" si="230"/>
        <v>7,48647744068922-7,04367699083561E-13i</v>
      </c>
      <c r="BH228" s="240" t="str">
        <f t="shared" ca="1" si="231"/>
        <v>-7,48647744068922+2,32588645384029E-12i</v>
      </c>
      <c r="BI228" s="240" t="str">
        <f t="shared" ca="1" si="232"/>
        <v>7,48647744068922+3,71262030455856E-12i</v>
      </c>
      <c r="BJ228" s="240" t="str">
        <f t="shared" ca="1" si="233"/>
        <v>-7,48647744068922-2,09110154980182E-12i</v>
      </c>
      <c r="BK228" s="240" t="str">
        <f t="shared" ca="1" si="234"/>
        <v>7,48647744068922+4,69582795045097E-13i</v>
      </c>
      <c r="BL228" s="240" t="str">
        <f t="shared" ca="1" si="235"/>
        <v>-7,48647744068922+9,39157473235086E-13i</v>
      </c>
      <c r="BM228" s="240" t="str">
        <f t="shared" ca="1" si="236"/>
        <v>7,48647744068922-2,56067622799182E-12i</v>
      </c>
      <c r="BN228" s="240" t="str">
        <f t="shared" ca="1" si="237"/>
        <v>-7,48647744068922-3,47783053040703E-12i</v>
      </c>
      <c r="BO228" s="240" t="str">
        <f t="shared" ca="1" si="238"/>
        <v>7,48647744068922+1,8563117756503E-12i</v>
      </c>
      <c r="BP228" s="240" t="str">
        <f t="shared" ca="1" si="239"/>
        <v>-7,48647744068922-2,3479302089357E-13i</v>
      </c>
      <c r="BQ228" s="240" t="str">
        <f t="shared" ca="1" si="240"/>
        <v>7,48647744068922-1,17394724738661E-12i</v>
      </c>
      <c r="BR228" s="240" t="str">
        <f t="shared" ca="1" si="241"/>
        <v>-7,48647744068922+2,79546600214334E-12i</v>
      </c>
      <c r="BS228" s="240" t="str">
        <f t="shared" ca="1" si="242"/>
        <v>7,48647744068922+3,2430407562555E-12i</v>
      </c>
      <c r="BT228" s="240" t="str">
        <f t="shared" ca="1" si="243"/>
        <v>-7,48647744068922-1,62152200149877E-12i</v>
      </c>
      <c r="BU228" s="240" t="str">
        <f t="shared" ca="1" si="244"/>
        <v>7,48647744068922+3,24674204218359E-18i</v>
      </c>
      <c r="BV228" s="240" t="str">
        <f t="shared" ca="1" si="245"/>
        <v>-7,48647744068922+1,40873702153814E-12i</v>
      </c>
      <c r="BW228" s="240" t="str">
        <f t="shared" ca="1" si="246"/>
        <v>7,48647744068922-3,03025577629487E-12i</v>
      </c>
      <c r="BX228" s="240" t="str">
        <f t="shared" ca="1" si="247"/>
        <v>-7,48647744068922-2,79547249562743E-12i</v>
      </c>
      <c r="BY228" s="240" t="str">
        <f t="shared" ca="1" si="248"/>
        <v>7,48647744068922+1,38673222734724E-12i</v>
      </c>
      <c r="BZ228" s="240" t="str">
        <f t="shared" ca="1" si="249"/>
        <v>-7,48647744068922+2,34786527409485E-13i</v>
      </c>
      <c r="CA228" s="240" t="str">
        <f t="shared" ca="1" si="250"/>
        <v>7,48647744068922-1,64352679568967E-12i</v>
      </c>
      <c r="CB228" s="240" t="str">
        <f t="shared" ca="1" si="251"/>
        <v>-7,48647744068922+3,2650455504464E-12i</v>
      </c>
      <c r="CC228" s="240" t="str">
        <f t="shared" ca="1" si="252"/>
        <v>7,48647744068922+2,5606827214759E-12i</v>
      </c>
      <c r="CD228" s="240" t="str">
        <f t="shared" ca="1" si="253"/>
        <v>-7,48647744068922-1,15194245319571E-12i</v>
      </c>
      <c r="CE228" s="240" t="str">
        <f t="shared" ca="1" si="254"/>
        <v>7,48647744068922-4,69576301561012E-13i</v>
      </c>
      <c r="CF228" s="240" t="str">
        <f t="shared" ca="1" si="255"/>
        <v>-7,48647744068922+2,09109505631774E-12i</v>
      </c>
      <c r="CG228" s="240" t="str">
        <f t="shared" ca="1" si="256"/>
        <v>7,48647744068922-3,49983532459793E-12i</v>
      </c>
      <c r="CH228" s="240" t="str">
        <f t="shared" ca="1" si="257"/>
        <v>-7,48647744068922-2,32589294732438E-12i</v>
      </c>
      <c r="CI228" s="240" t="str">
        <f t="shared" ca="1" si="258"/>
        <v>7,48647744068922+9,17152679044188E-13i</v>
      </c>
      <c r="CJ228" s="240" t="str">
        <f t="shared" ca="1" si="259"/>
        <v>-7,48647744068922+7,0436607571254E-13i</v>
      </c>
      <c r="CK228" s="240" t="str">
        <f t="shared" ca="1" si="260"/>
        <v>7,48647744068922-2,32588483046927E-12i</v>
      </c>
      <c r="CL228" s="240" t="str">
        <f t="shared" ca="1" si="261"/>
        <v>-7,48647744068922-3,71262192792957E-12i</v>
      </c>
      <c r="CM228" s="240" t="str">
        <f t="shared" ca="1" si="262"/>
        <v>7,48647744068922+2,09110317317285E-12i</v>
      </c>
      <c r="CN228" s="240" t="str">
        <f t="shared" ca="1" si="263"/>
        <v>-7,48647744068922-6,82362904892662E-13i</v>
      </c>
      <c r="CO228" s="240" t="str">
        <f t="shared" ca="1" si="264"/>
        <v>7,48647744068922-9,39155849864069E-13i</v>
      </c>
      <c r="CP228" s="240" t="str">
        <f t="shared" ca="1" si="265"/>
        <v>-7,48647744068922+2,56067460462079E-12i</v>
      </c>
      <c r="CQ228" s="240" t="str">
        <f t="shared" ca="1" si="266"/>
        <v>7,48647744068922+3,47783215377805E-12i</v>
      </c>
      <c r="CR228" s="240" t="str">
        <f t="shared" ca="1" si="267"/>
        <v>-7,48647744068922-1,85631339902132E-12i</v>
      </c>
      <c r="CS228" s="240" t="str">
        <f t="shared" ca="1" si="268"/>
        <v>7,48647744068922+2,34794644264591E-13i</v>
      </c>
      <c r="CT228" s="240" t="str">
        <f t="shared" ca="1" si="269"/>
        <v>-7,48647744068922+1,38672411049214E-12i</v>
      </c>
      <c r="CU228" s="240" t="str">
        <f t="shared" ca="1" si="270"/>
        <v>7,48647744068922-2,58268589229578E-12i</v>
      </c>
      <c r="CV228" s="240" t="str">
        <f t="shared" ca="1" si="271"/>
        <v>-7,48647744068922-3,03026389314998E-12i</v>
      </c>
      <c r="CW228" s="240" t="str">
        <f t="shared" ca="1" si="272"/>
        <v>7,48647744068922+1,83430211134633E-12i</v>
      </c>
      <c r="CX228" s="240" t="str">
        <f t="shared" ca="1" si="273"/>
        <v>-7,48647744068922-2,12783356589607E-13i</v>
      </c>
      <c r="CY228" s="240" t="str">
        <f t="shared" ca="1" si="274"/>
        <v>7,48647744068922-1,40873539816712E-12i</v>
      </c>
      <c r="CZ228" s="240" t="str">
        <f t="shared" ca="1" si="275"/>
        <v>-7,48647744068922+3,03025415292385E-12i</v>
      </c>
      <c r="DA228" s="240" t="str">
        <f t="shared" ca="1" si="276"/>
        <v>7,48647744068922+3,008252605475E-12i</v>
      </c>
      <c r="DB228" s="240" t="str">
        <f t="shared" ca="1" si="277"/>
        <v>-7,48647744068922-1,38673385071826E-12i</v>
      </c>
      <c r="DC228" s="240" t="str">
        <f t="shared" ca="1" si="278"/>
        <v>7,48647744068922-2,34784904038464E-13i</v>
      </c>
      <c r="DD228" s="240" t="str">
        <f t="shared" ca="1" si="279"/>
        <v>-7,48647744068922+1,85630365879519E-12i</v>
      </c>
      <c r="DE228" s="240" t="str">
        <f t="shared" ca="1" si="280"/>
        <v>7,48647744068922-3,05226544059883E-12i</v>
      </c>
      <c r="DF228" s="240" t="str">
        <f t="shared" ca="1" si="281"/>
        <v>-7,48647744068922-2,56068434484692E-12i</v>
      </c>
      <c r="DG228" s="240" t="str">
        <f t="shared" ca="1" si="282"/>
        <v>7,48647744068922+9,39165590090195E-13i</v>
      </c>
      <c r="DH228" s="240" t="str">
        <f t="shared" ca="1" si="283"/>
        <v>-7,48647744068922+2,56796191713448E-13i</v>
      </c>
      <c r="DI228" s="240" t="str">
        <f t="shared" ca="1" si="284"/>
        <v>7,48647744068922-1,87831494647018E-12i</v>
      </c>
      <c r="DJ228" s="240" t="str">
        <f t="shared" ca="1" si="285"/>
        <v>-7,48647744068922+3,4998337012269E-12i</v>
      </c>
      <c r="DK228" s="240" t="str">
        <f t="shared" ca="1" si="286"/>
        <v>7,48647744068922+2,53867305717194E-12i</v>
      </c>
      <c r="DL228" s="240" t="str">
        <f t="shared" ca="1" si="287"/>
        <v>-7,48647744068922-9,17154302415213E-13i</v>
      </c>
      <c r="DM228" s="240" t="str">
        <f t="shared" ca="1" si="288"/>
        <v>7,48647744068922-7,04364452341519E-13i</v>
      </c>
      <c r="DN228" s="240" t="str">
        <f t="shared" ca="1" si="289"/>
        <v>-7,48647744068922+2,32588320709825E-12i</v>
      </c>
      <c r="DO228" s="240" t="str">
        <f t="shared" ca="1" si="290"/>
        <v>7,48647744068922-3,94740196185497E-12i</v>
      </c>
      <c r="DP228" s="240" t="str">
        <f t="shared" ca="1" si="291"/>
        <v>-7,48647744068922-2,09110479654387E-12i</v>
      </c>
      <c r="DQ228" s="240" t="str">
        <f t="shared" ca="1" si="292"/>
        <v>7,48647744068922+4,69586041787139E-13i</v>
      </c>
      <c r="DR228" s="240" t="str">
        <f t="shared" ca="1" si="293"/>
        <v>-7,48647744068922+7,26375740016502E-13i</v>
      </c>
      <c r="DS228" s="240" t="str">
        <f t="shared" ca="1" si="294"/>
        <v>7,48647744068922-2,34789449477323E-12i</v>
      </c>
      <c r="DT228" s="240" t="str">
        <f t="shared" ca="1" si="295"/>
        <v>-7,48647744068922-3,26505529067253E-12i</v>
      </c>
      <c r="DU228" s="240" t="str">
        <f t="shared" ca="1" si="296"/>
        <v>7,48647744068922+2,06909350886888E-12i</v>
      </c>
      <c r="DV228" s="240" t="str">
        <f t="shared" ca="1" si="297"/>
        <v>-7,48647744068922-4,47574754112155E-13i</v>
      </c>
      <c r="DW228" s="240" t="str">
        <f t="shared" ca="1" si="298"/>
        <v>7,48647744068922-1,17394400064458E-12i</v>
      </c>
      <c r="DX228" s="240" t="str">
        <f t="shared" ca="1" si="299"/>
        <v>-7,48647744068922+2,7954627554013E-12i</v>
      </c>
      <c r="DY228" s="240" t="str">
        <f t="shared" ca="1" si="300"/>
        <v>7,48647744068922+3,24304400299754E-12i</v>
      </c>
      <c r="DZ228" s="240" t="str">
        <f t="shared" ca="1" si="301"/>
        <v>-7,48647744068922-1,62152524824082E-12i</v>
      </c>
      <c r="EA228" s="240" t="str">
        <f t="shared" ca="1" si="302"/>
        <v>7,48647744068922+6,49348408436718E-18i</v>
      </c>
      <c r="EB228" s="240" t="str">
        <f t="shared" ca="1" si="303"/>
        <v>-7,48647744068922+1,62151226127265E-12i</v>
      </c>
      <c r="EC228" s="240" t="str">
        <f t="shared" ca="1" si="304"/>
        <v>7,48647744068922-2,81747404307628E-12i</v>
      </c>
      <c r="ED228" s="240" t="str">
        <f t="shared" ca="1" si="305"/>
        <v>-7,48647744068922-2,79547574236947E-12i</v>
      </c>
      <c r="EE228" s="240" t="str">
        <f t="shared" ca="1" si="306"/>
        <v>7,48647744068922+1,59951396056583E-12i</v>
      </c>
      <c r="EF228" s="240" t="str">
        <f t="shared" ca="1" si="307"/>
        <v>-7,48647744068922+2,20047941908993E-14i</v>
      </c>
      <c r="EG228" s="240" t="str">
        <f t="shared" ca="1" si="308"/>
        <v>7,48647744068922-1,64352354894763E-12i</v>
      </c>
      <c r="EH228" s="240" t="str">
        <f t="shared" ca="1" si="309"/>
        <v>-7,48647744068922+3,26504230370436E-12i</v>
      </c>
      <c r="EI228" s="240" t="str">
        <f t="shared" ca="1" si="310"/>
        <v>7,48647744068922+2,77346445469449E-12i</v>
      </c>
      <c r="EJ228" s="240" t="str">
        <f t="shared" ca="1" si="311"/>
        <v>-7,48647744068922-1,15194569993776E-12i</v>
      </c>
      <c r="EK228" s="240" t="str">
        <f t="shared" ca="1" si="312"/>
        <v>7,48647744068922-4,6957305481897E-13i</v>
      </c>
      <c r="EL228" s="240" t="str">
        <f t="shared" ca="1" si="313"/>
        <v>-7,48647744068922+2,0910918095757E-12i</v>
      </c>
      <c r="EM228" s="240" t="str">
        <f t="shared" ca="1" si="314"/>
        <v>7,48647744068922-3,28705359137934E-12i</v>
      </c>
      <c r="EN228" s="240"/>
      <c r="EO228" s="240"/>
      <c r="EP228" s="240"/>
    </row>
    <row r="229" spans="1:146" ht="15" thickBot="1">
      <c r="A229" s="277">
        <f t="shared" ref="A229:A292" si="323">A228+Div_Nt_load2</f>
        <v>2.5195312500000018E-3</v>
      </c>
      <c r="B229" s="276">
        <v>129</v>
      </c>
      <c r="C229" s="248">
        <f t="shared" ref="C229:C292" si="324">C228+1/time_load2</f>
        <v>25800</v>
      </c>
      <c r="D229" s="247">
        <f t="shared" si="315"/>
        <v>162106.18092523332</v>
      </c>
      <c r="E229" s="247" t="str">
        <f t="shared" si="316"/>
        <v>162106,180925233i</v>
      </c>
      <c r="F229" s="247"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0,0108983294009973-0,0208387189726293i</v>
      </c>
      <c r="G229" s="247"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47" t="str">
        <f t="shared" si="322"/>
        <v>0,00202118051843875-0,00325801246731697i</v>
      </c>
      <c r="I229" s="247" t="str">
        <f t="shared" si="317"/>
        <v>-0,00237323785292944+0,00307910130971663i</v>
      </c>
      <c r="J229" s="275" t="str">
        <f ca="1">IMPRODUCT(1/N_FFT2,ED100)</f>
        <v>0,0345316756186766+0,00446169307261426i</v>
      </c>
      <c r="K229" s="274" t="str">
        <f t="shared" ca="1" si="318"/>
        <v>-0,0000956898846867641+0,0000957378687360957i</v>
      </c>
      <c r="N229" s="265">
        <f t="shared" ref="N229:N292" ca="1" si="327">Ioutput2+O229</f>
        <v>22.486458917810435</v>
      </c>
      <c r="O229" s="240">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240" t="str">
        <f t="shared" ref="P229:P292" ca="1" si="329">IMPRODUCT(O229,IMEXP(COMPLEX(0,-2*PI()*1*B229/Nt_load2)))</f>
        <v>-7,48420413635275+0,183726899129356i</v>
      </c>
      <c r="Q229" s="240" t="str">
        <f t="shared" ref="Q229:Q292" ca="1" si="330">IMPRODUCT(O229,IMEXP(COMPLEX(0,-2*PI()*2*B229/Nt_load2)))</f>
        <v>7,47744115017575-0,367343128044741i</v>
      </c>
      <c r="R229" s="240" t="str">
        <f t="shared" ref="R229:R292" ca="1" si="331">IMPRODUCT(O229,IMEXP(COMPLEX(0,-2*PI()*3*B229/Nt_load2)))</f>
        <v>-7,46617403304942+0,550738083195565i</v>
      </c>
      <c r="S229" s="240" t="str">
        <f t="shared" ref="S229:S292" ca="1" si="332">IMPRODUCT(O229,IMEXP(COMPLEX(0,-2*PI()*4*B229/Nt_load2)))</f>
        <v>7,45040957186377-0,733801294318853i</v>
      </c>
      <c r="T229" s="240" t="str">
        <f t="shared" ref="T229:T292" ca="1" si="333">IMPRODUCT(O229,IMEXP(COMPLEX(0,-2*PI()*5*B229/Nt_load2)))</f>
        <v>-7,43015726254088+0,916422490980232i</v>
      </c>
      <c r="U229" s="241" t="str">
        <f t="shared" ref="U229:U292" ca="1" si="334">IMPRODUCT(O229,IMEXP(COMPLEX(0,-2*PI()*6*B229/Nt_load2)))</f>
        <v>7,40542930431441-1,09849166900104i</v>
      </c>
      <c r="V229" s="240" t="str">
        <f t="shared" ref="V229:V292" ca="1" si="335">IMPRODUCT(O229,IMEXP(COMPLEX(0,-2*PI()*7*B229/Nt_load2)))</f>
        <v>-7,37624059238199+1,27989915671496i</v>
      </c>
      <c r="W229" s="240" t="str">
        <f t="shared" ref="W229:W292" ca="1" si="336">IMPRODUCT(O229,IMEXP(COMPLEX(0,-2*PI()*8*B229/Nt_load2)))</f>
        <v>7,34260870893198-1,46053568103609i</v>
      </c>
      <c r="X229" s="240" t="str">
        <f t="shared" ref="X229:X292" ca="1" si="337">IMPRODUCT(O229,IMEXP(COMPLEX(0,-2*PI()*9*B229/Nt_load2)))</f>
        <v>-7,30455391255353+1,64029243327593i</v>
      </c>
      <c r="Y229" s="240" t="str">
        <f t="shared" ref="Y229:Y292" ca="1" si="338">IMPRODUCT(O229,IMEXP(COMPLEX(0,-2*PI()*10*B229/Nt_load2)))</f>
        <v>7,26209912603319-1,81906113468771i</v>
      </c>
      <c r="Z229" s="240" t="str">
        <f t="shared" ref="Z229:Z292" ca="1" si="339">IMPRODUCT(O229,IMEXP(COMPLEX(0,-2*PI()*11*B229/Nt_load2)))</f>
        <v>-7,21526992254652+1,99673410169178i</v>
      </c>
      <c r="AA229" s="240" t="str">
        <f t="shared" ref="AA229:AA292" ca="1" si="340">IMPRODUCT(O229,IMEXP(COMPLEX(0,-2*PI()*12*B229/Nt_load2)))</f>
        <v>7,16409451025482-2,17320431073565i</v>
      </c>
      <c r="AB229" s="240" t="str">
        <f t="shared" ref="AB229:AB292" ca="1" si="341">IMPRODUCT(O229,IMEXP(COMPLEX(0,-2*PI()*13*B229/Nt_load2)))</f>
        <v>-7,10860371531313+2,34836546276337i</v>
      </c>
      <c r="AC229" s="240" t="str">
        <f t="shared" ref="AC229:AC292" ca="1" si="342">IMPRODUCT(O229,IMEXP(COMPLEX(0,-2*PI()*14*B229/Nt_load2)))</f>
        <v>7,04883096330088-2,52211204724812i</v>
      </c>
      <c r="AD229" s="240" t="str">
        <f t="shared" ref="AD229:AD292" ca="1" si="343">IMPRODUCT(O229,IMEXP(COMPLEX(0,-2*PI()*15*B229/Nt_load2)))</f>
        <v>-6,98481225908912+2,6943394057434i</v>
      </c>
      <c r="AE229" s="240" t="str">
        <f t="shared" ref="AE229:AE292" ca="1" si="344">IMPRODUCT(O229,IMEXP(COMPLEX(0,-2*PI()*16*B229/Nt_load2)))</f>
        <v>6,91658616515171-2,86494379492781i</v>
      </c>
      <c r="AF229" s="240" t="str">
        <f t="shared" ref="AF229:AF292" ca="1" si="345">IMPRODUCT(O229,IMEXP(COMPLEX(0,-2*PI()*17*B229/Nt_load2)))</f>
        <v>-6,84419377833592+3,03382244909804i</v>
      </c>
      <c r="AG229" s="240" t="str">
        <f t="shared" ref="AG229:AG292" ca="1" si="346">IMPRODUCT(O229,IMEXP(COMPLEX(0,-2*PI()*18*B229/Nt_load2)))</f>
        <v>6,76767870510928-3,20087364206613i</v>
      </c>
      <c r="AH229" s="240" t="str">
        <f t="shared" ref="AH229:AH292" ca="1" si="347">IMPRODUCT(O229,IMEXP(COMPLEX(0,-2*PI()*19*B229/Nt_load2)))</f>
        <v>-6,68708703529018+3,36599674844129i</v>
      </c>
      <c r="AI229" s="240" t="str">
        <f t="shared" ref="AI229:AI292" ca="1" si="348">IMPRODUCT(O229,IMEXP(COMPLEX(0,-2*PI()*20*B229/Nt_load2)))</f>
        <v>6,6024673142873-3,52909230423791i</v>
      </c>
      <c r="AJ229" s="240" t="str">
        <f t="shared" ref="AJ229:AJ292" ca="1" si="349">IMPRODUCT(O229,IMEXP(COMPLEX(0,-2*PI()*21*B229/Nt_load2)))</f>
        <v>-6,51387051385677+3,69006206679111i</v>
      </c>
      <c r="AK229" s="240" t="str">
        <f t="shared" ref="AK229:AK292" ca="1" si="350">IMPRODUCT(O229,IMEXP(COMPLEX(0,-2*PI()*22*B229/Nt_load2)))</f>
        <v>6,42135000139767-3,84880907393619i</v>
      </c>
      <c r="AL229" s="240" t="str">
        <f t="shared" ref="AL229:AL292" ca="1" si="351">IMPRODUCT(O229,IMEXP(COMPLEX(0,-2*PI()*23*B229/Nt_load2)))</f>
        <v>-6,32496150780745+4,00523770241136i</v>
      </c>
      <c r="AM229" s="240" t="str">
        <f t="shared" ref="AM229:AM292" ca="1" si="352">IMPRODUCT(O229,IMEXP(COMPLEX(0,-2*PI()*24*B229/Nt_load2)))</f>
        <v>6,22476309391088-4,15925372545945i</v>
      </c>
      <c r="AN229" s="240" t="str">
        <f t="shared" ref="AN229:AN292" ca="1" si="353">IMPRODUCT(O229,IMEXP(COMPLEX(0,-2*PI()*25*B229/Nt_load2)))</f>
        <v>-6,12081511548502+4,31076436958848i</v>
      </c>
      <c r="AO229" s="240" t="str">
        <f t="shared" ref="AO229:AO292" ca="1" si="354">IMPRODUCT(O229,IMEXP(COMPLEX(0,-2*PI()*26*B229/Nt_load2)))</f>
        <v>6,01318018690559-4,45967837045111i</v>
      </c>
      <c r="AP229" s="240" t="str">
        <f t="shared" ref="AP229:AP292" ca="1" si="355">IMPRODUCT(O229,IMEXP(COMPLEX(0,-2*PI()*27*B229/Nt_load2)))</f>
        <v>-5,90192314342924+4,60590602782098i</v>
      </c>
      <c r="AQ229" s="240" t="str">
        <f t="shared" ref="AQ229:AQ292" ca="1" si="356">IMPRODUCT(O229,IMEXP(COMPLEX(0,-2*PI()*28*B229/Nt_load2)))</f>
        <v>5,78711100213802-4,74935925962613i</v>
      </c>
      <c r="AR229" s="240" t="str">
        <f t="shared" ref="AR229:AR292" ca="1" si="357">IMPRODUCT(O229,IMEXP(COMPLEX(0,-2*PI()*28*B229/Nt_load2)))</f>
        <v>5,78711100213802-4,74935925962613i</v>
      </c>
      <c r="AS229" s="240" t="str">
        <f t="shared" ref="AS229:AS292" ca="1" si="358">IMPRODUCT(O229,IMEXP(COMPLEX(0,-2*PI()*30*B229/Nt_load2)))</f>
        <v>5,54710016007533-5,02759852634989i</v>
      </c>
      <c r="AT229" s="240" t="str">
        <f t="shared" ref="AT229:AT292" ca="1" si="359">IMPRODUCT(O229,IMEXP(COMPLEX(0,-2*PI()*31*B229/Nt_load2)))</f>
        <v>-5,42204603286005+5,16221696033884i</v>
      </c>
      <c r="AU229" s="240" t="str">
        <f t="shared" ref="AU229:AU292" ca="1" si="360">IMPRODUCT(O229,IMEXP(COMPLEX(0,-2*PI()*32*B229/Nt_load2)))</f>
        <v>5,2937258678574-5,29372586785912i</v>
      </c>
      <c r="AV229" s="240" t="str">
        <f t="shared" ref="AV229:AV292" ca="1" si="361">IMPRODUCT(O229,IMEXP(COMPLEX(0,-2*PI()*33*B229/Nt_load2)))</f>
        <v>-5,1622169603376+5,42204603286123i</v>
      </c>
      <c r="AW229" s="240" t="str">
        <f t="shared" ref="AW229:AW292" ca="1" si="362">IMPRODUCT(O229,IMEXP(COMPLEX(0,-2*PI()*34*B229/Nt_load2)))</f>
        <v>5,02759852634854-5,54710016007655i</v>
      </c>
      <c r="AX229" s="240" t="str">
        <f t="shared" ref="AX229:AX292" ca="1" si="363">IMPRODUCT(O229,IMEXP(COMPLEX(0,-2*PI()*35*B229/Nt_load2)))</f>
        <v>-4,8899516550013+5,6688129215748i</v>
      </c>
      <c r="AY229" s="240" t="str">
        <f t="shared" ref="AY229:AY292" ca="1" si="364">IMPRODUCT(O229,IMEXP(COMPLEX(0,-2*PI()*36*B229/Nt_load2)))</f>
        <v>4,74935925962414-5,78711100213965i</v>
      </c>
      <c r="AZ229" s="240" t="str">
        <f t="shared" ref="AZ229:AZ292" ca="1" si="365">IMPRODUCT(O229,IMEXP(COMPLEX(0,-2*PI()*37*B229/Nt_load2)))</f>
        <v>-4,60590602781897+5,90192314343082i</v>
      </c>
      <c r="BA229" s="240" t="str">
        <f t="shared" ref="BA229:BA292" ca="1" si="366">IMPRODUCT(O229,IMEXP(COMPLEX(0,-2*PI()*38*B229/Nt_load2)))</f>
        <v>4,45967837044854-6,01318018690749i</v>
      </c>
      <c r="BB229" s="240" t="str">
        <f t="shared" ref="BB229:BB292" ca="1" si="367">IMPRODUCT(O229,IMEXP(COMPLEX(0,-2*PI()*39*B229/Nt_load2)))</f>
        <v>-4,31076436958586+6,12081511548686i</v>
      </c>
      <c r="BC229" s="240" t="str">
        <f t="shared" ref="BC229:BC292" ca="1" si="368">IMPRODUCT(O229,IMEXP(COMPLEX(0,-2*PI()*40*B229/Nt_load2)))</f>
        <v>4,1592537254568-6,22476309391266i</v>
      </c>
      <c r="BD229" s="240" t="str">
        <f t="shared" ref="BD229:BD292" ca="1" si="369">IMPRODUCT(O229,IMEXP(COMPLEX(0,-2*PI()*41*B229/Nt_load2)))</f>
        <v>-4,00523770241423+6,32496150780564i</v>
      </c>
      <c r="BE229" s="240" t="str">
        <f t="shared" ref="BE229:BE292" ca="1" si="370">IMPRODUCT(O229,IMEXP(COMPLEX(0,-2*PI()*42*B229/Nt_load2)))</f>
        <v>3,84880907393911-6,42135000139592i</v>
      </c>
      <c r="BF229" s="240" t="str">
        <f t="shared" ref="BF229:BF292" ca="1" si="371">IMPRODUCT(O229,IMEXP(COMPLEX(0,-2*PI()*43*B229/Nt_load2)))</f>
        <v>-3,69006206679407+6,5138705138551i</v>
      </c>
      <c r="BG229" s="240" t="str">
        <f t="shared" ref="BG229:BG292" ca="1" si="372">IMPRODUCT(O229,IMEXP(COMPLEX(0,-2*PI()*44*B229/Nt_load2)))</f>
        <v>3,5290923042403-6,60246731428602i</v>
      </c>
      <c r="BH229" s="240" t="str">
        <f t="shared" ref="BH229:BH292" ca="1" si="373">IMPRODUCT(O229,IMEXP(COMPLEX(0,-2*PI()*45*B229/Nt_load2)))</f>
        <v>-3,36599674844371+6,68708703528897i</v>
      </c>
      <c r="BI229" s="240" t="str">
        <f t="shared" ref="BI229:BI292" ca="1" si="374">IMPRODUCT(O229,IMEXP(COMPLEX(0,-2*PI()*46*B229/Nt_load2)))</f>
        <v>3,20087364206858-6,76767870510812i</v>
      </c>
      <c r="BJ229" s="240" t="str">
        <f t="shared" ref="BJ229:BJ292" ca="1" si="375">IMPRODUCT(O229,IMEXP(COMPLEX(0,-2*PI()*47*B229/Nt_load2)))</f>
        <v>-3,03382244909983+6,84419377833513i</v>
      </c>
      <c r="BK229" s="240" t="str">
        <f t="shared" ref="BK229:BK292" ca="1" si="376">IMPRODUCT(O229,IMEXP(COMPLEX(0,-2*PI()*48*B229/Nt_load2)))</f>
        <v>2,86494379492967-6,91658616515093i</v>
      </c>
      <c r="BL229" s="240" t="str">
        <f t="shared" ref="BL229:BL292" ca="1" si="377">IMPRODUCT(O229,IMEXP(COMPLEX(0,-2*PI()*49*B229/Nt_load2)))</f>
        <v>-2,69433940574459+6,98481225908866i</v>
      </c>
      <c r="BM229" s="240" t="str">
        <f t="shared" ref="BM229:BM292" ca="1" si="378">IMPRODUCT(O229,IMEXP(COMPLEX(0,-2*PI()*50*B229/Nt_load2)))</f>
        <v>2,52211204724932-7,04883096330045i</v>
      </c>
      <c r="BN229" s="240" t="str">
        <f t="shared" ref="BN229:BN292" ca="1" si="379">IMPRODUCT(O229,IMEXP(COMPLEX(0,-2*PI()*51*B229/Nt_load2)))</f>
        <v>-2,34836546276463+7,10860371531271i</v>
      </c>
      <c r="BO229" s="240" t="str">
        <f t="shared" ref="BO229:BO292" ca="1" si="380">IMPRODUCT(O229,IMEXP(COMPLEX(0,-2*PI()*52*B229/Nt_load2)))</f>
        <v>2,17320431073621-7,16409451025466i</v>
      </c>
      <c r="BP229" s="240" t="str">
        <f t="shared" ref="BP229:BP292" ca="1" si="381">IMPRODUCT(O229,IMEXP(COMPLEX(0,-2*PI()*53*B229/Nt_load2)))</f>
        <v>-1,99673410169234+7,21526992254637i</v>
      </c>
      <c r="BQ229" s="240" t="str">
        <f t="shared" ref="BQ229:BQ292" ca="1" si="382">IMPRODUCT(O229,IMEXP(COMPLEX(0,-2*PI()*54*B229/Nt_load2)))</f>
        <v>1,81906113468809-7,26209912603309i</v>
      </c>
      <c r="BR229" s="240" t="str">
        <f t="shared" ref="BR229:BR292" ca="1" si="383">IMPRODUCT(O229,IMEXP(COMPLEX(0,-2*PI()*55*B229/Nt_load2)))</f>
        <v>-1,64029243327559+7,3045539125536i</v>
      </c>
      <c r="BS229" s="240" t="str">
        <f t="shared" ref="BS229:BS292" ca="1" si="384">IMPRODUCT(O229,IMEXP(COMPLEX(0,-2*PI()*56*B229/Nt_load2)))</f>
        <v>1,46053568103577-7,34260870893205i</v>
      </c>
      <c r="BT229" s="240" t="str">
        <f t="shared" ref="BT229:BT292" ca="1" si="385">IMPRODUCT(O229,IMEXP(COMPLEX(0,-2*PI()*57*B229/Nt_load2)))</f>
        <v>-1,27989915671463+7,37624059238204i</v>
      </c>
      <c r="BU229" s="240" t="str">
        <f t="shared" ref="BU229:BU292" ca="1" si="386">IMPRODUCT(O229,IMEXP(COMPLEX(0,-2*PI()*58*B229/Nt_load2)))</f>
        <v>1,098491669-7,40542930431457i</v>
      </c>
      <c r="BV229" s="240" t="str">
        <f t="shared" ref="BV229:BV292" ca="1" si="387">IMPRODUCT(O229,IMEXP(COMPLEX(0,-2*PI()*59*B229/Nt_load2)))</f>
        <v>-0,916422490979214+7,430157262541i</v>
      </c>
      <c r="BW229" s="240" t="str">
        <f t="shared" ref="BW229:BW292" ca="1" si="388">IMPRODUCT(O229,IMEXP(COMPLEX(0,-2*PI()*60*B229/Nt_load2)))</f>
        <v>0,733801294317099-7,45040957186394i</v>
      </c>
      <c r="BX229" s="240" t="str">
        <f t="shared" ref="BX229:BX292" ca="1" si="389">IMPRODUCT(O229,IMEXP(COMPLEX(0,-2*PI()*61*B229/Nt_load2)))</f>
        <v>-0,550738083193887+7,46617403304955i</v>
      </c>
      <c r="BY229" s="240" t="str">
        <f t="shared" ref="BY229:BY292" ca="1" si="390">IMPRODUCT(O229,IMEXP(COMPLEX(0,-2*PI()*62*B229/Nt_load2)))</f>
        <v>0,367343128042781-7,47744115017585i</v>
      </c>
      <c r="BZ229" s="240" t="str">
        <f t="shared" ref="BZ229:BZ292" ca="1" si="391">IMPRODUCT(O229,IMEXP(COMPLEX(0,-2*PI()*63*B229/Nt_load2)))</f>
        <v>-0,183726899127185+7,4842041363528i</v>
      </c>
      <c r="CA229" s="240" t="str">
        <f t="shared" ref="CA229:CA292" ca="1" si="392">IMPRODUCT(O229,IMEXP(COMPLEX(0,-2*PI()*64*B229/Nt_load2)))</f>
        <v>-2,45428010072685E-12-7,48645891781043i</v>
      </c>
      <c r="CB229" s="240" t="str">
        <f t="shared" ref="CB229:CB292" ca="1" si="393">IMPRODUCT(O229,IMEXP(COMPLEX(0,-2*PI()*65*B229/Nt_load2)))</f>
        <v>0,183726899132091+7,48420413635269i</v>
      </c>
      <c r="CC229" s="240" t="str">
        <f t="shared" ref="CC229:CC292" ca="1" si="394">IMPRODUCT(O229,IMEXP(COMPLEX(0,-2*PI()*66*B229/Nt_load2)))</f>
        <v>-0,367343128047683-7,47744115017561i</v>
      </c>
      <c r="CD229" s="240" t="str">
        <f t="shared" ref="CD229:CD292" ca="1" si="395">IMPRODUCT(O229,IMEXP(COMPLEX(0,-2*PI()*67*B229/Nt_load2)))</f>
        <v>0,550738083198994+7,46617403304916i</v>
      </c>
      <c r="CE229" s="240" t="str">
        <f t="shared" ref="CE229:CE292" ca="1" si="396">IMPRODUCT(O229,IMEXP(COMPLEX(0,-2*PI()*68*B229/Nt_load2)))</f>
        <v>-0,733801294322196-7,45040957186345i</v>
      </c>
      <c r="CF229" s="240" t="str">
        <f t="shared" ref="CF229:CF292" ca="1" si="397">IMPRODUCT(O229,IMEXP(COMPLEX(0,-2*PI()*69*B229/Nt_load2)))</f>
        <v>0,916422490976691+7,43015726254132i</v>
      </c>
      <c r="CG229" s="240" t="str">
        <f t="shared" ref="CG229:CG292" ca="1" si="398">IMPRODUCT(O229,IMEXP(COMPLEX(0,-2*PI()*70*B229/Nt_load2)))</f>
        <v>-1,0984916689977-7,40542930431491i</v>
      </c>
      <c r="CH229" s="240" t="str">
        <f t="shared" ref="CH229:CH292" ca="1" si="399">IMPRODUCT(O229,IMEXP(COMPLEX(0,-2*PI()*71*B229/Nt_load2)))</f>
        <v>1,27989915671234+7,37624059238244i</v>
      </c>
      <c r="CI229" s="240" t="str">
        <f t="shared" ref="CI229:CI292" ca="1" si="400">IMPRODUCT(O229,IMEXP(COMPLEX(0,-2*PI()*72*B229/Nt_load2)))</f>
        <v>-1,46053568103349-7,3426087089325i</v>
      </c>
      <c r="CJ229" s="240" t="str">
        <f t="shared" ref="CJ229:CJ292" ca="1" si="401">IMPRODUCT(O229,IMEXP(COMPLEX(0,-2*PI()*73*B229/Nt_load2)))</f>
        <v>1,64029243327332+7,30455391255412i</v>
      </c>
      <c r="CK229" s="240" t="str">
        <f t="shared" ref="CK229:CK292" ca="1" si="402">IMPRODUCT(O229,IMEXP(COMPLEX(0,-2*PI()*74*B229/Nt_load2)))</f>
        <v>-1,81906113468584-7,26209912603366i</v>
      </c>
      <c r="CL229" s="240" t="str">
        <f t="shared" ref="CL229:CL292" ca="1" si="403">IMPRODUCT(O229,IMEXP(COMPLEX(0,-2*PI()*75*B229/Nt_load2)))</f>
        <v>1,99673410168989+7,21526992254704i</v>
      </c>
      <c r="CM229" s="240" t="str">
        <f t="shared" ref="CM229:CM292" ca="1" si="404">IMPRODUCT(O229,IMEXP(COMPLEX(0,-2*PI()*76*B229/Nt_load2)))</f>
        <v>-2,17320431073378-7,16409451025539i</v>
      </c>
      <c r="CN229" s="240" t="str">
        <f t="shared" ref="CN229:CN292" ca="1" si="405">IMPRODUCT(O229,IMEXP(COMPLEX(0,-2*PI()*77*B229/Nt_load2)))</f>
        <v>2,34836546276222+7,10860371531351i</v>
      </c>
      <c r="CO229" s="240" t="str">
        <f t="shared" ref="CO229:CO292" ca="1" si="406">IMPRODUCT(O229,IMEXP(COMPLEX(0,-2*PI()*78*B229/Nt_load2)))</f>
        <v>-2,52211204724693-7,04883096330131i</v>
      </c>
      <c r="CP229" s="240" t="str">
        <f t="shared" ref="CP229:CP292" ca="1" si="407">IMPRODUCT(O229,IMEXP(COMPLEX(0,-2*PI()*79*B229/Nt_load2)))</f>
        <v>2,69433940574222+6,98481225908958i</v>
      </c>
      <c r="CQ229" s="240" t="str">
        <f t="shared" ref="CQ229:CQ292" ca="1" si="408">IMPRODUCT(O229,IMEXP(COMPLEX(0,-2*PI()*80*B229/Nt_load2)))</f>
        <v>-2,86494379492733-6,91658616515191i</v>
      </c>
      <c r="CR229" s="240" t="str">
        <f t="shared" ref="CR229:CR292" ca="1" si="409">IMPRODUCT(O229,IMEXP(COMPLEX(0,-2*PI()*81*B229/Nt_load2)))</f>
        <v>3,0338224490977+6,84419377833607i</v>
      </c>
      <c r="CS229" s="240" t="str">
        <f t="shared" ref="CS229:CS292" ca="1" si="410">IMPRODUCT(O229,IMEXP(COMPLEX(0,-2*PI()*82*B229/Nt_load2)))</f>
        <v>-3,20087364206628-6,76767870510921i</v>
      </c>
      <c r="CT229" s="240" t="str">
        <f t="shared" ref="CT229:CT292" ca="1" si="411">IMPRODUCT(O229,IMEXP(COMPLEX(0,-2*PI()*83*B229/Nt_load2)))</f>
        <v>3,36599674844163+6,68708703529001i</v>
      </c>
      <c r="CU229" s="240" t="str">
        <f t="shared" ref="CU229:CU292" ca="1" si="412">IMPRODUCT(O229,IMEXP(COMPLEX(0,-2*PI()*84*B229/Nt_load2)))</f>
        <v>-3,52909230423806-6,60246731428721i</v>
      </c>
      <c r="CV229" s="240" t="str">
        <f t="shared" ref="CV229:CV292" ca="1" si="413">IMPRODUCT(O229,IMEXP(COMPLEX(0,-2*PI()*85*B229/Nt_load2)))</f>
        <v>3,69006206679204+6,51387051385624i</v>
      </c>
      <c r="CW229" s="240" t="str">
        <f t="shared" ref="CW229:CW292" ca="1" si="414">IMPRODUCT(O229,IMEXP(COMPLEX(0,-2*PI()*86*B229/Nt_load2)))</f>
        <v>-3,84880907393693-6,42135000139723i</v>
      </c>
      <c r="CX229" s="240" t="str">
        <f t="shared" ref="CX229:CX292" ca="1" si="415">IMPRODUCT(O229,IMEXP(COMPLEX(0,-2*PI()*87*B229/Nt_load2)))</f>
        <v>4,00523770241227+6,32496150780688i</v>
      </c>
      <c r="CY229" s="240" t="str">
        <f t="shared" ref="CY229:CY292" ca="1" si="416">IMPRODUCT(O229,IMEXP(COMPLEX(0,-2*PI()*88*B229/Nt_load2)))</f>
        <v>-4,15925372546079-6,22476309390999i</v>
      </c>
      <c r="CZ229" s="240" t="str">
        <f t="shared" ref="CZ229:CZ292" ca="1" si="417">IMPRODUCT(O229,IMEXP(COMPLEX(0,-2*PI()*89*B229/Nt_load2)))</f>
        <v>4,31076436958996+6,12081511548397i</v>
      </c>
      <c r="DA229" s="240" t="str">
        <f t="shared" ref="DA229:DA292" ca="1" si="418">IMPRODUCT(O229,IMEXP(COMPLEX(0,-2*PI()*90*B229/Nt_load2)))</f>
        <v>-4,45967837045273-6,01318018690438i</v>
      </c>
      <c r="DB229" s="240" t="str">
        <f t="shared" ref="DB229:DB292" ca="1" si="419">IMPRODUCT(O229,IMEXP(COMPLEX(0,-2*PI()*91*B229/Nt_load2)))</f>
        <v>4,60590602782292+5,90192314342774i</v>
      </c>
      <c r="DC229" s="240" t="str">
        <f t="shared" ref="DC229:DC292" ca="1" si="420">IMPRODUCT(O229,IMEXP(COMPLEX(0,-2*PI()*92*B229/Nt_load2)))</f>
        <v>-4,74935925962818-5,78711100213633i</v>
      </c>
      <c r="DD229" s="240" t="str">
        <f t="shared" ref="DD229:DD292" ca="1" si="421">IMPRODUCT(O229,IMEXP(COMPLEX(0,-2*PI()*93*B229/Nt_load2)))</f>
        <v>4,8899516550051+5,66881292157152i</v>
      </c>
      <c r="DE229" s="240" t="str">
        <f t="shared" ref="DE229:DE292" ca="1" si="422">IMPRODUCT(O229,IMEXP(COMPLEX(0,-2*PI()*94*B229/Nt_load2)))</f>
        <v>-5,02759852635242-5,54710016007304i</v>
      </c>
      <c r="DF229" s="240" t="str">
        <f t="shared" ref="DF229:DF292" ca="1" si="423">IMPRODUCT(O229,IMEXP(COMPLEX(0,-2*PI()*95*B229/Nt_load2)))</f>
        <v>5,16221696034116+5,42204603285785i</v>
      </c>
      <c r="DG229" s="240" t="str">
        <f t="shared" ref="DG229:DG292" ca="1" si="424">IMPRODUCT(O229,IMEXP(COMPLEX(0,-2*PI()*96*B229/Nt_load2)))</f>
        <v>-5,29372586786101-5,29372586785551i</v>
      </c>
      <c r="DH229" s="240" t="str">
        <f t="shared" ref="DH229:DH292" ca="1" si="425">IMPRODUCT(O229,IMEXP(COMPLEX(0,-2*PI()*97*B229/Nt_load2)))</f>
        <v>5,42204603285793+5,16221696034107i</v>
      </c>
      <c r="DI229" s="240" t="str">
        <f t="shared" ref="DI229:DI292" ca="1" si="426">IMPRODUCT(O229,IMEXP(COMPLEX(0,-2*PI()*98*B229/Nt_load2)))</f>
        <v>-5,54710016007313-5,02759852635232i</v>
      </c>
      <c r="DJ229" s="240" t="str">
        <f t="shared" ref="DJ229:DJ292" ca="1" si="427">IMPRODUCT(O229,IMEXP(COMPLEX(0,-2*PI()*99*B229/Nt_load2)))</f>
        <v>5,66881292157161+4,889951655005i</v>
      </c>
      <c r="DK229" s="240" t="str">
        <f t="shared" ref="DK229:DK292" ca="1" si="428">IMPRODUCT(O229,IMEXP(COMPLEX(0,-2*PI()*100*B229/Nt_load2)))</f>
        <v>-5,78711100213641-4,74935925962809i</v>
      </c>
      <c r="DL229" s="240" t="str">
        <f t="shared" ref="DL229:DL292" ca="1" si="429">IMPRODUCT(O229,IMEXP(COMPLEX(0,-2*PI()*101*B229/Nt_load2)))</f>
        <v>5,90192314342781+4,60590602782281i</v>
      </c>
      <c r="DM229" s="240" t="str">
        <f t="shared" ref="DM229:DM292" ca="1" si="430">IMPRODUCT(O229,IMEXP(COMPLEX(0,-2*PI()*102*B229/Nt_load2)))</f>
        <v>-6,01318018690445-4,45967837045263i</v>
      </c>
      <c r="DN229" s="240" t="str">
        <f t="shared" ref="DN229:DN292" ca="1" si="431">IMPRODUCT(O229,IMEXP(COMPLEX(0,-2*PI()*103*B229/Nt_load2)))</f>
        <v>6,12081511548404+4,31076436958985i</v>
      </c>
      <c r="DO229" s="240" t="str">
        <f t="shared" ref="DO229:DO292" ca="1" si="432">IMPRODUCT(O229,IMEXP(COMPLEX(0,-2*PI()*104*B229/Nt_load2)))</f>
        <v>-6,22476309390983-4,15925372546103i</v>
      </c>
      <c r="DP229" s="240" t="str">
        <f t="shared" ref="DP229:DP292" ca="1" si="433">IMPRODUCT(O229,IMEXP(COMPLEX(0,-2*PI()*105*B229/Nt_load2)))</f>
        <v>6,32496150780695+4,00523770241216i</v>
      </c>
      <c r="DQ229" s="240" t="str">
        <f t="shared" ref="DQ229:DQ292" ca="1" si="434">IMPRODUCT(O229,IMEXP(COMPLEX(0,-2*PI()*106*B229/Nt_load2)))</f>
        <v>-6,42135000139708-3,84880907393718i</v>
      </c>
      <c r="DR229" s="240" t="str">
        <f t="shared" ref="DR229:DR292" ca="1" si="435">IMPRODUCT(O229,IMEXP(COMPLEX(0,-2*PI()*107*B229/Nt_load2)))</f>
        <v>6,51387051385631+3,69006206679193i</v>
      </c>
      <c r="DS229" s="240" t="str">
        <f t="shared" ref="DS229:DS292" ca="1" si="436">IMPRODUCT(O229,IMEXP(COMPLEX(0,-2*PI()*108*B229/Nt_load2)))</f>
        <v>-6,60246731428728-3,52909230423795i</v>
      </c>
      <c r="DT229" s="240" t="str">
        <f t="shared" ref="DT229:DT292" ca="1" si="437">IMPRODUCT(O229,IMEXP(COMPLEX(0,-2*PI()*109*B229/Nt_load2)))</f>
        <v>6,68708703529007+3,36599674844152i</v>
      </c>
      <c r="DU229" s="240" t="str">
        <f t="shared" ref="DU229:DU292" ca="1" si="438">IMPRODUCT(O229,IMEXP(COMPLEX(0,-2*PI()*110*B229/Nt_load2)))</f>
        <v>-6,76767870510927-3,20087364206617i</v>
      </c>
      <c r="DV229" s="240" t="str">
        <f t="shared" ref="DV229:DV292" ca="1" si="439">IMPRODUCT(O229,IMEXP(COMPLEX(0,-2*PI()*111*B229/Nt_load2)))</f>
        <v>6,84419377833613+3,03382244909759i</v>
      </c>
      <c r="DW229" s="240" t="str">
        <f t="shared" ref="DW229:DW292" ca="1" si="440">IMPRODUCT(O229,IMEXP(COMPLEX(0,-2*PI()*112*B229/Nt_load2)))</f>
        <v>-6,91658616515196-2,86494379492721i</v>
      </c>
      <c r="DX229" s="240" t="str">
        <f t="shared" ref="DX229:DX292" ca="1" si="441">IMPRODUCT(O229,IMEXP(COMPLEX(0,-2*PI()*113*B229/Nt_load2)))</f>
        <v>6,98481225908955+2,6943394057423i</v>
      </c>
      <c r="DY229" s="240" t="str">
        <f t="shared" ref="DY229:DY292" ca="1" si="442">IMPRODUCT(O229,IMEXP(COMPLEX(0,-2*PI()*114*B229/Nt_load2)))</f>
        <v>-7,04883096330135-2,52211204724681i</v>
      </c>
      <c r="DZ229" s="240" t="str">
        <f t="shared" ref="DZ229:DZ292" ca="1" si="443">IMPRODUCT(O229,IMEXP(COMPLEX(0,-2*PI()*115*B229/Nt_load2)))</f>
        <v>7,10860371531348+2,3483654627623i</v>
      </c>
      <c r="EA229" s="240" t="str">
        <f t="shared" ref="EA229:EA292" ca="1" si="444">IMPRODUCT(O229,IMEXP(COMPLEX(0,-2*PI()*116*B229/Nt_load2)))</f>
        <v>-7,16409451025543-2,17320431073365i</v>
      </c>
      <c r="EB229" s="240" t="str">
        <f t="shared" ref="EB229:EB292" ca="1" si="445">IMPRODUCT(O229,IMEXP(COMPLEX(0,-2*PI()*117*B229/Nt_load2)))</f>
        <v>7,21526992254702+1,99673410168997i</v>
      </c>
      <c r="EC229" s="240" t="str">
        <f t="shared" ref="EC229:EC292" ca="1" si="446">IMPRODUCT(O229,IMEXP(COMPLEX(0,-2*PI()*118*B229/Nt_load2)))</f>
        <v>-7,26209912603369-1,81906113468571i</v>
      </c>
      <c r="ED229" s="240" t="str">
        <f t="shared" ref="ED229:ED292" ca="1" si="447">IMPRODUCT(O229,IMEXP(COMPLEX(0,-2*PI()*119*B229/Nt_load2)))</f>
        <v>7,3045539125541+1,6402924332734i</v>
      </c>
      <c r="EE229" s="240" t="str">
        <f t="shared" ref="EE229:EE292" ca="1" si="448">IMPRODUCT(O229,IMEXP(COMPLEX(0,-2*PI()*120*B229/Nt_load2)))</f>
        <v>-7,34260870893253-1,46053568103336i</v>
      </c>
      <c r="EF229" s="240" t="str">
        <f t="shared" ref="EF229:EF292" ca="1" si="449">IMPRODUCT(O229,IMEXP(COMPLEX(0,-2*PI()*121*B229/Nt_load2)))</f>
        <v>7,3762405923825+1,27989915671201i</v>
      </c>
      <c r="EG229" s="240" t="str">
        <f t="shared" ref="EG229:EG292" ca="1" si="450">IMPRODUCT(O229,IMEXP(COMPLEX(0,-2*PI()*122*B229/Nt_load2)))</f>
        <v>-7,40542930431493-1,09849166899758i</v>
      </c>
      <c r="EH229" s="240" t="str">
        <f t="shared" ref="EH229:EH292" ca="1" si="451">IMPRODUCT(O229,IMEXP(COMPLEX(0,-2*PI()*123*B229/Nt_load2)))</f>
        <v>7,43015726254133+0,916422490976564i</v>
      </c>
      <c r="EI229" s="240" t="str">
        <f t="shared" ref="EI229:EI292" ca="1" si="452">IMPRODUCT(O229,IMEXP(COMPLEX(0,-2*PI()*124*B229/Nt_load2)))</f>
        <v>-7,45040957186348-0,733801294321857i</v>
      </c>
      <c r="EJ229" s="240" t="str">
        <f t="shared" ref="EJ229:EJ292" ca="1" si="453">IMPRODUCT(O229,IMEXP(COMPLEX(0,-2*PI()*125*B229/Nt_load2)))</f>
        <v>7,46617403304918+0,550738083198866i</v>
      </c>
      <c r="EK229" s="240" t="str">
        <f t="shared" ref="EK229:EK292" ca="1" si="454">IMPRODUCT(O229,IMEXP(COMPLEX(0,-2*PI()*126*B229/Nt_load2)))</f>
        <v>-7,47744115017562-0,367343128047555i</v>
      </c>
      <c r="EL229" s="240" t="str">
        <f t="shared" ref="EL229:EL292" ca="1" si="455">IMPRODUCT(O229,IMEXP(COMPLEX(0,-2*PI()*127*B229/Nt_load2)))</f>
        <v>7,48420413635269+0,183726899132176i</v>
      </c>
      <c r="EM229" s="240" t="str">
        <f t="shared" ref="EM229:EM292" ca="1" si="456">IMPRODUCT(O229,IMEXP(COMPLEX(0,-2*PI()*128*B229/Nt_load2)))</f>
        <v>-7,48645891781043-2,32589043938491E-12i</v>
      </c>
      <c r="EN229" s="240"/>
      <c r="EO229" s="240"/>
      <c r="EP229" s="240"/>
    </row>
    <row r="230" spans="1:146" ht="15" thickBot="1">
      <c r="A230" s="277">
        <f t="shared" si="323"/>
        <v>2.5390625000000018E-3</v>
      </c>
      <c r="B230" s="276">
        <v>130</v>
      </c>
      <c r="C230" s="248">
        <f t="shared" si="324"/>
        <v>26000</v>
      </c>
      <c r="D230" s="247">
        <f t="shared" ref="D230:D237" si="457">2*PI()*C230</f>
        <v>163362.81798666925</v>
      </c>
      <c r="E230" s="247" t="str">
        <f t="shared" ref="E230:E237" si="458">COMPLEX(0,D230)</f>
        <v>163362,817986669i</v>
      </c>
      <c r="F230" s="247" t="str">
        <f t="shared" si="325"/>
        <v>0,0109065977146725-0,0207169162286443i</v>
      </c>
      <c r="G230" s="247" t="str">
        <f t="shared" si="326"/>
        <v>-3,36365710242147+2,68467103579114i</v>
      </c>
      <c r="H230" s="247" t="str">
        <f t="shared" si="322"/>
        <v>0,00202079778492458-0,00323293635047906i</v>
      </c>
      <c r="I230" s="247" t="str">
        <f t="shared" ref="I230:I237" si="459">IMDIV(IMPRODUCT(-1,H230),IMSUM(1,IMPRODUCT(F230,G230,-1)))</f>
        <v>-0,00236811231655714+0,00305644025175891i</v>
      </c>
      <c r="J230" s="275" t="str">
        <f ca="1">IMPRODUCT(1/N_FFT2,EE100)</f>
        <v>0,0381658345092907-0,0000335592856481161i</v>
      </c>
      <c r="K230" s="274" t="str">
        <f t="shared" ref="K230:K237" ca="1" si="460">IMPRODUCT(I230,J230)</f>
        <v>-0,0000902784108216577+0,000116731064993844i</v>
      </c>
      <c r="N230" s="265">
        <f t="shared" ca="1" si="327"/>
        <v>22.486429555949162</v>
      </c>
      <c r="O230" s="240">
        <f t="shared" ca="1" si="328"/>
        <v>7.4864295559491625</v>
      </c>
      <c r="P230" s="240" t="str">
        <f t="shared" ca="1" si="329"/>
        <v>-7,47741182368213+0,367341687326442i</v>
      </c>
      <c r="Q230" s="240" t="str">
        <f t="shared" ca="1" si="330"/>
        <v>7,45038035138792-0,733798416352855i</v>
      </c>
      <c r="R230" s="240" t="str">
        <f t="shared" ca="1" si="331"/>
        <v>-7,40540026025098+1,09848736072106i</v>
      </c>
      <c r="S230" s="240" t="str">
        <f t="shared" ca="1" si="332"/>
        <v>7,34257991125068-1,46052995282093i</v>
      </c>
      <c r="T230" s="240" t="str">
        <f t="shared" ca="1" si="333"/>
        <v>-7,26207064410999+1,81905400033786i</v>
      </c>
      <c r="U230" s="241" t="str">
        <f t="shared" ca="1" si="334"/>
        <v>7,16406641270552-2,17319578743696i</v>
      </c>
      <c r="V230" s="240" t="str">
        <f t="shared" ca="1" si="335"/>
        <v>-7,04880331781478+2,52210215553464i</v>
      </c>
      <c r="W230" s="240" t="str">
        <f t="shared" ca="1" si="336"/>
        <v>6,9165590383289-2,86493255863028i</v>
      </c>
      <c r="X230" s="240" t="str">
        <f t="shared" ca="1" si="337"/>
        <v>-6,76765216230095+3,20086108825304i</v>
      </c>
      <c r="Y230" s="240" t="str">
        <f t="shared" ca="1" si="338"/>
        <v>6,60244141943771-3,52907846315189i</v>
      </c>
      <c r="Z230" s="240" t="str">
        <f t="shared" ca="1" si="339"/>
        <v>-6,42132481688911+3,8487939789229i</v>
      </c>
      <c r="AA230" s="240" t="str">
        <f t="shared" ca="1" si="340"/>
        <v>6,22473868041538-4,15923741288349i</v>
      </c>
      <c r="AB230" s="240" t="str">
        <f t="shared" ca="1" si="341"/>
        <v>-6,01315660323783+4,45966087961029i</v>
      </c>
      <c r="AC230" s="240" t="str">
        <f t="shared" ca="1" si="342"/>
        <v>5,78708830511232-4,74934063265853i</v>
      </c>
      <c r="AD230" s="240" t="str">
        <f t="shared" ca="1" si="343"/>
        <v>-5,54707840437119+5,02757880812901i</v>
      </c>
      <c r="AE230" s="240" t="str">
        <f t="shared" ca="1" si="344"/>
        <v>5,29370510588726-5,29370510588683i</v>
      </c>
      <c r="AF230" s="240" t="str">
        <f t="shared" ca="1" si="345"/>
        <v>-5,02757880812891+5,54707840437128i</v>
      </c>
      <c r="AG230" s="240" t="str">
        <f t="shared" ca="1" si="346"/>
        <v>4,74934063265842-5,78708830511241i</v>
      </c>
      <c r="AH230" s="240" t="str">
        <f t="shared" ca="1" si="347"/>
        <v>-4,45966087961077+6,01315660323747i</v>
      </c>
      <c r="AI230" s="240" t="str">
        <f t="shared" ca="1" si="348"/>
        <v>4,15923741288337-6,22473868041546i</v>
      </c>
      <c r="AJ230" s="240" t="str">
        <f t="shared" ca="1" si="349"/>
        <v>-3,84879397892273+6,42132481688921i</v>
      </c>
      <c r="AK230" s="240" t="str">
        <f t="shared" ca="1" si="350"/>
        <v>3,52907846315239-6,60244141943744i</v>
      </c>
      <c r="AL230" s="240" t="str">
        <f t="shared" ca="1" si="351"/>
        <v>-3,20086108825289+6,76765216230102i</v>
      </c>
      <c r="AM230" s="240" t="str">
        <f t="shared" ca="1" si="352"/>
        <v>2,86493255863013-6,91655903832897i</v>
      </c>
      <c r="AN230" s="240" t="str">
        <f t="shared" ca="1" si="353"/>
        <v>-2,52210215553519+7,04880331781459i</v>
      </c>
      <c r="AO230" s="240" t="str">
        <f t="shared" ca="1" si="354"/>
        <v>2,1731957874368-7,16406641270558i</v>
      </c>
      <c r="AP230" s="240" t="str">
        <f t="shared" ca="1" si="355"/>
        <v>-1,81905400033771+7,26207064411002i</v>
      </c>
      <c r="AQ230" s="240" t="str">
        <f t="shared" ca="1" si="356"/>
        <v>1,4605299528215-7,34257991125057i</v>
      </c>
      <c r="AR230" s="240" t="str">
        <f t="shared" ca="1" si="357"/>
        <v>1,4605299528215-7,34257991125057i</v>
      </c>
      <c r="AS230" s="240" t="str">
        <f t="shared" ca="1" si="358"/>
        <v>0,73379841635293-7,45038035138792i</v>
      </c>
      <c r="AT230" s="240" t="str">
        <f t="shared" ca="1" si="359"/>
        <v>-0,367341687326817+7,47741182368211i</v>
      </c>
      <c r="AU230" s="240" t="str">
        <f t="shared" ca="1" si="360"/>
        <v>2,09108736309234E-12-7,48642955594916i</v>
      </c>
      <c r="AV230" s="240" t="str">
        <f t="shared" ca="1" si="361"/>
        <v>0,367341687323383+7,47741182368228i</v>
      </c>
      <c r="AW230" s="240" t="str">
        <f t="shared" ca="1" si="362"/>
        <v>-0,73379841635618-7,45038035138759i</v>
      </c>
      <c r="AX230" s="240" t="str">
        <f t="shared" ca="1" si="363"/>
        <v>1,09848736072339+7,40540026025063i</v>
      </c>
      <c r="AY230" s="240" t="str">
        <f t="shared" ca="1" si="364"/>
        <v>-1,46052995282251-7,34257991125037i</v>
      </c>
      <c r="AZ230" s="240" t="str">
        <f t="shared" ca="1" si="365"/>
        <v>1,81905400033798+7,26207064410995i</v>
      </c>
      <c r="BA230" s="240" t="str">
        <f t="shared" ca="1" si="366"/>
        <v>-2,17319578743635-7,16406641270571i</v>
      </c>
      <c r="BB230" s="240" t="str">
        <f t="shared" ca="1" si="367"/>
        <v>2,52210215553335+7,04880331781525i</v>
      </c>
      <c r="BC230" s="240" t="str">
        <f t="shared" ca="1" si="368"/>
        <v>-2,86493255862764-6,91655903833i</v>
      </c>
      <c r="BD230" s="240" t="str">
        <f t="shared" ca="1" si="369"/>
        <v>3,20086108824978+6,76765216230249i</v>
      </c>
      <c r="BE230" s="240" t="str">
        <f t="shared" ca="1" si="370"/>
        <v>-3,52907846315471-6,60244141943621i</v>
      </c>
      <c r="BF230" s="240" t="str">
        <f t="shared" ca="1" si="371"/>
        <v>3,84879397892426+6,4213248168883i</v>
      </c>
      <c r="BG230" s="240" t="str">
        <f t="shared" ca="1" si="372"/>
        <v>-4,15923741288428-6,22473868041485i</v>
      </c>
      <c r="BH230" s="240" t="str">
        <f t="shared" ca="1" si="373"/>
        <v>4,45966087961036+6,01315660323778i</v>
      </c>
      <c r="BI230" s="240" t="str">
        <f t="shared" ca="1" si="374"/>
        <v>-4,74934063265754-5,78708830511315i</v>
      </c>
      <c r="BJ230" s="240" t="str">
        <f t="shared" ca="1" si="375"/>
        <v>5,02757880812743+5,54707840437263i</v>
      </c>
      <c r="BK230" s="240" t="str">
        <f t="shared" ca="1" si="376"/>
        <v>-5,29370510588486-5,29370510588923i</v>
      </c>
      <c r="BL230" s="240" t="str">
        <f t="shared" ca="1" si="377"/>
        <v>5,54707840437334+5,02757880812663i</v>
      </c>
      <c r="BM230" s="240" t="str">
        <f t="shared" ca="1" si="378"/>
        <v>-5,78708830511395-4,74934063265654i</v>
      </c>
      <c r="BN230" s="240" t="str">
        <f t="shared" ca="1" si="379"/>
        <v>6,01315660323842+4,4596608796095i</v>
      </c>
      <c r="BO230" s="240" t="str">
        <f t="shared" ca="1" si="380"/>
        <v>-6,22473868041557-4,15923741288321i</v>
      </c>
      <c r="BP230" s="240" t="str">
        <f t="shared" ca="1" si="381"/>
        <v>6,42132481688885+3,84879397892335i</v>
      </c>
      <c r="BQ230" s="240" t="str">
        <f t="shared" ca="1" si="382"/>
        <v>-6,60244141943681-3,52907846315358i</v>
      </c>
      <c r="BR230" s="240" t="str">
        <f t="shared" ca="1" si="383"/>
        <v>6,76765216229977+3,20086108825555i</v>
      </c>
      <c r="BS230" s="240" t="str">
        <f t="shared" ca="1" si="384"/>
        <v>-6,9165590383276-2,86493255863344i</v>
      </c>
      <c r="BT230" s="240" t="str">
        <f t="shared" ca="1" si="385"/>
        <v>7,04880331781561+2,52210215553234i</v>
      </c>
      <c r="BU230" s="240" t="str">
        <f t="shared" ca="1" si="386"/>
        <v>-7,16406641270605-2,17319578743523i</v>
      </c>
      <c r="BV230" s="240" t="str">
        <f t="shared" ca="1" si="387"/>
        <v>7,26207064411021+1,81905400033695i</v>
      </c>
      <c r="BW230" s="240" t="str">
        <f t="shared" ca="1" si="388"/>
        <v>-7,3425799112506-1,46052995282136i</v>
      </c>
      <c r="BX230" s="240" t="str">
        <f t="shared" ca="1" si="389"/>
        <v>7,40540026025079+1,09848736072234i</v>
      </c>
      <c r="BY230" s="240" t="str">
        <f t="shared" ca="1" si="390"/>
        <v>-7,45038035138771-0,733798416355012i</v>
      </c>
      <c r="BZ230" s="240" t="str">
        <f t="shared" ca="1" si="391"/>
        <v>7,47741182368197+0,367341687329755i</v>
      </c>
      <c r="CA230" s="240" t="str">
        <f t="shared" ca="1" si="392"/>
        <v>-7,48642955594916+3,26502466667848E-12i</v>
      </c>
      <c r="CB230" s="240" t="str">
        <f t="shared" ca="1" si="393"/>
        <v>7,47741182368201-0,367341687328839i</v>
      </c>
      <c r="CC230" s="240" t="str">
        <f t="shared" ca="1" si="394"/>
        <v>-7,4503803513878+0,733798416354099i</v>
      </c>
      <c r="CD230" s="240" t="str">
        <f t="shared" ca="1" si="395"/>
        <v>7,40540026025093-1,09848736072143i</v>
      </c>
      <c r="CE230" s="240" t="str">
        <f t="shared" ca="1" si="396"/>
        <v>-7,34257991125078+1,46052995282046i</v>
      </c>
      <c r="CF230" s="240" t="str">
        <f t="shared" ca="1" si="397"/>
        <v>7,26207064411044-1,81905400033606i</v>
      </c>
      <c r="CG230" s="240" t="str">
        <f t="shared" ca="1" si="398"/>
        <v>-7,16406641270632+2,17319578743436i</v>
      </c>
      <c r="CH230" s="240" t="str">
        <f t="shared" ca="1" si="399"/>
        <v>7,04880331781591-2,52210215553148i</v>
      </c>
      <c r="CI230" s="240" t="str">
        <f t="shared" ca="1" si="400"/>
        <v>-6,91655903832795+2,86493255863259i</v>
      </c>
      <c r="CJ230" s="240" t="str">
        <f t="shared" ca="1" si="401"/>
        <v>6,76765216230016-3,20086108825472i</v>
      </c>
      <c r="CK230" s="240" t="str">
        <f t="shared" ca="1" si="402"/>
        <v>-6,60244141943724+3,52907846315277i</v>
      </c>
      <c r="CL230" s="240" t="str">
        <f t="shared" ca="1" si="403"/>
        <v>6,42132481688932-3,84879397892255i</v>
      </c>
      <c r="CM230" s="240" t="str">
        <f t="shared" ca="1" si="404"/>
        <v>-6,22473868041608+4,15923741288245i</v>
      </c>
      <c r="CN230" s="240" t="str">
        <f t="shared" ca="1" si="405"/>
        <v>6,01315660323896-4,45966087960877i</v>
      </c>
      <c r="CO230" s="240" t="str">
        <f t="shared" ca="1" si="406"/>
        <v>-5,78708830511454+4,74934063265584i</v>
      </c>
      <c r="CP230" s="240" t="str">
        <f t="shared" ca="1" si="407"/>
        <v>5,54707840436896-5,02757880813147i</v>
      </c>
      <c r="CQ230" s="240" t="str">
        <f t="shared" ca="1" si="408"/>
        <v>-5,29370510588551+5,29370510588858i</v>
      </c>
      <c r="CR230" s="240" t="str">
        <f t="shared" ca="1" si="409"/>
        <v>5,02757880812826-5,54707840437187i</v>
      </c>
      <c r="CS230" s="240" t="str">
        <f t="shared" ca="1" si="410"/>
        <v>-4,74934063265808+5,78708830511269i</v>
      </c>
      <c r="CT230" s="240" t="str">
        <f t="shared" ca="1" si="411"/>
        <v>4,45966087961109-6,01315660323723i</v>
      </c>
      <c r="CU230" s="240" t="str">
        <f t="shared" ca="1" si="412"/>
        <v>-4,15923741288504+6,22473868041435i</v>
      </c>
      <c r="CV230" s="240" t="str">
        <f t="shared" ca="1" si="413"/>
        <v>3,84879397892522-6,42132481688772i</v>
      </c>
      <c r="CW230" s="240" t="str">
        <f t="shared" ca="1" si="414"/>
        <v>-3,52907846315533+6,60244141943587i</v>
      </c>
      <c r="CX230" s="240" t="str">
        <f t="shared" ca="1" si="415"/>
        <v>3,2008610882508-6,76765216230201i</v>
      </c>
      <c r="CY230" s="240" t="str">
        <f t="shared" ca="1" si="416"/>
        <v>-2,86493255862839+6,91655903832969i</v>
      </c>
      <c r="CZ230" s="240" t="str">
        <f t="shared" ca="1" si="417"/>
        <v>2,52210215553421-7,04880331781493i</v>
      </c>
      <c r="DA230" s="240" t="str">
        <f t="shared" ca="1" si="418"/>
        <v>-2,17319578743733+7,16406641270541i</v>
      </c>
      <c r="DB230" s="240" t="str">
        <f t="shared" ca="1" si="419"/>
        <v>1,81905400033909-7,26207064410968i</v>
      </c>
      <c r="DC230" s="240" t="str">
        <f t="shared" ca="1" si="420"/>
        <v>-1,46052995282331+7,34257991125021i</v>
      </c>
      <c r="DD230" s="240" t="str">
        <f t="shared" ca="1" si="421"/>
        <v>1,0984873607243-7,4054002602505i</v>
      </c>
      <c r="DE230" s="240" t="str">
        <f t="shared" ca="1" si="422"/>
        <v>-0,733798416349576+7,45038035138825i</v>
      </c>
      <c r="DF230" s="240" t="str">
        <f t="shared" ca="1" si="423"/>
        <v>0,367341687324299-7,47741182368224i</v>
      </c>
      <c r="DG230" s="240" t="str">
        <f t="shared" ca="1" si="424"/>
        <v>1,06754874083095E-12+7,48642955594916i</v>
      </c>
      <c r="DH230" s="240" t="str">
        <f t="shared" ca="1" si="425"/>
        <v>-0,367341687326857-7,47741182368211i</v>
      </c>
      <c r="DI230" s="240" t="str">
        <f t="shared" ca="1" si="426"/>
        <v>0,733798416352124+7,45038035138799i</v>
      </c>
      <c r="DJ230" s="240" t="str">
        <f t="shared" ca="1" si="427"/>
        <v>-1,09848736071926-7,40540026025125i</v>
      </c>
      <c r="DK230" s="240" t="str">
        <f t="shared" ca="1" si="428"/>
        <v>1,46052995281831+7,3425799112512i</v>
      </c>
      <c r="DL230" s="240" t="str">
        <f t="shared" ca="1" si="429"/>
        <v>-1,81905400033414-7,26207064411092i</v>
      </c>
      <c r="DM230" s="240" t="str">
        <f t="shared" ca="1" si="430"/>
        <v>2,17319578743938+7,16406641270479i</v>
      </c>
      <c r="DN230" s="240" t="str">
        <f t="shared" ca="1" si="431"/>
        <v>-2,52210215553663-7,04880331781407i</v>
      </c>
      <c r="DO230" s="240" t="str">
        <f t="shared" ca="1" si="432"/>
        <v>2,86493255863076+6,91655903832871i</v>
      </c>
      <c r="DP230" s="240" t="str">
        <f t="shared" ca="1" si="433"/>
        <v>-3,20086108825273-6,7676521623011i</v>
      </c>
      <c r="DQ230" s="240" t="str">
        <f t="shared" ca="1" si="434"/>
        <v>3,52907846315083+6,60244141943828i</v>
      </c>
      <c r="DR230" s="240" t="str">
        <f t="shared" ca="1" si="435"/>
        <v>-3,84879397892085-6,42132481689034i</v>
      </c>
      <c r="DS230" s="240" t="str">
        <f t="shared" ca="1" si="436"/>
        <v>4,15923741288079+6,22473868041718i</v>
      </c>
      <c r="DT230" s="240" t="str">
        <f t="shared" ca="1" si="437"/>
        <v>-4,45966087961315-6,01315660323571i</v>
      </c>
      <c r="DU230" s="240" t="str">
        <f t="shared" ca="1" si="438"/>
        <v>4,74934063266006+5,78708830511107i</v>
      </c>
      <c r="DV230" s="240" t="str">
        <f t="shared" ca="1" si="439"/>
        <v>-5,02757880812985-5,54707840437044i</v>
      </c>
      <c r="DW230" s="240" t="str">
        <f t="shared" ca="1" si="440"/>
        <v>5,29370510588703+5,29370510588707i</v>
      </c>
      <c r="DX230" s="240" t="str">
        <f t="shared" ca="1" si="441"/>
        <v>-5,54707840437068-5,02757880812958i</v>
      </c>
      <c r="DY230" s="240" t="str">
        <f t="shared" ca="1" si="442"/>
        <v>5,7870883051113+4,74934063265978i</v>
      </c>
      <c r="DZ230" s="240" t="str">
        <f t="shared" ca="1" si="443"/>
        <v>-6,01315660323592-4,45966087961286i</v>
      </c>
      <c r="EA230" s="240" t="str">
        <f t="shared" ca="1" si="444"/>
        <v>6,22473868041313+4,15923741288687i</v>
      </c>
      <c r="EB230" s="240" t="str">
        <f t="shared" ca="1" si="445"/>
        <v>-6,42132481689052-3,84879397892054i</v>
      </c>
      <c r="EC230" s="240" t="str">
        <f t="shared" ca="1" si="446"/>
        <v>6,60244141943825+3,52907846315089i</v>
      </c>
      <c r="ED230" s="240" t="str">
        <f t="shared" ca="1" si="447"/>
        <v>-6,76765216230126-3,2008610882524i</v>
      </c>
      <c r="EE230" s="240" t="str">
        <f t="shared" ca="1" si="448"/>
        <v>6,91655903832885+2,86493255863042i</v>
      </c>
      <c r="EF230" s="240" t="str">
        <f t="shared" ca="1" si="449"/>
        <v>-7,04880331781419-2,52210215553628i</v>
      </c>
      <c r="EG230" s="240" t="str">
        <f t="shared" ca="1" si="450"/>
        <v>7,16406641270478+2,17319578743944i</v>
      </c>
      <c r="EH230" s="240" t="str">
        <f t="shared" ca="1" si="451"/>
        <v>-7,26207064410925-1,8190540003408i</v>
      </c>
      <c r="EI230" s="240" t="str">
        <f t="shared" ca="1" si="452"/>
        <v>7,34257991125127+1,46052995281795i</v>
      </c>
      <c r="EJ230" s="240" t="str">
        <f t="shared" ca="1" si="453"/>
        <v>-7,4054002602513-1,0984873607189i</v>
      </c>
      <c r="EK230" s="240" t="str">
        <f t="shared" ca="1" si="454"/>
        <v>7,45038035138803+0,733798416351763i</v>
      </c>
      <c r="EL230" s="240" t="str">
        <f t="shared" ca="1" si="455"/>
        <v>-7,47741182368213-0,367341687326494i</v>
      </c>
      <c r="EM230" s="240" t="str">
        <f t="shared" ca="1" si="456"/>
        <v>7,48642955594916+7,04372933995827E-13i</v>
      </c>
      <c r="EN230" s="240"/>
      <c r="EO230" s="240"/>
      <c r="EP230" s="240"/>
    </row>
    <row r="231" spans="1:146" ht="15" thickBot="1">
      <c r="A231" s="277">
        <f t="shared" si="323"/>
        <v>2.5585937500000018E-3</v>
      </c>
      <c r="B231" s="276">
        <v>131</v>
      </c>
      <c r="C231" s="248">
        <f t="shared" si="324"/>
        <v>26200</v>
      </c>
      <c r="D231" s="247">
        <f t="shared" si="457"/>
        <v>164619.45504810516</v>
      </c>
      <c r="E231" s="247" t="str">
        <f t="shared" si="458"/>
        <v>164619,455048105i</v>
      </c>
      <c r="F231" s="247" t="str">
        <f t="shared" si="325"/>
        <v>0,0109150130453303-0,0205973880638923i</v>
      </c>
      <c r="G231" s="247" t="str">
        <f t="shared" si="326"/>
        <v>-3,33719532010561+2,69215400298947i</v>
      </c>
      <c r="H231" s="247" t="str">
        <f t="shared" si="322"/>
        <v>0,0020204236819335-0,00320824282688705i</v>
      </c>
      <c r="I231" s="247" t="str">
        <f t="shared" si="459"/>
        <v>-0,00236309632220979+0,00303409627707691i</v>
      </c>
      <c r="J231" s="275" t="str">
        <f ca="1">IMPRODUCT(1/N_FFT2,EF100)</f>
        <v>0,0250782014223285-0,00446176672620086i</v>
      </c>
      <c r="K231" s="274" t="str">
        <f t="shared" ca="1" si="460"/>
        <v>-0,0000457247757355891+0,000086633262112515i</v>
      </c>
      <c r="N231" s="265">
        <f t="shared" ca="1" si="327"/>
        <v>22.486389290243935</v>
      </c>
      <c r="O231" s="240">
        <f t="shared" ca="1" si="328"/>
        <v>7.4863892902439355</v>
      </c>
      <c r="P231" s="240" t="str">
        <f t="shared" ca="1" si="329"/>
        <v>-7,46610459414184+0,55073296107399i</v>
      </c>
      <c r="Q231" s="240" t="str">
        <f t="shared" ca="1" si="330"/>
        <v>7,40536043036121-1,09848145251505i</v>
      </c>
      <c r="R231" s="240" t="str">
        <f t="shared" ca="1" si="331"/>
        <v>-7,30448597678864+1,64027717778954i</v>
      </c>
      <c r="S231" s="240" t="str">
        <f t="shared" ca="1" si="332"/>
        <v>7,16402788082808-2,17318409891961i</v>
      </c>
      <c r="T231" s="240" t="str">
        <f t="shared" ca="1" si="333"/>
        <v>-6,98474729707116+2,69431434712736i</v>
      </c>
      <c r="U231" s="241" t="str">
        <f t="shared" ca="1" si="334"/>
        <v>6,76761576253461-3,20084387244554i</v>
      </c>
      <c r="V231" s="240" t="str">
        <f t="shared" ca="1" si="335"/>
        <v>-6,51380993181693+3,69002774748946i</v>
      </c>
      <c r="W231" s="240" t="str">
        <f t="shared" ca="1" si="336"/>
        <v>6,22470520070519-4,15921504245608i</v>
      </c>
      <c r="X231" s="240" t="str">
        <f t="shared" ca="1" si="337"/>
        <v>-5,90186825278605+4,60586319074234i</v>
      </c>
      <c r="Y231" s="240" t="str">
        <f t="shared" ca="1" si="338"/>
        <v>5,54704856945174-5,02755176733392i</v>
      </c>
      <c r="Z231" s="240" t="str">
        <f t="shared" ca="1" si="339"/>
        <v>-5,1621689493088+5,42199560529803i</v>
      </c>
      <c r="AA231" s="240" t="str">
        <f t="shared" ca="1" si="340"/>
        <v>4,74931508836569-5,78705717930116i</v>
      </c>
      <c r="AB231" s="240" t="str">
        <f t="shared" ca="1" si="341"/>
        <v>-4,31072427746501+6,1207581890443i</v>
      </c>
      <c r="AC231" s="240" t="str">
        <f t="shared" ca="1" si="342"/>
        <v>3,84877327821288-6,42129027984202i</v>
      </c>
      <c r="AD231" s="240" t="str">
        <f t="shared" ca="1" si="343"/>
        <v>-3,36596544309832+6,68702484225586i</v>
      </c>
      <c r="AE231" s="240" t="str">
        <f t="shared" ca="1" si="344"/>
        <v>2,86491714961154-6,91652183766818i</v>
      </c>
      <c r="AF231" s="240" t="str">
        <f t="shared" ca="1" si="345"/>
        <v>-2,3483436218671+7,1085376019766i</v>
      </c>
      <c r="AG231" s="240" t="str">
        <f t="shared" ca="1" si="346"/>
        <v>1,81904421656912-7,26203158511759i</v>
      </c>
      <c r="AH231" s="240" t="str">
        <f t="shared" ca="1" si="347"/>
        <v>-1,27988725305484+7,37617198989739i</v>
      </c>
      <c r="AI231" s="240" t="str">
        <f t="shared" ca="1" si="348"/>
        <v>0,733794469623377-7,45034027957309i</v>
      </c>
      <c r="AJ231" s="240" t="str">
        <f t="shared" ca="1" si="349"/>
        <v>-0,183725190383199+7,48413452975678i</v>
      </c>
      <c r="AK231" s="240" t="str">
        <f t="shared" ca="1" si="350"/>
        <v>-0,367339711582097-7,47737160647871i</v>
      </c>
      <c r="AL231" s="240" t="str">
        <f t="shared" ca="1" si="351"/>
        <v>0,916413967822947+7,43008815860607i</v>
      </c>
      <c r="AM231" s="240" t="str">
        <f t="shared" ca="1" si="352"/>
        <v>-1,46052209737177-7,34254041923964i</v>
      </c>
      <c r="AN231" s="240" t="str">
        <f t="shared" ca="1" si="353"/>
        <v>1,99671553113147+7,21520281716442i</v>
      </c>
      <c r="AO231" s="240" t="str">
        <f t="shared" ca="1" si="354"/>
        <v>-2,52208859042731-7,04876540587892i</v>
      </c>
      <c r="AP231" s="240" t="str">
        <f t="shared" ca="1" si="355"/>
        <v>3,03379423313126+6,84413012413547i</v>
      </c>
      <c r="AQ231" s="240" t="str">
        <f t="shared" ca="1" si="356"/>
        <v>-3,52905948202999-6,60240590825597i</v>
      </c>
      <c r="AR231" s="240" t="str">
        <f t="shared" ca="1" si="357"/>
        <v>-3,52905948202999-6,60240590825597i</v>
      </c>
      <c r="AS231" s="240" t="str">
        <f t="shared" ca="1" si="358"/>
        <v>-4,45963689335779-6,01312426152006i</v>
      </c>
      <c r="AT231" s="240" t="str">
        <f t="shared" ca="1" si="359"/>
        <v>4,88990617616721+5,66876019896423i</v>
      </c>
      <c r="AU231" s="240" t="str">
        <f t="shared" ca="1" si="360"/>
        <v>-5,29367663373527-5,29367663373239i</v>
      </c>
      <c r="AV231" s="240" t="str">
        <f t="shared" ca="1" si="361"/>
        <v>5,66876019896396+4,8899061761675i</v>
      </c>
      <c r="AW231" s="240" t="str">
        <f t="shared" ca="1" si="362"/>
        <v>-6,01312426151849-4,4596368933599i</v>
      </c>
      <c r="AX231" s="240" t="str">
        <f t="shared" ca="1" si="363"/>
        <v>6,32490268271126+4,00520045182647i</v>
      </c>
      <c r="AY231" s="240" t="str">
        <f t="shared" ca="1" si="364"/>
        <v>-6,60240590825613-3,52905948202969i</v>
      </c>
      <c r="AZ231" s="240" t="str">
        <f t="shared" ca="1" si="365"/>
        <v>6,84413012413466+3,03379423313308i</v>
      </c>
      <c r="BA231" s="240" t="str">
        <f t="shared" ca="1" si="366"/>
        <v>-7,04876540588004-2,52208859042418i</v>
      </c>
      <c r="BB231" s="240" t="str">
        <f t="shared" ca="1" si="367"/>
        <v>7,21520281716469+1,99671553113052i</v>
      </c>
      <c r="BC231" s="240" t="str">
        <f t="shared" ca="1" si="368"/>
        <v>-7,34254041923942-1,46052209737288i</v>
      </c>
      <c r="BD231" s="240" t="str">
        <f t="shared" ca="1" si="369"/>
        <v>7,43008815860566+0,916413967826293i</v>
      </c>
      <c r="BE231" s="240" t="str">
        <f t="shared" ca="1" si="370"/>
        <v>-7,47737160647879-0,367339711580151i</v>
      </c>
      <c r="BF231" s="240" t="str">
        <f t="shared" ca="1" si="371"/>
        <v>7,48413452975679-0,183725190382913i</v>
      </c>
      <c r="BG231" s="240" t="str">
        <f t="shared" ca="1" si="372"/>
        <v>-7,45034027957336+0,733794469620657i</v>
      </c>
      <c r="BH231" s="240" t="str">
        <f t="shared" ca="1" si="373"/>
        <v>7,37617198989694-1,27988725305745i</v>
      </c>
      <c r="BI231" s="240" t="str">
        <f t="shared" ca="1" si="374"/>
        <v>-7,26203158511753+1,81904421656936i</v>
      </c>
      <c r="BJ231" s="240" t="str">
        <f t="shared" ca="1" si="375"/>
        <v>7,10853760197722-2,34834362186521i</v>
      </c>
      <c r="BK231" s="240" t="str">
        <f t="shared" ca="1" si="376"/>
        <v>-6,91652183766694+2,86491714961452i</v>
      </c>
      <c r="BL231" s="240" t="str">
        <f t="shared" ca="1" si="377"/>
        <v>6,68702484225542-3,3659654430992i</v>
      </c>
      <c r="BM231" s="240" t="str">
        <f t="shared" ca="1" si="378"/>
        <v>-6,42129027984265+3,84877327821181i</v>
      </c>
      <c r="BN231" s="240" t="str">
        <f t="shared" ca="1" si="379"/>
        <v>6,12075818904202-4,31072427746825i</v>
      </c>
      <c r="BO231" s="240" t="str">
        <f t="shared" ca="1" si="380"/>
        <v>-5,78705717930054+4,74931508836645i</v>
      </c>
      <c r="BP231" s="240" t="str">
        <f t="shared" ca="1" si="381"/>
        <v>5,42199560529889-5,1621689493079i</v>
      </c>
      <c r="BQ231" s="240" t="str">
        <f t="shared" ca="1" si="382"/>
        <v>-5,02755176733646+5,54704856944945i</v>
      </c>
      <c r="BR231" s="240" t="str">
        <f t="shared" ca="1" si="383"/>
        <v>4,60586319074093-5,90186825278715i</v>
      </c>
      <c r="BS231" s="240" t="str">
        <f t="shared" ca="1" si="384"/>
        <v>-4,15921504245646+6,22470520070494i</v>
      </c>
      <c r="BT231" s="240" t="str">
        <f t="shared" ca="1" si="385"/>
        <v>3,6900277474918-6,51380993181561i</v>
      </c>
      <c r="BU231" s="240" t="str">
        <f t="shared" ca="1" si="386"/>
        <v>-3,20084387244325+6,7676157625357i</v>
      </c>
      <c r="BV231" s="240" t="str">
        <f t="shared" ca="1" si="387"/>
        <v>2,69431434712705-6,98474729707127i</v>
      </c>
      <c r="BW231" s="240" t="str">
        <f t="shared" ca="1" si="388"/>
        <v>-2,17318409892144+7,16402788082752i</v>
      </c>
      <c r="BX231" s="240" t="str">
        <f t="shared" ca="1" si="389"/>
        <v>1,64027717778624-7,30448597678938i</v>
      </c>
      <c r="BY231" s="240" t="str">
        <f t="shared" ca="1" si="390"/>
        <v>-1,0984814525139+7,40536043036137i</v>
      </c>
      <c r="BZ231" s="240" t="str">
        <f t="shared" ca="1" si="391"/>
        <v>0,550732961075131-7,46610459414175i</v>
      </c>
      <c r="CA231" s="240" t="str">
        <f t="shared" ca="1" si="392"/>
        <v>-3,37140240139647E-12+7,48638929024394i</v>
      </c>
      <c r="CB231" s="240" t="str">
        <f t="shared" ca="1" si="393"/>
        <v>-0,550732961075833-7,46610459414169i</v>
      </c>
      <c r="CC231" s="240" t="str">
        <f t="shared" ca="1" si="394"/>
        <v>1,0984814525146+7,40536043036128i</v>
      </c>
      <c r="CD231" s="240" t="str">
        <f t="shared" ca="1" si="395"/>
        <v>-1,64027717778693-7,30448597678922i</v>
      </c>
      <c r="CE231" s="240" t="str">
        <f t="shared" ca="1" si="396"/>
        <v>2,17318409892211+7,16402788082732i</v>
      </c>
      <c r="CF231" s="240" t="str">
        <f t="shared" ca="1" si="397"/>
        <v>-2,69431434712771-6,98474729707101i</v>
      </c>
      <c r="CG231" s="240" t="str">
        <f t="shared" ca="1" si="398"/>
        <v>3,20084387244388+6,7676157625354i</v>
      </c>
      <c r="CH231" s="240" t="str">
        <f t="shared" ca="1" si="399"/>
        <v>-3,69002774749241-6,51380993181527i</v>
      </c>
      <c r="CI231" s="240" t="str">
        <f t="shared" ca="1" si="400"/>
        <v>4,15921504245704+6,22470520070454i</v>
      </c>
      <c r="CJ231" s="240" t="str">
        <f t="shared" ca="1" si="401"/>
        <v>-4,60586319074149-5,90186825278672i</v>
      </c>
      <c r="CK231" s="240" t="str">
        <f t="shared" ca="1" si="402"/>
        <v>5,0275517673313+5,54704856945412i</v>
      </c>
      <c r="CL231" s="240" t="str">
        <f t="shared" ca="1" si="403"/>
        <v>-5,42199560529937-5,16216894930739i</v>
      </c>
      <c r="CM231" s="240" t="str">
        <f t="shared" ca="1" si="404"/>
        <v>5,78705717930084+4,74931508836607i</v>
      </c>
      <c r="CN231" s="240" t="str">
        <f t="shared" ca="1" si="405"/>
        <v>-6,1207581890423-4,31072427746785i</v>
      </c>
      <c r="CO231" s="240" t="str">
        <f t="shared" ca="1" si="406"/>
        <v>6,42129027984291+3,84877327821139i</v>
      </c>
      <c r="CP231" s="240" t="str">
        <f t="shared" ca="1" si="407"/>
        <v>-6,68702484225564-3,36596544309877i</v>
      </c>
      <c r="CQ231" s="240" t="str">
        <f t="shared" ca="1" si="408"/>
        <v>6,91652183766721+2,86491714961387i</v>
      </c>
      <c r="CR231" s="240" t="str">
        <f t="shared" ca="1" si="409"/>
        <v>-7,10853760197738-2,34834362186475i</v>
      </c>
      <c r="CS231" s="240" t="str">
        <f t="shared" ca="1" si="410"/>
        <v>7,26203158511765+1,81904421656888i</v>
      </c>
      <c r="CT231" s="240" t="str">
        <f t="shared" ca="1" si="411"/>
        <v>-7,37617198989706-1,27988725305675i</v>
      </c>
      <c r="CU231" s="240" t="str">
        <f t="shared" ca="1" si="412"/>
        <v>7,45034027957343+0,733794469619956i</v>
      </c>
      <c r="CV231" s="240" t="str">
        <f t="shared" ca="1" si="413"/>
        <v>-7,48413452975681-0,183725190381996i</v>
      </c>
      <c r="CW231" s="240" t="str">
        <f t="shared" ca="1" si="414"/>
        <v>7,47737160647875-0,367339711581068i</v>
      </c>
      <c r="CX231" s="240" t="str">
        <f t="shared" ca="1" si="415"/>
        <v>-7,4300881586065+0,916413967819391i</v>
      </c>
      <c r="CY231" s="240" t="str">
        <f t="shared" ca="1" si="416"/>
        <v>7,34254041923928-1,46052209737358i</v>
      </c>
      <c r="CZ231" s="240" t="str">
        <f t="shared" ca="1" si="417"/>
        <v>-7,21520281716453+1,99671553113109i</v>
      </c>
      <c r="DA231" s="240" t="str">
        <f t="shared" ca="1" si="418"/>
        <v>7,04876540587981-2,52208859042483i</v>
      </c>
      <c r="DB231" s="240" t="str">
        <f t="shared" ca="1" si="419"/>
        <v>-6,84413012413451+3,03379423313343i</v>
      </c>
      <c r="DC231" s="240" t="str">
        <f t="shared" ca="1" si="420"/>
        <v>6,6024059082559-3,52905948203012i</v>
      </c>
      <c r="DD231" s="240" t="str">
        <f t="shared" ca="1" si="421"/>
        <v>-6,324902682711+4,00520045182688i</v>
      </c>
      <c r="DE231" s="240" t="str">
        <f t="shared" ca="1" si="422"/>
        <v>6,01312426151808-4,45963689336047i</v>
      </c>
      <c r="DF231" s="240" t="str">
        <f t="shared" ca="1" si="423"/>
        <v>-5,66876019896351+4,88990617616804i</v>
      </c>
      <c r="DG231" s="240" t="str">
        <f t="shared" ca="1" si="424"/>
        <v>5,29367663373477-5,29367663373289i</v>
      </c>
      <c r="DH231" s="240" t="str">
        <f t="shared" ca="1" si="425"/>
        <v>-4,88990617617006+5,66876019896176i</v>
      </c>
      <c r="DI231" s="240" t="str">
        <f t="shared" ca="1" si="426"/>
        <v>4,4596368933568-6,01312426152079i</v>
      </c>
      <c r="DJ231" s="240" t="str">
        <f t="shared" ca="1" si="427"/>
        <v>-4,00520045182949+6,32490268270935i</v>
      </c>
      <c r="DK231" s="240" t="str">
        <f t="shared" ca="1" si="428"/>
        <v>3,52905948203285-6,60240590825444i</v>
      </c>
      <c r="DL231" s="240" t="str">
        <f t="shared" ca="1" si="429"/>
        <v>-3,03379423312926+6,84413012413636i</v>
      </c>
      <c r="DM231" s="240" t="str">
        <f t="shared" ca="1" si="430"/>
        <v>2,52208859042735-7,04876540587891i</v>
      </c>
      <c r="DN231" s="240" t="str">
        <f t="shared" ca="1" si="431"/>
        <v>-1,99671553113366+7,21520281716382i</v>
      </c>
      <c r="DO231" s="240" t="str">
        <f t="shared" ca="1" si="432"/>
        <v>1,46052209736909-7,34254041924018i</v>
      </c>
      <c r="DP231" s="240" t="str">
        <f t="shared" ca="1" si="433"/>
        <v>-0,91641396782246+7,43008815860613i</v>
      </c>
      <c r="DQ231" s="240" t="str">
        <f t="shared" ca="1" si="434"/>
        <v>0,367339711583731-7,47737160647862i</v>
      </c>
      <c r="DR231" s="240" t="str">
        <f t="shared" ca="1" si="435"/>
        <v>0,183725190386988+7,48413452975669i</v>
      </c>
      <c r="DS231" s="240" t="str">
        <f t="shared" ca="1" si="436"/>
        <v>-0,733794469624925-7,45034027957294i</v>
      </c>
      <c r="DT231" s="240" t="str">
        <f t="shared" ca="1" si="437"/>
        <v>1,27988725305412+7,37617198989751i</v>
      </c>
      <c r="DU231" s="240" t="str">
        <f t="shared" ca="1" si="438"/>
        <v>-1,81904421656629-7,2620315851183i</v>
      </c>
      <c r="DV231" s="240" t="str">
        <f t="shared" ca="1" si="439"/>
        <v>2,34834362186908+7,10853760197594i</v>
      </c>
      <c r="DW231" s="240" t="str">
        <f t="shared" ca="1" si="440"/>
        <v>-2,86491714961141-6,91652183766823i</v>
      </c>
      <c r="DX231" s="240" t="str">
        <f t="shared" ca="1" si="441"/>
        <v>3,36596544309619+6,68702484225693i</v>
      </c>
      <c r="DY231" s="240" t="str">
        <f t="shared" ca="1" si="442"/>
        <v>-3,84877327821549-6,42129027984045i</v>
      </c>
      <c r="DZ231" s="240" t="str">
        <f t="shared" ca="1" si="443"/>
        <v>4,31072427746567+6,12075818904384i</v>
      </c>
      <c r="EA231" s="240" t="str">
        <f t="shared" ca="1" si="444"/>
        <v>-4,74931508836401-5,78705717930254i</v>
      </c>
      <c r="EB231" s="240" t="str">
        <f t="shared" ca="1" si="445"/>
        <v>5,16216894931085+5,42199560529607i</v>
      </c>
      <c r="EC231" s="240" t="str">
        <f t="shared" ca="1" si="446"/>
        <v>-5,54704856945219-5,02755176733344i</v>
      </c>
      <c r="ED231" s="240" t="str">
        <f t="shared" ca="1" si="447"/>
        <v>5,90186825278507+4,60586319074359i</v>
      </c>
      <c r="EE231" s="240" t="str">
        <f t="shared" ca="1" si="448"/>
        <v>-6,22470520070306-4,15921504245926i</v>
      </c>
      <c r="EF231" s="240" t="str">
        <f t="shared" ca="1" si="449"/>
        <v>6,51380993181751+3,69002774748844i</v>
      </c>
      <c r="EG231" s="240" t="str">
        <f t="shared" ca="1" si="450"/>
        <v>-6,76761576253416-3,20084387244649i</v>
      </c>
      <c r="EH231" s="240" t="str">
        <f t="shared" ca="1" si="451"/>
        <v>6,98474729706998+2,6943143471304i</v>
      </c>
      <c r="EI231" s="240" t="str">
        <f t="shared" ca="1" si="452"/>
        <v>-7,1640278808287-2,17318409891754i</v>
      </c>
      <c r="EJ231" s="240" t="str">
        <f t="shared" ca="1" si="453"/>
        <v>7,30448597678864+1,64027717778953i</v>
      </c>
      <c r="EK231" s="240" t="str">
        <f t="shared" ca="1" si="454"/>
        <v>-7,40536043036088-1,09848145251723i</v>
      </c>
      <c r="EL231" s="240" t="str">
        <f t="shared" ca="1" si="455"/>
        <v>7,46610459414203+0,550732961071278i</v>
      </c>
      <c r="EM231" s="240" t="str">
        <f t="shared" ca="1" si="456"/>
        <v>-7,48638929024394+4,91578554273923E-13i</v>
      </c>
      <c r="EN231" s="240"/>
      <c r="EO231" s="240"/>
      <c r="EP231" s="240"/>
    </row>
    <row r="232" spans="1:146" ht="15" thickBot="1">
      <c r="A232" s="277">
        <f t="shared" si="323"/>
        <v>2.5781250000000019E-3</v>
      </c>
      <c r="B232" s="276">
        <v>132</v>
      </c>
      <c r="C232" s="248">
        <f t="shared" si="324"/>
        <v>26400</v>
      </c>
      <c r="D232" s="247">
        <f t="shared" si="457"/>
        <v>165876.09210954109</v>
      </c>
      <c r="E232" s="247" t="str">
        <f t="shared" si="458"/>
        <v>165876,092109541i</v>
      </c>
      <c r="F232" s="247" t="str">
        <f t="shared" si="325"/>
        <v>0,0109235743236632-0,0204800860690268i</v>
      </c>
      <c r="G232" s="247" t="str">
        <f t="shared" si="326"/>
        <v>-3,31088740453684+2,69928115999964i</v>
      </c>
      <c r="H232" s="247" t="str">
        <f t="shared" si="322"/>
        <v>0,00202005794799935-0,00318392320182001i</v>
      </c>
      <c r="I232" s="247" t="str">
        <f t="shared" si="459"/>
        <v>-0,00235818699760552+0,00301206291653351i</v>
      </c>
      <c r="J232" s="275" t="str">
        <f ca="1">IMPRODUCT(1/N_FFT2,EG100)</f>
        <v>0,0202532485721321+0,0000251696201736791i</v>
      </c>
      <c r="K232" s="274" t="str">
        <f t="shared" ca="1" si="460"/>
        <v>-0,0000478367599216228+0,0000609447042924261i</v>
      </c>
      <c r="N232" s="265">
        <f t="shared" ca="1" si="327"/>
        <v>22.486338022619499</v>
      </c>
      <c r="O232" s="240">
        <f t="shared" ca="1" si="328"/>
        <v>7.4863380226195009</v>
      </c>
      <c r="P232" s="240" t="str">
        <f t="shared" ca="1" si="329"/>
        <v>-7,45028925881626+0,733789444517588i</v>
      </c>
      <c r="Q232" s="240" t="str">
        <f t="shared" ca="1" si="330"/>
        <v>7,34249013670823-1,46051209555444i</v>
      </c>
      <c r="R232" s="240" t="str">
        <f t="shared" ca="1" si="331"/>
        <v>-7,16397882077032+2,17316921671389i</v>
      </c>
      <c r="S232" s="240" t="str">
        <f t="shared" ca="1" si="332"/>
        <v>6,91647447255916-2,86489753034133i</v>
      </c>
      <c r="T232" s="240" t="str">
        <f t="shared" ca="1" si="333"/>
        <v>-6,60236069424765+3,52903531463942i</v>
      </c>
      <c r="U232" s="241" t="str">
        <f t="shared" ca="1" si="334"/>
        <v>6,22466257323342-4,15918655968994i</v>
      </c>
      <c r="V232" s="240" t="str">
        <f t="shared" ca="1" si="335"/>
        <v>-5,78701754889189+4,74928256452863i</v>
      </c>
      <c r="W232" s="240" t="str">
        <f t="shared" ca="1" si="336"/>
        <v>5,2936403820489-5,29364038204897i</v>
      </c>
      <c r="X232" s="240" t="str">
        <f t="shared" ca="1" si="337"/>
        <v>-4,74928256452857+5,78701754889195i</v>
      </c>
      <c r="Y232" s="240" t="str">
        <f t="shared" ca="1" si="338"/>
        <v>4,15918655969048-6,22466257323307i</v>
      </c>
      <c r="Z232" s="240" t="str">
        <f t="shared" ca="1" si="339"/>
        <v>-3,52903531463935+6,60236069424769i</v>
      </c>
      <c r="AA232" s="240" t="str">
        <f t="shared" ca="1" si="340"/>
        <v>2,86489753034125-6,9164744725592i</v>
      </c>
      <c r="AB232" s="240" t="str">
        <f t="shared" ca="1" si="341"/>
        <v>-2,17316921671365+7,16397882077038i</v>
      </c>
      <c r="AC232" s="240" t="str">
        <f t="shared" ca="1" si="342"/>
        <v>1,46051209555473-7,34249013670817i</v>
      </c>
      <c r="AD232" s="240" t="str">
        <f t="shared" ca="1" si="343"/>
        <v>-0,733789444517725+7,45028925881625i</v>
      </c>
      <c r="AE232" s="240" t="str">
        <f t="shared" ca="1" si="344"/>
        <v>-1,04552075225676E-13-7,4863380226195i</v>
      </c>
      <c r="AF232" s="240" t="str">
        <f t="shared" ca="1" si="345"/>
        <v>0,733789444517881+7,45028925881623i</v>
      </c>
      <c r="AG232" s="240" t="str">
        <f t="shared" ca="1" si="346"/>
        <v>-1,46051209555415-7,34249013670829i</v>
      </c>
      <c r="AH232" s="240" t="str">
        <f t="shared" ca="1" si="347"/>
        <v>2,17316921671385+7,16397882077032i</v>
      </c>
      <c r="AI232" s="240" t="str">
        <f t="shared" ca="1" si="348"/>
        <v>-2,86489753034145-6,91647447255912i</v>
      </c>
      <c r="AJ232" s="240" t="str">
        <f t="shared" ca="1" si="349"/>
        <v>3,52903531463953+6,60236069424759i</v>
      </c>
      <c r="AK232" s="240" t="str">
        <f t="shared" ca="1" si="350"/>
        <v>-4,15918655968998-6,2246625732334i</v>
      </c>
      <c r="AL232" s="240" t="str">
        <f t="shared" ca="1" si="351"/>
        <v>4,74928256452869+5,78701754889185i</v>
      </c>
      <c r="AM232" s="240" t="str">
        <f t="shared" ca="1" si="352"/>
        <v>-5,29364038204903-5,29364038204884i</v>
      </c>
      <c r="AN232" s="240" t="str">
        <f t="shared" ca="1" si="353"/>
        <v>5,78701754889201+4,74928256452849i</v>
      </c>
      <c r="AO232" s="240" t="str">
        <f t="shared" ca="1" si="354"/>
        <v>-6,22466257323313-4,15918655969039i</v>
      </c>
      <c r="AP232" s="240" t="str">
        <f t="shared" ca="1" si="355"/>
        <v>6,60236069424771+3,52903531463931i</v>
      </c>
      <c r="AQ232" s="240" t="str">
        <f t="shared" ca="1" si="356"/>
        <v>-6,91647447255922-2,8648975303412i</v>
      </c>
      <c r="AR232" s="240" t="str">
        <f t="shared" ca="1" si="357"/>
        <v>-6,91647447255922-2,8648975303412i</v>
      </c>
      <c r="AS232" s="240" t="str">
        <f t="shared" ca="1" si="358"/>
        <v>-7,34249013670819-1,46051209555463i</v>
      </c>
      <c r="AT232" s="240" t="str">
        <f t="shared" ca="1" si="359"/>
        <v>7,45028925881648+0,733789444515397i</v>
      </c>
      <c r="AU232" s="240" t="str">
        <f t="shared" ca="1" si="360"/>
        <v>-7,4863380226195-1,28031751738538E-12i</v>
      </c>
      <c r="AV232" s="240" t="str">
        <f t="shared" ca="1" si="361"/>
        <v>7,450289258816-0,733789444520261i</v>
      </c>
      <c r="AW232" s="240" t="str">
        <f t="shared" ca="1" si="362"/>
        <v>-7,34249013670842+1,46051209555347i</v>
      </c>
      <c r="AX232" s="240" t="str">
        <f t="shared" ca="1" si="363"/>
        <v>7,16397882076945-2,17316921671675i</v>
      </c>
      <c r="AY232" s="240" t="str">
        <f t="shared" ca="1" si="364"/>
        <v>-6,91647447255939+2,8648975303408i</v>
      </c>
      <c r="AZ232" s="240" t="str">
        <f t="shared" ca="1" si="365"/>
        <v>6,60236069424616-3,52903531464221i</v>
      </c>
      <c r="BA232" s="240" t="str">
        <f t="shared" ca="1" si="366"/>
        <v>-6,22466257323331+4,15918655969012i</v>
      </c>
      <c r="BB232" s="240" t="str">
        <f t="shared" ca="1" si="367"/>
        <v>5,78701754889418-4,74928256452586i</v>
      </c>
      <c r="BC232" s="240" t="str">
        <f t="shared" ca="1" si="368"/>
        <v>-5,29364038204873+5,29364038204914i</v>
      </c>
      <c r="BD232" s="240" t="str">
        <f t="shared" ca="1" si="369"/>
        <v>4,74928256453134-5,78701754888969i</v>
      </c>
      <c r="BE232" s="240" t="str">
        <f t="shared" ca="1" si="370"/>
        <v>-4,15918655968964+6,22466257323363i</v>
      </c>
      <c r="BF232" s="240" t="str">
        <f t="shared" ca="1" si="371"/>
        <v>3,52903531464179-6,60236069424638i</v>
      </c>
      <c r="BG232" s="240" t="str">
        <f t="shared" ca="1" si="372"/>
        <v>-2,86489753034047+6,91647447255952i</v>
      </c>
      <c r="BH232" s="240" t="str">
        <f t="shared" ca="1" si="373"/>
        <v>2,1731692167163-7,16397882076958i</v>
      </c>
      <c r="BI232" s="240" t="str">
        <f t="shared" ca="1" si="374"/>
        <v>-1,46051209555312+7,34249013670849i</v>
      </c>
      <c r="BJ232" s="240" t="str">
        <f t="shared" ca="1" si="375"/>
        <v>0,733789444519688-7,45028925881606i</v>
      </c>
      <c r="BK232" s="240" t="str">
        <f t="shared" ca="1" si="376"/>
        <v>1,7498842625196E-12+7,4863380226195i</v>
      </c>
      <c r="BL232" s="240" t="str">
        <f t="shared" ca="1" si="377"/>
        <v>-0,733789444515759-7,45028925881644i</v>
      </c>
      <c r="BM232" s="240" t="str">
        <f t="shared" ca="1" si="378"/>
        <v>1,46051209555655+7,34249013670781i</v>
      </c>
      <c r="BN232" s="240" t="str">
        <f t="shared" ca="1" si="379"/>
        <v>-2,17316921671252-7,16397882077073i</v>
      </c>
      <c r="BO232" s="240" t="str">
        <f t="shared" ca="1" si="380"/>
        <v>2,8648975303437+6,91647447255819i</v>
      </c>
      <c r="BP232" s="240" t="str">
        <f t="shared" ca="1" si="381"/>
        <v>-3,52903531463831-6,60236069424824i</v>
      </c>
      <c r="BQ232" s="240" t="str">
        <f t="shared" ca="1" si="382"/>
        <v>4,15918655969272+6,22466257323157i</v>
      </c>
      <c r="BR232" s="240" t="str">
        <f t="shared" ca="1" si="383"/>
        <v>-4,74928256452828-5,78701754889219i</v>
      </c>
      <c r="BS232" s="240" t="str">
        <f t="shared" ca="1" si="384"/>
        <v>5,29364038205121+5,29364038204667i</v>
      </c>
      <c r="BT232" s="240" t="str">
        <f t="shared" ca="1" si="385"/>
        <v>-5,78701754889167-4,74928256452891i</v>
      </c>
      <c r="BU232" s="240" t="str">
        <f t="shared" ca="1" si="386"/>
        <v>6,22466257323526+4,15918655968721i</v>
      </c>
      <c r="BV232" s="240" t="str">
        <f t="shared" ca="1" si="387"/>
        <v>-6,60236069424786-3,52903531463902i</v>
      </c>
      <c r="BW232" s="240" t="str">
        <f t="shared" ca="1" si="388"/>
        <v>6,91647447255787+2,86489753034445i</v>
      </c>
      <c r="BX232" s="240" t="str">
        <f t="shared" ca="1" si="389"/>
        <v>-7,16397882077043-2,1731692167135i</v>
      </c>
      <c r="BY232" s="240" t="str">
        <f t="shared" ca="1" si="390"/>
        <v>7,34249013670765+1,46051209555735i</v>
      </c>
      <c r="BZ232" s="240" t="str">
        <f t="shared" ca="1" si="391"/>
        <v>-7,45028925881635-0,733789444516778i</v>
      </c>
      <c r="CA232" s="240" t="str">
        <f t="shared" ca="1" si="392"/>
        <v>7,4863380226195+2,56063503477077E-12i</v>
      </c>
      <c r="CB232" s="240" t="str">
        <f t="shared" ca="1" si="393"/>
        <v>-7,45028925881614+0,733789444518881i</v>
      </c>
      <c r="CC232" s="240" t="str">
        <f t="shared" ca="1" si="394"/>
        <v>7,34249013670869-1,46051209555212i</v>
      </c>
      <c r="CD232" s="240" t="str">
        <f t="shared" ca="1" si="395"/>
        <v>-7,16397882076982+2,17316921671553i</v>
      </c>
      <c r="CE232" s="240" t="str">
        <f t="shared" ca="1" si="396"/>
        <v>6,91647447255992-2,86489753033952i</v>
      </c>
      <c r="CF232" s="240" t="str">
        <f t="shared" ca="1" si="397"/>
        <v>-6,60236069424677+3,52903531464108i</v>
      </c>
      <c r="CG232" s="240" t="str">
        <f t="shared" ca="1" si="398"/>
        <v>6,22466257323408-4,15918655968896i</v>
      </c>
      <c r="CH232" s="240" t="str">
        <f t="shared" ca="1" si="399"/>
        <v>-5,7870175488902+4,74928256453071i</v>
      </c>
      <c r="CI232" s="240" t="str">
        <f t="shared" ca="1" si="400"/>
        <v>5,29364038204971-5,29364038204816i</v>
      </c>
      <c r="CJ232" s="240" t="str">
        <f t="shared" ca="1" si="401"/>
        <v>-4,74928256452665+5,78701754889353i</v>
      </c>
      <c r="CK232" s="240" t="str">
        <f t="shared" ca="1" si="402"/>
        <v>4,15918655969079-6,22466257323286i</v>
      </c>
      <c r="CL232" s="240" t="str">
        <f t="shared" ca="1" si="403"/>
        <v>-3,52903531463645+6,60236069424924i</v>
      </c>
      <c r="CM232" s="240" t="str">
        <f t="shared" ca="1" si="404"/>
        <v>2,86489753034155-6,91647447255907i</v>
      </c>
      <c r="CN232" s="240" t="str">
        <f t="shared" ca="1" si="405"/>
        <v>-2,1731692167105+7,16397882077134i</v>
      </c>
      <c r="CO232" s="240" t="str">
        <f t="shared" ca="1" si="406"/>
        <v>1,46051209555448-7,34249013670822i</v>
      </c>
      <c r="CP232" s="240" t="str">
        <f t="shared" ca="1" si="407"/>
        <v>-0,733789444521068+7,45028925881593i</v>
      </c>
      <c r="CQ232" s="240" t="str">
        <f t="shared" ca="1" si="408"/>
        <v>-5,75954007122551E-13-7,4863380226195i</v>
      </c>
      <c r="CR232" s="240" t="str">
        <f t="shared" ca="1" si="409"/>
        <v>0,733789444514379+7,45028925881659i</v>
      </c>
      <c r="CS232" s="240" t="str">
        <f t="shared" ca="1" si="410"/>
        <v>-1,4605120955554-7,34249013670804i</v>
      </c>
      <c r="CT232" s="240" t="str">
        <f t="shared" ca="1" si="411"/>
        <v>2,1731692167112+7,16397882077113i</v>
      </c>
      <c r="CU232" s="240" t="str">
        <f t="shared" ca="1" si="412"/>
        <v>-2,86489753034261-6,91647447255863i</v>
      </c>
      <c r="CV232" s="240" t="str">
        <f t="shared" ca="1" si="413"/>
        <v>3,52903531463709+6,60236069424889i</v>
      </c>
      <c r="CW232" s="240" t="str">
        <f t="shared" ca="1" si="414"/>
        <v>-4,15918655969139-6,22466257323246i</v>
      </c>
      <c r="CX232" s="240" t="str">
        <f t="shared" ca="1" si="415"/>
        <v>4,74928256452721+5,78701754889307i</v>
      </c>
      <c r="CY232" s="240" t="str">
        <f t="shared" ca="1" si="416"/>
        <v>-5,29364038205023-5,29364038204765i</v>
      </c>
      <c r="CZ232" s="240" t="str">
        <f t="shared" ca="1" si="417"/>
        <v>5,78701754889079+4,74928256452998i</v>
      </c>
      <c r="DA232" s="240" t="str">
        <f t="shared" ca="1" si="418"/>
        <v>-6,22466257323449-4,15918655968836i</v>
      </c>
      <c r="DB232" s="240" t="str">
        <f t="shared" ca="1" si="419"/>
        <v>6,60236069424721+3,52903531464025i</v>
      </c>
      <c r="DC232" s="240" t="str">
        <f t="shared" ca="1" si="420"/>
        <v>-6,9164744725602-2,86489753033885i</v>
      </c>
      <c r="DD232" s="240" t="str">
        <f t="shared" ca="1" si="421"/>
        <v>7,16397882077009+2,17316921671463i</v>
      </c>
      <c r="DE232" s="240" t="str">
        <f t="shared" ca="1" si="422"/>
        <v>-7,34249013670884-1,4605120955514i</v>
      </c>
      <c r="DF232" s="240" t="str">
        <f t="shared" ca="1" si="423"/>
        <v>7,45028925881623+0,733789444517946i</v>
      </c>
      <c r="DG232" s="240" t="str">
        <f t="shared" ca="1" si="424"/>
        <v>-7,4863380226195+3,49976852503919E-12i</v>
      </c>
      <c r="DH232" s="240" t="str">
        <f t="shared" ca="1" si="425"/>
        <v>7,45028925881626-0,733789444517712i</v>
      </c>
      <c r="DI232" s="240" t="str">
        <f t="shared" ca="1" si="426"/>
        <v>-7,34249013670896+1,46051209555075i</v>
      </c>
      <c r="DJ232" s="240" t="str">
        <f t="shared" ca="1" si="427"/>
        <v>7,16397882077016-2,1731692167144i</v>
      </c>
      <c r="DK232" s="240" t="str">
        <f t="shared" ca="1" si="428"/>
        <v>-6,91647447256045+2,86489753033824i</v>
      </c>
      <c r="DL232" s="240" t="str">
        <f t="shared" ca="1" si="429"/>
        <v>6,60236069424732-3,52903531464004i</v>
      </c>
      <c r="DM232" s="240" t="str">
        <f t="shared" ca="1" si="430"/>
        <v>-6,22466257323485+4,15918655968781i</v>
      </c>
      <c r="DN232" s="240" t="str">
        <f t="shared" ca="1" si="431"/>
        <v>5,78701754889121-4,74928256452947i</v>
      </c>
      <c r="DO232" s="240" t="str">
        <f t="shared" ca="1" si="432"/>
        <v>-5,29364038205069+5,29364038204718i</v>
      </c>
      <c r="DP232" s="240" t="str">
        <f t="shared" ca="1" si="433"/>
        <v>4,74928256452772-5,78701754889265i</v>
      </c>
      <c r="DQ232" s="240" t="str">
        <f t="shared" ca="1" si="434"/>
        <v>-4,15918655969194+6,22466257323209i</v>
      </c>
      <c r="DR232" s="240" t="str">
        <f t="shared" ca="1" si="435"/>
        <v>3,52903531463767-6,60236069424858i</v>
      </c>
      <c r="DS232" s="240" t="str">
        <f t="shared" ca="1" si="436"/>
        <v>-2,86489753034283+6,91647447255854i</v>
      </c>
      <c r="DT232" s="240" t="str">
        <f t="shared" ca="1" si="437"/>
        <v>2,17316921671183-7,16397882077094i</v>
      </c>
      <c r="DU232" s="240" t="str">
        <f t="shared" ca="1" si="438"/>
        <v>-1,46051209555563+7,34249013670799i</v>
      </c>
      <c r="DV232" s="240" t="str">
        <f t="shared" ca="1" si="439"/>
        <v>0,733789444515036-7,45028925881652i</v>
      </c>
      <c r="DW232" s="240" t="str">
        <f t="shared" ca="1" si="440"/>
        <v>-8,10750772251173E-13+7,4863380226195i</v>
      </c>
      <c r="DX232" s="240" t="str">
        <f t="shared" ca="1" si="441"/>
        <v>-0,733789444520622-7,45028925881596i</v>
      </c>
      <c r="DY232" s="240" t="str">
        <f t="shared" ca="1" si="442"/>
        <v>1,46051209555404+7,34249013670831i</v>
      </c>
      <c r="DZ232" s="240" t="str">
        <f t="shared" ca="1" si="443"/>
        <v>-2,1731692167172-7,16397882076931i</v>
      </c>
      <c r="EA232" s="240" t="str">
        <f t="shared" ca="1" si="444"/>
        <v>2,86489753034133+6,91647447255916i</v>
      </c>
      <c r="EB232" s="240" t="str">
        <f t="shared" ca="1" si="445"/>
        <v>-3,52903531463587-6,60236069424955i</v>
      </c>
      <c r="EC232" s="240" t="str">
        <f t="shared" ca="1" si="446"/>
        <v>4,1591865596906+6,22466257323299i</v>
      </c>
      <c r="ED232" s="240" t="str">
        <f t="shared" ca="1" si="447"/>
        <v>-4,74928256452614-5,78701754889395i</v>
      </c>
      <c r="EE232" s="240" t="str">
        <f t="shared" ca="1" si="448"/>
        <v>5,29364038204925+5,29364038204863i</v>
      </c>
      <c r="EF232" s="240" t="str">
        <f t="shared" ca="1" si="449"/>
        <v>-5,78701754888991-4,74928256453105i</v>
      </c>
      <c r="EG232" s="240" t="str">
        <f t="shared" ca="1" si="450"/>
        <v>6,22466257323372+4,15918655968951i</v>
      </c>
      <c r="EH232" s="240" t="str">
        <f t="shared" ca="1" si="451"/>
        <v>-6,60236069424655-3,52903531464147i</v>
      </c>
      <c r="EI232" s="240" t="str">
        <f t="shared" ca="1" si="452"/>
        <v>6,91647447255966+2,86489753034013i</v>
      </c>
      <c r="EJ232" s="240" t="str">
        <f t="shared" ca="1" si="453"/>
        <v>-7,16397882076969-2,17316921671595i</v>
      </c>
      <c r="EK232" s="240" t="str">
        <f t="shared" ca="1" si="454"/>
        <v>7,34249013670857+1,46051209555276i</v>
      </c>
      <c r="EL232" s="240" t="str">
        <f t="shared" ca="1" si="455"/>
        <v>-7,4502892588161-0,733789444519326i</v>
      </c>
      <c r="EM232" s="240" t="str">
        <f t="shared" ca="1" si="456"/>
        <v>7,4863380226195-2,11306374566547E-12i</v>
      </c>
      <c r="EN232" s="240"/>
      <c r="EO232" s="240"/>
      <c r="EP232" s="240"/>
    </row>
    <row r="233" spans="1:146" ht="15" thickBot="1">
      <c r="A233" s="277">
        <f t="shared" si="323"/>
        <v>2.5976562500000019E-3</v>
      </c>
      <c r="B233" s="276">
        <v>133</v>
      </c>
      <c r="C233" s="248">
        <f t="shared" si="324"/>
        <v>26600</v>
      </c>
      <c r="D233" s="247">
        <f t="shared" si="457"/>
        <v>167132.72917097699</v>
      </c>
      <c r="E233" s="247" t="str">
        <f t="shared" si="458"/>
        <v>167132,729170977i</v>
      </c>
      <c r="F233" s="247" t="str">
        <f t="shared" si="325"/>
        <v>0,0109322805403169-0,0203649633374283i</v>
      </c>
      <c r="G233" s="247" t="str">
        <f t="shared" si="326"/>
        <v>-3,28473635601091+2,70606031841069i</v>
      </c>
      <c r="H233" s="247" t="str">
        <f t="shared" si="322"/>
        <v>0,0020197003314432-0,00315996904196104i</v>
      </c>
      <c r="I233" s="247" t="str">
        <f t="shared" si="459"/>
        <v>-0,00235338155992416+0,00299033387422387i</v>
      </c>
      <c r="J233" s="275" t="str">
        <f ca="1">IMPRODUCT(1/N_FFT2,EH100)</f>
        <v>0,032156273881647+0,00446182196699488i</v>
      </c>
      <c r="K233" s="274" t="str">
        <f t="shared" ca="1" si="460"/>
        <v>-0,0000890183193575999+0,000085657625516319i</v>
      </c>
      <c r="N233" s="265">
        <f t="shared" ca="1" si="327"/>
        <v>22.486275621099658</v>
      </c>
      <c r="O233" s="240">
        <f t="shared" ca="1" si="328"/>
        <v>7.4862756210996562</v>
      </c>
      <c r="P233" s="240" t="str">
        <f t="shared" ca="1" si="329"/>
        <v>-7,42997534430666+0,916400053506209i</v>
      </c>
      <c r="Q233" s="240" t="str">
        <f t="shared" ca="1" si="330"/>
        <v>7,26192132249506-1,81901659722022i</v>
      </c>
      <c r="R233" s="240" t="str">
        <f t="shared" ca="1" si="331"/>
        <v>-6,98464124457805+2,69427343816662i</v>
      </c>
      <c r="S233" s="240" t="str">
        <f t="shared" ca="1" si="332"/>
        <v>6,60230566102039-3,52900589876655i</v>
      </c>
      <c r="T233" s="240" t="str">
        <f t="shared" ca="1" si="333"/>
        <v>-6,12066525487811+4,31065882584077i</v>
      </c>
      <c r="U233" s="241" t="str">
        <f t="shared" ca="1" si="334"/>
        <v>5,54696434617101-5,02747543180259i</v>
      </c>
      <c r="V233" s="240" t="str">
        <f t="shared" ca="1" si="335"/>
        <v>-4,88983193056927+5,66867412768244i</v>
      </c>
      <c r="W233" s="240" t="str">
        <f t="shared" ca="1" si="336"/>
        <v>4,15915189126302-6,22461068826591i</v>
      </c>
      <c r="X233" s="240" t="str">
        <f t="shared" ca="1" si="337"/>
        <v>-3,3659143361635+6,68692331021375i</v>
      </c>
      <c r="Y233" s="240" t="str">
        <f t="shared" ca="1" si="338"/>
        <v>2,52205029644631-7,0486583813706i</v>
      </c>
      <c r="Z233" s="240" t="str">
        <f t="shared" ca="1" si="339"/>
        <v>-1,64025227273901+7,30437506956246i</v>
      </c>
      <c r="AA233" s="240" t="str">
        <f t="shared" ca="1" si="340"/>
        <v>0,733783328099327-7,45022715777677i</v>
      </c>
      <c r="AB233" s="240" t="str">
        <f t="shared" ca="1" si="341"/>
        <v>0,183722400803067+7,48402089484752i</v>
      </c>
      <c r="AC233" s="240" t="str">
        <f t="shared" ca="1" si="342"/>
        <v>-1,09846477378741-7,4052479915138i</v>
      </c>
      <c r="AD233" s="240" t="str">
        <f t="shared" ca="1" si="343"/>
        <v>1,99668521412083+7,21509326556367i</v>
      </c>
      <c r="AE233" s="240" t="str">
        <f t="shared" ca="1" si="344"/>
        <v>-2,8648736503134-6,91641682107224i</v>
      </c>
      <c r="AF233" s="240" t="str">
        <f t="shared" ca="1" si="345"/>
        <v>3,68997172017421+6,51371102977294i</v>
      </c>
      <c r="AG233" s="240" t="str">
        <f t="shared" ca="1" si="346"/>
        <v>-4,4595691807277-6,01303296160721i</v>
      </c>
      <c r="AH233" s="240" t="str">
        <f t="shared" ca="1" si="347"/>
        <v>5,16209056982463+5,42191328075234i</v>
      </c>
      <c r="AI233" s="240" t="str">
        <f t="shared" ca="1" si="348"/>
        <v>-5,78696931186472-4,74924297742357i</v>
      </c>
      <c r="AJ233" s="240" t="str">
        <f t="shared" ca="1" si="349"/>
        <v>6,32480664892784+4,00513963910738i</v>
      </c>
      <c r="AK233" s="240" t="str">
        <f t="shared" ca="1" si="350"/>
        <v>-6,7675130068452-3,20079527262399i</v>
      </c>
      <c r="AL233" s="240" t="str">
        <f t="shared" ca="1" si="351"/>
        <v>7,10842966992071+2,34830796593249i</v>
      </c>
      <c r="AM233" s="240" t="str">
        <f t="shared" ca="1" si="352"/>
        <v>-7,34242893421615-1,46049992162155i</v>
      </c>
      <c r="AN233" s="240" t="str">
        <f t="shared" ca="1" si="353"/>
        <v>7,46599123298901+0,55072459905316i</v>
      </c>
      <c r="AO233" s="240" t="str">
        <f t="shared" ca="1" si="354"/>
        <v>-7,47725807425387+0,367334134101713i</v>
      </c>
      <c r="AP233" s="240" t="str">
        <f t="shared" ca="1" si="355"/>
        <v>7,37605999423087-1,2798678199634i</v>
      </c>
      <c r="AQ233" s="240" t="str">
        <f t="shared" ca="1" si="356"/>
        <v>-7,16391910623904+2,17315110250858i</v>
      </c>
      <c r="AR233" s="240" t="str">
        <f t="shared" ca="1" si="357"/>
        <v>-7,16391910623904+2,17315110250858i</v>
      </c>
      <c r="AS233" s="240" t="str">
        <f t="shared" ca="1" si="358"/>
        <v>-6,42119278256487+3,84871484059392i</v>
      </c>
      <c r="AT233" s="240" t="str">
        <f t="shared" ca="1" si="359"/>
        <v>5,90177864212196-4,60579325789425i</v>
      </c>
      <c r="AU233" s="240" t="str">
        <f t="shared" ca="1" si="360"/>
        <v>-5,29359625750908+5,29359625751312i</v>
      </c>
      <c r="AV233" s="240" t="str">
        <f t="shared" ca="1" si="361"/>
        <v>4,60579325789571-5,90177864212082i</v>
      </c>
      <c r="AW233" s="240" t="str">
        <f t="shared" ca="1" si="362"/>
        <v>-3,8487148405936+6,42119278256506i</v>
      </c>
      <c r="AX233" s="240" t="str">
        <f t="shared" ca="1" si="363"/>
        <v>3,03374816969491-6,84402620669616i</v>
      </c>
      <c r="AY233" s="240" t="str">
        <f t="shared" ca="1" si="364"/>
        <v>-2,17315110251035+7,16391910623851i</v>
      </c>
      <c r="AZ233" s="240" t="str">
        <f t="shared" ca="1" si="365"/>
        <v>1,27986781996229-7,37605999423107i</v>
      </c>
      <c r="BA233" s="240" t="str">
        <f t="shared" ca="1" si="366"/>
        <v>-0,367334134105055+7,47725807425371i</v>
      </c>
      <c r="BB233" s="240" t="str">
        <f t="shared" ca="1" si="367"/>
        <v>-0,550724599052051-7,46599123298909i</v>
      </c>
      <c r="BC233" s="240" t="str">
        <f t="shared" ca="1" si="368"/>
        <v>1,46049992162349+7,34242893421576i</v>
      </c>
      <c r="BD233" s="240" t="str">
        <f t="shared" ca="1" si="369"/>
        <v>-2,34830796592921-7,10842966992179i</v>
      </c>
      <c r="BE233" s="240" t="str">
        <f t="shared" ca="1" si="370"/>
        <v>3,20079527262355+6,7675130068454i</v>
      </c>
      <c r="BF233" s="240" t="str">
        <f t="shared" ca="1" si="371"/>
        <v>-4,00513963910886-6,3248066489269i</v>
      </c>
      <c r="BG233" s="240" t="str">
        <f t="shared" ca="1" si="372"/>
        <v>4,74924297742155+5,78696931186637i</v>
      </c>
      <c r="BH233" s="240" t="str">
        <f t="shared" ca="1" si="373"/>
        <v>-5,42191328075209-5,1620905698249i</v>
      </c>
      <c r="BI233" s="240" t="str">
        <f t="shared" ca="1" si="374"/>
        <v>6,01303296160876+4,4595691807256i</v>
      </c>
      <c r="BJ233" s="240" t="str">
        <f t="shared" ca="1" si="375"/>
        <v>-6,51371102977205-3,68997172017577i</v>
      </c>
      <c r="BK233" s="240" t="str">
        <f t="shared" ca="1" si="376"/>
        <v>6,9164168210724+2,864873650313i</v>
      </c>
      <c r="BL233" s="240" t="str">
        <f t="shared" ca="1" si="377"/>
        <v>-7,2150932655646-1,99668521411749i</v>
      </c>
      <c r="BM233" s="240" t="str">
        <f t="shared" ca="1" si="378"/>
        <v>7,40524799151352+1,0984647737893i</v>
      </c>
      <c r="BN233" s="240" t="str">
        <f t="shared" ca="1" si="379"/>
        <v>-7,48402089484754-0,183722400801998i</v>
      </c>
      <c r="BO233" s="240" t="str">
        <f t="shared" ca="1" si="380"/>
        <v>7,45022715777644-0,733783328102668i</v>
      </c>
      <c r="BP233" s="240" t="str">
        <f t="shared" ca="1" si="381"/>
        <v>-7,3043750695627+1,64025227273792i</v>
      </c>
      <c r="BQ233" s="240" t="str">
        <f t="shared" ca="1" si="382"/>
        <v>7,04865838137021-2,52205029644742i</v>
      </c>
      <c r="BR233" s="240" t="str">
        <f t="shared" ca="1" si="383"/>
        <v>-6,68692331021524+3,36591433616056i</v>
      </c>
      <c r="BS233" s="240" t="str">
        <f t="shared" ca="1" si="384"/>
        <v>6,22461068826606-4,15915189126281i</v>
      </c>
      <c r="BT233" s="240" t="str">
        <f t="shared" ca="1" si="385"/>
        <v>-5,66867412768127+4,88983193057062i</v>
      </c>
      <c r="BU233" s="240" t="str">
        <f t="shared" ca="1" si="386"/>
        <v>5,02747543180455-5,54696434616923i</v>
      </c>
      <c r="BV233" s="240" t="str">
        <f t="shared" ca="1" si="387"/>
        <v>-4,31065882584109+6,12066525487789i</v>
      </c>
      <c r="BW233" s="240" t="str">
        <f t="shared" ca="1" si="388"/>
        <v>3,52900589876424-6,60230566102163i</v>
      </c>
      <c r="BX233" s="240" t="str">
        <f t="shared" ca="1" si="389"/>
        <v>-2,69427343816882+6,9846412445772i</v>
      </c>
      <c r="BY233" s="240" t="str">
        <f t="shared" ca="1" si="390"/>
        <v>1,81901659721988-7,26192132249514i</v>
      </c>
      <c r="BZ233" s="240" t="str">
        <f t="shared" ca="1" si="391"/>
        <v>-0,916400053503244+7,42997534430702i</v>
      </c>
      <c r="CA233" s="240" t="str">
        <f t="shared" ca="1" si="392"/>
        <v>1,96264892028603E-12-7,48627562109966i</v>
      </c>
      <c r="CB233" s="240" t="str">
        <f t="shared" ca="1" si="393"/>
        <v>0,91640005350695+7,42997534430657i</v>
      </c>
      <c r="CC233" s="240" t="str">
        <f t="shared" ca="1" si="394"/>
        <v>-1,8190165972235-7,26192132249424i</v>
      </c>
      <c r="CD233" s="240" t="str">
        <f t="shared" ca="1" si="395"/>
        <v>2,69427343816536+6,98464124457854i</v>
      </c>
      <c r="CE233" s="240" t="str">
        <f t="shared" ca="1" si="396"/>
        <v>-3,52900589876754-6,60230566101987i</v>
      </c>
      <c r="CF233" s="240" t="str">
        <f t="shared" ca="1" si="397"/>
        <v>4,31065882583805+6,12066525488002i</v>
      </c>
      <c r="CG233" s="240" t="str">
        <f t="shared" ca="1" si="398"/>
        <v>-5,0274754318018-5,54696434617172i</v>
      </c>
      <c r="CH233" s="240" t="str">
        <f t="shared" ca="1" si="399"/>
        <v>5,66867412768371+4,88983193056779i</v>
      </c>
      <c r="CI233" s="240" t="str">
        <f t="shared" ca="1" si="400"/>
        <v>-6,224610688264-4,15915189126589i</v>
      </c>
      <c r="CJ233" s="240" t="str">
        <f t="shared" ca="1" si="401"/>
        <v>6,68692331021357+3,36591433616387i</v>
      </c>
      <c r="CK233" s="240" t="str">
        <f t="shared" ca="1" si="402"/>
        <v>-7,04865838137147-2,5220502964439i</v>
      </c>
      <c r="CL233" s="240" t="str">
        <f t="shared" ca="1" si="403"/>
        <v>7,30437506956188+1,64025227274155i</v>
      </c>
      <c r="CM233" s="240" t="str">
        <f t="shared" ca="1" si="404"/>
        <v>-7,45022715777681-0,733783328098951i</v>
      </c>
      <c r="CN233" s="240" t="str">
        <f t="shared" ca="1" si="405"/>
        <v>7,48402089484745-0,183722400805731i</v>
      </c>
      <c r="CO233" s="240" t="str">
        <f t="shared" ca="1" si="406"/>
        <v>-7,40524799151407+1,09846477378563i</v>
      </c>
      <c r="CP233" s="240" t="str">
        <f t="shared" ca="1" si="407"/>
        <v>7,21509326556355-1,99668521412129i</v>
      </c>
      <c r="CQ233" s="240" t="str">
        <f t="shared" ca="1" si="408"/>
        <v>-6,91641682107089+2,86487365031665i</v>
      </c>
      <c r="CR233" s="240" t="str">
        <f t="shared" ca="1" si="409"/>
        <v>6,51371102977388-3,68997172017255i</v>
      </c>
      <c r="CS233" s="240" t="str">
        <f t="shared" ca="1" si="410"/>
        <v>-6,01303296160654+4,4595691807286i</v>
      </c>
      <c r="CT233" s="240" t="str">
        <f t="shared" ca="1" si="411"/>
        <v>5,4219132807548-5,16209056982206i</v>
      </c>
      <c r="CU233" s="240" t="str">
        <f t="shared" ca="1" si="412"/>
        <v>-4,74924297742459+5,78696931186388i</v>
      </c>
      <c r="CV233" s="240" t="str">
        <f t="shared" ca="1" si="413"/>
        <v>4,00513963910589-6,32480664892879i</v>
      </c>
      <c r="CW233" s="240" t="str">
        <f t="shared" ca="1" si="414"/>
        <v>-3,20079527262691+6,76751300684382i</v>
      </c>
      <c r="CX233" s="240" t="str">
        <f t="shared" ca="1" si="415"/>
        <v>2,34830796593274-7,10842966992063i</v>
      </c>
      <c r="CY233" s="240" t="str">
        <f t="shared" ca="1" si="416"/>
        <v>-1,46049992161962+7,34242893421653i</v>
      </c>
      <c r="CZ233" s="240" t="str">
        <f t="shared" ca="1" si="417"/>
        <v>0,550724599055754-7,46599123298882i</v>
      </c>
      <c r="DA233" s="240" t="str">
        <f t="shared" ca="1" si="418"/>
        <v>0,367334134101347+7,4772580742539i</v>
      </c>
      <c r="DB233" s="240" t="str">
        <f t="shared" ca="1" si="419"/>
        <v>-1,27986781996597-7,37605999423043i</v>
      </c>
      <c r="DC233" s="240" t="str">
        <f t="shared" ca="1" si="420"/>
        <v>2,1731511025066+7,16391910623964i</v>
      </c>
      <c r="DD233" s="240" t="str">
        <f t="shared" ca="1" si="421"/>
        <v>-3,03374816969822-6,84402620669469i</v>
      </c>
      <c r="DE233" s="240" t="str">
        <f t="shared" ca="1" si="422"/>
        <v>3,8487148405967+6,4211927825632i</v>
      </c>
      <c r="DF233" s="240" t="str">
        <f t="shared" ca="1" si="423"/>
        <v>-4,60579325789287-5,90177864212304i</v>
      </c>
      <c r="DG233" s="240" t="str">
        <f t="shared" ca="1" si="424"/>
        <v>5,29359625751187+5,29359625751033i</v>
      </c>
      <c r="DH233" s="240" t="str">
        <f t="shared" ca="1" si="425"/>
        <v>-5,90177864212439-4,60579325789113i</v>
      </c>
      <c r="DI233" s="240" t="str">
        <f t="shared" ca="1" si="426"/>
        <v>6,42119278256411+3,84871484059518i</v>
      </c>
      <c r="DJ233" s="240" t="str">
        <f t="shared" ca="1" si="427"/>
        <v>-6,84402620669541-3,03374816969661i</v>
      </c>
      <c r="DK233" s="240" t="str">
        <f t="shared" ca="1" si="428"/>
        <v>7,16391910623793+2,17315110251223i</v>
      </c>
      <c r="DL233" s="240" t="str">
        <f t="shared" ca="1" si="429"/>
        <v>-7,37605999423073-1,27986781996422i</v>
      </c>
      <c r="DM233" s="240" t="str">
        <f t="shared" ca="1" si="430"/>
        <v>7,47725807425398+0,367334134099577i</v>
      </c>
      <c r="DN233" s="240" t="str">
        <f t="shared" ca="1" si="431"/>
        <v>-7,46599123298922+0,550724599050306i</v>
      </c>
      <c r="DO233" s="240" t="str">
        <f t="shared" ca="1" si="432"/>
        <v>7,34242893421611-1,46049992162178i</v>
      </c>
      <c r="DP233" s="240" t="str">
        <f t="shared" ca="1" si="433"/>
        <v>-7,10842966991994+2,34830796593482i</v>
      </c>
      <c r="DQ233" s="240" t="str">
        <f t="shared" ca="1" si="434"/>
        <v>6,76751300684615-3,20079527262197i</v>
      </c>
      <c r="DR233" s="240" t="str">
        <f t="shared" ca="1" si="435"/>
        <v>-6,32480664892784+4,00513963910738i</v>
      </c>
      <c r="DS233" s="240" t="str">
        <f t="shared" ca="1" si="436"/>
        <v>5,78696931186275-4,74924297742596i</v>
      </c>
      <c r="DT233" s="240" t="str">
        <f t="shared" ca="1" si="437"/>
        <v>-5,16209056982633+5,42191328075073i</v>
      </c>
      <c r="DU233" s="240" t="str">
        <f t="shared" ca="1" si="438"/>
        <v>4,45956918072718-6,01303296160759i</v>
      </c>
      <c r="DV233" s="240" t="str">
        <f t="shared" ca="1" si="439"/>
        <v>-3,689971720171+6,51371102977476i</v>
      </c>
      <c r="DW233" s="240" t="str">
        <f t="shared" ca="1" si="440"/>
        <v>2,86487365031462-6,91641682107173i</v>
      </c>
      <c r="DX233" s="240" t="str">
        <f t="shared" ca="1" si="441"/>
        <v>-1,99668521411958+7,21509326556402i</v>
      </c>
      <c r="DY233" s="240" t="str">
        <f t="shared" ca="1" si="442"/>
        <v>1,09846477379103-7,40524799151326i</v>
      </c>
      <c r="DZ233" s="240" t="str">
        <f t="shared" ca="1" si="443"/>
        <v>-0,183722400803747+7,48402089484749i</v>
      </c>
      <c r="EA233" s="240" t="str">
        <f t="shared" ca="1" si="444"/>
        <v>-0,733783328100926-7,45022715777661i</v>
      </c>
      <c r="EB233" s="240" t="str">
        <f t="shared" ca="1" si="445"/>
        <v>1,64025227273601+7,30437506956313i</v>
      </c>
      <c r="EC233" s="240" t="str">
        <f t="shared" ca="1" si="446"/>
        <v>-2,52205029644557-7,04865838137087i</v>
      </c>
      <c r="ED233" s="240" t="str">
        <f t="shared" ca="1" si="447"/>
        <v>3,36591433616545+6,68692331021277i</v>
      </c>
      <c r="EE233" s="240" t="str">
        <f t="shared" ca="1" si="448"/>
        <v>-4,159151891261-6,22461068826727i</v>
      </c>
      <c r="EF233" s="240" t="str">
        <f t="shared" ca="1" si="449"/>
        <v>4,88983193056914+5,66867412768255i</v>
      </c>
      <c r="EG233" s="240" t="str">
        <f t="shared" ca="1" si="450"/>
        <v>-5,54696434617291-5,02747543180049i</v>
      </c>
      <c r="EH233" s="240" t="str">
        <f t="shared" ca="1" si="451"/>
        <v>6,12066525487687+4,31065882584252i</v>
      </c>
      <c r="EI233" s="240" t="str">
        <f t="shared" ca="1" si="452"/>
        <v>-6,6023056610208-3,52900589876579i</v>
      </c>
      <c r="EJ233" s="240" t="str">
        <f t="shared" ca="1" si="453"/>
        <v>6,98464124457926+2,69427343816351i</v>
      </c>
      <c r="EK233" s="240" t="str">
        <f t="shared" ca="1" si="454"/>
        <v>-7,26192132249467-1,81901659722178i</v>
      </c>
      <c r="EL233" s="240" t="str">
        <f t="shared" ca="1" si="455"/>
        <v>7,42997534430678+0,916400053505191i</v>
      </c>
      <c r="EM233" s="240" t="str">
        <f t="shared" ca="1" si="456"/>
        <v>-7,48627562109966-3,92529784057205E-12i</v>
      </c>
      <c r="EN233" s="240"/>
      <c r="EO233" s="240"/>
      <c r="EP233" s="240"/>
    </row>
    <row r="234" spans="1:146" ht="15" thickBot="1">
      <c r="A234" s="277">
        <f t="shared" si="323"/>
        <v>2.6171875000000019E-3</v>
      </c>
      <c r="B234" s="276">
        <v>134</v>
      </c>
      <c r="C234" s="248">
        <f t="shared" si="324"/>
        <v>26800</v>
      </c>
      <c r="D234" s="247">
        <f t="shared" si="457"/>
        <v>168389.36623241293</v>
      </c>
      <c r="E234" s="247" t="str">
        <f t="shared" si="458"/>
        <v>168389,366232413i</v>
      </c>
      <c r="F234" s="247" t="str">
        <f t="shared" si="325"/>
        <v>0,0109411307434167-0,0202519744098207i</v>
      </c>
      <c r="G234" s="247" t="str">
        <f t="shared" si="326"/>
        <v>-3,25874497376037+2,71249917235239i</v>
      </c>
      <c r="H234" s="247" t="str">
        <f t="shared" si="322"/>
        <v>0,0020193505899367-0,00313637216564641i</v>
      </c>
      <c r="I234" s="247" t="str">
        <f t="shared" si="459"/>
        <v>-0,00234867731262218+0,00296890302162674i</v>
      </c>
      <c r="J234" s="275" t="str">
        <f ca="1">IMPRODUCT(1/N_FFT2,EI100)</f>
        <v>0,0381659609326979-0,000016779821071363i</v>
      </c>
      <c r="K234" s="274" t="str">
        <f t="shared" ca="1" si="460"/>
        <v>-0,0000895897088955709+0,000113350447121435i</v>
      </c>
      <c r="N234" s="265">
        <f t="shared" ca="1" si="327"/>
        <v>22.486201918863411</v>
      </c>
      <c r="O234" s="240">
        <f t="shared" ca="1" si="328"/>
        <v>7.4862019188634115</v>
      </c>
      <c r="P234" s="240" t="str">
        <f t="shared" ca="1" si="329"/>
        <v>-7,40517508699296+1,09845395942343i</v>
      </c>
      <c r="Q234" s="240" t="str">
        <f t="shared" ca="1" si="330"/>
        <v>7,16384857759626-2,17312970787901i</v>
      </c>
      <c r="R234" s="240" t="str">
        <f t="shared" ca="1" si="331"/>
        <v>-6,76744638081271+3,20076376085758i</v>
      </c>
      <c r="S234" s="240" t="str">
        <f t="shared" ca="1" si="332"/>
        <v>6,22454940709576-4,15911094449499i</v>
      </c>
      <c r="T234" s="240" t="str">
        <f t="shared" ca="1" si="333"/>
        <v>-5,54690973641616+5,0274259364058i</v>
      </c>
      <c r="U234" s="241" t="str">
        <f t="shared" ca="1" si="334"/>
        <v>4,74919622121988-5,78691233926565i</v>
      </c>
      <c r="V234" s="240" t="str">
        <f t="shared" ca="1" si="335"/>
        <v>-3,84867695007226+6,42112956604808i</v>
      </c>
      <c r="W234" s="240" t="str">
        <f t="shared" ca="1" si="336"/>
        <v>2,86484544568891-6,91634872908457i</v>
      </c>
      <c r="X234" s="240" t="str">
        <f t="shared" ca="1" si="337"/>
        <v>-1,81899868903782+7,26184982902241i</v>
      </c>
      <c r="Y234" s="240" t="str">
        <f t="shared" ca="1" si="338"/>
        <v>0,733776104016999-7,45015381043692i</v>
      </c>
      <c r="Z234" s="240" t="str">
        <f t="shared" ca="1" si="339"/>
        <v>0,367330517704362+7,47718446079521i</v>
      </c>
      <c r="AA234" s="240" t="str">
        <f t="shared" ca="1" si="340"/>
        <v>-1,46048554302898-7,34235664814762i</v>
      </c>
      <c r="AB234" s="240" t="str">
        <f t="shared" ca="1" si="341"/>
        <v>2,52202546691048+7,04858898746757i</v>
      </c>
      <c r="AC234" s="240" t="str">
        <f t="shared" ca="1" si="342"/>
        <v>-3,5289711557727-6,60224066145112i</v>
      </c>
      <c r="AD234" s="240" t="str">
        <f t="shared" ca="1" si="343"/>
        <v>4,45952527635672+6,01297376341605i</v>
      </c>
      <c r="AE234" s="240" t="str">
        <f t="shared" ca="1" si="344"/>
        <v>-5,29354414215986-5,29354414216027i</v>
      </c>
      <c r="AF234" s="240" t="str">
        <f t="shared" ca="1" si="345"/>
        <v>6,01297376341618+4,45952527635654i</v>
      </c>
      <c r="AG234" s="240" t="str">
        <f t="shared" ca="1" si="346"/>
        <v>-6,60224066145122-3,5289711557725i</v>
      </c>
      <c r="AH234" s="240" t="str">
        <f t="shared" ca="1" si="347"/>
        <v>7,04858898746763+2,52202546691032i</v>
      </c>
      <c r="AI234" s="240" t="str">
        <f t="shared" ca="1" si="348"/>
        <v>-7,34235664814766-1,46048554302876i</v>
      </c>
      <c r="AJ234" s="240" t="str">
        <f t="shared" ca="1" si="349"/>
        <v>7,47718446079521+0,367330517704194i</v>
      </c>
      <c r="AK234" s="240" t="str">
        <f t="shared" ca="1" si="350"/>
        <v>-7,45015381043698+0,733776104016478i</v>
      </c>
      <c r="AL234" s="240" t="str">
        <f t="shared" ca="1" si="351"/>
        <v>7,26184982902253-1,81899868903734i</v>
      </c>
      <c r="AM234" s="240" t="str">
        <f t="shared" ca="1" si="352"/>
        <v>-6,91634872908451+2,86484544568906i</v>
      </c>
      <c r="AN234" s="240" t="str">
        <f t="shared" ca="1" si="353"/>
        <v>6,42112956604796-3,84867695007245i</v>
      </c>
      <c r="AO234" s="240" t="str">
        <f t="shared" ca="1" si="354"/>
        <v>-5,78691233926556+4,74919622121999i</v>
      </c>
      <c r="AP234" s="240" t="str">
        <f t="shared" ca="1" si="355"/>
        <v>5,02742593640566-5,54690973641629i</v>
      </c>
      <c r="AQ234" s="240" t="str">
        <f t="shared" ca="1" si="356"/>
        <v>-4,1591109444948+6,22454940709588i</v>
      </c>
      <c r="AR234" s="240" t="str">
        <f t="shared" ca="1" si="357"/>
        <v>-4,1591109444948+6,22454940709588i</v>
      </c>
      <c r="AS234" s="240" t="str">
        <f t="shared" ca="1" si="358"/>
        <v>-2,17312970787931+7,16384857759616i</v>
      </c>
      <c r="AT234" s="240" t="str">
        <f t="shared" ca="1" si="359"/>
        <v>1,09845395942533-7,40517508699268i</v>
      </c>
      <c r="AU234" s="240" t="str">
        <f t="shared" ca="1" si="360"/>
        <v>-5,75950029359875E-13+7,48620191886341i</v>
      </c>
      <c r="AV234" s="240" t="str">
        <f t="shared" ca="1" si="361"/>
        <v>-1,0984539594243-7,40517508699283i</v>
      </c>
      <c r="AW234" s="240" t="str">
        <f t="shared" ca="1" si="362"/>
        <v>2,17312970788116+7,1638485775956i</v>
      </c>
      <c r="AX234" s="240" t="str">
        <f t="shared" ca="1" si="363"/>
        <v>-3,20076376086083-6,76744638081117i</v>
      </c>
      <c r="AY234" s="240" t="str">
        <f t="shared" ca="1" si="364"/>
        <v>4,15911094449269+6,2245494070973i</v>
      </c>
      <c r="AZ234" s="240" t="str">
        <f t="shared" ca="1" si="365"/>
        <v>-5,02742593640481-5,54690973641707i</v>
      </c>
      <c r="BA234" s="240" t="str">
        <f t="shared" ca="1" si="366"/>
        <v>5,78691233926577+4,74919622121973i</v>
      </c>
      <c r="BB234" s="240" t="str">
        <f t="shared" ca="1" si="367"/>
        <v>-6,4211295660489-3,84867695007088i</v>
      </c>
      <c r="BC234" s="240" t="str">
        <f t="shared" ca="1" si="368"/>
        <v>6,91634872908582+2,8648454456859i</v>
      </c>
      <c r="BD234" s="240" t="str">
        <f t="shared" ca="1" si="369"/>
        <v>-7,26184982902174-1,81899868904053i</v>
      </c>
      <c r="BE234" s="240" t="str">
        <f t="shared" ca="1" si="370"/>
        <v>7,4501538104368+0,733776104018366i</v>
      </c>
      <c r="BF234" s="240" t="str">
        <f t="shared" ca="1" si="371"/>
        <v>-7,47718446079523+0,367330517703893i</v>
      </c>
      <c r="BG234" s="240" t="str">
        <f t="shared" ca="1" si="372"/>
        <v>7,34235664814743-1,46048554302992i</v>
      </c>
      <c r="BH234" s="240" t="str">
        <f t="shared" ca="1" si="373"/>
        <v>-7,04858898746677+2,52202546691274i</v>
      </c>
      <c r="BI234" s="240" t="str">
        <f t="shared" ca="1" si="374"/>
        <v>6,60224066145285-3,52897115576947i</v>
      </c>
      <c r="BJ234" s="240" t="str">
        <f t="shared" ca="1" si="375"/>
        <v>-6,01297376341724+4,45952527635511i</v>
      </c>
      <c r="BK234" s="240" t="str">
        <f t="shared" ca="1" si="376"/>
        <v>5,29354414216067-5,29354414215945i</v>
      </c>
      <c r="BL234" s="240" t="str">
        <f t="shared" ca="1" si="377"/>
        <v>-4,45952527635632+6,01297376341634i</v>
      </c>
      <c r="BM234" s="240" t="str">
        <f t="shared" ca="1" si="378"/>
        <v>3,52897115577099-6,60224066145203i</v>
      </c>
      <c r="BN234" s="240" t="str">
        <f t="shared" ca="1" si="379"/>
        <v>-2,52202546690736+7,0485889874687i</v>
      </c>
      <c r="BO234" s="240" t="str">
        <f t="shared" ca="1" si="380"/>
        <v>1,46048554303162-7,3423566481471i</v>
      </c>
      <c r="BP234" s="240" t="str">
        <f t="shared" ca="1" si="381"/>
        <v>-0,367330517705407+7,47718446079516i</v>
      </c>
      <c r="BQ234" s="240" t="str">
        <f t="shared" ca="1" si="382"/>
        <v>-0,733776104016647-7,45015381043696i</v>
      </c>
      <c r="BR234" s="240" t="str">
        <f t="shared" ca="1" si="383"/>
        <v>1,81899868903885+7,26184982902216i</v>
      </c>
      <c r="BS234" s="240" t="str">
        <f t="shared" ca="1" si="384"/>
        <v>-2,86484544569138-6,91634872908355i</v>
      </c>
      <c r="BT234" s="240" t="str">
        <f t="shared" ca="1" si="385"/>
        <v>3,8486769500694+6,42112956604979i</v>
      </c>
      <c r="BU234" s="240" t="str">
        <f t="shared" ca="1" si="386"/>
        <v>-4,7491962212184-5,78691233926687i</v>
      </c>
      <c r="BV234" s="240" t="str">
        <f t="shared" ca="1" si="387"/>
        <v>5,54690973641598+5,02742593640601i</v>
      </c>
      <c r="BW234" s="240" t="str">
        <f t="shared" ca="1" si="388"/>
        <v>-6,22454940709639-4,15911094449404i</v>
      </c>
      <c r="BX234" s="240" t="str">
        <f t="shared" ca="1" si="389"/>
        <v>6,76744638081362+3,20076376085566i</v>
      </c>
      <c r="BY234" s="240" t="str">
        <f t="shared" ca="1" si="390"/>
        <v>-7,16384857759516-2,17312970788262i</v>
      </c>
      <c r="BZ234" s="240" t="str">
        <f t="shared" ca="1" si="391"/>
        <v>7,4051750869926+1,0984539594259i</v>
      </c>
      <c r="CA234" s="240" t="str">
        <f t="shared" ca="1" si="392"/>
        <v>-7,48620191886341-1,15190005871975E-12i</v>
      </c>
      <c r="CB234" s="240" t="str">
        <f t="shared" ca="1" si="393"/>
        <v>7,4051750869929-1,09845395942384i</v>
      </c>
      <c r="CC234" s="240" t="str">
        <f t="shared" ca="1" si="394"/>
        <v>-7,16384857759577+2,17312970788062i</v>
      </c>
      <c r="CD234" s="240" t="str">
        <f t="shared" ca="1" si="395"/>
        <v>6,76744638081142-3,20076376086031i</v>
      </c>
      <c r="CE234" s="240" t="str">
        <f t="shared" ca="1" si="396"/>
        <v>-6,22454940709767+4,15911094449213i</v>
      </c>
      <c r="CF234" s="240" t="str">
        <f t="shared" ca="1" si="397"/>
        <v>5,54690973641738-5,02742593640446i</v>
      </c>
      <c r="CG234" s="240" t="str">
        <f t="shared" ca="1" si="398"/>
        <v>-4,74919622122018+5,7869123392654i</v>
      </c>
      <c r="CH234" s="240" t="str">
        <f t="shared" ca="1" si="399"/>
        <v>3,8486769500712-6,42112956604871i</v>
      </c>
      <c r="CI234" s="240" t="str">
        <f t="shared" ca="1" si="400"/>
        <v>-2,86484544568643+6,91634872908559i</v>
      </c>
      <c r="CJ234" s="240" t="str">
        <f t="shared" ca="1" si="401"/>
        <v>1,81899868904109-7,2618498290216i</v>
      </c>
      <c r="CK234" s="240" t="str">
        <f t="shared" ca="1" si="402"/>
        <v>-0,733776104018939+7,45015381043674i</v>
      </c>
      <c r="CL234" s="240" t="str">
        <f t="shared" ca="1" si="403"/>
        <v>-0,367330517703318-7,47718446079525i</v>
      </c>
      <c r="CM234" s="240" t="str">
        <f t="shared" ca="1" si="404"/>
        <v>1,46048554302936+7,34235664814755i</v>
      </c>
      <c r="CN234" s="240" t="str">
        <f t="shared" ca="1" si="405"/>
        <v>-2,5220254669122-7,04858898746696i</v>
      </c>
      <c r="CO234" s="240" t="str">
        <f t="shared" ca="1" si="406"/>
        <v>3,52897115577553+6,6022406614496i</v>
      </c>
      <c r="CP234" s="240" t="str">
        <f t="shared" ca="1" si="407"/>
        <v>-4,45952527635447-6,01297376341772i</v>
      </c>
      <c r="CQ234" s="240" t="str">
        <f t="shared" ca="1" si="408"/>
        <v>5,29354414215905+5,29354414216108i</v>
      </c>
      <c r="CR234" s="240" t="str">
        <f t="shared" ca="1" si="409"/>
        <v>-6,012973763416-4,45952527635678i</v>
      </c>
      <c r="CS234" s="240" t="str">
        <f t="shared" ca="1" si="410"/>
        <v>6,60224066145186+3,52897115577131i</v>
      </c>
      <c r="CT234" s="240" t="str">
        <f t="shared" ca="1" si="411"/>
        <v>-7,0485889874685-2,5220254669079i</v>
      </c>
      <c r="CU234" s="240" t="str">
        <f t="shared" ca="1" si="412"/>
        <v>7,34235664814698+1,46048554303218i</v>
      </c>
      <c r="CV234" s="240" t="str">
        <f t="shared" ca="1" si="413"/>
        <v>-7,47718446079512-0,367330517705982i</v>
      </c>
      <c r="CW234" s="240" t="str">
        <f t="shared" ca="1" si="414"/>
        <v>7,450153810437-0,733776104016285i</v>
      </c>
      <c r="CX234" s="240" t="str">
        <f t="shared" ca="1" si="415"/>
        <v>-7,2618498290223+1,81899868903829i</v>
      </c>
      <c r="CY234" s="240" t="str">
        <f t="shared" ca="1" si="416"/>
        <v>6,91634872908377-2,86484544569085i</v>
      </c>
      <c r="CZ234" s="240" t="str">
        <f t="shared" ca="1" si="417"/>
        <v>-6,42112956604614+3,84867695007548i</v>
      </c>
      <c r="DA234" s="240" t="str">
        <f t="shared" ca="1" si="418"/>
        <v>5,78691233926709-4,74919622121811i</v>
      </c>
      <c r="DB234" s="240" t="str">
        <f t="shared" ca="1" si="419"/>
        <v>-5,0274259364066+5,54690973641545i</v>
      </c>
      <c r="DC234" s="240" t="str">
        <f t="shared" ca="1" si="420"/>
        <v>4,15911094449452-6,22454940709607i</v>
      </c>
      <c r="DD234" s="240" t="str">
        <f t="shared" ca="1" si="421"/>
        <v>-3,20076376085599+6,76744638081346i</v>
      </c>
      <c r="DE234" s="240" t="str">
        <f t="shared" ca="1" si="422"/>
        <v>2,17312970787624-7,1638485775971i</v>
      </c>
      <c r="DF234" s="240" t="str">
        <f t="shared" ca="1" si="423"/>
        <v>-1,09845395942626+7,40517508699254i</v>
      </c>
      <c r="DG234" s="240" t="str">
        <f t="shared" ca="1" si="424"/>
        <v>1,72785008807962E-12-7,48620191886341i</v>
      </c>
      <c r="DH234" s="240" t="str">
        <f t="shared" ca="1" si="425"/>
        <v>1,09845395942327+7,40517508699299i</v>
      </c>
      <c r="DI234" s="240" t="str">
        <f t="shared" ca="1" si="426"/>
        <v>-2,17312970788026-7,16384857759588i</v>
      </c>
      <c r="DJ234" s="240" t="str">
        <f t="shared" ca="1" si="427"/>
        <v>3,20076376085979+6,76744638081166i</v>
      </c>
      <c r="DK234" s="240" t="str">
        <f t="shared" ca="1" si="428"/>
        <v>-4,15911094449165-6,224549407098i</v>
      </c>
      <c r="DL234" s="240" t="str">
        <f t="shared" ca="1" si="429"/>
        <v>5,02742593640404+5,54690973641777i</v>
      </c>
      <c r="DM234" s="240" t="str">
        <f t="shared" ca="1" si="430"/>
        <v>-5,78691233926518-4,74919622122046i</v>
      </c>
      <c r="DN234" s="240" t="str">
        <f t="shared" ca="1" si="431"/>
        <v>6,42112956604831+3,84867695007187i</v>
      </c>
      <c r="DO234" s="240" t="str">
        <f t="shared" ca="1" si="432"/>
        <v>-6,91634872908538-2,86484544568696i</v>
      </c>
      <c r="DP234" s="240" t="str">
        <f t="shared" ca="1" si="433"/>
        <v>7,26184982902332+1,81899868903422i</v>
      </c>
      <c r="DQ234" s="240" t="str">
        <f t="shared" ca="1" si="434"/>
        <v>-7,4501538104367-0,7337761040193i</v>
      </c>
      <c r="DR234" s="240" t="str">
        <f t="shared" ca="1" si="435"/>
        <v>7,4771844607953-0,36733051770253i</v>
      </c>
      <c r="DS234" s="240" t="str">
        <f t="shared" ca="1" si="436"/>
        <v>-7,34235664814766+1,46048554302879i</v>
      </c>
      <c r="DT234" s="240" t="str">
        <f t="shared" ca="1" si="437"/>
        <v>7,04858898746708-2,52202546691186i</v>
      </c>
      <c r="DU234" s="240" t="str">
        <f t="shared" ca="1" si="438"/>
        <v>-6,60224066144988+3,52897115577502i</v>
      </c>
      <c r="DV234" s="240" t="str">
        <f t="shared" ca="1" si="439"/>
        <v>6,01297376341781-4,45952527635435i</v>
      </c>
      <c r="DW234" s="240" t="str">
        <f t="shared" ca="1" si="440"/>
        <v>-5,29354414216149+5,29354414215864i</v>
      </c>
      <c r="DX234" s="240" t="str">
        <f t="shared" ca="1" si="441"/>
        <v>4,45952527635725-6,01297376341566i</v>
      </c>
      <c r="DY234" s="240" t="str">
        <f t="shared" ca="1" si="442"/>
        <v>-3,52897115577182+6,60224066145159i</v>
      </c>
      <c r="DZ234" s="240" t="str">
        <f t="shared" ca="1" si="443"/>
        <v>2,52202546690844-7,04858898746831i</v>
      </c>
      <c r="EA234" s="240" t="str">
        <f t="shared" ca="1" si="444"/>
        <v>-1,46048554303275+7,34235664814687i</v>
      </c>
      <c r="EB234" s="240" t="str">
        <f t="shared" ca="1" si="445"/>
        <v>0,367330517706557-7,47718446079509i</v>
      </c>
      <c r="EC234" s="240" t="str">
        <f t="shared" ca="1" si="446"/>
        <v>0,733776104015712+7,45015381043705i</v>
      </c>
      <c r="ED234" s="240" t="str">
        <f t="shared" ca="1" si="447"/>
        <v>-1,81899868903773-7,26184982902244i</v>
      </c>
      <c r="EE234" s="240" t="str">
        <f t="shared" ca="1" si="448"/>
        <v>2,86484544569032+6,91634872908398i</v>
      </c>
      <c r="EF234" s="240" t="str">
        <f t="shared" ca="1" si="449"/>
        <v>-3,84867695007498-6,42112956604644i</v>
      </c>
      <c r="EG234" s="240" t="str">
        <f t="shared" ca="1" si="450"/>
        <v>4,74919622121767+5,78691233926746i</v>
      </c>
      <c r="EH234" s="240" t="str">
        <f t="shared" ca="1" si="451"/>
        <v>-5,54690973641506-5,02742593640702i</v>
      </c>
      <c r="EI234" s="240" t="str">
        <f t="shared" ca="1" si="452"/>
        <v>6,22454940709576+4,159110944495i</v>
      </c>
      <c r="EJ234" s="240" t="str">
        <f t="shared" ca="1" si="453"/>
        <v>-6,76744638081321-3,20076376085651i</v>
      </c>
      <c r="EK234" s="240" t="str">
        <f t="shared" ca="1" si="454"/>
        <v>7,16384857759693+2,1731297078768i</v>
      </c>
      <c r="EL234" s="240" t="str">
        <f t="shared" ca="1" si="455"/>
        <v>-7,40517508699245-1,09845395942683i</v>
      </c>
      <c r="EM234" s="240" t="str">
        <f t="shared" ca="1" si="456"/>
        <v>7,48620191886341+2,3038001174395E-12i</v>
      </c>
      <c r="EN234" s="240"/>
      <c r="EO234" s="240"/>
      <c r="EP234" s="240"/>
    </row>
    <row r="235" spans="1:146" ht="15" thickBot="1">
      <c r="A235" s="277">
        <f t="shared" si="323"/>
        <v>2.6367187500000019E-3</v>
      </c>
      <c r="B235" s="276">
        <v>135</v>
      </c>
      <c r="C235" s="248">
        <f t="shared" si="324"/>
        <v>27000</v>
      </c>
      <c r="D235" s="247">
        <f t="shared" si="457"/>
        <v>169646.00329384883</v>
      </c>
      <c r="E235" s="247" t="str">
        <f t="shared" si="458"/>
        <v>169646,003293849i</v>
      </c>
      <c r="F235" s="247" t="str">
        <f t="shared" si="325"/>
        <v>0,0109501240362223-0,0201410752213584i</v>
      </c>
      <c r="G235" s="247" t="str">
        <f t="shared" si="326"/>
        <v>-3,23291586361862+2,71860529797979i</v>
      </c>
      <c r="H235" s="247" t="str">
        <f t="shared" si="322"/>
        <v>0,00201900849008814-0,00311312463354765i</v>
      </c>
      <c r="I235" s="247" t="str">
        <f t="shared" si="459"/>
        <v>-0,00234407164237668+0,00294776439199922i</v>
      </c>
      <c r="J235" s="275" t="str">
        <f ca="1">IMPRODUCT(1/N_FFT2,EJ100)</f>
        <v>0,0274432721827142-0,00446185879432281i</v>
      </c>
      <c r="K235" s="274" t="str">
        <f t="shared" ca="1" si="460"/>
        <v>-0,0000511764876214918+0,0000913552172122087i</v>
      </c>
      <c r="N235" s="265">
        <f t="shared" ca="1" si="327"/>
        <v>22.486116713030984</v>
      </c>
      <c r="O235" s="240">
        <f t="shared" ca="1" si="328"/>
        <v>7.4861167130309854</v>
      </c>
      <c r="P235" s="240" t="str">
        <f t="shared" ca="1" si="329"/>
        <v>-7,37590342566363+1,2798406527398i</v>
      </c>
      <c r="Q235" s="240" t="str">
        <f t="shared" ca="1" si="330"/>
        <v>7,04850876242175-2,52199676193006i</v>
      </c>
      <c r="R235" s="240" t="str">
        <f t="shared" ca="1" si="331"/>
        <v>-6,51357276592979+3,68989339467412i</v>
      </c>
      <c r="S235" s="240" t="str">
        <f t="shared" ca="1" si="332"/>
        <v>5,78684647426663-4,74914216721185i</v>
      </c>
      <c r="T235" s="240" t="str">
        <f t="shared" ca="1" si="333"/>
        <v>-4,88972813613437+5,66855380108699i</v>
      </c>
      <c r="U235" s="241" t="str">
        <f t="shared" ca="1" si="334"/>
        <v>3,84863314552003-6,42105648256783i</v>
      </c>
      <c r="V235" s="240" t="str">
        <f t="shared" ca="1" si="335"/>
        <v>-2,69421624794144+6,98449298449431i</v>
      </c>
      <c r="W235" s="240" t="str">
        <f t="shared" ca="1" si="336"/>
        <v>1,46046892019539-7,34227307952143i</v>
      </c>
      <c r="X235" s="240" t="str">
        <f t="shared" ca="1" si="337"/>
        <v>-0,183718501003435+7,48386203463899i</v>
      </c>
      <c r="Y235" s="240" t="str">
        <f t="shared" ca="1" si="338"/>
        <v>-1,09844145713163-7,40509080338495i</v>
      </c>
      <c r="Z235" s="240" t="str">
        <f t="shared" ca="1" si="339"/>
        <v>2,34825811937255+7,10827878223151i</v>
      </c>
      <c r="AA235" s="240" t="str">
        <f t="shared" ca="1" si="340"/>
        <v>-3,52893099002125-6,60216551661571i</v>
      </c>
      <c r="AB235" s="240" t="str">
        <f t="shared" ca="1" si="341"/>
        <v>4,60569549263024+5,90165336751383i</v>
      </c>
      <c r="AC235" s="240" t="str">
        <f t="shared" ca="1" si="342"/>
        <v>-5,54684660305893-5,02736871566583i</v>
      </c>
      <c r="AD235" s="240" t="str">
        <f t="shared" ca="1" si="343"/>
        <v>6,32467239487974+4,00505462366845i</v>
      </c>
      <c r="AE235" s="240" t="str">
        <f t="shared" ca="1" si="344"/>
        <v>-6,9162700091601-2,86481283882809i</v>
      </c>
      <c r="AF235" s="240" t="str">
        <f t="shared" ca="1" si="345"/>
        <v>7,30422002262128+1,6402174557845i</v>
      </c>
      <c r="AG235" s="240" t="str">
        <f t="shared" ca="1" si="346"/>
        <v>-7,47709935759694-0,367326336852287i</v>
      </c>
      <c r="AH235" s="240" t="str">
        <f t="shared" ca="1" si="347"/>
        <v>7,42981763130063-0,916380601462124i</v>
      </c>
      <c r="AI235" s="240" t="str">
        <f t="shared" ca="1" si="348"/>
        <v>-7,16376704069836+2,17310497393146i</v>
      </c>
      <c r="AJ235" s="240" t="str">
        <f t="shared" ca="1" si="349"/>
        <v>6,68678136966513-3,3658428892955i</v>
      </c>
      <c r="AK235" s="240" t="str">
        <f t="shared" ca="1" si="350"/>
        <v>-6,01290532544948+4,45947451930193i</v>
      </c>
      <c r="AL235" s="240" t="str">
        <f t="shared" ca="1" si="351"/>
        <v>5,16198099626843-5,42179819204712i</v>
      </c>
      <c r="AM235" s="240" t="str">
        <f t="shared" ca="1" si="352"/>
        <v>-4,1590636066708+6,22447856103532i</v>
      </c>
      <c r="AN235" s="240" t="str">
        <f t="shared" ca="1" si="353"/>
        <v>3,0336837735836-6,84388093138808i</v>
      </c>
      <c r="AO235" s="240" t="str">
        <f t="shared" ca="1" si="354"/>
        <v>-1,81897798570917+7,26176717670205i</v>
      </c>
      <c r="AP235" s="240" t="str">
        <f t="shared" ca="1" si="355"/>
        <v>0,550712909050319-7,46583275548864i</v>
      </c>
      <c r="AQ235" s="240" t="str">
        <f t="shared" ca="1" si="356"/>
        <v>0,73376775238477+7,45006901489389i</v>
      </c>
      <c r="AR235" s="240" t="str">
        <f t="shared" ca="1" si="357"/>
        <v>0,73376775238477+7,45006901489389i</v>
      </c>
      <c r="AS235" s="240" t="str">
        <f t="shared" ca="1" si="358"/>
        <v>3,20072733066961+6,76736935565264i</v>
      </c>
      <c r="AT235" s="240" t="str">
        <f t="shared" ca="1" si="359"/>
        <v>-4,31056732527613-6,12053533405237i</v>
      </c>
      <c r="AU235" s="240" t="str">
        <f t="shared" ca="1" si="360"/>
        <v>5,29348389254067+5,29348389253565i</v>
      </c>
      <c r="AV235" s="240" t="str">
        <f t="shared" ca="1" si="361"/>
        <v>-6,12053533405652-4,31056732527024i</v>
      </c>
      <c r="AW235" s="240" t="str">
        <f t="shared" ca="1" si="362"/>
        <v>6,7673693556509+3,20072733067328i</v>
      </c>
      <c r="AX235" s="240" t="str">
        <f t="shared" ca="1" si="363"/>
        <v>-7,21494011376955-1,99664283131481i</v>
      </c>
      <c r="AY235" s="240" t="str">
        <f t="shared" ca="1" si="364"/>
        <v>7,45006901489357+0,733767752388074i</v>
      </c>
      <c r="AZ235" s="240" t="str">
        <f t="shared" ca="1" si="365"/>
        <v>-7,46583275548889+0,550712909047008i</v>
      </c>
      <c r="BA235" s="240" t="str">
        <f t="shared" ca="1" si="366"/>
        <v>7,26176717670285-1,81897798570595i</v>
      </c>
      <c r="BB235" s="240" t="str">
        <f t="shared" ca="1" si="367"/>
        <v>-6,84388093138943+3,03368377358057i</v>
      </c>
      <c r="BC235" s="240" t="str">
        <f t="shared" ca="1" si="368"/>
        <v>6,2244785610371-4,15906360666813i</v>
      </c>
      <c r="BD235" s="240" t="str">
        <f t="shared" ca="1" si="369"/>
        <v>-5,42179819204897+5,16198099626649i</v>
      </c>
      <c r="BE235" s="240" t="str">
        <f t="shared" ca="1" si="370"/>
        <v>4,45947451930401-6,01290532544794i</v>
      </c>
      <c r="BF235" s="240" t="str">
        <f t="shared" ca="1" si="371"/>
        <v>-3,36584288929781+6,68678136966398i</v>
      </c>
      <c r="BG235" s="240" t="str">
        <f t="shared" ca="1" si="372"/>
        <v>2,17310497393382-7,16376704069765i</v>
      </c>
      <c r="BH235" s="240" t="str">
        <f t="shared" ca="1" si="373"/>
        <v>-0,916380601464789+7,4298176313003i</v>
      </c>
      <c r="BI235" s="240" t="str">
        <f t="shared" ca="1" si="374"/>
        <v>-0,367326336849662-7,47709935759706i</v>
      </c>
      <c r="BJ235" s="240" t="str">
        <f t="shared" ca="1" si="375"/>
        <v>1,64021745578199+7,30422002262185i</v>
      </c>
      <c r="BK235" s="240" t="str">
        <f t="shared" ca="1" si="376"/>
        <v>-2,86481283882645-6,91627000916078i</v>
      </c>
      <c r="BL235" s="240" t="str">
        <f t="shared" ca="1" si="377"/>
        <v>4,00505462366699+6,32467239488066i</v>
      </c>
      <c r="BM235" s="240" t="str">
        <f t="shared" ca="1" si="378"/>
        <v>-5,02736871566444-5,54684660306019i</v>
      </c>
      <c r="BN235" s="240" t="str">
        <f t="shared" ca="1" si="379"/>
        <v>5,90165336751271+4,60569549263168i</v>
      </c>
      <c r="BO235" s="240" t="str">
        <f t="shared" ca="1" si="380"/>
        <v>-6,60216551661487-3,52893099002281i</v>
      </c>
      <c r="BP235" s="240" t="str">
        <f t="shared" ca="1" si="381"/>
        <v>7,10827878223097+2,34825811937418i</v>
      </c>
      <c r="BQ235" s="240" t="str">
        <f t="shared" ca="1" si="382"/>
        <v>-7,40509080338478-1,09844145713276i</v>
      </c>
      <c r="BR235" s="240" t="str">
        <f t="shared" ca="1" si="383"/>
        <v>7,48386203463902-0,183718501002323i</v>
      </c>
      <c r="BS235" s="240" t="str">
        <f t="shared" ca="1" si="384"/>
        <v>-7,34227307952164+1,46046892019436i</v>
      </c>
      <c r="BT235" s="240" t="str">
        <f t="shared" ca="1" si="385"/>
        <v>6,98449298449467-2,6942162479405i</v>
      </c>
      <c r="BU235" s="240" t="str">
        <f t="shared" ca="1" si="386"/>
        <v>-6,42105648256843+3,84863314551903i</v>
      </c>
      <c r="BV235" s="240" t="str">
        <f t="shared" ca="1" si="387"/>
        <v>5,66855380108772-4,88972813613352i</v>
      </c>
      <c r="BW235" s="240" t="str">
        <f t="shared" ca="1" si="388"/>
        <v>-4,74914216721268+5,78684647426595i</v>
      </c>
      <c r="BX235" s="240" t="str">
        <f t="shared" ca="1" si="389"/>
        <v>3,68989339467468-6,51357276592946i</v>
      </c>
      <c r="BY235" s="240" t="str">
        <f t="shared" ca="1" si="390"/>
        <v>-2,52199676193048+7,04850876242159i</v>
      </c>
      <c r="BZ235" s="240" t="str">
        <f t="shared" ca="1" si="391"/>
        <v>1,27984065274033-7,37590342566354i</v>
      </c>
      <c r="CA235" s="240" t="str">
        <f t="shared" ca="1" si="392"/>
        <v>-3,41166636287153E-13+7,48611671303099i</v>
      </c>
      <c r="CB235" s="240" t="str">
        <f t="shared" ca="1" si="393"/>
        <v>-1,27984065273965-7,37590342566365i</v>
      </c>
      <c r="CC235" s="240" t="str">
        <f t="shared" ca="1" si="394"/>
        <v>2,52199676193004+7,04850876242176i</v>
      </c>
      <c r="CD235" s="240" t="str">
        <f t="shared" ca="1" si="395"/>
        <v>-3,68989339467409-6,5135727659298i</v>
      </c>
      <c r="CE235" s="240" t="str">
        <f t="shared" ca="1" si="396"/>
        <v>4,74914216721215+5,78684647426638i</v>
      </c>
      <c r="CF235" s="240" t="str">
        <f t="shared" ca="1" si="397"/>
        <v>-5,66855380108727-4,88972813613404i</v>
      </c>
      <c r="CG235" s="240" t="str">
        <f t="shared" ca="1" si="398"/>
        <v>6,42105648256808+3,84863314551962i</v>
      </c>
      <c r="CH235" s="240" t="str">
        <f t="shared" ca="1" si="399"/>
        <v>-6,98449298449442-2,69421624794113i</v>
      </c>
      <c r="CI235" s="240" t="str">
        <f t="shared" ca="1" si="400"/>
        <v>7,34227307952151+1,46046892019502i</v>
      </c>
      <c r="CJ235" s="240" t="str">
        <f t="shared" ca="1" si="401"/>
        <v>-7,483862034639-0,183718501003005i</v>
      </c>
      <c r="CK235" s="240" t="str">
        <f t="shared" ca="1" si="402"/>
        <v>7,40509080338488-1,09844145713208i</v>
      </c>
      <c r="CL235" s="240" t="str">
        <f t="shared" ca="1" si="403"/>
        <v>-7,10827878223112+2,34825811937374i</v>
      </c>
      <c r="CM235" s="240" t="str">
        <f t="shared" ca="1" si="404"/>
        <v>6,60216551661519-3,52893099002221i</v>
      </c>
      <c r="CN235" s="240" t="str">
        <f t="shared" ca="1" si="405"/>
        <v>-5,90165336751313+4,60569549263114i</v>
      </c>
      <c r="CO235" s="240" t="str">
        <f t="shared" ca="1" si="406"/>
        <v>5,0273687156651-5,54684660305959i</v>
      </c>
      <c r="CP235" s="240" t="str">
        <f t="shared" ca="1" si="407"/>
        <v>-4,00505462366738+6,32467239488042i</v>
      </c>
      <c r="CQ235" s="240" t="str">
        <f t="shared" ca="1" si="408"/>
        <v>2,86481283882708-6,91627000916052i</v>
      </c>
      <c r="CR235" s="240" t="str">
        <f t="shared" ca="1" si="409"/>
        <v>-1,64021745578245+7,30422002262175i</v>
      </c>
      <c r="CS235" s="240" t="str">
        <f t="shared" ca="1" si="410"/>
        <v>0,367326336850344-7,47709935759704i</v>
      </c>
      <c r="CT235" s="240" t="str">
        <f t="shared" ca="1" si="411"/>
        <v>0,916380601463898+7,42981763130041i</v>
      </c>
      <c r="CU235" s="240" t="str">
        <f t="shared" ca="1" si="412"/>
        <v>-2,17310497393337-7,16376704069778i</v>
      </c>
      <c r="CV235" s="240" t="str">
        <f t="shared" ca="1" si="413"/>
        <v>3,3658428892972+6,68678136966428i</v>
      </c>
      <c r="CW235" s="240" t="str">
        <f t="shared" ca="1" si="414"/>
        <v>-4,45947451930362-6,01290532544822i</v>
      </c>
      <c r="CX235" s="240" t="str">
        <f t="shared" ca="1" si="415"/>
        <v>5,42179819204849+5,16198099626699i</v>
      </c>
      <c r="CY235" s="240" t="str">
        <f t="shared" ca="1" si="416"/>
        <v>-6,22447856103673-4,1590636066687i</v>
      </c>
      <c r="CZ235" s="240" t="str">
        <f t="shared" ca="1" si="417"/>
        <v>6,84388093138923+3,033683773581i</v>
      </c>
      <c r="DA235" s="240" t="str">
        <f t="shared" ca="1" si="418"/>
        <v>-7,26176717670269-1,81897798570661i</v>
      </c>
      <c r="DB235" s="240" t="str">
        <f t="shared" ca="1" si="419"/>
        <v>7,46583275548883+0,550712909047795i</v>
      </c>
      <c r="DC235" s="240" t="str">
        <f t="shared" ca="1" si="420"/>
        <v>-7,45006901489362+0,7337677523875i</v>
      </c>
      <c r="DD235" s="240" t="str">
        <f t="shared" ca="1" si="421"/>
        <v>7,21494011376974-1,99664283131415i</v>
      </c>
      <c r="DE235" s="240" t="str">
        <f t="shared" ca="1" si="422"/>
        <v>-6,7673693556511+3,20072733067286i</v>
      </c>
      <c r="DF235" s="240" t="str">
        <f t="shared" ca="1" si="423"/>
        <v>6,12053533405257-4,31056732527586i</v>
      </c>
      <c r="DG235" s="240" t="str">
        <f t="shared" ca="1" si="424"/>
        <v>-5,29348389253596+5,29348389254035i</v>
      </c>
      <c r="DH235" s="240" t="str">
        <f t="shared" ca="1" si="425"/>
        <v>4,31056732527043-6,12053533405639i</v>
      </c>
      <c r="DI235" s="240" t="str">
        <f t="shared" ca="1" si="426"/>
        <v>-3,2007273306734+6,76736935565085i</v>
      </c>
      <c r="DJ235" s="240" t="str">
        <f t="shared" ca="1" si="427"/>
        <v>1,99664283130775-7,2149401137715i</v>
      </c>
      <c r="DK235" s="240" t="str">
        <f t="shared" ca="1" si="428"/>
        <v>-0,733767752388519+7,45006901489352i</v>
      </c>
      <c r="DL235" s="240" t="str">
        <f t="shared" ca="1" si="429"/>
        <v>-0,550712909046774-7,46583275548891i</v>
      </c>
      <c r="DM235" s="240" t="str">
        <f t="shared" ca="1" si="430"/>
        <v>1,81897798570562+7,26176717670294i</v>
      </c>
      <c r="DN235" s="240" t="str">
        <f t="shared" ca="1" si="431"/>
        <v>-3,03368377358006-6,84388093138965i</v>
      </c>
      <c r="DO235" s="240" t="str">
        <f t="shared" ca="1" si="432"/>
        <v>4,15906360666784+6,2244785610373i</v>
      </c>
      <c r="DP235" s="240" t="str">
        <f t="shared" ca="1" si="433"/>
        <v>-5,16198099626624-5,42179819204921i</v>
      </c>
      <c r="DQ235" s="240" t="str">
        <f t="shared" ca="1" si="434"/>
        <v>6,01290532544787+4,4594745193041i</v>
      </c>
      <c r="DR235" s="240" t="str">
        <f t="shared" ca="1" si="435"/>
        <v>-6,68678136966382-3,36584288929811i</v>
      </c>
      <c r="DS235" s="240" t="str">
        <f t="shared" ca="1" si="436"/>
        <v>7,16376704069749+2,17310497393435i</v>
      </c>
      <c r="DT235" s="240" t="str">
        <f t="shared" ca="1" si="437"/>
        <v>-7,42981763130029-0,916380601464916i</v>
      </c>
      <c r="DU235" s="240" t="str">
        <f t="shared" ca="1" si="438"/>
        <v>7,47709935759708-0,367326336849321i</v>
      </c>
      <c r="DV235" s="240" t="str">
        <f t="shared" ca="1" si="439"/>
        <v>-7,30422002262187+1,64021745578186i</v>
      </c>
      <c r="DW235" s="240" t="str">
        <f t="shared" ca="1" si="440"/>
        <v>6,91627000916092-2,86481283882614i</v>
      </c>
      <c r="DX235" s="240" t="str">
        <f t="shared" ca="1" si="441"/>
        <v>-6,32467239488096+4,00505462366652i</v>
      </c>
      <c r="DY235" s="240" t="str">
        <f t="shared" ca="1" si="442"/>
        <v>5,54684660306027-5,02736871566434i</v>
      </c>
      <c r="DZ235" s="240" t="str">
        <f t="shared" ca="1" si="443"/>
        <v>-4,60569549263195+5,9016533675125i</v>
      </c>
      <c r="EA235" s="240" t="str">
        <f t="shared" ca="1" si="444"/>
        <v>3,5289309900233-6,60216551661461i</v>
      </c>
      <c r="EB235" s="240" t="str">
        <f t="shared" ca="1" si="445"/>
        <v>-2,34825811937451+7,10827878223087i</v>
      </c>
      <c r="EC235" s="240" t="str">
        <f t="shared" ca="1" si="446"/>
        <v>1,09844145713309-7,40509080338473i</v>
      </c>
      <c r="ED235" s="240" t="str">
        <f t="shared" ca="1" si="447"/>
        <v>0,183718501002195+7,48386203463902i</v>
      </c>
      <c r="EE235" s="240" t="str">
        <f t="shared" ca="1" si="448"/>
        <v>-1,46046892019402-7,34227307952171i</v>
      </c>
      <c r="EF235" s="240" t="str">
        <f t="shared" ca="1" si="449"/>
        <v>2,69421624793998+6,98449298449487i</v>
      </c>
      <c r="EG235" s="240" t="str">
        <f t="shared" ca="1" si="450"/>
        <v>-3,84863314551892-6,4210564825685i</v>
      </c>
      <c r="EH235" s="240" t="str">
        <f t="shared" ca="1" si="451"/>
        <v>4,88972813613327+5,66855380108794i</v>
      </c>
      <c r="EI235" s="240" t="str">
        <f t="shared" ca="1" si="452"/>
        <v>-5,78684647426588-4,74914216721278i</v>
      </c>
      <c r="EJ235" s="240" t="str">
        <f t="shared" ca="1" si="453"/>
        <v>6,5135727659293+3,68989339467498i</v>
      </c>
      <c r="EK235" s="240" t="str">
        <f t="shared" ca="1" si="454"/>
        <v>-7,04850876242141-2,521996761931i</v>
      </c>
      <c r="EL235" s="240" t="str">
        <f t="shared" ca="1" si="455"/>
        <v>7,37590342566351+1,27984065274045i</v>
      </c>
      <c r="EM235" s="240" t="str">
        <f t="shared" ca="1" si="456"/>
        <v>-7,48611671303099-6,82333272574306E-13i</v>
      </c>
      <c r="EN235" s="240"/>
      <c r="EO235" s="240"/>
      <c r="EP235" s="240"/>
    </row>
    <row r="236" spans="1:146" ht="15" thickBot="1">
      <c r="A236" s="277">
        <f t="shared" si="323"/>
        <v>2.6562500000000019E-3</v>
      </c>
      <c r="B236" s="276">
        <v>136</v>
      </c>
      <c r="C236" s="248">
        <f t="shared" si="324"/>
        <v>27200</v>
      </c>
      <c r="D236" s="247">
        <f t="shared" si="457"/>
        <v>170902.64035528473</v>
      </c>
      <c r="E236" s="247" t="str">
        <f t="shared" si="458"/>
        <v>170902,640355285i</v>
      </c>
      <c r="F236" s="247" t="str">
        <f t="shared" si="325"/>
        <v>0,0109592595749045-0,0200322230510622i</v>
      </c>
      <c r="G236" s="247" t="str">
        <f t="shared" si="326"/>
        <v>-3,20725144544553+2,72438615311832i</v>
      </c>
      <c r="H236" s="247" t="str">
        <f t="shared" si="322"/>
        <v>0,00201867380704958-0,00309021873976485i</v>
      </c>
      <c r="I236" s="247" t="str">
        <f t="shared" si="459"/>
        <v>-0,00233956201615215+0,00292691217500325i</v>
      </c>
      <c r="J236" s="275" t="str">
        <f ca="1">IMPRODUCT(1/N_FFT2,EL100)</f>
        <v>0,0297980624010327+0,00446187720793109i</v>
      </c>
      <c r="K236" s="274" t="str">
        <f t="shared" ca="1" si="460"/>
        <v>-0,0000827739376716507+0,0000767774731966786i</v>
      </c>
      <c r="N236" s="265">
        <f t="shared" ca="1" si="327"/>
        <v>22.486019763161696</v>
      </c>
      <c r="O236" s="240">
        <f t="shared" ca="1" si="328"/>
        <v>7.4860197631616963</v>
      </c>
      <c r="P236" s="240" t="str">
        <f t="shared" ca="1" si="329"/>
        <v>-7,34217799251667+1,46045000621435i</v>
      </c>
      <c r="Q236" s="240" t="str">
        <f t="shared" ca="1" si="330"/>
        <v>6,91618043916008-2,86477573771961i</v>
      </c>
      <c r="R236" s="240" t="str">
        <f t="shared" ca="1" si="331"/>
        <v>-6,2243979501651+4,15900974420931i</v>
      </c>
      <c r="S236" s="240" t="str">
        <f t="shared" ca="1" si="332"/>
        <v>5,29341533862826-5,29341533862804i</v>
      </c>
      <c r="T236" s="240" t="str">
        <f t="shared" ca="1" si="333"/>
        <v>-4,15900974420894+6,22439795016535i</v>
      </c>
      <c r="U236" s="241" t="str">
        <f t="shared" ca="1" si="334"/>
        <v>2,86477573771984-6,91618043915999i</v>
      </c>
      <c r="V236" s="240" t="str">
        <f t="shared" ca="1" si="335"/>
        <v>-1,46045000621422+7,34217799251669i</v>
      </c>
      <c r="W236" s="240" t="str">
        <f t="shared" ca="1" si="336"/>
        <v>3,13646138056403E-13-7,4860197631617i</v>
      </c>
      <c r="X236" s="240" t="str">
        <f t="shared" ca="1" si="337"/>
        <v>1,46045000621434+7,34217799251667i</v>
      </c>
      <c r="Y236" s="240" t="str">
        <f t="shared" ca="1" si="338"/>
        <v>-2,86477573771995-6,91618043915994i</v>
      </c>
      <c r="Z236" s="240" t="str">
        <f t="shared" ca="1" si="339"/>
        <v>4,15900974420906+6,22439795016527i</v>
      </c>
      <c r="AA236" s="240" t="str">
        <f t="shared" ca="1" si="340"/>
        <v>-5,29341533862832-5,29341533862797i</v>
      </c>
      <c r="AB236" s="240" t="str">
        <f t="shared" ca="1" si="341"/>
        <v>6,22439795016516+4,15900974420922i</v>
      </c>
      <c r="AC236" s="240" t="str">
        <f t="shared" ca="1" si="342"/>
        <v>-6,91618043916015-2,86477573771944i</v>
      </c>
      <c r="AD236" s="240" t="str">
        <f t="shared" ca="1" si="343"/>
        <v>7,34217799251663+1,46045000621453i</v>
      </c>
      <c r="AE236" s="240" t="str">
        <f t="shared" ca="1" si="344"/>
        <v>-7,4860197631617+1,17386898633148E-13i</v>
      </c>
      <c r="AF236" s="240" t="str">
        <f t="shared" ca="1" si="345"/>
        <v>7,34217799251673-1,46045000621404i</v>
      </c>
      <c r="AG236" s="240" t="str">
        <f t="shared" ca="1" si="346"/>
        <v>-6,91618043916006+2,86477573771966i</v>
      </c>
      <c r="AH236" s="240" t="str">
        <f t="shared" ca="1" si="347"/>
        <v>6,22439795016547-4,15900974420875i</v>
      </c>
      <c r="AI236" s="240" t="str">
        <f t="shared" ca="1" si="348"/>
        <v>-5,29341533862816+5,29341533862814i</v>
      </c>
      <c r="AJ236" s="240" t="str">
        <f t="shared" ca="1" si="349"/>
        <v>4,15900974420886-6,2243979501654i</v>
      </c>
      <c r="AK236" s="240" t="str">
        <f t="shared" ca="1" si="350"/>
        <v>-2,86477573771968+6,91618043916005i</v>
      </c>
      <c r="AL236" s="240" t="str">
        <f t="shared" ca="1" si="351"/>
        <v>1,46045000621411-7,34217799251671i</v>
      </c>
      <c r="AM236" s="240" t="str">
        <f t="shared" ca="1" si="352"/>
        <v>-2,49450609047966E-13+7,4860197631617i</v>
      </c>
      <c r="AN236" s="240" t="str">
        <f t="shared" ca="1" si="353"/>
        <v>-1,46045000621446-7,34217799251664i</v>
      </c>
      <c r="AO236" s="240" t="str">
        <f t="shared" ca="1" si="354"/>
        <v>2,86477573771932+6,9161804391602i</v>
      </c>
      <c r="AP236" s="240" t="str">
        <f t="shared" ca="1" si="355"/>
        <v>-4,15900974420916-6,2243979501652i</v>
      </c>
      <c r="AQ236" s="240" t="str">
        <f t="shared" ca="1" si="356"/>
        <v>5,29341533862788+5,29341533862841i</v>
      </c>
      <c r="AR236" s="240" t="str">
        <f t="shared" ca="1" si="357"/>
        <v>5,29341533862788+5,29341533862841i</v>
      </c>
      <c r="AS236" s="240" t="str">
        <f t="shared" ca="1" si="358"/>
        <v>6,91618043916105+2,86477573771727i</v>
      </c>
      <c r="AT236" s="240" t="str">
        <f t="shared" ca="1" si="359"/>
        <v>-7,34217799251695-1,46045000621291i</v>
      </c>
      <c r="AU236" s="240" t="str">
        <f t="shared" ca="1" si="360"/>
        <v>7,4860197631617-2,34773797266294E-13i</v>
      </c>
      <c r="AV236" s="240" t="str">
        <f t="shared" ca="1" si="361"/>
        <v>-7,34217799251686+1,46045000621336i</v>
      </c>
      <c r="AW236" s="240" t="str">
        <f t="shared" ca="1" si="362"/>
        <v>6,91618043916087-2,86477573771771i</v>
      </c>
      <c r="AX236" s="240" t="str">
        <f t="shared" ca="1" si="363"/>
        <v>-6,22439795016706+4,15900974420637i</v>
      </c>
      <c r="AY236" s="240" t="str">
        <f t="shared" ca="1" si="364"/>
        <v>5,29341533862597-5,29341533863033i</v>
      </c>
      <c r="AZ236" s="240" t="str">
        <f t="shared" ca="1" si="365"/>
        <v>-4,15900974420753+6,22439795016629i</v>
      </c>
      <c r="BA236" s="240" t="str">
        <f t="shared" ca="1" si="366"/>
        <v>2,86477573771889-6,91618043916038i</v>
      </c>
      <c r="BB236" s="240" t="str">
        <f t="shared" ca="1" si="367"/>
        <v>-1,46045000621483+7,34217799251657i</v>
      </c>
      <c r="BC236" s="240" t="str">
        <f t="shared" ca="1" si="368"/>
        <v>1,5150393206573E-12-7,4860197631617i</v>
      </c>
      <c r="BD236" s="240" t="str">
        <f t="shared" ca="1" si="369"/>
        <v>1,46045000621165+7,3421779925172i</v>
      </c>
      <c r="BE236" s="240" t="str">
        <f t="shared" ca="1" si="370"/>
        <v>-2,86477573772287-6,91618043915874i</v>
      </c>
      <c r="BF236" s="240" t="str">
        <f t="shared" ca="1" si="371"/>
        <v>4,15900974421102+6,22439795016396i</v>
      </c>
      <c r="BG236" s="240" t="str">
        <f t="shared" ca="1" si="372"/>
        <v>-5,29341533862909-5,29341533862721i</v>
      </c>
      <c r="BH236" s="240" t="str">
        <f t="shared" ca="1" si="373"/>
        <v>6,22439795016532+4,15900974420898i</v>
      </c>
      <c r="BI236" s="240" t="str">
        <f t="shared" ca="1" si="374"/>
        <v>-6,91618043915967-2,8647757377206i</v>
      </c>
      <c r="BJ236" s="240" t="str">
        <f t="shared" ca="1" si="375"/>
        <v>7,34217799251622+1,46045000621654i</v>
      </c>
      <c r="BK236" s="240" t="str">
        <f t="shared" ca="1" si="376"/>
        <v>-7,4860197631617-3,47761791707975E-12i</v>
      </c>
      <c r="BL236" s="240" t="str">
        <f t="shared" ca="1" si="377"/>
        <v>7,34217799251609-1,46045000621724i</v>
      </c>
      <c r="BM236" s="240" t="str">
        <f t="shared" ca="1" si="378"/>
        <v>-6,9161804391594+2,86477573772126i</v>
      </c>
      <c r="BN236" s="240" t="str">
        <f t="shared" ca="1" si="379"/>
        <v>6,22439795016493-4,15900974420957i</v>
      </c>
      <c r="BO236" s="240" t="str">
        <f t="shared" ca="1" si="380"/>
        <v>-5,29341533862859+5,2934153386277i</v>
      </c>
      <c r="BP236" s="240" t="str">
        <f t="shared" ca="1" si="381"/>
        <v>4,15900974421062-6,22439795016423i</v>
      </c>
      <c r="BQ236" s="240" t="str">
        <f t="shared" ca="1" si="382"/>
        <v>-2,86477573772222+6,916180439159i</v>
      </c>
      <c r="BR236" s="240" t="str">
        <f t="shared" ca="1" si="383"/>
        <v>1,46045000621096-7,34217799251734i</v>
      </c>
      <c r="BS236" s="240" t="str">
        <f t="shared" ca="1" si="384"/>
        <v>2,21936071245619E-12+7,4860197631617i</v>
      </c>
      <c r="BT236" s="240" t="str">
        <f t="shared" ca="1" si="385"/>
        <v>-1,46045000621531-7,34217799251647i</v>
      </c>
      <c r="BU236" s="240" t="str">
        <f t="shared" ca="1" si="386"/>
        <v>2,86477573771964+6,91618043916007i</v>
      </c>
      <c r="BV236" s="240" t="str">
        <f t="shared" ca="1" si="387"/>
        <v>-4,15900974420812-6,2243979501659i</v>
      </c>
      <c r="BW236" s="240" t="str">
        <f t="shared" ca="1" si="388"/>
        <v>5,29341533862647+5,29341533862983i</v>
      </c>
      <c r="BX236" s="240" t="str">
        <f t="shared" ca="1" si="389"/>
        <v>-6,22439795016325-4,15900974421207i</v>
      </c>
      <c r="BY236" s="240" t="str">
        <f t="shared" ca="1" si="390"/>
        <v>6,91618043916118+2,86477573771696i</v>
      </c>
      <c r="BZ236" s="240" t="str">
        <f t="shared" ca="1" si="391"/>
        <v>-7,34217799251699-1,46045000621267i</v>
      </c>
      <c r="CA236" s="240" t="str">
        <f t="shared" ca="1" si="392"/>
        <v>7,4860197631617-4,69547594532589E-13i</v>
      </c>
      <c r="CB236" s="240" t="str">
        <f t="shared" ca="1" si="393"/>
        <v>-7,34217799251681+1,46045000621359i</v>
      </c>
      <c r="CC236" s="240" t="str">
        <f t="shared" ca="1" si="394"/>
        <v>6,91618043916082-2,86477573771783i</v>
      </c>
      <c r="CD236" s="240" t="str">
        <f t="shared" ca="1" si="395"/>
        <v>-6,22439795016699+4,15900974420648i</v>
      </c>
      <c r="CE236" s="240" t="str">
        <f t="shared" ca="1" si="396"/>
        <v>5,2934153386258-5,29341533863049i</v>
      </c>
      <c r="CF236" s="240" t="str">
        <f t="shared" ca="1" si="397"/>
        <v>-4,15900974420733+6,22439795016642i</v>
      </c>
      <c r="CG236" s="240" t="str">
        <f t="shared" ca="1" si="398"/>
        <v>2,86477573771877-6,91618043916043i</v>
      </c>
      <c r="CH236" s="240" t="str">
        <f t="shared" ca="1" si="399"/>
        <v>-1,4604500062146+7,34217799251661i</v>
      </c>
      <c r="CI236" s="240" t="str">
        <f t="shared" ca="1" si="400"/>
        <v>1,28026552339101E-12-7,4860197631617i</v>
      </c>
      <c r="CJ236" s="240" t="str">
        <f t="shared" ca="1" si="401"/>
        <v>1,46045000621188+7,34217799251715i</v>
      </c>
      <c r="CK236" s="240" t="str">
        <f t="shared" ca="1" si="402"/>
        <v>-2,86477573771621-6,91618043916149i</v>
      </c>
      <c r="CL236" s="240" t="str">
        <f t="shared" ca="1" si="403"/>
        <v>4,15900974421121+6,22439795016382i</v>
      </c>
      <c r="CM236" s="240" t="str">
        <f t="shared" ca="1" si="404"/>
        <v>-5,29341533862926-5,29341533862704i</v>
      </c>
      <c r="CN236" s="240" t="str">
        <f t="shared" ca="1" si="405"/>
        <v>6,22439795016534+4,15900974420896i</v>
      </c>
      <c r="CO236" s="240" t="str">
        <f t="shared" ca="1" si="406"/>
        <v>-6,91618043915968-2,86477573772058i</v>
      </c>
      <c r="CP236" s="240" t="str">
        <f t="shared" ca="1" si="407"/>
        <v>7,34217799251631+1,46045000621611i</v>
      </c>
      <c r="CQ236" s="240" t="str">
        <f t="shared" ca="1" si="408"/>
        <v>-7,4860197631617-3,03007864131461E-12i</v>
      </c>
      <c r="CR236" s="240" t="str">
        <f t="shared" ca="1" si="409"/>
        <v>7,34217799251608-1,46045000621726i</v>
      </c>
      <c r="CS236" s="240" t="str">
        <f t="shared" ca="1" si="410"/>
        <v>-6,91618043915939+2,86477573772128i</v>
      </c>
      <c r="CT236" s="240" t="str">
        <f t="shared" ca="1" si="411"/>
        <v>6,22439795016468-4,15900974420994i</v>
      </c>
      <c r="CU236" s="240" t="str">
        <f t="shared" ca="1" si="412"/>
        <v>-5,29341533862828+5,29341533862802i</v>
      </c>
      <c r="CV236" s="240" t="str">
        <f t="shared" ca="1" si="413"/>
        <v>4,15900974421024-6,22439795016448i</v>
      </c>
      <c r="CW236" s="240" t="str">
        <f t="shared" ca="1" si="414"/>
        <v>-2,864775737722+6,91618043915909i</v>
      </c>
      <c r="CX236" s="240" t="str">
        <f t="shared" ca="1" si="415"/>
        <v>1,46045000621803-7,34217799251593i</v>
      </c>
      <c r="CY236" s="240" t="str">
        <f t="shared" ca="1" si="416"/>
        <v>2,66689998822132E-12+7,4860197631617i</v>
      </c>
      <c r="CZ236" s="240" t="str">
        <f t="shared" ca="1" si="417"/>
        <v>-1,46045000621575-7,34217799251638i</v>
      </c>
      <c r="DA236" s="240" t="str">
        <f t="shared" ca="1" si="418"/>
        <v>2,86477573771986+6,91618043915998i</v>
      </c>
      <c r="DB236" s="240" t="str">
        <f t="shared" ca="1" si="419"/>
        <v>-4,15900974420831-6,22439795016577i</v>
      </c>
      <c r="DC236" s="240" t="str">
        <f t="shared" ca="1" si="420"/>
        <v>5,29341533862663+5,29341533862966i</v>
      </c>
      <c r="DD236" s="240" t="str">
        <f t="shared" ca="1" si="421"/>
        <v>-6,22439795016339-4,15900974421187i</v>
      </c>
      <c r="DE236" s="240" t="str">
        <f t="shared" ca="1" si="422"/>
        <v>6,91618043916127+2,86477573771674i</v>
      </c>
      <c r="DF236" s="240" t="str">
        <f t="shared" ca="1" si="423"/>
        <v>-7,34217799251704-1,46045000621244i</v>
      </c>
      <c r="DG236" s="240" t="str">
        <f t="shared" ca="1" si="424"/>
        <v>7,4860197631617-7,04321391798883E-13i</v>
      </c>
      <c r="DH236" s="240" t="str">
        <f t="shared" ca="1" si="425"/>
        <v>-7,34217799251676+1,46045000621383i</v>
      </c>
      <c r="DI236" s="240" t="str">
        <f t="shared" ca="1" si="426"/>
        <v>6,91618043916074-2,86477573771804i</v>
      </c>
      <c r="DJ236" s="240" t="str">
        <f t="shared" ca="1" si="427"/>
        <v>-6,22439795016686+4,15900974420668i</v>
      </c>
      <c r="DK236" s="240" t="str">
        <f t="shared" ca="1" si="428"/>
        <v>5,29341533862564-5,29341533863066i</v>
      </c>
      <c r="DL236" s="240" t="str">
        <f t="shared" ca="1" si="429"/>
        <v>-4,15900974420714+6,22439795016655i</v>
      </c>
      <c r="DM236" s="240" t="str">
        <f t="shared" ca="1" si="430"/>
        <v>2,86477573771855-6,91618043916052i</v>
      </c>
      <c r="DN236" s="240" t="str">
        <f t="shared" ca="1" si="431"/>
        <v>-1,46045000621437+7,34217799251666i</v>
      </c>
      <c r="DO236" s="240" t="str">
        <f t="shared" ca="1" si="432"/>
        <v>1,25825720462356E-12-7,4860197631617i</v>
      </c>
      <c r="DP236" s="240" t="str">
        <f t="shared" ca="1" si="433"/>
        <v>1,4604500062119+7,34217799251715i</v>
      </c>
      <c r="DQ236" s="240" t="str">
        <f t="shared" ca="1" si="434"/>
        <v>-2,86477573771623-6,91618043916148i</v>
      </c>
      <c r="DR236" s="240" t="str">
        <f t="shared" ca="1" si="435"/>
        <v>4,15900974421141+6,2243979501637i</v>
      </c>
      <c r="DS236" s="240" t="str">
        <f t="shared" ca="1" si="436"/>
        <v>-5,29341533862927-5,29341533862702i</v>
      </c>
      <c r="DT236" s="240" t="str">
        <f t="shared" ca="1" si="437"/>
        <v>6,22439795016546+4,15900974420877i</v>
      </c>
      <c r="DU236" s="240" t="str">
        <f t="shared" ca="1" si="438"/>
        <v>-6,91618043915977-2,86477573772036i</v>
      </c>
      <c r="DV236" s="240" t="str">
        <f t="shared" ca="1" si="439"/>
        <v>7,34217799251636+1,46045000621588i</v>
      </c>
      <c r="DW236" s="240" t="str">
        <f t="shared" ca="1" si="440"/>
        <v>-7,4860197631617-2,79530484404831E-12i</v>
      </c>
      <c r="DX236" s="240" t="str">
        <f t="shared" ca="1" si="441"/>
        <v>7,34217799251604-1,46045000621749i</v>
      </c>
      <c r="DY236" s="240" t="str">
        <f t="shared" ca="1" si="442"/>
        <v>-6,91618043915931+2,8647757377215i</v>
      </c>
      <c r="DZ236" s="240" t="str">
        <f t="shared" ca="1" si="443"/>
        <v>6,22439795016479-4,15900974420978i</v>
      </c>
      <c r="EA236" s="240" t="str">
        <f t="shared" ca="1" si="444"/>
        <v>-5,29341533862811+5,29341533862819i</v>
      </c>
      <c r="EB236" s="240" t="str">
        <f t="shared" ca="1" si="445"/>
        <v>4,15900974421005-6,22439795016461i</v>
      </c>
      <c r="EC236" s="240" t="str">
        <f t="shared" ca="1" si="446"/>
        <v>-2,86477573772179+6,91618043915918i</v>
      </c>
      <c r="ED236" s="240" t="str">
        <f t="shared" ca="1" si="447"/>
        <v>1,4604500062178-7,34217799251598i</v>
      </c>
      <c r="EE236" s="240" t="str">
        <f t="shared" ca="1" si="448"/>
        <v>2,90167378548762E-12+7,4860197631617i</v>
      </c>
      <c r="EF236" s="240" t="str">
        <f t="shared" ca="1" si="449"/>
        <v>-1,46045000621598-7,34217799251634i</v>
      </c>
      <c r="EG236" s="240" t="str">
        <f t="shared" ca="1" si="450"/>
        <v>2,86477573772007+6,91618043915989i</v>
      </c>
      <c r="EH236" s="240" t="str">
        <f t="shared" ca="1" si="451"/>
        <v>-4,15900974420851-6,22439795016564i</v>
      </c>
      <c r="EI236" s="240" t="str">
        <f t="shared" ca="1" si="452"/>
        <v>5,2934153386268+5,2934153386295i</v>
      </c>
      <c r="EJ236" s="240" t="str">
        <f t="shared" ca="1" si="453"/>
        <v>-6,22439795016352-4,15900974421168i</v>
      </c>
      <c r="EK236" s="240" t="str">
        <f t="shared" ca="1" si="454"/>
        <v>6,91618043916136+2,86477573771652i</v>
      </c>
      <c r="EL236" s="240" t="str">
        <f t="shared" ca="1" si="455"/>
        <v>-7,34217799251708-1,46045000621222i</v>
      </c>
      <c r="EM236" s="240" t="str">
        <f t="shared" ca="1" si="456"/>
        <v>7,4860197631617-9,39095189065179E-13i</v>
      </c>
      <c r="EN236" s="240"/>
      <c r="EO236" s="240"/>
      <c r="EP236" s="240"/>
    </row>
    <row r="237" spans="1:146" ht="15" thickBot="1">
      <c r="A237" s="277">
        <f t="shared" si="323"/>
        <v>2.6757812500000019E-3</v>
      </c>
      <c r="B237" s="276">
        <v>137</v>
      </c>
      <c r="C237" s="248">
        <f t="shared" si="324"/>
        <v>27400</v>
      </c>
      <c r="D237" s="247">
        <f t="shared" si="457"/>
        <v>172159.27741672067</v>
      </c>
      <c r="E237" s="247" t="str">
        <f t="shared" si="458"/>
        <v>172159,277416721i</v>
      </c>
      <c r="F237" s="247" t="str">
        <f t="shared" si="325"/>
        <v>0,0109685365664344-0,0199253764734806i</v>
      </c>
      <c r="G237" s="247" t="str">
        <f t="shared" si="326"/>
        <v>-3,18175396032082+2,72984907705889i</v>
      </c>
      <c r="H237" s="247" t="str">
        <f t="shared" si="322"/>
        <v>0,00201834632414423-0,00306764700330981i</v>
      </c>
      <c r="I237" s="247" t="str">
        <f t="shared" si="459"/>
        <v>-0,00233514597838482+0,00290634071155184i</v>
      </c>
      <c r="J237" s="275" t="str">
        <f ca="1">IMPRODUCT(1/N_FFT2,EM100)</f>
        <v>0,0381660030741857-2,45393180732466E-14i</v>
      </c>
      <c r="K237" s="274" t="str">
        <f t="shared" ca="1" si="460"/>
        <v>-0,0000891231885896361+0,000110923408531776i</v>
      </c>
      <c r="N237" s="265">
        <f t="shared" ca="1" si="327"/>
        <v>22.485910789444844</v>
      </c>
      <c r="O237" s="240">
        <f t="shared" ca="1" si="328"/>
        <v>7.4859107894448425</v>
      </c>
      <c r="P237" s="240" t="str">
        <f t="shared" ca="1" si="329"/>
        <v>-7,30401910253973+1,64017233767109i</v>
      </c>
      <c r="Q237" s="240" t="str">
        <f t="shared" ca="1" si="330"/>
        <v>6,76718320293541-3,20063928699184i</v>
      </c>
      <c r="R237" s="240" t="str">
        <f t="shared" ca="1" si="331"/>
        <v>-5,9014910283902+4,60556880193496i</v>
      </c>
      <c r="S237" s="240" t="str">
        <f t="shared" ca="1" si="332"/>
        <v>4,74901153067199-5,78668729318176i</v>
      </c>
      <c r="T237" s="240" t="str">
        <f t="shared" ca="1" si="333"/>
        <v>-3,36575030371824+6,68659743371375i</v>
      </c>
      <c r="U237" s="241" t="str">
        <f t="shared" ca="1" si="334"/>
        <v>1,81892795035876-7,26156742438782i</v>
      </c>
      <c r="V237" s="240" t="str">
        <f t="shared" ca="1" si="335"/>
        <v>-0,183713447385754+7,48365617307318i</v>
      </c>
      <c r="W237" s="240" t="str">
        <f t="shared" ca="1" si="336"/>
        <v>-1,46042874649678-7,34207111269923i</v>
      </c>
      <c r="X237" s="240" t="str">
        <f t="shared" ca="1" si="337"/>
        <v>3,03360032483855+6,84369267403689i</v>
      </c>
      <c r="Y237" s="240" t="str">
        <f t="shared" ca="1" si="338"/>
        <v>-4,45935185076498-6,01273992607411i</v>
      </c>
      <c r="Z237" s="240" t="str">
        <f t="shared" ca="1" si="339"/>
        <v>5,66839787392605+4,88959363243995i</v>
      </c>
      <c r="AA237" s="240" t="str">
        <f t="shared" ca="1" si="340"/>
        <v>-6,60198390822617-3,52883391831487i</v>
      </c>
      <c r="AB237" s="240" t="str">
        <f t="shared" ca="1" si="341"/>
        <v>7,21474164954673+1,99658790886414i</v>
      </c>
      <c r="AC237" s="240" t="str">
        <f t="shared" ca="1" si="342"/>
        <v>-7,4768936820548-0,367316232660291i</v>
      </c>
      <c r="AD237" s="240" t="str">
        <f t="shared" ca="1" si="343"/>
        <v>7,37570053375813-1,27980544765473i</v>
      </c>
      <c r="AE237" s="240" t="str">
        <f t="shared" ca="1" si="344"/>
        <v>-6,91607976057352+2,86473403528356i</v>
      </c>
      <c r="AF237" s="240" t="str">
        <f t="shared" ca="1" si="345"/>
        <v>6,12036697405785-4,31044875278534i</v>
      </c>
      <c r="AG237" s="240" t="str">
        <f t="shared" ca="1" si="346"/>
        <v>-5,02723042583738+5,54669402374618i</v>
      </c>
      <c r="AH237" s="240" t="str">
        <f t="shared" ca="1" si="347"/>
        <v>3,68979189531069-6,51339359449636i</v>
      </c>
      <c r="AI237" s="240" t="str">
        <f t="shared" ca="1" si="348"/>
        <v>-2,17304519746974+7,1635699841127i</v>
      </c>
      <c r="AJ237" s="240" t="str">
        <f t="shared" ca="1" si="349"/>
        <v>0,550697760371829-7,46562738986136i</v>
      </c>
      <c r="AK237" s="240" t="str">
        <f t="shared" ca="1" si="350"/>
        <v>1,09841124186599+7,40488710861071i</v>
      </c>
      <c r="AL237" s="240" t="str">
        <f t="shared" ca="1" si="351"/>
        <v>-2,69414213706502-6,98430085927127i</v>
      </c>
      <c r="AM237" s="240" t="str">
        <f t="shared" ca="1" si="352"/>
        <v>4,15894920165574+6,2243073418312i</v>
      </c>
      <c r="AN237" s="240" t="str">
        <f t="shared" ca="1" si="353"/>
        <v>-5,42164905249011-5,16183900360712i</v>
      </c>
      <c r="AO237" s="240" t="str">
        <f t="shared" ca="1" si="354"/>
        <v>6,42087985601671+3,84852727963899i</v>
      </c>
      <c r="AP237" s="240" t="str">
        <f t="shared" ca="1" si="355"/>
        <v>-7,10808325198337-2,34819352490383i</v>
      </c>
      <c r="AQ237" s="240" t="str">
        <f t="shared" ca="1" si="356"/>
        <v>7,4498640828861+0,733747568343744i</v>
      </c>
      <c r="AR237" s="240" t="str">
        <f t="shared" ca="1" si="357"/>
        <v>7,4498640828861+0,733747568343744i</v>
      </c>
      <c r="AS237" s="240" t="str">
        <f t="shared" ca="1" si="358"/>
        <v>7,04831487629075-2,52192738836494i</v>
      </c>
      <c r="AT237" s="240" t="str">
        <f t="shared" ca="1" si="359"/>
        <v>-6,32449841960411+4,00494445503952i</v>
      </c>
      <c r="AU237" s="240" t="str">
        <f t="shared" ca="1" si="360"/>
        <v>5,29333828257617-5,29333828257181i</v>
      </c>
      <c r="AV237" s="240" t="str">
        <f t="shared" ca="1" si="361"/>
        <v>-4,00494445503852+6,32449841960474i</v>
      </c>
      <c r="AW237" s="240" t="str">
        <f t="shared" ca="1" si="362"/>
        <v>2,52192738836383-7,04831487629115i</v>
      </c>
      <c r="AX237" s="240" t="str">
        <f t="shared" ca="1" si="363"/>
        <v>-0,916355394219929+7,42961325635532i</v>
      </c>
      <c r="AY237" s="240" t="str">
        <f t="shared" ca="1" si="364"/>
        <v>-0,733747568345653-7,44986408288591i</v>
      </c>
      <c r="AZ237" s="240" t="str">
        <f t="shared" ca="1" si="365"/>
        <v>2,34819352490354+7,10808325198347i</v>
      </c>
      <c r="BA237" s="240" t="str">
        <f t="shared" ca="1" si="366"/>
        <v>-3,84852727963689-6,42087985601797i</v>
      </c>
      <c r="BB237" s="240" t="str">
        <f t="shared" ca="1" si="367"/>
        <v>5,16183900360852+5,42164905248879i</v>
      </c>
      <c r="BC237" s="240" t="str">
        <f t="shared" ca="1" si="368"/>
        <v>-6,22430734183108-4,15894920165591i</v>
      </c>
      <c r="BD237" s="240" t="str">
        <f t="shared" ca="1" si="369"/>
        <v>6,98430085927036+2,69414213706741i</v>
      </c>
      <c r="BE237" s="240" t="str">
        <f t="shared" ca="1" si="370"/>
        <v>-7,4048871086111-1,09841124186336i</v>
      </c>
      <c r="BF237" s="240" t="str">
        <f t="shared" ca="1" si="371"/>
        <v>7,46562738986138-0,55069776037162i</v>
      </c>
      <c r="BG237" s="240" t="str">
        <f t="shared" ca="1" si="372"/>
        <v>-7,16356998411344+2,1730451974673i</v>
      </c>
      <c r="BH237" s="240" t="str">
        <f t="shared" ca="1" si="373"/>
        <v>6,51339359449502-3,68979189531306i</v>
      </c>
      <c r="BI237" s="240" t="str">
        <f t="shared" ca="1" si="374"/>
        <v>-5,54669402374582+5,02723042583777i</v>
      </c>
      <c r="BJ237" s="240" t="str">
        <f t="shared" ca="1" si="375"/>
        <v>4,31044875278747-6,12036697405635i</v>
      </c>
      <c r="BK237" s="240" t="str">
        <f t="shared" ca="1" si="376"/>
        <v>-2,86473403528105+6,91607976057456i</v>
      </c>
      <c r="BL237" s="240" t="str">
        <f t="shared" ca="1" si="377"/>
        <v>1,2798054476542-7,37570053375823i</v>
      </c>
      <c r="BM237" s="240" t="str">
        <f t="shared" ca="1" si="378"/>
        <v>0,367316232658436+7,47689368205489i</v>
      </c>
      <c r="BN237" s="240" t="str">
        <f t="shared" ca="1" si="379"/>
        <v>-1,99658790886676-7,214741649546i</v>
      </c>
      <c r="BO237" s="240" t="str">
        <f t="shared" ca="1" si="380"/>
        <v>3,52883391831535+6,60198390822591i</v>
      </c>
      <c r="BP237" s="240" t="str">
        <f t="shared" ca="1" si="381"/>
        <v>-4,88959363243854-5,66839787392727i</v>
      </c>
      <c r="BQ237" s="240" t="str">
        <f t="shared" ca="1" si="382"/>
        <v>6,01273992607617+4,45935185076219i</v>
      </c>
      <c r="BR237" s="240" t="str">
        <f t="shared" ca="1" si="383"/>
        <v>-6,8436926740371-3,03360032483806i</v>
      </c>
      <c r="BS237" s="240" t="str">
        <f t="shared" ca="1" si="384"/>
        <v>7,34207111269887+1,46042874649858i</v>
      </c>
      <c r="BT237" s="240" t="str">
        <f t="shared" ca="1" si="385"/>
        <v>-7,4836561730731+0,183713447389188i</v>
      </c>
      <c r="BU237" s="240" t="str">
        <f t="shared" ca="1" si="386"/>
        <v>7,26156742438751-1,81892795036i</v>
      </c>
      <c r="BV237" s="240" t="str">
        <f t="shared" ca="1" si="387"/>
        <v>-6,68659743371457+3,3657503037166i</v>
      </c>
      <c r="BW237" s="240" t="str">
        <f t="shared" ca="1" si="388"/>
        <v>5,78668729317957-4,74901153067466i</v>
      </c>
      <c r="BX237" s="240" t="str">
        <f t="shared" ca="1" si="389"/>
        <v>-4,60556880193395+5,90149102839099i</v>
      </c>
      <c r="BY237" s="240" t="str">
        <f t="shared" ca="1" si="390"/>
        <v>3,20063928699316-6,76718320293478i</v>
      </c>
      <c r="BZ237" s="240" t="str">
        <f t="shared" ca="1" si="391"/>
        <v>-1,64017233766751+7,30401910254053i</v>
      </c>
      <c r="CA237" s="240" t="str">
        <f t="shared" ca="1" si="392"/>
        <v>-1,2802387703717E-12-7,48591078944484i</v>
      </c>
      <c r="CB237" s="240" t="str">
        <f t="shared" ca="1" si="393"/>
        <v>1,6401723376698+7,30401910254002i</v>
      </c>
      <c r="CC237" s="240" t="str">
        <f t="shared" ca="1" si="394"/>
        <v>-3,20063928698856-6,76718320293696i</v>
      </c>
      <c r="CD237" s="240" t="str">
        <f t="shared" ca="1" si="395"/>
        <v>4,60556880193597+5,90149102838942i</v>
      </c>
      <c r="CE237" s="240" t="str">
        <f t="shared" ca="1" si="396"/>
        <v>-5,78668729318106-4,74901153067284i</v>
      </c>
      <c r="CF237" s="240" t="str">
        <f t="shared" ca="1" si="397"/>
        <v>6,68659743371228+3,36575030372116i</v>
      </c>
      <c r="CG237" s="240" t="str">
        <f t="shared" ca="1" si="398"/>
        <v>-7,26156742438814-1,81892795035751i</v>
      </c>
      <c r="CH237" s="240" t="str">
        <f t="shared" ca="1" si="399"/>
        <v>7,48365617307315+0,18371344738684i</v>
      </c>
      <c r="CI237" s="240" t="str">
        <f t="shared" ca="1" si="400"/>
        <v>-7,34207111269987+1,46042874649358i</v>
      </c>
      <c r="CJ237" s="240" t="str">
        <f t="shared" ca="1" si="401"/>
        <v>6,84369267403606-3,03360032484041i</v>
      </c>
      <c r="CK237" s="240" t="str">
        <f t="shared" ca="1" si="402"/>
        <v>-6,01273992607477+4,45935185076408i</v>
      </c>
      <c r="CL237" s="240" t="str">
        <f t="shared" ca="1" si="403"/>
        <v>4,8895936324424-5,66839787392394i</v>
      </c>
      <c r="CM237" s="240" t="str">
        <f t="shared" ca="1" si="404"/>
        <v>-3,52883391831309+6,60198390822712i</v>
      </c>
      <c r="CN237" s="240" t="str">
        <f t="shared" ca="1" si="405"/>
        <v>1,99658790886429-7,21474164954668i</v>
      </c>
      <c r="CO237" s="240" t="str">
        <f t="shared" ca="1" si="406"/>
        <v>-0,367316232663741+7,47689368205463i</v>
      </c>
      <c r="CP237" s="240" t="str">
        <f t="shared" ca="1" si="407"/>
        <v>-1,27980544765672-7,37570053375778i</v>
      </c>
      <c r="CQ237" s="240" t="str">
        <f t="shared" ca="1" si="408"/>
        <v>2,86473403528342+6,91607976057357i</v>
      </c>
      <c r="CR237" s="240" t="str">
        <f t="shared" ca="1" si="409"/>
        <v>-4,31044875278313-6,12036697405941i</v>
      </c>
      <c r="CS237" s="240" t="str">
        <f t="shared" ca="1" si="410"/>
        <v>5,54669402374754+5,02723042583588i</v>
      </c>
      <c r="CT237" s="240" t="str">
        <f t="shared" ca="1" si="411"/>
        <v>-6,51339359449628-3,68979189531083i</v>
      </c>
      <c r="CU237" s="240" t="str">
        <f t="shared" ca="1" si="412"/>
        <v>7,1635699841119+2,17304519747239i</v>
      </c>
      <c r="CV237" s="240" t="str">
        <f t="shared" ca="1" si="413"/>
        <v>-7,46562738986157-0,550697760369067i</v>
      </c>
      <c r="CW237" s="240" t="str">
        <f t="shared" ca="1" si="414"/>
        <v>7,40488710861073-1,09841124186589i</v>
      </c>
      <c r="CX237" s="240" t="str">
        <f t="shared" ca="1" si="415"/>
        <v>-6,98430085927226+2,69414213706245i</v>
      </c>
      <c r="CY237" s="240" t="str">
        <f t="shared" ca="1" si="416"/>
        <v>6,22430734182967-4,15894920165804i</v>
      </c>
      <c r="CZ237" s="240" t="str">
        <f t="shared" ca="1" si="417"/>
        <v>-5,16183900360666+5,42164905249056i</v>
      </c>
      <c r="DA237" s="240" t="str">
        <f t="shared" ca="1" si="418"/>
        <v>3,84852727964136-6,4208798560153i</v>
      </c>
      <c r="DB237" s="240" t="str">
        <f t="shared" ca="1" si="419"/>
        <v>-2,34819352490121+7,10808325198424i</v>
      </c>
      <c r="DC237" s="240" t="str">
        <f t="shared" ca="1" si="420"/>
        <v>0,733747568343106-7,44986408288616i</v>
      </c>
      <c r="DD237" s="240" t="str">
        <f t="shared" ca="1" si="421"/>
        <v>0,916355394214764+7,42961325635596i</v>
      </c>
      <c r="DE237" s="240" t="str">
        <f t="shared" ca="1" si="422"/>
        <v>-2,52192738836615-7,04831487629032i</v>
      </c>
      <c r="DF237" s="240" t="str">
        <f t="shared" ca="1" si="423"/>
        <v>4,00494445504068+6,32449841960337i</v>
      </c>
      <c r="DG237" s="240" t="str">
        <f t="shared" ca="1" si="424"/>
        <v>-5,29333828257249-5,29333828257549i</v>
      </c>
      <c r="DH237" s="240" t="str">
        <f t="shared" ca="1" si="425"/>
        <v>6,32449841960543+4,00494445503744i</v>
      </c>
      <c r="DI237" s="240" t="str">
        <f t="shared" ca="1" si="426"/>
        <v>-7,04831487629161-2,52192738836253i</v>
      </c>
      <c r="DJ237" s="240" t="str">
        <f t="shared" ca="1" si="427"/>
        <v>7,42961325635456+0,916355394226157i</v>
      </c>
      <c r="DK237" s="240" t="str">
        <f t="shared" ca="1" si="428"/>
        <v>-7,44986408288579+0,733747568346927i</v>
      </c>
      <c r="DL237" s="240" t="str">
        <f t="shared" ca="1" si="429"/>
        <v>7,10808325198303-2,34819352490485i</v>
      </c>
      <c r="DM237" s="240" t="str">
        <f t="shared" ca="1" si="430"/>
        <v>-6,42087985601726+3,84852727963808i</v>
      </c>
      <c r="DN237" s="240" t="str">
        <f t="shared" ca="1" si="431"/>
        <v>5,42164905249319-5,16183900360389i</v>
      </c>
      <c r="DO237" s="240" t="str">
        <f t="shared" ca="1" si="432"/>
        <v>-4,15894920165485+6,22430734183179i</v>
      </c>
      <c r="DP237" s="240" t="str">
        <f t="shared" ca="1" si="433"/>
        <v>2,69414213706601-6,98430085927089i</v>
      </c>
      <c r="DQ237" s="240" t="str">
        <f t="shared" ca="1" si="434"/>
        <v>-1,09841124186967+7,40488710861016i</v>
      </c>
      <c r="DR237" s="240" t="str">
        <f t="shared" ca="1" si="435"/>
        <v>-0,550697760372897-7,46562738986128i</v>
      </c>
      <c r="DS237" s="240" t="str">
        <f t="shared" ca="1" si="436"/>
        <v>2,17304519746873+7,16356998411301i</v>
      </c>
      <c r="DT237" s="240" t="str">
        <f t="shared" ca="1" si="437"/>
        <v>-3,6897918953075-6,51339359449817i</v>
      </c>
      <c r="DU237" s="240" t="str">
        <f t="shared" ca="1" si="438"/>
        <v>5,02723042583872+5,54669402374497i</v>
      </c>
      <c r="DV237" s="240" t="str">
        <f t="shared" ca="1" si="439"/>
        <v>-6,12036697405721-4,31044875278625i</v>
      </c>
      <c r="DW237" s="240" t="str">
        <f t="shared" ca="1" si="440"/>
        <v>6,91607976057212+2,86473403528694i</v>
      </c>
      <c r="DX237" s="240" t="str">
        <f t="shared" ca="1" si="441"/>
        <v>-7,37570053375844-1,27980544765294i</v>
      </c>
      <c r="DY237" s="240" t="str">
        <f t="shared" ca="1" si="442"/>
        <v>7,47689368205482-0,367316232659927i</v>
      </c>
      <c r="DZ237" s="240" t="str">
        <f t="shared" ca="1" si="443"/>
        <v>-7,2147416495477+1,99658790886062i</v>
      </c>
      <c r="EA237" s="240" t="str">
        <f t="shared" ca="1" si="444"/>
        <v>6,6019839082253-3,52883391831648i</v>
      </c>
      <c r="EB237" s="240" t="str">
        <f t="shared" ca="1" si="445"/>
        <v>-5,66839787392629+4,88959363243967i</v>
      </c>
      <c r="EC237" s="240" t="str">
        <f t="shared" ca="1" si="446"/>
        <v>4,45935185076732-6,01273992607237i</v>
      </c>
      <c r="ED237" s="240" t="str">
        <f t="shared" ca="1" si="447"/>
        <v>-3,0336003248369+6,84369267403762i</v>
      </c>
      <c r="EE237" s="240" t="str">
        <f t="shared" ca="1" si="448"/>
        <v>1,46042874649711-7,34207111269916i</v>
      </c>
      <c r="EF237" s="240" t="str">
        <f t="shared" ca="1" si="449"/>
        <v>0,18371344738281+7,48365617307325i</v>
      </c>
      <c r="EG237" s="240" t="str">
        <f t="shared" ca="1" si="450"/>
        <v>-1,81892795036124-7,2615674243872i</v>
      </c>
      <c r="EH237" s="240" t="str">
        <f t="shared" ca="1" si="451"/>
        <v>3,36575030371794+6,6865974337139i</v>
      </c>
      <c r="EI237" s="240" t="str">
        <f t="shared" ca="1" si="452"/>
        <v>-4,74901153066972-5,78668729318361i</v>
      </c>
      <c r="EJ237" s="240" t="str">
        <f t="shared" ca="1" si="453"/>
        <v>5,90149102839178+4,60556880193294i</v>
      </c>
      <c r="EK237" s="240" t="str">
        <f t="shared" ca="1" si="454"/>
        <v>-6,76718320293541-3,20063928699182i</v>
      </c>
      <c r="EL237" s="240" t="str">
        <f t="shared" ca="1" si="455"/>
        <v>7,30401910253913+1,64017233767374i</v>
      </c>
      <c r="EM237" s="240" t="str">
        <f t="shared" ca="1" si="456"/>
        <v>-7,48591078944484+2,5604775407434E-12i</v>
      </c>
      <c r="EN237" s="240"/>
      <c r="EO237" s="240"/>
      <c r="EP237" s="240"/>
    </row>
    <row r="238" spans="1:146" s="269" customFormat="1">
      <c r="A238" s="273">
        <f t="shared" si="323"/>
        <v>2.695312500000002E-3</v>
      </c>
      <c r="B238" s="272">
        <v>138</v>
      </c>
      <c r="C238" s="271">
        <f t="shared" si="324"/>
        <v>27600</v>
      </c>
      <c r="N238" s="265">
        <f t="shared" ca="1" si="327"/>
        <v>22.485789470554934</v>
      </c>
      <c r="O238" s="269">
        <f t="shared" ca="1" si="328"/>
        <v>7.4857894705549342</v>
      </c>
      <c r="P238" s="269" t="str">
        <f t="shared" ca="1" si="329"/>
        <v>-7,26144974127292+1,81889847227343i</v>
      </c>
      <c r="Q238" s="269" t="str">
        <f t="shared" ca="1" si="330"/>
        <v>6,60187691451742-3,528776728986i</v>
      </c>
      <c r="R238" s="269" t="str">
        <f t="shared" ca="1" si="331"/>
        <v>-5,54660413237791+5,02714895305076i</v>
      </c>
      <c r="S238" s="269" t="str">
        <f t="shared" ca="1" si="332"/>
        <v>4,15888180049178-6,22420646886086i</v>
      </c>
      <c r="T238" s="269" t="str">
        <f t="shared" ca="1" si="333"/>
        <v>-2,52188651726013+7,0482006492106i</v>
      </c>
      <c r="U238" s="270" t="str">
        <f t="shared" ca="1" si="334"/>
        <v>0,733735677012735-7,44974334817984i</v>
      </c>
      <c r="V238" s="269" t="str">
        <f t="shared" ca="1" si="335"/>
        <v>1,0983934406877+7,4047671028146i</v>
      </c>
      <c r="W238" s="269" t="str">
        <f t="shared" ca="1" si="336"/>
        <v>-2,86468760855465-6,9159676765341i</v>
      </c>
      <c r="X238" s="269" t="str">
        <f t="shared" ca="1" si="337"/>
        <v>4,45927958118657+6,01264248182808i</v>
      </c>
      <c r="Y238" s="269" t="str">
        <f t="shared" ca="1" si="338"/>
        <v>-5,78659351241188-4,74893456678273i</v>
      </c>
      <c r="Z238" s="269" t="str">
        <f t="shared" ca="1" si="339"/>
        <v>6,7670735319577+3,20058741648291i</v>
      </c>
      <c r="AA238" s="269" t="str">
        <f t="shared" ca="1" si="340"/>
        <v>-7,3419521249177-1,46040507835585i</v>
      </c>
      <c r="AB238" s="269" t="str">
        <f t="shared" ca="1" si="341"/>
        <v>7,47677250929881-0,367310279824459i</v>
      </c>
      <c r="AC238" s="269" t="str">
        <f t="shared" ca="1" si="342"/>
        <v>-7,16345388917356+2,17300998045462i</v>
      </c>
      <c r="AD238" s="269" t="str">
        <f t="shared" ca="1" si="343"/>
        <v>6,4207757973339-3,84846490926477i</v>
      </c>
      <c r="AE238" s="269" t="str">
        <f t="shared" ca="1" si="344"/>
        <v>-5,29325249716445+5,29325249716405i</v>
      </c>
      <c r="AF238" s="269" t="str">
        <f t="shared" ca="1" si="345"/>
        <v>3,8484649092652-6,42077579733364i</v>
      </c>
      <c r="AG238" s="269" t="str">
        <f t="shared" ca="1" si="346"/>
        <v>-2,17300998045509+7,16345388917341i</v>
      </c>
      <c r="AH238" s="269" t="str">
        <f t="shared" ca="1" si="347"/>
        <v>0,367310279825008-7,47677250929878i</v>
      </c>
      <c r="AI238" s="269" t="str">
        <f t="shared" ca="1" si="348"/>
        <v>1,46040507835541+7,34195212491779i</v>
      </c>
      <c r="AJ238" s="269" t="str">
        <f t="shared" ca="1" si="349"/>
        <v>-3,20058741648246-6,76707353195791i</v>
      </c>
      <c r="AK238" s="269" t="str">
        <f t="shared" ca="1" si="350"/>
        <v>4,74893456678292+5,78659351241173i</v>
      </c>
      <c r="AL238" s="269" t="str">
        <f t="shared" ca="1" si="351"/>
        <v>-6,01264248182819-4,45927958118641i</v>
      </c>
      <c r="AM238" s="269" t="str">
        <f t="shared" ca="1" si="352"/>
        <v>6,91596767653422+2,86468760855437i</v>
      </c>
      <c r="AN238" s="269" t="str">
        <f t="shared" ca="1" si="353"/>
        <v>-7,40476710281464-1,09839344068743i</v>
      </c>
      <c r="AO238" s="269" t="str">
        <f t="shared" ca="1" si="354"/>
        <v>7,44974334817982-0,733735677012982i</v>
      </c>
      <c r="AP238" s="269" t="str">
        <f t="shared" ca="1" si="355"/>
        <v>-7,04820064921052+2,52188651726033i</v>
      </c>
      <c r="AQ238" s="269" t="str">
        <f t="shared" ca="1" si="356"/>
        <v>6,22420646886069-4,15888180049203i</v>
      </c>
      <c r="AR238" s="269" t="str">
        <f t="shared" ca="1" si="357"/>
        <v>6,22420646886069-4,15888180049203i</v>
      </c>
      <c r="AS238" s="269" t="str">
        <f t="shared" ca="1" si="358"/>
        <v>3,52877672898519-6,60187691451784i</v>
      </c>
      <c r="AT238" s="269" t="str">
        <f t="shared" ca="1" si="359"/>
        <v>-1,8188984722761+7,26144974127224i</v>
      </c>
      <c r="AU238" s="269" t="str">
        <f t="shared" ca="1" si="360"/>
        <v>-1,04545144752829E-12-7,48578947055493i</v>
      </c>
      <c r="AV238" s="269" t="str">
        <f t="shared" ca="1" si="361"/>
        <v>1,81889847227081+7,26144974127358i</v>
      </c>
      <c r="AW238" s="269" t="str">
        <f t="shared" ca="1" si="362"/>
        <v>-3,52877672898694-6,60187691451691i</v>
      </c>
      <c r="AX238" s="269" t="str">
        <f t="shared" ca="1" si="363"/>
        <v>5,02714895304872+5,54660413237977i</v>
      </c>
      <c r="AY238" s="269" t="str">
        <f t="shared" ca="1" si="364"/>
        <v>-6,22420646886138-4,158881800491i</v>
      </c>
      <c r="AZ238" s="269" t="str">
        <f t="shared" ca="1" si="365"/>
        <v>7,04820064920969+2,52188651726267i</v>
      </c>
      <c r="BA238" s="269" t="str">
        <f t="shared" ca="1" si="366"/>
        <v>-7,44974334817993-0,733735677011854i</v>
      </c>
      <c r="BB238" s="269" t="str">
        <f t="shared" ca="1" si="367"/>
        <v>7,40476710281499-1,09839344068508i</v>
      </c>
      <c r="BC238" s="269" t="str">
        <f t="shared" ca="1" si="368"/>
        <v>-6,91596767653371+2,86468760855562i</v>
      </c>
      <c r="BD238" s="269" t="str">
        <f t="shared" ca="1" si="369"/>
        <v>6,01264248182967-4,45927958118442i</v>
      </c>
      <c r="BE238" s="269" t="str">
        <f t="shared" ca="1" si="370"/>
        <v>-4,74893456678196+5,78659351241251i</v>
      </c>
      <c r="BF238" s="269" t="str">
        <f t="shared" ca="1" si="371"/>
        <v>3,20058741648471-6,76707353195684i</v>
      </c>
      <c r="BG238" s="269" t="str">
        <f t="shared" ca="1" si="372"/>
        <v>-1,4604050783542+7,34195212491803i</v>
      </c>
      <c r="BH238" s="269" t="str">
        <f t="shared" ca="1" si="373"/>
        <v>-0,367310279822422-7,47677250929891i</v>
      </c>
      <c r="BI238" s="269" t="str">
        <f t="shared" ca="1" si="374"/>
        <v>2,17300998045618+7,16345388917308i</v>
      </c>
      <c r="BJ238" s="269" t="str">
        <f t="shared" ca="1" si="375"/>
        <v>-3,84846490926298-6,42077579733498i</v>
      </c>
      <c r="BK238" s="269" t="str">
        <f t="shared" ca="1" si="376"/>
        <v>5,29325249716536+5,29325249716314i</v>
      </c>
      <c r="BL238" s="269" t="str">
        <f t="shared" ca="1" si="377"/>
        <v>-6,42077579733265-3,84846490926686i</v>
      </c>
      <c r="BM238" s="269" t="str">
        <f t="shared" ca="1" si="378"/>
        <v>7,16345388917393+2,17300998045338i</v>
      </c>
      <c r="BN238" s="269" t="str">
        <f t="shared" ca="1" si="379"/>
        <v>-7,47677250929868-0,367310279826939i</v>
      </c>
      <c r="BO238" s="269" t="str">
        <f t="shared" ca="1" si="380"/>
        <v>7,34195212491746-1,46040507835707i</v>
      </c>
      <c r="BP238" s="269" t="str">
        <f t="shared" ca="1" si="381"/>
        <v>-6,76707353195878+3,20058741648062i</v>
      </c>
      <c r="BQ238" s="269" t="str">
        <f t="shared" ca="1" si="382"/>
        <v>5,78659351241065-4,74893456678422i</v>
      </c>
      <c r="BR238" s="269" t="str">
        <f t="shared" ca="1" si="383"/>
        <v>-4,45927958118805+6,01264248182698i</v>
      </c>
      <c r="BS238" s="269" t="str">
        <f t="shared" ca="1" si="384"/>
        <v>2,86468760855272-6,9159676765349i</v>
      </c>
      <c r="BT238" s="269" t="str">
        <f t="shared" ca="1" si="385"/>
        <v>-1,09839344068934+7,40476710281436i</v>
      </c>
      <c r="BU238" s="269" t="str">
        <f t="shared" ca="1" si="386"/>
        <v>-0,733735677014763-7,44974334817964i</v>
      </c>
      <c r="BV238" s="269" t="str">
        <f t="shared" ca="1" si="387"/>
        <v>2,52188651725851+7,04820064921118i</v>
      </c>
      <c r="BW238" s="269" t="str">
        <f t="shared" ca="1" si="388"/>
        <v>-4,15888180049343-6,22420646885976i</v>
      </c>
      <c r="BX238" s="269" t="str">
        <f t="shared" ca="1" si="389"/>
        <v>5,54660413237673+5,02714895305207i</v>
      </c>
      <c r="BY238" s="269" t="str">
        <f t="shared" ca="1" si="390"/>
        <v>-6,60187691451829-3,52877672898436i</v>
      </c>
      <c r="BZ238" s="269" t="str">
        <f t="shared" ca="1" si="391"/>
        <v>7,26144974127248+1,81889847227519i</v>
      </c>
      <c r="CA238" s="269" t="str">
        <f t="shared" ca="1" si="392"/>
        <v>-7,48578947055493+2,09090289505657E-12i</v>
      </c>
      <c r="CB238" s="269" t="str">
        <f t="shared" ca="1" si="393"/>
        <v>7,26144974127332-1,81889847227182i</v>
      </c>
      <c r="CC238" s="269" t="str">
        <f t="shared" ca="1" si="394"/>
        <v>-6,60187691451642+3,52877672898786i</v>
      </c>
      <c r="CD238" s="269" t="str">
        <f t="shared" ca="1" si="395"/>
        <v>5,54660413237907-5,02714895304949i</v>
      </c>
      <c r="CE238" s="269" t="str">
        <f t="shared" ca="1" si="396"/>
        <v>-4,15888180049013+6,22420646886196i</v>
      </c>
      <c r="CF238" s="269" t="str">
        <f t="shared" ca="1" si="397"/>
        <v>2,52188651726179-7,04820064921001i</v>
      </c>
      <c r="CG238" s="269" t="str">
        <f t="shared" ca="1" si="398"/>
        <v>-0,733735677010813+7,44974334818003i</v>
      </c>
      <c r="CH238" s="269" t="str">
        <f t="shared" ca="1" si="399"/>
        <v>-1,09839344068591-7,40476710281487i</v>
      </c>
      <c r="CI238" s="269" t="str">
        <f t="shared" ca="1" si="400"/>
        <v>2,86468760855639+6,91596767653338i</v>
      </c>
      <c r="CJ238" s="269" t="str">
        <f t="shared" ca="1" si="401"/>
        <v>-4,45927958118526-6,01264248182905i</v>
      </c>
      <c r="CK238" s="269" t="str">
        <f t="shared" ca="1" si="402"/>
        <v>5,78659351241317+4,74893456678115i</v>
      </c>
      <c r="CL238" s="269" t="str">
        <f t="shared" ca="1" si="403"/>
        <v>-6,76707353195729-3,20058741648376i</v>
      </c>
      <c r="CM238" s="269" t="str">
        <f t="shared" ca="1" si="404"/>
        <v>7,34195212491819+1,46040507835338i</v>
      </c>
      <c r="CN238" s="269" t="str">
        <f t="shared" ca="1" si="405"/>
        <v>-7,47677250929886+0,367310279823465i</v>
      </c>
      <c r="CO238" s="269" t="str">
        <f t="shared" ca="1" si="406"/>
        <v>7,16345388917278-2,17300998045718i</v>
      </c>
      <c r="CP238" s="269" t="str">
        <f t="shared" ca="1" si="407"/>
        <v>-6,42077579733433+3,84846490926406i</v>
      </c>
      <c r="CQ238" s="269" t="str">
        <f t="shared" ca="1" si="408"/>
        <v>5,2932524971624-5,29325249716609i</v>
      </c>
      <c r="CR238" s="269" t="str">
        <f t="shared" ca="1" si="409"/>
        <v>-3,84846490926615+6,42077579733308i</v>
      </c>
      <c r="CS238" s="269" t="str">
        <f t="shared" ca="1" si="410"/>
        <v>2,17300998045258-7,16345388917417i</v>
      </c>
      <c r="CT238" s="269" t="str">
        <f t="shared" ca="1" si="411"/>
        <v>-0,367310279825894+7,47677250929874i</v>
      </c>
      <c r="CU238" s="269" t="str">
        <f t="shared" ca="1" si="412"/>
        <v>-1,46040507835809-7,34195212491726i</v>
      </c>
      <c r="CV238" s="269" t="str">
        <f t="shared" ca="1" si="413"/>
        <v>3,20058741648137+6,76707353195842i</v>
      </c>
      <c r="CW238" s="269" t="str">
        <f t="shared" ca="1" si="414"/>
        <v>-4,74893456678519-5,78659351240985i</v>
      </c>
      <c r="CX238" s="269" t="str">
        <f t="shared" ca="1" si="415"/>
        <v>6,0126424818276+4,45927958118721i</v>
      </c>
      <c r="CY238" s="269" t="str">
        <f t="shared" ca="1" si="416"/>
        <v>-6,91596767653523-2,86468760855195i</v>
      </c>
      <c r="CZ238" s="269" t="str">
        <f t="shared" ca="1" si="417"/>
        <v>7,40476710281451+1,09839344068831i</v>
      </c>
      <c r="DA238" s="269" t="str">
        <f t="shared" ca="1" si="418"/>
        <v>-7,44974334817954+0,733735677015803i</v>
      </c>
      <c r="DB238" s="269" t="str">
        <f t="shared" ca="1" si="419"/>
        <v>7,0482006492109-2,5218865172593i</v>
      </c>
      <c r="DC238" s="269" t="str">
        <f t="shared" ca="1" si="420"/>
        <v>-6,2242064688593+4,15888180049413i</v>
      </c>
      <c r="DD238" s="269" t="str">
        <f t="shared" ca="1" si="421"/>
        <v>5,02714895305129-5,54660413237744i</v>
      </c>
      <c r="DE238" s="269" t="str">
        <f t="shared" ca="1" si="422"/>
        <v>-3,52877672898344+6,60187691451878i</v>
      </c>
      <c r="DF238" s="269" t="str">
        <f t="shared" ca="1" si="423"/>
        <v>1,81889847227397-7,26144974127278i</v>
      </c>
      <c r="DG238" s="269" t="str">
        <f t="shared" ca="1" si="424"/>
        <v>3,13635434258486E-12+7,48578947055493i</v>
      </c>
      <c r="DH238" s="269" t="str">
        <f t="shared" ca="1" si="425"/>
        <v>-1,81889847227263-7,26144974127312i</v>
      </c>
      <c r="DI238" s="269" t="str">
        <f t="shared" ca="1" si="426"/>
        <v>3,5287767289886+6,60187691451603i</v>
      </c>
      <c r="DJ238" s="269" t="str">
        <f t="shared" ca="1" si="427"/>
        <v>-5,02714895305026-5,54660413237836i</v>
      </c>
      <c r="DK238" s="269" t="str">
        <f t="shared" ca="1" si="428"/>
        <v>6,22420646886254+4,15888180048926i</v>
      </c>
      <c r="DL238" s="269" t="str">
        <f t="shared" ca="1" si="429"/>
        <v>-7,04820064921029-2,521886517261i</v>
      </c>
      <c r="DM238" s="269" t="str">
        <f t="shared" ca="1" si="430"/>
        <v>7,44974334818015+0,733735677009561i</v>
      </c>
      <c r="DN238" s="269" t="str">
        <f t="shared" ca="1" si="431"/>
        <v>-7,40476710281472+1,09839344068694i</v>
      </c>
      <c r="DO238" s="269" t="str">
        <f t="shared" ca="1" si="432"/>
        <v>6,91596767653299-2,86468760855735i</v>
      </c>
      <c r="DP238" s="269" t="str">
        <f t="shared" ca="1" si="433"/>
        <v>-6,01264248182842+4,4592795811861i</v>
      </c>
      <c r="DQ238" s="269" t="str">
        <f t="shared" ca="1" si="434"/>
        <v>4,74893456678034-5,78659351241384i</v>
      </c>
      <c r="DR238" s="269" t="str">
        <f t="shared" ca="1" si="435"/>
        <v>-3,20058741648301+6,76707353195765i</v>
      </c>
      <c r="DS238" s="269" t="str">
        <f t="shared" ca="1" si="436"/>
        <v>1,46040507835236-7,3419521249184i</v>
      </c>
      <c r="DT238" s="269" t="str">
        <f t="shared" ca="1" si="437"/>
        <v>0,367310279824509+7,4767725092988i</v>
      </c>
      <c r="DU238" s="269" t="str">
        <f t="shared" ca="1" si="438"/>
        <v>-2,17300998045818-7,16345388917248i</v>
      </c>
      <c r="DV238" s="269" t="str">
        <f t="shared" ca="1" si="439"/>
        <v>3,84846490926496+6,42077579733379i</v>
      </c>
      <c r="DW238" s="269" t="str">
        <f t="shared" ca="1" si="440"/>
        <v>-5,29325249716684-5,29325249716166i</v>
      </c>
      <c r="DX238" s="269" t="str">
        <f t="shared" ca="1" si="441"/>
        <v>6,42077579733361+3,84846490926525i</v>
      </c>
      <c r="DY238" s="269" t="str">
        <f t="shared" ca="1" si="442"/>
        <v>-7,16345388917237-2,1730099804585i</v>
      </c>
      <c r="DZ238" s="269" t="str">
        <f t="shared" ca="1" si="443"/>
        <v>7,47677250929879+0,36731027982485i</v>
      </c>
      <c r="EA238" s="269" t="str">
        <f t="shared" ca="1" si="444"/>
        <v>-7,34195212491855+1,4604050783516i</v>
      </c>
      <c r="EB238" s="269" t="str">
        <f t="shared" ca="1" si="445"/>
        <v>6,76707353195797-3,20058741648231i</v>
      </c>
      <c r="EC238" s="269" t="str">
        <f t="shared" ca="1" si="446"/>
        <v>-5,78659351241405+4,74893456678008i</v>
      </c>
      <c r="ED238" s="269" t="str">
        <f t="shared" ca="1" si="447"/>
        <v>4,45927958118638-6,01264248182822i</v>
      </c>
      <c r="EE238" s="269" t="str">
        <f t="shared" ca="1" si="448"/>
        <v>-2,86468760855806+6,91596767653269i</v>
      </c>
      <c r="EF238" s="269" t="str">
        <f t="shared" ca="1" si="449"/>
        <v>1,09839344068728-7,40476710281467i</v>
      </c>
      <c r="EG238" s="269" t="str">
        <f t="shared" ca="1" si="450"/>
        <v>0,733735677016844+7,44974334817943i</v>
      </c>
      <c r="EH238" s="269" t="str">
        <f t="shared" ca="1" si="451"/>
        <v>-2,52188651726028-7,04820064921055i</v>
      </c>
      <c r="EI238" s="269" t="str">
        <f t="shared" ca="1" si="452"/>
        <v>4,15888180048898+6,22420646886273i</v>
      </c>
      <c r="EJ238" s="269" t="str">
        <f t="shared" ca="1" si="453"/>
        <v>-5,54660413237814-5,02714895305052i</v>
      </c>
      <c r="EK238" s="269" t="str">
        <f t="shared" ca="1" si="454"/>
        <v>6,60187691451567+3,52877672898928i</v>
      </c>
      <c r="EL238" s="269" t="str">
        <f t="shared" ca="1" si="455"/>
        <v>-7,26144974127293-1,81889847227337i</v>
      </c>
      <c r="EM238" s="269" t="str">
        <f t="shared" ca="1" si="456"/>
        <v>7,48578947055493+3,4775158047013E-12i</v>
      </c>
    </row>
    <row r="239" spans="1:146">
      <c r="A239" s="268">
        <f t="shared" si="323"/>
        <v>2.714843750000002E-3</v>
      </c>
      <c r="B239" s="267">
        <v>139</v>
      </c>
      <c r="C239" s="266">
        <f t="shared" si="324"/>
        <v>27800</v>
      </c>
      <c r="N239" s="265">
        <f t="shared" ca="1" si="327"/>
        <v>22.485655441141681</v>
      </c>
      <c r="O239" s="240">
        <f t="shared" ca="1" si="328"/>
        <v>7.4856554411416827</v>
      </c>
      <c r="P239" s="240" t="str">
        <f t="shared" ca="1" si="329"/>
        <v>-7,21449555096375+1,9965198042139i</v>
      </c>
      <c r="Q239" s="240" t="str">
        <f t="shared" ca="1" si="330"/>
        <v>6,42066083647144-3,84839600437585i</v>
      </c>
      <c r="R239" s="240" t="str">
        <f t="shared" ca="1" si="331"/>
        <v>-5,16166293059882+5,42146411722665i</v>
      </c>
      <c r="S239" s="240" t="str">
        <f t="shared" ca="1" si="332"/>
        <v>3,52871354795773-6,60175871112794i</v>
      </c>
      <c r="T239" s="240" t="str">
        <f t="shared" ca="1" si="333"/>
        <v>-1,64011639054137+7,30376995865639i</v>
      </c>
      <c r="U239" s="241" t="str">
        <f t="shared" ca="1" si="334"/>
        <v>-0,367303703313224-7,47663864132983i</v>
      </c>
      <c r="V239" s="240" t="str">
        <f t="shared" ca="1" si="335"/>
        <v>2,34811342680402+7,10784079157354i</v>
      </c>
      <c r="W239" s="240" t="str">
        <f t="shared" ca="1" si="336"/>
        <v>-4,15880733773936-6,22409502747664i</v>
      </c>
      <c r="X239" s="240" t="str">
        <f t="shared" ca="1" si="337"/>
        <v>5,66820452193191+4,88942684586288i</v>
      </c>
      <c r="Y239" s="240" t="str">
        <f t="shared" ca="1" si="338"/>
        <v>-6,76695237080346-3,20053011152395i</v>
      </c>
      <c r="Z239" s="240" t="str">
        <f t="shared" ca="1" si="339"/>
        <v>7,375448944784+1,2797617928266i</v>
      </c>
      <c r="AA239" s="240" t="str">
        <f t="shared" ca="1" si="340"/>
        <v>-7,44960996415482+0,733722539833162i</v>
      </c>
      <c r="AB239" s="240" t="str">
        <f t="shared" ca="1" si="341"/>
        <v>6,98406262114315-2,69405023847832i</v>
      </c>
      <c r="AC239" s="240" t="str">
        <f t="shared" ca="1" si="342"/>
        <v>-6,01253482839418+4,45919973995796i</v>
      </c>
      <c r="AD239" s="240" t="str">
        <f t="shared" ca="1" si="343"/>
        <v>4,60541170359207-5,90128972546775i</v>
      </c>
      <c r="AE239" s="240" t="str">
        <f t="shared" ca="1" si="344"/>
        <v>-2,86463631771823+6,91584384950266i</v>
      </c>
      <c r="AF239" s="240" t="str">
        <f t="shared" ca="1" si="345"/>
        <v>0,916324136858996-7,42935982839058i</v>
      </c>
      <c r="AG239" s="240" t="str">
        <f t="shared" ca="1" si="346"/>
        <v>1,09837377448816+7,40463452406739i</v>
      </c>
      <c r="AH239" s="240" t="str">
        <f t="shared" ca="1" si="347"/>
        <v>-3,03349684715652-6,8434592321271i</v>
      </c>
      <c r="AI239" s="240" t="str">
        <f t="shared" ca="1" si="348"/>
        <v>4,74884953942323+5,78648990627425i</v>
      </c>
      <c r="AJ239" s="240" t="str">
        <f t="shared" ca="1" si="349"/>
        <v>-6,12015820516302-4,31030172114086i</v>
      </c>
      <c r="AK239" s="240" t="str">
        <f t="shared" ca="1" si="350"/>
        <v>7,04807445461181+2,52184136411127i</v>
      </c>
      <c r="AL239" s="240" t="str">
        <f t="shared" ca="1" si="351"/>
        <v>-7,4653727334355-0,550678975785224i</v>
      </c>
      <c r="AM239" s="240" t="str">
        <f t="shared" ca="1" si="352"/>
        <v>7,34182067084209-1,46037893051419i</v>
      </c>
      <c r="AN239" s="240" t="str">
        <f t="shared" ca="1" si="353"/>
        <v>-6,68636935040404+3,36563549622823i</v>
      </c>
      <c r="AO239" s="240" t="str">
        <f t="shared" ca="1" si="354"/>
        <v>5,54650482313353-5,02705894439786i</v>
      </c>
      <c r="AP239" s="240" t="str">
        <f t="shared" ca="1" si="355"/>
        <v>-4,00480784430557+6,3242826876795i</v>
      </c>
      <c r="AQ239" s="240" t="str">
        <f t="shared" ca="1" si="356"/>
        <v>2,17297107377026-7,16332563102165i</v>
      </c>
      <c r="AR239" s="240" t="str">
        <f t="shared" ca="1" si="357"/>
        <v>2,17297107377026-7,16332563102165i</v>
      </c>
      <c r="AS239" s="240" t="str">
        <f t="shared" ca="1" si="358"/>
        <v>-1,81886590578257-7,26131972855319i</v>
      </c>
      <c r="AT239" s="240" t="str">
        <f t="shared" ca="1" si="359"/>
        <v>3,68966603459604+6,51317141925824i</v>
      </c>
      <c r="AU239" s="240" t="str">
        <f t="shared" ca="1" si="360"/>
        <v>-5,29315772405558-5,29315772405894i</v>
      </c>
      <c r="AV239" s="240" t="str">
        <f t="shared" ca="1" si="361"/>
        <v>6,51317141925957+3,6896660345937i</v>
      </c>
      <c r="AW239" s="240" t="str">
        <f t="shared" ca="1" si="362"/>
        <v>-7,26131972855388-1,81886590577986i</v>
      </c>
      <c r="AX239" s="240" t="str">
        <f t="shared" ca="1" si="363"/>
        <v>7,48340090167621-0,183707180822538i</v>
      </c>
      <c r="AY239" s="240" t="str">
        <f t="shared" ca="1" si="364"/>
        <v>-7,16332563102171+2,17297107377009i</v>
      </c>
      <c r="AZ239" s="240" t="str">
        <f t="shared" ca="1" si="365"/>
        <v>6,324282687678-4,00480784430793i</v>
      </c>
      <c r="BA239" s="240" t="str">
        <f t="shared" ca="1" si="366"/>
        <v>-5,02705894439966+5,54650482313191i</v>
      </c>
      <c r="BB239" s="240" t="str">
        <f t="shared" ca="1" si="367"/>
        <v>3,36563549622783-6,68636935040425i</v>
      </c>
      <c r="BC239" s="240" t="str">
        <f t="shared" ca="1" si="368"/>
        <v>-1,46037893051145+7,34182067084264i</v>
      </c>
      <c r="BD239" s="240" t="str">
        <f t="shared" ca="1" si="369"/>
        <v>-0,550678975782707-7,46537273343568i</v>
      </c>
      <c r="BE239" s="240" t="str">
        <f t="shared" ca="1" si="370"/>
        <v>2,5218413641111+7,04807445461187i</v>
      </c>
      <c r="BF239" s="240" t="str">
        <f t="shared" ca="1" si="371"/>
        <v>-4,31030172114305-6,12015820516147i</v>
      </c>
      <c r="BG239" s="240" t="str">
        <f t="shared" ca="1" si="372"/>
        <v>5,78648990627272+4,7488495394251i</v>
      </c>
      <c r="BH239" s="240" t="str">
        <f t="shared" ca="1" si="373"/>
        <v>-6,84345923212706-3,03349684715659i</v>
      </c>
      <c r="BI239" s="240" t="str">
        <f t="shared" ca="1" si="374"/>
        <v>7,40463452406779+1,09837377448545i</v>
      </c>
      <c r="BJ239" s="240" t="str">
        <f t="shared" ca="1" si="375"/>
        <v>-7,42935982839087+0,916324136856645i</v>
      </c>
      <c r="BK239" s="240" t="str">
        <f t="shared" ca="1" si="376"/>
        <v>6,91584384950249-2,86463631771865i</v>
      </c>
      <c r="BL239" s="240" t="str">
        <f t="shared" ca="1" si="377"/>
        <v>-5,90128972546603+4,60541170359428i</v>
      </c>
      <c r="BM239" s="240" t="str">
        <f t="shared" ca="1" si="378"/>
        <v>4,45919973995998-6,01253482839267i</v>
      </c>
      <c r="BN239" s="240" t="str">
        <f t="shared" ca="1" si="379"/>
        <v>-2,6940502384778+6,98406262114335i</v>
      </c>
      <c r="BO239" s="240" t="str">
        <f t="shared" ca="1" si="380"/>
        <v>0,733722539830327-7,44960996415511i</v>
      </c>
      <c r="BP239" s="240" t="str">
        <f t="shared" ca="1" si="381"/>
        <v>1,27976179282417+7,37544894478441i</v>
      </c>
      <c r="BQ239" s="240" t="str">
        <f t="shared" ca="1" si="382"/>
        <v>-3,20053011152451-6,7669523708032i</v>
      </c>
      <c r="BR239" s="240" t="str">
        <f t="shared" ca="1" si="383"/>
        <v>4,88942684586494+5,66820452193013i</v>
      </c>
      <c r="BS239" s="240" t="str">
        <f t="shared" ca="1" si="384"/>
        <v>-6,22409502747529-4,15880733774136i</v>
      </c>
      <c r="BT239" s="240" t="str">
        <f t="shared" ca="1" si="385"/>
        <v>7,10784079157368+2,34811342680359i</v>
      </c>
      <c r="BU239" s="240" t="str">
        <f t="shared" ca="1" si="386"/>
        <v>-7,47663864132997-0,367303703310459i</v>
      </c>
      <c r="BV239" s="240" t="str">
        <f t="shared" ca="1" si="387"/>
        <v>7,30376995865695-1,64011639053889i</v>
      </c>
      <c r="BW239" s="240" t="str">
        <f t="shared" ca="1" si="388"/>
        <v>-6,6017587111277+3,52871354795818i</v>
      </c>
      <c r="BX239" s="240" t="str">
        <f t="shared" ca="1" si="389"/>
        <v>5,42146411722469-5,16166293060087i</v>
      </c>
      <c r="BY239" s="240" t="str">
        <f t="shared" ca="1" si="390"/>
        <v>-3,84839600437779+6,42066083647027i</v>
      </c>
      <c r="BZ239" s="240" t="str">
        <f t="shared" ca="1" si="391"/>
        <v>1,99651980421357-7,21449555096384i</v>
      </c>
      <c r="CA239" s="240" t="str">
        <f t="shared" ca="1" si="392"/>
        <v>2,68878069231104E-12+7,48565544114168i</v>
      </c>
      <c r="CB239" s="240" t="str">
        <f t="shared" ca="1" si="393"/>
        <v>-1,99651980421178-7,21449555096434i</v>
      </c>
      <c r="CC239" s="240" t="str">
        <f t="shared" ca="1" si="394"/>
        <v>3,84839600437602+6,42066083647133i</v>
      </c>
      <c r="CD239" s="240" t="str">
        <f t="shared" ca="1" si="395"/>
        <v>-5,42146411722855-5,16166293059682i</v>
      </c>
      <c r="CE239" s="240" t="str">
        <f t="shared" ca="1" si="396"/>
        <v>6,60175871112683+3,52871354795981i</v>
      </c>
      <c r="CF239" s="240" t="str">
        <f t="shared" ca="1" si="397"/>
        <v>-7,3037699586565-1,64011639054091i</v>
      </c>
      <c r="CG239" s="240" t="str">
        <f t="shared" ca="1" si="398"/>
        <v>7,4766386413297-0,367303703316042i</v>
      </c>
      <c r="CH239" s="240" t="str">
        <f t="shared" ca="1" si="399"/>
        <v>-7,10784079157433+2,34811342680163i</v>
      </c>
      <c r="CI239" s="240" t="str">
        <f t="shared" ca="1" si="400"/>
        <v>6,22409502747632-4,15880733773982i</v>
      </c>
      <c r="CJ239" s="240" t="str">
        <f t="shared" ca="1" si="401"/>
        <v>-4,88942684586087+5,66820452193365i</v>
      </c>
      <c r="CK239" s="240" t="str">
        <f t="shared" ca="1" si="402"/>
        <v>3,20053011152618-6,7669523708024i</v>
      </c>
      <c r="CL239" s="240" t="str">
        <f t="shared" ca="1" si="403"/>
        <v>-1,279761792826+7,3754489447841i</v>
      </c>
      <c r="CM239" s="240" t="str">
        <f t="shared" ca="1" si="404"/>
        <v>-0,733722539835891-7,44960996415456i</v>
      </c>
      <c r="CN239" s="240" t="str">
        <f t="shared" ca="1" si="405"/>
        <v>2,69405023847588+6,9840626211441i</v>
      </c>
      <c r="CO239" s="240" t="str">
        <f t="shared" ca="1" si="406"/>
        <v>-4,45919973995832-6,01253482839391i</v>
      </c>
      <c r="CP239" s="240" t="str">
        <f t="shared" ca="1" si="407"/>
        <v>5,90128972546947+4,60541170358987i</v>
      </c>
      <c r="CQ239" s="240" t="str">
        <f t="shared" ca="1" si="408"/>
        <v>-6,9158438495017-2,86463631772056i</v>
      </c>
      <c r="CR239" s="240" t="str">
        <f t="shared" ca="1" si="409"/>
        <v>7,42935982839064+0,916324136858487i</v>
      </c>
      <c r="CS239" s="240" t="str">
        <f t="shared" ca="1" si="410"/>
        <v>-7,40463452406698+1,09837377449098i</v>
      </c>
      <c r="CT239" s="240" t="str">
        <f t="shared" ca="1" si="411"/>
        <v>6,84345923212781-3,0334968471549i</v>
      </c>
      <c r="CU239" s="240" t="str">
        <f t="shared" ca="1" si="412"/>
        <v>-5,78648990627389+4,74884953942367i</v>
      </c>
      <c r="CV239" s="240" t="str">
        <f t="shared" ca="1" si="413"/>
        <v>4,31030172113849-6,12015820516469i</v>
      </c>
      <c r="CW239" s="240" t="str">
        <f t="shared" ca="1" si="414"/>
        <v>-2,52184136411285+7,04807445461124i</v>
      </c>
      <c r="CX239" s="240" t="str">
        <f t="shared" ca="1" si="415"/>
        <v>0,550678975784558-7,46537273343555i</v>
      </c>
      <c r="CY239" s="240" t="str">
        <f t="shared" ca="1" si="416"/>
        <v>1,46037893051672+7,34182067084159i</v>
      </c>
      <c r="CZ239" s="240" t="str">
        <f t="shared" ca="1" si="417"/>
        <v>-3,36563549622617-6,68636935040508i</v>
      </c>
      <c r="DA239" s="240" t="str">
        <f t="shared" ca="1" si="418"/>
        <v>5,02705894439844+5,54650482313301i</v>
      </c>
      <c r="DB239" s="240" t="str">
        <f t="shared" ca="1" si="419"/>
        <v>-6,32428268768089-4,00480784430338i</v>
      </c>
      <c r="DC239" s="240" t="str">
        <f t="shared" ca="1" si="420"/>
        <v>7,1633256310212+2,17297107377176i</v>
      </c>
      <c r="DD239" s="240" t="str">
        <f t="shared" ca="1" si="421"/>
        <v>-7,48340090167616-0,183707180824606i</v>
      </c>
      <c r="DE239" s="240" t="str">
        <f t="shared" ca="1" si="422"/>
        <v>7,26131972855254-1,81886590578518i</v>
      </c>
      <c r="DF239" s="240" t="str">
        <f t="shared" ca="1" si="423"/>
        <v>-6,51317141926064+3,68966603459181i</v>
      </c>
      <c r="DG239" s="240" t="str">
        <f t="shared" ca="1" si="424"/>
        <v>5,29315772405704-5,29315772405748i</v>
      </c>
      <c r="DH239" s="240" t="str">
        <f t="shared" ca="1" si="425"/>
        <v>-3,68966603459127+6,51317141926095i</v>
      </c>
      <c r="DI239" s="240" t="str">
        <f t="shared" ca="1" si="426"/>
        <v>1,81886590578458-7,26131972855269i</v>
      </c>
      <c r="DJ239" s="240" t="str">
        <f t="shared" ca="1" si="427"/>
        <v>0,183707180825226+7,48340090167614i</v>
      </c>
      <c r="DK239" s="240" t="str">
        <f t="shared" ca="1" si="428"/>
        <v>-2,17297107377276-7,1633256310209i</v>
      </c>
      <c r="DL239" s="240" t="str">
        <f t="shared" ca="1" si="429"/>
        <v>4,00480784430391+6,32428268768055i</v>
      </c>
      <c r="DM239" s="240" t="str">
        <f t="shared" ca="1" si="430"/>
        <v>-5,54650482313372-5,02705894439767i</v>
      </c>
      <c r="DN239" s="240" t="str">
        <f t="shared" ca="1" si="431"/>
        <v>6,68636935040555+3,36563549622524i</v>
      </c>
      <c r="DO239" s="240" t="str">
        <f t="shared" ca="1" si="432"/>
        <v>-7,34182067084171-1,46037893051612i</v>
      </c>
      <c r="DP239" s="240" t="str">
        <f t="shared" ca="1" si="433"/>
        <v>7,46537273343547-0,550678975785601i</v>
      </c>
      <c r="DQ239" s="240" t="str">
        <f t="shared" ca="1" si="434"/>
        <v>-7,04807445461088+2,52184136411383i</v>
      </c>
      <c r="DR239" s="240" t="str">
        <f t="shared" ca="1" si="435"/>
        <v>6,12015820516409-4,31030172113934i</v>
      </c>
      <c r="DS239" s="240" t="str">
        <f t="shared" ca="1" si="436"/>
        <v>-4,74884953942286+5,78648990627456i</v>
      </c>
      <c r="DT239" s="240" t="str">
        <f t="shared" ca="1" si="437"/>
        <v>3,03349684715433-6,84345923212806i</v>
      </c>
      <c r="DU239" s="240" t="str">
        <f t="shared" ca="1" si="438"/>
        <v>-1,09837377448995+7,40463452406713i</v>
      </c>
      <c r="DV239" s="240" t="str">
        <f t="shared" ca="1" si="439"/>
        <v>-0,916324136859101-7,42935982839057i</v>
      </c>
      <c r="DW239" s="240" t="str">
        <f t="shared" ca="1" si="440"/>
        <v>2,86463631772114+6,91584384950146i</v>
      </c>
      <c r="DX239" s="240" t="str">
        <f t="shared" ca="1" si="441"/>
        <v>-4,60541170359069-5,90128972546883i</v>
      </c>
      <c r="DY239" s="240" t="str">
        <f t="shared" ca="1" si="442"/>
        <v>6,01253482839427+4,45919973995783i</v>
      </c>
      <c r="DZ239" s="240" t="str">
        <f t="shared" ca="1" si="443"/>
        <v>-6,98406262114432-2,69405023847529i</v>
      </c>
      <c r="EA239" s="240" t="str">
        <f t="shared" ca="1" si="444"/>
        <v>7,44960996415462+0,733722539835274i</v>
      </c>
      <c r="EB239" s="240" t="str">
        <f t="shared" ca="1" si="445"/>
        <v>-7,37544894478396+1,27976179282682i</v>
      </c>
      <c r="EC239" s="240" t="str">
        <f t="shared" ca="1" si="446"/>
        <v>6,76695237080204-3,20053011152694i</v>
      </c>
      <c r="ED239" s="240" t="str">
        <f t="shared" ca="1" si="447"/>
        <v>-5,66820452193324+4,88942684586134i</v>
      </c>
      <c r="EE239" s="240" t="str">
        <f t="shared" ca="1" si="448"/>
        <v>4,15880733773912-6,22409502747679i</v>
      </c>
      <c r="EF239" s="240" t="str">
        <f t="shared" ca="1" si="449"/>
        <v>-2,34811342680084+7,10784079157459i</v>
      </c>
      <c r="EG239" s="240" t="str">
        <f t="shared" ca="1" si="450"/>
        <v>0,367303703315211-7,47663864132974i</v>
      </c>
      <c r="EH239" s="240" t="str">
        <f t="shared" ca="1" si="451"/>
        <v>1,64011639054172+7,30376995865632i</v>
      </c>
      <c r="EI239" s="240" t="str">
        <f t="shared" ca="1" si="452"/>
        <v>-3,52871354796074-6,60175871112633i</v>
      </c>
      <c r="EJ239" s="240" t="str">
        <f t="shared" ca="1" si="453"/>
        <v>5,16166293059743+5,42146411722797i</v>
      </c>
      <c r="EK239" s="240" t="str">
        <f t="shared" ca="1" si="454"/>
        <v>-6,42066083647176-3,84839600437531i</v>
      </c>
      <c r="EL239" s="240" t="str">
        <f t="shared" ca="1" si="455"/>
        <v>7,21449555096462+1,99651980421077i</v>
      </c>
      <c r="EM239" s="240" t="str">
        <f t="shared" ca="1" si="456"/>
        <v>-7,48565544114168-1,85611282608248E-12i</v>
      </c>
      <c r="EN239" s="240"/>
      <c r="EO239" s="240"/>
      <c r="EP239" s="240"/>
    </row>
    <row r="240" spans="1:146">
      <c r="A240" s="268">
        <f t="shared" si="323"/>
        <v>2.734375000000002E-3</v>
      </c>
      <c r="B240" s="267">
        <v>140</v>
      </c>
      <c r="C240" s="266">
        <f t="shared" si="324"/>
        <v>28000</v>
      </c>
      <c r="N240" s="265">
        <f t="shared" ca="1" si="327"/>
        <v>22.485508288916286</v>
      </c>
      <c r="O240" s="240">
        <f t="shared" ca="1" si="328"/>
        <v>7.4855082889162876</v>
      </c>
      <c r="P240" s="240" t="str">
        <f t="shared" ca="1" si="329"/>
        <v>-7,16318481512178+2,17292835773369i</v>
      </c>
      <c r="Q240" s="240" t="str">
        <f t="shared" ca="1" si="330"/>
        <v>6,22397267487272-4,15872558434337i</v>
      </c>
      <c r="R240" s="240" t="str">
        <f t="shared" ca="1" si="331"/>
        <v>-4,74875618703984+5,78637615606566i</v>
      </c>
      <c r="S240" s="240" t="str">
        <f t="shared" ca="1" si="332"/>
        <v>2,86458000500013-6,91570789857321i</v>
      </c>
      <c r="T240" s="240" t="str">
        <f t="shared" ca="1" si="333"/>
        <v>-0,733708116392654+7,44946352050764i</v>
      </c>
      <c r="U240" s="241" t="str">
        <f t="shared" ca="1" si="334"/>
        <v>-1,46035022253895-7,34167634610549i</v>
      </c>
      <c r="V240" s="240" t="str">
        <f t="shared" ca="1" si="335"/>
        <v>3,5286441808794+6,60162893445099i</v>
      </c>
      <c r="W240" s="240" t="str">
        <f t="shared" ca="1" si="336"/>
        <v>-5,29305367172087-5,29305367172077i</v>
      </c>
      <c r="X240" s="240" t="str">
        <f t="shared" ca="1" si="337"/>
        <v>6,60162893445105+3,52864418087928i</v>
      </c>
      <c r="Y240" s="240" t="str">
        <f t="shared" ca="1" si="338"/>
        <v>-7,34167634610552-1,4603502225388i</v>
      </c>
      <c r="Z240" s="240" t="str">
        <f t="shared" ca="1" si="339"/>
        <v>7,44946352050762-0,73370811639281i</v>
      </c>
      <c r="AA240" s="240" t="str">
        <f t="shared" ca="1" si="340"/>
        <v>-6,91570789857344+2,86458000499958i</v>
      </c>
      <c r="AB240" s="240" t="str">
        <f t="shared" ca="1" si="341"/>
        <v>5,78637615606557-4,74875618703996i</v>
      </c>
      <c r="AC240" s="240" t="str">
        <f t="shared" ca="1" si="342"/>
        <v>-4,15872558434344+6,22397267487268i</v>
      </c>
      <c r="AD240" s="240" t="str">
        <f t="shared" ca="1" si="343"/>
        <v>2,17292835773399-7,16318481512169i</v>
      </c>
      <c r="AE240" s="240" t="str">
        <f t="shared" ca="1" si="344"/>
        <v>1,30217269199291E-13+7,48550828891629i</v>
      </c>
      <c r="AF240" s="240" t="str">
        <f t="shared" ca="1" si="345"/>
        <v>-2,17292835773353-7,16318481512182i</v>
      </c>
      <c r="AG240" s="240" t="str">
        <f t="shared" ca="1" si="346"/>
        <v>4,15872558434365+6,22397267487253i</v>
      </c>
      <c r="AH240" s="240" t="str">
        <f t="shared" ca="1" si="347"/>
        <v>-5,78637615606577-4,74875618703972i</v>
      </c>
      <c r="AI240" s="240" t="str">
        <f t="shared" ca="1" si="348"/>
        <v>6,91570789857328+2,86458000499997i</v>
      </c>
      <c r="AJ240" s="240" t="str">
        <f t="shared" ca="1" si="349"/>
        <v>-7,44946352050765-0,733708116392497i</v>
      </c>
      <c r="AK240" s="240" t="str">
        <f t="shared" ca="1" si="350"/>
        <v>7,34167634610546-1,4603502225391i</v>
      </c>
      <c r="AL240" s="240" t="str">
        <f t="shared" ca="1" si="351"/>
        <v>-6,60162893445126+3,52864418087887i</v>
      </c>
      <c r="AM240" s="240" t="str">
        <f t="shared" ca="1" si="352"/>
        <v>5,29305367172066-5,29305367172097i</v>
      </c>
      <c r="AN240" s="240" t="str">
        <f t="shared" ca="1" si="353"/>
        <v>-3,52864418087914+6,60162893445112i</v>
      </c>
      <c r="AO240" s="240" t="str">
        <f t="shared" ca="1" si="354"/>
        <v>1,4603502225394-7,3416763461054i</v>
      </c>
      <c r="AP240" s="240" t="str">
        <f t="shared" ca="1" si="355"/>
        <v>0,73370811639294+7,44946352050761i</v>
      </c>
      <c r="AQ240" s="240" t="str">
        <f t="shared" ca="1" si="356"/>
        <v>-2,8645800049997-6,9157078985734i</v>
      </c>
      <c r="AR240" s="240" t="str">
        <f t="shared" ca="1" si="357"/>
        <v>-2,8645800049997-6,9157078985734i</v>
      </c>
      <c r="AS240" s="240" t="str">
        <f t="shared" ca="1" si="358"/>
        <v>-6,22397267487234-4,15872558434395i</v>
      </c>
      <c r="AT240" s="240" t="str">
        <f t="shared" ca="1" si="359"/>
        <v>7,16318481512194+2,17292835773316i</v>
      </c>
      <c r="AU240" s="240" t="str">
        <f t="shared" ca="1" si="360"/>
        <v>-7,48550828891629+1,74969112908379E-12i</v>
      </c>
      <c r="AV240" s="240" t="str">
        <f t="shared" ca="1" si="361"/>
        <v>7,16318481512092-2,1729283577365i</v>
      </c>
      <c r="AW240" s="240" t="str">
        <f t="shared" ca="1" si="362"/>
        <v>-6,22397267487453+4,15872558434067i</v>
      </c>
      <c r="AX240" s="240" t="str">
        <f t="shared" ca="1" si="363"/>
        <v>4,74875618704138-5,7863761560644i</v>
      </c>
      <c r="AY240" s="240" t="str">
        <f t="shared" ca="1" si="364"/>
        <v>-2,86458000500059+6,91570789857302i</v>
      </c>
      <c r="AZ240" s="240" t="str">
        <f t="shared" ca="1" si="365"/>
        <v>0,733708116392421-7,44946352050766i</v>
      </c>
      <c r="BA240" s="240" t="str">
        <f t="shared" ca="1" si="366"/>
        <v>1,46035022254074+7,34167634610513i</v>
      </c>
      <c r="BB240" s="240" t="str">
        <f t="shared" ca="1" si="367"/>
        <v>-3,52864418088167-6,60162893444977i</v>
      </c>
      <c r="BC240" s="240" t="str">
        <f t="shared" ca="1" si="368"/>
        <v>5,29305367171847+5,29305367172316i</v>
      </c>
      <c r="BD240" s="240" t="str">
        <f t="shared" ca="1" si="369"/>
        <v>-6,60162893445016-3,52864418088095i</v>
      </c>
      <c r="BE240" s="240" t="str">
        <f t="shared" ca="1" si="370"/>
        <v>7,34167634610529+1,46035022253995i</v>
      </c>
      <c r="BF240" s="240" t="str">
        <f t="shared" ca="1" si="371"/>
        <v>-7,44946352050759+0,733708116393122i</v>
      </c>
      <c r="BG240" s="240" t="str">
        <f t="shared" ca="1" si="372"/>
        <v>6,91570789857275-2,86458000500124i</v>
      </c>
      <c r="BH240" s="240" t="str">
        <f t="shared" ca="1" si="373"/>
        <v>-5,78637615606395+4,74875618704192i</v>
      </c>
      <c r="BI240" s="240" t="str">
        <f t="shared" ca="1" si="374"/>
        <v>4,15872558434627-6,22397267487078i</v>
      </c>
      <c r="BJ240" s="240" t="str">
        <f t="shared" ca="1" si="375"/>
        <v>-2,17292835773583+7,16318481512113i</v>
      </c>
      <c r="BK240" s="240" t="str">
        <f t="shared" ca="1" si="376"/>
        <v>1,04541704770573E-12-7,48550828891629i</v>
      </c>
      <c r="BL240" s="240" t="str">
        <f t="shared" ca="1" si="377"/>
        <v>2,17292835773383+7,16318481512173i</v>
      </c>
      <c r="BM240" s="240" t="str">
        <f t="shared" ca="1" si="378"/>
        <v>-4,15872558434454-6,22397267487195i</v>
      </c>
      <c r="BN240" s="240" t="str">
        <f t="shared" ca="1" si="379"/>
        <v>5,78637615606735+4,74875618703778i</v>
      </c>
      <c r="BO240" s="240" t="str">
        <f t="shared" ca="1" si="380"/>
        <v>-6,91570789857195-2,86458000500317i</v>
      </c>
      <c r="BP240" s="240" t="str">
        <f t="shared" ca="1" si="381"/>
        <v>7,44946352050738+0,733708116395203i</v>
      </c>
      <c r="BQ240" s="240" t="str">
        <f t="shared" ca="1" si="382"/>
        <v>-7,3416763461057+1,4603502225379i</v>
      </c>
      <c r="BR240" s="240" t="str">
        <f t="shared" ca="1" si="383"/>
        <v>6,60162893445114-3,5286441808791i</v>
      </c>
      <c r="BS240" s="240" t="str">
        <f t="shared" ca="1" si="384"/>
        <v>-5,29305367171995+5,29305367172168i</v>
      </c>
      <c r="BT240" s="240" t="str">
        <f t="shared" ca="1" si="385"/>
        <v>3,52864418087694-6,6016289344523i</v>
      </c>
      <c r="BU240" s="240" t="str">
        <f t="shared" ca="1" si="386"/>
        <v>-1,46035022253549+7,34167634610618i</v>
      </c>
      <c r="BV240" s="240" t="str">
        <f t="shared" ca="1" si="387"/>
        <v>-0,733708116390234-7,44946352050788i</v>
      </c>
      <c r="BW240" s="240" t="str">
        <f t="shared" ca="1" si="388"/>
        <v>2,86458000499856+6,91570789857386i</v>
      </c>
      <c r="BX240" s="240" t="str">
        <f t="shared" ca="1" si="389"/>
        <v>-4,74875618703968-5,78637615606579i</v>
      </c>
      <c r="BY240" s="240" t="str">
        <f t="shared" ca="1" si="390"/>
        <v>6,22397267487331+4,15872558434249i</v>
      </c>
      <c r="BZ240" s="240" t="str">
        <f t="shared" ca="1" si="391"/>
        <v>-7,16318481512244-2,17292835773148i</v>
      </c>
      <c r="CA240" s="240" t="str">
        <f t="shared" ca="1" si="392"/>
        <v>7,48550828891629-3,4993822581676E-12i</v>
      </c>
      <c r="CB240" s="240" t="str">
        <f t="shared" ca="1" si="393"/>
        <v>-7,16318481512258+2,17292835773105i</v>
      </c>
      <c r="CC240" s="240" t="str">
        <f t="shared" ca="1" si="394"/>
        <v>6,22397267487356-4,15872558434213i</v>
      </c>
      <c r="CD240" s="240" t="str">
        <f t="shared" ca="1" si="395"/>
        <v>-4,74875618704003+5,78637615606551i</v>
      </c>
      <c r="CE240" s="240" t="str">
        <f t="shared" ca="1" si="396"/>
        <v>2,86458000499897-6,91570789857369i</v>
      </c>
      <c r="CF240" s="240" t="str">
        <f t="shared" ca="1" si="397"/>
        <v>-0,73370811639068+7,44946352050783i</v>
      </c>
      <c r="CG240" s="240" t="str">
        <f t="shared" ca="1" si="398"/>
        <v>-1,46035022254235-7,34167634610481i</v>
      </c>
      <c r="CH240" s="240" t="str">
        <f t="shared" ca="1" si="399"/>
        <v>3,52864418087655+6,60162893445251i</v>
      </c>
      <c r="CI240" s="240" t="str">
        <f t="shared" ca="1" si="400"/>
        <v>-5,29305367171963-5,293053671722i</v>
      </c>
      <c r="CJ240" s="240" t="str">
        <f t="shared" ca="1" si="401"/>
        <v>6,60162893445093+3,5286441808795i</v>
      </c>
      <c r="CK240" s="240" t="str">
        <f t="shared" ca="1" si="402"/>
        <v>-7,34167634610561-1,46035022253833i</v>
      </c>
      <c r="CL240" s="240" t="str">
        <f t="shared" ca="1" si="403"/>
        <v>7,44946352050743-0,733708116394757i</v>
      </c>
      <c r="CM240" s="240" t="str">
        <f t="shared" ca="1" si="404"/>
        <v>-6,91570789857204+2,86458000500295i</v>
      </c>
      <c r="CN240" s="240" t="str">
        <f t="shared" ca="1" si="405"/>
        <v>5,7863761560675-4,74875618703761i</v>
      </c>
      <c r="CO240" s="240" t="str">
        <f t="shared" ca="1" si="406"/>
        <v>-4,15872558434491+6,22397267487169i</v>
      </c>
      <c r="CP240" s="240" t="str">
        <f t="shared" ca="1" si="407"/>
        <v>2,17292835773405-7,16318481512167i</v>
      </c>
      <c r="CQ240" s="240" t="str">
        <f t="shared" ca="1" si="408"/>
        <v>5,97898610614839E-13+7,48550828891629i</v>
      </c>
      <c r="CR240" s="240" t="str">
        <f t="shared" ca="1" si="409"/>
        <v>-2,1729283577356-7,16318481512119i</v>
      </c>
      <c r="CS240" s="240" t="str">
        <f t="shared" ca="1" si="410"/>
        <v>4,1587255843459+6,22397267487104i</v>
      </c>
      <c r="CT240" s="240" t="str">
        <f t="shared" ca="1" si="411"/>
        <v>-5,78637615606367-4,74875618704227i</v>
      </c>
      <c r="CU240" s="240" t="str">
        <f t="shared" ca="1" si="412"/>
        <v>6,91570789857266+2,86458000500146i</v>
      </c>
      <c r="CV240" s="240" t="str">
        <f t="shared" ca="1" si="413"/>
        <v>-7,44946352050755-0,733708116393567i</v>
      </c>
      <c r="CW240" s="240" t="str">
        <f t="shared" ca="1" si="414"/>
        <v>7,34167634610534-1,46035022253972i</v>
      </c>
      <c r="CX240" s="240" t="str">
        <f t="shared" ca="1" si="415"/>
        <v>-6,60162893445037+3,52864418088056i</v>
      </c>
      <c r="CY240" s="240" t="str">
        <f t="shared" ca="1" si="416"/>
        <v>5,29305367171863-5,293053671723i</v>
      </c>
      <c r="CZ240" s="240" t="str">
        <f t="shared" ca="1" si="417"/>
        <v>-3,52864418088188+6,60162893444966i</v>
      </c>
      <c r="DA240" s="240" t="str">
        <f t="shared" ca="1" si="418"/>
        <v>1,46035022254118-7,34167634610504i</v>
      </c>
      <c r="DB240" s="240" t="str">
        <f t="shared" ca="1" si="419"/>
        <v>0,733708116392082+7,44946352050769i</v>
      </c>
      <c r="DC240" s="240" t="str">
        <f t="shared" ca="1" si="420"/>
        <v>-2,86458000500008-6,91570789857323i</v>
      </c>
      <c r="DD240" s="240" t="str">
        <f t="shared" ca="1" si="421"/>
        <v>4,74875618704112+5,78637615606462i</v>
      </c>
      <c r="DE240" s="240" t="str">
        <f t="shared" ca="1" si="422"/>
        <v>-6,22397267487422-4,15872558434113i</v>
      </c>
      <c r="DF240" s="240" t="str">
        <f t="shared" ca="1" si="423"/>
        <v>7,16318481512076+2,17292835773703i</v>
      </c>
      <c r="DG240" s="240" t="str">
        <f t="shared" ca="1" si="424"/>
        <v>-7,48550828891629-2,09083409541146E-12i</v>
      </c>
      <c r="DH240" s="240" t="str">
        <f t="shared" ca="1" si="425"/>
        <v>7,1631848151221-2,17292835773262i</v>
      </c>
      <c r="DI240" s="240" t="str">
        <f t="shared" ca="1" si="426"/>
        <v>-6,22397267487253+4,15872558434367i</v>
      </c>
      <c r="DJ240" s="240" t="str">
        <f t="shared" ca="1" si="427"/>
        <v>4,74875618703876-5,78637615606656i</v>
      </c>
      <c r="DK240" s="240" t="str">
        <f t="shared" ca="1" si="428"/>
        <v>-2,86458000499726+6,9157078985744i</v>
      </c>
      <c r="DL240" s="240" t="str">
        <f t="shared" ca="1" si="429"/>
        <v>0,733708116396243-7,44946352050728i</v>
      </c>
      <c r="DM240" s="240" t="str">
        <f t="shared" ca="1" si="430"/>
        <v>1,46035022253666+7,34167634610595i</v>
      </c>
      <c r="DN240" s="240" t="str">
        <f t="shared" ca="1" si="431"/>
        <v>-3,52864418087818-6,60162893445163i</v>
      </c>
      <c r="DO240" s="240" t="str">
        <f t="shared" ca="1" si="432"/>
        <v>5,2930536717208+5,29305367172084i</v>
      </c>
      <c r="DP240" s="240" t="str">
        <f t="shared" ca="1" si="433"/>
        <v>-6,6016289344518-3,52864418087786i</v>
      </c>
      <c r="DQ240" s="240" t="str">
        <f t="shared" ca="1" si="434"/>
        <v>7,34167634610594+1,46035022253672i</v>
      </c>
      <c r="DR240" s="240" t="str">
        <f t="shared" ca="1" si="435"/>
        <v>-7,44946352050799+0,733708116388982i</v>
      </c>
      <c r="DS240" s="240" t="str">
        <f t="shared" ca="1" si="436"/>
        <v>6,91570789857426-2,86458000499759i</v>
      </c>
      <c r="DT240" s="240" t="str">
        <f t="shared" ca="1" si="437"/>
        <v>-5,7863761560666+4,74875618703871i</v>
      </c>
      <c r="DU240" s="240" t="str">
        <f t="shared" ca="1" si="438"/>
        <v>4,15872558434337-6,22397267487273i</v>
      </c>
      <c r="DV240" s="240" t="str">
        <f t="shared" ca="1" si="439"/>
        <v>-2,17292835773268+7,16318481512208i</v>
      </c>
      <c r="DW240" s="240" t="str">
        <f t="shared" ca="1" si="440"/>
        <v>-2,45396521046187E-12-7,48550828891629i</v>
      </c>
      <c r="DX240" s="240" t="str">
        <f t="shared" ca="1" si="441"/>
        <v>2,17292835773005+7,16318481512288i</v>
      </c>
      <c r="DY240" s="240" t="str">
        <f t="shared" ca="1" si="442"/>
        <v>-4,15872558434108-6,22397267487425i</v>
      </c>
      <c r="DZ240" s="240" t="str">
        <f t="shared" ca="1" si="443"/>
        <v>5,78637615606485+4,74875618704084i</v>
      </c>
      <c r="EA240" s="240" t="str">
        <f t="shared" ca="1" si="444"/>
        <v>-6,91570789857337-2,86458000499974i</v>
      </c>
      <c r="EB240" s="240" t="str">
        <f t="shared" ca="1" si="445"/>
        <v>7,44946352050773+0,73370811639172i</v>
      </c>
      <c r="EC240" s="240" t="str">
        <f t="shared" ca="1" si="446"/>
        <v>-7,34167634610498+1,46035022254154i</v>
      </c>
      <c r="ED240" s="240" t="str">
        <f t="shared" ca="1" si="447"/>
        <v>6,6016289344531-3,52864418087544i</v>
      </c>
      <c r="EE240" s="240" t="str">
        <f t="shared" ca="1" si="448"/>
        <v>-5,29305367172274+5,2930536717189i</v>
      </c>
      <c r="EF240" s="240" t="str">
        <f t="shared" ca="1" si="449"/>
        <v>3,52864418088024-6,60162893445054i</v>
      </c>
      <c r="EG240" s="240" t="str">
        <f t="shared" ca="1" si="450"/>
        <v>-1,46035022253936+7,34167634610541i</v>
      </c>
      <c r="EH240" s="240" t="str">
        <f t="shared" ca="1" si="451"/>
        <v>-0,733708116393929-7,44946352050751i</v>
      </c>
      <c r="EI240" s="240" t="str">
        <f t="shared" ca="1" si="452"/>
        <v>2,86458000500179+6,91570789857252i</v>
      </c>
      <c r="EJ240" s="240" t="str">
        <f t="shared" ca="1" si="453"/>
        <v>-4,74875618704255-5,78637615606344i</v>
      </c>
      <c r="EK240" s="240" t="str">
        <f t="shared" ca="1" si="454"/>
        <v>6,22397267487124+4,1587255843456i</v>
      </c>
      <c r="EL240" s="240" t="str">
        <f t="shared" ca="1" si="455"/>
        <v>-7,1631848151213-2,17292835773526i</v>
      </c>
      <c r="EM240" s="240" t="str">
        <f t="shared" ca="1" si="456"/>
        <v>7,48550828891629+2,3476749556443E-13i</v>
      </c>
      <c r="EN240" s="240"/>
      <c r="EO240" s="240"/>
      <c r="EP240" s="240"/>
    </row>
    <row r="241" spans="1:146">
      <c r="A241" s="268">
        <f t="shared" si="323"/>
        <v>2.753906250000002E-3</v>
      </c>
      <c r="B241" s="267">
        <v>141</v>
      </c>
      <c r="C241" s="266">
        <f t="shared" si="324"/>
        <v>28200</v>
      </c>
      <c r="N241" s="265">
        <f t="shared" ca="1" si="327"/>
        <v>22.485347551288953</v>
      </c>
      <c r="O241" s="240">
        <f t="shared" ca="1" si="328"/>
        <v>7.4853475512889549</v>
      </c>
      <c r="P241" s="240" t="str">
        <f t="shared" ca="1" si="329"/>
        <v>-7,10754844148194+2,34801684737893i</v>
      </c>
      <c r="Q241" s="240" t="str">
        <f t="shared" ca="1" si="330"/>
        <v>6,01228752894551-4,45901633018695i</v>
      </c>
      <c r="R241" s="240" t="str">
        <f t="shared" ca="1" si="331"/>
        <v>-4,31012443564182+6,11990647909516i</v>
      </c>
      <c r="S241" s="240" t="str">
        <f t="shared" ca="1" si="332"/>
        <v>2,17288169806358-7,16303099880266i</v>
      </c>
      <c r="T241" s="240" t="str">
        <f t="shared" ca="1" si="333"/>
        <v>0,183699624829366+7,4830931045541i</v>
      </c>
      <c r="U241" s="241" t="str">
        <f t="shared" ca="1" si="334"/>
        <v>-2,52173763914326-7,04778456274848i</v>
      </c>
      <c r="V241" s="240" t="str">
        <f t="shared" ca="1" si="335"/>
        <v>4,60522228002803+5,90104700160243i</v>
      </c>
      <c r="W241" s="240" t="str">
        <f t="shared" ca="1" si="336"/>
        <v>-6,22383902642023-4,15863628330202i</v>
      </c>
      <c r="X241" s="240" t="str">
        <f t="shared" ca="1" si="337"/>
        <v>7,21419881409288+1,99643768606195i</v>
      </c>
      <c r="Y241" s="240" t="str">
        <f t="shared" ca="1" si="338"/>
        <v>-7,47633112234391+0,36728859587445i</v>
      </c>
      <c r="Z241" s="240" t="str">
        <f t="shared" ca="1" si="339"/>
        <v>6,98377536212776-2,69393943044843i</v>
      </c>
      <c r="AA241" s="240" t="str">
        <f t="shared" ca="1" si="340"/>
        <v>-5,78625190419945+4,7486542161686i</v>
      </c>
      <c r="AB241" s="240" t="str">
        <f t="shared" ca="1" si="341"/>
        <v>4,00464312396723-6,32402256583968i</v>
      </c>
      <c r="AC241" s="240" t="str">
        <f t="shared" ca="1" si="342"/>
        <v>-1,8187910946506+7,26102106577354i</v>
      </c>
      <c r="AD241" s="240" t="str">
        <f t="shared" ca="1" si="343"/>
        <v>-0,550656326002414-7,46506567782368i</v>
      </c>
      <c r="AE241" s="240" t="str">
        <f t="shared" ca="1" si="344"/>
        <v>2,86451849337284+6,91555939636936i</v>
      </c>
      <c r="AF241" s="240" t="str">
        <f t="shared" ca="1" si="345"/>
        <v>-4,88922574057244-5,6679713850117i</v>
      </c>
      <c r="AG241" s="240" t="str">
        <f t="shared" ca="1" si="346"/>
        <v>6,42039675053596+3,84823771735777i</v>
      </c>
      <c r="AH241" s="240" t="str">
        <f t="shared" ca="1" si="347"/>
        <v>-7,30346954987128-1,64004893149276i</v>
      </c>
      <c r="AI241" s="240" t="str">
        <f t="shared" ca="1" si="348"/>
        <v>7,44930355687592-0,733692361350014i</v>
      </c>
      <c r="AJ241" s="240" t="str">
        <f t="shared" ca="1" si="349"/>
        <v>-6,84317775622+3,03337207746814i</v>
      </c>
      <c r="AK241" s="240" t="str">
        <f t="shared" ca="1" si="350"/>
        <v>5,54627669180073-5,02685217821008i</v>
      </c>
      <c r="AL241" s="240" t="str">
        <f t="shared" ca="1" si="351"/>
        <v>-3,68951427624235+6,51290352830375i</v>
      </c>
      <c r="AM241" s="240" t="str">
        <f t="shared" ca="1" si="352"/>
        <v>1,46031886418334-7,34151869700662i</v>
      </c>
      <c r="AN241" s="240" t="str">
        <f t="shared" ca="1" si="353"/>
        <v>0,916286447854296+7,42905425401283i</v>
      </c>
      <c r="AO241" s="240" t="str">
        <f t="shared" ca="1" si="354"/>
        <v>-3,20039847164964-6,76667404167292i</v>
      </c>
      <c r="AP241" s="240" t="str">
        <f t="shared" ca="1" si="355"/>
        <v>5,16145062806215+5,42124112889884i</v>
      </c>
      <c r="AQ241" s="240" t="str">
        <f t="shared" ca="1" si="356"/>
        <v>-6,60148717651966-3,52856840968601i</v>
      </c>
      <c r="AR241" s="240" t="str">
        <f t="shared" ca="1" si="357"/>
        <v>-6,60148717651966-3,52856840968601i</v>
      </c>
      <c r="AS241" s="240" t="str">
        <f t="shared" ca="1" si="358"/>
        <v>-7,40432996665765+1,09832859766244i</v>
      </c>
      <c r="AT241" s="240" t="str">
        <f t="shared" ca="1" si="359"/>
        <v>6,68609433570632-3,36549706546052i</v>
      </c>
      <c r="AU241" s="240" t="str">
        <f t="shared" ca="1" si="360"/>
        <v>-5,29294001305565+5,29294001305343i</v>
      </c>
      <c r="AV241" s="240" t="str">
        <f t="shared" ca="1" si="361"/>
        <v>3,36549706546332-6,68609433570492i</v>
      </c>
      <c r="AW241" s="240" t="str">
        <f t="shared" ca="1" si="362"/>
        <v>-1,09832859766554+7,40432996665719i</v>
      </c>
      <c r="AX241" s="240" t="str">
        <f t="shared" ca="1" si="363"/>
        <v>-1,27970915539398-7,37514558779611i</v>
      </c>
      <c r="AY241" s="240" t="str">
        <f t="shared" ca="1" si="364"/>
        <v>3,52856840968455+6,60148717652043i</v>
      </c>
      <c r="AZ241" s="240" t="str">
        <f t="shared" ca="1" si="365"/>
        <v>-5,42124112889763-5,16145062806342i</v>
      </c>
      <c r="BA241" s="240" t="str">
        <f t="shared" ca="1" si="366"/>
        <v>6,76667404167222+3,20039847165113i</v>
      </c>
      <c r="BB241" s="240" t="str">
        <f t="shared" ca="1" si="367"/>
        <v>-7,42905425401262-0,91628644785604i</v>
      </c>
      <c r="BC241" s="240" t="str">
        <f t="shared" ca="1" si="368"/>
        <v>7,34151869700694-1,46031886418173i</v>
      </c>
      <c r="BD241" s="240" t="str">
        <f t="shared" ca="1" si="369"/>
        <v>-6,51290352830498+3,68951427624018i</v>
      </c>
      <c r="BE241" s="240" t="str">
        <f t="shared" ca="1" si="370"/>
        <v>5,02685217821178-5,5462766917992i</v>
      </c>
      <c r="BF241" s="240" t="str">
        <f t="shared" ca="1" si="371"/>
        <v>-3,03337207747032+6,84317775621903i</v>
      </c>
      <c r="BG241" s="240" t="str">
        <f t="shared" ca="1" si="372"/>
        <v>0,733692361352289-7,4493035568757i</v>
      </c>
      <c r="BH241" s="240" t="str">
        <f t="shared" ca="1" si="373"/>
        <v>1,64004893149043+7,30346954987181i</v>
      </c>
      <c r="BI241" s="240" t="str">
        <f t="shared" ca="1" si="374"/>
        <v>-3,84823771735563-6,42039675053724i</v>
      </c>
      <c r="BJ241" s="240" t="str">
        <f t="shared" ca="1" si="375"/>
        <v>5,66797138501014+4,88922574057424i</v>
      </c>
      <c r="BK241" s="240" t="str">
        <f t="shared" ca="1" si="376"/>
        <v>-6,9155593963684-2,86451849337515i</v>
      </c>
      <c r="BL241" s="240" t="str">
        <f t="shared" ca="1" si="377"/>
        <v>7,4650656778235+0,550656326004799i</v>
      </c>
      <c r="BM241" s="240" t="str">
        <f t="shared" ca="1" si="378"/>
        <v>-7,26102106577416+1,81879109464818i</v>
      </c>
      <c r="BN241" s="240" t="str">
        <f t="shared" ca="1" si="379"/>
        <v>6,32402256584096-4,0046431239652i</v>
      </c>
      <c r="BO241" s="240" t="str">
        <f t="shared" ca="1" si="380"/>
        <v>-4,74865421617053+5,78625190419786i</v>
      </c>
      <c r="BP241" s="240" t="str">
        <f t="shared" ca="1" si="381"/>
        <v>2,69393943045062-6,98377536212692i</v>
      </c>
      <c r="BQ241" s="240" t="str">
        <f t="shared" ca="1" si="382"/>
        <v>-0,367288595876892+7,47633112234379i</v>
      </c>
      <c r="BR241" s="240" t="str">
        <f t="shared" ca="1" si="383"/>
        <v>-1,9964376860597-7,2141988140935i</v>
      </c>
      <c r="BS241" s="240" t="str">
        <f t="shared" ca="1" si="384"/>
        <v>4,15863628329999+6,22383902642159i</v>
      </c>
      <c r="BT241" s="240" t="str">
        <f t="shared" ca="1" si="385"/>
        <v>-5,90104700160053-4,60522228003046i</v>
      </c>
      <c r="BU241" s="240" t="str">
        <f t="shared" ca="1" si="386"/>
        <v>7,0477845627474+2,52173763914627i</v>
      </c>
      <c r="BV241" s="240" t="str">
        <f t="shared" ca="1" si="387"/>
        <v>-7,48309310455402-0,183699624832421i</v>
      </c>
      <c r="BW241" s="240" t="str">
        <f t="shared" ca="1" si="388"/>
        <v>7,16303099880358-2,17288169806055i</v>
      </c>
      <c r="BX241" s="240" t="str">
        <f t="shared" ca="1" si="389"/>
        <v>-6,11990647909704+4,31012443563914i</v>
      </c>
      <c r="BY241" s="240" t="str">
        <f t="shared" ca="1" si="390"/>
        <v>4,45901633018942-6,01228752894367i</v>
      </c>
      <c r="BZ241" s="240" t="str">
        <f t="shared" ca="1" si="391"/>
        <v>-2,34801684738194+7,10754844148094i</v>
      </c>
      <c r="CA241" s="240" t="str">
        <f t="shared" ca="1" si="392"/>
        <v>3,13617892847039E-12-7,48534755128895i</v>
      </c>
      <c r="CB241" s="240" t="str">
        <f t="shared" ca="1" si="393"/>
        <v>2,34801684737578+7,10754844148297i</v>
      </c>
      <c r="CC241" s="240" t="str">
        <f t="shared" ca="1" si="394"/>
        <v>-4,45901633018438-6,01228752894741i</v>
      </c>
      <c r="CD241" s="240" t="str">
        <f t="shared" ca="1" si="395"/>
        <v>6,1199064790933+4,31012443564444i</v>
      </c>
      <c r="CE241" s="240" t="str">
        <f t="shared" ca="1" si="396"/>
        <v>-7,16303099880176-2,17288169806656i</v>
      </c>
      <c r="CF241" s="240" t="str">
        <f t="shared" ca="1" si="397"/>
        <v>7,48309310455418-0,183699624826151i</v>
      </c>
      <c r="CG241" s="240" t="str">
        <f t="shared" ca="1" si="398"/>
        <v>-7,04778456274951+2,52173763914036i</v>
      </c>
      <c r="CH241" s="240" t="str">
        <f t="shared" ca="1" si="399"/>
        <v>5,90104700160439-4,60522228002551i</v>
      </c>
      <c r="CI241" s="240" t="str">
        <f t="shared" ca="1" si="400"/>
        <v>-4,1586362833052+6,2238390264181i</v>
      </c>
      <c r="CJ241" s="240" t="str">
        <f t="shared" ca="1" si="401"/>
        <v>1,99643768606575-7,21419881409183i</v>
      </c>
      <c r="CK241" s="240" t="str">
        <f t="shared" ca="1" si="402"/>
        <v>0,367288595870414+7,47633112234411i</v>
      </c>
      <c r="CL241" s="240" t="str">
        <f t="shared" ca="1" si="403"/>
        <v>-2,69393943044456-6,98377536212925i</v>
      </c>
      <c r="CM241" s="240" t="str">
        <f t="shared" ca="1" si="404"/>
        <v>4,74865421616568+5,78625190420184i</v>
      </c>
      <c r="CN241" s="240" t="str">
        <f t="shared" ca="1" si="405"/>
        <v>-6,3240225658417-4,00464312396404i</v>
      </c>
      <c r="CO241" s="240" t="str">
        <f t="shared" ca="1" si="406"/>
        <v>7,26102106577444+1,81879109464704i</v>
      </c>
      <c r="CP241" s="240" t="str">
        <f t="shared" ca="1" si="407"/>
        <v>-7,46506567782341+0,550656326005969i</v>
      </c>
      <c r="CQ241" s="240" t="str">
        <f t="shared" ca="1" si="408"/>
        <v>6,91555939636804-2,86451849337604i</v>
      </c>
      <c r="CR241" s="240" t="str">
        <f t="shared" ca="1" si="409"/>
        <v>-5,66797138500951+4,88922574057498i</v>
      </c>
      <c r="CS241" s="240" t="str">
        <f t="shared" ca="1" si="410"/>
        <v>3,84823771735462-6,42039675053784i</v>
      </c>
      <c r="CT241" s="240" t="str">
        <f t="shared" ca="1" si="411"/>
        <v>-1,64004893148928+7,30346954987206i</v>
      </c>
      <c r="CU241" s="240" t="str">
        <f t="shared" ca="1" si="412"/>
        <v>-0,733692361353457-7,44930355687558i</v>
      </c>
      <c r="CV241" s="240" t="str">
        <f t="shared" ca="1" si="413"/>
        <v>3,03337207747121+6,84317775621864i</v>
      </c>
      <c r="CW241" s="240" t="str">
        <f t="shared" ca="1" si="414"/>
        <v>-5,0268521782128-5,54627669179827i</v>
      </c>
      <c r="CX241" s="240" t="str">
        <f t="shared" ca="1" si="415"/>
        <v>6,51290352830556+3,68951427623916i</v>
      </c>
      <c r="CY241" s="240" t="str">
        <f t="shared" ca="1" si="416"/>
        <v>-7,34151869700718-1,46031886418058i</v>
      </c>
      <c r="CZ241" s="240" t="str">
        <f t="shared" ca="1" si="417"/>
        <v>7,4290542540125-0,916286447856991i</v>
      </c>
      <c r="DA241" s="240" t="str">
        <f t="shared" ca="1" si="418"/>
        <v>-6,76667404167163+3,20039847165239i</v>
      </c>
      <c r="DB241" s="240" t="str">
        <f t="shared" ca="1" si="419"/>
        <v>5,42124112889682-5,16145062806427i</v>
      </c>
      <c r="DC241" s="240" t="str">
        <f t="shared" ca="1" si="420"/>
        <v>-3,52856840968352+6,60148717652099i</v>
      </c>
      <c r="DD241" s="240" t="str">
        <f t="shared" ca="1" si="421"/>
        <v>1,27970915539294-7,37514558779629i</v>
      </c>
      <c r="DE241" s="240" t="str">
        <f t="shared" ca="1" si="422"/>
        <v>1,09832859766691+7,40432996665698i</v>
      </c>
      <c r="DF241" s="240" t="str">
        <f t="shared" ca="1" si="423"/>
        <v>-3,36549706546447-6,68609433570434i</v>
      </c>
      <c r="DG241" s="240" t="str">
        <f t="shared" ca="1" si="424"/>
        <v>5,29294001305648+5,2929400130526i</v>
      </c>
      <c r="DH241" s="240" t="str">
        <f t="shared" ca="1" si="425"/>
        <v>-6,6860943357068-3,36549706545956i</v>
      </c>
      <c r="DI241" s="240" t="str">
        <f t="shared" ca="1" si="426"/>
        <v>7,40432996665779+1,09832859766149i</v>
      </c>
      <c r="DJ241" s="240" t="str">
        <f t="shared" ca="1" si="427"/>
        <v>-7,37514558779535+1,27970915539833i</v>
      </c>
      <c r="DK241" s="240" t="str">
        <f t="shared" ca="1" si="428"/>
        <v>6,6014871765184-3,52856840968836i</v>
      </c>
      <c r="DL241" s="240" t="str">
        <f t="shared" ca="1" si="429"/>
        <v>-5,1614506280603+5,4212411289006i</v>
      </c>
      <c r="DM241" s="240" t="str">
        <f t="shared" ca="1" si="430"/>
        <v>3,20039847164742-6,76667404167397i</v>
      </c>
      <c r="DN241" s="240" t="str">
        <f t="shared" ca="1" si="431"/>
        <v>-0,916286447851549+7,42905425401317i</v>
      </c>
      <c r="DO241" s="240" t="str">
        <f t="shared" ca="1" si="432"/>
        <v>-1,46031886418596-7,34151869700611i</v>
      </c>
      <c r="DP241" s="240" t="str">
        <f t="shared" ca="1" si="433"/>
        <v>3,68951427624393+6,51290352830286i</v>
      </c>
      <c r="DQ241" s="240" t="str">
        <f t="shared" ca="1" si="434"/>
        <v>-5,54627669180195-5,02685217820874i</v>
      </c>
      <c r="DR241" s="240" t="str">
        <f t="shared" ca="1" si="435"/>
        <v>6,84317775622087+3,03337207746619i</v>
      </c>
      <c r="DS241" s="240" t="str">
        <f t="shared" ca="1" si="436"/>
        <v>-7,44930355687611-0,733692361347999i</v>
      </c>
      <c r="DT241" s="240" t="str">
        <f t="shared" ca="1" si="437"/>
        <v>7,30346954987086-1,64004893149464i</v>
      </c>
      <c r="DU241" s="240" t="str">
        <f t="shared" ca="1" si="438"/>
        <v>-6,42039675053502+3,84823771735933i</v>
      </c>
      <c r="DV241" s="240" t="str">
        <f t="shared" ca="1" si="439"/>
        <v>4,88922574057114-5,66797138501282i</v>
      </c>
      <c r="DW241" s="240" t="str">
        <f t="shared" ca="1" si="440"/>
        <v>-2,86451849337097+6,91555939637013i</v>
      </c>
      <c r="DX241" s="240" t="str">
        <f t="shared" ca="1" si="441"/>
        <v>0,550656326000501-7,46506567782382i</v>
      </c>
      <c r="DY241" s="240" t="str">
        <f t="shared" ca="1" si="442"/>
        <v>1,81879109465236+7,26102106577311i</v>
      </c>
      <c r="DZ241" s="240" t="str">
        <f t="shared" ca="1" si="443"/>
        <v>-4,00464312396867-6,32402256583877i</v>
      </c>
      <c r="EA241" s="240" t="str">
        <f t="shared" ca="1" si="444"/>
        <v>5,78625190420073+4,74865421616704i</v>
      </c>
      <c r="EB241" s="240" t="str">
        <f t="shared" ca="1" si="445"/>
        <v>-6,98377536212847-2,6939394304466i</v>
      </c>
      <c r="EC241" s="240" t="str">
        <f t="shared" ca="1" si="446"/>
        <v>7,476331122344+0,367288595872587i</v>
      </c>
      <c r="ED241" s="240" t="str">
        <f t="shared" ca="1" si="447"/>
        <v>-7,21419881409241+1,99643768606365i</v>
      </c>
      <c r="EE241" s="240" t="str">
        <f t="shared" ca="1" si="448"/>
        <v>6,22383902641907-4,15863628330375i</v>
      </c>
      <c r="EF241" s="240" t="str">
        <f t="shared" ca="1" si="449"/>
        <v>-4,60522228002706+5,90104700160318i</v>
      </c>
      <c r="EG241" s="240" t="str">
        <f t="shared" ca="1" si="450"/>
        <v>2,5217376391422-7,04778456274885i</v>
      </c>
      <c r="EH241" s="240" t="str">
        <f t="shared" ca="1" si="451"/>
        <v>-0,183699624828325+7,48309310455412i</v>
      </c>
      <c r="EI241" s="240" t="str">
        <f t="shared" ca="1" si="452"/>
        <v>-2,17288169806488-7,16303099880227i</v>
      </c>
      <c r="EJ241" s="240" t="str">
        <f t="shared" ca="1" si="453"/>
        <v>4,31012443564284+6,11990647909443i</v>
      </c>
      <c r="EK241" s="240" t="str">
        <f t="shared" ca="1" si="454"/>
        <v>-6,01228752894624-4,45901633018596i</v>
      </c>
      <c r="EL241" s="240" t="str">
        <f t="shared" ca="1" si="455"/>
        <v>7,10754844148229+2,34801684737785i</v>
      </c>
      <c r="EM241" s="240" t="str">
        <f t="shared" ca="1" si="456"/>
        <v>-7,48534755128895+9,61018828062133E-13i</v>
      </c>
      <c r="EN241" s="240"/>
      <c r="EO241" s="240"/>
      <c r="EP241" s="240"/>
    </row>
    <row r="242" spans="1:146">
      <c r="A242" s="268">
        <f t="shared" si="323"/>
        <v>2.773437500000002E-3</v>
      </c>
      <c r="B242" s="267">
        <v>142</v>
      </c>
      <c r="C242" s="266">
        <f t="shared" si="324"/>
        <v>28400</v>
      </c>
      <c r="N242" s="265">
        <f t="shared" ca="1" si="327"/>
        <v>22.485172711505697</v>
      </c>
      <c r="O242" s="240">
        <f t="shared" ca="1" si="328"/>
        <v>7.4851727115056965</v>
      </c>
      <c r="P242" s="240" t="str">
        <f t="shared" ca="1" si="329"/>
        <v>-7,04761994338808+2,52167873739462i</v>
      </c>
      <c r="Q242" s="240" t="str">
        <f t="shared" ca="1" si="330"/>
        <v>5,78611675121942-4,74854329898418i</v>
      </c>
      <c r="R242" s="240" t="str">
        <f t="shared" ca="1" si="331"/>
        <v>-3,84814783174549+6,42024678545163i</v>
      </c>
      <c r="S242" s="240" t="str">
        <f t="shared" ca="1" si="332"/>
        <v>1,46028475463403-7,34134721672071i</v>
      </c>
      <c r="T242" s="240" t="str">
        <f t="shared" ca="1" si="333"/>
        <v>1,09830294333968+7,40415701925081i</v>
      </c>
      <c r="U242" s="241" t="str">
        <f t="shared" ca="1" si="334"/>
        <v>-3,52848599078305-6,60133298159677i</v>
      </c>
      <c r="V242" s="240" t="str">
        <f t="shared" ca="1" si="335"/>
        <v>5,54614714406618+5,02673476298841i</v>
      </c>
      <c r="W242" s="240" t="str">
        <f t="shared" ca="1" si="336"/>
        <v>-6,91539786547208-2,8644515850846i</v>
      </c>
      <c r="X242" s="240" t="str">
        <f t="shared" ca="1" si="337"/>
        <v>7,47615649316284+0,367280016892579i</v>
      </c>
      <c r="Y242" s="240" t="str">
        <f t="shared" ca="1" si="338"/>
        <v>-7,16286368756176+2,17283094475358i</v>
      </c>
      <c r="Z242" s="240" t="str">
        <f t="shared" ca="1" si="339"/>
        <v>6,01214709631499-4,4589121782494i</v>
      </c>
      <c r="AA242" s="240" t="str">
        <f t="shared" ca="1" si="340"/>
        <v>-4,15853914752333+6,22369365245314i</v>
      </c>
      <c r="AB242" s="240" t="str">
        <f t="shared" ca="1" si="341"/>
        <v>1,81874861204863-7,26085146571948i</v>
      </c>
      <c r="AC242" s="240" t="str">
        <f t="shared" ca="1" si="342"/>
        <v>0,733675224054807+7,44912955899397i</v>
      </c>
      <c r="AD242" s="240" t="str">
        <f t="shared" ca="1" si="343"/>
        <v>-3,20032371800926-6,76651598838109i</v>
      </c>
      <c r="AE242" s="240" t="str">
        <f t="shared" ca="1" si="344"/>
        <v>5,29281638265803+5,29281638265832i</v>
      </c>
      <c r="AF242" s="240" t="str">
        <f t="shared" ca="1" si="345"/>
        <v>-6,76651598838089-3,20032371800968i</v>
      </c>
      <c r="AG242" s="240" t="str">
        <f t="shared" ca="1" si="346"/>
        <v>7,44912955899399+0,733675224054535i</v>
      </c>
      <c r="AH242" s="240" t="str">
        <f t="shared" ca="1" si="347"/>
        <v>-7,2608514657194+1,81874861204896i</v>
      </c>
      <c r="AI242" s="240" t="str">
        <f t="shared" ca="1" si="348"/>
        <v>6,22369365245337-4,15853914752298i</v>
      </c>
      <c r="AJ242" s="240" t="str">
        <f t="shared" ca="1" si="349"/>
        <v>-4,45891217824973+6,01214709631474i</v>
      </c>
      <c r="AK242" s="240" t="str">
        <f t="shared" ca="1" si="350"/>
        <v>2,17283094475331-7,16286368756184i</v>
      </c>
      <c r="AL242" s="240" t="str">
        <f t="shared" ca="1" si="351"/>
        <v>0,367280016892853+7,47615649316283i</v>
      </c>
      <c r="AM242" s="240" t="str">
        <f t="shared" ca="1" si="352"/>
        <v>-2,86445158508419-6,91539786547225i</v>
      </c>
      <c r="AN242" s="240" t="str">
        <f t="shared" ca="1" si="353"/>
        <v>5,02673476298807+5,54614714406648i</v>
      </c>
      <c r="AO242" s="240" t="str">
        <f t="shared" ca="1" si="354"/>
        <v>-6,60133298159692-3,52848599078276i</v>
      </c>
      <c r="AP242" s="240" t="str">
        <f t="shared" ca="1" si="355"/>
        <v>7,40415701925085+1,09830294333933i</v>
      </c>
      <c r="AQ242" s="240" t="str">
        <f t="shared" ca="1" si="356"/>
        <v>-7,34134721672066+1,46028475463429i</v>
      </c>
      <c r="AR242" s="240" t="str">
        <f t="shared" ca="1" si="357"/>
        <v>-7,34134721672066+1,46028475463429i</v>
      </c>
      <c r="AS242" s="240" t="str">
        <f t="shared" ca="1" si="358"/>
        <v>-4,74854329898597+5,78611675121795i</v>
      </c>
      <c r="AT242" s="240" t="str">
        <f t="shared" ca="1" si="359"/>
        <v>2,52167873739798-7,04761994338688i</v>
      </c>
      <c r="AU242" s="240" t="str">
        <f t="shared" ca="1" si="360"/>
        <v>2,56023076970727E-12+7,4851727115057i</v>
      </c>
      <c r="AV242" s="240" t="str">
        <f t="shared" ca="1" si="361"/>
        <v>-2,52167873739579-7,04761994338766i</v>
      </c>
      <c r="AW242" s="240" t="str">
        <f t="shared" ca="1" si="362"/>
        <v>4,74854329898408+5,7861167512195i</v>
      </c>
      <c r="AX242" s="240" t="str">
        <f t="shared" ca="1" si="363"/>
        <v>-6,42024678545101-3,84814783174653i</v>
      </c>
      <c r="AY242" s="240" t="str">
        <f t="shared" ca="1" si="364"/>
        <v>7,34134721672019+1,46028475463667i</v>
      </c>
      <c r="AZ242" s="240" t="str">
        <f t="shared" ca="1" si="365"/>
        <v>-7,40415701925032+1,09830294334292i</v>
      </c>
      <c r="BA242" s="240" t="str">
        <f t="shared" ca="1" si="366"/>
        <v>6,60133298159592-3,52848599078464i</v>
      </c>
      <c r="BB242" s="240" t="str">
        <f t="shared" ca="1" si="367"/>
        <v>-5,02673476298759+5,54614714406692i</v>
      </c>
      <c r="BC242" s="240" t="str">
        <f t="shared" ca="1" si="368"/>
        <v>2,86445158508496-6,91539786547193i</v>
      </c>
      <c r="BD242" s="240" t="str">
        <f t="shared" ca="1" si="369"/>
        <v>-0,367280016894431+7,47615649316275i</v>
      </c>
      <c r="BE242" s="240" t="str">
        <f t="shared" ca="1" si="370"/>
        <v>-2,17283094475018-7,16286368756279i</v>
      </c>
      <c r="BF242" s="240" t="str">
        <f t="shared" ca="1" si="371"/>
        <v>4,45891217825214+6,01214709631296i</v>
      </c>
      <c r="BG242" s="240" t="str">
        <f t="shared" ca="1" si="372"/>
        <v>-6,22369365245408-4,15853914752191i</v>
      </c>
      <c r="BH242" s="240" t="str">
        <f t="shared" ca="1" si="373"/>
        <v>7,26085146571953+1,81874861204842i</v>
      </c>
      <c r="BI242" s="240" t="str">
        <f t="shared" ca="1" si="374"/>
        <v>-7,44912955899409+0,733675224053597i</v>
      </c>
      <c r="BJ242" s="240" t="str">
        <f t="shared" ca="1" si="375"/>
        <v>6,76651598838193-3,20032371800748i</v>
      </c>
      <c r="BK242" s="240" t="str">
        <f t="shared" ca="1" si="376"/>
        <v>-5,29281638266076+5,29281638265559i</v>
      </c>
      <c r="BL242" s="240" t="str">
        <f t="shared" ca="1" si="377"/>
        <v>3,20032371800737-6,76651598838198i</v>
      </c>
      <c r="BM242" s="240" t="str">
        <f t="shared" ca="1" si="378"/>
        <v>-0,733675224053469+7,4491295589941i</v>
      </c>
      <c r="BN242" s="240" t="str">
        <f t="shared" ca="1" si="379"/>
        <v>-1,81874861204854-7,2608514657195i</v>
      </c>
      <c r="BO242" s="240" t="str">
        <f t="shared" ca="1" si="380"/>
        <v>4,15853914752202+6,22369365245402i</v>
      </c>
      <c r="BP242" s="240" t="str">
        <f t="shared" ca="1" si="381"/>
        <v>-6,01214709631316-4,45891217825186i</v>
      </c>
      <c r="BQ242" s="240" t="str">
        <f t="shared" ca="1" si="382"/>
        <v>7,16286368756283+2,17283094475005i</v>
      </c>
      <c r="BR242" s="240" t="str">
        <f t="shared" ca="1" si="383"/>
        <v>-7,47615649316273+0,367280016894772i</v>
      </c>
      <c r="BS242" s="240" t="str">
        <f t="shared" ca="1" si="384"/>
        <v>6,91539786547189-2,86445158508508i</v>
      </c>
      <c r="BT242" s="240" t="str">
        <f t="shared" ca="1" si="385"/>
        <v>-5,54614714406683+5,02673476298769i</v>
      </c>
      <c r="BU242" s="240" t="str">
        <f t="shared" ca="1" si="386"/>
        <v>3,52848599078453-6,60133298159598i</v>
      </c>
      <c r="BV242" s="240" t="str">
        <f t="shared" ca="1" si="387"/>
        <v>-1,09830294334279+7,40415701925034i</v>
      </c>
      <c r="BW242" s="240" t="str">
        <f t="shared" ca="1" si="388"/>
        <v>-1,4602847546368-7,34134721672017i</v>
      </c>
      <c r="BX242" s="240" t="str">
        <f t="shared" ca="1" si="389"/>
        <v>3,84814783174665+6,42024678545094i</v>
      </c>
      <c r="BY242" s="240" t="str">
        <f t="shared" ca="1" si="390"/>
        <v>-5,78611675121958-4,74854329898398i</v>
      </c>
      <c r="BZ242" s="240" t="str">
        <f t="shared" ca="1" si="391"/>
        <v>7,04761994338774+2,52167873739557i</v>
      </c>
      <c r="CA242" s="240" t="str">
        <f t="shared" ca="1" si="392"/>
        <v>-7,4851727115057-2,3254875950836E-12i</v>
      </c>
      <c r="CB242" s="240" t="str">
        <f t="shared" ca="1" si="393"/>
        <v>7,04761994338931-2,52167873739119i</v>
      </c>
      <c r="CC242" s="240" t="str">
        <f t="shared" ca="1" si="394"/>
        <v>-5,7861167512178+4,74854329898615i</v>
      </c>
      <c r="CD242" s="240" t="str">
        <f t="shared" ca="1" si="395"/>
        <v>3,84814783174425-6,42024678545238i</v>
      </c>
      <c r="CE242" s="240" t="str">
        <f t="shared" ca="1" si="396"/>
        <v>-1,46028475463426+7,34134721672067i</v>
      </c>
      <c r="CF242" s="240" t="str">
        <f t="shared" ca="1" si="397"/>
        <v>-1,09830294333799-7,40415701925105i</v>
      </c>
      <c r="CG242" s="240" t="str">
        <f t="shared" ca="1" si="398"/>
        <v>3,52848599078024+6,60133298159827i</v>
      </c>
      <c r="CH242" s="240" t="str">
        <f t="shared" ca="1" si="399"/>
        <v>-5,54614714406856-5,02673476298578i</v>
      </c>
      <c r="CI242" s="240" t="str">
        <f t="shared" ca="1" si="400"/>
        <v>6,91539786547287+2,8644515850827i</v>
      </c>
      <c r="CJ242" s="240" t="str">
        <f t="shared" ca="1" si="401"/>
        <v>-7,47615649316287-0,367280016891981i</v>
      </c>
      <c r="CK242" s="240" t="str">
        <f t="shared" ca="1" si="402"/>
        <v>7,16286368756208-2,17283094475252i</v>
      </c>
      <c r="CL242" s="240" t="str">
        <f t="shared" ca="1" si="403"/>
        <v>-6,01214709631606+4,45891217824795i</v>
      </c>
      <c r="CM242" s="240" t="str">
        <f t="shared" ca="1" si="404"/>
        <v>4,15853914752606-6,22369365245132i</v>
      </c>
      <c r="CN242" s="240" t="str">
        <f t="shared" ca="1" si="405"/>
        <v>-1,81874861204583+7,26085146572018i</v>
      </c>
      <c r="CO242" s="240" t="str">
        <f t="shared" ca="1" si="406"/>
        <v>-0,73367522405625-7,44912955899383i</v>
      </c>
      <c r="CP242" s="240" t="str">
        <f t="shared" ca="1" si="407"/>
        <v>3,20032371800989+6,76651598838079i</v>
      </c>
      <c r="CQ242" s="240" t="str">
        <f t="shared" ca="1" si="408"/>
        <v>-5,29281638265747-5,29281638265888i</v>
      </c>
      <c r="CR242" s="240" t="str">
        <f t="shared" ca="1" si="409"/>
        <v>6,76651598837994+3,20032371801169i</v>
      </c>
      <c r="CS242" s="240" t="str">
        <f t="shared" ca="1" si="410"/>
        <v>-7,44912955899363-0,733675224058226i</v>
      </c>
      <c r="CT242" s="240" t="str">
        <f t="shared" ca="1" si="411"/>
        <v>7,2608514657189-1,81874861205092i</v>
      </c>
      <c r="CU242" s="240" t="str">
        <f t="shared" ca="1" si="412"/>
        <v>-6,22369365245265+4,15853914752405i</v>
      </c>
      <c r="CV242" s="240" t="str">
        <f t="shared" ca="1" si="413"/>
        <v>4,45891217824989-6,01214709631463i</v>
      </c>
      <c r="CW242" s="240" t="str">
        <f t="shared" ca="1" si="414"/>
        <v>-2,17283094475483+7,16286368756138i</v>
      </c>
      <c r="CX242" s="240" t="str">
        <f t="shared" ca="1" si="415"/>
        <v>-0,367280016889786-7,47615649316298i</v>
      </c>
      <c r="CY242" s="240" t="str">
        <f t="shared" ca="1" si="416"/>
        <v>2,86445158508735+6,91539786547094i</v>
      </c>
      <c r="CZ242" s="240" t="str">
        <f t="shared" ca="1" si="417"/>
        <v>-5,02673476298951-5,54614714406518i</v>
      </c>
      <c r="DA242" s="240" t="str">
        <f t="shared" ca="1" si="418"/>
        <v>6,60133298159713+3,52848599078237i</v>
      </c>
      <c r="DB242" s="240" t="str">
        <f t="shared" ca="1" si="419"/>
        <v>-7,4041570192507-1,09830294334037i</v>
      </c>
      <c r="DC242" s="240" t="str">
        <f t="shared" ca="1" si="420"/>
        <v>7,34134721672114-1,46028475463191i</v>
      </c>
      <c r="DD242" s="240" t="str">
        <f t="shared" ca="1" si="421"/>
        <v>-6,42024678545351+3,84814783174236i</v>
      </c>
      <c r="DE242" s="240" t="str">
        <f t="shared" ca="1" si="422"/>
        <v>4,74854329898193-5,78611675122127i</v>
      </c>
      <c r="DF242" s="240" t="str">
        <f t="shared" ca="1" si="423"/>
        <v>-2,52167873739306+7,04761994338864i</v>
      </c>
      <c r="DG242" s="240" t="str">
        <f t="shared" ca="1" si="424"/>
        <v>-3,41113876545084E-13-7,4851727115057i</v>
      </c>
      <c r="DH242" s="240" t="str">
        <f t="shared" ca="1" si="425"/>
        <v>2,5216787373933+7,04761994338855i</v>
      </c>
      <c r="DI242" s="240" t="str">
        <f t="shared" ca="1" si="426"/>
        <v>-4,74854329898212-5,78611675122111i</v>
      </c>
      <c r="DJ242" s="240" t="str">
        <f t="shared" ca="1" si="427"/>
        <v>6,42024678545364+3,84814783174215i</v>
      </c>
      <c r="DK242" s="240" t="str">
        <f t="shared" ca="1" si="428"/>
        <v>-7,34134721672118-1,46028475463165i</v>
      </c>
      <c r="DL242" s="240" t="str">
        <f t="shared" ca="1" si="429"/>
        <v>7,40415701925066-1,09830294334062i</v>
      </c>
      <c r="DM242" s="240" t="str">
        <f t="shared" ca="1" si="430"/>
        <v>-6,60133298159701+3,52848599078259i</v>
      </c>
      <c r="DN242" s="240" t="str">
        <f t="shared" ca="1" si="431"/>
        <v>5,02673476298932-5,54614714406536i</v>
      </c>
      <c r="DO242" s="240" t="str">
        <f t="shared" ca="1" si="432"/>
        <v>-2,86445158508711+6,91539786547105i</v>
      </c>
      <c r="DP242" s="240" t="str">
        <f t="shared" ca="1" si="433"/>
        <v>0,367280016889529-7,47615649316299i</v>
      </c>
      <c r="DQ242" s="240" t="str">
        <f t="shared" ca="1" si="434"/>
        <v>2,17283094475507+7,16286368756131i</v>
      </c>
      <c r="DR242" s="240" t="str">
        <f t="shared" ca="1" si="435"/>
        <v>-4,45891217825009-6,01214709631447i</v>
      </c>
      <c r="DS242" s="240" t="str">
        <f t="shared" ca="1" si="436"/>
        <v>6,2236936524528+4,15853914752384i</v>
      </c>
      <c r="DT242" s="240" t="str">
        <f t="shared" ca="1" si="437"/>
        <v>-7,26085146571897-1,81874861205068i</v>
      </c>
      <c r="DU242" s="240" t="str">
        <f t="shared" ca="1" si="438"/>
        <v>7,44912955899431-0,733675224051282i</v>
      </c>
      <c r="DV242" s="240" t="str">
        <f t="shared" ca="1" si="439"/>
        <v>-6,76651598837983+3,20032371801192i</v>
      </c>
      <c r="DW242" s="240" t="str">
        <f t="shared" ca="1" si="440"/>
        <v>5,2928163826573-5,29281638265905i</v>
      </c>
      <c r="DX242" s="240" t="str">
        <f t="shared" ca="1" si="441"/>
        <v>-3,20032371800966+6,7665159883809i</v>
      </c>
      <c r="DY242" s="240" t="str">
        <f t="shared" ca="1" si="442"/>
        <v>0,733675224055995-7,44912955899385i</v>
      </c>
      <c r="DZ242" s="240" t="str">
        <f t="shared" ca="1" si="443"/>
        <v>1,81874861204609+7,26085146572012i</v>
      </c>
      <c r="EA242" s="240" t="str">
        <f t="shared" ca="1" si="444"/>
        <v>-4,15853914752627-6,22369365245117i</v>
      </c>
      <c r="EB242" s="240" t="str">
        <f t="shared" ca="1" si="445"/>
        <v>6,01214709631621+4,45891217824775i</v>
      </c>
      <c r="EC242" s="240" t="str">
        <f t="shared" ca="1" si="446"/>
        <v>-7,16286368756215-2,17283094475227i</v>
      </c>
      <c r="ED242" s="240" t="str">
        <f t="shared" ca="1" si="447"/>
        <v>7,47615649316285-0,367280016892449i</v>
      </c>
      <c r="EE242" s="240" t="str">
        <f t="shared" ca="1" si="448"/>
        <v>-6,91539786547269+2,86445158508313i</v>
      </c>
      <c r="EF242" s="240" t="str">
        <f t="shared" ca="1" si="449"/>
        <v>5,54614714406853-5,02673476298581i</v>
      </c>
      <c r="EG242" s="240" t="str">
        <f t="shared" ca="1" si="450"/>
        <v>-3,52848599078002+6,60133298159839i</v>
      </c>
      <c r="EH242" s="240" t="str">
        <f t="shared" ca="1" si="451"/>
        <v>1,09830294333773-7,40415701925109i</v>
      </c>
      <c r="EI242" s="240" t="str">
        <f t="shared" ca="1" si="452"/>
        <v>1,46028475463452+7,34134721672062i</v>
      </c>
      <c r="EJ242" s="240" t="str">
        <f t="shared" ca="1" si="453"/>
        <v>-3,84814783174465-6,42024678545214i</v>
      </c>
      <c r="EK242" s="240" t="str">
        <f t="shared" ca="1" si="454"/>
        <v>5,7861167512181+4,74854329898578i</v>
      </c>
      <c r="EL242" s="240" t="str">
        <f t="shared" ca="1" si="455"/>
        <v>-7,04761994338696-2,52167873739776i</v>
      </c>
      <c r="EM242" s="240" t="str">
        <f t="shared" ca="1" si="456"/>
        <v>7,4851727115057-2,58223254048816E-12i</v>
      </c>
      <c r="EN242" s="240"/>
      <c r="EO242" s="240"/>
      <c r="EP242" s="240"/>
    </row>
    <row r="243" spans="1:146">
      <c r="A243" s="268">
        <f t="shared" si="323"/>
        <v>2.792968750000002E-3</v>
      </c>
      <c r="B243" s="267">
        <v>143</v>
      </c>
      <c r="C243" s="266">
        <f t="shared" si="324"/>
        <v>28600</v>
      </c>
      <c r="N243" s="265">
        <f t="shared" ca="1" si="327"/>
        <v>22.484983194219332</v>
      </c>
      <c r="O243" s="240">
        <f t="shared" ca="1" si="328"/>
        <v>7.4849831942193301</v>
      </c>
      <c r="P243" s="240" t="str">
        <f t="shared" ca="1" si="329"/>
        <v>-6,98343541960567+2,69380830014736i</v>
      </c>
      <c r="Q243" s="240" t="str">
        <f t="shared" ca="1" si="330"/>
        <v>5,54600672101979-5,0266074909574i</v>
      </c>
      <c r="R243" s="240" t="str">
        <f t="shared" ca="1" si="331"/>
        <v>-3,36533324639561+6,6857688831166i</v>
      </c>
      <c r="S243" s="240" t="str">
        <f t="shared" ca="1" si="332"/>
        <v>0,733656648112108-7,44894095428516i</v>
      </c>
      <c r="T243" s="240" t="str">
        <f t="shared" ca="1" si="333"/>
        <v>1,99634050738326+7,21384765546976i</v>
      </c>
      <c r="U243" s="241" t="str">
        <f t="shared" ca="1" si="334"/>
        <v>-4,45879928293412-6,01199487460294i</v>
      </c>
      <c r="V243" s="240" t="str">
        <f t="shared" ca="1" si="335"/>
        <v>6,32371473747023+4,00444819380244i</v>
      </c>
      <c r="W243" s="240" t="str">
        <f t="shared" ca="1" si="336"/>
        <v>-7,34116134095591-1,46024778164538i</v>
      </c>
      <c r="X243" s="240" t="str">
        <f t="shared" ca="1" si="337"/>
        <v>7,3747865949213-1,27964686422266i</v>
      </c>
      <c r="Y243" s="240" t="str">
        <f t="shared" ca="1" si="338"/>
        <v>-6,42008423105302+3,8480504003885i</v>
      </c>
      <c r="Z243" s="240" t="str">
        <f t="shared" ca="1" si="339"/>
        <v>4,60499811604893-5,9007597620079i</v>
      </c>
      <c r="AA243" s="240" t="str">
        <f t="shared" ca="1" si="340"/>
        <v>-2,17277593078877+7,16268233082626i</v>
      </c>
      <c r="AB243" s="240" t="str">
        <f t="shared" ca="1" si="341"/>
        <v>-0,550629522233488-7,46470230799532i</v>
      </c>
      <c r="AC243" s="240" t="str">
        <f t="shared" ca="1" si="342"/>
        <v>3,20024268892883+6,76634466678305i</v>
      </c>
      <c r="AD243" s="240" t="str">
        <f t="shared" ca="1" si="343"/>
        <v>-5,42097724435407-5,16119938908983i</v>
      </c>
      <c r="AE243" s="240" t="str">
        <f t="shared" ca="1" si="344"/>
        <v>6,91522277433034+2,86437905995853i</v>
      </c>
      <c r="AF243" s="240" t="str">
        <f t="shared" ca="1" si="345"/>
        <v>-7,482728857222-0,183690683059504i</v>
      </c>
      <c r="AG243" s="240" t="str">
        <f t="shared" ca="1" si="346"/>
        <v>7,04744150451199-2,52161489094341i</v>
      </c>
      <c r="AH243" s="240" t="str">
        <f t="shared" ca="1" si="347"/>
        <v>-5,66769549061521+4,8889877524295i</v>
      </c>
      <c r="AI243" s="240" t="str">
        <f t="shared" ca="1" si="348"/>
        <v>3,52839665295268-6,60116584227197i</v>
      </c>
      <c r="AJ243" s="240" t="str">
        <f t="shared" ca="1" si="349"/>
        <v>-0,916241846659143+7,42869263707797i</v>
      </c>
      <c r="AK243" s="240" t="str">
        <f t="shared" ca="1" si="350"/>
        <v>-1,81870256310404-7,26066762802875i</v>
      </c>
      <c r="AL243" s="240" t="str">
        <f t="shared" ca="1" si="351"/>
        <v>4,3099146358565+6,11960858628848i</v>
      </c>
      <c r="AM243" s="240" t="str">
        <f t="shared" ca="1" si="352"/>
        <v>-6,22353607458851-4,1584338573604i</v>
      </c>
      <c r="AN243" s="240" t="str">
        <f t="shared" ca="1" si="353"/>
        <v>7,30311404590242+1,63996910040667i</v>
      </c>
      <c r="AO243" s="240" t="str">
        <f t="shared" ca="1" si="354"/>
        <v>-7,40396955320295+1,09827513537801i</v>
      </c>
      <c r="AP243" s="240" t="str">
        <f t="shared" ca="1" si="355"/>
        <v>6,51258650595746-3,68933468530121i</v>
      </c>
      <c r="AQ243" s="240" t="str">
        <f t="shared" ca="1" si="356"/>
        <v>-4,74842307049057+5,78597025237588i</v>
      </c>
      <c r="AR243" s="240" t="str">
        <f t="shared" ca="1" si="357"/>
        <v>-4,74842307049057+5,78597025237588i</v>
      </c>
      <c r="AS243" s="240" t="str">
        <f t="shared" ca="1" si="358"/>
        <v>0,367270717717065+7,4759672041585i</v>
      </c>
      <c r="AT243" s="240" t="str">
        <f t="shared" ca="1" si="359"/>
        <v>-3,03322442493236-6,84284465743155i</v>
      </c>
      <c r="AU243" s="240" t="str">
        <f t="shared" ca="1" si="360"/>
        <v>5,2926823736993+5,29268237370037i</v>
      </c>
      <c r="AV243" s="240" t="str">
        <f t="shared" ca="1" si="361"/>
        <v>-6,8428446574309-3,03322442493384i</v>
      </c>
      <c r="AW243" s="240" t="str">
        <f t="shared" ca="1" si="362"/>
        <v>7,47596720415842+0,367270717718684i</v>
      </c>
      <c r="AX243" s="240" t="str">
        <f t="shared" ca="1" si="363"/>
        <v>-7,10720247417688+2,34790255521814i</v>
      </c>
      <c r="AY243" s="240" t="str">
        <f t="shared" ca="1" si="364"/>
        <v>5,78597025237833-4,74842307048759i</v>
      </c>
      <c r="AZ243" s="240" t="str">
        <f t="shared" ca="1" si="365"/>
        <v>-3,68933468529994+6,51258650595818i</v>
      </c>
      <c r="BA243" s="240" t="str">
        <f t="shared" ca="1" si="366"/>
        <v>1,09827513537961-7,40396955320271i</v>
      </c>
      <c r="BB243" s="240" t="str">
        <f t="shared" ca="1" si="367"/>
        <v>1,63996910041006+7,30311404590165i</v>
      </c>
      <c r="BC243" s="240" t="str">
        <f t="shared" ca="1" si="368"/>
        <v>-4,158433857361-6,2235360745881i</v>
      </c>
      <c r="BD243" s="240" t="str">
        <f t="shared" ca="1" si="369"/>
        <v>6,11960858628755+4,30991463585783i</v>
      </c>
      <c r="BE243" s="240" t="str">
        <f t="shared" ca="1" si="370"/>
        <v>-7,26066762802946-1,81870256310117i</v>
      </c>
      <c r="BF243" s="240" t="str">
        <f t="shared" ca="1" si="371"/>
        <v>7,42869263707789-0,916241846659756i</v>
      </c>
      <c r="BG243" s="240" t="str">
        <f t="shared" ca="1" si="372"/>
        <v>-6,60116584227308+3,52839665295059i</v>
      </c>
      <c r="BH243" s="240" t="str">
        <f t="shared" ca="1" si="373"/>
        <v>4,88898775242727-5,66769549061715i</v>
      </c>
      <c r="BI243" s="240" t="str">
        <f t="shared" ca="1" si="374"/>
        <v>-2,52161489094354+7,04744150451194i</v>
      </c>
      <c r="BJ243" s="240" t="str">
        <f t="shared" ca="1" si="375"/>
        <v>-0,183690683057087-7,48272885722206i</v>
      </c>
      <c r="BK243" s="240" t="str">
        <f t="shared" ca="1" si="376"/>
        <v>2,86437905996126+6,91522277432921i</v>
      </c>
      <c r="BL243" s="240" t="str">
        <f t="shared" ca="1" si="377"/>
        <v>-5,16119938908974-5,42097724435416i</v>
      </c>
      <c r="BM243" s="240" t="str">
        <f t="shared" ca="1" si="378"/>
        <v>6,76634466678202+3,20024268893101i</v>
      </c>
      <c r="BN243" s="240" t="str">
        <f t="shared" ca="1" si="379"/>
        <v>-7,46470230799548-0,55062952223134i</v>
      </c>
      <c r="BO243" s="240" t="str">
        <f t="shared" ca="1" si="380"/>
        <v>7,16268233082631-2,17277593078864i</v>
      </c>
      <c r="BP243" s="240" t="str">
        <f t="shared" ca="1" si="381"/>
        <v>-5,90075976200989+4,6049981160464i</v>
      </c>
      <c r="BQ243" s="240" t="str">
        <f t="shared" ca="1" si="382"/>
        <v>3,84805040038665-6,42008423105413i</v>
      </c>
      <c r="BR243" s="240" t="str">
        <f t="shared" ca="1" si="383"/>
        <v>-1,27964686422357+7,37478659492114i</v>
      </c>
      <c r="BS243" s="240" t="str">
        <f t="shared" ca="1" si="384"/>
        <v>-1,46024778164243-7,34116134095649i</v>
      </c>
      <c r="BT243" s="240" t="str">
        <f t="shared" ca="1" si="385"/>
        <v>4,00444819380361+6,32371473746949i</v>
      </c>
      <c r="BU243" s="240" t="str">
        <f t="shared" ca="1" si="386"/>
        <v>-6,01199487460238-4,45879928293487i</v>
      </c>
      <c r="BV243" s="240" t="str">
        <f t="shared" ca="1" si="387"/>
        <v>7,21384765546875+1,9963405073869i</v>
      </c>
      <c r="BW243" s="240" t="str">
        <f t="shared" ca="1" si="388"/>
        <v>-7,44894095428503+0,733656648113459i</v>
      </c>
      <c r="BX243" s="240" t="str">
        <f t="shared" ca="1" si="389"/>
        <v>6,68576888311736-3,36533324639409i</v>
      </c>
      <c r="BY243" s="240" t="str">
        <f t="shared" ca="1" si="390"/>
        <v>-5,02660749095476+5,54600672102219i</v>
      </c>
      <c r="BZ243" s="240" t="str">
        <f t="shared" ca="1" si="391"/>
        <v>2,69380830014647-6,98343541960601i</v>
      </c>
      <c r="CA243" s="240" t="str">
        <f t="shared" ca="1" si="392"/>
        <v>-1,51483116030059E-12+7,48498319421933i</v>
      </c>
      <c r="CB243" s="240" t="str">
        <f t="shared" ca="1" si="393"/>
        <v>-2,69380830015039-6,9834354196045i</v>
      </c>
      <c r="CC243" s="240" t="str">
        <f t="shared" ca="1" si="394"/>
        <v>5,02660749095788+5,54600672101936i</v>
      </c>
      <c r="CD243" s="240" t="str">
        <f t="shared" ca="1" si="395"/>
        <v>-6,68576888311591-3,36533324639699i</v>
      </c>
      <c r="CE243" s="240" t="str">
        <f t="shared" ca="1" si="396"/>
        <v>7,44894095428544+0,733656648109275i</v>
      </c>
      <c r="CF243" s="240" t="str">
        <f t="shared" ca="1" si="397"/>
        <v>-7,21384765546962+1,99634050738378i</v>
      </c>
      <c r="CG243" s="240" t="str">
        <f t="shared" ca="1" si="398"/>
        <v>6,01199487460432-4,45879928293226i</v>
      </c>
      <c r="CH243" s="240" t="str">
        <f t="shared" ca="1" si="399"/>
        <v>-4,00444819380006+6,32371473747173i</v>
      </c>
      <c r="CI243" s="240" t="str">
        <f t="shared" ca="1" si="400"/>
        <v>1,46024778164562-7,34116134095586i</v>
      </c>
      <c r="CJ243" s="240" t="str">
        <f t="shared" ca="1" si="401"/>
        <v>1,27964686422017+7,37478659492173i</v>
      </c>
      <c r="CK243" s="240" t="str">
        <f t="shared" ca="1" si="402"/>
        <v>-3,84805040039044-6,42008423105186i</v>
      </c>
      <c r="CL243" s="240" t="str">
        <f t="shared" ca="1" si="403"/>
        <v>5,90075976200776+4,60499811604912i</v>
      </c>
      <c r="CM243" s="240" t="str">
        <f t="shared" ca="1" si="404"/>
        <v>-7,16268233082536-2,17277593079175i</v>
      </c>
      <c r="CN243" s="240" t="str">
        <f t="shared" ca="1" si="405"/>
        <v>7,46470230799517-0,550629522235531i</v>
      </c>
      <c r="CO243" s="240" t="str">
        <f t="shared" ca="1" si="406"/>
        <v>-6,7663446667834+3,20024268892808i</v>
      </c>
      <c r="CP243" s="240" t="str">
        <f t="shared" ca="1" si="407"/>
        <v>5,16119938909224-5,42097724435178i</v>
      </c>
      <c r="CQ243" s="240" t="str">
        <f t="shared" ca="1" si="408"/>
        <v>-2,86437905995718+6,91522277433089i</v>
      </c>
      <c r="CR243" s="240" t="str">
        <f t="shared" ca="1" si="409"/>
        <v>0,18369068306054-7,48272885722198i</v>
      </c>
      <c r="CS243" s="240" t="str">
        <f t="shared" ca="1" si="410"/>
        <v>2,52161489094049+7,04744150451304i</v>
      </c>
      <c r="CT243" s="240" t="str">
        <f t="shared" ca="1" si="411"/>
        <v>-4,88898775243046-5,6676954906144i</v>
      </c>
      <c r="CU243" s="240" t="str">
        <f t="shared" ca="1" si="412"/>
        <v>6,60116584227155+3,52839665295345i</v>
      </c>
      <c r="CV243" s="240" t="str">
        <f t="shared" ca="1" si="413"/>
        <v>-7,42869263707752-0,916241846662758i</v>
      </c>
      <c r="CW243" s="240" t="str">
        <f t="shared" ca="1" si="414"/>
        <v>7,26066762802839-1,81870256310545i</v>
      </c>
      <c r="CX243" s="240" t="str">
        <f t="shared" ca="1" si="415"/>
        <v>-6,11960858628954+4,30991463585501i</v>
      </c>
      <c r="CY243" s="240" t="str">
        <f t="shared" ca="1" si="416"/>
        <v>4,15843385735733-6,22353607459056i</v>
      </c>
      <c r="CZ243" s="240" t="str">
        <f t="shared" ca="1" si="417"/>
        <v>-1,63996910040617+7,30311404590253i</v>
      </c>
      <c r="DA243" s="240" t="str">
        <f t="shared" ca="1" si="418"/>
        <v>-1,09827513537641-7,40396955320318i</v>
      </c>
      <c r="DB243" s="240" t="str">
        <f t="shared" ca="1" si="419"/>
        <v>3,6893346853036+6,51258650595611i</v>
      </c>
      <c r="DC243" s="240" t="str">
        <f t="shared" ca="1" si="420"/>
        <v>-5,78597025237627-4,7484230704901i</v>
      </c>
      <c r="DD243" s="240" t="str">
        <f t="shared" ca="1" si="421"/>
        <v>7,10720247417593+2,34790255522102i</v>
      </c>
      <c r="DE243" s="240" t="str">
        <f t="shared" ca="1" si="422"/>
        <v>-7,47596720415821+0,367270717722989i</v>
      </c>
      <c r="DF243" s="240" t="str">
        <f t="shared" ca="1" si="423"/>
        <v>6,8428446574323-3,03322442493068i</v>
      </c>
      <c r="DG243" s="240" t="str">
        <f t="shared" ca="1" si="424"/>
        <v>-5,29268237370159+5,29268237369808i</v>
      </c>
      <c r="DH243" s="240" t="str">
        <f t="shared" ca="1" si="425"/>
        <v>3,03322442492861-6,84284465743322i</v>
      </c>
      <c r="DI243" s="240" t="str">
        <f t="shared" ca="1" si="426"/>
        <v>-0,367270717720303+7,47596720415833i</v>
      </c>
      <c r="DJ243" s="240" t="str">
        <f t="shared" ca="1" si="427"/>
        <v>-2,3479025552167-7,10720247417736i</v>
      </c>
      <c r="DK243" s="240" t="str">
        <f t="shared" ca="1" si="428"/>
        <v>4,74842307049218+5,78597025237457i</v>
      </c>
      <c r="DL243" s="240" t="str">
        <f t="shared" ca="1" si="429"/>
        <v>-6,51258650595744-3,68933468530125i</v>
      </c>
      <c r="DM243" s="240" t="str">
        <f t="shared" ca="1" si="430"/>
        <v>7,40396955320245+1,09827513538132i</v>
      </c>
      <c r="DN243" s="240" t="str">
        <f t="shared" ca="1" si="431"/>
        <v>-7,30311404590203+1,63996910040838i</v>
      </c>
      <c r="DO243" s="240" t="str">
        <f t="shared" ca="1" si="432"/>
        <v>6,22353607458907-4,15843385735956i</v>
      </c>
      <c r="DP243" s="240" t="str">
        <f t="shared" ca="1" si="433"/>
        <v>-4,30991463585907+6,11960858628668i</v>
      </c>
      <c r="DQ243" s="240" t="str">
        <f t="shared" ca="1" si="434"/>
        <v>1,81870256310285-7,26066762802904i</v>
      </c>
      <c r="DR243" s="240" t="str">
        <f t="shared" ca="1" si="435"/>
        <v>0,916241846658252+7,42869263707808i</v>
      </c>
      <c r="DS243" s="240" t="str">
        <f t="shared" ca="1" si="436"/>
        <v>-3,52839665294907-6,6011658422739i</v>
      </c>
      <c r="DT243" s="240" t="str">
        <f t="shared" ca="1" si="437"/>
        <v>5,66769549061616+4,88898775242842i</v>
      </c>
      <c r="DU243" s="240" t="str">
        <f t="shared" ca="1" si="438"/>
        <v>-7,04744150451136-2,52161489094517i</v>
      </c>
      <c r="DV243" s="240" t="str">
        <f t="shared" ca="1" si="439"/>
        <v>7,48272885722192-0,183690683062803i</v>
      </c>
      <c r="DW243" s="240" t="str">
        <f t="shared" ca="1" si="440"/>
        <v>-6,91522277432987+2,86437905995966i</v>
      </c>
      <c r="DX243" s="240" t="str">
        <f t="shared" ca="1" si="441"/>
        <v>5,4209772443552-5,16119938908864i</v>
      </c>
      <c r="DY243" s="240" t="str">
        <f t="shared" ca="1" si="442"/>
        <v>-3,20024268892565+6,76634466678455i</v>
      </c>
      <c r="DZ243" s="240" t="str">
        <f t="shared" ca="1" si="443"/>
        <v>0,55062952223285-7,46470230799537i</v>
      </c>
      <c r="EA243" s="240" t="str">
        <f t="shared" ca="1" si="444"/>
        <v>2,17277593078699+7,16268233082681i</v>
      </c>
      <c r="EB243" s="240" t="str">
        <f t="shared" ca="1" si="445"/>
        <v>-4,60499811605125-5,90075976200611i</v>
      </c>
      <c r="EC243" s="240" t="str">
        <f t="shared" ca="1" si="446"/>
        <v>6,42008423105325+3,84805040038813i</v>
      </c>
      <c r="ED243" s="240" t="str">
        <f t="shared" ca="1" si="447"/>
        <v>-7,37478659492089-1,27964686422507i</v>
      </c>
      <c r="EE243" s="240" t="str">
        <f t="shared" ca="1" si="448"/>
        <v>7,34116134095538-1,46024778164804i</v>
      </c>
      <c r="EF243" s="240" t="str">
        <f t="shared" ca="1" si="449"/>
        <v>-6,3237147374703+4,00444819380233i</v>
      </c>
      <c r="EG243" s="240" t="str">
        <f t="shared" ca="1" si="450"/>
        <v>4,45879928293625-6,01199487460135i</v>
      </c>
      <c r="EH243" s="240" t="str">
        <f t="shared" ca="1" si="451"/>
        <v>-1,99634050738119+7,21384765547034i</v>
      </c>
      <c r="EI243" s="240" t="str">
        <f t="shared" ca="1" si="452"/>
        <v>-0,733656648111739-7,4489409542852i</v>
      </c>
      <c r="EJ243" s="240" t="str">
        <f t="shared" ca="1" si="453"/>
        <v>3,36533324639274+6,68576888311804i</v>
      </c>
      <c r="EK243" s="240" t="str">
        <f t="shared" ca="1" si="454"/>
        <v>-5,54600672102103-5,02660749095604i</v>
      </c>
      <c r="EL243" s="240" t="str">
        <f t="shared" ca="1" si="455"/>
        <v>6,98343541960547+2,69380830014788i</v>
      </c>
      <c r="EM243" s="240" t="str">
        <f t="shared" ca="1" si="456"/>
        <v>-7,48498319421933-3,02966232060117E-12i</v>
      </c>
      <c r="EN243" s="240"/>
      <c r="EO243" s="240"/>
      <c r="EP243" s="240"/>
    </row>
    <row r="244" spans="1:146">
      <c r="A244" s="268">
        <f t="shared" si="323"/>
        <v>2.8125000000000021E-3</v>
      </c>
      <c r="B244" s="267">
        <v>144</v>
      </c>
      <c r="C244" s="266">
        <f t="shared" si="324"/>
        <v>28800</v>
      </c>
      <c r="N244" s="265">
        <f t="shared" ca="1" si="327"/>
        <v>22.484778360423455</v>
      </c>
      <c r="O244" s="240">
        <f t="shared" ca="1" si="328"/>
        <v>7.484778360423455</v>
      </c>
      <c r="P244" s="240" t="str">
        <f t="shared" ca="1" si="329"/>
        <v>-6,91503353257861+2,86430067345881i</v>
      </c>
      <c r="Q244" s="240" t="str">
        <f t="shared" ca="1" si="330"/>
        <v>5,29253753433378-5,29253753433373i</v>
      </c>
      <c r="R244" s="240" t="str">
        <f t="shared" ca="1" si="331"/>
        <v>-2,86430067345847+6,91503353257875i</v>
      </c>
      <c r="S244" s="240" t="str">
        <f t="shared" ca="1" si="332"/>
        <v>-2,21899348853242E-13-7,48477836042346i</v>
      </c>
      <c r="T244" s="240" t="str">
        <f t="shared" ca="1" si="333"/>
        <v>2,8643006734589+6,91503353257857i</v>
      </c>
      <c r="U244" s="241" t="str">
        <f t="shared" ca="1" si="334"/>
        <v>-5,29253753433373-5,29253753433378i</v>
      </c>
      <c r="V244" s="240" t="str">
        <f t="shared" ca="1" si="335"/>
        <v>6,91503353257856+2,86430067345894i</v>
      </c>
      <c r="W244" s="240" t="str">
        <f t="shared" ca="1" si="336"/>
        <v>-7,48477836042346-3,00756987281776E-13i</v>
      </c>
      <c r="X244" s="240" t="str">
        <f t="shared" ca="1" si="337"/>
        <v>6,91503353257849-2,8643006734591i</v>
      </c>
      <c r="Y244" s="240" t="str">
        <f t="shared" ca="1" si="338"/>
        <v>-5,29253753433361+5,2925375343339i</v>
      </c>
      <c r="Z244" s="240" t="str">
        <f t="shared" ca="1" si="339"/>
        <v>2,86430067345874-6,91503353257864i</v>
      </c>
      <c r="AA244" s="240" t="str">
        <f t="shared" ca="1" si="340"/>
        <v>-7,88576384285345E-14+7,48477836042346i</v>
      </c>
      <c r="AB244" s="240" t="str">
        <f t="shared" ca="1" si="341"/>
        <v>-2,86430067345864-6,91503353257868i</v>
      </c>
      <c r="AC244" s="240" t="str">
        <f t="shared" ca="1" si="342"/>
        <v>5,29253753433353+5,29253753433397i</v>
      </c>
      <c r="AD244" s="240" t="str">
        <f t="shared" ca="1" si="343"/>
        <v>-6,91503353257872-2,86430067345853i</v>
      </c>
      <c r="AE244" s="240" t="str">
        <f t="shared" ca="1" si="344"/>
        <v>7,48477836042346-1,43041710424707E-13i</v>
      </c>
      <c r="AF244" s="240" t="str">
        <f t="shared" ca="1" si="345"/>
        <v>-6,9150335325786+2,86430067345884i</v>
      </c>
      <c r="AG244" s="240" t="str">
        <f t="shared" ca="1" si="346"/>
        <v>5,29253753433382-5,29253753433369i</v>
      </c>
      <c r="AH244" s="240" t="str">
        <f t="shared" ca="1" si="347"/>
        <v>-2,86430067345902+6,91503353257853i</v>
      </c>
      <c r="AI244" s="240" t="str">
        <f t="shared" ca="1" si="348"/>
        <v>3,26432076782578E-13-7,48477836042346i</v>
      </c>
      <c r="AJ244" s="240" t="str">
        <f t="shared" ca="1" si="349"/>
        <v>2,864300673459+6,91503353257853i</v>
      </c>
      <c r="AK244" s="240" t="str">
        <f t="shared" ca="1" si="350"/>
        <v>-5,29253753433385-5,29253753433366i</v>
      </c>
      <c r="AL244" s="240" t="str">
        <f t="shared" ca="1" si="351"/>
        <v>6,91503353257863+2,86430067345876i</v>
      </c>
      <c r="AM244" s="240" t="str">
        <f t="shared" ca="1" si="352"/>
        <v>-7,48477836042346-1,57715276857069E-13i</v>
      </c>
      <c r="AN244" s="240" t="str">
        <f t="shared" ca="1" si="353"/>
        <v>6,91503353257872-2,86430067345857i</v>
      </c>
      <c r="AO244" s="240" t="str">
        <f t="shared" ca="1" si="354"/>
        <v>-5,292537534334+5,29253753433351i</v>
      </c>
      <c r="AP244" s="240" t="str">
        <f t="shared" ca="1" si="355"/>
        <v>2,8643006734586-6,91503353257869i</v>
      </c>
      <c r="AQ244" s="240" t="str">
        <f t="shared" ca="1" si="356"/>
        <v>1,17366620923905E-13+7,48477836042346i</v>
      </c>
      <c r="AR244" s="240" t="str">
        <f t="shared" ca="1" si="357"/>
        <v>1,17366620923905E-13+7,48477836042346i</v>
      </c>
      <c r="AS244" s="240" t="str">
        <f t="shared" ca="1" si="358"/>
        <v>5,29253753433626+5,29253753433124i</v>
      </c>
      <c r="AT244" s="240" t="str">
        <f t="shared" ca="1" si="359"/>
        <v>-6,91503353257851-2,86430067345904i</v>
      </c>
      <c r="AU244" s="240" t="str">
        <f t="shared" ca="1" si="360"/>
        <v>7,48477836042346-3,37067125865792E-12i</v>
      </c>
      <c r="AV244" s="240" t="str">
        <f t="shared" ca="1" si="361"/>
        <v>-6,91503353257883+2,86430067345829i</v>
      </c>
      <c r="AW244" s="240" t="str">
        <f t="shared" ca="1" si="362"/>
        <v>5,29253753433157-5,29253753433594i</v>
      </c>
      <c r="AX244" s="240" t="str">
        <f t="shared" ca="1" si="363"/>
        <v>-2,86430067345957+6,9150335325783i</v>
      </c>
      <c r="AY244" s="240" t="str">
        <f t="shared" ca="1" si="364"/>
        <v>-2,79483237359516E-12-7,48477836042346i</v>
      </c>
      <c r="AZ244" s="240" t="str">
        <f t="shared" ca="1" si="365"/>
        <v>2,86430067345776+6,91503353257905i</v>
      </c>
      <c r="BA244" s="240" t="str">
        <f t="shared" ca="1" si="366"/>
        <v>-5,29253753433552-5,29253753433198i</v>
      </c>
      <c r="BB244" s="240" t="str">
        <f t="shared" ca="1" si="367"/>
        <v>6,91503353257812+2,86430067346i</v>
      </c>
      <c r="BC244" s="240" t="str">
        <f t="shared" ca="1" si="368"/>
        <v>-7,48477836042346+2,32535858638788E-12i</v>
      </c>
      <c r="BD244" s="240" t="str">
        <f t="shared" ca="1" si="369"/>
        <v>6,91503353257927-2,86430067345723i</v>
      </c>
      <c r="BE244" s="240" t="str">
        <f t="shared" ca="1" si="370"/>
        <v>-5,29253753433239+5,29253753433512i</v>
      </c>
      <c r="BF244" s="240" t="str">
        <f t="shared" ca="1" si="371"/>
        <v>2,86430067346053-6,91503353257789i</v>
      </c>
      <c r="BG244" s="240" t="str">
        <f t="shared" ca="1" si="372"/>
        <v>1,74951970132513E-12+7,48477836042346i</v>
      </c>
      <c r="BH244" s="240" t="str">
        <f t="shared" ca="1" si="373"/>
        <v>-2,86430067345689-6,9150335325794i</v>
      </c>
      <c r="BI244" s="240" t="str">
        <f t="shared" ca="1" si="374"/>
        <v>5,29253753433487+5,29253753433264i</v>
      </c>
      <c r="BJ244" s="240" t="str">
        <f t="shared" ca="1" si="375"/>
        <v>-6,91503353257768-2,86430067346107i</v>
      </c>
      <c r="BK244" s="240" t="str">
        <f t="shared" ca="1" si="376"/>
        <v>7,48477836042346-1,17368081626238E-12i</v>
      </c>
      <c r="BL244" s="240" t="str">
        <f t="shared" ca="1" si="377"/>
        <v>-6,91503353257963+2,86430067345636i</v>
      </c>
      <c r="BM244" s="240" t="str">
        <f t="shared" ca="1" si="378"/>
        <v>5,29253753433305-5,29253753433445i</v>
      </c>
      <c r="BN244" s="240" t="str">
        <f t="shared" ca="1" si="379"/>
        <v>-2,8643006734614+6,91503353257754i</v>
      </c>
      <c r="BO244" s="240" t="str">
        <f t="shared" ca="1" si="380"/>
        <v>-8,10572126910562E-13-7,48477836042346i</v>
      </c>
      <c r="BP244" s="240" t="str">
        <f t="shared" ca="1" si="381"/>
        <v>2,86430067345583+6,91503353257985i</v>
      </c>
      <c r="BQ244" s="240" t="str">
        <f t="shared" ca="1" si="382"/>
        <v>-5,29253753433405-5,29253753433346i</v>
      </c>
      <c r="BR244" s="240" t="str">
        <f t="shared" ca="1" si="383"/>
        <v>6,91503353257732+2,86430067346193i</v>
      </c>
      <c r="BS244" s="240" t="str">
        <f t="shared" ca="1" si="384"/>
        <v>-7,48477836042346+2,34733241847811E-13i</v>
      </c>
      <c r="BT244" s="240" t="str">
        <f t="shared" ca="1" si="385"/>
        <v>6,91503353257999-2,86430067345549i</v>
      </c>
      <c r="BU244" s="240" t="str">
        <f t="shared" ca="1" si="386"/>
        <v>-5,29253753433387+5,29253753433364i</v>
      </c>
      <c r="BV244" s="240" t="str">
        <f t="shared" ca="1" si="387"/>
        <v>2,86430067345559-6,91503353257994i</v>
      </c>
      <c r="BW244" s="240" t="str">
        <f t="shared" ca="1" si="388"/>
        <v>-3,41105643214939E-13+7,48477836042346i</v>
      </c>
      <c r="BX244" s="240" t="str">
        <f t="shared" ca="1" si="389"/>
        <v>-2,86430067346184-6,91503353257736i</v>
      </c>
      <c r="BY244" s="240" t="str">
        <f t="shared" ca="1" si="390"/>
        <v>5,29253753433338+5,29253753433412i</v>
      </c>
      <c r="BZ244" s="240" t="str">
        <f t="shared" ca="1" si="391"/>
        <v>-6,91503353257981-2,86430067345592i</v>
      </c>
      <c r="CA244" s="240" t="str">
        <f t="shared" ca="1" si="392"/>
        <v>7,48477836042346+9,16944528277689E-13i</v>
      </c>
      <c r="CB244" s="240" t="str">
        <f t="shared" ca="1" si="393"/>
        <v>-6,91503353257758+2,86430067346131i</v>
      </c>
      <c r="CC244" s="240" t="str">
        <f t="shared" ca="1" si="394"/>
        <v>5,29253753433453-5,29253753433298i</v>
      </c>
      <c r="CD244" s="240" t="str">
        <f t="shared" ca="1" si="395"/>
        <v>-2,86430067345646+6,91503353257958i</v>
      </c>
      <c r="CE244" s="240" t="str">
        <f t="shared" ca="1" si="396"/>
        <v>1,28005321762951E-12-7,48477836042346i</v>
      </c>
      <c r="CF244" s="240" t="str">
        <f t="shared" ca="1" si="397"/>
        <v>2,86430067346077+6,9150335325778i</v>
      </c>
      <c r="CG244" s="240" t="str">
        <f t="shared" ca="1" si="398"/>
        <v>-5,29253753433257-5,29253753433494i</v>
      </c>
      <c r="CH244" s="240" t="str">
        <f t="shared" ca="1" si="399"/>
        <v>6,91503353257937+2,86430067345699i</v>
      </c>
      <c r="CI244" s="240" t="str">
        <f t="shared" ca="1" si="400"/>
        <v>-7,48477836042346-1,85589210269226E-12i</v>
      </c>
      <c r="CJ244" s="240" t="str">
        <f t="shared" ca="1" si="401"/>
        <v>6,91503353257794-2,86430067346044i</v>
      </c>
      <c r="CK244" s="240" t="str">
        <f t="shared" ca="1" si="402"/>
        <v>-5,29253753433534+5,29253753433216i</v>
      </c>
      <c r="CL244" s="240" t="str">
        <f t="shared" ca="1" si="403"/>
        <v>2,86430067345752-6,91503353257914i</v>
      </c>
      <c r="CM244" s="240" t="str">
        <f t="shared" ca="1" si="404"/>
        <v>-2,21900079204408E-12+7,48477836042346i</v>
      </c>
      <c r="CN244" s="240" t="str">
        <f t="shared" ca="1" si="405"/>
        <v>-2,8643006734601-6,91503353257807i</v>
      </c>
      <c r="CO244" s="240" t="str">
        <f t="shared" ca="1" si="406"/>
        <v>5,29253753433191+5,2925375343356i</v>
      </c>
      <c r="CP244" s="240" t="str">
        <f t="shared" ca="1" si="407"/>
        <v>-6,91503353257901-2,86430067345786i</v>
      </c>
      <c r="CQ244" s="240" t="str">
        <f t="shared" ca="1" si="408"/>
        <v>7,48477836042346+3,00756987281776E-12i</v>
      </c>
      <c r="CR244" s="240" t="str">
        <f t="shared" ca="1" si="409"/>
        <v>-6,91503353257838+2,86430067345938i</v>
      </c>
      <c r="CS244" s="240" t="str">
        <f t="shared" ca="1" si="410"/>
        <v>5,29253753433616-5,29253753433135i</v>
      </c>
      <c r="CT244" s="240" t="str">
        <f t="shared" ca="1" si="411"/>
        <v>-2,86430067345858+6,91503353257871i</v>
      </c>
      <c r="CU244" s="240" t="str">
        <f t="shared" ca="1" si="412"/>
        <v>3,37067856216958E-12-7,48477836042346i</v>
      </c>
      <c r="CV244" s="240" t="str">
        <f t="shared" ca="1" si="413"/>
        <v>2,86430067345904+6,91503353257851i</v>
      </c>
      <c r="CW244" s="240" t="str">
        <f t="shared" ca="1" si="414"/>
        <v>-5,2925375343365-5,292537534331i</v>
      </c>
      <c r="CX244" s="240" t="str">
        <f t="shared" ca="1" si="415"/>
        <v>6,91503353257857+2,86430067345892i</v>
      </c>
      <c r="CY244" s="240" t="str">
        <f t="shared" ca="1" si="416"/>
        <v>-7,48477836042346-4,15924764294326E-12i</v>
      </c>
      <c r="CZ244" s="240" t="str">
        <f t="shared" ca="1" si="417"/>
        <v>6,91503353257882-2,86430067345831i</v>
      </c>
      <c r="DA244" s="240" t="str">
        <f t="shared" ca="1" si="418"/>
        <v>-5,29253753433156+5,29253753433595i</v>
      </c>
      <c r="DB244" s="240" t="str">
        <f t="shared" ca="1" si="419"/>
        <v>2,86430067345926-6,91503353257842i</v>
      </c>
      <c r="DC244" s="240" t="str">
        <f t="shared" ca="1" si="420"/>
        <v>3,13593071329844E-12+7,48477836042346i</v>
      </c>
      <c r="DD244" s="240" t="str">
        <f t="shared" ca="1" si="421"/>
        <v>-2,86430067345797-6,91503353257896i</v>
      </c>
      <c r="DE244" s="240" t="str">
        <f t="shared" ca="1" si="422"/>
        <v>5,2925375343357+5,29253753433182i</v>
      </c>
      <c r="DF244" s="240" t="str">
        <f t="shared" ca="1" si="423"/>
        <v>-6,91503353257812-2,86430067345998i</v>
      </c>
      <c r="DG244" s="240" t="str">
        <f t="shared" ca="1" si="424"/>
        <v>7,48477836042346-2,34736163252476E-12i</v>
      </c>
      <c r="DH244" s="240" t="str">
        <f t="shared" ca="1" si="425"/>
        <v>-6,9150335325791+2,86430067345764i</v>
      </c>
      <c r="DI244" s="240" t="str">
        <f t="shared" ca="1" si="426"/>
        <v>5,29253753433207-5,29253753433543i</v>
      </c>
      <c r="DJ244" s="240" t="str">
        <f t="shared" ca="1" si="427"/>
        <v>-2,86430067346032+6,91503353257798i</v>
      </c>
      <c r="DK244" s="240" t="str">
        <f t="shared" ca="1" si="428"/>
        <v>-1,98425294317294E-12-7,48477836042346i</v>
      </c>
      <c r="DL244" s="240" t="str">
        <f t="shared" ca="1" si="429"/>
        <v>2,86430067345691+6,9150335325794i</v>
      </c>
      <c r="DM244" s="240" t="str">
        <f t="shared" ca="1" si="430"/>
        <v>-5,29253753433488-5,29253753433263i</v>
      </c>
      <c r="DN244" s="240" t="str">
        <f t="shared" ca="1" si="431"/>
        <v>6,91503353257785+2,86430067346065i</v>
      </c>
      <c r="DO244" s="240" t="str">
        <f t="shared" ca="1" si="432"/>
        <v>-7,48477836042346+1,62114425382112E-12i</v>
      </c>
      <c r="DP244" s="240" t="str">
        <f t="shared" ca="1" si="433"/>
        <v>6,91503353257954-2,86430067345658i</v>
      </c>
      <c r="DQ244" s="240" t="str">
        <f t="shared" ca="1" si="434"/>
        <v>-5,29253753433289+5,29253753433462i</v>
      </c>
      <c r="DR244" s="240" t="str">
        <f t="shared" ca="1" si="435"/>
        <v>2,86430067346138-6,91503353257755i</v>
      </c>
      <c r="DS244" s="240" t="str">
        <f t="shared" ca="1" si="436"/>
        <v>8,3257517304744E-13+7,48477836042346i</v>
      </c>
      <c r="DT244" s="240" t="str">
        <f t="shared" ca="1" si="437"/>
        <v>-2,86430067345624-6,91503353257967i</v>
      </c>
      <c r="DU244" s="240" t="str">
        <f t="shared" ca="1" si="438"/>
        <v>5,29253753433406+5,29253753433344i</v>
      </c>
      <c r="DV244" s="240" t="str">
        <f t="shared" ca="1" si="439"/>
        <v>-6,91503353257741-2,86430067346172i</v>
      </c>
      <c r="DW244" s="240" t="str">
        <f t="shared" ca="1" si="440"/>
        <v>7,48477836042346-4,69466483695622E-13i</v>
      </c>
      <c r="DX244" s="240" t="str">
        <f t="shared" ca="1" si="441"/>
        <v>-6,91503353257998+2,86430067345551i</v>
      </c>
      <c r="DY244" s="240" t="str">
        <f t="shared" ca="1" si="442"/>
        <v>5,2925375343337-5,29253753433381i</v>
      </c>
      <c r="DZ244" s="240" t="str">
        <f t="shared" ca="1" si="443"/>
        <v>-2,86430067346244+6,91503353257711i</v>
      </c>
      <c r="EA244" s="240" t="str">
        <f t="shared" ca="1" si="444"/>
        <v>3,19102597078059E-13-7,48477836042346i</v>
      </c>
      <c r="EB244" s="240" t="str">
        <f t="shared" ca="1" si="445"/>
        <v>2,86430067346186+6,91503353257735i</v>
      </c>
      <c r="EC244" s="240" t="str">
        <f t="shared" ca="1" si="446"/>
        <v>-5,29253753433355-5,29253753433396i</v>
      </c>
      <c r="ED244" s="240" t="str">
        <f t="shared" ca="1" si="447"/>
        <v>6,9150335325799+2,86430067345571i</v>
      </c>
      <c r="EE244" s="240" t="str">
        <f t="shared" ca="1" si="448"/>
        <v>-7,48477836042346-6,82211286429879E-13i</v>
      </c>
      <c r="EF244" s="240" t="str">
        <f t="shared" ca="1" si="449"/>
        <v>6,91503353257749-2,86430067346152i</v>
      </c>
      <c r="EG244" s="240" t="str">
        <f t="shared" ca="1" si="450"/>
        <v>-5,29253753433451+5,29253753433299i</v>
      </c>
      <c r="EH244" s="240" t="str">
        <f t="shared" ca="1" si="451"/>
        <v>2,86430067345643-6,91503353257959i</v>
      </c>
      <c r="EI244" s="240" t="str">
        <f t="shared" ca="1" si="452"/>
        <v>-1,0453199757817E-12+7,48477836042346i</v>
      </c>
      <c r="EJ244" s="240" t="str">
        <f t="shared" ca="1" si="453"/>
        <v>-2,86430067346119-6,91503353257763i</v>
      </c>
      <c r="EK244" s="240" t="str">
        <f t="shared" ca="1" si="454"/>
        <v>5,29253753433274+5,29253753433478i</v>
      </c>
      <c r="EL244" s="240" t="str">
        <f t="shared" ca="1" si="455"/>
        <v>-6,91503353257946-2,86430067345677i</v>
      </c>
      <c r="EM244" s="240" t="str">
        <f t="shared" ca="1" si="456"/>
        <v>7,48477836042346+1,83388905655538E-12i</v>
      </c>
      <c r="EN244" s="240"/>
      <c r="EO244" s="240"/>
      <c r="EP244" s="240"/>
    </row>
    <row r="245" spans="1:146">
      <c r="A245" s="268">
        <f t="shared" si="323"/>
        <v>2.8320312500000021E-3</v>
      </c>
      <c r="B245" s="267">
        <v>145</v>
      </c>
      <c r="C245" s="266">
        <f t="shared" si="324"/>
        <v>29000</v>
      </c>
      <c r="N245" s="265">
        <f t="shared" ca="1" si="327"/>
        <v>22.484557501659868</v>
      </c>
      <c r="O245" s="240">
        <f t="shared" ca="1" si="328"/>
        <v>7.4845575016598689</v>
      </c>
      <c r="P245" s="240" t="str">
        <f t="shared" ca="1" si="329"/>
        <v>-6,84245548514149+3,03305191671857i</v>
      </c>
      <c r="Q245" s="240" t="str">
        <f t="shared" ca="1" si="330"/>
        <v>5,02632161330714-5,54569130363876i</v>
      </c>
      <c r="R245" s="240" t="str">
        <f t="shared" ca="1" si="331"/>
        <v>-2,34776902323598+7,10679826709514i</v>
      </c>
      <c r="S245" s="240" t="str">
        <f t="shared" ca="1" si="332"/>
        <v>-0,733614922944484-7,44851731155176i</v>
      </c>
      <c r="T245" s="240" t="str">
        <f t="shared" ca="1" si="333"/>
        <v>3,68912486220778+6,51221611639951i</v>
      </c>
      <c r="U245" s="241" t="str">
        <f t="shared" ca="1" si="334"/>
        <v>-6,01165295513305-4,45854569817256i</v>
      </c>
      <c r="V245" s="240" t="str">
        <f t="shared" ca="1" si="335"/>
        <v>7,30269869676536+1,63987583063918i</v>
      </c>
      <c r="W245" s="240" t="str">
        <f t="shared" ca="1" si="336"/>
        <v>-7,34074382795958+1,46016473314704i</v>
      </c>
      <c r="X245" s="240" t="str">
        <f t="shared" ca="1" si="337"/>
        <v>6,11926054651681-4,30966951859372i</v>
      </c>
      <c r="Y245" s="240" t="str">
        <f t="shared" ca="1" si="338"/>
        <v>-3,84783155067514+6,41971910236593i</v>
      </c>
      <c r="Z245" s="240" t="str">
        <f t="shared" ca="1" si="339"/>
        <v>0,916189737345265-7,42827014592471i</v>
      </c>
      <c r="AA245" s="240" t="str">
        <f t="shared" ca="1" si="340"/>
        <v>2,17265235876215+7,16227496844531i</v>
      </c>
      <c r="AB245" s="240" t="str">
        <f t="shared" ca="1" si="341"/>
        <v>-4,88870970160997-5,66737315244352i</v>
      </c>
      <c r="AC245" s="240" t="str">
        <f t="shared" ca="1" si="342"/>
        <v>6,76595984526719+3,20006068190669i</v>
      </c>
      <c r="AD245" s="240" t="str">
        <f t="shared" ca="1" si="343"/>
        <v>-7,48230329287318-0,183680236041227i</v>
      </c>
      <c r="AE245" s="240" t="str">
        <f t="shared" ca="1" si="344"/>
        <v>6,91482948568737-2,86421615446906i</v>
      </c>
      <c r="AF245" s="240" t="str">
        <f t="shared" ca="1" si="345"/>
        <v>-5,1609058568104+5,42066893775972i</v>
      </c>
      <c r="AG245" s="240" t="str">
        <f t="shared" ca="1" si="346"/>
        <v>2,52147147943965-7,04704069620898i</v>
      </c>
      <c r="AH245" s="240" t="str">
        <f t="shared" ca="1" si="347"/>
        <v>0,550598206346462+7,46427776886827i</v>
      </c>
      <c r="AI245" s="240" t="str">
        <f t="shared" ca="1" si="348"/>
        <v>-3,52819598286868-6,60079041495201i</v>
      </c>
      <c r="AJ245" s="240" t="str">
        <f t="shared" ca="1" si="349"/>
        <v>5,90042416879927+4,60473621653863i</v>
      </c>
      <c r="AK245" s="240" t="str">
        <f t="shared" ca="1" si="350"/>
        <v>-7,2602546929417-1,81859912824982i</v>
      </c>
      <c r="AL245" s="240" t="str">
        <f t="shared" ca="1" si="351"/>
        <v>7,37436716955993-1,2795740870187i</v>
      </c>
      <c r="AM245" s="240" t="str">
        <f t="shared" ca="1" si="352"/>
        <v>-6,22318212416124+4,15819735524578i</v>
      </c>
      <c r="AN245" s="240" t="str">
        <f t="shared" ca="1" si="353"/>
        <v>4,00422044929613-6,32335508959379i</v>
      </c>
      <c r="AO245" s="240" t="str">
        <f t="shared" ca="1" si="354"/>
        <v>-1,09821267330683+7,40354846812265i</v>
      </c>
      <c r="AP245" s="240" t="str">
        <f t="shared" ca="1" si="355"/>
        <v>-1,99622696974733-7,21343738316944i</v>
      </c>
      <c r="AQ245" s="240" t="str">
        <f t="shared" ca="1" si="356"/>
        <v>4,74815301398991+5,78564118757735i</v>
      </c>
      <c r="AR245" s="240" t="str">
        <f t="shared" ca="1" si="357"/>
        <v>4,74815301398991+5,78564118757735i</v>
      </c>
      <c r="AS245" s="240" t="str">
        <f t="shared" ca="1" si="358"/>
        <v>7,47554202436435+0,367249829973534i</v>
      </c>
      <c r="AT245" s="240" t="str">
        <f t="shared" ca="1" si="359"/>
        <v>-6,98303825151402+2,69365509550593i</v>
      </c>
      <c r="AU245" s="240" t="str">
        <f t="shared" ca="1" si="360"/>
        <v>5,29238136360438-5,2923813636043i</v>
      </c>
      <c r="AV245" s="240" t="str">
        <f t="shared" ca="1" si="361"/>
        <v>-2,69365509550593+6,98303825151402i</v>
      </c>
      <c r="AW245" s="240" t="str">
        <f t="shared" ca="1" si="362"/>
        <v>-0,367249829973428-7,47554202436435i</v>
      </c>
      <c r="AX245" s="240" t="str">
        <f t="shared" ca="1" si="363"/>
        <v>3,36514185019722+6,685388644178i</v>
      </c>
      <c r="AY245" s="240" t="str">
        <f t="shared" ca="1" si="364"/>
        <v>-5,78564118757877-4,74815301398819i</v>
      </c>
      <c r="AZ245" s="240" t="str">
        <f t="shared" ca="1" si="365"/>
        <v>7,21343738316862+1,9962269697503i</v>
      </c>
      <c r="BA245" s="240" t="str">
        <f t="shared" ca="1" si="366"/>
        <v>-7,40354846812278+1,09821267330599i</v>
      </c>
      <c r="BB245" s="240" t="str">
        <f t="shared" ca="1" si="367"/>
        <v>6,32335508959311-4,00422044929721i</v>
      </c>
      <c r="BC245" s="240" t="str">
        <f t="shared" ca="1" si="368"/>
        <v>-4,15819735524887+6,22318212415918i</v>
      </c>
      <c r="BD245" s="240" t="str">
        <f t="shared" ca="1" si="369"/>
        <v>1,27957408702027-7,37436716955965i</v>
      </c>
      <c r="BE245" s="240" t="str">
        <f t="shared" ca="1" si="370"/>
        <v>1,81859912825044+7,26025469294155i</v>
      </c>
      <c r="BF245" s="240" t="str">
        <f t="shared" ca="1" si="371"/>
        <v>-4,60473621654097-5,90042416879744i</v>
      </c>
      <c r="BG245" s="240" t="str">
        <f t="shared" ca="1" si="372"/>
        <v>6,60079041495095+3,52819598287065i</v>
      </c>
      <c r="BH245" s="240" t="str">
        <f t="shared" ca="1" si="373"/>
        <v>-7,46427776886832-0,550598206345826i</v>
      </c>
      <c r="BI245" s="240" t="str">
        <f t="shared" ca="1" si="374"/>
        <v>7,04704069620801-2,52147147944235i</v>
      </c>
      <c r="BJ245" s="240" t="str">
        <f t="shared" ca="1" si="375"/>
        <v>-5,42066893776126+5,16090585680879i</v>
      </c>
      <c r="BK245" s="240" t="str">
        <f t="shared" ca="1" si="376"/>
        <v>2,8642161544691-6,91482948568735i</v>
      </c>
      <c r="BL245" s="240" t="str">
        <f t="shared" ca="1" si="377"/>
        <v>0,183680236043353+7,48230329287313i</v>
      </c>
      <c r="BM245" s="240" t="str">
        <f t="shared" ca="1" si="378"/>
        <v>-3,20006068190385-6,76595984526853i</v>
      </c>
      <c r="BN245" s="240" t="str">
        <f t="shared" ca="1" si="379"/>
        <v>5,66737315244303+4,88870970161054i</v>
      </c>
      <c r="BO245" s="240" t="str">
        <f t="shared" ca="1" si="380"/>
        <v>-7,16227496844594-2,17265235876006i</v>
      </c>
      <c r="BP245" s="240" t="str">
        <f t="shared" ca="1" si="381"/>
        <v>7,42827014592508-0,916189737342204i</v>
      </c>
      <c r="BQ245" s="240" t="str">
        <f t="shared" ca="1" si="382"/>
        <v>-6,41971910236639+3,84783155067436i</v>
      </c>
      <c r="BR245" s="240" t="str">
        <f t="shared" ca="1" si="383"/>
        <v>4,3096695185925-6,11926054651766i</v>
      </c>
      <c r="BS245" s="240" t="str">
        <f t="shared" ca="1" si="384"/>
        <v>-1,46016473314347+7,34074382796029i</v>
      </c>
      <c r="BT245" s="240" t="str">
        <f t="shared" ca="1" si="385"/>
        <v>-1,6398758306376-7,30269869676571i</v>
      </c>
      <c r="BU245" s="240" t="str">
        <f t="shared" ca="1" si="386"/>
        <v>4,45854569817318+6,01165295513259i</v>
      </c>
      <c r="BV245" s="240" t="str">
        <f t="shared" ca="1" si="387"/>
        <v>-6,51221611640096-3,68912486220521i</v>
      </c>
      <c r="BW245" s="240" t="str">
        <f t="shared" ca="1" si="388"/>
        <v>7,44851731155152+0,733614922946799i</v>
      </c>
      <c r="BX245" s="240" t="str">
        <f t="shared" ca="1" si="389"/>
        <v>-7,10679826709496+2,34776902323655i</v>
      </c>
      <c r="BY245" s="240" t="str">
        <f t="shared" ca="1" si="390"/>
        <v>5,5456913036369-5,02632161330919i</v>
      </c>
      <c r="BZ245" s="240" t="str">
        <f t="shared" ca="1" si="391"/>
        <v>-3,03305191672072+6,84245548514053i</v>
      </c>
      <c r="CA245" s="240" t="str">
        <f t="shared" ca="1" si="392"/>
        <v>1,06366016650415E-13-7,48455750165987i</v>
      </c>
      <c r="CB245" s="240" t="str">
        <f t="shared" ca="1" si="393"/>
        <v>3,03305191672053+6,84245548514062i</v>
      </c>
      <c r="CC245" s="240" t="str">
        <f t="shared" ca="1" si="394"/>
        <v>-5,5456913036369-5,02632161330919i</v>
      </c>
      <c r="CD245" s="240" t="str">
        <f t="shared" ca="1" si="395"/>
        <v>7,10679826709489+2,34776902323675i</v>
      </c>
      <c r="CE245" s="240" t="str">
        <f t="shared" ca="1" si="396"/>
        <v>-7,44851731155155+0,733614922946587i</v>
      </c>
      <c r="CF245" s="240" t="str">
        <f t="shared" ca="1" si="397"/>
        <v>6,51221611640107-3,68912486220502i</v>
      </c>
      <c r="CG245" s="240" t="str">
        <f t="shared" ca="1" si="398"/>
        <v>-4,45854569817318+6,01165295513259i</v>
      </c>
      <c r="CH245" s="240" t="str">
        <f t="shared" ca="1" si="399"/>
        <v>1,6398758306378-7,30269869676567i</v>
      </c>
      <c r="CI245" s="240" t="str">
        <f t="shared" ca="1" si="400"/>
        <v>1,46016473315077+7,34074382795884i</v>
      </c>
      <c r="CJ245" s="240" t="str">
        <f t="shared" ca="1" si="401"/>
        <v>-4,3096695185925-6,11926054651766i</v>
      </c>
      <c r="CK245" s="240" t="str">
        <f t="shared" ca="1" si="402"/>
        <v>6,41971910236617+3,84783155067473i</v>
      </c>
      <c r="CL245" s="240" t="str">
        <f t="shared" ca="1" si="403"/>
        <v>-7,42827014592505-0,916189737342421i</v>
      </c>
      <c r="CM245" s="240" t="str">
        <f t="shared" ca="1" si="404"/>
        <v>7,16227496844601-2,17265235875986i</v>
      </c>
      <c r="CN245" s="240" t="str">
        <f t="shared" ca="1" si="405"/>
        <v>-5,66737315244303+4,88870970161054i</v>
      </c>
      <c r="CO245" s="240" t="str">
        <f t="shared" ca="1" si="406"/>
        <v>3,20006068190424-6,76595984526835i</v>
      </c>
      <c r="CP245" s="240" t="str">
        <f t="shared" ca="1" si="407"/>
        <v>-0,183680236043353+7,48230329287313i</v>
      </c>
      <c r="CQ245" s="240" t="str">
        <f t="shared" ca="1" si="408"/>
        <v>-2,86421615446891-6,91482948568743i</v>
      </c>
      <c r="CR245" s="240" t="str">
        <f t="shared" ca="1" si="409"/>
        <v>5,42066893776126+5,16090585680879i</v>
      </c>
      <c r="CS245" s="240" t="str">
        <f t="shared" ca="1" si="410"/>
        <v>-7,04704069620794-2,52147147944255i</v>
      </c>
      <c r="CT245" s="240" t="str">
        <f t="shared" ca="1" si="411"/>
        <v>7,46427776886832-0,550598206345826i</v>
      </c>
      <c r="CU245" s="240" t="str">
        <f t="shared" ca="1" si="412"/>
        <v>-6,60079041495106+3,52819598287047i</v>
      </c>
      <c r="CV245" s="240" t="str">
        <f t="shared" ca="1" si="413"/>
        <v>4,60473621654114-5,90042416879731i</v>
      </c>
      <c r="CW245" s="240" t="str">
        <f t="shared" ca="1" si="414"/>
        <v>-1,81859912825065+7,26025469294149i</v>
      </c>
      <c r="CX245" s="240" t="str">
        <f t="shared" ca="1" si="415"/>
        <v>-1,27957408702027-7,37436716955965i</v>
      </c>
      <c r="CY245" s="240" t="str">
        <f t="shared" ca="1" si="416"/>
        <v>4,15819735524268+6,22318212416332i</v>
      </c>
      <c r="CZ245" s="240" t="str">
        <f t="shared" ca="1" si="417"/>
        <v>-6,32335508959288-4,00422044929757i</v>
      </c>
      <c r="DA245" s="240" t="str">
        <f t="shared" ca="1" si="418"/>
        <v>7,40354846812275+1,0982126733062i</v>
      </c>
      <c r="DB245" s="240" t="str">
        <f t="shared" ca="1" si="419"/>
        <v>-7,21343738316862+1,9962269697503i</v>
      </c>
      <c r="DC245" s="240" t="str">
        <f t="shared" ca="1" si="420"/>
        <v>5,78564118757877-4,74815301398819i</v>
      </c>
      <c r="DD245" s="240" t="str">
        <f t="shared" ca="1" si="421"/>
        <v>-3,36514185019751+6,68538864417786i</v>
      </c>
      <c r="DE245" s="240" t="str">
        <f t="shared" ca="1" si="422"/>
        <v>0,367249829973641-7,47554202436435i</v>
      </c>
      <c r="DF245" s="240" t="str">
        <f t="shared" ca="1" si="423"/>
        <v>2,69365509550573+6,9830382515141i</v>
      </c>
      <c r="DG245" s="240" t="str">
        <f t="shared" ca="1" si="424"/>
        <v>-5,2923813636043-5,29238136360438i</v>
      </c>
      <c r="DH245" s="240" t="str">
        <f t="shared" ca="1" si="425"/>
        <v>6,98303825151406+2,69365509550583i</v>
      </c>
      <c r="DI245" s="240" t="str">
        <f t="shared" ca="1" si="426"/>
        <v>-7,47554202436435+0,367249829973534i</v>
      </c>
      <c r="DJ245" s="240" t="str">
        <f t="shared" ca="1" si="427"/>
        <v>6,6853886441781-3,36514185019704i</v>
      </c>
      <c r="DK245" s="240" t="str">
        <f t="shared" ca="1" si="428"/>
        <v>-4,74815301398827+5,78564118757871i</v>
      </c>
      <c r="DL245" s="240" t="str">
        <f t="shared" ca="1" si="429"/>
        <v>1,99622696975041-7,21343738316859i</v>
      </c>
      <c r="DM245" s="240" t="str">
        <f t="shared" ca="1" si="430"/>
        <v>1,09821267330609+7,40354846812276i</v>
      </c>
      <c r="DN245" s="240" t="str">
        <f t="shared" ca="1" si="431"/>
        <v>-4,00422044929712-6,32335508959317i</v>
      </c>
      <c r="DO245" s="240" t="str">
        <f t="shared" ca="1" si="432"/>
        <v>6,22318212416326+4,15819735524277i</v>
      </c>
      <c r="DP245" s="240" t="str">
        <f t="shared" ca="1" si="433"/>
        <v>-7,37436716955964-1,27957408702038i</v>
      </c>
      <c r="DQ245" s="240" t="str">
        <f t="shared" ca="1" si="434"/>
        <v>7,26025469294152-1,81859912825054i</v>
      </c>
      <c r="DR245" s="240" t="str">
        <f t="shared" ca="1" si="435"/>
        <v>-5,90042416879764+4,60473621654072i</v>
      </c>
      <c r="DS245" s="240" t="str">
        <f t="shared" ca="1" si="436"/>
        <v>3,52819598287093-6,6007904149508i</v>
      </c>
      <c r="DT245" s="240" t="str">
        <f t="shared" ca="1" si="437"/>
        <v>-0,550598206345932+7,46427776886831i</v>
      </c>
      <c r="DU245" s="240" t="str">
        <f t="shared" ca="1" si="438"/>
        <v>-2,52147147944245-7,04704069620797i</v>
      </c>
      <c r="DV245" s="240" t="str">
        <f t="shared" ca="1" si="439"/>
        <v>5,16090585680871+5,42066893776133i</v>
      </c>
      <c r="DW245" s="240" t="str">
        <f t="shared" ca="1" si="440"/>
        <v>-6,9148294856874-2,86421615446901i</v>
      </c>
      <c r="DX245" s="240" t="str">
        <f t="shared" ca="1" si="441"/>
        <v>7,48230329287313-0,183680236043247i</v>
      </c>
      <c r="DY245" s="240" t="str">
        <f t="shared" ca="1" si="442"/>
        <v>-6,76595984526857+3,20006068190376i</v>
      </c>
      <c r="DZ245" s="240" t="str">
        <f t="shared" ca="1" si="443"/>
        <v>4,88870970161061-5,66737315244296i</v>
      </c>
      <c r="EA245" s="240" t="str">
        <f t="shared" ca="1" si="444"/>
        <v>-2,17265235875996+7,16227496844597i</v>
      </c>
      <c r="EB245" s="240" t="str">
        <f t="shared" ca="1" si="445"/>
        <v>-0,916189737342308-7,42827014592507i</v>
      </c>
      <c r="EC245" s="240" t="str">
        <f t="shared" ca="1" si="446"/>
        <v>3,84783155067427+6,41971910236644i</v>
      </c>
      <c r="ED245" s="240" t="str">
        <f t="shared" ca="1" si="447"/>
        <v>-6,1192605465176-4,30966951859259i</v>
      </c>
      <c r="EE245" s="240" t="str">
        <f t="shared" ca="1" si="448"/>
        <v>7,34074382795882+1,46016473315087i</v>
      </c>
      <c r="EF245" s="240" t="str">
        <f t="shared" ca="1" si="449"/>
        <v>-7,30269869676569+1,6398758306377i</v>
      </c>
      <c r="EG245" s="240" t="str">
        <f t="shared" ca="1" si="450"/>
        <v>6,01165295513279-4,45854569817292i</v>
      </c>
      <c r="EH245" s="240" t="str">
        <f t="shared" ca="1" si="451"/>
        <v>-3,6891248622053+6,51221611640091i</v>
      </c>
      <c r="EI245" s="240" t="str">
        <f t="shared" ca="1" si="452"/>
        <v>0,733614922946905-7,44851731155152i</v>
      </c>
      <c r="EJ245" s="240" t="str">
        <f t="shared" ca="1" si="453"/>
        <v>2,34776902323665+7,10679826709493i</v>
      </c>
      <c r="EK245" s="240" t="str">
        <f t="shared" ca="1" si="454"/>
        <v>-5,02632161330895-5,54569130363711i</v>
      </c>
      <c r="EL245" s="240" t="str">
        <f t="shared" ca="1" si="455"/>
        <v>6,84245548514041+3,03305191672101i</v>
      </c>
      <c r="EM245" s="240" t="str">
        <f t="shared" ca="1" si="456"/>
        <v>-7,48455750165987-2,12732033300831E-13i</v>
      </c>
      <c r="EN245" s="240"/>
      <c r="EO245" s="240"/>
      <c r="EP245" s="240"/>
    </row>
    <row r="246" spans="1:146">
      <c r="A246" s="268">
        <f t="shared" si="323"/>
        <v>2.8515625000000021E-3</v>
      </c>
      <c r="B246" s="267">
        <v>146</v>
      </c>
      <c r="C246" s="266">
        <f t="shared" si="324"/>
        <v>29200</v>
      </c>
      <c r="N246" s="265">
        <f t="shared" ca="1" si="327"/>
        <v>22.484319833395716</v>
      </c>
      <c r="O246" s="240">
        <f t="shared" ca="1" si="328"/>
        <v>7.4843198333957153</v>
      </c>
      <c r="P246" s="240" t="str">
        <f t="shared" ca="1" si="329"/>
        <v>-6,76574499570116+3,19995906562963i</v>
      </c>
      <c r="Q246" s="240" t="str">
        <f t="shared" ca="1" si="330"/>
        <v>4,74800223883899-5,78545746752496i</v>
      </c>
      <c r="R246" s="240" t="str">
        <f t="shared" ca="1" si="331"/>
        <v>-1,81854137957186+7,26002414729768i</v>
      </c>
      <c r="S246" s="240" t="str">
        <f t="shared" ca="1" si="332"/>
        <v>-1,46011836636863-7,34051072642452i</v>
      </c>
      <c r="T246" s="240" t="str">
        <f t="shared" ca="1" si="333"/>
        <v>4,45840411935282+6,01146205819335i</v>
      </c>
      <c r="U246" s="241" t="str">
        <f t="shared" ca="1" si="334"/>
        <v>-6,60058081025565-3,52808394682516i</v>
      </c>
      <c r="V246" s="240" t="str">
        <f t="shared" ca="1" si="335"/>
        <v>7,47530464238189+0,367238168147342i</v>
      </c>
      <c r="W246" s="240" t="str">
        <f t="shared" ca="1" si="336"/>
        <v>-6,91460990884248+2,86412520276225i</v>
      </c>
      <c r="X246" s="240" t="str">
        <f t="shared" ca="1" si="337"/>
        <v>5,02616200505615-5,5455152030709i</v>
      </c>
      <c r="Y246" s="240" t="str">
        <f t="shared" ca="1" si="338"/>
        <v>-2,17258336730629+7,16204753409697i</v>
      </c>
      <c r="Z246" s="240" t="str">
        <f t="shared" ca="1" si="339"/>
        <v>-1,09817780012957-7,4033133722586i</v>
      </c>
      <c r="AA246" s="240" t="str">
        <f t="shared" ca="1" si="340"/>
        <v>4,1580653138329+6,22298451022178i</v>
      </c>
      <c r="AB246" s="240" t="str">
        <f t="shared" ca="1" si="341"/>
        <v>-6,41951524749615-3,84770936476821i</v>
      </c>
      <c r="AC246" s="240" t="str">
        <f t="shared" ca="1" si="342"/>
        <v>7,44828078772521+0,733591627381353i</v>
      </c>
      <c r="AD246" s="240" t="str">
        <f t="shared" ca="1" si="343"/>
        <v>-7,04681692106523+2,52139141141338i</v>
      </c>
      <c r="AE246" s="240" t="str">
        <f t="shared" ca="1" si="344"/>
        <v>5,29221330676322-5,29221330676294i</v>
      </c>
      <c r="AF246" s="240" t="str">
        <f t="shared" ca="1" si="345"/>
        <v>-2,52139141141305+7,04681692106535i</v>
      </c>
      <c r="AG246" s="240" t="str">
        <f t="shared" ca="1" si="346"/>
        <v>-0,733591627380962-7,44828078772525i</v>
      </c>
      <c r="AH246" s="240" t="str">
        <f t="shared" ca="1" si="347"/>
        <v>3,84770936476847+6,41951524749599i</v>
      </c>
      <c r="AI246" s="240" t="str">
        <f t="shared" ca="1" si="348"/>
        <v>-6,22298451022197-4,1580653138326i</v>
      </c>
      <c r="AJ246" s="240" t="str">
        <f t="shared" ca="1" si="349"/>
        <v>7,40331337225854+1,09817780012996i</v>
      </c>
      <c r="AK246" s="240" t="str">
        <f t="shared" ca="1" si="350"/>
        <v>-7,16204753409686+2,17258336730667i</v>
      </c>
      <c r="AL246" s="240" t="str">
        <f t="shared" ca="1" si="351"/>
        <v>5,54551520307116-5,02616200505585i</v>
      </c>
      <c r="AM246" s="240" t="str">
        <f t="shared" ca="1" si="352"/>
        <v>-2,86412520276197+6,91460990884259i</v>
      </c>
      <c r="AN246" s="240" t="str">
        <f t="shared" ca="1" si="353"/>
        <v>-0,367238168146951-7,47530464238191i</v>
      </c>
      <c r="AO246" s="240" t="str">
        <f t="shared" ca="1" si="354"/>
        <v>3,52808394682476+6,60058081025586i</v>
      </c>
      <c r="AP246" s="240" t="str">
        <f t="shared" ca="1" si="355"/>
        <v>-6,01146205819358-4,45840411935252i</v>
      </c>
      <c r="AQ246" s="240" t="str">
        <f t="shared" ca="1" si="356"/>
        <v>7,34051072642444+1,46011836636904i</v>
      </c>
      <c r="AR246" s="240" t="str">
        <f t="shared" ca="1" si="357"/>
        <v>7,34051072642444+1,46011836636904i</v>
      </c>
      <c r="AS246" s="240" t="str">
        <f t="shared" ca="1" si="358"/>
        <v>5,78545746752371-4,74800223884052i</v>
      </c>
      <c r="AT246" s="240" t="str">
        <f t="shared" ca="1" si="359"/>
        <v>-3,19995906562685+6,76574499570247i</v>
      </c>
      <c r="AU246" s="240" t="str">
        <f t="shared" ca="1" si="360"/>
        <v>3,3704688243139E-12-7,48431983339572i</v>
      </c>
      <c r="AV246" s="240" t="str">
        <f t="shared" ca="1" si="361"/>
        <v>3,19995906562748+6,76574499570217i</v>
      </c>
      <c r="AW246" s="240" t="str">
        <f t="shared" ca="1" si="362"/>
        <v>-5,78545746752416-4,74800223883998i</v>
      </c>
      <c r="AX246" s="240" t="str">
        <f t="shared" ca="1" si="363"/>
        <v>7,26002414729757+1,81854137957228i</v>
      </c>
      <c r="AY246" s="240" t="str">
        <f t="shared" ca="1" si="364"/>
        <v>-7,3405107264243+1,46011836636974i</v>
      </c>
      <c r="AZ246" s="240" t="str">
        <f t="shared" ca="1" si="365"/>
        <v>6,01146205819221-4,45840411935437i</v>
      </c>
      <c r="BA246" s="240" t="str">
        <f t="shared" ca="1" si="366"/>
        <v>-3,52808394682227+6,60058081025719i</v>
      </c>
      <c r="BB246" s="240" t="str">
        <f t="shared" ca="1" si="367"/>
        <v>0,367238168150708-7,47530464238173i</v>
      </c>
      <c r="BC246" s="240" t="str">
        <f t="shared" ca="1" si="368"/>
        <v>2,86412520275987+6,91460990884346i</v>
      </c>
      <c r="BD246" s="240" t="str">
        <f t="shared" ca="1" si="369"/>
        <v>-5,54551520307006-5,02616200505707i</v>
      </c>
      <c r="BE246" s="240" t="str">
        <f t="shared" ca="1" si="370"/>
        <v>7,16204753409684+2,17258336730671i</v>
      </c>
      <c r="BF246" s="240" t="str">
        <f t="shared" ca="1" si="371"/>
        <v>-7,40331337225844+1,09817780013066i</v>
      </c>
      <c r="BG246" s="240" t="str">
        <f t="shared" ca="1" si="372"/>
        <v>6,2229845102207-4,15806531383452i</v>
      </c>
      <c r="BH246" s="240" t="str">
        <f t="shared" ca="1" si="373"/>
        <v>-3,84770936476603+6,41951524749745i</v>
      </c>
      <c r="BI246" s="240" t="str">
        <f t="shared" ca="1" si="374"/>
        <v>0,733591627384707-7,44828078772488i</v>
      </c>
      <c r="BJ246" s="240" t="str">
        <f t="shared" ca="1" si="375"/>
        <v>2,52139141141096+7,0468169210661i</v>
      </c>
      <c r="BK246" s="240" t="str">
        <f t="shared" ca="1" si="376"/>
        <v>-5,29221330676207-5,2922133067641i</v>
      </c>
      <c r="BL246" s="240" t="str">
        <f t="shared" ca="1" si="377"/>
        <v>7,0468169210652+2,52139141141347i</v>
      </c>
      <c r="BM246" s="240" t="str">
        <f t="shared" ca="1" si="378"/>
        <v>-7,44828078772514+0,733591627382053i</v>
      </c>
      <c r="BN246" s="240" t="str">
        <f t="shared" ca="1" si="379"/>
        <v>6,41951524749499-3,84770936477013i</v>
      </c>
      <c r="BO246" s="240" t="str">
        <f t="shared" ca="1" si="380"/>
        <v>-4,15806531383054+6,22298451022335i</v>
      </c>
      <c r="BP246" s="240" t="str">
        <f t="shared" ca="1" si="381"/>
        <v>1,09817780013329-7,40331337225805i</v>
      </c>
      <c r="BQ246" s="240" t="str">
        <f t="shared" ca="1" si="382"/>
        <v>2,17258336730416+7,16204753409762i</v>
      </c>
      <c r="BR246" s="240" t="str">
        <f t="shared" ca="1" si="383"/>
        <v>-5,02616200505493-5,54551520307199i</v>
      </c>
      <c r="BS246" s="240" t="str">
        <f t="shared" ca="1" si="384"/>
        <v>6,91460990884244+2,86412520276233i</v>
      </c>
      <c r="BT246" s="240" t="str">
        <f t="shared" ca="1" si="385"/>
        <v>-7,47530464238186+0,367238168148045i</v>
      </c>
      <c r="BU246" s="240" t="str">
        <f t="shared" ca="1" si="386"/>
        <v>6,60058081025494-3,52808394682648i</v>
      </c>
      <c r="BV246" s="240" t="str">
        <f t="shared" ca="1" si="387"/>
        <v>-4,45840411935053+6,01146205819506i</v>
      </c>
      <c r="BW246" s="240" t="str">
        <f t="shared" ca="1" si="388"/>
        <v>1,46011836637235-7,34051072642378i</v>
      </c>
      <c r="BX246" s="240" t="str">
        <f t="shared" ca="1" si="389"/>
        <v>1,81854137956969+7,26002414729822i</v>
      </c>
      <c r="BY246" s="240" t="str">
        <f t="shared" ca="1" si="390"/>
        <v>-4,74800223883783-5,78545746752592i</v>
      </c>
      <c r="BZ246" s="240" t="str">
        <f t="shared" ca="1" si="391"/>
        <v>6,76574499570099+3,19995906562999i</v>
      </c>
      <c r="CA246" s="240" t="str">
        <f t="shared" ca="1" si="392"/>
        <v>-7,48431983339572+7,04163076986598E-13i</v>
      </c>
      <c r="CB246" s="240" t="str">
        <f t="shared" ca="1" si="393"/>
        <v>6,76574499570038-3,19995906563126i</v>
      </c>
      <c r="CC246" s="240" t="str">
        <f t="shared" ca="1" si="394"/>
        <v>-4,74800223883691+5,78545746752668i</v>
      </c>
      <c r="CD246" s="240" t="str">
        <f t="shared" ca="1" si="395"/>
        <v>1,81854137957555-7,26002414729675i</v>
      </c>
      <c r="CE246" s="240" t="str">
        <f t="shared" ca="1" si="396"/>
        <v>1,46011836636643+7,34051072642496i</v>
      </c>
      <c r="CF246" s="240" t="str">
        <f t="shared" ca="1" si="397"/>
        <v>-4,45840411935166-6,01146205819422i</v>
      </c>
      <c r="CG246" s="240" t="str">
        <f t="shared" ca="1" si="398"/>
        <v>6,6005808102556+3,52808394682524i</v>
      </c>
      <c r="CH246" s="240" t="str">
        <f t="shared" ca="1" si="399"/>
        <v>-7,47530464238193-0,367238168146639i</v>
      </c>
      <c r="CI246" s="240" t="str">
        <f t="shared" ca="1" si="400"/>
        <v>6,91460990884191-2,86412520276363i</v>
      </c>
      <c r="CJ246" s="240" t="str">
        <f t="shared" ca="1" si="401"/>
        <v>-5,02616200505405+5,5455152030728i</v>
      </c>
      <c r="CK246" s="240" t="str">
        <f t="shared" ca="1" si="402"/>
        <v>2,1725833673026-7,16204753409809i</v>
      </c>
      <c r="CL246" s="240" t="str">
        <f t="shared" ca="1" si="403"/>
        <v>1,09817780012711+7,40331337225897i</v>
      </c>
      <c r="CM246" s="240" t="str">
        <f t="shared" ca="1" si="404"/>
        <v>-4,15806531383172-6,22298451022257i</v>
      </c>
      <c r="CN246" s="240" t="str">
        <f t="shared" ca="1" si="405"/>
        <v>6,41951524749571+3,84770936476893i</v>
      </c>
      <c r="CO246" s="240" t="str">
        <f t="shared" ca="1" si="406"/>
        <v>-7,4482807877253-0,73359162738044i</v>
      </c>
      <c r="CP246" s="240" t="str">
        <f t="shared" ca="1" si="407"/>
        <v>7,04681692106473-2,5213914114148i</v>
      </c>
      <c r="CQ246" s="240" t="str">
        <f t="shared" ca="1" si="408"/>
        <v>-5,29221330676122+5,29221330676494i</v>
      </c>
      <c r="CR246" s="240" t="str">
        <f t="shared" ca="1" si="409"/>
        <v>2,52139141141665-7,04681692106407i</v>
      </c>
      <c r="CS246" s="240" t="str">
        <f t="shared" ca="1" si="410"/>
        <v>0,733591627378488+7,44828078772549i</v>
      </c>
      <c r="CT246" s="240" t="str">
        <f t="shared" ca="1" si="411"/>
        <v>-3,84770936476725-6,41951524749672i</v>
      </c>
      <c r="CU246" s="240" t="str">
        <f t="shared" ca="1" si="412"/>
        <v>6,22298451022148+4,15806531383334i</v>
      </c>
      <c r="CV246" s="240" t="str">
        <f t="shared" ca="1" si="413"/>
        <v>-7,40331337225868-1,09817780012906i</v>
      </c>
      <c r="CW246" s="240" t="str">
        <f t="shared" ca="1" si="414"/>
        <v>7,16204753409644-2,17258336730806i</v>
      </c>
      <c r="CX246" s="240" t="str">
        <f t="shared" ca="1" si="415"/>
        <v>-5,54551520306926+5,02616200505796i</v>
      </c>
      <c r="CY246" s="240" t="str">
        <f t="shared" ca="1" si="416"/>
        <v>2,86412520276544-6,91460990884116i</v>
      </c>
      <c r="CZ246" s="240" t="str">
        <f t="shared" ca="1" si="417"/>
        <v>0,367238168144466+7,47530464238203i</v>
      </c>
      <c r="DA246" s="240" t="str">
        <f t="shared" ca="1" si="418"/>
        <v>-3,52808394682351-6,60058081025653i</v>
      </c>
      <c r="DB246" s="240" t="str">
        <f t="shared" ca="1" si="419"/>
        <v>6,01146205819304+4,45840411935323i</v>
      </c>
      <c r="DC246" s="240" t="str">
        <f t="shared" ca="1" si="420"/>
        <v>-7,34051072642462-1,46011836636814i</v>
      </c>
      <c r="DD246" s="240" t="str">
        <f t="shared" ca="1" si="421"/>
        <v>7,26002414729723-1,81854137957364i</v>
      </c>
      <c r="DE246" s="240" t="str">
        <f t="shared" ca="1" si="422"/>
        <v>-5,78545746752333+4,74800223884098i</v>
      </c>
      <c r="DF246" s="240" t="str">
        <f t="shared" ca="1" si="423"/>
        <v>3,19995906562611-6,76574499570282i</v>
      </c>
      <c r="DG246" s="240" t="str">
        <f t="shared" ca="1" si="424"/>
        <v>-2,87902291091629E-12+7,48431983339572i</v>
      </c>
      <c r="DH246" s="240" t="str">
        <f t="shared" ca="1" si="425"/>
        <v>-3,19995906562822-6,76574499570182i</v>
      </c>
      <c r="DI246" s="240" t="str">
        <f t="shared" ca="1" si="426"/>
        <v>5,78545746752453+4,74800223883951i</v>
      </c>
      <c r="DJ246" s="240" t="str">
        <f t="shared" ca="1" si="427"/>
        <v>-7,26002414729779-1,81854137957139i</v>
      </c>
      <c r="DK246" s="240" t="str">
        <f t="shared" ca="1" si="428"/>
        <v>7,34051072642417-1,46011836637043i</v>
      </c>
      <c r="DL246" s="240" t="str">
        <f t="shared" ca="1" si="429"/>
        <v>-6,01146205819192+4,45840411935476i</v>
      </c>
      <c r="DM246" s="240" t="str">
        <f t="shared" ca="1" si="430"/>
        <v>3,52808394682146-6,60058081025762i</v>
      </c>
      <c r="DN246" s="240" t="str">
        <f t="shared" ca="1" si="431"/>
        <v>-0,367238168150218+7,47530464238175i</v>
      </c>
      <c r="DO246" s="240" t="str">
        <f t="shared" ca="1" si="432"/>
        <v>-2,86412520276052-6,91460990884319i</v>
      </c>
      <c r="DP246" s="240" t="str">
        <f t="shared" ca="1" si="433"/>
        <v>5,54551520307053+5,02616200505655i</v>
      </c>
      <c r="DQ246" s="240" t="str">
        <f t="shared" ca="1" si="434"/>
        <v>-7,16204753409711-2,17258336730583i</v>
      </c>
      <c r="DR246" s="240" t="str">
        <f t="shared" ca="1" si="435"/>
        <v>7,40331337225834-1,09817780013136i</v>
      </c>
      <c r="DS246" s="240" t="str">
        <f t="shared" ca="1" si="436"/>
        <v>-6,22298451022042+4,15806531383493i</v>
      </c>
      <c r="DT246" s="240" t="str">
        <f t="shared" ca="1" si="437"/>
        <v>3,84770936477182-6,41951524749398i</v>
      </c>
      <c r="DU246" s="240" t="str">
        <f t="shared" ca="1" si="438"/>
        <v>-0,733591627384218+7,44828078772493i</v>
      </c>
      <c r="DV246" s="240" t="str">
        <f t="shared" ca="1" si="439"/>
        <v>-2,52139141141163-7,04681692106587i</v>
      </c>
      <c r="DW246" s="240" t="str">
        <f t="shared" ca="1" si="440"/>
        <v>5,29221330676256+5,2922133067636i</v>
      </c>
      <c r="DX246" s="240" t="str">
        <f t="shared" ca="1" si="441"/>
        <v>-7,04681692106551-2,52139141141261i</v>
      </c>
      <c r="DY246" s="240" t="str">
        <f t="shared" ca="1" si="442"/>
        <v>7,44828078772507-0,733591627382755i</v>
      </c>
      <c r="DZ246" s="240" t="str">
        <f t="shared" ca="1" si="443"/>
        <v>-6,41951524749474+3,84770936477055i</v>
      </c>
      <c r="EA246" s="240" t="str">
        <f t="shared" ca="1" si="444"/>
        <v>4,15806531382978-6,22298451022386i</v>
      </c>
      <c r="EB246" s="240" t="str">
        <f t="shared" ca="1" si="445"/>
        <v>-1,09817780013281+7,40331337225812i</v>
      </c>
      <c r="EC246" s="240" t="str">
        <f t="shared" ca="1" si="446"/>
        <v>-2,17258336730483-7,16204753409741i</v>
      </c>
      <c r="ED246" s="240" t="str">
        <f t="shared" ca="1" si="447"/>
        <v>5,02616200505546+5,54551520307152i</v>
      </c>
      <c r="EE246" s="240" t="str">
        <f t="shared" ca="1" si="448"/>
        <v>-6,9146099088428-2,86412520276148i</v>
      </c>
      <c r="EF246" s="240" t="str">
        <f t="shared" ca="1" si="449"/>
        <v>7,47530464238182-0,367238168148749i</v>
      </c>
      <c r="EG246" s="240" t="str">
        <f t="shared" ca="1" si="450"/>
        <v>-6,6005808102547+3,52808394682692i</v>
      </c>
      <c r="EH246" s="240" t="str">
        <f t="shared" ca="1" si="451"/>
        <v>4,45840411934979-6,01146205819561i</v>
      </c>
      <c r="EI246" s="240" t="str">
        <f t="shared" ca="1" si="452"/>
        <v>-1,46011836637187+7,34051072642388i</v>
      </c>
      <c r="EJ246" s="240" t="str">
        <f t="shared" ca="1" si="453"/>
        <v>-1,81854137957037-7,26002414729805i</v>
      </c>
      <c r="EK246" s="240" t="str">
        <f t="shared" ca="1" si="454"/>
        <v>4,74800223883838+5,78545746752547i</v>
      </c>
      <c r="EL246" s="240" t="str">
        <f t="shared" ca="1" si="455"/>
        <v>-6,76574499570137-3,19995906562916i</v>
      </c>
      <c r="EM246" s="240" t="str">
        <f t="shared" ca="1" si="456"/>
        <v>7,48431983339572-1,40832615397319E-12i</v>
      </c>
      <c r="EN246" s="240"/>
      <c r="EO246" s="240"/>
      <c r="EP246" s="240"/>
    </row>
    <row r="247" spans="1:146">
      <c r="A247" s="268">
        <f t="shared" si="323"/>
        <v>2.8710937500000021E-3</v>
      </c>
      <c r="B247" s="267">
        <v>147</v>
      </c>
      <c r="C247" s="266">
        <f t="shared" si="324"/>
        <v>29400</v>
      </c>
      <c r="N247" s="265">
        <f t="shared" ca="1" si="327"/>
        <v>22.484064487449075</v>
      </c>
      <c r="O247" s="240">
        <f t="shared" ca="1" si="328"/>
        <v>7.4840644874490767</v>
      </c>
      <c r="P247" s="240" t="str">
        <f t="shared" ca="1" si="329"/>
        <v>-6,68494827190387+3,36492018542281i</v>
      </c>
      <c r="Q247" s="240" t="str">
        <f t="shared" ca="1" si="330"/>
        <v>4,45825200994991-6,01125696240595i</v>
      </c>
      <c r="R247" s="240" t="str">
        <f t="shared" ca="1" si="331"/>
        <v>-1,27948980037808+7,37388141368065i</v>
      </c>
      <c r="S247" s="240" t="str">
        <f t="shared" ca="1" si="332"/>
        <v>-2,17250924429065-7,16180318326104i</v>
      </c>
      <c r="T247" s="240" t="str">
        <f t="shared" ca="1" si="333"/>
        <v>5,16056590352276+5,42031187365586i</v>
      </c>
      <c r="U247" s="241" t="str">
        <f t="shared" ca="1" si="334"/>
        <v>-7,04657650160476-2,52130538795442i</v>
      </c>
      <c r="V247" s="240" t="str">
        <f t="shared" ca="1" si="335"/>
        <v>7,42778083941019-0,916129387143123i</v>
      </c>
      <c r="W247" s="240" t="str">
        <f t="shared" ca="1" si="336"/>
        <v>-6,22277219782663+4,15792345122566i</v>
      </c>
      <c r="X247" s="240" t="str">
        <f t="shared" ca="1" si="337"/>
        <v>3,68888185639513-6,51178715114793i</v>
      </c>
      <c r="Y247" s="240" t="str">
        <f t="shared" ca="1" si="338"/>
        <v>-0,367225638915396+7,47504960401063i</v>
      </c>
      <c r="Z247" s="240" t="str">
        <f t="shared" ca="1" si="339"/>
        <v>-3,03285212699186-6,84200476674033i</v>
      </c>
      <c r="AA247" s="240" t="str">
        <f t="shared" ca="1" si="340"/>
        <v>5,78526008243879+4,74784024908555i</v>
      </c>
      <c r="AB247" s="240" t="str">
        <f t="shared" ca="1" si="341"/>
        <v>-7,30221766174983-1,63976781061382i</v>
      </c>
      <c r="AC247" s="240" t="str">
        <f t="shared" ca="1" si="342"/>
        <v>7,259776453749-1,81847933556802i</v>
      </c>
      <c r="AD247" s="240" t="str">
        <f t="shared" ca="1" si="343"/>
        <v>-5,66699983772158+4,88838767811638i</v>
      </c>
      <c r="AE247" s="240" t="str">
        <f t="shared" ca="1" si="344"/>
        <v>2,86402748609834-6,91437399994892i</v>
      </c>
      <c r="AF247" s="240" t="str">
        <f t="shared" ca="1" si="345"/>
        <v>0,550561937971093+7,46378609050085i</v>
      </c>
      <c r="AG247" s="240" t="str">
        <f t="shared" ca="1" si="346"/>
        <v>-3,84757809071656-6,41929622997213i</v>
      </c>
      <c r="AH247" s="240" t="str">
        <f t="shared" ca="1" si="347"/>
        <v>6,32293856477991+4,00395668786706i</v>
      </c>
      <c r="AI247" s="240" t="str">
        <f t="shared" ca="1" si="348"/>
        <v>-7,44802667133914-0,733566599101478i</v>
      </c>
      <c r="AJ247" s="240" t="str">
        <f t="shared" ca="1" si="349"/>
        <v>6,98257827280477-2,69347766214074i</v>
      </c>
      <c r="AK247" s="240" t="str">
        <f t="shared" ca="1" si="350"/>
        <v>-5,02599052519913+5,54532600420435i</v>
      </c>
      <c r="AL247" s="240" t="str">
        <f t="shared" ca="1" si="351"/>
        <v>1,99609547656782-7,21296222787295i</v>
      </c>
      <c r="AM247" s="240" t="str">
        <f t="shared" ca="1" si="352"/>
        <v>1,46006855084607+7,34026028687857i</v>
      </c>
      <c r="AN247" s="240" t="str">
        <f t="shared" ca="1" si="353"/>
        <v>-4,60443289862122-5,90003550280768i</v>
      </c>
      <c r="AO247" s="240" t="str">
        <f t="shared" ca="1" si="354"/>
        <v>6,76551416569926+3,19984989116974i</v>
      </c>
      <c r="AP247" s="240" t="str">
        <f t="shared" ca="1" si="355"/>
        <v>-7,48181042714905+0,183668136866983i</v>
      </c>
      <c r="AQ247" s="240" t="str">
        <f t="shared" ca="1" si="356"/>
        <v>6,60035561523494-3,52796357758027i</v>
      </c>
      <c r="AR247" s="240" t="str">
        <f t="shared" ca="1" si="357"/>
        <v>6,60035561523494-3,52796357758027i</v>
      </c>
      <c r="AS247" s="240" t="str">
        <f t="shared" ca="1" si="358"/>
        <v>1,0981403330968-7,4030607900464i</v>
      </c>
      <c r="AT247" s="240" t="str">
        <f t="shared" ca="1" si="359"/>
        <v>2,34761437368141+7,1063301362082i</v>
      </c>
      <c r="AU247" s="240" t="str">
        <f t="shared" ca="1" si="360"/>
        <v>-5,2920327499132-5,29203274991213i</v>
      </c>
      <c r="AV247" s="240" t="str">
        <f t="shared" ca="1" si="361"/>
        <v>7,10633013620864+2,34761437368008i</v>
      </c>
      <c r="AW247" s="240" t="str">
        <f t="shared" ca="1" si="362"/>
        <v>-7,4030607900462+1,09814033309819i</v>
      </c>
      <c r="AX247" s="240" t="str">
        <f t="shared" ca="1" si="363"/>
        <v>6,11885746558538-4,30938563697268i</v>
      </c>
      <c r="AY247" s="240" t="str">
        <f t="shared" ca="1" si="364"/>
        <v>-3,52796357757894+6,60035561523566i</v>
      </c>
      <c r="AZ247" s="240" t="str">
        <f t="shared" ca="1" si="365"/>
        <v>0,183668136867064-7,48181042714905i</v>
      </c>
      <c r="BA247" s="240" t="str">
        <f t="shared" ca="1" si="366"/>
        <v>3,19984989116899+6,76551416569962i</v>
      </c>
      <c r="BB247" s="240" t="str">
        <f t="shared" ca="1" si="367"/>
        <v>-5,90003550280723-4,60443289862179i</v>
      </c>
      <c r="BC247" s="240" t="str">
        <f t="shared" ca="1" si="368"/>
        <v>7,34026028687843+1,46006855084678i</v>
      </c>
      <c r="BD247" s="240" t="str">
        <f t="shared" ca="1" si="369"/>
        <v>-7,21296222787334+1,99609547656641i</v>
      </c>
      <c r="BE247" s="240" t="str">
        <f t="shared" ca="1" si="370"/>
        <v>5,54532600420541-5,02599052519797i</v>
      </c>
      <c r="BF247" s="240" t="str">
        <f t="shared" ca="1" si="371"/>
        <v>-2,69347766214221+6,98257827280421i</v>
      </c>
      <c r="BG247" s="240" t="str">
        <f t="shared" ca="1" si="372"/>
        <v>-0,733566599099916-7,44802667133929i</v>
      </c>
      <c r="BH247" s="240" t="str">
        <f t="shared" ca="1" si="373"/>
        <v>4,00395668786519+6,32293856478109i</v>
      </c>
      <c r="BI247" s="240" t="str">
        <f t="shared" ca="1" si="374"/>
        <v>-6,41929622997099-3,84757809071845i</v>
      </c>
      <c r="BJ247" s="240" t="str">
        <f t="shared" ca="1" si="375"/>
        <v>7,46378609050068+0,550561937973347i</v>
      </c>
      <c r="BK247" s="240" t="str">
        <f t="shared" ca="1" si="376"/>
        <v>-6,91437399994979+2,86402748609625i</v>
      </c>
      <c r="BL247" s="240" t="str">
        <f t="shared" ca="1" si="377"/>
        <v>4,8883876781187-5,66699983771958i</v>
      </c>
      <c r="BM247" s="240" t="str">
        <f t="shared" ca="1" si="378"/>
        <v>-1,81847933557104+7,25977645374825i</v>
      </c>
      <c r="BN247" s="240" t="str">
        <f t="shared" ca="1" si="379"/>
        <v>-1,63976781061099-7,30221766175046i</v>
      </c>
      <c r="BO247" s="240" t="str">
        <f t="shared" ca="1" si="380"/>
        <v>4,74784024908269+5,78526008244113i</v>
      </c>
      <c r="BP247" s="240" t="str">
        <f t="shared" ca="1" si="381"/>
        <v>-6,84200476673881-3,03285212699528i</v>
      </c>
      <c r="BQ247" s="240" t="str">
        <f t="shared" ca="1" si="382"/>
        <v>7,47504960401046-0,367225638919087i</v>
      </c>
      <c r="BR247" s="240" t="str">
        <f t="shared" ca="1" si="383"/>
        <v>-6,5117871511465+3,68888185639765i</v>
      </c>
      <c r="BS247" s="240" t="str">
        <f t="shared" ca="1" si="384"/>
        <v>4,1579234512231-6,22277219782835i</v>
      </c>
      <c r="BT247" s="240" t="str">
        <f t="shared" ca="1" si="385"/>
        <v>-0,916129387140122+7,42778083941056i</v>
      </c>
      <c r="BU247" s="240" t="str">
        <f t="shared" ca="1" si="386"/>
        <v>-2,52130538795725-7,04657650160375i</v>
      </c>
      <c r="BV247" s="240" t="str">
        <f t="shared" ca="1" si="387"/>
        <v>5,4203118736574+5,16056590352114i</v>
      </c>
      <c r="BW247" s="240" t="str">
        <f t="shared" ca="1" si="388"/>
        <v>-7,16180318326168-2,17250924428855i</v>
      </c>
      <c r="BX247" s="240" t="str">
        <f t="shared" ca="1" si="389"/>
        <v>7,37388141368028-1,2794898003802i</v>
      </c>
      <c r="BY247" s="240" t="str">
        <f t="shared" ca="1" si="390"/>
        <v>-6,01125696240486+4,45825200995138i</v>
      </c>
      <c r="BZ247" s="240" t="str">
        <f t="shared" ca="1" si="391"/>
        <v>3,36492018542123-6,68494827190467i</v>
      </c>
      <c r="CA247" s="240" t="str">
        <f t="shared" ca="1" si="392"/>
        <v>1,51463711569855E-12+7,48406448744908i</v>
      </c>
      <c r="CB247" s="240" t="str">
        <f t="shared" ca="1" si="393"/>
        <v>-3,36492018542393-6,6849482719033i</v>
      </c>
      <c r="CC247" s="240" t="str">
        <f t="shared" ca="1" si="394"/>
        <v>6,01125696240654+4,45825200994911i</v>
      </c>
      <c r="CD247" s="240" t="str">
        <f t="shared" ca="1" si="395"/>
        <v>-7,37388141368076-1,27948980037742i</v>
      </c>
      <c r="CE247" s="240" t="str">
        <f t="shared" ca="1" si="396"/>
        <v>7,16180318326086-2,17250924429124i</v>
      </c>
      <c r="CF247" s="240" t="str">
        <f t="shared" ca="1" si="397"/>
        <v>-5,42031187365532+5,16056590352333i</v>
      </c>
      <c r="CG247" s="240" t="str">
        <f t="shared" ca="1" si="398"/>
        <v>2,5213053879544-7,04657650160477i</v>
      </c>
      <c r="CH247" s="240" t="str">
        <f t="shared" ca="1" si="399"/>
        <v>0,916129387143123+7,42778083941019i</v>
      </c>
      <c r="CI247" s="240" t="str">
        <f t="shared" ca="1" si="400"/>
        <v>-4,15792345122562-6,22277219782666i</v>
      </c>
      <c r="CJ247" s="240" t="str">
        <f t="shared" ca="1" si="401"/>
        <v>6,51178715114789+3,68888185639519i</v>
      </c>
      <c r="CK247" s="240" t="str">
        <f t="shared" ca="1" si="402"/>
        <v>-7,4750496040106-0,367225638916273i</v>
      </c>
      <c r="CL247" s="240" t="str">
        <f t="shared" ca="1" si="403"/>
        <v>6,84200476674068-3,03285212699106i</v>
      </c>
      <c r="CM247" s="240" t="str">
        <f t="shared" ca="1" si="404"/>
        <v>-4,74784024908627+5,7852600824382i</v>
      </c>
      <c r="CN247" s="240" t="str">
        <f t="shared" ca="1" si="405"/>
        <v>1,63976781061551-7,30221766174945i</v>
      </c>
      <c r="CO247" s="240" t="str">
        <f t="shared" ca="1" si="406"/>
        <v>1,81847933556676+7,25977645374932i</v>
      </c>
      <c r="CP247" s="240" t="str">
        <f t="shared" ca="1" si="407"/>
        <v>-4,88838767811535-5,66699983772246i</v>
      </c>
      <c r="CQ247" s="240" t="str">
        <f t="shared" ca="1" si="408"/>
        <v>6,9143739999481+2,86402748610033i</v>
      </c>
      <c r="CR247" s="240" t="str">
        <f t="shared" ca="1" si="409"/>
        <v>-7,463786090501+0,550561937968944i</v>
      </c>
      <c r="CS247" s="240" t="str">
        <f t="shared" ca="1" si="410"/>
        <v>6,41929622997326-3,84757809071466i</v>
      </c>
      <c r="CT247" s="240" t="str">
        <f t="shared" ca="1" si="411"/>
        <v>-4,00395668786893+6,32293856477873i</v>
      </c>
      <c r="CU247" s="240" t="str">
        <f t="shared" ca="1" si="412"/>
        <v>0,733566599104522-7,44802667133884i</v>
      </c>
      <c r="CV247" s="240" t="str">
        <f t="shared" ca="1" si="413"/>
        <v>2,69347766213789+6,98257827280587i</v>
      </c>
      <c r="CW247" s="240" t="str">
        <f t="shared" ca="1" si="414"/>
        <v>-5,5453260042023-5,0259905252014i</v>
      </c>
      <c r="CX247" s="240" t="str">
        <f t="shared" ca="1" si="415"/>
        <v>7,2129622278721+1,99609547657087i</v>
      </c>
      <c r="CY247" s="240" t="str">
        <f t="shared" ca="1" si="416"/>
        <v>-7,34026028687933+1,46006855084224i</v>
      </c>
      <c r="CZ247" s="240" t="str">
        <f t="shared" ca="1" si="417"/>
        <v>5,90003550280537-4,60443289862418i</v>
      </c>
      <c r="DA247" s="240" t="str">
        <f t="shared" ca="1" si="418"/>
        <v>-3,19984989116645+6,76551416570082i</v>
      </c>
      <c r="DB247" s="240" t="str">
        <f t="shared" ca="1" si="419"/>
        <v>-0,18366813686988-7,48181042714898i</v>
      </c>
      <c r="DC247" s="240" t="str">
        <f t="shared" ca="1" si="420"/>
        <v>3,52796357758142+6,60035561523433i</v>
      </c>
      <c r="DD247" s="240" t="str">
        <f t="shared" ca="1" si="421"/>
        <v>-6,11885746558701-4,30938563697037i</v>
      </c>
      <c r="DE247" s="240" t="str">
        <f t="shared" ca="1" si="422"/>
        <v>7,40306079004659+1,09814033309551i</v>
      </c>
      <c r="DF247" s="240" t="str">
        <f t="shared" ca="1" si="423"/>
        <v>-7,10633013620766+2,34761437368305i</v>
      </c>
      <c r="DG247" s="240" t="str">
        <f t="shared" ca="1" si="424"/>
        <v>5,29203274991098-5,29203274991434i</v>
      </c>
      <c r="DH247" s="240" t="str">
        <f t="shared" ca="1" si="425"/>
        <v>-2,34761437367854+7,10633013620915i</v>
      </c>
      <c r="DI247" s="240" t="str">
        <f t="shared" ca="1" si="426"/>
        <v>-1,09814033309979-7,40306079004596i</v>
      </c>
      <c r="DJ247" s="240" t="str">
        <f t="shared" ca="1" si="427"/>
        <v>4,30938563697392+6,11885746558451i</v>
      </c>
      <c r="DK247" s="240" t="str">
        <f t="shared" ca="1" si="428"/>
        <v>-6,60035561523637-3,5279635775776i</v>
      </c>
      <c r="DL247" s="240" t="str">
        <f t="shared" ca="1" si="429"/>
        <v>7,48181042714908+0,18366813686555i</v>
      </c>
      <c r="DM247" s="240" t="str">
        <f t="shared" ca="1" si="430"/>
        <v>-6,76551416569897+3,19984989117036i</v>
      </c>
      <c r="DN247" s="240" t="str">
        <f t="shared" ca="1" si="431"/>
        <v>4,60443289862076-5,90003550280804i</v>
      </c>
      <c r="DO247" s="240" t="str">
        <f t="shared" ca="1" si="432"/>
        <v>-1,4600685508455+7,34026028687868i</v>
      </c>
      <c r="DP247" s="240" t="str">
        <f t="shared" ca="1" si="433"/>
        <v>-1,99609547656767-7,21296222787299i</v>
      </c>
      <c r="DQ247" s="240" t="str">
        <f t="shared" ca="1" si="434"/>
        <v>5,02599052519893+5,54532600420453i</v>
      </c>
      <c r="DR247" s="240" t="str">
        <f t="shared" ca="1" si="435"/>
        <v>-6,98257827280483-2,69347766214059i</v>
      </c>
      <c r="DS247" s="240" t="str">
        <f t="shared" ca="1" si="436"/>
        <v>7,44802667133912-0,733566599101635i</v>
      </c>
      <c r="DT247" s="240" t="str">
        <f t="shared" ca="1" si="437"/>
        <v>-6,32293856478028+4,00395668786647i</v>
      </c>
      <c r="DU247" s="240" t="str">
        <f t="shared" ca="1" si="438"/>
        <v>3,84757809071715-6,41929622997177i</v>
      </c>
      <c r="DV247" s="240" t="str">
        <f t="shared" ca="1" si="439"/>
        <v>-0,550561937971837+7,4637860905008i</v>
      </c>
      <c r="DW247" s="240" t="str">
        <f t="shared" ca="1" si="440"/>
        <v>-2,86402748609765-6,9143739999492i</v>
      </c>
      <c r="DX247" s="240" t="str">
        <f t="shared" ca="1" si="441"/>
        <v>5,66699983772057+4,88838767811755i</v>
      </c>
      <c r="DY247" s="240" t="str">
        <f t="shared" ca="1" si="442"/>
        <v>-7,25977645374862-1,81847933556957i</v>
      </c>
      <c r="DZ247" s="240" t="str">
        <f t="shared" ca="1" si="443"/>
        <v>7,30221766175018-1,63976781061226i</v>
      </c>
      <c r="EA247" s="240" t="str">
        <f t="shared" ca="1" si="444"/>
        <v>-5,78526008244031+4,7478402490837i</v>
      </c>
      <c r="EB247" s="240" t="str">
        <f t="shared" ca="1" si="445"/>
        <v>3,03285212699409-6,84200476673933i</v>
      </c>
      <c r="EC247" s="240" t="str">
        <f t="shared" ca="1" si="446"/>
        <v>0,367225638912951+7,47504960401075i</v>
      </c>
      <c r="ED247" s="240" t="str">
        <f t="shared" ca="1" si="447"/>
        <v>-3,6888818563923-6,51178715114953i</v>
      </c>
      <c r="EE247" s="240" t="str">
        <f t="shared" ca="1" si="448"/>
        <v>6,22277219782505+4,15792345122803i</v>
      </c>
      <c r="EF247" s="240" t="str">
        <f t="shared" ca="1" si="449"/>
        <v>-7,42778083940983-0,916129387146005i</v>
      </c>
      <c r="EG247" s="240" t="str">
        <f t="shared" ca="1" si="450"/>
        <v>7,04657650160575-2,52130538795167i</v>
      </c>
      <c r="EH247" s="240" t="str">
        <f t="shared" ca="1" si="451"/>
        <v>-5,16056590352544+5,42031187365332i</v>
      </c>
      <c r="EI247" s="240" t="str">
        <f t="shared" ca="1" si="452"/>
        <v>2,17250924429423-7,16180318325996i</v>
      </c>
      <c r="EJ247" s="240" t="str">
        <f t="shared" ca="1" si="453"/>
        <v>1,27948980037436+7,37388141368129i</v>
      </c>
      <c r="EK247" s="240" t="str">
        <f t="shared" ca="1" si="454"/>
        <v>-4,45825200995276-6,01125696240384i</v>
      </c>
      <c r="EL247" s="240" t="str">
        <f t="shared" ca="1" si="455"/>
        <v>6,68494827190535+3,36492018541988i</v>
      </c>
      <c r="EM247" s="240" t="str">
        <f t="shared" ca="1" si="456"/>
        <v>-7,48406448744908+3,02927423139711E-12i</v>
      </c>
      <c r="EN247" s="240"/>
      <c r="EO247" s="240"/>
      <c r="EP247" s="240"/>
    </row>
    <row r="248" spans="1:146">
      <c r="A248" s="268">
        <f t="shared" si="323"/>
        <v>2.8906250000000021E-3</v>
      </c>
      <c r="B248" s="267">
        <v>148</v>
      </c>
      <c r="C248" s="266">
        <f t="shared" si="324"/>
        <v>29600</v>
      </c>
      <c r="N248" s="265">
        <f t="shared" ca="1" si="327"/>
        <v>22.483790503316666</v>
      </c>
      <c r="O248" s="240">
        <f t="shared" ca="1" si="328"/>
        <v>7.4837905033166647</v>
      </c>
      <c r="P248" s="240" t="str">
        <f t="shared" ca="1" si="329"/>
        <v>-6,60011398280324+3,52783442235288i</v>
      </c>
      <c r="Q248" s="240" t="str">
        <f t="shared" ca="1" si="330"/>
        <v>4,1577712337975-6,22254438834619i</v>
      </c>
      <c r="R248" s="240" t="str">
        <f t="shared" ca="1" si="331"/>
        <v>-0,733539743960584+7,44775400651518i</v>
      </c>
      <c r="S248" s="240" t="str">
        <f t="shared" ca="1" si="332"/>
        <v>-2,86392263691053-6,91412087161659i</v>
      </c>
      <c r="T248" s="240" t="str">
        <f t="shared" ca="1" si="333"/>
        <v>5,78504828984061+4,74766643539171i</v>
      </c>
      <c r="U248" s="241" t="str">
        <f t="shared" ca="1" si="334"/>
        <v>-7,33999156727449-1,46001509919321i</v>
      </c>
      <c r="V248" s="240" t="str">
        <f t="shared" ca="1" si="335"/>
        <v>7,16154099679334-2,17242971089538i</v>
      </c>
      <c r="W248" s="240" t="str">
        <f t="shared" ca="1" si="336"/>
        <v>-5,29183901387463+5,29183901387477i</v>
      </c>
      <c r="X248" s="240" t="str">
        <f t="shared" ca="1" si="337"/>
        <v>2,1724297108952-7,16154099679339i</v>
      </c>
      <c r="Y248" s="240" t="str">
        <f t="shared" ca="1" si="338"/>
        <v>1,46001509919342+7,33999156727444i</v>
      </c>
      <c r="Z248" s="240" t="str">
        <f t="shared" ca="1" si="339"/>
        <v>-4,74766643539185-5,78504828984049i</v>
      </c>
      <c r="AA248" s="240" t="str">
        <f t="shared" ca="1" si="340"/>
        <v>6,91412087161667+2,86392263691034i</v>
      </c>
      <c r="AB248" s="240" t="str">
        <f t="shared" ca="1" si="341"/>
        <v>-7,44775400651516+0,733539743960765i</v>
      </c>
      <c r="AC248" s="240" t="str">
        <f t="shared" ca="1" si="342"/>
        <v>6,22254438834608-4,15777123379767i</v>
      </c>
      <c r="AD248" s="240" t="str">
        <f t="shared" ca="1" si="343"/>
        <v>-3,52783442235272+6,60011398280333i</v>
      </c>
      <c r="AE248" s="240" t="str">
        <f t="shared" ca="1" si="344"/>
        <v>-2,09033805980292E-13-7,48379050331666i</v>
      </c>
      <c r="AF248" s="240" t="str">
        <f t="shared" ca="1" si="345"/>
        <v>3,52783442235304+6,60011398280315i</v>
      </c>
      <c r="AG248" s="240" t="str">
        <f t="shared" ca="1" si="346"/>
        <v>-6,22254438834628-4,15777123379737i</v>
      </c>
      <c r="AH248" s="240" t="str">
        <f t="shared" ca="1" si="347"/>
        <v>7,4477540065152+0,733539743960349i</v>
      </c>
      <c r="AI248" s="240" t="str">
        <f t="shared" ca="1" si="348"/>
        <v>-6,9141208716165+2,86392263691073i</v>
      </c>
      <c r="AJ248" s="240" t="str">
        <f t="shared" ca="1" si="349"/>
        <v>4,74766643539157-5,78504828984072i</v>
      </c>
      <c r="AK248" s="240" t="str">
        <f t="shared" ca="1" si="350"/>
        <v>-1,46001509919306+7,33999156727452i</v>
      </c>
      <c r="AL248" s="240" t="str">
        <f t="shared" ca="1" si="351"/>
        <v>-2,1724297108955-7,1615409967933i</v>
      </c>
      <c r="AM248" s="240" t="str">
        <f t="shared" ca="1" si="352"/>
        <v>5,29183901387492+5,29183901387448i</v>
      </c>
      <c r="AN248" s="240" t="str">
        <f t="shared" ca="1" si="353"/>
        <v>-7,16154099679345-2,172429710895i</v>
      </c>
      <c r="AO248" s="240" t="str">
        <f t="shared" ca="1" si="354"/>
        <v>7,33999156727441-1,46001509919357i</v>
      </c>
      <c r="AP248" s="240" t="str">
        <f t="shared" ca="1" si="355"/>
        <v>-5,78504828984039+4,74766643539197i</v>
      </c>
      <c r="AQ248" s="240" t="str">
        <f t="shared" ca="1" si="356"/>
        <v>2,86392263690739-6,91412087161789i</v>
      </c>
      <c r="AR248" s="240" t="str">
        <f t="shared" ca="1" si="357"/>
        <v>2,86392263690739-6,91412087161789i</v>
      </c>
      <c r="AS248" s="240" t="str">
        <f t="shared" ca="1" si="358"/>
        <v>-4,15777123379781-6,22254438834599i</v>
      </c>
      <c r="AT248" s="240" t="str">
        <f t="shared" ca="1" si="359"/>
        <v>6,6001139828027+3,52783442235389i</v>
      </c>
      <c r="AU248" s="240" t="str">
        <f t="shared" ca="1" si="360"/>
        <v>-7,48379050331666-2,66611311532702E-12i</v>
      </c>
      <c r="AV248" s="240" t="str">
        <f t="shared" ca="1" si="361"/>
        <v>6,60011398280165-3,52783442235585i</v>
      </c>
      <c r="AW248" s="240" t="str">
        <f t="shared" ca="1" si="362"/>
        <v>-4,15777123379596+6,22254438834722i</v>
      </c>
      <c r="AX248" s="240" t="str">
        <f t="shared" ca="1" si="363"/>
        <v>0,733539743960247-7,44775400651522i</v>
      </c>
      <c r="AY248" s="240" t="str">
        <f t="shared" ca="1" si="364"/>
        <v>2,86392263690945+6,91412087161704i</v>
      </c>
      <c r="AZ248" s="240" t="str">
        <f t="shared" ca="1" si="365"/>
        <v>-5,78504828983896-4,74766643539371i</v>
      </c>
      <c r="BA248" s="240" t="str">
        <f t="shared" ca="1" si="366"/>
        <v>7,33999156727515+1,46001509918983i</v>
      </c>
      <c r="BB248" s="240" t="str">
        <f t="shared" ca="1" si="367"/>
        <v>-7,16154099679281+2,17242971089713i</v>
      </c>
      <c r="BC248" s="240" t="str">
        <f t="shared" ca="1" si="368"/>
        <v>5,29183901387433-5,29183901387507i</v>
      </c>
      <c r="BD248" s="240" t="str">
        <f t="shared" ca="1" si="369"/>
        <v>-2,17242971089633+7,16154099679305i</v>
      </c>
      <c r="BE248" s="240" t="str">
        <f t="shared" ca="1" si="370"/>
        <v>-1,46001509919086-7,33999156727495i</v>
      </c>
      <c r="BF248" s="240" t="str">
        <f t="shared" ca="1" si="371"/>
        <v>4,74766643539452+5,7850482898383i</v>
      </c>
      <c r="BG248" s="240" t="str">
        <f t="shared" ca="1" si="372"/>
        <v>-6,91412087161736-2,86392263690867i</v>
      </c>
      <c r="BH248" s="240" t="str">
        <f t="shared" ca="1" si="373"/>
        <v>7,44775400651512-0,733539743961181i</v>
      </c>
      <c r="BI248" s="240" t="str">
        <f t="shared" ca="1" si="374"/>
        <v>-6,22254438834676+4,15777123379666i</v>
      </c>
      <c r="BJ248" s="240" t="str">
        <f t="shared" ca="1" si="375"/>
        <v>3,52783442235502-6,60011398280209i</v>
      </c>
      <c r="BK248" s="240" t="str">
        <f t="shared" ca="1" si="376"/>
        <v>3,60493108566684E-12+7,48379050331666i</v>
      </c>
      <c r="BL248" s="240" t="str">
        <f t="shared" ca="1" si="377"/>
        <v>-3,52783442235463-6,6001139828023i</v>
      </c>
      <c r="BM248" s="240" t="str">
        <f t="shared" ca="1" si="378"/>
        <v>6,22254438834651+4,15777123379703i</v>
      </c>
      <c r="BN248" s="240" t="str">
        <f t="shared" ca="1" si="379"/>
        <v>-7,4477540065151-0,733539743961415i</v>
      </c>
      <c r="BO248" s="240" t="str">
        <f t="shared" ca="1" si="380"/>
        <v>6,91412087161753-2,86392263690826i</v>
      </c>
      <c r="BP248" s="240" t="str">
        <f t="shared" ca="1" si="381"/>
        <v>-4,74766643538894+5,78504828984287i</v>
      </c>
      <c r="BQ248" s="240" t="str">
        <f t="shared" ca="1" si="382"/>
        <v>1,4600150991913-7,33999156727486i</v>
      </c>
      <c r="BR248" s="240" t="str">
        <f t="shared" ca="1" si="383"/>
        <v>2,1724297108959+7,16154099679318i</v>
      </c>
      <c r="BS248" s="240" t="str">
        <f t="shared" ca="1" si="384"/>
        <v>-5,29183901387416-5,29183901387523i</v>
      </c>
      <c r="BT248" s="240" t="str">
        <f t="shared" ca="1" si="385"/>
        <v>7,16154099679268+2,17242971089755i</v>
      </c>
      <c r="BU248" s="240" t="str">
        <f t="shared" ca="1" si="386"/>
        <v>-7,33999156727375+1,4600150991969i</v>
      </c>
      <c r="BV248" s="240" t="str">
        <f t="shared" ca="1" si="387"/>
        <v>5,78504828983911-4,74766643539353i</v>
      </c>
      <c r="BW248" s="240" t="str">
        <f t="shared" ca="1" si="388"/>
        <v>-2,86392263690986+6,91412087161686i</v>
      </c>
      <c r="BX248" s="240" t="str">
        <f t="shared" ca="1" si="389"/>
        <v>-0,733539743959908-7,44775400651525i</v>
      </c>
      <c r="BY248" s="240" t="str">
        <f t="shared" ca="1" si="390"/>
        <v>4,15777123379559+6,22254438834747i</v>
      </c>
      <c r="BZ248" s="240" t="str">
        <f t="shared" ca="1" si="391"/>
        <v>-6,600113982805-3,52783442234958i</v>
      </c>
      <c r="CA248" s="240" t="str">
        <f t="shared" ca="1" si="392"/>
        <v>7,48379050331666-2,32505005778415E-12i</v>
      </c>
      <c r="CB248" s="240" t="str">
        <f t="shared" ca="1" si="393"/>
        <v>-6,60011398280291+3,5278344223535i</v>
      </c>
      <c r="CC248" s="240" t="str">
        <f t="shared" ca="1" si="394"/>
        <v>4,15777123379809-6,2225443883458i</v>
      </c>
      <c r="CD248" s="240" t="str">
        <f t="shared" ca="1" si="395"/>
        <v>-0,7335397439629+7,44775400651495i</v>
      </c>
      <c r="CE248" s="240" t="str">
        <f t="shared" ca="1" si="396"/>
        <v>-2,86392263691396-6,91412087161517i</v>
      </c>
      <c r="CF248" s="240" t="str">
        <f t="shared" ca="1" si="397"/>
        <v>5,78504828984206+4,74766643538993i</v>
      </c>
      <c r="CG248" s="240" t="str">
        <f t="shared" ca="1" si="398"/>
        <v>-7,33999156727461-1,46001509919255i</v>
      </c>
      <c r="CH248" s="240" t="str">
        <f t="shared" ca="1" si="399"/>
        <v>7,16154099679361-2,17242971089447i</v>
      </c>
      <c r="CI248" s="240" t="str">
        <f t="shared" ca="1" si="400"/>
        <v>-5,29183901387629+5,29183901387311i</v>
      </c>
      <c r="CJ248" s="240" t="str">
        <f t="shared" ca="1" si="401"/>
        <v>2,17242971089878-7,1615409967923i</v>
      </c>
      <c r="CK248" s="240" t="str">
        <f t="shared" ca="1" si="402"/>
        <v>1,46001509919544+7,33999156727404i</v>
      </c>
      <c r="CL248" s="240" t="str">
        <f t="shared" ca="1" si="403"/>
        <v>-4,74766643539238-5,78504828984006i</v>
      </c>
      <c r="CM248" s="240" t="str">
        <f t="shared" ca="1" si="404"/>
        <v>6,91412087161638+2,86392263691104i</v>
      </c>
      <c r="CN248" s="240" t="str">
        <f t="shared" ca="1" si="405"/>
        <v>-7,44775400651537+0,733539743958634i</v>
      </c>
      <c r="CO248" s="240" t="str">
        <f t="shared" ca="1" si="406"/>
        <v>6,22254438834806-4,1577712337947i</v>
      </c>
      <c r="CP248" s="240" t="str">
        <f t="shared" ca="1" si="407"/>
        <v>-3,52783442235071+6,6001139828044i</v>
      </c>
      <c r="CQ248" s="240" t="str">
        <f t="shared" ca="1" si="408"/>
        <v>-1,04516902990146E-12-7,48379050331666i</v>
      </c>
      <c r="CR248" s="240" t="str">
        <f t="shared" ca="1" si="409"/>
        <v>3,52783442235255+6,60011398280341i</v>
      </c>
      <c r="CS248" s="240" t="str">
        <f t="shared" ca="1" si="410"/>
        <v>-6,22254438834497-4,15777123379933i</v>
      </c>
      <c r="CT248" s="240" t="str">
        <f t="shared" ca="1" si="411"/>
        <v>7,44775400651558+0,733539743956554i</v>
      </c>
      <c r="CU248" s="240" t="str">
        <f t="shared" ca="1" si="412"/>
        <v>-6,91412087161558+2,86392263691297i</v>
      </c>
      <c r="CV248" s="240" t="str">
        <f t="shared" ca="1" si="413"/>
        <v>4,74766643539109-5,78504828984112i</v>
      </c>
      <c r="CW248" s="240" t="str">
        <f t="shared" ca="1" si="414"/>
        <v>-1,46001509919381+7,33999156727437i</v>
      </c>
      <c r="CX248" s="240" t="str">
        <f t="shared" ca="1" si="415"/>
        <v>-2,17242971089345-7,16154099679392i</v>
      </c>
      <c r="CY248" s="240" t="str">
        <f t="shared" ca="1" si="416"/>
        <v>5,29183901387235+5,29183901387704i</v>
      </c>
      <c r="CZ248" s="240" t="str">
        <f t="shared" ca="1" si="417"/>
        <v>-7,1615409967941-2,17242971089288i</v>
      </c>
      <c r="DA248" s="240" t="str">
        <f t="shared" ca="1" si="418"/>
        <v>7,33999156727425-1,46001509919439i</v>
      </c>
      <c r="DB248" s="240" t="str">
        <f t="shared" ca="1" si="419"/>
        <v>-5,78504828984073+4,74766643539155i</v>
      </c>
      <c r="DC248" s="240" t="str">
        <f t="shared" ca="1" si="420"/>
        <v>2,86392263691242-6,91412087161581i</v>
      </c>
      <c r="DD248" s="240" t="str">
        <f t="shared" ca="1" si="421"/>
        <v>0,733539743957148+7,44775400651552i</v>
      </c>
      <c r="DE248" s="240" t="str">
        <f t="shared" ca="1" si="422"/>
        <v>-4,15777123379983-6,22254438834464i</v>
      </c>
      <c r="DF248" s="240" t="str">
        <f t="shared" ca="1" si="423"/>
        <v>6,60011398280369+3,52783442235203i</v>
      </c>
      <c r="DG248" s="240" t="str">
        <f t="shared" ca="1" si="424"/>
        <v>-7,48379050331666-4,47414117104515E-13i</v>
      </c>
      <c r="DH248" s="240" t="str">
        <f t="shared" ca="1" si="425"/>
        <v>6,60011398280411-3,52783442235124i</v>
      </c>
      <c r="DI248" s="240" t="str">
        <f t="shared" ca="1" si="426"/>
        <v>-4,15777123380022+6,22254438834438i</v>
      </c>
      <c r="DJ248" s="240" t="str">
        <f t="shared" ca="1" si="427"/>
        <v>0,733539743958039-7,44775400651543i</v>
      </c>
      <c r="DK248" s="240" t="str">
        <f t="shared" ca="1" si="428"/>
        <v>2,86392263691159+6,91412087161615i</v>
      </c>
      <c r="DL248" s="240" t="str">
        <f t="shared" ca="1" si="429"/>
        <v>-5,78504828984043-4,74766643539191i</v>
      </c>
      <c r="DM248" s="240" t="str">
        <f t="shared" ca="1" si="430"/>
        <v>7,33999156727416+1,46001509919485i</v>
      </c>
      <c r="DN248" s="240" t="str">
        <f t="shared" ca="1" si="431"/>
        <v>-7,16154099679436+2,17242971089202i</v>
      </c>
      <c r="DO248" s="240" t="str">
        <f t="shared" ca="1" si="432"/>
        <v>5,29183901387268-5,29183901387672i</v>
      </c>
      <c r="DP248" s="240" t="str">
        <f t="shared" ca="1" si="433"/>
        <v>-2,17242971089431+7,16154099679367i</v>
      </c>
      <c r="DQ248" s="240" t="str">
        <f t="shared" ca="1" si="434"/>
        <v>-1,46001509919293-7,33999156727454i</v>
      </c>
      <c r="DR248" s="240" t="str">
        <f t="shared" ca="1" si="435"/>
        <v>4,74766643539039+5,78504828984168i</v>
      </c>
      <c r="DS248" s="240" t="str">
        <f t="shared" ca="1" si="436"/>
        <v>-6,9141208716154-2,8639226369134i</v>
      </c>
      <c r="DT248" s="240" t="str">
        <f t="shared" ca="1" si="437"/>
        <v>7,44775400651492-0,733539743963283i</v>
      </c>
      <c r="DU248" s="240" t="str">
        <f t="shared" ca="1" si="438"/>
        <v>-6,22254438834546+4,15777123379859i</v>
      </c>
      <c r="DV248" s="240" t="str">
        <f t="shared" ca="1" si="439"/>
        <v>3,52783442235297-6,60011398280319i</v>
      </c>
      <c r="DW248" s="240" t="str">
        <f t="shared" ca="1" si="440"/>
        <v>-1,51459302586392E-12+7,48379050331666i</v>
      </c>
      <c r="DX248" s="240" t="str">
        <f t="shared" ca="1" si="441"/>
        <v>-3,52783442234993-6,60011398280482i</v>
      </c>
      <c r="DY248" s="240" t="str">
        <f t="shared" ca="1" si="442"/>
        <v>6,2225443883478+4,15777123379509i</v>
      </c>
      <c r="DZ248" s="240" t="str">
        <f t="shared" ca="1" si="443"/>
        <v>-7,44775400651533-0,733539743959101i</v>
      </c>
      <c r="EA248" s="240" t="str">
        <f t="shared" ca="1" si="444"/>
        <v>6,91412087161672-2,86392263691022i</v>
      </c>
      <c r="EB248" s="240" t="str">
        <f t="shared" ca="1" si="445"/>
        <v>-4,74766643539307+5,78504828983949i</v>
      </c>
      <c r="EC248" s="240" t="str">
        <f t="shared" ca="1" si="446"/>
        <v>1,46001509919632-7,33999156727387i</v>
      </c>
      <c r="ED248" s="240" t="str">
        <f t="shared" ca="1" si="447"/>
        <v>2,17242971089792+7,16154099679257i</v>
      </c>
      <c r="EE248" s="240" t="str">
        <f t="shared" ca="1" si="448"/>
        <v>-5,29183901387566-5,29183901387374i</v>
      </c>
      <c r="EF248" s="240" t="str">
        <f t="shared" ca="1" si="449"/>
        <v>7,16154099679335+2,17242971089533i</v>
      </c>
      <c r="EG248" s="240" t="str">
        <f t="shared" ca="1" si="450"/>
        <v>-7,33999156727475+1,46001509919188i</v>
      </c>
      <c r="EH248" s="240" t="str">
        <f t="shared" ca="1" si="451"/>
        <v>5,78504828984263-4,74766643538924i</v>
      </c>
      <c r="EI248" s="240" t="str">
        <f t="shared" ca="1" si="452"/>
        <v>-2,86392263690771+6,91412087161775i</v>
      </c>
      <c r="EJ248" s="240" t="str">
        <f t="shared" ca="1" si="453"/>
        <v>-0,733539743962221-7,44775400651502i</v>
      </c>
      <c r="EK248" s="240" t="str">
        <f t="shared" ca="1" si="454"/>
        <v>4,15777123379734+6,22254438834629i</v>
      </c>
      <c r="EL248" s="240" t="str">
        <f t="shared" ca="1" si="455"/>
        <v>-6,60011398280249-3,52783442235428i</v>
      </c>
      <c r="EM248" s="240" t="str">
        <f t="shared" ca="1" si="456"/>
        <v>7,48379050331666+3,0071761728699E-12i</v>
      </c>
      <c r="EN248" s="240"/>
      <c r="EO248" s="240"/>
      <c r="EP248" s="240"/>
    </row>
    <row r="249" spans="1:146">
      <c r="A249" s="268">
        <f t="shared" si="323"/>
        <v>2.9101562500000022E-3</v>
      </c>
      <c r="B249" s="267">
        <v>149</v>
      </c>
      <c r="C249" s="266">
        <f t="shared" si="324"/>
        <v>29800</v>
      </c>
      <c r="N249" s="265">
        <f t="shared" ca="1" si="327"/>
        <v>22.483496818229604</v>
      </c>
      <c r="O249" s="240">
        <f t="shared" ca="1" si="328"/>
        <v>7.4834968182296038</v>
      </c>
      <c r="P249" s="240" t="str">
        <f t="shared" ca="1" si="329"/>
        <v>-6,51129322954501+3,68860205326272i</v>
      </c>
      <c r="Q249" s="240" t="str">
        <f t="shared" ca="1" si="330"/>
        <v>3,84728625041307-6,41880932384154i</v>
      </c>
      <c r="R249" s="240" t="str">
        <f t="shared" ca="1" si="331"/>
        <v>-0,183654205566708+7,48124292890094i</v>
      </c>
      <c r="S249" s="240" t="str">
        <f t="shared" ca="1" si="332"/>
        <v>-3,52769598016133-6,59985497567986i</v>
      </c>
      <c r="T249" s="240" t="str">
        <f t="shared" ca="1" si="333"/>
        <v>6,32245896741595+4,00365298618577i</v>
      </c>
      <c r="U249" s="241" t="str">
        <f t="shared" ca="1" si="334"/>
        <v>-7,47448261857359-0,367197784707257i</v>
      </c>
      <c r="V249" s="240" t="str">
        <f t="shared" ca="1" si="335"/>
        <v>6,68444121596193-3,36466495491036i</v>
      </c>
      <c r="W249" s="240" t="str">
        <f t="shared" ca="1" si="336"/>
        <v>-4,15760807110559+6,22230019812049i</v>
      </c>
      <c r="X249" s="240" t="str">
        <f t="shared" ca="1" si="337"/>
        <v>0,55052017763272-7,46321995940572i</v>
      </c>
      <c r="Y249" s="240" t="str">
        <f t="shared" ca="1" si="338"/>
        <v>3,19960718130348+6,76500099880287i</v>
      </c>
      <c r="Z249" s="240" t="str">
        <f t="shared" ca="1" si="339"/>
        <v>-6,11839334785248-4,30905876838633i</v>
      </c>
      <c r="AA249" s="240" t="str">
        <f t="shared" ca="1" si="340"/>
        <v>7,44746173560206+0,733510957788427i</v>
      </c>
      <c r="AB249" s="240" t="str">
        <f t="shared" ca="1" si="341"/>
        <v>-6,84148579800181+3,03262208397159i</v>
      </c>
      <c r="AC249" s="240" t="str">
        <f t="shared" ca="1" si="342"/>
        <v>4,45791384979048-6,01080100621363i</v>
      </c>
      <c r="AD249" s="240" t="str">
        <f t="shared" ca="1" si="343"/>
        <v>-0,916059898370902+7,42721743932741i</v>
      </c>
      <c r="AE249" s="240" t="str">
        <f t="shared" ca="1" si="344"/>
        <v>-2,86381024849332-6,91384954197567i</v>
      </c>
      <c r="AF249" s="240" t="str">
        <f t="shared" ca="1" si="345"/>
        <v>5,89958798280654+4,60408365058426i</v>
      </c>
      <c r="AG249" s="240" t="str">
        <f t="shared" ca="1" si="346"/>
        <v>-7,40249926498886-1,09805703872434i</v>
      </c>
      <c r="AH249" s="240" t="str">
        <f t="shared" ca="1" si="347"/>
        <v>6,9820486415109-2,69327336080622i</v>
      </c>
      <c r="AI249" s="240" t="str">
        <f t="shared" ca="1" si="348"/>
        <v>-4,7474801235447+5,78482126819841i</v>
      </c>
      <c r="AJ249" s="240" t="str">
        <f t="shared" ca="1" si="349"/>
        <v>1,27939275057654-7,37332210189035i</v>
      </c>
      <c r="AK249" s="240" t="str">
        <f t="shared" ca="1" si="350"/>
        <v>2,52111414595443+7,04604201602013i</v>
      </c>
      <c r="AL249" s="240" t="str">
        <f t="shared" ca="1" si="351"/>
        <v>-5,66656999356667-4,88801689199847i</v>
      </c>
      <c r="AM249" s="240" t="str">
        <f t="shared" ca="1" si="352"/>
        <v>7,33970352526393+1,45995780407547i</v>
      </c>
      <c r="AN249" s="240" t="str">
        <f t="shared" ca="1" si="353"/>
        <v>-7,10579111828739+2,34743630621166i</v>
      </c>
      <c r="AO249" s="240" t="str">
        <f t="shared" ca="1" si="354"/>
        <v>5,02560930185115-5,54490538905758i</v>
      </c>
      <c r="AP249" s="240" t="str">
        <f t="shared" ca="1" si="355"/>
        <v>-1,63964343358446+7,3016637856831i</v>
      </c>
      <c r="AQ249" s="240" t="str">
        <f t="shared" ca="1" si="356"/>
        <v>-2,17234445861229-7,16125995768825i</v>
      </c>
      <c r="AR249" s="240" t="str">
        <f t="shared" ca="1" si="357"/>
        <v>-2,17234445861229-7,16125995768825i</v>
      </c>
      <c r="AS249" s="240" t="str">
        <f t="shared" ca="1" si="358"/>
        <v>-7,25922579686453-1,81834140319938i</v>
      </c>
      <c r="AT249" s="240" t="str">
        <f t="shared" ca="1" si="359"/>
        <v>7,21241512186688-1,99594407194154i</v>
      </c>
      <c r="AU249" s="240" t="str">
        <f t="shared" ca="1" si="360"/>
        <v>-5,29163134715707+5,29163134715914i</v>
      </c>
      <c r="AV249" s="240" t="str">
        <f t="shared" ca="1" si="361"/>
        <v>1,9959440719459-7,21241512186568i</v>
      </c>
      <c r="AW249" s="240" t="str">
        <f t="shared" ca="1" si="362"/>
        <v>1,81834140320232+7,2592257968638i</v>
      </c>
      <c r="AX249" s="240" t="str">
        <f t="shared" ca="1" si="363"/>
        <v>-5,16017447258068-5,41990074087887i</v>
      </c>
      <c r="AY249" s="240" t="str">
        <f t="shared" ca="1" si="364"/>
        <v>7,16125995768693+2,17234445861662i</v>
      </c>
      <c r="AZ249" s="240" t="str">
        <f t="shared" ca="1" si="365"/>
        <v>-7,30166378568257+1,63964343358679i</v>
      </c>
      <c r="BA249" s="240" t="str">
        <f t="shared" ca="1" si="366"/>
        <v>5,54490538905747-5,02560930185127i</v>
      </c>
      <c r="BB249" s="240" t="str">
        <f t="shared" ca="1" si="367"/>
        <v>-2,34743630621444+7,10579111828647i</v>
      </c>
      <c r="BC249" s="240" t="str">
        <f t="shared" ca="1" si="368"/>
        <v>-1,45995780407698-7,33970352526363i</v>
      </c>
      <c r="BD249" s="240" t="str">
        <f t="shared" ca="1" si="369"/>
        <v>4,88801689199795+5,66656999356713i</v>
      </c>
      <c r="BE249" s="240" t="str">
        <f t="shared" ca="1" si="370"/>
        <v>-7,04604201601889-2,52111414595789i</v>
      </c>
      <c r="BF249" s="240" t="str">
        <f t="shared" ca="1" si="371"/>
        <v>7,37332210189022-1,27939275057732i</v>
      </c>
      <c r="BG249" s="240" t="str">
        <f t="shared" ca="1" si="372"/>
        <v>-5,78482126819932+4,74748012354359i</v>
      </c>
      <c r="BH249" s="240" t="str">
        <f t="shared" ca="1" si="373"/>
        <v>2,69327336080339-6,98204864151199i</v>
      </c>
      <c r="BI249" s="240" t="str">
        <f t="shared" ca="1" si="374"/>
        <v>1,09805703872428+7,40249926498887i</v>
      </c>
      <c r="BJ249" s="240" t="str">
        <f t="shared" ca="1" si="375"/>
        <v>-4,60408365058249-5,89958798280791i</v>
      </c>
      <c r="BK249" s="240" t="str">
        <f t="shared" ca="1" si="376"/>
        <v>6,91384954197651+2,86381024849131i</v>
      </c>
      <c r="BL249" s="240" t="str">
        <f t="shared" ca="1" si="377"/>
        <v>-7,42721743932751+0,916059898370109i</v>
      </c>
      <c r="BM249" s="240" t="str">
        <f t="shared" ca="1" si="378"/>
        <v>6,01080100621544-4,45791384978804i</v>
      </c>
      <c r="BN249" s="240" t="str">
        <f t="shared" ca="1" si="379"/>
        <v>-3,03262208397009+6,84148579800247i</v>
      </c>
      <c r="BO249" s="240" t="str">
        <f t="shared" ca="1" si="380"/>
        <v>-0,733510957787049-7,4474617356022i</v>
      </c>
      <c r="BP249" s="240" t="str">
        <f t="shared" ca="1" si="381"/>
        <v>4,30905876838884+6,11839334785071i</v>
      </c>
      <c r="BQ249" s="240" t="str">
        <f t="shared" ca="1" si="382"/>
        <v>-6,76500099880324-3,19960718130271i</v>
      </c>
      <c r="BR249" s="240" t="str">
        <f t="shared" ca="1" si="383"/>
        <v>7,46321995940587-0,550520177630544i</v>
      </c>
      <c r="BS249" s="240" t="str">
        <f t="shared" ca="1" si="384"/>
        <v>-6,22230019811922+4,15760807110749i</v>
      </c>
      <c r="BT249" s="240" t="str">
        <f t="shared" ca="1" si="385"/>
        <v>3,36466495491032-6,68444121596196i</v>
      </c>
      <c r="BU249" s="240" t="str">
        <f t="shared" ca="1" si="386"/>
        <v>0,367197784704308+7,47448261857373i</v>
      </c>
      <c r="BV249" s="240" t="str">
        <f t="shared" ca="1" si="387"/>
        <v>-4,00365298618705-6,32245896741514i</v>
      </c>
      <c r="BW249" s="240" t="str">
        <f t="shared" ca="1" si="388"/>
        <v>6,59985497567951+3,52769598016199i</v>
      </c>
      <c r="BX249" s="240" t="str">
        <f t="shared" ca="1" si="389"/>
        <v>-7,48124292890103+0,183654205562973i</v>
      </c>
      <c r="BY249" s="240" t="str">
        <f t="shared" ca="1" si="390"/>
        <v>6,41880932384103-3,84728625041394i</v>
      </c>
      <c r="BZ249" s="240" t="str">
        <f t="shared" ca="1" si="391"/>
        <v>-3,68860205326425+6,51129322954414i</v>
      </c>
      <c r="CA249" s="240" t="str">
        <f t="shared" ca="1" si="392"/>
        <v>-2,92270163052769E-12-7,4834968182296i</v>
      </c>
      <c r="CB249" s="240" t="str">
        <f t="shared" ca="1" si="393"/>
        <v>3,68860205326285+6,51129322954493i</v>
      </c>
      <c r="CC249" s="240" t="str">
        <f t="shared" ca="1" si="394"/>
        <v>-6,4188093238402-3,84728625041531i</v>
      </c>
      <c r="CD249" s="240" t="str">
        <f t="shared" ca="1" si="395"/>
        <v>7,481242928901+0,183654205564359i</v>
      </c>
      <c r="CE249" s="240" t="str">
        <f t="shared" ca="1" si="396"/>
        <v>-6,59985497568016+3,52769598016077i</v>
      </c>
      <c r="CF249" s="240" t="str">
        <f t="shared" ca="1" si="397"/>
        <v>4,00365298618822-6,3224589674144i</v>
      </c>
      <c r="CG249" s="240" t="str">
        <f t="shared" ca="1" si="398"/>
        <v>-0,367197784705692+7,47448261857366i</v>
      </c>
      <c r="CH249" s="240" t="str">
        <f t="shared" ca="1" si="399"/>
        <v>-3,36466495490908-6,68444121596258i</v>
      </c>
      <c r="CI249" s="240" t="str">
        <f t="shared" ca="1" si="400"/>
        <v>6,22230019812258+4,15760807110245i</v>
      </c>
      <c r="CJ249" s="240" t="str">
        <f t="shared" ca="1" si="401"/>
        <v>-7,46321995940579-0,550520177631715i</v>
      </c>
      <c r="CK249" s="240" t="str">
        <f t="shared" ca="1" si="402"/>
        <v>6,76500099880383-3,19960718130146i</v>
      </c>
      <c r="CL249" s="240" t="str">
        <f t="shared" ca="1" si="403"/>
        <v>-4,3090587683839+6,1183933478542i</v>
      </c>
      <c r="CM249" s="240" t="str">
        <f t="shared" ca="1" si="404"/>
        <v>0,733510957788217-7,44746173560208i</v>
      </c>
      <c r="CN249" s="240" t="str">
        <f t="shared" ca="1" si="405"/>
        <v>3,03262208396882+6,84148579800303i</v>
      </c>
      <c r="CO249" s="240" t="str">
        <f t="shared" ca="1" si="406"/>
        <v>-6,01080100621449-4,45791384978933i</v>
      </c>
      <c r="CP249" s="240" t="str">
        <f t="shared" ca="1" si="407"/>
        <v>7,42721743932735+0,916059898371486i</v>
      </c>
      <c r="CQ249" s="240" t="str">
        <f t="shared" ca="1" si="408"/>
        <v>-6,91384954197419+2,8638102484969i</v>
      </c>
      <c r="CR249" s="240" t="str">
        <f t="shared" ca="1" si="409"/>
        <v>4,60408365058376-5,89958798280693i</v>
      </c>
      <c r="CS249" s="240" t="str">
        <f t="shared" ca="1" si="410"/>
        <v>-1,09805703872565+7,40249926498866i</v>
      </c>
      <c r="CT249" s="240" t="str">
        <f t="shared" ca="1" si="411"/>
        <v>-2,69327336080904-6,98204864150981i</v>
      </c>
      <c r="CU249" s="240" t="str">
        <f t="shared" ca="1" si="412"/>
        <v>5,7848212681983+4,74748012354482i</v>
      </c>
      <c r="CV249" s="240" t="str">
        <f t="shared" ca="1" si="413"/>
        <v>-7,37332210188998-1,27939275057869i</v>
      </c>
      <c r="CW249" s="240" t="str">
        <f t="shared" ca="1" si="414"/>
        <v>7,04604201601936-2,52111414595659i</v>
      </c>
      <c r="CX249" s="240" t="str">
        <f t="shared" ca="1" si="415"/>
        <v>-4,88801689199916+5,66656999356608i</v>
      </c>
      <c r="CY249" s="240" t="str">
        <f t="shared" ca="1" si="416"/>
        <v>1,45995780407834-7,33970352526336i</v>
      </c>
      <c r="CZ249" s="240" t="str">
        <f t="shared" ca="1" si="417"/>
        <v>2,34743630621313+7,1057911182869i</v>
      </c>
      <c r="DA249" s="240" t="str">
        <f t="shared" ca="1" si="418"/>
        <v>-5,54490538905669-5,02560930185213i</v>
      </c>
      <c r="DB249" s="240" t="str">
        <f t="shared" ca="1" si="419"/>
        <v>7,30166378568394+1,63964343358068i</v>
      </c>
      <c r="DC249" s="240" t="str">
        <f t="shared" ca="1" si="420"/>
        <v>-7,1612599576874+2,17234445861508i</v>
      </c>
      <c r="DD249" s="240" t="str">
        <f t="shared" ca="1" si="421"/>
        <v>5,16017447258161-5,41990074087798i</v>
      </c>
      <c r="DE249" s="240" t="str">
        <f t="shared" ca="1" si="422"/>
        <v>-1,81834140319634+7,2592257968653i</v>
      </c>
      <c r="DF249" s="240" t="str">
        <f t="shared" ca="1" si="423"/>
        <v>-1,99594407194436-7,2124151218661i</v>
      </c>
      <c r="DG249" s="240" t="str">
        <f t="shared" ca="1" si="424"/>
        <v>5,29163134715609+5,29163134716012i</v>
      </c>
      <c r="DH249" s="240" t="str">
        <f t="shared" ca="1" si="425"/>
        <v>-7,21241512186651-1,99594407194288i</v>
      </c>
      <c r="DI249" s="240" t="str">
        <f t="shared" ca="1" si="426"/>
        <v>7,25922579686492-1,81834140319783i</v>
      </c>
      <c r="DJ249" s="240" t="str">
        <f t="shared" ca="1" si="427"/>
        <v>-5,41990074087693+5,16017447258272i</v>
      </c>
      <c r="DK249" s="240" t="str">
        <f t="shared" ca="1" si="428"/>
        <v>2,17234445861362-7,16125995768785i</v>
      </c>
      <c r="DL249" s="240" t="str">
        <f t="shared" ca="1" si="429"/>
        <v>1,63964343358217+7,3016637856836i</v>
      </c>
      <c r="DM249" s="240" t="str">
        <f t="shared" ca="1" si="430"/>
        <v>-5,02560930185359-5,54490538905537i</v>
      </c>
      <c r="DN249" s="240" t="str">
        <f t="shared" ca="1" si="431"/>
        <v>7,10579111828739+2,34743630621167i</v>
      </c>
      <c r="DO249" s="240" t="str">
        <f t="shared" ca="1" si="432"/>
        <v>-7,33970352526447+1,45995780407276i</v>
      </c>
      <c r="DP249" s="240" t="str">
        <f t="shared" ca="1" si="433"/>
        <v>5,66656999356508-4,88801689200032i</v>
      </c>
      <c r="DQ249" s="240" t="str">
        <f t="shared" ca="1" si="434"/>
        <v>-2,52111414595514+7,04604201601988i</v>
      </c>
      <c r="DR249" s="240" t="str">
        <f t="shared" ca="1" si="435"/>
        <v>-1,27939275057308-7,37332210189096i</v>
      </c>
      <c r="DS249" s="240" t="str">
        <f t="shared" ca="1" si="436"/>
        <v>4,74748012354601+5,78482126819733i</v>
      </c>
      <c r="DT249" s="240" t="str">
        <f t="shared" ca="1" si="437"/>
        <v>-6,98204864151036-2,69327336080761i</v>
      </c>
      <c r="DU249" s="240" t="str">
        <f t="shared" ca="1" si="438"/>
        <v>7,40249926498843-1,09805703872717i</v>
      </c>
      <c r="DV249" s="240" t="str">
        <f t="shared" ca="1" si="439"/>
        <v>-5,89958798280598+4,60408365058497i</v>
      </c>
      <c r="DW249" s="240" t="str">
        <f t="shared" ca="1" si="440"/>
        <v>2,86381024849548-6,91384954197478i</v>
      </c>
      <c r="DX249" s="240" t="str">
        <f t="shared" ca="1" si="441"/>
        <v>0,916059898373013+7,42721743932715i</v>
      </c>
      <c r="DY249" s="240" t="str">
        <f t="shared" ca="1" si="442"/>
        <v>-4,45791384979056-6,01080100621357i</v>
      </c>
      <c r="DZ249" s="240" t="str">
        <f t="shared" ca="1" si="443"/>
        <v>6,84148579800055+3,03262208397441i</v>
      </c>
      <c r="EA249" s="240" t="str">
        <f t="shared" ca="1" si="444"/>
        <v>-7,44746173560193+0,733510957789746i</v>
      </c>
      <c r="EB249" s="240" t="str">
        <f t="shared" ca="1" si="445"/>
        <v>6,11839334785332-4,30905876838515i</v>
      </c>
      <c r="EC249" s="240" t="str">
        <f t="shared" ca="1" si="446"/>
        <v>-3,19960718130699+6,76500099880121i</v>
      </c>
      <c r="ED249" s="240" t="str">
        <f t="shared" ca="1" si="447"/>
        <v>-0,550520177633672-7,46321995940564i</v>
      </c>
      <c r="EE249" s="240" t="str">
        <f t="shared" ca="1" si="448"/>
        <v>4,15760807110373+6,22230019812173i</v>
      </c>
      <c r="EF249" s="240" t="str">
        <f t="shared" ca="1" si="449"/>
        <v>-6,68444121596327-3,3646649549077i</v>
      </c>
      <c r="EG249" s="240" t="str">
        <f t="shared" ca="1" si="450"/>
        <v>7,47448261857358-0,36719778470744i</v>
      </c>
      <c r="EH249" s="240" t="str">
        <f t="shared" ca="1" si="451"/>
        <v>-6,32245896741756+4,00365298618323i</v>
      </c>
      <c r="EI249" s="240" t="str">
        <f t="shared" ca="1" si="452"/>
        <v>3,52769598015942-6,59985497568089i</v>
      </c>
      <c r="EJ249" s="240" t="str">
        <f t="shared" ca="1" si="453"/>
        <v>0,183654205566107+7,48124292890095i</v>
      </c>
      <c r="EK249" s="240" t="str">
        <f t="shared" ca="1" si="454"/>
        <v>-3,84728625041006-6,41880932384335i</v>
      </c>
      <c r="EL249" s="240" t="str">
        <f t="shared" ca="1" si="455"/>
        <v>6,51129322954558+3,6886020532617i</v>
      </c>
      <c r="EM249" s="240" t="str">
        <f t="shared" ca="1" si="456"/>
        <v>-7,4834968182296-1,38618499004116E-12i</v>
      </c>
      <c r="EN249" s="240"/>
      <c r="EO249" s="240"/>
      <c r="EP249" s="240"/>
    </row>
    <row r="250" spans="1:146">
      <c r="A250" s="268">
        <f t="shared" si="323"/>
        <v>2.9296875000000022E-3</v>
      </c>
      <c r="B250" s="267">
        <v>150</v>
      </c>
      <c r="C250" s="266">
        <f t="shared" si="324"/>
        <v>30000</v>
      </c>
      <c r="N250" s="265">
        <f t="shared" ca="1" si="327"/>
        <v>22.48318225573265</v>
      </c>
      <c r="O250" s="240">
        <f t="shared" ca="1" si="328"/>
        <v>7.4831822557326504</v>
      </c>
      <c r="P250" s="240" t="str">
        <f t="shared" ca="1" si="329"/>
        <v>-6,41853951458826+3,84712453297019i</v>
      </c>
      <c r="Q250" s="240" t="str">
        <f t="shared" ca="1" si="330"/>
        <v>3,52754769642657-6,59957755632492i</v>
      </c>
      <c r="R250" s="240" t="str">
        <f t="shared" ca="1" si="331"/>
        <v>0,367182349856879+7,47416843498095i</v>
      </c>
      <c r="S250" s="240" t="str">
        <f t="shared" ca="1" si="332"/>
        <v>-4,15743330954581-6,22203864896313i</v>
      </c>
      <c r="T250" s="240" t="str">
        <f t="shared" ca="1" si="333"/>
        <v>6,76471663767367+3,19947268850556i</v>
      </c>
      <c r="U250" s="241" t="str">
        <f t="shared" ca="1" si="334"/>
        <v>-7,44714868780956+0,733480125271578i</v>
      </c>
      <c r="V250" s="240" t="str">
        <f t="shared" ca="1" si="335"/>
        <v>6,01054834724667-4,45772646513022i</v>
      </c>
      <c r="W250" s="240" t="str">
        <f t="shared" ca="1" si="336"/>
        <v>-2,86368987063739+6,913558924123i</v>
      </c>
      <c r="X250" s="240" t="str">
        <f t="shared" ca="1" si="337"/>
        <v>-1,09801088281998-7,40218810715594i</v>
      </c>
      <c r="Y250" s="240" t="str">
        <f t="shared" ca="1" si="338"/>
        <v>4,74728056720942+5,78457810809982i</v>
      </c>
      <c r="Z250" s="240" t="str">
        <f t="shared" ca="1" si="339"/>
        <v>-7,0457458415679-2,52100817304123i</v>
      </c>
      <c r="AA250" s="240" t="str">
        <f t="shared" ca="1" si="340"/>
        <v>7,33939500699718-1,4598964359765i</v>
      </c>
      <c r="AB250" s="240" t="str">
        <f t="shared" ca="1" si="341"/>
        <v>-5,5446723136214+5,02539805458954i</v>
      </c>
      <c r="AC250" s="240" t="str">
        <f t="shared" ca="1" si="342"/>
        <v>2,172253145942-7,16095894014601i</v>
      </c>
      <c r="AD250" s="240" t="str">
        <f t="shared" ca="1" si="343"/>
        <v>1,81826497074694+7,25892066141149i</v>
      </c>
      <c r="AE250" s="240" t="str">
        <f t="shared" ca="1" si="344"/>
        <v>-5,29140891788327-5,29140891788353i</v>
      </c>
      <c r="AF250" s="240" t="str">
        <f t="shared" ca="1" si="345"/>
        <v>7,25892066141158+1,81826497074657i</v>
      </c>
      <c r="AG250" s="240" t="str">
        <f t="shared" ca="1" si="346"/>
        <v>-7,1609589401461+2,1722531459417i</v>
      </c>
      <c r="AH250" s="240" t="str">
        <f t="shared" ca="1" si="347"/>
        <v>5,02539805458977-5,54467231362119i</v>
      </c>
      <c r="AI250" s="240" t="str">
        <f t="shared" ca="1" si="348"/>
        <v>-1,45989643597608+7,33939500699726i</v>
      </c>
      <c r="AJ250" s="240" t="str">
        <f t="shared" ca="1" si="349"/>
        <v>-2,52100817304093-7,04574584156801i</v>
      </c>
      <c r="AK250" s="240" t="str">
        <f t="shared" ca="1" si="350"/>
        <v>5,78457810809963+4,74728056720966i</v>
      </c>
      <c r="AL250" s="240" t="str">
        <f t="shared" ca="1" si="351"/>
        <v>-7,40218810715601-1,09801088281955i</v>
      </c>
      <c r="AM250" s="240" t="str">
        <f t="shared" ca="1" si="352"/>
        <v>6,91355892412314-2,86368987063708i</v>
      </c>
      <c r="AN250" s="240" t="str">
        <f t="shared" ca="1" si="353"/>
        <v>-4,4577264651299+6,01054834724691i</v>
      </c>
      <c r="AO250" s="240" t="str">
        <f t="shared" ca="1" si="354"/>
        <v>0,733480125271916-7,44714868780953i</v>
      </c>
      <c r="AP250" s="240" t="str">
        <f t="shared" ca="1" si="355"/>
        <v>3,19947268850526+6,76471663767382i</v>
      </c>
      <c r="AQ250" s="240" t="str">
        <f t="shared" ca="1" si="356"/>
        <v>-6,22203864896294-4,15743330954611i</v>
      </c>
      <c r="AR250" s="240" t="str">
        <f t="shared" ca="1" si="357"/>
        <v>-6,22203864896294-4,15743330954611i</v>
      </c>
      <c r="AS250" s="240" t="str">
        <f t="shared" ca="1" si="358"/>
        <v>-6,59957755632551+3,52754769642546i</v>
      </c>
      <c r="AT250" s="240" t="str">
        <f t="shared" ca="1" si="359"/>
        <v>3,84712453296832-6,41853951458937i</v>
      </c>
      <c r="AU250" s="240" t="str">
        <f t="shared" ca="1" si="360"/>
        <v>-1,85549390574059E-12+7,48318225573265i</v>
      </c>
      <c r="AV250" s="240" t="str">
        <f t="shared" ca="1" si="361"/>
        <v>-3,84712453297153-6,41853951458746i</v>
      </c>
      <c r="AW250" s="240" t="str">
        <f t="shared" ca="1" si="362"/>
        <v>6,59957755632376+3,52754769642874i</v>
      </c>
      <c r="AX250" s="240" t="str">
        <f t="shared" ca="1" si="363"/>
        <v>-7,4741684349809+0,367182349857986i</v>
      </c>
      <c r="AY250" s="240" t="str">
        <f t="shared" ca="1" si="364"/>
        <v>6,22203864896493-4,15743330954311i</v>
      </c>
      <c r="AZ250" s="240" t="str">
        <f t="shared" ca="1" si="365"/>
        <v>-3,19947268850524+6,76471663767382i</v>
      </c>
      <c r="BA250" s="240" t="str">
        <f t="shared" ca="1" si="366"/>
        <v>-0,733480125268329-7,44714868780988i</v>
      </c>
      <c r="BB250" s="240" t="str">
        <f t="shared" ca="1" si="367"/>
        <v>4,45772646512991+6,0105483472469i</v>
      </c>
      <c r="BC250" s="240" t="str">
        <f t="shared" ca="1" si="368"/>
        <v>-6,91355892412432-2,86368987063422i</v>
      </c>
      <c r="BD250" s="240" t="str">
        <f t="shared" ca="1" si="369"/>
        <v>7,40218810715611-1,09801088281883i</v>
      </c>
      <c r="BE250" s="240" t="str">
        <f t="shared" ca="1" si="370"/>
        <v>-5,78457810809813+4,74728056721148i</v>
      </c>
      <c r="BF250" s="240" t="str">
        <f t="shared" ca="1" si="371"/>
        <v>2,52100817304232-7,0457458415675i</v>
      </c>
      <c r="BG250" s="240" t="str">
        <f t="shared" ca="1" si="372"/>
        <v>1,45989643597838+7,3393950069968i</v>
      </c>
      <c r="BH250" s="240" t="str">
        <f t="shared" ca="1" si="373"/>
        <v>-5,02539805458813-5,54467231362268i</v>
      </c>
      <c r="BI250" s="240" t="str">
        <f t="shared" ca="1" si="374"/>
        <v>7,16095894014657+2,17225314594016i</v>
      </c>
      <c r="BJ250" s="240" t="str">
        <f t="shared" ca="1" si="375"/>
        <v>-7,25892066141214+1,81826497074436i</v>
      </c>
      <c r="BK250" s="240" t="str">
        <f t="shared" ca="1" si="376"/>
        <v>5,2914089178827-5,2914089178841i</v>
      </c>
      <c r="BL250" s="240" t="str">
        <f t="shared" ca="1" si="377"/>
        <v>-1,81826497074987+7,25892066141075i</v>
      </c>
      <c r="BM250" s="240" t="str">
        <f t="shared" ca="1" si="378"/>
        <v>-2,17225314594206-7,16095894014599i</v>
      </c>
      <c r="BN250" s="240" t="str">
        <f t="shared" ca="1" si="379"/>
        <v>5,54467231361887+5,02539805459233i</v>
      </c>
      <c r="BO250" s="240" t="str">
        <f t="shared" ca="1" si="380"/>
        <v>-7,33939500699719-1,45989643597644i</v>
      </c>
      <c r="BP250" s="240" t="str">
        <f t="shared" ca="1" si="381"/>
        <v>7,04574584156684-2,52100817304419i</v>
      </c>
      <c r="BQ250" s="240" t="str">
        <f t="shared" ca="1" si="382"/>
        <v>-4,74728056720995+5,78457810809939i</v>
      </c>
      <c r="BR250" s="240" t="str">
        <f t="shared" ca="1" si="383"/>
        <v>1,09801088281687-7,4021881071564i</v>
      </c>
      <c r="BS250" s="240" t="str">
        <f t="shared" ca="1" si="384"/>
        <v>2,86368987063605+6,91355892412356i</v>
      </c>
      <c r="BT250" s="240" t="str">
        <f t="shared" ca="1" si="385"/>
        <v>-6,01054834724808-4,45772646512831i</v>
      </c>
      <c r="BU250" s="240" t="str">
        <f t="shared" ca="1" si="386"/>
        <v>7,44714868780934+0,733480125273763i</v>
      </c>
      <c r="BV250" s="240" t="str">
        <f t="shared" ca="1" si="387"/>
        <v>-6,76471663767298+3,19947268850704i</v>
      </c>
      <c r="BW250" s="240" t="str">
        <f t="shared" ca="1" si="388"/>
        <v>4,15743330954765-6,2220386489619i</v>
      </c>
      <c r="BX250" s="240" t="str">
        <f t="shared" ca="1" si="389"/>
        <v>-0,367182349856005+7,47416843498099i</v>
      </c>
      <c r="BY250" s="240" t="str">
        <f t="shared" ca="1" si="390"/>
        <v>-3,52754769642383-6,59957755632639i</v>
      </c>
      <c r="BZ250" s="240" t="str">
        <f t="shared" ca="1" si="391"/>
        <v>6,41853951458848+3,84712453296983i</v>
      </c>
      <c r="CA250" s="240" t="str">
        <f t="shared" ca="1" si="392"/>
        <v>-7,48318225573265-3,71098781148118E-12i</v>
      </c>
      <c r="CB250" s="240" t="str">
        <f t="shared" ca="1" si="393"/>
        <v>6,41853951458836-3,84712453297002i</v>
      </c>
      <c r="CC250" s="240" t="str">
        <f t="shared" ca="1" si="394"/>
        <v>-3,52754769642381+6,5995775563264i</v>
      </c>
      <c r="CD250" s="240" t="str">
        <f t="shared" ca="1" si="395"/>
        <v>-0,36718234985624-7,47416843498098i</v>
      </c>
      <c r="CE250" s="240" t="str">
        <f t="shared" ca="1" si="396"/>
        <v>4,15743330954766+6,22203864896189i</v>
      </c>
      <c r="CF250" s="240" t="str">
        <f t="shared" ca="1" si="397"/>
        <v>-6,76471663767307-3,19947268850682i</v>
      </c>
      <c r="CG250" s="240" t="str">
        <f t="shared" ca="1" si="398"/>
        <v>7,44714868780934-0,733480125273785i</v>
      </c>
      <c r="CH250" s="240" t="str">
        <f t="shared" ca="1" si="399"/>
        <v>-6,01054834724807+4,45772646512833i</v>
      </c>
      <c r="CI250" s="240" t="str">
        <f t="shared" ca="1" si="400"/>
        <v>2,86368987063603-6,91355892412356i</v>
      </c>
      <c r="CJ250" s="240" t="str">
        <f t="shared" ca="1" si="401"/>
        <v>1,09801088281688+7,4021881071564i</v>
      </c>
      <c r="CK250" s="240" t="str">
        <f t="shared" ca="1" si="402"/>
        <v>-4,74728056720997-5,78457810809938i</v>
      </c>
      <c r="CL250" s="240" t="str">
        <f t="shared" ca="1" si="403"/>
        <v>7,04574584156685+2,52100817304417i</v>
      </c>
      <c r="CM250" s="240" t="str">
        <f t="shared" ca="1" si="404"/>
        <v>-7,33939500699719+1,45989643597646i</v>
      </c>
      <c r="CN250" s="240" t="str">
        <f t="shared" ca="1" si="405"/>
        <v>5,544672313624-5,02539805458667i</v>
      </c>
      <c r="CO250" s="240" t="str">
        <f t="shared" ca="1" si="406"/>
        <v>-2,17225314594204+7,160958940146i</v>
      </c>
      <c r="CP250" s="240" t="str">
        <f t="shared" ca="1" si="407"/>
        <v>-1,81826497074989-7,25892066141075i</v>
      </c>
      <c r="CQ250" s="240" t="str">
        <f t="shared" ca="1" si="408"/>
        <v>5,29140891788272+5,29140891788409i</v>
      </c>
      <c r="CR250" s="240" t="str">
        <f t="shared" ca="1" si="409"/>
        <v>-7,25892066141214-1,81826497074434i</v>
      </c>
      <c r="CS250" s="240" t="str">
        <f t="shared" ca="1" si="410"/>
        <v>7,16095894014656-2,17225314594018i</v>
      </c>
      <c r="CT250" s="240" t="str">
        <f t="shared" ca="1" si="411"/>
        <v>-5,02539805458811+5,5446723136227i</v>
      </c>
      <c r="CU250" s="240" t="str">
        <f t="shared" ca="1" si="412"/>
        <v>1,45989643597836-7,3393950069968i</v>
      </c>
      <c r="CV250" s="240" t="str">
        <f t="shared" ca="1" si="413"/>
        <v>2,52100817304234+7,0457458415675i</v>
      </c>
      <c r="CW250" s="240" t="str">
        <f t="shared" ca="1" si="414"/>
        <v>-5,78457810809815-4,74728056721147i</v>
      </c>
      <c r="CX250" s="240" t="str">
        <f t="shared" ca="1" si="415"/>
        <v>7,40218810715612+1,0980108828188i</v>
      </c>
      <c r="CY250" s="240" t="str">
        <f t="shared" ca="1" si="416"/>
        <v>-6,91355892412431+2,86368987063424i</v>
      </c>
      <c r="CZ250" s="240" t="str">
        <f t="shared" ca="1" si="417"/>
        <v>4,45772646512988-6,01054834724691i</v>
      </c>
      <c r="DA250" s="240" t="str">
        <f t="shared" ca="1" si="418"/>
        <v>-0,733480125275715+7,44714868780915i</v>
      </c>
      <c r="DB250" s="240" t="str">
        <f t="shared" ca="1" si="419"/>
        <v>-3,19947268850526-6,76471663767382i</v>
      </c>
      <c r="DC250" s="240" t="str">
        <f t="shared" ca="1" si="420"/>
        <v>6,22203864896507+4,15743330954291i</v>
      </c>
      <c r="DD250" s="240" t="str">
        <f t="shared" ca="1" si="421"/>
        <v>-7,4741684349809-0,367182349857964i</v>
      </c>
      <c r="DE250" s="240" t="str">
        <f t="shared" ca="1" si="422"/>
        <v>6,5995775563237-3,52754769642885i</v>
      </c>
      <c r="DF250" s="240" t="str">
        <f t="shared" ca="1" si="423"/>
        <v>-3,84712453297151+6,41853951458747i</v>
      </c>
      <c r="DG250" s="240" t="str">
        <f t="shared" ca="1" si="424"/>
        <v>-1,98382980767342E-12-7,48318225573265i</v>
      </c>
      <c r="DH250" s="240" t="str">
        <f t="shared" ca="1" si="425"/>
        <v>3,84712453296835+6,41853951458937i</v>
      </c>
      <c r="DI250" s="240" t="str">
        <f t="shared" ca="1" si="426"/>
        <v>-6,59957755632557-3,52754769642535i</v>
      </c>
      <c r="DJ250" s="240" t="str">
        <f t="shared" ca="1" si="427"/>
        <v>7,47416843498107-0,36718234985428i</v>
      </c>
      <c r="DK250" s="240" t="str">
        <f t="shared" ca="1" si="428"/>
        <v>-6,22203864896286+4,15743330954621i</v>
      </c>
      <c r="DL250" s="240" t="str">
        <f t="shared" ca="1" si="429"/>
        <v>3,1994726885086-6,76471663767224i</v>
      </c>
      <c r="DM250" s="240" t="str">
        <f t="shared" ca="1" si="430"/>
        <v>0,733480125272044+7,44714868780951i</v>
      </c>
      <c r="DN250" s="240" t="str">
        <f t="shared" ca="1" si="431"/>
        <v>-4,45772646513307-6,01054834724455i</v>
      </c>
      <c r="DO250" s="240" t="str">
        <f t="shared" ca="1" si="432"/>
        <v>6,9135589241229+2,86368987063764i</v>
      </c>
      <c r="DP250" s="240" t="str">
        <f t="shared" ca="1" si="433"/>
        <v>-7,40218810715554+1,09801088282273i</v>
      </c>
      <c r="DQ250" s="240" t="str">
        <f t="shared" ca="1" si="434"/>
        <v>5,78457810810049-4,74728056720862i</v>
      </c>
      <c r="DR250" s="240" t="str">
        <f t="shared" ca="1" si="435"/>
        <v>-2,52100817303861+7,04574584156884i</v>
      </c>
      <c r="DS250" s="240" t="str">
        <f t="shared" ca="1" si="436"/>
        <v>-1,45989643597475-7,33939500699753i</v>
      </c>
      <c r="DT250" s="240" t="str">
        <f t="shared" ca="1" si="437"/>
        <v>5,02539805459105+5,54467231362003i</v>
      </c>
      <c r="DU250" s="240" t="str">
        <f t="shared" ca="1" si="438"/>
        <v>-7,16095894014549-2,17225314594371i</v>
      </c>
      <c r="DV250" s="240" t="str">
        <f t="shared" ca="1" si="439"/>
        <v>7,25892066141117-1,81826497074819i</v>
      </c>
      <c r="DW250" s="240" t="str">
        <f t="shared" ca="1" si="440"/>
        <v>-5,29140891788532+5,29140891788148i</v>
      </c>
      <c r="DX250" s="240" t="str">
        <f t="shared" ca="1" si="441"/>
        <v>1,81826497074604-7,25892066141172i</v>
      </c>
      <c r="DY250" s="240" t="str">
        <f t="shared" ca="1" si="442"/>
        <v>2,17225314593851+7,16095894014707i</v>
      </c>
      <c r="DZ250" s="240" t="str">
        <f t="shared" ca="1" si="443"/>
        <v>-5,54467231362152-5,02539805458941i</v>
      </c>
      <c r="EA250" s="240" t="str">
        <f t="shared" ca="1" si="444"/>
        <v>7,33939500699796+1,45989643597257i</v>
      </c>
      <c r="EB250" s="240" t="str">
        <f t="shared" ca="1" si="445"/>
        <v>-7,04574584156809+2,5210081730407i</v>
      </c>
      <c r="EC250" s="240" t="str">
        <f t="shared" ca="1" si="446"/>
        <v>4,7472805672069-5,7845781081019i</v>
      </c>
      <c r="ED250" s="240" t="str">
        <f t="shared" ca="1" si="447"/>
        <v>-1,09801088282053+7,40218810715586i</v>
      </c>
      <c r="EE250" s="240" t="str">
        <f t="shared" ca="1" si="448"/>
        <v>-2,86368987063969-6,91355892412205i</v>
      </c>
      <c r="EF250" s="240" t="str">
        <f t="shared" ca="1" si="449"/>
        <v>6,01054834724587+4,45772646513129i</v>
      </c>
      <c r="EG250" s="240" t="str">
        <f t="shared" ca="1" si="450"/>
        <v>-7,44714868780973-0,733480125269837i</v>
      </c>
      <c r="EH250" s="240" t="str">
        <f t="shared" ca="1" si="451"/>
        <v>6,76471663767456-3,19947268850369i</v>
      </c>
      <c r="EI250" s="240" t="str">
        <f t="shared" ca="1" si="452"/>
        <v>-4,15743330954437+6,2220386489641i</v>
      </c>
      <c r="EJ250" s="240" t="str">
        <f t="shared" ca="1" si="453"/>
        <v>0,367182349859712-7,47416843498081i</v>
      </c>
      <c r="EK250" s="240" t="str">
        <f t="shared" ca="1" si="454"/>
        <v>3,52754769642731+6,59957755632453i</v>
      </c>
      <c r="EL250" s="240" t="str">
        <f t="shared" ca="1" si="455"/>
        <v>-6,41853951458657-3,84712453297301i</v>
      </c>
      <c r="EM250" s="240" t="str">
        <f t="shared" ca="1" si="456"/>
        <v>7,48318225573265-2,34678317776423E-13i</v>
      </c>
      <c r="EN250" s="240"/>
      <c r="EO250" s="240"/>
      <c r="EP250" s="240"/>
    </row>
    <row r="251" spans="1:146">
      <c r="A251" s="268">
        <f t="shared" si="323"/>
        <v>2.9492187500000022E-3</v>
      </c>
      <c r="B251" s="267">
        <v>151</v>
      </c>
      <c r="C251" s="266">
        <f t="shared" si="324"/>
        <v>30200</v>
      </c>
      <c r="N251" s="265">
        <f t="shared" ca="1" si="327"/>
        <v>22.482845512536336</v>
      </c>
      <c r="O251" s="240">
        <f t="shared" ca="1" si="328"/>
        <v>7.4828455125363362</v>
      </c>
      <c r="P251" s="240" t="str">
        <f t="shared" ca="1" si="329"/>
        <v>-6,32190870947909+4,00330453918979i</v>
      </c>
      <c r="Q251" s="240" t="str">
        <f t="shared" ca="1" si="330"/>
        <v>3,19932871223683-6,76441222542966i</v>
      </c>
      <c r="R251" s="240" t="str">
        <f t="shared" ca="1" si="331"/>
        <v>0,915980171600787+7,42657103175614i</v>
      </c>
      <c r="S251" s="240" t="str">
        <f t="shared" ca="1" si="332"/>
        <v>-4,74706693958691-5,78431780208921i</v>
      </c>
      <c r="T251" s="240" t="str">
        <f t="shared" ca="1" si="333"/>
        <v>7,10517268517729+2,34723200350875i</v>
      </c>
      <c r="U251" s="241" t="str">
        <f t="shared" ca="1" si="334"/>
        <v>-7,25859400998671+1,81818314882475i</v>
      </c>
      <c r="V251" s="240" t="str">
        <f t="shared" ca="1" si="335"/>
        <v>5,15972537089744-5,4194290346311i</v>
      </c>
      <c r="W251" s="240" t="str">
        <f t="shared" ca="1" si="336"/>
        <v>-1,45983074063747+7,33906473422705i</v>
      </c>
      <c r="X251" s="240" t="str">
        <f t="shared" ca="1" si="337"/>
        <v>-2,69303895912006-6,98144097798919i</v>
      </c>
      <c r="Y251" s="240" t="str">
        <f t="shared" ca="1" si="338"/>
        <v>6,01027787257538+4,45752586744217i</v>
      </c>
      <c r="Z251" s="240" t="str">
        <f t="shared" ca="1" si="339"/>
        <v>-7,46257041845345-0,550472264613455i</v>
      </c>
      <c r="AA251" s="240" t="str">
        <f t="shared" ca="1" si="340"/>
        <v>6,59928057533951-3,52738895678259i</v>
      </c>
      <c r="AB251" s="240" t="str">
        <f t="shared" ca="1" si="341"/>
        <v>-3,68828102586405+6,51072653693398i</v>
      </c>
      <c r="AC251" s="240" t="str">
        <f t="shared" ca="1" si="342"/>
        <v>-0,367165826651285-7,47383209740657i</v>
      </c>
      <c r="AD251" s="240" t="str">
        <f t="shared" ca="1" si="343"/>
        <v>4,30868374123245+6,11786085020935i</v>
      </c>
      <c r="AE251" s="240" t="str">
        <f t="shared" ca="1" si="344"/>
        <v>-6,91324781397612-2,86356100459544i</v>
      </c>
      <c r="AF251" s="240" t="str">
        <f t="shared" ca="1" si="345"/>
        <v>7,37268038495242-1,27928140212508i</v>
      </c>
      <c r="AG251" s="240" t="str">
        <f t="shared" ca="1" si="346"/>
        <v>-5,54442280337092+5,0251719116808i</v>
      </c>
      <c r="AH251" s="240" t="str">
        <f t="shared" ca="1" si="347"/>
        <v>1,99577036040704-7,21178740902738i</v>
      </c>
      <c r="AI251" s="240" t="str">
        <f t="shared" ca="1" si="348"/>
        <v>2,17215539455175+7,16063669699873i</v>
      </c>
      <c r="AJ251" s="240" t="str">
        <f t="shared" ca="1" si="349"/>
        <v>-5,66607681913392-4,88759147680721i</v>
      </c>
      <c r="AK251" s="240" t="str">
        <f t="shared" ca="1" si="350"/>
        <v>7,40185500869632+1,09796147233061i</v>
      </c>
      <c r="AL251" s="240" t="str">
        <f t="shared" ca="1" si="351"/>
        <v>-6,84089036798312+3,03235814799653i</v>
      </c>
      <c r="AM251" s="240" t="str">
        <f t="shared" ca="1" si="352"/>
        <v>4,15724622504968-6,22175865722831i</v>
      </c>
      <c r="AN251" s="240" t="str">
        <f t="shared" ca="1" si="353"/>
        <v>-0,183638221725075+7,48059181936876i</v>
      </c>
      <c r="AO251" s="240" t="str">
        <f t="shared" ca="1" si="354"/>
        <v>-3,84695141236858-6,41825068031474i</v>
      </c>
      <c r="AP251" s="240" t="str">
        <f t="shared" ca="1" si="355"/>
        <v>6,68385945388876+3,36437212049249i</v>
      </c>
      <c r="AQ251" s="240" t="str">
        <f t="shared" ca="1" si="356"/>
        <v>-7,44681356612365+0,733447118667723i</v>
      </c>
      <c r="AR251" s="240" t="str">
        <f t="shared" ca="1" si="357"/>
        <v>-7,44681356612365+0,733447118667723i</v>
      </c>
      <c r="AS251" s="240" t="str">
        <f t="shared" ca="1" si="358"/>
        <v>-2,52089472767695+7,04542878300929i</v>
      </c>
      <c r="AT251" s="240" t="str">
        <f t="shared" ca="1" si="359"/>
        <v>-1,63950073169908-7,30102830533093i</v>
      </c>
      <c r="AU251" s="240" t="str">
        <f t="shared" ca="1" si="360"/>
        <v>5,29117080448737+5,29117080448416i</v>
      </c>
      <c r="AV251" s="240" t="str">
        <f t="shared" ca="1" si="361"/>
        <v>-7,30102830533029-1,63950073170191i</v>
      </c>
      <c r="AW251" s="240" t="str">
        <f t="shared" ca="1" si="362"/>
        <v>7,04542878301026-2,52089472767422i</v>
      </c>
      <c r="AX251" s="240" t="str">
        <f t="shared" ca="1" si="363"/>
        <v>-4,60368294674578+5,89907452829063i</v>
      </c>
      <c r="AY251" s="240" t="str">
        <f t="shared" ca="1" si="364"/>
        <v>0,733447118663201-7,44681356612409i</v>
      </c>
      <c r="AZ251" s="240" t="str">
        <f t="shared" ca="1" si="365"/>
        <v>3,3643721204899+6,68385945389006i</v>
      </c>
      <c r="BA251" s="240" t="str">
        <f t="shared" ca="1" si="366"/>
        <v>-6,41825068031477-3,84695141236852i</v>
      </c>
      <c r="BB251" s="240" t="str">
        <f t="shared" ca="1" si="367"/>
        <v>7,48059181936871-0,183638221727385i</v>
      </c>
      <c r="BC251" s="240" t="str">
        <f t="shared" ca="1" si="368"/>
        <v>-6,22175865722992+4,15724622504726i</v>
      </c>
      <c r="BD251" s="240" t="str">
        <f t="shared" ca="1" si="369"/>
        <v>3,03235814799704-6,8408903679829i</v>
      </c>
      <c r="BE251" s="240" t="str">
        <f t="shared" ca="1" si="370"/>
        <v>1,09796147233226+7,40185500869608i</v>
      </c>
      <c r="BF251" s="240" t="str">
        <f t="shared" ca="1" si="371"/>
        <v>-4,88759147680453-5,66607681913623i</v>
      </c>
      <c r="BG251" s="240" t="str">
        <f t="shared" ca="1" si="372"/>
        <v>7,16063669699836+2,172155394553i</v>
      </c>
      <c r="BH251" s="240" t="str">
        <f t="shared" ca="1" si="373"/>
        <v>-7,21178740902714+1,99577036040793i</v>
      </c>
      <c r="BI251" s="240" t="str">
        <f t="shared" ca="1" si="374"/>
        <v>5,02517191167846-5,54442280337305i</v>
      </c>
      <c r="BJ251" s="240" t="str">
        <f t="shared" ca="1" si="375"/>
        <v>-1,27928140212731+7,37268038495203i</v>
      </c>
      <c r="BK251" s="240" t="str">
        <f t="shared" ca="1" si="376"/>
        <v>-2,86356100459473-6,91324781397641i</v>
      </c>
      <c r="BL251" s="240" t="str">
        <f t="shared" ca="1" si="377"/>
        <v>6,11786085021032+4,30868374123108i</v>
      </c>
      <c r="BM251" s="240" t="str">
        <f t="shared" ca="1" si="378"/>
        <v>-7,47383209740638-0,367165826655032i</v>
      </c>
      <c r="BN251" s="240" t="str">
        <f t="shared" ca="1" si="379"/>
        <v>6,51072653693473-3,68828102586274i</v>
      </c>
      <c r="BO251" s="240" t="str">
        <f t="shared" ca="1" si="380"/>
        <v>-3,52738895678197+6,59928057533985i</v>
      </c>
      <c r="BP251" s="240" t="str">
        <f t="shared" ca="1" si="381"/>
        <v>-0,550472264616448-7,46257041845323i</v>
      </c>
      <c r="BQ251" s="240" t="str">
        <f t="shared" ca="1" si="382"/>
        <v>4,45752586744039+6,01027787257669i</v>
      </c>
      <c r="BR251" s="240" t="str">
        <f t="shared" ca="1" si="383"/>
        <v>-6,98144097798921-2,69303895912004i</v>
      </c>
      <c r="BS251" s="240" t="str">
        <f t="shared" ca="1" si="384"/>
        <v>7,33906473422661-1,45983074063967i</v>
      </c>
      <c r="BT251" s="240" t="str">
        <f t="shared" ca="1" si="385"/>
        <v>-5,41942903463313+5,15972537089529i</v>
      </c>
      <c r="BU251" s="240" t="str">
        <f t="shared" ca="1" si="386"/>
        <v>1,81818314882542-7,25859400998654i</v>
      </c>
      <c r="BV251" s="240" t="str">
        <f t="shared" ca="1" si="387"/>
        <v>2,34723200350951+7,10517268517704i</v>
      </c>
      <c r="BW251" s="240" t="str">
        <f t="shared" ca="1" si="388"/>
        <v>-5,78431780209113-4,74706693958457i</v>
      </c>
      <c r="BX251" s="240" t="str">
        <f t="shared" ca="1" si="389"/>
        <v>7,42657103175587+0,915980171602957i</v>
      </c>
      <c r="BY251" s="240" t="str">
        <f t="shared" ca="1" si="390"/>
        <v>-6,76441222542957+3,19932871223702i</v>
      </c>
      <c r="BZ251" s="240" t="str">
        <f t="shared" ca="1" si="391"/>
        <v>4,00330453918778-6,32190870948037i</v>
      </c>
      <c r="CA251" s="240" t="str">
        <f t="shared" ca="1" si="392"/>
        <v>-2,90045476479661E-12+7,48284551253634i</v>
      </c>
      <c r="CB251" s="240" t="str">
        <f t="shared" ca="1" si="393"/>
        <v>-4,00330453918917-6,32190870947948i</v>
      </c>
      <c r="CC251" s="240" t="str">
        <f t="shared" ca="1" si="394"/>
        <v>6,76441222543027+3,19932871223554i</v>
      </c>
      <c r="CD251" s="240" t="str">
        <f t="shared" ca="1" si="395"/>
        <v>-7,42657103175567+0,915980171604581i</v>
      </c>
      <c r="CE251" s="240" t="str">
        <f t="shared" ca="1" si="396"/>
        <v>5,78431780209009-4,74706693958584i</v>
      </c>
      <c r="CF251" s="240" t="str">
        <f t="shared" ca="1" si="397"/>
        <v>-2,34723200350795+7,10517268517756i</v>
      </c>
      <c r="CG251" s="240" t="str">
        <f t="shared" ca="1" si="398"/>
        <v>-1,81818314882701-7,25859400998614i</v>
      </c>
      <c r="CH251" s="240" t="str">
        <f t="shared" ca="1" si="399"/>
        <v>5,41942903462913+5,1597253708995i</v>
      </c>
      <c r="CI251" s="240" t="str">
        <f t="shared" ca="1" si="400"/>
        <v>-7,33906473422688-1,45983074063827i</v>
      </c>
      <c r="CJ251" s="240" t="str">
        <f t="shared" ca="1" si="401"/>
        <v>6,98144097798861-2,69303895912157i</v>
      </c>
      <c r="CK251" s="240" t="str">
        <f t="shared" ca="1" si="402"/>
        <v>-4,45752586744505+6,01027787257324i</v>
      </c>
      <c r="CL251" s="240" t="str">
        <f t="shared" ca="1" si="403"/>
        <v>0,550472264615022-7,46257041845334i</v>
      </c>
      <c r="CM251" s="240" t="str">
        <f t="shared" ca="1" si="404"/>
        <v>3,52738895678342+6,59928057533907i</v>
      </c>
      <c r="CN251" s="240" t="str">
        <f t="shared" ca="1" si="405"/>
        <v>-6,51072653693544-3,68828102586149i</v>
      </c>
      <c r="CO251" s="240" t="str">
        <f t="shared" ca="1" si="406"/>
        <v>7,47383209740668-0,367165826649026i</v>
      </c>
      <c r="CP251" s="240" t="str">
        <f t="shared" ca="1" si="407"/>
        <v>-6,11786085020925+4,3086837412326i</v>
      </c>
      <c r="CQ251" s="240" t="str">
        <f t="shared" ca="1" si="408"/>
        <v>2,8635610045934-6,91324781397696i</v>
      </c>
      <c r="CR251" s="240" t="str">
        <f t="shared" ca="1" si="409"/>
        <v>1,27928140212139+7,37268038495305i</v>
      </c>
      <c r="CS251" s="240" t="str">
        <f t="shared" ca="1" si="410"/>
        <v>-5,02517191167984-5,5444228033718i</v>
      </c>
      <c r="CT251" s="240" t="str">
        <f t="shared" ca="1" si="411"/>
        <v>7,21178740902758+1,99577036040635i</v>
      </c>
      <c r="CU251" s="240" t="str">
        <f t="shared" ca="1" si="412"/>
        <v>-7,16063669699782+2,17215539455477i</v>
      </c>
      <c r="CV251" s="240" t="str">
        <f t="shared" ca="1" si="413"/>
        <v>4,88759147680876-5,66607681913258i</v>
      </c>
      <c r="CW251" s="240" t="str">
        <f t="shared" ca="1" si="414"/>
        <v>-1,09796147233064+7,40185500869632i</v>
      </c>
      <c r="CX251" s="240" t="str">
        <f t="shared" ca="1" si="415"/>
        <v>-3,03235814799874-6,84089036798214i</v>
      </c>
      <c r="CY251" s="240" t="str">
        <f t="shared" ca="1" si="416"/>
        <v>6,22175865722682+4,1572462250519i</v>
      </c>
      <c r="CZ251" s="240" t="str">
        <f t="shared" ca="1" si="417"/>
        <v>-7,48059181936874-0,183638221725742i</v>
      </c>
      <c r="DA251" s="240" t="str">
        <f t="shared" ca="1" si="418"/>
        <v>6,41825068031382-3,8469514123701i</v>
      </c>
      <c r="DB251" s="240" t="str">
        <f t="shared" ca="1" si="419"/>
        <v>-3,36437212048843+6,6838594538908i</v>
      </c>
      <c r="DC251" s="240" t="str">
        <f t="shared" ca="1" si="420"/>
        <v>-0,733447118664836-7,44681356612393i</v>
      </c>
      <c r="DD251" s="240" t="str">
        <f t="shared" ca="1" si="421"/>
        <v>4,60368294674724+5,89907452828949i</v>
      </c>
      <c r="DE251" s="240" t="str">
        <f t="shared" ca="1" si="422"/>
        <v>-7,04542878301082-2,52089472767267i</v>
      </c>
      <c r="DF251" s="240" t="str">
        <f t="shared" ca="1" si="423"/>
        <v>7,30102830533156-1,63950073169625i</v>
      </c>
      <c r="DG251" s="240" t="str">
        <f t="shared" ca="1" si="424"/>
        <v>-5,29117080448636+5,29117080448517i</v>
      </c>
      <c r="DH251" s="240" t="str">
        <f t="shared" ca="1" si="425"/>
        <v>1,63950073169748-7,30102830533129i</v>
      </c>
      <c r="DI251" s="240" t="str">
        <f t="shared" ca="1" si="426"/>
        <v>2,52089472767149+7,04542878301125i</v>
      </c>
      <c r="DJ251" s="240" t="str">
        <f t="shared" ca="1" si="427"/>
        <v>-5,89907452828872-4,60368294674823i</v>
      </c>
      <c r="DK251" s="240" t="str">
        <f t="shared" ca="1" si="428"/>
        <v>7,44681356612381+0,733447118666088i</v>
      </c>
      <c r="DL251" s="240" t="str">
        <f t="shared" ca="1" si="429"/>
        <v>-6,68385945388811+3,36437212049376i</v>
      </c>
      <c r="DM251" s="240" t="str">
        <f t="shared" ca="1" si="430"/>
        <v>3,84695141237118-6,41825068031317i</v>
      </c>
      <c r="DN251" s="240" t="str">
        <f t="shared" ca="1" si="431"/>
        <v>0,183638221724485+7,48059181936877i</v>
      </c>
      <c r="DO251" s="240" t="str">
        <f t="shared" ca="1" si="432"/>
        <v>-4,15724622505086-6,22175865722751i</v>
      </c>
      <c r="DP251" s="240" t="str">
        <f t="shared" ca="1" si="433"/>
        <v>6,84089036798163+3,03235814799989i</v>
      </c>
      <c r="DQ251" s="240" t="str">
        <f t="shared" ca="1" si="434"/>
        <v>-7,4018550086965+1,0979614723294i</v>
      </c>
      <c r="DR251" s="240" t="str">
        <f t="shared" ca="1" si="435"/>
        <v>5,6660768191334-4,88759147680781i</v>
      </c>
      <c r="DS251" s="240" t="str">
        <f t="shared" ca="1" si="436"/>
        <v>-2,17215539454865+7,16063669699967i</v>
      </c>
      <c r="DT251" s="240" t="str">
        <f t="shared" ca="1" si="437"/>
        <v>-1,99577036040514-7,21178740902792i</v>
      </c>
      <c r="DU251" s="240" t="str">
        <f t="shared" ca="1" si="438"/>
        <v>5,54442280337095+5,02517191168076i</v>
      </c>
      <c r="DV251" s="240" t="str">
        <f t="shared" ca="1" si="439"/>
        <v>-7,37268038495284-1,27928140212262i</v>
      </c>
      <c r="DW251" s="240" t="str">
        <f t="shared" ca="1" si="440"/>
        <v>6,91324781397744-2,86356100459224i</v>
      </c>
      <c r="DX251" s="240" t="str">
        <f t="shared" ca="1" si="441"/>
        <v>-4,30868374123363+6,11786085020852i</v>
      </c>
      <c r="DY251" s="240" t="str">
        <f t="shared" ca="1" si="442"/>
        <v>0,367165826650282-7,47383209740662i</v>
      </c>
      <c r="DZ251" s="240" t="str">
        <f t="shared" ca="1" si="443"/>
        <v>3,68828102586669+6,51072653693249i</v>
      </c>
      <c r="EA251" s="240" t="str">
        <f t="shared" ca="1" si="444"/>
        <v>-6,59928057533848-3,52738895678452i</v>
      </c>
      <c r="EB251" s="240" t="str">
        <f t="shared" ca="1" si="445"/>
        <v>7,46257041845343-0,550472264613768i</v>
      </c>
      <c r="EC251" s="240" t="str">
        <f t="shared" ca="1" si="446"/>
        <v>-6,01027787257398+4,45752586744404i</v>
      </c>
      <c r="ED251" s="240" t="str">
        <f t="shared" ca="1" si="447"/>
        <v>2,69303895912274-6,98144097798816i</v>
      </c>
      <c r="EE251" s="240" t="str">
        <f t="shared" ca="1" si="448"/>
        <v>1,45983074063704+7,33906473422713i</v>
      </c>
      <c r="EF251" s="240" t="str">
        <f t="shared" ca="1" si="449"/>
        <v>-5,15972537089859-5,41942903463i</v>
      </c>
      <c r="EG251" s="240" t="str">
        <f t="shared" ca="1" si="450"/>
        <v>7,2585940099877+1,8181831488208i</v>
      </c>
      <c r="EH251" s="240" t="str">
        <f t="shared" ca="1" si="451"/>
        <v>-7,10517268517788+2,34723200350696i</v>
      </c>
      <c r="EI251" s="240" t="str">
        <f t="shared" ca="1" si="452"/>
        <v>4,74706693958681-5,78431780208929i</v>
      </c>
      <c r="EJ251" s="240" t="str">
        <f t="shared" ca="1" si="453"/>
        <v>-0,915980171598235+7,42657103175645i</v>
      </c>
      <c r="EK251" s="240" t="str">
        <f t="shared" ca="1" si="454"/>
        <v>-3,19932871223459-6,76441222543071i</v>
      </c>
      <c r="EL251" s="240" t="str">
        <f t="shared" ca="1" si="455"/>
        <v>6,32190870947881+4,00330453919023i</v>
      </c>
      <c r="EM251" s="240" t="str">
        <f t="shared" ca="1" si="456"/>
        <v>-7,48284551253634+1,85539986172355E-12i</v>
      </c>
      <c r="EN251" s="240"/>
      <c r="EO251" s="240"/>
      <c r="EP251" s="240"/>
    </row>
    <row r="252" spans="1:146">
      <c r="A252" s="268">
        <f t="shared" si="323"/>
        <v>2.9687500000000022E-3</v>
      </c>
      <c r="B252" s="267">
        <v>152</v>
      </c>
      <c r="C252" s="266">
        <f t="shared" si="324"/>
        <v>30400</v>
      </c>
      <c r="N252" s="265">
        <f t="shared" ca="1" si="327"/>
        <v>22.482485143348232</v>
      </c>
      <c r="O252" s="240">
        <f t="shared" ca="1" si="328"/>
        <v>7.4824851433482316</v>
      </c>
      <c r="P252" s="240" t="str">
        <f t="shared" ca="1" si="329"/>
        <v>-6,22145902119931+4,15704601465569i</v>
      </c>
      <c r="Q252" s="240" t="str">
        <f t="shared" ca="1" si="330"/>
        <v>2,86342309727729-6,91291487625921i</v>
      </c>
      <c r="R252" s="240" t="str">
        <f t="shared" ca="1" si="331"/>
        <v>1,45976043609642+7,33871128943186i</v>
      </c>
      <c r="S252" s="240" t="str">
        <f t="shared" ca="1" si="332"/>
        <v>-5,29091598498904-5,29091598498922i</v>
      </c>
      <c r="T252" s="240" t="str">
        <f t="shared" ca="1" si="333"/>
        <v>7,33871128943181+1,45976043609668i</v>
      </c>
      <c r="U252" s="241" t="str">
        <f t="shared" ca="1" si="334"/>
        <v>-6,91291487625915+2,86342309727745i</v>
      </c>
      <c r="V252" s="240" t="str">
        <f t="shared" ca="1" si="335"/>
        <v>4,1570460146554-6,22145902119949i</v>
      </c>
      <c r="W252" s="240" t="str">
        <f t="shared" ca="1" si="336"/>
        <v>-2,61248506898487E-13+7,48248514334823i</v>
      </c>
      <c r="X252" s="240" t="str">
        <f t="shared" ca="1" si="337"/>
        <v>-4,15704601465559-6,22145902119937i</v>
      </c>
      <c r="Y252" s="240" t="str">
        <f t="shared" ca="1" si="338"/>
        <v>6,91291487625923+2,86342309727724i</v>
      </c>
      <c r="Z252" s="240" t="str">
        <f t="shared" ca="1" si="339"/>
        <v>-7,33871128943177+1,45976043609686i</v>
      </c>
      <c r="AA252" s="240" t="str">
        <f t="shared" ca="1" si="340"/>
        <v>5,29091598498942-5,29091598498884i</v>
      </c>
      <c r="AB252" s="240" t="str">
        <f t="shared" ca="1" si="341"/>
        <v>-1,45976043609693+7,33871128943175i</v>
      </c>
      <c r="AC252" s="240" t="str">
        <f t="shared" ca="1" si="342"/>
        <v>-2,86342309727718-6,91291487625926i</v>
      </c>
      <c r="AD252" s="240" t="str">
        <f t="shared" ca="1" si="343"/>
        <v>6,22145902119934+4,15704601465565i</v>
      </c>
      <c r="AE252" s="240" t="str">
        <f t="shared" ca="1" si="344"/>
        <v>-7,48248514334823+2,21830551168478E-13i</v>
      </c>
      <c r="AF252" s="240" t="str">
        <f t="shared" ca="1" si="345"/>
        <v>6,22145902119909-4,15704601465602i</v>
      </c>
      <c r="AG252" s="240" t="str">
        <f t="shared" ca="1" si="346"/>
        <v>-2,86342309727751+6,91291487625912i</v>
      </c>
      <c r="AH252" s="240" t="str">
        <f t="shared" ca="1" si="347"/>
        <v>-1,45976043609664-7,33871128943181i</v>
      </c>
      <c r="AI252" s="240" t="str">
        <f t="shared" ca="1" si="348"/>
        <v>5,2909159849892+5,29091598498906i</v>
      </c>
      <c r="AJ252" s="240" t="str">
        <f t="shared" ca="1" si="349"/>
        <v>-7,33871128943186-1,45976043609643i</v>
      </c>
      <c r="AK252" s="240" t="str">
        <f t="shared" ca="1" si="350"/>
        <v>6,91291487625936-2,86342309727692i</v>
      </c>
      <c r="AL252" s="240" t="str">
        <f t="shared" ca="1" si="351"/>
        <v>-4,15704601465588+6,22145902119918i</v>
      </c>
      <c r="AM252" s="240" t="str">
        <f t="shared" ca="1" si="352"/>
        <v>6,60010830502041E-14-7,48248514334823i</v>
      </c>
      <c r="AN252" s="240" t="str">
        <f t="shared" ca="1" si="353"/>
        <v>4,15704601465578+6,22145902119925i</v>
      </c>
      <c r="AO252" s="240" t="str">
        <f t="shared" ca="1" si="354"/>
        <v>-6,91291487625932-2,86342309727704i</v>
      </c>
      <c r="AP252" s="240" t="str">
        <f t="shared" ca="1" si="355"/>
        <v>7,33871128943142-1,4597604360986i</v>
      </c>
      <c r="AQ252" s="240" t="str">
        <f t="shared" ca="1" si="356"/>
        <v>-5,29091598498711+5,29091598499115i</v>
      </c>
      <c r="AR252" s="240" t="str">
        <f t="shared" ca="1" si="357"/>
        <v>-5,29091598498711+5,29091598499115i</v>
      </c>
      <c r="AS252" s="240" t="str">
        <f t="shared" ca="1" si="358"/>
        <v>2,86342309727464+6,91291487626031i</v>
      </c>
      <c r="AT252" s="240" t="str">
        <f t="shared" ca="1" si="359"/>
        <v>-6,22145902119822-4,15704601465732i</v>
      </c>
      <c r="AU252" s="240" t="str">
        <f t="shared" ca="1" si="360"/>
        <v>7,48248514334823+1,04499402759395E-12i</v>
      </c>
      <c r="AV252" s="240" t="str">
        <f t="shared" ca="1" si="361"/>
        <v>-6,22145902119938+4,15704601465558i</v>
      </c>
      <c r="AW252" s="240" t="str">
        <f t="shared" ca="1" si="362"/>
        <v>2,86342309727657-6,91291487625951i</v>
      </c>
      <c r="AX252" s="240" t="str">
        <f t="shared" ca="1" si="363"/>
        <v>1,45976043609837+7,33871128943147i</v>
      </c>
      <c r="AY252" s="240" t="str">
        <f t="shared" ca="1" si="364"/>
        <v>-5,2909159849909-5,29091598498736i</v>
      </c>
      <c r="AZ252" s="240" t="str">
        <f t="shared" ca="1" si="365"/>
        <v>7,33871128943249+1,45976043609324i</v>
      </c>
      <c r="BA252" s="240" t="str">
        <f t="shared" ca="1" si="366"/>
        <v>-6,9129148762604+2,86342309727442i</v>
      </c>
      <c r="BB252" s="240" t="str">
        <f t="shared" ca="1" si="367"/>
        <v>4,1570460146576-6,22145902119803i</v>
      </c>
      <c r="BC252" s="240" t="str">
        <f t="shared" ca="1" si="368"/>
        <v>-1,27965940717224E-12+7,48248514334823i</v>
      </c>
      <c r="BD252" s="240" t="str">
        <f t="shared" ca="1" si="369"/>
        <v>-4,1570460146553-6,22145902119957i</v>
      </c>
      <c r="BE252" s="240" t="str">
        <f t="shared" ca="1" si="370"/>
        <v>6,91291487625942+2,86342309727678i</v>
      </c>
      <c r="BF252" s="240" t="str">
        <f t="shared" ca="1" si="371"/>
        <v>-7,33871128943154+1,45976043609803i</v>
      </c>
      <c r="BG252" s="240" t="str">
        <f t="shared" ca="1" si="372"/>
        <v>5,2909159849876-5,29091598499066i</v>
      </c>
      <c r="BH252" s="240" t="str">
        <f t="shared" ca="1" si="373"/>
        <v>-1,45976043609358+7,33871128943242i</v>
      </c>
      <c r="BI252" s="240" t="str">
        <f t="shared" ca="1" si="374"/>
        <v>-2,86342309727411-6,91291487626053i</v>
      </c>
      <c r="BJ252" s="240" t="str">
        <f t="shared" ca="1" si="375"/>
        <v>6,22145902119796+4,15704601465771i</v>
      </c>
      <c r="BK252" s="240" t="str">
        <f t="shared" ca="1" si="376"/>
        <v>-7,48248514334823-1,62065729603132E-12i</v>
      </c>
      <c r="BL252" s="240" t="str">
        <f t="shared" ca="1" si="377"/>
        <v>6,22145902119964-4,15704601465519i</v>
      </c>
      <c r="BM252" s="240" t="str">
        <f t="shared" ca="1" si="378"/>
        <v>-2,8634230972771+6,91291487625929i</v>
      </c>
      <c r="BN252" s="240" t="str">
        <f t="shared" ca="1" si="379"/>
        <v>-1,4597604360977-7,3387112894316i</v>
      </c>
      <c r="BO252" s="240" t="str">
        <f t="shared" ca="1" si="380"/>
        <v>5,29091598499057+5,29091598498769i</v>
      </c>
      <c r="BP252" s="240" t="str">
        <f t="shared" ca="1" si="381"/>
        <v>-7,33871128943236-1,45976043609391i</v>
      </c>
      <c r="BQ252" s="240" t="str">
        <f t="shared" ca="1" si="382"/>
        <v>6,91291487626058-2,86342309727399i</v>
      </c>
      <c r="BR252" s="240" t="str">
        <f t="shared" ca="1" si="383"/>
        <v>-4,15704601465799+6,22145902119777i</v>
      </c>
      <c r="BS252" s="240" t="str">
        <f t="shared" ca="1" si="384"/>
        <v>1,96165518489039E-12-7,48248514334823i</v>
      </c>
      <c r="BT252" s="240" t="str">
        <f t="shared" ca="1" si="385"/>
        <v>4,15704601465491+6,22145902119983i</v>
      </c>
      <c r="BU252" s="240" t="str">
        <f t="shared" ca="1" si="386"/>
        <v>-6,91291487625916-2,86342309727741i</v>
      </c>
      <c r="BV252" s="240" t="str">
        <f t="shared" ca="1" si="387"/>
        <v>7,33871128943163-1,45976043609758i</v>
      </c>
      <c r="BW252" s="240" t="str">
        <f t="shared" ca="1" si="388"/>
        <v>-5,29091598498793+5,29091598499033i</v>
      </c>
      <c r="BX252" s="240" t="str">
        <f t="shared" ca="1" si="389"/>
        <v>1,45976043609404-7,33871128943233i</v>
      </c>
      <c r="BY252" s="240" t="str">
        <f t="shared" ca="1" si="390"/>
        <v>2,86342309728055+6,91291487625787i</v>
      </c>
      <c r="BZ252" s="240" t="str">
        <f t="shared" ca="1" si="391"/>
        <v>-6,22145902119758-4,15704601465828i</v>
      </c>
      <c r="CA252" s="240" t="str">
        <f t="shared" ca="1" si="392"/>
        <v>7,48248514334823+2,08998805518791E-12i</v>
      </c>
      <c r="CB252" s="240" t="str">
        <f t="shared" ca="1" si="393"/>
        <v>-6,22145902120002+4,15704601465462i</v>
      </c>
      <c r="CC252" s="240" t="str">
        <f t="shared" ca="1" si="394"/>
        <v>2,86342309727753-6,91291487625911i</v>
      </c>
      <c r="CD252" s="240" t="str">
        <f t="shared" ca="1" si="395"/>
        <v>1,45976043609724+7,33871128943169i</v>
      </c>
      <c r="CE252" s="240" t="str">
        <f t="shared" ca="1" si="396"/>
        <v>-5,29091598499024-5,29091598498802i</v>
      </c>
      <c r="CF252" s="240" t="str">
        <f t="shared" ca="1" si="397"/>
        <v>7,33871128943222+1,45976043609458i</v>
      </c>
      <c r="CG252" s="240" t="str">
        <f t="shared" ca="1" si="398"/>
        <v>-6,91291487625791+2,86342309728043i</v>
      </c>
      <c r="CH252" s="240" t="str">
        <f t="shared" ca="1" si="399"/>
        <v>4,15704601465856-6,22145902119739i</v>
      </c>
      <c r="CI252" s="240" t="str">
        <f t="shared" ca="1" si="400"/>
        <v>-2,21832092548542E-12+7,48248514334823i</v>
      </c>
      <c r="CJ252" s="240" t="str">
        <f t="shared" ca="1" si="401"/>
        <v>-4,15704601465452-6,22145902120009i</v>
      </c>
      <c r="CK252" s="240" t="str">
        <f t="shared" ca="1" si="402"/>
        <v>6,91291487625898+2,86342309727785i</v>
      </c>
      <c r="CL252" s="240" t="str">
        <f t="shared" ca="1" si="403"/>
        <v>-7,33871128943176+1,4597604360969i</v>
      </c>
      <c r="CM252" s="240" t="str">
        <f t="shared" ca="1" si="404"/>
        <v>5,29091598498842-5,29091598498985i</v>
      </c>
      <c r="CN252" s="240" t="str">
        <f t="shared" ca="1" si="405"/>
        <v>-1,4597604360945+7,33871128943224i</v>
      </c>
      <c r="CO252" s="240" t="str">
        <f t="shared" ca="1" si="406"/>
        <v>-2,86342309728011-6,91291487625805i</v>
      </c>
      <c r="CP252" s="240" t="str">
        <f t="shared" ca="1" si="407"/>
        <v>6,22145902119744+4,15704601465849i</v>
      </c>
      <c r="CQ252" s="240" t="str">
        <f t="shared" ca="1" si="408"/>
        <v>-7,48248514334823-2,55931881434448E-12i</v>
      </c>
      <c r="CR252" s="240" t="str">
        <f t="shared" ca="1" si="409"/>
        <v>6,22145902120028-4,15704601465424i</v>
      </c>
      <c r="CS252" s="240" t="str">
        <f t="shared" ca="1" si="410"/>
        <v>-2,86342309727816+6,91291487625886i</v>
      </c>
      <c r="CT252" s="240" t="str">
        <f t="shared" ca="1" si="411"/>
        <v>-1,45976043609657-7,33871128943183i</v>
      </c>
      <c r="CU252" s="240" t="str">
        <f t="shared" ca="1" si="412"/>
        <v>5,29091598498991+5,29091598498836i</v>
      </c>
      <c r="CV252" s="240" t="str">
        <f t="shared" ca="1" si="413"/>
        <v>-7,33871128943217-1,45976043609483i</v>
      </c>
      <c r="CW252" s="240" t="str">
        <f t="shared" ca="1" si="414"/>
        <v>6,91291487625817-2,8634230972798i</v>
      </c>
      <c r="CX252" s="240" t="str">
        <f t="shared" ca="1" si="415"/>
        <v>-4,15704601465877+6,22145902119725i</v>
      </c>
      <c r="CY252" s="240" t="str">
        <f t="shared" ca="1" si="416"/>
        <v>2,90031670320356E-12-7,48248514334823i</v>
      </c>
      <c r="CZ252" s="240" t="str">
        <f t="shared" ca="1" si="417"/>
        <v>4,15704601465395+6,22145902120047i</v>
      </c>
      <c r="DA252" s="240" t="str">
        <f t="shared" ca="1" si="418"/>
        <v>-6,91291487625872-2,86342309727848i</v>
      </c>
      <c r="DB252" s="240" t="str">
        <f t="shared" ca="1" si="419"/>
        <v>7,33871128943181-1,45976043609666i</v>
      </c>
      <c r="DC252" s="240" t="str">
        <f t="shared" ca="1" si="420"/>
        <v>-5,2909159849886+5,29091598498966i</v>
      </c>
      <c r="DD252" s="240" t="str">
        <f t="shared" ca="1" si="421"/>
        <v>1,45976043609517-7,3387112894321i</v>
      </c>
      <c r="DE252" s="240" t="str">
        <f t="shared" ca="1" si="422"/>
        <v>2,86342309727949+6,9129148762583i</v>
      </c>
      <c r="DF252" s="240" t="str">
        <f t="shared" ca="1" si="423"/>
        <v>-6,22145902120107-4,15704601465305i</v>
      </c>
      <c r="DG252" s="240" t="str">
        <f t="shared" ca="1" si="424"/>
        <v>7,48248514334823+3,24131459206263E-12i</v>
      </c>
      <c r="DH252" s="240" t="str">
        <f t="shared" ca="1" si="425"/>
        <v>-6,22145902120066+4,15704601465367i</v>
      </c>
      <c r="DI252" s="240" t="str">
        <f t="shared" ca="1" si="426"/>
        <v>2,8634230972784-6,91291487625875i</v>
      </c>
      <c r="DJ252" s="240" t="str">
        <f t="shared" ca="1" si="427"/>
        <v>1,45976043609632+7,33871128943188i</v>
      </c>
      <c r="DK252" s="240" t="str">
        <f t="shared" ca="1" si="428"/>
        <v>-5,29091598498943-5,29091598498884i</v>
      </c>
      <c r="DL252" s="240" t="str">
        <f t="shared" ca="1" si="429"/>
        <v>7,33871128943204+1,4597604360955i</v>
      </c>
      <c r="DM252" s="240" t="str">
        <f t="shared" ca="1" si="430"/>
        <v>-6,91291487625844+2,86342309727917i</v>
      </c>
      <c r="DN252" s="240" t="str">
        <f t="shared" ca="1" si="431"/>
        <v>4,15704601465297-6,22145902120113i</v>
      </c>
      <c r="DO252" s="240" t="str">
        <f t="shared" ca="1" si="432"/>
        <v>-3,58231248092171E-12+7,48248514334823i</v>
      </c>
      <c r="DP252" s="240" t="str">
        <f t="shared" ca="1" si="433"/>
        <v>-4,15704601465338-6,22145902120085i</v>
      </c>
      <c r="DQ252" s="240" t="str">
        <f t="shared" ca="1" si="434"/>
        <v>6,91291487625862+2,86342309727872i</v>
      </c>
      <c r="DR252" s="240" t="str">
        <f t="shared" ca="1" si="435"/>
        <v>-7,33871128943195+1,45976043609598i</v>
      </c>
      <c r="DS252" s="240" t="str">
        <f t="shared" ca="1" si="436"/>
        <v>5,29091598498907-5,29091598498919i</v>
      </c>
      <c r="DT252" s="240" t="str">
        <f t="shared" ca="1" si="437"/>
        <v>-1,45976043609584+7,33871128943198i</v>
      </c>
      <c r="DU252" s="240" t="str">
        <f t="shared" ca="1" si="438"/>
        <v>-2,86342309727925-6,9129148762584i</v>
      </c>
      <c r="DV252" s="240" t="str">
        <f t="shared" ca="1" si="439"/>
        <v>6,22145902120093+4,15704601465325i</v>
      </c>
      <c r="DW252" s="240" t="str">
        <f t="shared" ca="1" si="440"/>
        <v>-7,48248514334823-3,92331036978077E-12i</v>
      </c>
      <c r="DX252" s="240" t="str">
        <f t="shared" ca="1" si="441"/>
        <v>6,2214590212008-4,15704601465345i</v>
      </c>
      <c r="DY252" s="240" t="str">
        <f t="shared" ca="1" si="442"/>
        <v>-2,86342309727903+6,91291487625849i</v>
      </c>
      <c r="DZ252" s="240" t="str">
        <f t="shared" ca="1" si="443"/>
        <v>-1,45976043609565-7,33871128943201i</v>
      </c>
      <c r="EA252" s="240" t="str">
        <f t="shared" ca="1" si="444"/>
        <v>5,29091598498894+5,29091598498932i</v>
      </c>
      <c r="EB252" s="240" t="str">
        <f t="shared" ca="1" si="445"/>
        <v>-7,33871128943199-1,45976043609575i</v>
      </c>
      <c r="EC252" s="240" t="str">
        <f t="shared" ca="1" si="446"/>
        <v>6,91291487625853-2,86342309727893i</v>
      </c>
      <c r="ED252" s="240" t="str">
        <f t="shared" ca="1" si="447"/>
        <v>-4,15704601465354+6,22145902120074i</v>
      </c>
      <c r="EE252" s="240" t="str">
        <f t="shared" ca="1" si="448"/>
        <v>3,83897822151673E-12-7,48248514334823i</v>
      </c>
      <c r="EF252" s="240" t="str">
        <f t="shared" ca="1" si="449"/>
        <v>4,15704601465317+6,22145902120099i</v>
      </c>
      <c r="EG252" s="240" t="str">
        <f t="shared" ca="1" si="450"/>
        <v>-6,91291487625836-2,86342309727934i</v>
      </c>
      <c r="EH252" s="240" t="str">
        <f t="shared" ca="1" si="451"/>
        <v>7,33871128943207-1,45976043609532i</v>
      </c>
      <c r="EI252" s="240" t="str">
        <f t="shared" ca="1" si="452"/>
        <v>-5,29091598498956+5,2909159849887i</v>
      </c>
      <c r="EJ252" s="240" t="str">
        <f t="shared" ca="1" si="453"/>
        <v>1,45976043609609-7,33871128943192i</v>
      </c>
      <c r="EK252" s="240" t="str">
        <f t="shared" ca="1" si="454"/>
        <v>2,86342309727862+6,91291487625866i</v>
      </c>
      <c r="EL252" s="240" t="str">
        <f t="shared" ca="1" si="455"/>
        <v>-6,22145902120056-4,15704601465382i</v>
      </c>
      <c r="EM252" s="240" t="str">
        <f t="shared" ca="1" si="456"/>
        <v>7,48248514334823-3,05063452071718E-12i</v>
      </c>
      <c r="EN252" s="240"/>
      <c r="EO252" s="240"/>
      <c r="EP252" s="240"/>
    </row>
    <row r="253" spans="1:146">
      <c r="A253" s="268">
        <f t="shared" si="323"/>
        <v>2.9882812500000022E-3</v>
      </c>
      <c r="B253" s="267">
        <v>153</v>
      </c>
      <c r="C253" s="266">
        <f t="shared" si="324"/>
        <v>30600</v>
      </c>
      <c r="N253" s="265">
        <f t="shared" ca="1" si="327"/>
        <v>22.482099543320491</v>
      </c>
      <c r="O253" s="240">
        <f t="shared" ca="1" si="328"/>
        <v>7.4820995433204907</v>
      </c>
      <c r="P253" s="240" t="str">
        <f t="shared" ca="1" si="329"/>
        <v>-6,11725095710723+4,30825420604766i</v>
      </c>
      <c r="Q253" s="240" t="str">
        <f t="shared" ca="1" si="330"/>
        <v>2,52064341821523-7,044726420122i</v>
      </c>
      <c r="R253" s="240" t="str">
        <f t="shared" ca="1" si="331"/>
        <v>1,99557140090034+7,21106846175138i</v>
      </c>
      <c r="S253" s="240" t="str">
        <f t="shared" ca="1" si="332"/>
        <v>-5,78374116008731-4,74659370172639i</v>
      </c>
      <c r="T253" s="240" t="str">
        <f t="shared" ca="1" si="333"/>
        <v>7,46182647047349+0,550417387713997i</v>
      </c>
      <c r="U253" s="241" t="str">
        <f t="shared" ca="1" si="334"/>
        <v>-6,41761084117595+3,84656790754793i</v>
      </c>
      <c r="V253" s="240" t="str">
        <f t="shared" ca="1" si="335"/>
        <v>3,03205585045165-6,84020839564838i</v>
      </c>
      <c r="W253" s="240" t="str">
        <f t="shared" ca="1" si="336"/>
        <v>1,45968520926315+7,33833309860047i</v>
      </c>
      <c r="X253" s="240" t="str">
        <f t="shared" ca="1" si="337"/>
        <v>-5,41888876860211-5,15921099487844i</v>
      </c>
      <c r="Y253" s="240" t="str">
        <f t="shared" ca="1" si="338"/>
        <v>7,40111711347085+1,09785201591363i</v>
      </c>
      <c r="Z253" s="240" t="str">
        <f t="shared" ca="1" si="339"/>
        <v>-6,68319313605789+3,36403672428012i</v>
      </c>
      <c r="AA253" s="240" t="str">
        <f t="shared" ca="1" si="340"/>
        <v>3,52703730932853-6,59862268922547i</v>
      </c>
      <c r="AB253" s="240" t="str">
        <f t="shared" ca="1" si="341"/>
        <v>0,915888857005255+7,42583067257599i</v>
      </c>
      <c r="AC253" s="240" t="str">
        <f t="shared" ca="1" si="342"/>
        <v>-5,0246709493737-5,54387007664111i</v>
      </c>
      <c r="AD253" s="240" t="str">
        <f t="shared" ca="1" si="343"/>
        <v>7,30030046157803+1,63933728891901i</v>
      </c>
      <c r="AE253" s="240" t="str">
        <f t="shared" ca="1" si="344"/>
        <v>-6,91255862828583+2,8632755345352i</v>
      </c>
      <c r="AF253" s="240" t="str">
        <f t="shared" ca="1" si="345"/>
        <v>4,00290544743509-6,32127847472734i</v>
      </c>
      <c r="AG253" s="240" t="str">
        <f t="shared" ca="1" si="346"/>
        <v>0,367129223676979+7,4730870267433i</v>
      </c>
      <c r="AH253" s="240" t="str">
        <f t="shared" ca="1" si="347"/>
        <v>-4,60322400291938-5,89848644612358i</v>
      </c>
      <c r="AI253" s="240" t="str">
        <f t="shared" ca="1" si="348"/>
        <v>7,15992284896693+2,17193885111849i</v>
      </c>
      <c r="AJ253" s="240" t="str">
        <f t="shared" ca="1" si="349"/>
        <v>-7,10446436638522+2,34699800658616i</v>
      </c>
      <c r="AK253" s="240" t="str">
        <f t="shared" ca="1" si="350"/>
        <v>4,45708149409915-6,00967870448292i</v>
      </c>
      <c r="AL253" s="240" t="str">
        <f t="shared" ca="1" si="351"/>
        <v>-0,183619914724129+7,47984607482489i</v>
      </c>
      <c r="AM253" s="240" t="str">
        <f t="shared" ca="1" si="352"/>
        <v>-4,15683178675849-6,22113840649369i</v>
      </c>
      <c r="AN253" s="240" t="str">
        <f t="shared" ca="1" si="353"/>
        <v>6,98074499408284+2,69277048850139i</v>
      </c>
      <c r="AO253" s="240" t="str">
        <f t="shared" ca="1" si="354"/>
        <v>-7,25787039653349+1,81800189309017i</v>
      </c>
      <c r="AP253" s="240" t="str">
        <f t="shared" ca="1" si="355"/>
        <v>4,88710422997572-5,66551196464275i</v>
      </c>
      <c r="AQ253" s="240" t="str">
        <f t="shared" ca="1" si="356"/>
        <v>-0,733374000900257+7,44607118895329i</v>
      </c>
      <c r="AR253" s="240" t="str">
        <f t="shared" ca="1" si="357"/>
        <v>-0,733374000900257+7,44607118895329i</v>
      </c>
      <c r="AS253" s="240" t="str">
        <f t="shared" ca="1" si="358"/>
        <v>6,76373787724395+3,19900976930238i</v>
      </c>
      <c r="AT253" s="240" t="str">
        <f t="shared" ca="1" si="359"/>
        <v>-7,3719453981616+1,27915386982203i</v>
      </c>
      <c r="AU253" s="240" t="str">
        <f t="shared" ca="1" si="360"/>
        <v>5,29064332459251-5,29064332459687i</v>
      </c>
      <c r="AV253" s="240" t="str">
        <f t="shared" ca="1" si="361"/>
        <v>-1,27915386981606+7,37194539816263i</v>
      </c>
      <c r="AW253" s="240" t="str">
        <f t="shared" ca="1" si="362"/>
        <v>-3,19900976930114-6,76373787724455i</v>
      </c>
      <c r="AX253" s="240" t="str">
        <f t="shared" ca="1" si="363"/>
        <v>6,5100774788245+3,68791333898436i</v>
      </c>
      <c r="AY253" s="240" t="str">
        <f t="shared" ca="1" si="364"/>
        <v>-7,44607118895342+0,733374000898878i</v>
      </c>
      <c r="AZ253" s="240" t="str">
        <f t="shared" ca="1" si="365"/>
        <v>5,66551196464365-4,88710422997468i</v>
      </c>
      <c r="BA253" s="240" t="str">
        <f t="shared" ca="1" si="366"/>
        <v>-1,81800189308935+7,2578703965337i</v>
      </c>
      <c r="BB253" s="240" t="str">
        <f t="shared" ca="1" si="367"/>
        <v>-2,69277048850219-6,98074499408254i</v>
      </c>
      <c r="BC253" s="240" t="str">
        <f t="shared" ca="1" si="368"/>
        <v>6,22113840649381+4,15683178675832i</v>
      </c>
      <c r="BD253" s="240" t="str">
        <f t="shared" ca="1" si="369"/>
        <v>-7,47984607482491+0,183619914723594i</v>
      </c>
      <c r="BE253" s="240" t="str">
        <f t="shared" ca="1" si="370"/>
        <v>6,00967870448337-4,45708149409855i</v>
      </c>
      <c r="BF253" s="240" t="str">
        <f t="shared" ca="1" si="371"/>
        <v>-2,34699800658757+7,10446436638475i</v>
      </c>
      <c r="BG253" s="240" t="str">
        <f t="shared" ca="1" si="372"/>
        <v>-2,17193885111716-7,15992284896734i</v>
      </c>
      <c r="BH253" s="240" t="str">
        <f t="shared" ca="1" si="373"/>
        <v>5,89848644612227+4,60322400292106i</v>
      </c>
      <c r="BI253" s="240" t="str">
        <f t="shared" ca="1" si="374"/>
        <v>-7,47308702674319-0,367129223679106i</v>
      </c>
      <c r="BJ253" s="240" t="str">
        <f t="shared" ca="1" si="375"/>
        <v>6,32127847472885-4,0029054474327i</v>
      </c>
      <c r="BK253" s="240" t="str">
        <f t="shared" ca="1" si="376"/>
        <v>-2,86327553453776+6,91255862828477i</v>
      </c>
      <c r="BL253" s="240" t="str">
        <f t="shared" ca="1" si="377"/>
        <v>-1,63933728891558-7,3003004615788i</v>
      </c>
      <c r="BM253" s="240" t="str">
        <f t="shared" ca="1" si="378"/>
        <v>5,54387007664378+5,02467094937074i</v>
      </c>
      <c r="BN253" s="240" t="str">
        <f t="shared" ca="1" si="379"/>
        <v>-7,42583067257635-0,915888857002247i</v>
      </c>
      <c r="BO253" s="240" t="str">
        <f t="shared" ca="1" si="380"/>
        <v>6,59862268922402-3,52703730933125i</v>
      </c>
      <c r="BP253" s="240" t="str">
        <f t="shared" ca="1" si="381"/>
        <v>-3,36403672427804+6,68319313605894i</v>
      </c>
      <c r="BQ253" s="240" t="str">
        <f t="shared" ca="1" si="382"/>
        <v>-1,09785201591599-7,4011171134705i</v>
      </c>
      <c r="BR253" s="240" t="str">
        <f t="shared" ca="1" si="383"/>
        <v>5,15921099487963+5,41888876860098i</v>
      </c>
      <c r="BS253" s="240" t="str">
        <f t="shared" ca="1" si="384"/>
        <v>-7,3383330986008-1,45968520926148i</v>
      </c>
      <c r="BT253" s="240" t="str">
        <f t="shared" ca="1" si="385"/>
        <v>6,84020839564799-3,03205585045254i</v>
      </c>
      <c r="BU253" s="240" t="str">
        <f t="shared" ca="1" si="386"/>
        <v>-3,84656790754725+6,41761084117635i</v>
      </c>
      <c r="BV253" s="240" t="str">
        <f t="shared" ca="1" si="387"/>
        <v>-0,550417387714074-7,46182647047348i</v>
      </c>
      <c r="BW253" s="240" t="str">
        <f t="shared" ca="1" si="388"/>
        <v>4,74659370172647+5,78374116008724i</v>
      </c>
      <c r="BX253" s="240" t="str">
        <f t="shared" ca="1" si="389"/>
        <v>-7,21106846175121-1,99557140090093i</v>
      </c>
      <c r="BY253" s="240" t="str">
        <f t="shared" ca="1" si="390"/>
        <v>7,0447264201222-2,52064341821468i</v>
      </c>
      <c r="BZ253" s="240" t="str">
        <f t="shared" ca="1" si="391"/>
        <v>-4,30825420604843+6,1172509571067i</v>
      </c>
      <c r="CA253" s="240" t="str">
        <f t="shared" ca="1" si="392"/>
        <v>1,27959508402996E-12-7,48209954332049i</v>
      </c>
      <c r="CB253" s="240" t="str">
        <f t="shared" ca="1" si="393"/>
        <v>4,30825420604616+6,11725095710829i</v>
      </c>
      <c r="CC253" s="240" t="str">
        <f t="shared" ca="1" si="394"/>
        <v>-7,04472642012127-2,52064341821729i</v>
      </c>
      <c r="CD253" s="240" t="str">
        <f t="shared" ca="1" si="395"/>
        <v>7,21106846175195-1,99557140089826i</v>
      </c>
      <c r="CE253" s="240" t="str">
        <f t="shared" ca="1" si="396"/>
        <v>-4,74659370172861+5,78374116008548i</v>
      </c>
      <c r="CF253" s="240" t="str">
        <f t="shared" ca="1" si="397"/>
        <v>0,550417387716838-7,46182647047328i</v>
      </c>
      <c r="CG253" s="240" t="str">
        <f t="shared" ca="1" si="398"/>
        <v>3,84656790754487+6,41761084117778i</v>
      </c>
      <c r="CH253" s="240" t="str">
        <f t="shared" ca="1" si="399"/>
        <v>-6,84020839564988-3,03205585044828i</v>
      </c>
      <c r="CI253" s="240" t="str">
        <f t="shared" ca="1" si="400"/>
        <v>7,33833309859988-1,45968520926606i</v>
      </c>
      <c r="CJ253" s="240" t="str">
        <f t="shared" ca="1" si="401"/>
        <v>-5,15921099487625+5,4188887686042i</v>
      </c>
      <c r="CK253" s="240" t="str">
        <f t="shared" ca="1" si="402"/>
        <v>1,09785201591137-7,40111711347118i</v>
      </c>
      <c r="CL253" s="240" t="str">
        <f t="shared" ca="1" si="403"/>
        <v>3,36403672428221+6,68319313605684i</v>
      </c>
      <c r="CM253" s="240" t="str">
        <f t="shared" ca="1" si="404"/>
        <v>-6,59862268922623-3,52703730932713i</v>
      </c>
      <c r="CN253" s="240" t="str">
        <f t="shared" ca="1" si="405"/>
        <v>7,42583067257578-0,915888857006886i</v>
      </c>
      <c r="CO253" s="240" t="str">
        <f t="shared" ca="1" si="406"/>
        <v>-5,54387007664051+5,02467094937436i</v>
      </c>
      <c r="CP253" s="240" t="str">
        <f t="shared" ca="1" si="407"/>
        <v>1,63933728891808-7,30030046157824i</v>
      </c>
      <c r="CQ253" s="240" t="str">
        <f t="shared" ca="1" si="408"/>
        <v>2,8632755345354+6,91255862828574i</v>
      </c>
      <c r="CR253" s="240" t="str">
        <f t="shared" ca="1" si="409"/>
        <v>-6,32127847472748-4,00290544743487i</v>
      </c>
      <c r="CS253" s="240" t="str">
        <f t="shared" ca="1" si="410"/>
        <v>7,47308702674332-0,36712922367655i</v>
      </c>
      <c r="CT253" s="240" t="str">
        <f t="shared" ca="1" si="411"/>
        <v>-5,89848644612384+4,60322400291904i</v>
      </c>
      <c r="CU253" s="240" t="str">
        <f t="shared" ca="1" si="412"/>
        <v>2,17193885112001-7,15992284896647i</v>
      </c>
      <c r="CV253" s="240" t="str">
        <f t="shared" ca="1" si="413"/>
        <v>2,34699800658474+7,10446436638568i</v>
      </c>
      <c r="CW253" s="240" t="str">
        <f t="shared" ca="1" si="414"/>
        <v>-6,00967870448159-4,45708149410095i</v>
      </c>
      <c r="CX253" s="240" t="str">
        <f t="shared" ca="1" si="415"/>
        <v>7,47984607482484+0,183619914726366i</v>
      </c>
      <c r="CY253" s="240" t="str">
        <f t="shared" ca="1" si="416"/>
        <v>-6,22113840649535+4,15683178675601i</v>
      </c>
      <c r="CZ253" s="240" t="str">
        <f t="shared" ca="1" si="417"/>
        <v>2,69277048850478-6,98074499408154i</v>
      </c>
      <c r="DA253" s="240" t="str">
        <f t="shared" ca="1" si="418"/>
        <v>1,81800189308666+7,25787039653437i</v>
      </c>
      <c r="DB253" s="240" t="str">
        <f t="shared" ca="1" si="419"/>
        <v>-5,66551196464684-4,88710422997098i</v>
      </c>
      <c r="DC253" s="240" t="str">
        <f t="shared" ca="1" si="420"/>
        <v>7,4460711889539+0,733374000894018i</v>
      </c>
      <c r="DD253" s="240" t="str">
        <f t="shared" ca="1" si="421"/>
        <v>-6,5100774788223+3,68791333898824i</v>
      </c>
      <c r="DE253" s="240" t="str">
        <f t="shared" ca="1" si="422"/>
        <v>3,19900976929701-6,7637378772465i</v>
      </c>
      <c r="DF253" s="240" t="str">
        <f t="shared" ca="1" si="423"/>
        <v>1,27915386982056+7,37194539816186i</v>
      </c>
      <c r="DG253" s="240" t="str">
        <f t="shared" ca="1" si="424"/>
        <v>-5,29064332459582-5,29064332459356i</v>
      </c>
      <c r="DH253" s="240" t="str">
        <f t="shared" ca="1" si="425"/>
        <v>7,3719453981624+1,27915386981743i</v>
      </c>
      <c r="DI253" s="240" t="str">
        <f t="shared" ca="1" si="426"/>
        <v>-6,76373787724514+3,19900976929988i</v>
      </c>
      <c r="DJ253" s="240" t="str">
        <f t="shared" ca="1" si="427"/>
        <v>3,68791333898548-6,51007747882386i</v>
      </c>
      <c r="DK253" s="240" t="str">
        <f t="shared" ca="1" si="428"/>
        <v>0,733374000897605+7,44607118895355i</v>
      </c>
      <c r="DL253" s="240" t="str">
        <f t="shared" ca="1" si="429"/>
        <v>-4,8871042299737-5,66551196464448i</v>
      </c>
      <c r="DM253" s="240" t="str">
        <f t="shared" ca="1" si="430"/>
        <v>7,25787039653339+1,81800189309059i</v>
      </c>
      <c r="DN253" s="240" t="str">
        <f t="shared" ca="1" si="431"/>
        <v>-6,980744994083+2,692770488501i</v>
      </c>
      <c r="DO253" s="240" t="str">
        <f t="shared" ca="1" si="432"/>
        <v>4,15683178675938-6,2211384064931i</v>
      </c>
      <c r="DP253" s="240" t="str">
        <f t="shared" ca="1" si="433"/>
        <v>0,183619914722315+7,47984607482494i</v>
      </c>
      <c r="DQ253" s="240" t="str">
        <f t="shared" ca="1" si="434"/>
        <v>-4,4570814940977-6,00967870448401i</v>
      </c>
      <c r="DR253" s="240" t="str">
        <f t="shared" ca="1" si="435"/>
        <v>7,10446436638428+2,346998006589i</v>
      </c>
      <c r="DS253" s="240" t="str">
        <f t="shared" ca="1" si="436"/>
        <v>-7,15992284896777+2,17193885111573i</v>
      </c>
      <c r="DT253" s="240" t="str">
        <f t="shared" ca="1" si="437"/>
        <v>4,60322400292224-5,89848644612135i</v>
      </c>
      <c r="DU253" s="240" t="str">
        <f t="shared" ca="1" si="438"/>
        <v>-0,367129223680596+7,47308702674313i</v>
      </c>
      <c r="DV253" s="240" t="str">
        <f t="shared" ca="1" si="439"/>
        <v>-4,00290544743791-6,32127847472555i</v>
      </c>
      <c r="DW253" s="240" t="str">
        <f t="shared" ca="1" si="440"/>
        <v>6,91255862828713+2,86327553453207i</v>
      </c>
      <c r="DX253" s="240" t="str">
        <f t="shared" ca="1" si="441"/>
        <v>-7,30030046157745+1,6393372889216i</v>
      </c>
      <c r="DY253" s="240" t="str">
        <f t="shared" ca="1" si="442"/>
        <v>5,02467094937169-5,54387007664293i</v>
      </c>
      <c r="DZ253" s="240" t="str">
        <f t="shared" ca="1" si="443"/>
        <v>-0,915888857003729+7,42583067257617i</v>
      </c>
      <c r="EA253" s="240" t="str">
        <f t="shared" ca="1" si="444"/>
        <v>-3,52703730932993-6,59862268922472i</v>
      </c>
      <c r="EB253" s="240" t="str">
        <f t="shared" ca="1" si="445"/>
        <v>6,68319313605827+3,36403672427938i</v>
      </c>
      <c r="EC253" s="240" t="str">
        <f t="shared" ca="1" si="446"/>
        <v>-7,40111711347072+1,09785201591452i</v>
      </c>
      <c r="ED253" s="240" t="str">
        <f t="shared" ca="1" si="447"/>
        <v>5,41888876860201-5,15921099487855i</v>
      </c>
      <c r="EE253" s="240" t="str">
        <f t="shared" ca="1" si="448"/>
        <v>-1,45968520926295+7,3383330986005i</v>
      </c>
      <c r="EF253" s="240" t="str">
        <f t="shared" ca="1" si="449"/>
        <v>-3,03205585045118-6,84020839564859i</v>
      </c>
      <c r="EG253" s="240" t="str">
        <f t="shared" ca="1" si="450"/>
        <v>6,41761084117569+3,84656790754835i</v>
      </c>
      <c r="EH253" s="240" t="str">
        <f t="shared" ca="1" si="451"/>
        <v>-7,46182647047358+0,550417387712797i</v>
      </c>
      <c r="EI253" s="240" t="str">
        <f t="shared" ca="1" si="452"/>
        <v>5,78374116008806-4,74659370172548i</v>
      </c>
      <c r="EJ253" s="240" t="str">
        <f t="shared" ca="1" si="453"/>
        <v>-1,99557140090216+7,21106846175087i</v>
      </c>
      <c r="EK253" s="240" t="str">
        <f t="shared" ca="1" si="454"/>
        <v>-2,52064341821347-7,04472642012263i</v>
      </c>
      <c r="EL253" s="240" t="str">
        <f t="shared" ca="1" si="455"/>
        <v>6,11725095710596+4,30825420604947i</v>
      </c>
      <c r="EM253" s="240" t="str">
        <f t="shared" ca="1" si="456"/>
        <v>-7,48209954332049-2,55919016805992E-12i</v>
      </c>
      <c r="EN253" s="240"/>
      <c r="EO253" s="240"/>
      <c r="EP253" s="240"/>
    </row>
    <row r="254" spans="1:146">
      <c r="A254" s="268">
        <f t="shared" si="323"/>
        <v>3.0078125000000022E-3</v>
      </c>
      <c r="B254" s="267">
        <v>154</v>
      </c>
      <c r="C254" s="266">
        <f t="shared" si="324"/>
        <v>30800</v>
      </c>
      <c r="N254" s="265">
        <f t="shared" ca="1" si="327"/>
        <v>22.481686927682155</v>
      </c>
      <c r="O254" s="240">
        <f t="shared" ca="1" si="328"/>
        <v>7.4816869276821567</v>
      </c>
      <c r="P254" s="240" t="str">
        <f t="shared" ca="1" si="329"/>
        <v>-6,0093472884946+4,45683569925039i</v>
      </c>
      <c r="Q254" s="240" t="str">
        <f t="shared" ca="1" si="330"/>
        <v>2,17181907512115-7,15952800041944i</v>
      </c>
      <c r="R254" s="240" t="str">
        <f t="shared" ca="1" si="331"/>
        <v>2,52050441219361+7,04433792431643i</v>
      </c>
      <c r="S254" s="240" t="str">
        <f t="shared" ca="1" si="332"/>
        <v>-6,22079532912898-4,15660254979197i</v>
      </c>
      <c r="T254" s="240" t="str">
        <f t="shared" ca="1" si="333"/>
        <v>7,47267490811857-0,367108977587215i</v>
      </c>
      <c r="U254" s="241" t="str">
        <f t="shared" ca="1" si="334"/>
        <v>-5,78342220388574+4,74633194113637i</v>
      </c>
      <c r="V254" s="240" t="str">
        <f t="shared" ca="1" si="335"/>
        <v>1,81790163566839-7,25747014646868i</v>
      </c>
      <c r="W254" s="240" t="str">
        <f t="shared" ca="1" si="336"/>
        <v>2,86311763336669+6,91217742114269i</v>
      </c>
      <c r="X254" s="240" t="str">
        <f t="shared" ca="1" si="337"/>
        <v>-6,41725692893811-3,8463557807158i</v>
      </c>
      <c r="Y254" s="240" t="str">
        <f t="shared" ca="1" si="338"/>
        <v>7,44566056017232-0,733333557492474i</v>
      </c>
      <c r="Z254" s="240" t="str">
        <f t="shared" ca="1" si="339"/>
        <v>-5,54356434861968+5,02439385364671i</v>
      </c>
      <c r="AA254" s="240" t="str">
        <f t="shared" ca="1" si="340"/>
        <v>1,45960471194567-7,33792841125586i</v>
      </c>
      <c r="AB254" s="240" t="str">
        <f t="shared" ca="1" si="341"/>
        <v>3,19883335338156+6,76336487712616i</v>
      </c>
      <c r="AC254" s="240" t="str">
        <f t="shared" ca="1" si="342"/>
        <v>-6,59825879472008-3,52684280366295i</v>
      </c>
      <c r="AD254" s="240" t="str">
        <f t="shared" ca="1" si="343"/>
        <v>7,40070896377376-1,09779147262528i</v>
      </c>
      <c r="AE254" s="240" t="str">
        <f t="shared" ca="1" si="344"/>
        <v>-5,29035156127892+5,29035156127868i</v>
      </c>
      <c r="AF254" s="240" t="str">
        <f t="shared" ca="1" si="345"/>
        <v>1,09779147262556-7,40070896377372i</v>
      </c>
      <c r="AG254" s="240" t="str">
        <f t="shared" ca="1" si="346"/>
        <v>3,5268428036634+6,59825879471984i</v>
      </c>
      <c r="AH254" s="240" t="str">
        <f t="shared" ca="1" si="347"/>
        <v>-6,76336487712636-3,19883335338114i</v>
      </c>
      <c r="AI254" s="240" t="str">
        <f t="shared" ca="1" si="348"/>
        <v>7,33792841125592-1,4596047119454i</v>
      </c>
      <c r="AJ254" s="240" t="str">
        <f t="shared" ca="1" si="349"/>
        <v>-5,02439385364697+5,54356434861945i</v>
      </c>
      <c r="AK254" s="240" t="str">
        <f t="shared" ca="1" si="350"/>
        <v>0,73333355749276-7,44566056017229i</v>
      </c>
      <c r="AL254" s="240" t="str">
        <f t="shared" ca="1" si="351"/>
        <v>3,8463557807156+6,41725692893823i</v>
      </c>
      <c r="AM254" s="240" t="str">
        <f t="shared" ca="1" si="352"/>
        <v>-6,91217742114284-2,86311763336632i</v>
      </c>
      <c r="AN254" s="240" t="str">
        <f t="shared" ca="1" si="353"/>
        <v>7,25747014646876-1,81790163566812i</v>
      </c>
      <c r="AO254" s="240" t="str">
        <f t="shared" ca="1" si="354"/>
        <v>-4,74633194113658+5,78342220388558i</v>
      </c>
      <c r="AP254" s="240" t="str">
        <f t="shared" ca="1" si="355"/>
        <v>0,367108977586786-7,47267490811859i</v>
      </c>
      <c r="AQ254" s="240" t="str">
        <f t="shared" ca="1" si="356"/>
        <v>4,15660254979111+6,22079532912955i</v>
      </c>
      <c r="AR254" s="240" t="str">
        <f t="shared" ca="1" si="357"/>
        <v>4,15660254979111+6,22079532912955i</v>
      </c>
      <c r="AS254" s="240" t="str">
        <f t="shared" ca="1" si="358"/>
        <v>7,15952800041858-2,17181907512398i</v>
      </c>
      <c r="AT254" s="240" t="str">
        <f t="shared" ca="1" si="359"/>
        <v>-4,4568356992493+6,00934728849541i</v>
      </c>
      <c r="AU254" s="240" t="str">
        <f t="shared" ca="1" si="360"/>
        <v>3,40963134258817E-13-7,48168692768216i</v>
      </c>
      <c r="AV254" s="240" t="str">
        <f t="shared" ca="1" si="361"/>
        <v>4,45683569924883+6,00934728849575i</v>
      </c>
      <c r="AW254" s="240" t="str">
        <f t="shared" ca="1" si="362"/>
        <v>-7,15952800041842-2,17181907512453i</v>
      </c>
      <c r="AX254" s="240" t="str">
        <f t="shared" ca="1" si="363"/>
        <v>7,04433792431578-2,5205044121954i</v>
      </c>
      <c r="AY254" s="240" t="str">
        <f t="shared" ca="1" si="364"/>
        <v>-4,1566025497915+6,2207953291293i</v>
      </c>
      <c r="AZ254" s="240" t="str">
        <f t="shared" ca="1" si="365"/>
        <v>-0,367108977586211-7,47267490811862i</v>
      </c>
      <c r="BA254" s="240" t="str">
        <f t="shared" ca="1" si="366"/>
        <v>4,74633194113441+5,78342220388736i</v>
      </c>
      <c r="BB254" s="240" t="str">
        <f t="shared" ca="1" si="367"/>
        <v>-7,25747014646955-1,81790163566496i</v>
      </c>
      <c r="BC254" s="240" t="str">
        <f t="shared" ca="1" si="368"/>
        <v>6,91217742114221-2,86311763336785i</v>
      </c>
      <c r="BD254" s="240" t="str">
        <f t="shared" ca="1" si="369"/>
        <v>-3,84635578071609+6,41725692893794i</v>
      </c>
      <c r="BE254" s="240" t="str">
        <f t="shared" ca="1" si="370"/>
        <v>-0,7333335574906-7,4456605601725i</v>
      </c>
      <c r="BF254" s="240" t="str">
        <f t="shared" ca="1" si="371"/>
        <v>5,02439385364434+5,54356434862184i</v>
      </c>
      <c r="BG254" s="240" t="str">
        <f t="shared" ca="1" si="372"/>
        <v>-7,33792841125639-1,45960471194304i</v>
      </c>
      <c r="BH254" s="240" t="str">
        <f t="shared" ca="1" si="373"/>
        <v>6,76336487712601-3,19883335338187i</v>
      </c>
      <c r="BI254" s="240" t="str">
        <f t="shared" ca="1" si="374"/>
        <v>-3,52684280366382+6,59825879471962i</v>
      </c>
      <c r="BJ254" s="240" t="str">
        <f t="shared" ca="1" si="375"/>
        <v>-1,09779147262278-7,40070896377413i</v>
      </c>
      <c r="BK254" s="240" t="str">
        <f t="shared" ca="1" si="376"/>
        <v>5,29035156128107+5,29035156127653i</v>
      </c>
      <c r="BL254" s="240" t="str">
        <f t="shared" ca="1" si="377"/>
        <v>-7,40070896377402-1,09779147262358i</v>
      </c>
      <c r="BM254" s="240" t="str">
        <f t="shared" ca="1" si="378"/>
        <v>6,59825879472-3,5268428036631i</v>
      </c>
      <c r="BN254" s="240" t="str">
        <f t="shared" ca="1" si="379"/>
        <v>-3,1988333533828+6,76336487712558i</v>
      </c>
      <c r="BO254" s="240" t="str">
        <f t="shared" ca="1" si="380"/>
        <v>-1,45960471194225-7,33792841125655i</v>
      </c>
      <c r="BP254" s="240" t="str">
        <f t="shared" ca="1" si="381"/>
        <v>5,54356434862129+5,02439385364494i</v>
      </c>
      <c r="BQ254" s="240" t="str">
        <f t="shared" ca="1" si="382"/>
        <v>-7,4456605601724-0,733333557491619i</v>
      </c>
      <c r="BR254" s="240" t="str">
        <f t="shared" ca="1" si="383"/>
        <v>6,41725692893835-3,8463557807154i</v>
      </c>
      <c r="BS254" s="240" t="str">
        <f t="shared" ca="1" si="384"/>
        <v>-2,8631176333686+6,9121774211419i</v>
      </c>
      <c r="BT254" s="240" t="str">
        <f t="shared" ca="1" si="385"/>
        <v>-1,81790163567139-7,25747014646794i</v>
      </c>
      <c r="BU254" s="240" t="str">
        <f t="shared" ca="1" si="386"/>
        <v>5,78342220388685+4,74633194113504i</v>
      </c>
      <c r="BV254" s="240" t="str">
        <f t="shared" ca="1" si="387"/>
        <v>-7,47267490811859-0,36710897758702i</v>
      </c>
      <c r="BW254" s="240" t="str">
        <f t="shared" ca="1" si="388"/>
        <v>6,22079532912975-4,15660254979083i</v>
      </c>
      <c r="BX254" s="240" t="str">
        <f t="shared" ca="1" si="389"/>
        <v>-2,52050441219637+7,04433792431544i</v>
      </c>
      <c r="BY254" s="240" t="str">
        <f t="shared" ca="1" si="390"/>
        <v>-2,17181907512375-7,15952800041865i</v>
      </c>
      <c r="BZ254" s="240" t="str">
        <f t="shared" ca="1" si="391"/>
        <v>6,0093472884952+4,45683569924957i</v>
      </c>
      <c r="CA254" s="240" t="str">
        <f t="shared" ca="1" si="392"/>
        <v>-7,48168692768216-6,81926268517634E-13i</v>
      </c>
      <c r="CB254" s="240" t="str">
        <f t="shared" ca="1" si="393"/>
        <v>6,00934728849589-4,45683569924865i</v>
      </c>
      <c r="CC254" s="240" t="str">
        <f t="shared" ca="1" si="394"/>
        <v>-2,17181907511774+7,15952800042048i</v>
      </c>
      <c r="CD254" s="240" t="str">
        <f t="shared" ca="1" si="395"/>
        <v>-2,52050441219508-7,0443379243159i</v>
      </c>
      <c r="CE254" s="240" t="str">
        <f t="shared" ca="1" si="396"/>
        <v>6,22079532912899+4,15660254979196i</v>
      </c>
      <c r="CF254" s="240" t="str">
        <f t="shared" ca="1" si="397"/>
        <v>-7,47267490811864+0,36710897758587i</v>
      </c>
      <c r="CG254" s="240" t="str">
        <f t="shared" ca="1" si="398"/>
        <v>5,78342220388744-4,74633194113431i</v>
      </c>
      <c r="CH254" s="240" t="str">
        <f t="shared" ca="1" si="399"/>
        <v>-1,81790163566529+7,25747014646946i</v>
      </c>
      <c r="CI254" s="240" t="str">
        <f t="shared" ca="1" si="400"/>
        <v>-2,86311763336773-6,91217742114225i</v>
      </c>
      <c r="CJ254" s="240" t="str">
        <f t="shared" ca="1" si="401"/>
        <v>6,41725692893776+3,84635578071639i</v>
      </c>
      <c r="CK254" s="240" t="str">
        <f t="shared" ca="1" si="402"/>
        <v>-7,44566056017251+0,733333557490473i</v>
      </c>
      <c r="CL254" s="240" t="str">
        <f t="shared" ca="1" si="403"/>
        <v>5,54356434862221-5,02439385364393i</v>
      </c>
      <c r="CM254" s="240" t="str">
        <f t="shared" ca="1" si="404"/>
        <v>-1,45960471194317+7,33792841125637i</v>
      </c>
      <c r="CN254" s="240" t="str">
        <f t="shared" ca="1" si="405"/>
        <v>-3,19883335338156-6,76336487712616i</v>
      </c>
      <c r="CO254" s="240" t="str">
        <f t="shared" ca="1" si="406"/>
        <v>6,59825879471946+3,52684280366412i</v>
      </c>
      <c r="CP254" s="240" t="str">
        <f t="shared" ca="1" si="407"/>
        <v>-7,40070896377415+1,09779147262266i</v>
      </c>
      <c r="CQ254" s="240" t="str">
        <f t="shared" ca="1" si="408"/>
        <v>5,29035156127662-5,29035156128098i</v>
      </c>
      <c r="CR254" s="240" t="str">
        <f t="shared" ca="1" si="409"/>
        <v>-1,09779147262413+7,40070896377393i</v>
      </c>
      <c r="CS254" s="240" t="str">
        <f t="shared" ca="1" si="410"/>
        <v>-3,5268428036628-6,59825879472016i</v>
      </c>
      <c r="CT254" s="240" t="str">
        <f t="shared" ca="1" si="411"/>
        <v>6,76336487712552+3,19883335338291i</v>
      </c>
      <c r="CU254" s="240" t="str">
        <f t="shared" ca="1" si="412"/>
        <v>-7,33792841125666+1,4596047119417i</v>
      </c>
      <c r="CV254" s="240" t="str">
        <f t="shared" ca="1" si="413"/>
        <v>5,02439385364503-5,54356434862121i</v>
      </c>
      <c r="CW254" s="240" t="str">
        <f t="shared" ca="1" si="414"/>
        <v>-0,733333557491957+7,44566056017236i</v>
      </c>
      <c r="CX254" s="240" t="str">
        <f t="shared" ca="1" si="415"/>
        <v>-3,84635578071511-6,41725692893853i</v>
      </c>
      <c r="CY254" s="240" t="str">
        <f t="shared" ca="1" si="416"/>
        <v>6,91217742114185+2,86311763336872i</v>
      </c>
      <c r="CZ254" s="240" t="str">
        <f t="shared" ca="1" si="417"/>
        <v>-7,25747014646797+1,81790163567127i</v>
      </c>
      <c r="DA254" s="240" t="str">
        <f t="shared" ca="1" si="418"/>
        <v>4,74633194113546-5,7834222038865i</v>
      </c>
      <c r="DB254" s="240" t="str">
        <f t="shared" ca="1" si="419"/>
        <v>-0,36710897758736+7,47267490811856i</v>
      </c>
      <c r="DC254" s="240" t="str">
        <f t="shared" ca="1" si="420"/>
        <v>-4,15660254979072-6,22079532912981i</v>
      </c>
      <c r="DD254" s="240" t="str">
        <f t="shared" ca="1" si="421"/>
        <v>7,04433792431532+2,52050441219668i</v>
      </c>
      <c r="DE254" s="240" t="str">
        <f t="shared" ca="1" si="422"/>
        <v>-7,15952800041869+2,17181907512363i</v>
      </c>
      <c r="DF254" s="240" t="str">
        <f t="shared" ca="1" si="423"/>
        <v>4,45683569924984-6,009347288495i</v>
      </c>
      <c r="DG254" s="240" t="str">
        <f t="shared" ca="1" si="424"/>
        <v>-8,10247070868618E-13+7,48168692768216i</v>
      </c>
      <c r="DH254" s="240" t="str">
        <f t="shared" ca="1" si="425"/>
        <v>-4,4568356992482-6,00934728849622i</v>
      </c>
      <c r="DI254" s="240" t="str">
        <f t="shared" ca="1" si="426"/>
        <v>7,15952800042044+2,17181907511786i</v>
      </c>
      <c r="DJ254" s="240" t="str">
        <f t="shared" ca="1" si="427"/>
        <v>-7,04433792431602+2,52050441219476i</v>
      </c>
      <c r="DK254" s="240" t="str">
        <f t="shared" ca="1" si="428"/>
        <v>4,15660254979207-6,22079532912892i</v>
      </c>
      <c r="DL254" s="240" t="str">
        <f t="shared" ca="1" si="429"/>
        <v>0,367108977585742+7,47267490811865i</v>
      </c>
      <c r="DM254" s="240" t="str">
        <f t="shared" ca="1" si="430"/>
        <v>-4,74633194113388-5,78342220388779i</v>
      </c>
      <c r="DN254" s="240" t="str">
        <f t="shared" ca="1" si="431"/>
        <v>7,25747014646933+1,81790163566583i</v>
      </c>
      <c r="DO254" s="240" t="str">
        <f t="shared" ca="1" si="432"/>
        <v>-6,91217742114247+2,86311763336723i</v>
      </c>
      <c r="DP254" s="240" t="str">
        <f t="shared" ca="1" si="433"/>
        <v>3,84635578071649-6,41725692893769i</v>
      </c>
      <c r="DQ254" s="240" t="str">
        <f t="shared" ca="1" si="434"/>
        <v>0,733333557489922+7,44566056017256i</v>
      </c>
      <c r="DR254" s="240" t="str">
        <f t="shared" ca="1" si="435"/>
        <v>-5,0243938536495-5,54356434861716i</v>
      </c>
      <c r="DS254" s="240" t="str">
        <f t="shared" ca="1" si="436"/>
        <v>7,33792841125626+1,45960471194371i</v>
      </c>
      <c r="DT254" s="240" t="str">
        <f t="shared" ca="1" si="437"/>
        <v>-6,76336487712621+3,19883335338144i</v>
      </c>
      <c r="DU254" s="240" t="str">
        <f t="shared" ca="1" si="438"/>
        <v>3,52684280366423-6,5982587947194i</v>
      </c>
      <c r="DV254" s="240" t="str">
        <f t="shared" ca="1" si="439"/>
        <v>1,0977914726221+7,40070896377423i</v>
      </c>
      <c r="DW254" s="240" t="str">
        <f t="shared" ca="1" si="440"/>
        <v>-5,29035156128058-5,29035156127702i</v>
      </c>
      <c r="DX254" s="240" t="str">
        <f t="shared" ca="1" si="441"/>
        <v>7,40070896377391+1,09779147262426i</v>
      </c>
      <c r="DY254" s="240" t="str">
        <f t="shared" ca="1" si="442"/>
        <v>-6,59825879472022+3,52684280366269i</v>
      </c>
      <c r="DZ254" s="240" t="str">
        <f t="shared" ca="1" si="443"/>
        <v>3,19883335338341-6,76336487712529i</v>
      </c>
      <c r="EA254" s="240" t="str">
        <f t="shared" ca="1" si="444"/>
        <v>1,45960471194909+7,33792841125519i</v>
      </c>
      <c r="EB254" s="240" t="str">
        <f t="shared" ca="1" si="445"/>
        <v>-5,54356434862084-5,02439385364544i</v>
      </c>
      <c r="EC254" s="240" t="str">
        <f t="shared" ca="1" si="446"/>
        <v>7,44566056017235+0,733333557492085i</v>
      </c>
      <c r="ED254" s="240" t="str">
        <f t="shared" ca="1" si="447"/>
        <v>-6,41725692893881+3,84635578071463i</v>
      </c>
      <c r="EE254" s="240" t="str">
        <f t="shared" ca="1" si="448"/>
        <v>2,86311763336923-6,91217742114164i</v>
      </c>
      <c r="EF254" s="240" t="str">
        <f t="shared" ca="1" si="449"/>
        <v>1,81790163567074+7,2574701464681i</v>
      </c>
      <c r="EG254" s="240" t="str">
        <f t="shared" ca="1" si="450"/>
        <v>-5,78342220388642-4,74633194113556i</v>
      </c>
      <c r="EH254" s="240" t="str">
        <f t="shared" ca="1" si="451"/>
        <v>7,47267490811856+0,367108977587489i</v>
      </c>
      <c r="EI254" s="240" t="str">
        <f t="shared" ca="1" si="452"/>
        <v>-6,22079532913012+4,15660254979026i</v>
      </c>
      <c r="EJ254" s="240" t="str">
        <f t="shared" ca="1" si="453"/>
        <v>2,52050441219681-7,04433792431528i</v>
      </c>
      <c r="EK254" s="240" t="str">
        <f t="shared" ca="1" si="454"/>
        <v>2,1718190751231+7,15952800041884i</v>
      </c>
      <c r="EL254" s="240" t="str">
        <f t="shared" ca="1" si="455"/>
        <v>-6,00934728849493-4,45683569924995i</v>
      </c>
      <c r="EM254" s="240" t="str">
        <f t="shared" ca="1" si="456"/>
        <v>7,48168692768216+1,36385253703527E-12i</v>
      </c>
      <c r="EN254" s="240"/>
      <c r="EO254" s="240"/>
      <c r="EP254" s="240"/>
    </row>
    <row r="255" spans="1:146">
      <c r="A255" s="268">
        <f t="shared" si="323"/>
        <v>3.0273437500000023E-3</v>
      </c>
      <c r="B255" s="267">
        <v>155</v>
      </c>
      <c r="C255" s="266">
        <f t="shared" si="324"/>
        <v>31000</v>
      </c>
      <c r="N255" s="265">
        <f t="shared" ca="1" si="327"/>
        <v>22.481245308025198</v>
      </c>
      <c r="O255" s="240">
        <f t="shared" ca="1" si="328"/>
        <v>7.4812453080251986</v>
      </c>
      <c r="P255" s="240" t="str">
        <f t="shared" ca="1" si="329"/>
        <v>-5,89781301277997+4,6026984503802i</v>
      </c>
      <c r="Q255" s="240" t="str">
        <f t="shared" ca="1" si="330"/>
        <v>1,81779433084441-7,25704176159949i</v>
      </c>
      <c r="R255" s="240" t="str">
        <f t="shared" ca="1" si="331"/>
        <v>3,031709679018+6,83942744540782i</v>
      </c>
      <c r="S255" s="240" t="str">
        <f t="shared" ca="1" si="332"/>
        <v>-6,59786932095392-3,52663462559763i</v>
      </c>
      <c r="T255" s="240" t="str">
        <f t="shared" ca="1" si="333"/>
        <v>7,37110373922433-1,27900782813949i</v>
      </c>
      <c r="U255" s="241" t="str">
        <f t="shared" ca="1" si="334"/>
        <v>-5,02409728001179+5,54323713003758i</v>
      </c>
      <c r="V255" s="240" t="str">
        <f t="shared" ca="1" si="335"/>
        <v>0,550354546267171-7,46097454976574i</v>
      </c>
      <c r="W255" s="240" t="str">
        <f t="shared" ca="1" si="336"/>
        <v>4,15635719905622+6,22042813580404i</v>
      </c>
      <c r="X255" s="240" t="str">
        <f t="shared" ca="1" si="337"/>
        <v>-7,10365324589934-2,34673004857246i</v>
      </c>
      <c r="Y255" s="240" t="str">
        <f t="shared" ca="1" si="338"/>
        <v>7,04392211994945-2,52035563501184i</v>
      </c>
      <c r="Z255" s="240" t="str">
        <f t="shared" ca="1" si="339"/>
        <v>-4,00244843358494+6,32055677099276i</v>
      </c>
      <c r="AA255" s="240" t="str">
        <f t="shared" ca="1" si="340"/>
        <v>-0,733290271196703-7,4452210670347i</v>
      </c>
      <c r="AB255" s="240" t="str">
        <f t="shared" ca="1" si="341"/>
        <v>5,15862196500746+5,41827009118146i</v>
      </c>
      <c r="AC255" s="240" t="str">
        <f t="shared" ca="1" si="342"/>
        <v>-7,4002721239828-1,09772667356322i</v>
      </c>
      <c r="AD255" s="240" t="str">
        <f t="shared" ca="1" si="343"/>
        <v>6,50933421980601-3,68749228795282i</v>
      </c>
      <c r="AE255" s="240" t="str">
        <f t="shared" ca="1" si="344"/>
        <v>-2,86294863284062+6,91176941778044i</v>
      </c>
      <c r="AF255" s="240" t="str">
        <f t="shared" ca="1" si="345"/>
        <v>-1,99534356544928-7,21024517021919i</v>
      </c>
      <c r="AG255" s="240" t="str">
        <f t="shared" ca="1" si="346"/>
        <v>6,00899257625999+4,45657262672801i</v>
      </c>
      <c r="AH255" s="240" t="str">
        <f t="shared" ca="1" si="347"/>
        <v>-7,47899209680932+0,183598950740077i</v>
      </c>
      <c r="AI255" s="240" t="str">
        <f t="shared" ca="1" si="348"/>
        <v>5,78308082727442-4,74605178059196i</v>
      </c>
      <c r="AJ255" s="240" t="str">
        <f t="shared" ca="1" si="349"/>
        <v>-1,63915012490608+7,29946698238094i</v>
      </c>
      <c r="AK255" s="240" t="str">
        <f t="shared" ca="1" si="350"/>
        <v>-3,19864453664768-6,76296565768472i</v>
      </c>
      <c r="AL255" s="240" t="str">
        <f t="shared" ca="1" si="351"/>
        <v>6,6824301123331+3,36365265041337i</v>
      </c>
      <c r="AM255" s="240" t="str">
        <f t="shared" ca="1" si="352"/>
        <v>-7,3374952771968+1,45951855622454i</v>
      </c>
      <c r="AN255" s="240" t="str">
        <f t="shared" ca="1" si="353"/>
        <v>4,88654626667721-5,66486513012199i</v>
      </c>
      <c r="AO255" s="240" t="str">
        <f t="shared" ca="1" si="354"/>
        <v>-0,367087308337307+7,47223382041185i</v>
      </c>
      <c r="AP255" s="240" t="str">
        <f t="shared" ca="1" si="355"/>
        <v>-4,30776233037009-6,11655254730093i</v>
      </c>
      <c r="AQ255" s="240" t="str">
        <f t="shared" ca="1" si="356"/>
        <v>7,1591053967568+2,17169087970104i</v>
      </c>
      <c r="AR255" s="240" t="str">
        <f t="shared" ca="1" si="357"/>
        <v>7,1591053967568+2,17169087970104i</v>
      </c>
      <c r="AS255" s="240" t="str">
        <f t="shared" ca="1" si="358"/>
        <v>3,84612874283657-6,41687813912462i</v>
      </c>
      <c r="AT255" s="240" t="str">
        <f t="shared" ca="1" si="359"/>
        <v>0,915784289485643+7,42498286152771i</v>
      </c>
      <c r="AU255" s="240" t="str">
        <f t="shared" ca="1" si="360"/>
        <v>-5,29003928902207-5,29003928902724i</v>
      </c>
      <c r="AV255" s="240" t="str">
        <f t="shared" ca="1" si="361"/>
        <v>7,42498286152774+0,915784289485411i</v>
      </c>
      <c r="AW255" s="240" t="str">
        <f t="shared" ca="1" si="362"/>
        <v>-6,41687813912456+3,84612874283668i</v>
      </c>
      <c r="AX255" s="240" t="str">
        <f t="shared" ca="1" si="363"/>
        <v>2,69246305345655-6,97994799870461i</v>
      </c>
      <c r="AY255" s="240" t="str">
        <f t="shared" ca="1" si="364"/>
        <v>2,17169087970127+7,15910539675673i</v>
      </c>
      <c r="AZ255" s="240" t="str">
        <f t="shared" ca="1" si="365"/>
        <v>-6,116552547301-4,30776233036998i</v>
      </c>
      <c r="BA255" s="240" t="str">
        <f t="shared" ca="1" si="366"/>
        <v>7,47223382041177-0,367087308338922i</v>
      </c>
      <c r="BB255" s="240" t="str">
        <f t="shared" ca="1" si="367"/>
        <v>-5,66486513012288+4,88654626667618i</v>
      </c>
      <c r="BC255" s="240" t="str">
        <f t="shared" ca="1" si="368"/>
        <v>1,45951855622139-7,33749527719742i</v>
      </c>
      <c r="BD255" s="240" t="str">
        <f t="shared" ca="1" si="369"/>
        <v>3,36365265041358+6,682430112333i</v>
      </c>
      <c r="BE255" s="240" t="str">
        <f t="shared" ca="1" si="370"/>
        <v>-6,7629656576835-3,19864453665026i</v>
      </c>
      <c r="BF255" s="240" t="str">
        <f t="shared" ca="1" si="371"/>
        <v>7,29946698238058-1,63915012490766i</v>
      </c>
      <c r="BG255" s="240" t="str">
        <f t="shared" ca="1" si="372"/>
        <v>-4,74605178059293+5,78308082727362i</v>
      </c>
      <c r="BH255" s="240" t="str">
        <f t="shared" ca="1" si="373"/>
        <v>0,183598950736867-7,47899209680939i</v>
      </c>
      <c r="BI255" s="240" t="str">
        <f t="shared" ca="1" si="374"/>
        <v>4,45657262672811+6,00899257625991i</v>
      </c>
      <c r="BJ255" s="240" t="str">
        <f t="shared" ca="1" si="375"/>
        <v>-7,21024517021843-1,99534356545203i</v>
      </c>
      <c r="BK255" s="240" t="str">
        <f t="shared" ca="1" si="376"/>
        <v>6,91176941777981-2,86294863284216i</v>
      </c>
      <c r="BL255" s="240" t="str">
        <f t="shared" ca="1" si="377"/>
        <v>-3,68749228795391+6,5093342198054i</v>
      </c>
      <c r="BM255" s="240" t="str">
        <f t="shared" ca="1" si="378"/>
        <v>-1,09772667356718-7,40027212398221i</v>
      </c>
      <c r="BN255" s="240" t="str">
        <f t="shared" ca="1" si="379"/>
        <v>5,41827009118206+5,15862196500684i</v>
      </c>
      <c r="BO255" s="240" t="str">
        <f t="shared" ca="1" si="380"/>
        <v>-7,4452210670345-0,733290271198744i</v>
      </c>
      <c r="BP255" s="240" t="str">
        <f t="shared" ca="1" si="381"/>
        <v>6,32055677099144-4,00244843358703i</v>
      </c>
      <c r="BQ255" s="240" t="str">
        <f t="shared" ca="1" si="382"/>
        <v>-2,52035563501227+7,04392211994929i</v>
      </c>
      <c r="BR255" s="240" t="str">
        <f t="shared" ca="1" si="383"/>
        <v>-2,34673004856904-7,10365324590046i</v>
      </c>
      <c r="BS255" s="240" t="str">
        <f t="shared" ca="1" si="384"/>
        <v>6,22042813580454+4,15635719905547i</v>
      </c>
      <c r="BT255" s="240" t="str">
        <f t="shared" ca="1" si="385"/>
        <v>-7,46097454976589+0,550354546265152i</v>
      </c>
      <c r="BU255" s="240" t="str">
        <f t="shared" ca="1" si="386"/>
        <v>5,5432371300359-5,02409728001364i</v>
      </c>
      <c r="BV255" s="240" t="str">
        <f t="shared" ca="1" si="387"/>
        <v>-1,27900782813939+7,37110373922435i</v>
      </c>
      <c r="BW255" s="240" t="str">
        <f t="shared" ca="1" si="388"/>
        <v>-3,52663462559513-6,59786932095526i</v>
      </c>
      <c r="BX255" s="240" t="str">
        <f t="shared" ca="1" si="389"/>
        <v>6,83942744540849+3,03170967901646i</v>
      </c>
      <c r="BY255" s="240" t="str">
        <f t="shared" ca="1" si="390"/>
        <v>-7,25704176159982+1,81779433084307i</v>
      </c>
      <c r="BZ255" s="240" t="str">
        <f t="shared" ca="1" si="391"/>
        <v>4,60269845037767-5,89781301278194i</v>
      </c>
      <c r="CA255" s="240" t="str">
        <f t="shared" ca="1" si="392"/>
        <v>1,28306739045249E-13+7,4812453080252i</v>
      </c>
      <c r="CB255" s="240" t="str">
        <f t="shared" ca="1" si="393"/>
        <v>-4,60269845037804-5,89781301278165i</v>
      </c>
      <c r="CC255" s="240" t="str">
        <f t="shared" ca="1" si="394"/>
        <v>7,25704176159994+1,81779433084261i</v>
      </c>
      <c r="CD255" s="240" t="str">
        <f t="shared" ca="1" si="395"/>
        <v>-6,83942744540831+3,03170967901689i</v>
      </c>
      <c r="CE255" s="240" t="str">
        <f t="shared" ca="1" si="396"/>
        <v>3,52663462559471-6,59786932095547i</v>
      </c>
      <c r="CF255" s="240" t="str">
        <f t="shared" ca="1" si="397"/>
        <v>1,27900782813964+7,3711037392243i</v>
      </c>
      <c r="CG255" s="240" t="str">
        <f t="shared" ca="1" si="398"/>
        <v>-5,54323713003607-5,02409728001344i</v>
      </c>
      <c r="CH255" s="240" t="str">
        <f t="shared" ca="1" si="399"/>
        <v>7,46097454976591+0,550354546264896i</v>
      </c>
      <c r="CI255" s="240" t="str">
        <f t="shared" ca="1" si="400"/>
        <v>-6,22042813580428+4,15635719905587i</v>
      </c>
      <c r="CJ255" s="240" t="str">
        <f t="shared" ca="1" si="401"/>
        <v>2,34673004857587-7,10365324589821i</v>
      </c>
      <c r="CK255" s="240" t="str">
        <f t="shared" ca="1" si="402"/>
        <v>2,52035563501271+7,04392211994913i</v>
      </c>
      <c r="CL255" s="240" t="str">
        <f t="shared" ca="1" si="403"/>
        <v>-6,32055677099158-4,00244843358681i</v>
      </c>
      <c r="CM255" s="240" t="str">
        <f t="shared" ca="1" si="404"/>
        <v>7,44522106703447-0,733290271198999i</v>
      </c>
      <c r="CN255" s="240" t="str">
        <f t="shared" ca="1" si="405"/>
        <v>-5,41827009118174+5,15862196500717i</v>
      </c>
      <c r="CO255" s="240" t="str">
        <f t="shared" ca="1" si="406"/>
        <v>1,09772667356672-7,40027212398228i</v>
      </c>
      <c r="CP255" s="240" t="str">
        <f t="shared" ca="1" si="407"/>
        <v>3,68749228795432+6,50933421980516i</v>
      </c>
      <c r="CQ255" s="240" t="str">
        <f t="shared" ca="1" si="408"/>
        <v>-6,91176941777991-2,86294863284192i</v>
      </c>
      <c r="CR255" s="240" t="str">
        <f t="shared" ca="1" si="409"/>
        <v>7,21024517021837-1,99534356545227i</v>
      </c>
      <c r="CS255" s="240" t="str">
        <f t="shared" ca="1" si="410"/>
        <v>-4,45657262672774+6,00899257626019i</v>
      </c>
      <c r="CT255" s="240" t="str">
        <f t="shared" ca="1" si="411"/>
        <v>-0,183598950737336-7,47899209680939i</v>
      </c>
      <c r="CU255" s="240" t="str">
        <f t="shared" ca="1" si="412"/>
        <v>4,74605178059329+5,78308082727332i</v>
      </c>
      <c r="CV255" s="240" t="str">
        <f t="shared" ca="1" si="413"/>
        <v>-7,29946698238064-1,63915012490741i</v>
      </c>
      <c r="CW255" s="240" t="str">
        <f t="shared" ca="1" si="414"/>
        <v>6,7629656576834-3,19864453665049i</v>
      </c>
      <c r="CX255" s="240" t="str">
        <f t="shared" ca="1" si="415"/>
        <v>-3,36365265041335+6,68243011233311i</v>
      </c>
      <c r="CY255" s="240" t="str">
        <f t="shared" ca="1" si="416"/>
        <v>-1,45951855622185-7,33749527719733i</v>
      </c>
      <c r="CZ255" s="240" t="str">
        <f t="shared" ca="1" si="417"/>
        <v>5,66486513012318+4,88654626667583i</v>
      </c>
      <c r="DA255" s="240" t="str">
        <f t="shared" ca="1" si="418"/>
        <v>-7,47223382041179-0,367087308338666i</v>
      </c>
      <c r="DB255" s="240" t="str">
        <f t="shared" ca="1" si="419"/>
        <v>6,11655254730527-4,30776233036394i</v>
      </c>
      <c r="DC255" s="240" t="str">
        <f t="shared" ca="1" si="420"/>
        <v>-2,17169087970102+7,1591053967568i</v>
      </c>
      <c r="DD255" s="240" t="str">
        <f t="shared" ca="1" si="421"/>
        <v>-2,69246305345699-6,97994799870444i</v>
      </c>
      <c r="DE255" s="240" t="str">
        <f t="shared" ca="1" si="422"/>
        <v>6,4168781391248+3,84612874283627i</v>
      </c>
      <c r="DF255" s="240" t="str">
        <f t="shared" ca="1" si="423"/>
        <v>-7,4249828615277+0,91578428948577i</v>
      </c>
      <c r="DG255" s="240" t="str">
        <f t="shared" ca="1" si="424"/>
        <v>5,29003928902723-5,29003928902209i</v>
      </c>
      <c r="DH255" s="240" t="str">
        <f t="shared" ca="1" si="425"/>
        <v>-0,915784289485389+7,42498286152775i</v>
      </c>
      <c r="DI255" s="240" t="str">
        <f t="shared" ca="1" si="426"/>
        <v>-3,84612874283697-6,41687813912438i</v>
      </c>
      <c r="DJ255" s="240" t="str">
        <f t="shared" ca="1" si="427"/>
        <v>6,97994799870473+2,69246305345624i</v>
      </c>
      <c r="DK255" s="240" t="str">
        <f t="shared" ca="1" si="428"/>
        <v>-7,15910539675669+2,17169087970139i</v>
      </c>
      <c r="DL255" s="240" t="str">
        <f t="shared" ca="1" si="429"/>
        <v>4,30776233036988-6,11655254730108i</v>
      </c>
      <c r="DM255" s="240" t="str">
        <f t="shared" ca="1" si="430"/>
        <v>0,36708730833905+7,47223382041177i</v>
      </c>
      <c r="DN255" s="240" t="str">
        <f t="shared" ca="1" si="431"/>
        <v>-4,88654626667644-5,66486513012266i</v>
      </c>
      <c r="DO255" s="240" t="str">
        <f t="shared" ca="1" si="432"/>
        <v>7,33749527719749+1,45951855622106i</v>
      </c>
      <c r="DP255" s="240" t="str">
        <f t="shared" ca="1" si="433"/>
        <v>-6,68243011233294+3,36365265041369i</v>
      </c>
      <c r="DQ255" s="240" t="str">
        <f t="shared" ca="1" si="434"/>
        <v>3,19864453665015-6,76296565768356i</v>
      </c>
      <c r="DR255" s="240" t="str">
        <f t="shared" ca="1" si="435"/>
        <v>1,63915012490778+7,29946698238055i</v>
      </c>
      <c r="DS255" s="240" t="str">
        <f t="shared" ca="1" si="436"/>
        <v>-5,78308082727384-4,74605178059267i</v>
      </c>
      <c r="DT255" s="240" t="str">
        <f t="shared" ca="1" si="437"/>
        <v>7,47899209680939+0,183598950736951i</v>
      </c>
      <c r="DU255" s="240" t="str">
        <f t="shared" ca="1" si="438"/>
        <v>-6,00899257625971+4,45657262672839i</v>
      </c>
      <c r="DV255" s="240" t="str">
        <f t="shared" ca="1" si="439"/>
        <v>1,99534356545191-7,21024517021847i</v>
      </c>
      <c r="DW255" s="240" t="str">
        <f t="shared" ca="1" si="440"/>
        <v>2,86294863284228+6,91176941777976i</v>
      </c>
      <c r="DX255" s="240" t="str">
        <f t="shared" ca="1" si="441"/>
        <v>-6,50933421980535-3,68749228795398i</v>
      </c>
      <c r="DY255" s="240" t="str">
        <f t="shared" ca="1" si="442"/>
        <v>7,40027212398328-1,09772667355995i</v>
      </c>
      <c r="DZ255" s="240" t="str">
        <f t="shared" ca="1" si="443"/>
        <v>-5,15862196500659+5,4182700911823i</v>
      </c>
      <c r="EA255" s="240" t="str">
        <f t="shared" ca="1" si="444"/>
        <v>0,733290271198616-7,44522106703451i</v>
      </c>
      <c r="EB255" s="240" t="str">
        <f t="shared" ca="1" si="445"/>
        <v>4,00244843358713+6,32055677099138i</v>
      </c>
      <c r="EC255" s="240" t="str">
        <f t="shared" ca="1" si="446"/>
        <v>-7,04392211994927-2,52035563501234i</v>
      </c>
      <c r="ED255" s="240" t="str">
        <f t="shared" ca="1" si="447"/>
        <v>7,10365324590036-2,34673004856937i</v>
      </c>
      <c r="EE255" s="240" t="str">
        <f t="shared" ca="1" si="448"/>
        <v>-4,1563571990552+6,22042813580473i</v>
      </c>
      <c r="EF255" s="240" t="str">
        <f t="shared" ca="1" si="449"/>
        <v>-0,55035454626528-7,46097454976588i</v>
      </c>
      <c r="EG255" s="240" t="str">
        <f t="shared" ca="1" si="450"/>
        <v>5,02409728001374+5,54323713003581i</v>
      </c>
      <c r="EH255" s="240" t="str">
        <f t="shared" ca="1" si="451"/>
        <v>-7,37110373922437-1,27900782813927i</v>
      </c>
      <c r="EI255" s="240" t="str">
        <f t="shared" ca="1" si="452"/>
        <v>6,59786932095509-3,52663462559543i</v>
      </c>
      <c r="EJ255" s="240" t="str">
        <f t="shared" ca="1" si="453"/>
        <v>-3,03170967901614+6,83942744540864i</v>
      </c>
      <c r="EK255" s="240" t="str">
        <f t="shared" ca="1" si="454"/>
        <v>-1,81779433084319-7,25704176159979i</v>
      </c>
      <c r="EL255" s="240" t="str">
        <f t="shared" ca="1" si="455"/>
        <v>5,89781301278202+4,60269845037758i</v>
      </c>
      <c r="EM255" s="240" t="str">
        <f t="shared" ca="1" si="456"/>
        <v>-7,4812453080252+2,56613478090497E-13i</v>
      </c>
      <c r="EN255" s="240"/>
      <c r="EO255" s="240"/>
      <c r="EP255" s="240"/>
    </row>
    <row r="256" spans="1:146">
      <c r="A256" s="268">
        <f t="shared" si="323"/>
        <v>3.0468750000000023E-3</v>
      </c>
      <c r="B256" s="267">
        <v>156</v>
      </c>
      <c r="C256" s="266">
        <f t="shared" si="324"/>
        <v>31200</v>
      </c>
      <c r="N256" s="265">
        <f t="shared" ca="1" si="327"/>
        <v>22.480772464597564</v>
      </c>
      <c r="O256" s="240">
        <f t="shared" ca="1" si="328"/>
        <v>7.4807724645975631</v>
      </c>
      <c r="P256" s="240" t="str">
        <f t="shared" ca="1" si="329"/>
        <v>-5,78271531436204+4,74575181189701i</v>
      </c>
      <c r="Q256" s="240" t="str">
        <f t="shared" ca="1" si="330"/>
        <v>1,45942630904774-7,33703151932308i</v>
      </c>
      <c r="R256" s="240" t="str">
        <f t="shared" ca="1" si="331"/>
        <v>3,5264117287492+6,59745231028017i</v>
      </c>
      <c r="S256" s="240" t="str">
        <f t="shared" ca="1" si="332"/>
        <v>-6,91133256741558-2,86276768349473i</v>
      </c>
      <c r="T256" s="240" t="str">
        <f t="shared" ca="1" si="333"/>
        <v>7,15865291380826-2,17155362049976i</v>
      </c>
      <c r="U256" s="241" t="str">
        <f t="shared" ca="1" si="334"/>
        <v>-4,15609450132285+6,22003498086265i</v>
      </c>
      <c r="V256" s="240" t="str">
        <f t="shared" ca="1" si="335"/>
        <v>-0,73324392443579-7,44475050047744i</v>
      </c>
      <c r="W256" s="240" t="str">
        <f t="shared" ca="1" si="336"/>
        <v>5,28970493823063+5,28970493823045i</v>
      </c>
      <c r="X256" s="240" t="str">
        <f t="shared" ca="1" si="337"/>
        <v>-7,44475050047739-0,733243924436297i</v>
      </c>
      <c r="Y256" s="240" t="str">
        <f t="shared" ca="1" si="338"/>
        <v>6,22003498086251-4,15609450132307i</v>
      </c>
      <c r="Z256" s="240" t="str">
        <f t="shared" ca="1" si="339"/>
        <v>-2,17155362049951+7,15865291380833i</v>
      </c>
      <c r="AA256" s="240" t="str">
        <f t="shared" ca="1" si="340"/>
        <v>-2,86276768349429-6,91133256741576i</v>
      </c>
      <c r="AB256" s="240" t="str">
        <f t="shared" ca="1" si="341"/>
        <v>6,59745231028028+3,52641172874899i</v>
      </c>
      <c r="AC256" s="240" t="str">
        <f t="shared" ca="1" si="342"/>
        <v>-7,33703151932316+1,45942630904736i</v>
      </c>
      <c r="AD256" s="240" t="str">
        <f t="shared" ca="1" si="343"/>
        <v>4,74575181189707-5,782715314362i</v>
      </c>
      <c r="AE256" s="240" t="str">
        <f t="shared" ca="1" si="344"/>
        <v>2,34610044486491E-13+7,48077246459756i</v>
      </c>
      <c r="AF256" s="240" t="str">
        <f t="shared" ca="1" si="345"/>
        <v>-4,74575181189681-5,78271531436221i</v>
      </c>
      <c r="AG256" s="240" t="str">
        <f t="shared" ca="1" si="346"/>
        <v>7,33703151932311+1,45942630904763i</v>
      </c>
      <c r="AH256" s="240" t="str">
        <f t="shared" ca="1" si="347"/>
        <v>-6,59745231028044+3,52641172874871i</v>
      </c>
      <c r="AI256" s="240" t="str">
        <f t="shared" ca="1" si="348"/>
        <v>2,86276768349449-6,91133256741568i</v>
      </c>
      <c r="AJ256" s="240" t="str">
        <f t="shared" ca="1" si="349"/>
        <v>2,17155362049996+7,1586529138082i</v>
      </c>
      <c r="AK256" s="240" t="str">
        <f t="shared" ca="1" si="350"/>
        <v>-6,22003498086239-4,15609450132326i</v>
      </c>
      <c r="AL256" s="240" t="str">
        <f t="shared" ca="1" si="351"/>
        <v>7,44475050047742-0,733243924436024i</v>
      </c>
      <c r="AM256" s="240" t="str">
        <f t="shared" ca="1" si="352"/>
        <v>-5,28970493823078+5,2897049382303i</v>
      </c>
      <c r="AN256" s="240" t="str">
        <f t="shared" ca="1" si="353"/>
        <v>0,733243924436064-7,44475050047742i</v>
      </c>
      <c r="AO256" s="240" t="str">
        <f t="shared" ca="1" si="354"/>
        <v>4,15609450132322+6,22003498086241i</v>
      </c>
      <c r="AP256" s="240" t="str">
        <f t="shared" ca="1" si="355"/>
        <v>-7,15865291380797-2,17155362050071i</v>
      </c>
      <c r="AQ256" s="240" t="str">
        <f t="shared" ca="1" si="356"/>
        <v>6,91133256741484-2,86276768349652i</v>
      </c>
      <c r="AR256" s="240" t="str">
        <f t="shared" ca="1" si="357"/>
        <v>6,91133256741484-2,86276768349652i</v>
      </c>
      <c r="AS256" s="240" t="str">
        <f t="shared" ca="1" si="358"/>
        <v>-1,45942630904905-7,33703151932282i</v>
      </c>
      <c r="AT256" s="240" t="str">
        <f t="shared" ca="1" si="359"/>
        <v>5,78271531436022+4,74575181189923i</v>
      </c>
      <c r="AU256" s="240" t="str">
        <f t="shared" ca="1" si="360"/>
        <v>-7,48077246459756+4,69220088972982E-13i</v>
      </c>
      <c r="AV256" s="240" t="str">
        <f t="shared" ca="1" si="361"/>
        <v>5,78271531436442-4,74575181189412i</v>
      </c>
      <c r="AW256" s="240" t="str">
        <f t="shared" ca="1" si="362"/>
        <v>-1,45942630904824+7,33703151932299i</v>
      </c>
      <c r="AX256" s="240" t="str">
        <f t="shared" ca="1" si="363"/>
        <v>-3,52641172875164-6,59745231027887i</v>
      </c>
      <c r="AY256" s="240" t="str">
        <f t="shared" ca="1" si="364"/>
        <v>6,9113325674152+2,86276768349565i</v>
      </c>
      <c r="AZ256" s="240" t="str">
        <f t="shared" ca="1" si="365"/>
        <v>-7,1586529138077+2,17155362050161i</v>
      </c>
      <c r="BA256" s="240" t="str">
        <f t="shared" ca="1" si="366"/>
        <v>4,15609450132501-6,22003498086121i</v>
      </c>
      <c r="BB256" s="240" t="str">
        <f t="shared" ca="1" si="367"/>
        <v>0,733243924437103+7,44475050047731i</v>
      </c>
      <c r="BC256" s="240" t="str">
        <f t="shared" ca="1" si="368"/>
        <v>-5,28970493822836-5,28970493823272i</v>
      </c>
      <c r="BD256" s="240" t="str">
        <f t="shared" ca="1" si="369"/>
        <v>7,44475050047744+0,73324392443583i</v>
      </c>
      <c r="BE256" s="240" t="str">
        <f t="shared" ca="1" si="370"/>
        <v>-6,22003498086062+4,15609450132589i</v>
      </c>
      <c r="BF256" s="240" t="str">
        <f t="shared" ca="1" si="371"/>
        <v>2,17155362050059-7,15865291380801i</v>
      </c>
      <c r="BG256" s="240" t="str">
        <f t="shared" ca="1" si="372"/>
        <v>2,86276768349684+6,91133256741472i</v>
      </c>
      <c r="BH256" s="240" t="str">
        <f t="shared" ca="1" si="373"/>
        <v>-6,59745231027947-3,52641172875051i</v>
      </c>
      <c r="BI256" s="240" t="str">
        <f t="shared" ca="1" si="374"/>
        <v>7,33703151932278-1,45942630904929i</v>
      </c>
      <c r="BJ256" s="240" t="str">
        <f t="shared" ca="1" si="375"/>
        <v>-4,74575181189905+5,78271531436037i</v>
      </c>
      <c r="BK256" s="240" t="str">
        <f t="shared" ca="1" si="376"/>
        <v>-8,10138304111354E-13-7,48077246459756i</v>
      </c>
      <c r="BL256" s="240" t="str">
        <f t="shared" ca="1" si="377"/>
        <v>4,74575181189438+5,7827153143642i</v>
      </c>
      <c r="BM256" s="240" t="str">
        <f t="shared" ca="1" si="378"/>
        <v>-7,33703151932305-1,4594263090479i</v>
      </c>
      <c r="BN256" s="240" t="str">
        <f t="shared" ca="1" si="379"/>
        <v>6,59745231027881-3,52641172875175i</v>
      </c>
      <c r="BO256" s="240" t="str">
        <f t="shared" ca="1" si="380"/>
        <v>-2,86276768349553+6,91133256741526i</v>
      </c>
      <c r="BP256" s="240" t="str">
        <f t="shared" ca="1" si="381"/>
        <v>-2,17155362050193-7,1586529138076i</v>
      </c>
      <c r="BQ256" s="240" t="str">
        <f t="shared" ca="1" si="382"/>
        <v>6,22003498086141+4,15609450132472i</v>
      </c>
      <c r="BR256" s="240" t="str">
        <f t="shared" ca="1" si="383"/>
        <v>-7,4447505004773+0,733243924437231i</v>
      </c>
      <c r="BS256" s="240" t="str">
        <f t="shared" ca="1" si="384"/>
        <v>5,28970493823263-5,28970493822845i</v>
      </c>
      <c r="BT256" s="240" t="str">
        <f t="shared" ca="1" si="385"/>
        <v>-0,733243924435491+7,44475050047747i</v>
      </c>
      <c r="BU256" s="240" t="str">
        <f t="shared" ca="1" si="386"/>
        <v>-4,15609450132617-6,22003498086043i</v>
      </c>
      <c r="BV256" s="240" t="str">
        <f t="shared" ca="1" si="387"/>
        <v>7,15865291380811+2,17155362050026i</v>
      </c>
      <c r="BW256" s="240" t="str">
        <f t="shared" ca="1" si="388"/>
        <v>-6,91133256741466+2,86276768349696i</v>
      </c>
      <c r="BX256" s="240" t="str">
        <f t="shared" ca="1" si="389"/>
        <v>3,52641172875039-6,59745231027953i</v>
      </c>
      <c r="BY256" s="240" t="str">
        <f t="shared" ca="1" si="390"/>
        <v>1,45942630904962+7,33703151932271i</v>
      </c>
      <c r="BZ256" s="240" t="str">
        <f t="shared" ca="1" si="391"/>
        <v>-5,78271531436059-4,74575181189879i</v>
      </c>
      <c r="CA256" s="240" t="str">
        <f t="shared" ca="1" si="392"/>
        <v>7,48077246459756-9,38440177945965E-13i</v>
      </c>
      <c r="CB256" s="240" t="str">
        <f t="shared" ca="1" si="393"/>
        <v>-5,78271531436412+4,74575181189448i</v>
      </c>
      <c r="CC256" s="240" t="str">
        <f t="shared" ca="1" si="394"/>
        <v>1,45942630904778-7,33703151932307i</v>
      </c>
      <c r="CD256" s="240" t="str">
        <f t="shared" ca="1" si="395"/>
        <v>3,52641172875186+6,59745231027875i</v>
      </c>
      <c r="CE256" s="240" t="str">
        <f t="shared" ca="1" si="396"/>
        <v>-6,9113325674153-2,86276768349541i</v>
      </c>
      <c r="CF256" s="240" t="str">
        <f t="shared" ca="1" si="397"/>
        <v>7,15865291380756-2,17155362050206i</v>
      </c>
      <c r="CG256" s="240" t="str">
        <f t="shared" ca="1" si="398"/>
        <v>-4,15609450132462+6,22003498086147i</v>
      </c>
      <c r="CH256" s="240" t="str">
        <f t="shared" ca="1" si="399"/>
        <v>-0,73324392443757-7,44475050047727i</v>
      </c>
      <c r="CI256" s="240" t="str">
        <f t="shared" ca="1" si="400"/>
        <v>5,28970493822869+5,28970493823238i</v>
      </c>
      <c r="CJ256" s="240" t="str">
        <f t="shared" ca="1" si="401"/>
        <v>-7,44475050047751-0,733243924435152i</v>
      </c>
      <c r="CK256" s="240" t="str">
        <f t="shared" ca="1" si="402"/>
        <v>6,22003498086438-4,15609450132027i</v>
      </c>
      <c r="CL256" s="240" t="str">
        <f t="shared" ca="1" si="403"/>
        <v>-2,17155362050014+7,15865291380814i</v>
      </c>
      <c r="CM256" s="240" t="str">
        <f t="shared" ca="1" si="404"/>
        <v>-2,86276768349727-6,91133256741454i</v>
      </c>
      <c r="CN256" s="240" t="str">
        <f t="shared" ca="1" si="405"/>
        <v>6,5974523102797+3,52641172875009i</v>
      </c>
      <c r="CO256" s="240" t="str">
        <f t="shared" ca="1" si="406"/>
        <v>-7,33703151932264+1,45942630904995i</v>
      </c>
      <c r="CP256" s="240" t="str">
        <f t="shared" ca="1" si="407"/>
        <v>4,74575181189852-5,78271531436081i</v>
      </c>
      <c r="CQ256" s="240" t="str">
        <f t="shared" ca="1" si="408"/>
        <v>1,06674205178058E-12+7,48077246459756i</v>
      </c>
      <c r="CR256" s="240" t="str">
        <f t="shared" ca="1" si="409"/>
        <v>-4,74575181189458-5,78271531436404i</v>
      </c>
      <c r="CS256" s="240" t="str">
        <f t="shared" ca="1" si="410"/>
        <v>7,33703151932314+1,45942630904745i</v>
      </c>
      <c r="CT256" s="240" t="str">
        <f t="shared" ca="1" si="411"/>
        <v>-6,59745231027848+3,52641172875235i</v>
      </c>
      <c r="CU256" s="240" t="str">
        <f t="shared" ca="1" si="412"/>
        <v>2,86276768349491-6,91133256741551i</v>
      </c>
      <c r="CV256" s="240" t="str">
        <f t="shared" ca="1" si="413"/>
        <v>2,17155362050218+7,15865291380752i</v>
      </c>
      <c r="CW256" s="240" t="str">
        <f t="shared" ca="1" si="414"/>
        <v>-6,22003498086155-4,1560945013245i</v>
      </c>
      <c r="CX256" s="240" t="str">
        <f t="shared" ca="1" si="415"/>
        <v>7,44475050047725-0,733243924437698i</v>
      </c>
      <c r="CY256" s="240" t="str">
        <f t="shared" ca="1" si="416"/>
        <v>-5,28970493823229+5,28970493822878i</v>
      </c>
      <c r="CZ256" s="240" t="str">
        <f t="shared" ca="1" si="417"/>
        <v>0,733243924435024-7,44475050047751i</v>
      </c>
      <c r="DA256" s="240" t="str">
        <f t="shared" ca="1" si="418"/>
        <v>4,15609450132037+6,22003498086431i</v>
      </c>
      <c r="DB256" s="240" t="str">
        <f t="shared" ca="1" si="419"/>
        <v>-7,15865291380818-2,17155362050002i</v>
      </c>
      <c r="DC256" s="240" t="str">
        <f t="shared" ca="1" si="420"/>
        <v>6,91133256741448-2,86276768349739i</v>
      </c>
      <c r="DD256" s="240" t="str">
        <f t="shared" ca="1" si="421"/>
        <v>-3,52641172874998+6,59745231027976i</v>
      </c>
      <c r="DE256" s="240" t="str">
        <f t="shared" ca="1" si="422"/>
        <v>-1,45942630905008-7,33703151932262i</v>
      </c>
      <c r="DF256" s="240" t="str">
        <f t="shared" ca="1" si="423"/>
        <v>5,78271531436089+4,74575181189842i</v>
      </c>
      <c r="DG256" s="240" t="str">
        <f t="shared" ca="1" si="424"/>
        <v>-7,48077246459756+1,62027660822271E-12i</v>
      </c>
      <c r="DH256" s="240" t="str">
        <f t="shared" ca="1" si="425"/>
        <v>5,78271531436369-4,74575181189501i</v>
      </c>
      <c r="DI256" s="240" t="str">
        <f t="shared" ca="1" si="426"/>
        <v>-1,45942630904732+7,33703151932316i</v>
      </c>
      <c r="DJ256" s="240" t="str">
        <f t="shared" ca="1" si="427"/>
        <v>-3,52641172874571-6,59745231028204i</v>
      </c>
      <c r="DK256" s="240" t="str">
        <f t="shared" ca="1" si="428"/>
        <v>6,91133256741556+2,86276768349479i</v>
      </c>
      <c r="DL256" s="240" t="str">
        <f t="shared" ca="1" si="429"/>
        <v>-7,15865291380737+2,17155362050271i</v>
      </c>
      <c r="DM256" s="240" t="str">
        <f t="shared" ca="1" si="430"/>
        <v>4,15609450132405-6,22003498086185i</v>
      </c>
      <c r="DN256" s="240" t="str">
        <f t="shared" ca="1" si="431"/>
        <v>0,733243924437826+7,44475050047724i</v>
      </c>
      <c r="DO256" s="240" t="str">
        <f t="shared" ca="1" si="432"/>
        <v>-5,28970493822887-5,2897049382322i</v>
      </c>
      <c r="DP256" s="240" t="str">
        <f t="shared" ca="1" si="433"/>
        <v>7,44475050047753+0,733243924434896i</v>
      </c>
      <c r="DQ256" s="240" t="str">
        <f t="shared" ca="1" si="434"/>
        <v>-6,22003498086423+4,15609450132049i</v>
      </c>
      <c r="DR256" s="240" t="str">
        <f t="shared" ca="1" si="435"/>
        <v>2,17155362049949-7,15865291380834i</v>
      </c>
      <c r="DS256" s="240" t="str">
        <f t="shared" ca="1" si="436"/>
        <v>2,86276768349751+6,91133256741443i</v>
      </c>
      <c r="DT256" s="240" t="str">
        <f t="shared" ca="1" si="437"/>
        <v>-6,59745231027982-3,52641172874987i</v>
      </c>
      <c r="DU256" s="240" t="str">
        <f t="shared" ca="1" si="438"/>
        <v>7,33703151932259-1,45942630905021i</v>
      </c>
      <c r="DV256" s="240" t="str">
        <f t="shared" ca="1" si="439"/>
        <v>-4,74575181189832+5,78271531436097i</v>
      </c>
      <c r="DW256" s="240" t="str">
        <f t="shared" ca="1" si="440"/>
        <v>-1,74857848205732E-12-7,48077246459756i</v>
      </c>
      <c r="DX256" s="240" t="str">
        <f t="shared" ca="1" si="441"/>
        <v>4,74575181189511+5,78271531436361i</v>
      </c>
      <c r="DY256" s="240" t="str">
        <f t="shared" ca="1" si="442"/>
        <v>-7,33703151932328-1,45942630904677i</v>
      </c>
      <c r="DZ256" s="240" t="str">
        <f t="shared" ca="1" si="443"/>
        <v>6,59745231028178-3,5264117287462i</v>
      </c>
      <c r="EA256" s="240" t="str">
        <f t="shared" ca="1" si="444"/>
        <v>-2,86276768349467+6,91133256741561i</v>
      </c>
      <c r="EB256" s="240" t="str">
        <f t="shared" ca="1" si="445"/>
        <v>-2,17155362050283-7,15865291380733i</v>
      </c>
      <c r="EC256" s="240" t="str">
        <f t="shared" ca="1" si="446"/>
        <v>6,22003498086192+4,15609450132394i</v>
      </c>
      <c r="ED256" s="240" t="str">
        <f t="shared" ca="1" si="447"/>
        <v>-7,44475050047718+0,733243924438377i</v>
      </c>
      <c r="EE256" s="240" t="str">
        <f t="shared" ca="1" si="448"/>
        <v>5,28970493823181-5,28970493822926i</v>
      </c>
      <c r="EF256" s="240" t="str">
        <f t="shared" ca="1" si="449"/>
        <v>-0,733243924434769+7,44475050047754i</v>
      </c>
      <c r="EG256" s="240" t="str">
        <f t="shared" ca="1" si="450"/>
        <v>-4,15609450132059-6,22003498086417i</v>
      </c>
      <c r="EH256" s="240" t="str">
        <f t="shared" ca="1" si="451"/>
        <v>7,15865291380838+2,17155362049937i</v>
      </c>
      <c r="EI256" s="240" t="str">
        <f t="shared" ca="1" si="452"/>
        <v>-6,91133256741716+2,86276768349095i</v>
      </c>
      <c r="EJ256" s="240" t="str">
        <f t="shared" ca="1" si="453"/>
        <v>3,52641172874938-6,59745231028008i</v>
      </c>
      <c r="EK256" s="240" t="str">
        <f t="shared" ca="1" si="454"/>
        <v>1,45942630905033+7,33703151932257i</v>
      </c>
      <c r="EL256" s="240" t="str">
        <f t="shared" ca="1" si="455"/>
        <v>-5,78271531436105-4,74575181189822i</v>
      </c>
      <c r="EM256" s="240" t="str">
        <f t="shared" ca="1" si="456"/>
        <v>7,48077246459756-1,87688035589193E-12i</v>
      </c>
      <c r="EN256" s="240"/>
      <c r="EO256" s="240"/>
      <c r="EP256" s="240"/>
    </row>
    <row r="257" spans="1:146">
      <c r="A257" s="268">
        <f t="shared" si="323"/>
        <v>3.0664062500000023E-3</v>
      </c>
      <c r="B257" s="267">
        <v>157</v>
      </c>
      <c r="C257" s="266">
        <f t="shared" si="324"/>
        <v>31400</v>
      </c>
      <c r="N257" s="265">
        <f t="shared" ca="1" si="327"/>
        <v>22.480265913809081</v>
      </c>
      <c r="O257" s="240">
        <f t="shared" ca="1" si="328"/>
        <v>7.4802659138090819</v>
      </c>
      <c r="P257" s="240" t="str">
        <f t="shared" ca="1" si="329"/>
        <v>-5,66412352415715+4,8859065529729i</v>
      </c>
      <c r="Q257" s="240" t="str">
        <f t="shared" ca="1" si="330"/>
        <v>1,09758296658549-7,39930333023018i</v>
      </c>
      <c r="R257" s="240" t="str">
        <f t="shared" ca="1" si="331"/>
        <v>4,00192446001048+6,31972932629743i</v>
      </c>
      <c r="S257" s="240" t="str">
        <f t="shared" ca="1" si="332"/>
        <v>-7,15816817492661-2,17140657656779i</v>
      </c>
      <c r="T257" s="240" t="str">
        <f t="shared" ca="1" si="333"/>
        <v>6,83853207366071-3,03131278801905i</v>
      </c>
      <c r="U257" s="241" t="str">
        <f t="shared" ca="1" si="334"/>
        <v>-3,1982257916619+6,76208029579971i</v>
      </c>
      <c r="V257" s="240" t="str">
        <f t="shared" ca="1" si="335"/>
        <v>-1,99508234851739-7,20930125351468i</v>
      </c>
      <c r="W257" s="240" t="str">
        <f t="shared" ca="1" si="336"/>
        <v>6,21961379927459+4,15581307678378i</v>
      </c>
      <c r="X257" s="240" t="str">
        <f t="shared" ca="1" si="337"/>
        <v>-7,42401083281181+0,915664401179215i</v>
      </c>
      <c r="Y257" s="240" t="str">
        <f t="shared" ca="1" si="338"/>
        <v>5,02343955905544-5,54251144679115i</v>
      </c>
      <c r="Z257" s="240" t="str">
        <f t="shared" ca="1" si="339"/>
        <v>-0,183574915203251+7,47801299756841i</v>
      </c>
      <c r="AA257" s="240" t="str">
        <f t="shared" ca="1" si="340"/>
        <v>-4,74543045947888-5,78232374530724i</v>
      </c>
      <c r="AB257" s="240" t="str">
        <f t="shared" ca="1" si="341"/>
        <v>7,37013876400017+1,27884038905409i</v>
      </c>
      <c r="AC257" s="240" t="str">
        <f t="shared" ca="1" si="342"/>
        <v>-6,41603808468401+3,84562523358404i</v>
      </c>
      <c r="AD257" s="240" t="str">
        <f t="shared" ca="1" si="343"/>
        <v>2,34642283048987-7,10272328349133i</v>
      </c>
      <c r="AE257" s="240" t="str">
        <f t="shared" ca="1" si="344"/>
        <v>2,86257383490011+6,91086457551002i</v>
      </c>
      <c r="AF257" s="240" t="str">
        <f t="shared" ca="1" si="345"/>
        <v>-6,68155529361868-3,36321230367786i</v>
      </c>
      <c r="AG257" s="240" t="str">
        <f t="shared" ca="1" si="346"/>
        <v>7,25609171860057-1,81755635746191i</v>
      </c>
      <c r="AH257" s="240" t="str">
        <f t="shared" ca="1" si="347"/>
        <v>-4,30719838715491+6,1157518094658i</v>
      </c>
      <c r="AI257" s="240" t="str">
        <f t="shared" ca="1" si="348"/>
        <v>-0,733194273776162-7,44424638886945i</v>
      </c>
      <c r="AJ257" s="240" t="str">
        <f t="shared" ca="1" si="349"/>
        <v>5,41756076777727+5,15794663298628i</v>
      </c>
      <c r="AK257" s="240" t="str">
        <f t="shared" ca="1" si="350"/>
        <v>-7,47125560591895-0,367039251741147i</v>
      </c>
      <c r="AL257" s="240" t="str">
        <f t="shared" ca="1" si="351"/>
        <v>5,89704091084848-4,60209589611878i</v>
      </c>
      <c r="AM257" s="240" t="str">
        <f t="shared" ca="1" si="352"/>
        <v>-1,45932748589158+7,33653470176591i</v>
      </c>
      <c r="AN257" s="240" t="str">
        <f t="shared" ca="1" si="353"/>
        <v>-3,68700954631473-6,50848206163911i</v>
      </c>
      <c r="AO257" s="240" t="str">
        <f t="shared" ca="1" si="354"/>
        <v>7,0429999771378+2,52002568703795i</v>
      </c>
      <c r="AP257" s="240" t="str">
        <f t="shared" ca="1" si="355"/>
        <v>-6,97903423095211+2,6921105743436i</v>
      </c>
      <c r="AQ257" s="240" t="str">
        <f t="shared" ca="1" si="356"/>
        <v>3,52617294236342-6,59700557236676i</v>
      </c>
      <c r="AR257" s="240" t="str">
        <f t="shared" ca="1" si="357"/>
        <v>3,52617294236342-6,59700557236676i</v>
      </c>
      <c r="AS257" s="240" t="str">
        <f t="shared" ca="1" si="358"/>
        <v>-6,00820591944973-4,45598920227408i</v>
      </c>
      <c r="AT257" s="240" t="str">
        <f t="shared" ca="1" si="359"/>
        <v>7,4599978092605-0,550282497561453i</v>
      </c>
      <c r="AU257" s="240" t="str">
        <f t="shared" ca="1" si="360"/>
        <v>-5,289346752735+5,28934675273097i</v>
      </c>
      <c r="AV257" s="240" t="str">
        <f t="shared" ca="1" si="361"/>
        <v>0,550282497559709-7,45999780926064i</v>
      </c>
      <c r="AW257" s="240" t="str">
        <f t="shared" ca="1" si="362"/>
        <v>4,45598920227549+6,00820591944869i</v>
      </c>
      <c r="AX257" s="240" t="str">
        <f t="shared" ca="1" si="363"/>
        <v>-7,29851138535884-1,63893553841554i</v>
      </c>
      <c r="AY257" s="240" t="str">
        <f t="shared" ca="1" si="364"/>
        <v>6,5970055723695-3,5261729423583i</v>
      </c>
      <c r="AZ257" s="240" t="str">
        <f t="shared" ca="1" si="365"/>
        <v>-2,69211057434197+6,97903423095274i</v>
      </c>
      <c r="BA257" s="240" t="str">
        <f t="shared" ca="1" si="366"/>
        <v>-2,52002568703949-7,04299997713724i</v>
      </c>
      <c r="BB257" s="240" t="str">
        <f t="shared" ca="1" si="367"/>
        <v>6,50848206163736+3,68700954631783i</v>
      </c>
      <c r="BC257" s="240" t="str">
        <f t="shared" ca="1" si="368"/>
        <v>-7,33653470176629+1,45932748588964i</v>
      </c>
      <c r="BD257" s="240" t="str">
        <f t="shared" ca="1" si="369"/>
        <v>4,60209589611866-5,89704091084858i</v>
      </c>
      <c r="BE257" s="240" t="str">
        <f t="shared" ca="1" si="370"/>
        <v>0,367039251743531+7,47125560591883i</v>
      </c>
      <c r="BF257" s="240" t="str">
        <f t="shared" ca="1" si="371"/>
        <v>-5,15794663298378-5,41756076777966i</v>
      </c>
      <c r="BG257" s="240" t="str">
        <f t="shared" ca="1" si="372"/>
        <v>7,44424638886932+0,733194273777491i</v>
      </c>
      <c r="BH257" s="240" t="str">
        <f t="shared" ca="1" si="373"/>
        <v>-6,11575180946528+4,30719838715564i</v>
      </c>
      <c r="BI257" s="240" t="str">
        <f t="shared" ca="1" si="374"/>
        <v>1,81755635745876-7,25609171860136i</v>
      </c>
      <c r="BJ257" s="240" t="str">
        <f t="shared" ca="1" si="375"/>
        <v>3,36321230367534+6,68155529361995i</v>
      </c>
      <c r="BK257" s="240" t="str">
        <f t="shared" ca="1" si="376"/>
        <v>-6,91086457550982-2,8625738349006i</v>
      </c>
      <c r="BL257" s="240" t="str">
        <f t="shared" ca="1" si="377"/>
        <v>7,10272328349078-2,34642283049153i</v>
      </c>
      <c r="BM257" s="240" t="str">
        <f t="shared" ca="1" si="378"/>
        <v>-3,84562523358122+6,4160380846857i</v>
      </c>
      <c r="BN257" s="240" t="str">
        <f t="shared" ca="1" si="379"/>
        <v>-1,27884038905209-7,37013876400052i</v>
      </c>
      <c r="BO257" s="240" t="str">
        <f t="shared" ca="1" si="380"/>
        <v>5,78232374530741+4,74543045947868i</v>
      </c>
      <c r="BP257" s="240" t="str">
        <f t="shared" ca="1" si="381"/>
        <v>-7,47801299756837+0,183574915205052i</v>
      </c>
      <c r="BQ257" s="240" t="str">
        <f t="shared" ca="1" si="382"/>
        <v>5,54251144679351-5,02343955905284i</v>
      </c>
      <c r="BR257" s="240" t="str">
        <f t="shared" ca="1" si="383"/>
        <v>-0,915664401180434+7,42401083281166i</v>
      </c>
      <c r="BS257" s="240" t="str">
        <f t="shared" ca="1" si="384"/>
        <v>-4,15581307678407-6,21961379927441i</v>
      </c>
      <c r="BT257" s="240" t="str">
        <f t="shared" ca="1" si="385"/>
        <v>7,20930125351532+1,99508234851506i</v>
      </c>
      <c r="BU257" s="240" t="str">
        <f t="shared" ca="1" si="386"/>
        <v>-6,76208029580087+3,19822579165944i</v>
      </c>
      <c r="BV257" s="240" t="str">
        <f t="shared" ca="1" si="387"/>
        <v>3,03131278801961-6,83853207366045i</v>
      </c>
      <c r="BW257" s="240" t="str">
        <f t="shared" ca="1" si="388"/>
        <v>2,17140657656868+7,15816817492634i</v>
      </c>
      <c r="BX257" s="240" t="str">
        <f t="shared" ca="1" si="389"/>
        <v>-6,31972932629917-4,00192446000775i</v>
      </c>
      <c r="BY257" s="240" t="str">
        <f t="shared" ca="1" si="390"/>
        <v>7,39930333023053-1,09758296658311i</v>
      </c>
      <c r="BZ257" s="240" t="str">
        <f t="shared" ca="1" si="391"/>
        <v>-4,88590655297316+5,66412352415694i</v>
      </c>
      <c r="CA257" s="240" t="str">
        <f t="shared" ca="1" si="392"/>
        <v>-1,74846332338537E-12-7,48026591380908i</v>
      </c>
      <c r="CB257" s="240" t="str">
        <f t="shared" ca="1" si="393"/>
        <v>4,88590655297001+5,66412352415965i</v>
      </c>
      <c r="CC257" s="240" t="str">
        <f t="shared" ca="1" si="394"/>
        <v>-7,39930333022992-1,09758296658721i</v>
      </c>
      <c r="CD257" s="240" t="str">
        <f t="shared" ca="1" si="395"/>
        <v>6,31972932629741-4,00192446001053i</v>
      </c>
      <c r="CE257" s="240" t="str">
        <f t="shared" ca="1" si="396"/>
        <v>-2,17140657656534+7,15816817492736i</v>
      </c>
      <c r="CF257" s="240" t="str">
        <f t="shared" ca="1" si="397"/>
        <v>-3,03131278801601-6,83853207366205i</v>
      </c>
      <c r="CG257" s="240" t="str">
        <f t="shared" ca="1" si="398"/>
        <v>6,76208029579919+3,19822579166301i</v>
      </c>
      <c r="CH257" s="240" t="str">
        <f t="shared" ca="1" si="399"/>
        <v>-7,20930125351445+1,99508234851823i</v>
      </c>
      <c r="CI257" s="240" t="str">
        <f t="shared" ca="1" si="400"/>
        <v>4,15581307678098-6,21961379927646i</v>
      </c>
      <c r="CJ257" s="240" t="str">
        <f t="shared" ca="1" si="401"/>
        <v>0,915664401176312+7,42401083281217i</v>
      </c>
      <c r="CK257" s="240" t="str">
        <f t="shared" ca="1" si="402"/>
        <v>-5,54251144679086-5,02343955905576i</v>
      </c>
      <c r="CL257" s="240" t="str">
        <f t="shared" ca="1" si="403"/>
        <v>7,47801299756846+0,183574915201555i</v>
      </c>
      <c r="CM257" s="240" t="str">
        <f t="shared" ca="1" si="404"/>
        <v>-5,78232374530533+4,74543045948123i</v>
      </c>
      <c r="CN257" s="240" t="str">
        <f t="shared" ca="1" si="405"/>
        <v>1,27884038905619-7,37013876399981i</v>
      </c>
      <c r="CO257" s="240" t="str">
        <f t="shared" ca="1" si="406"/>
        <v>3,84562523358441+6,4160380846838i</v>
      </c>
      <c r="CP257" s="240" t="str">
        <f t="shared" ca="1" si="407"/>
        <v>-7,10272328349189-2,34642283048821i</v>
      </c>
      <c r="CQ257" s="240" t="str">
        <f t="shared" ca="1" si="408"/>
        <v>6,91086457551133-2,86257383489696i</v>
      </c>
      <c r="CR257" s="240" t="str">
        <f t="shared" ca="1" si="409"/>
        <v>-3,36321230367905+6,68155529361808i</v>
      </c>
      <c r="CS257" s="240" t="str">
        <f t="shared" ca="1" si="410"/>
        <v>-1,81755635746195-7,25609171860056i</v>
      </c>
      <c r="CT257" s="240" t="str">
        <f t="shared" ca="1" si="411"/>
        <v>6,11575180946729+4,30719838715278i</v>
      </c>
      <c r="CU257" s="240" t="str">
        <f t="shared" ca="1" si="412"/>
        <v>-7,44424638886971+0,733194273773565i</v>
      </c>
      <c r="CV257" s="240" t="str">
        <f t="shared" ca="1" si="413"/>
        <v>5,15794663298663-5,41756076777694i</v>
      </c>
      <c r="CW257" s="240" t="str">
        <f t="shared" ca="1" si="414"/>
        <v>-0,36703925174025+7,47125560591899i</v>
      </c>
      <c r="CX257" s="240" t="str">
        <f t="shared" ca="1" si="415"/>
        <v>-4,60209589612141-5,89704091084642i</v>
      </c>
      <c r="CY257" s="240" t="str">
        <f t="shared" ca="1" si="416"/>
        <v>7,33653470176549+1,45932748589372i</v>
      </c>
      <c r="CZ257" s="240" t="str">
        <f t="shared" ca="1" si="417"/>
        <v>-6,5084820616393+3,6870095463144i</v>
      </c>
      <c r="DA257" s="240" t="str">
        <f t="shared" ca="1" si="418"/>
        <v>2,5200256870364-7,04299997713835i</v>
      </c>
      <c r="DB257" s="240" t="str">
        <f t="shared" ca="1" si="419"/>
        <v>2,69211057433829+6,97903423095416i</v>
      </c>
      <c r="DC257" s="240" t="str">
        <f t="shared" ca="1" si="420"/>
        <v>-6,59700557236754-3,52617294236197i</v>
      </c>
      <c r="DD257" s="240" t="str">
        <f t="shared" ca="1" si="421"/>
        <v>7,29851138535803-1,63893553841916i</v>
      </c>
      <c r="DE257" s="240" t="str">
        <f t="shared" ca="1" si="422"/>
        <v>-4,45598920227268+6,00820591945077i</v>
      </c>
      <c r="DF257" s="240" t="str">
        <f t="shared" ca="1" si="423"/>
        <v>-0,550282497555776-7,45999780926092i</v>
      </c>
      <c r="DG257" s="240" t="str">
        <f t="shared" ca="1" si="424"/>
        <v>5,28934675273214+5,28934675273384i</v>
      </c>
      <c r="DH257" s="240" t="str">
        <f t="shared" ca="1" si="425"/>
        <v>-7,45999780926075-0,550282497558177i</v>
      </c>
      <c r="DI257" s="240" t="str">
        <f t="shared" ca="1" si="426"/>
        <v>6,00820591944765-4,45598920227689i</v>
      </c>
      <c r="DJ257" s="240" t="str">
        <f t="shared" ca="1" si="427"/>
        <v>-1,6389355384211+7,29851138535759i</v>
      </c>
      <c r="DK257" s="240" t="str">
        <f t="shared" ca="1" si="428"/>
        <v>-3,52617294235984-6,59700557236868i</v>
      </c>
      <c r="DL257" s="240" t="str">
        <f t="shared" ca="1" si="429"/>
        <v>6,9790342309533+2,69211057434053i</v>
      </c>
      <c r="DM257" s="240" t="str">
        <f t="shared" ca="1" si="430"/>
        <v>-7,04299997713658+2,52002568704134i</v>
      </c>
      <c r="DN257" s="240" t="str">
        <f t="shared" ca="1" si="431"/>
        <v>3,68700954631649-6,50848206163811i</v>
      </c>
      <c r="DO257" s="240" t="str">
        <f t="shared" ca="1" si="432"/>
        <v>1,45932748589135+7,33653470176595i</v>
      </c>
      <c r="DP257" s="240" t="str">
        <f t="shared" ca="1" si="433"/>
        <v>-5,89704091084966-4,60209589611728i</v>
      </c>
      <c r="DQ257" s="240" t="str">
        <f t="shared" ca="1" si="434"/>
        <v>7,47125560591911-0,367039251737845i</v>
      </c>
      <c r="DR257" s="240" t="str">
        <f t="shared" ca="1" si="435"/>
        <v>-5,41756076777859+5,15794663298489i</v>
      </c>
      <c r="DS257" s="240" t="str">
        <f t="shared" ca="1" si="436"/>
        <v>0,733194273775539-7,44424638886951i</v>
      </c>
      <c r="DT257" s="240" t="str">
        <f t="shared" ca="1" si="437"/>
        <v>4,30719838715707+6,11575180946427i</v>
      </c>
      <c r="DU257" s="240" t="str">
        <f t="shared" ca="1" si="438"/>
        <v>-7,25609171859997-1,81755635746428i</v>
      </c>
      <c r="DV257" s="240" t="str">
        <f t="shared" ca="1" si="439"/>
        <v>6,68155529361917-3,3632123036769i</v>
      </c>
      <c r="DW257" s="240" t="str">
        <f t="shared" ca="1" si="440"/>
        <v>-2,86257383489879+6,91086457551057i</v>
      </c>
      <c r="DX257" s="240" t="str">
        <f t="shared" ca="1" si="441"/>
        <v>-2,34642283049319-7,10272328349024i</v>
      </c>
      <c r="DY257" s="240" t="str">
        <f t="shared" ca="1" si="442"/>
        <v>6,41603808468277+3,84562523358611i</v>
      </c>
      <c r="DZ257" s="240" t="str">
        <f t="shared" ca="1" si="443"/>
        <v>-7,37013876400022+1,27884038905382i</v>
      </c>
      <c r="EA257" s="240" t="str">
        <f t="shared" ca="1" si="444"/>
        <v>4,7454304594775-5,78232374530839i</v>
      </c>
      <c r="EB257" s="240" t="str">
        <f t="shared" ca="1" si="445"/>
        <v>0,1835749152068+7,47801299756833i</v>
      </c>
      <c r="EC257" s="240" t="str">
        <f t="shared" ca="1" si="446"/>
        <v>-5,02343955905397-5,54251144679248i</v>
      </c>
      <c r="ED257" s="240" t="str">
        <f t="shared" ca="1" si="447"/>
        <v>7,42401083281188+0,915664401178699i</v>
      </c>
      <c r="EE257" s="240" t="str">
        <f t="shared" ca="1" si="448"/>
        <v>-6,21961379927355+4,15581307678534i</v>
      </c>
      <c r="EF257" s="240" t="str">
        <f t="shared" ca="1" si="449"/>
        <v>1,99508234852054-7,2093012535138i</v>
      </c>
      <c r="EG257" s="240" t="str">
        <f t="shared" ca="1" si="450"/>
        <v>3,19822579166083+6,76208029580021i</v>
      </c>
      <c r="EH257" s="240" t="str">
        <f t="shared" ca="1" si="451"/>
        <v>-6,83853207366125-3,03131278801782i</v>
      </c>
      <c r="EI257" s="240" t="str">
        <f t="shared" ca="1" si="452"/>
        <v>7,15816817492583-2,17140657657036i</v>
      </c>
      <c r="EJ257" s="240" t="str">
        <f t="shared" ca="1" si="453"/>
        <v>-4,00192446001256+6,31972932629611i</v>
      </c>
      <c r="EK257" s="240" t="str">
        <f t="shared" ca="1" si="454"/>
        <v>-1,09758296658484-7,39930333023028i</v>
      </c>
      <c r="EL257" s="240" t="str">
        <f t="shared" ca="1" si="455"/>
        <v>5,66412352415822+4,88590655297167i</v>
      </c>
      <c r="EM257" s="240" t="str">
        <f t="shared" ca="1" si="456"/>
        <v>-7,48026591380908-4,15674334674901E-12i</v>
      </c>
      <c r="EN257" s="240"/>
      <c r="EO257" s="240"/>
      <c r="EP257" s="240"/>
    </row>
    <row r="258" spans="1:146">
      <c r="A258" s="268">
        <f t="shared" si="323"/>
        <v>3.0859375000000023E-3</v>
      </c>
      <c r="B258" s="267">
        <v>158</v>
      </c>
      <c r="C258" s="266">
        <f t="shared" si="324"/>
        <v>31600</v>
      </c>
      <c r="N258" s="265">
        <f t="shared" ca="1" si="327"/>
        <v>22.479722869966196</v>
      </c>
      <c r="O258" s="240">
        <f t="shared" ca="1" si="328"/>
        <v>7.4797228699661957</v>
      </c>
      <c r="P258" s="240" t="str">
        <f t="shared" ca="1" si="329"/>
        <v>-5,54210907784468+5,02307487309984i</v>
      </c>
      <c r="Q258" s="240" t="str">
        <f t="shared" ca="1" si="330"/>
        <v>0,733141046171713-7,44370595993109i</v>
      </c>
      <c r="R258" s="240" t="str">
        <f t="shared" ca="1" si="331"/>
        <v>4,45566571143499+6,00776974254488i</v>
      </c>
      <c r="S258" s="240" t="str">
        <f t="shared" ca="1" si="332"/>
        <v>-7,33600209235825-1,45922154329313i</v>
      </c>
      <c r="T258" s="240" t="str">
        <f t="shared" ca="1" si="333"/>
        <v>6,41557230044337-3,84534605325439i</v>
      </c>
      <c r="U258" s="241" t="str">
        <f t="shared" ca="1" si="334"/>
        <v>-2,17124893926099+7,15764851436932i</v>
      </c>
      <c r="V258" s="240" t="str">
        <f t="shared" ca="1" si="335"/>
        <v>-3,19799361050098-6,76158938998001i</v>
      </c>
      <c r="W258" s="240" t="str">
        <f t="shared" ca="1" si="336"/>
        <v>6,91036286841833+2,86236602101837i</v>
      </c>
      <c r="X258" s="240" t="str">
        <f t="shared" ca="1" si="337"/>
        <v>-7,04248867743041+2,51984274107726i</v>
      </c>
      <c r="Y258" s="240" t="str">
        <f t="shared" ca="1" si="338"/>
        <v>3,52591695326491-6,59652665045586i</v>
      </c>
      <c r="Z258" s="240" t="str">
        <f t="shared" ca="1" si="339"/>
        <v>1,81742440857085+7,25556494910122i</v>
      </c>
      <c r="AA258" s="240" t="str">
        <f t="shared" ca="1" si="340"/>
        <v>-6,21916227482123-4,15551137778923i</v>
      </c>
      <c r="AB258" s="240" t="str">
        <f t="shared" ca="1" si="341"/>
        <v>7,39876616401693-1,09750328550465i</v>
      </c>
      <c r="AC258" s="240" t="str">
        <f t="shared" ca="1" si="342"/>
        <v>-4,74508595611185+5,78190396674014i</v>
      </c>
      <c r="AD258" s="240" t="str">
        <f t="shared" ca="1" si="343"/>
        <v>-0,367012605842717-7,47071321619615i</v>
      </c>
      <c r="AE258" s="240" t="str">
        <f t="shared" ca="1" si="344"/>
        <v>5,28896276274913+5,28896276274927i</v>
      </c>
      <c r="AF258" s="240" t="str">
        <f t="shared" ca="1" si="345"/>
        <v>-7,47071321619614-0,367012605842979i</v>
      </c>
      <c r="AG258" s="240" t="str">
        <f t="shared" ca="1" si="346"/>
        <v>5,78190396674031-4,74508595611165i</v>
      </c>
      <c r="AH258" s="240" t="str">
        <f t="shared" ca="1" si="347"/>
        <v>-1,09750328550486+7,3987661640169i</v>
      </c>
      <c r="AI258" s="240" t="str">
        <f t="shared" ca="1" si="348"/>
        <v>-4,15551137778906-6,21916227482135i</v>
      </c>
      <c r="AJ258" s="240" t="str">
        <f t="shared" ca="1" si="349"/>
        <v>7,25556494910116+1,8174244085711i</v>
      </c>
      <c r="AK258" s="240" t="str">
        <f t="shared" ca="1" si="350"/>
        <v>-6,59652665045598+3,52591695326467i</v>
      </c>
      <c r="AL258" s="240" t="str">
        <f t="shared" ca="1" si="351"/>
        <v>2,51984274107756-7,0424886774303i</v>
      </c>
      <c r="AM258" s="240" t="str">
        <f t="shared" ca="1" si="352"/>
        <v>2,86236602101818+6,91036286841841i</v>
      </c>
      <c r="AN258" s="240" t="str">
        <f t="shared" ca="1" si="353"/>
        <v>-6,76158938997991-3,19799361050119i</v>
      </c>
      <c r="AO258" s="240" t="str">
        <f t="shared" ca="1" si="354"/>
        <v>7,15764851437026-2,1712489392579i</v>
      </c>
      <c r="AP258" s="240" t="str">
        <f t="shared" ca="1" si="355"/>
        <v>-3,84534605325655+6,41557230044207i</v>
      </c>
      <c r="AQ258" s="240" t="str">
        <f t="shared" ca="1" si="356"/>
        <v>-1,45922154329146-7,33600209235858i</v>
      </c>
      <c r="AR258" s="240" t="str">
        <f t="shared" ca="1" si="357"/>
        <v>-1,45922154329146-7,33600209235858i</v>
      </c>
      <c r="AS258" s="240" t="str">
        <f t="shared" ca="1" si="358"/>
        <v>-7,44370595993111+0,733141046171453i</v>
      </c>
      <c r="AT258" s="240" t="str">
        <f t="shared" ca="1" si="359"/>
        <v>5,0230748730995-5,54210907784499i</v>
      </c>
      <c r="AU258" s="240" t="str">
        <f t="shared" ca="1" si="360"/>
        <v>1,27918213568814E-12+7,4797228699662i</v>
      </c>
      <c r="AV258" s="240" t="str">
        <f t="shared" ca="1" si="361"/>
        <v>-5,02307487310132-5,54210907784334i</v>
      </c>
      <c r="AW258" s="240" t="str">
        <f t="shared" ca="1" si="362"/>
        <v>7,44370595993135+0,733141046169012i</v>
      </c>
      <c r="AX258" s="240" t="str">
        <f t="shared" ca="1" si="363"/>
        <v>-6,00776974254284+4,45566571143775i</v>
      </c>
      <c r="AY258" s="240" t="str">
        <f t="shared" ca="1" si="364"/>
        <v>1,45922154329636-7,3360020923576i</v>
      </c>
      <c r="AZ258" s="240" t="str">
        <f t="shared" ca="1" si="365"/>
        <v>3,84534605325219+6,41557230044469i</v>
      </c>
      <c r="BA258" s="240" t="str">
        <f t="shared" ca="1" si="366"/>
        <v>-7,15764851436885-2,17124893926257i</v>
      </c>
      <c r="BB258" s="240" t="str">
        <f t="shared" ca="1" si="367"/>
        <v>6,76158938998041-3,19799361050014i</v>
      </c>
      <c r="BC258" s="240" t="str">
        <f t="shared" ca="1" si="368"/>
        <v>-2,86236602101856+6,91036286841825i</v>
      </c>
      <c r="BD258" s="240" t="str">
        <f t="shared" ca="1" si="369"/>
        <v>-2,51984274107777-7,04248867743023i</v>
      </c>
      <c r="BE258" s="240" t="str">
        <f t="shared" ca="1" si="370"/>
        <v>6,59652665045644+3,52591695326383i</v>
      </c>
      <c r="BF258" s="240" t="str">
        <f t="shared" ca="1" si="371"/>
        <v>-7,25556494910074+1,81742440857276i</v>
      </c>
      <c r="BG258" s="240" t="str">
        <f t="shared" ca="1" si="372"/>
        <v>4,15551137778702-6,21916227482271i</v>
      </c>
      <c r="BH258" s="240" t="str">
        <f t="shared" ca="1" si="373"/>
        <v>1,09750328550802+7,39876616401643i</v>
      </c>
      <c r="BI258" s="240" t="str">
        <f t="shared" ca="1" si="374"/>
        <v>-5,78190396673802-4,74508595611444i</v>
      </c>
      <c r="BJ258" s="240" t="str">
        <f t="shared" ca="1" si="375"/>
        <v>7,47071321619627-0,367012605840332i</v>
      </c>
      <c r="BK258" s="240" t="str">
        <f t="shared" ca="1" si="376"/>
        <v>-5,28896276275048+5,28896276274793i</v>
      </c>
      <c r="BL258" s="240" t="str">
        <f t="shared" ca="1" si="377"/>
        <v>0,367012605843931-7,47071321619609i</v>
      </c>
      <c r="BM258" s="240" t="str">
        <f t="shared" ca="1" si="378"/>
        <v>4,74508595611149+5,78190396674044i</v>
      </c>
      <c r="BN258" s="240" t="str">
        <f t="shared" ca="1" si="379"/>
        <v>-7,39876616401696-1,09750328550443i</v>
      </c>
      <c r="BO258" s="240" t="str">
        <f t="shared" ca="1" si="380"/>
        <v>6,2191622748207-4,15551137779003i</v>
      </c>
      <c r="BP258" s="240" t="str">
        <f t="shared" ca="1" si="381"/>
        <v>-1,81742440856925+7,25556494910163i</v>
      </c>
      <c r="BQ258" s="240" t="str">
        <f t="shared" ca="1" si="382"/>
        <v>-3,52591695326721-6,59652665045463i</v>
      </c>
      <c r="BR258" s="240" t="str">
        <f t="shared" ca="1" si="383"/>
        <v>7,04248867743152+2,51984274107416i</v>
      </c>
      <c r="BS258" s="240" t="str">
        <f t="shared" ca="1" si="384"/>
        <v>-6,91036286841963+2,86236602101524i</v>
      </c>
      <c r="BT258" s="240" t="str">
        <f t="shared" ca="1" si="385"/>
        <v>3,19799361050339-6,76158938997887i</v>
      </c>
      <c r="BU258" s="240" t="str">
        <f t="shared" ca="1" si="386"/>
        <v>2,17124893925912+7,15764851436989i</v>
      </c>
      <c r="BV258" s="240" t="str">
        <f t="shared" ca="1" si="387"/>
        <v>-6,41557230044273-3,84534605325546i</v>
      </c>
      <c r="BW258" s="240" t="str">
        <f t="shared" ca="1" si="388"/>
        <v>7,33600209235834-1,45922154329262i</v>
      </c>
      <c r="BX258" s="240" t="str">
        <f t="shared" ca="1" si="389"/>
        <v>-4,45566571143484+6,007769742545i</v>
      </c>
      <c r="BY258" s="240" t="str">
        <f t="shared" ca="1" si="390"/>
        <v>-0,73314104617262-7,443705959931i</v>
      </c>
      <c r="BZ258" s="240" t="str">
        <f t="shared" ca="1" si="391"/>
        <v>5,54210907784592+5,02307487309847i</v>
      </c>
      <c r="CA258" s="240" t="str">
        <f t="shared" ca="1" si="392"/>
        <v>-7,4797228699662+2,55836427137627E-12i</v>
      </c>
      <c r="CB258" s="240" t="str">
        <f t="shared" ca="1" si="393"/>
        <v>5,54210907784249-5,02307487310226i</v>
      </c>
      <c r="CC258" s="240" t="str">
        <f t="shared" ca="1" si="394"/>
        <v>-0,733141046175144+7,44370595993075i</v>
      </c>
      <c r="CD258" s="240" t="str">
        <f t="shared" ca="1" si="395"/>
        <v>-4,45566571143263-6,00776974254664i</v>
      </c>
      <c r="CE258" s="240" t="str">
        <f t="shared" ca="1" si="396"/>
        <v>7,3360020923579+1,4592215432949i</v>
      </c>
      <c r="CF258" s="240" t="str">
        <f t="shared" ca="1" si="397"/>
        <v>-6,41557230044393+3,84534605325347i</v>
      </c>
      <c r="CG258" s="240" t="str">
        <f t="shared" ca="1" si="398"/>
        <v>2,17124893926134-7,15764851436921i</v>
      </c>
      <c r="CH258" s="240" t="str">
        <f t="shared" ca="1" si="399"/>
        <v>3,19799361050129+6,76158938997986i</v>
      </c>
      <c r="CI258" s="240" t="str">
        <f t="shared" ca="1" si="400"/>
        <v>-6,91036286841874-2,86236602101738i</v>
      </c>
      <c r="CJ258" s="240" t="str">
        <f t="shared" ca="1" si="401"/>
        <v>7,0424886774298-2,51984274107898i</v>
      </c>
      <c r="CK258" s="240" t="str">
        <f t="shared" ca="1" si="402"/>
        <v>-3,5259169532627+6,59652665045705i</v>
      </c>
      <c r="CL258" s="240" t="str">
        <f t="shared" ca="1" si="403"/>
        <v>-1,817424408574-7,25556494910044i</v>
      </c>
      <c r="CM258" s="240" t="str">
        <f t="shared" ca="1" si="404"/>
        <v>6,2191622748194+4,15551137779196i</v>
      </c>
      <c r="CN258" s="240" t="str">
        <f t="shared" ca="1" si="405"/>
        <v>-7,39876616401731+1,09750328550214i</v>
      </c>
      <c r="CO258" s="240" t="str">
        <f t="shared" ca="1" si="406"/>
        <v>4,74508595611328-5,78190396673897i</v>
      </c>
      <c r="CP258" s="240" t="str">
        <f t="shared" ca="1" si="407"/>
        <v>0,36701260584161+7,47071321619621i</v>
      </c>
      <c r="CQ258" s="240" t="str">
        <f t="shared" ca="1" si="408"/>
        <v>-5,28896276274883-5,28896276274957i</v>
      </c>
      <c r="CR258" s="240" t="str">
        <f t="shared" ca="1" si="409"/>
        <v>7,47071321619616+0,367012605842653i</v>
      </c>
      <c r="CS258" s="240" t="str">
        <f t="shared" ca="1" si="410"/>
        <v>-5,78190396673963+4,74508595611247i</v>
      </c>
      <c r="CT258" s="240" t="str">
        <f t="shared" ca="1" si="411"/>
        <v>1,09750328550317-7,39876616401716i</v>
      </c>
      <c r="CU258" s="240" t="str">
        <f t="shared" ca="1" si="412"/>
        <v>4,1555113777911+6,21916227481999i</v>
      </c>
      <c r="CV258" s="240" t="str">
        <f t="shared" ca="1" si="413"/>
        <v>-7,25556494910193-1,817424408568i</v>
      </c>
      <c r="CW258" s="240" t="str">
        <f t="shared" ca="1" si="414"/>
        <v>6,59652665045754-3,52591695326178i</v>
      </c>
      <c r="CX258" s="240" t="str">
        <f t="shared" ca="1" si="415"/>
        <v>-2,51984274107996+7,04248867742945i</v>
      </c>
      <c r="CY258" s="240" t="str">
        <f t="shared" ca="1" si="416"/>
        <v>-2,86236602101642-6,91036286841914i</v>
      </c>
      <c r="CZ258" s="240" t="str">
        <f t="shared" ca="1" si="417"/>
        <v>6,76158938997942+3,19799361050223i</v>
      </c>
      <c r="DA258" s="240" t="str">
        <f t="shared" ca="1" si="418"/>
        <v>-7,15764851436952+2,17124893926034i</v>
      </c>
      <c r="DB258" s="240" t="str">
        <f t="shared" ca="1" si="419"/>
        <v>3,84534605325436-6,41557230044339i</v>
      </c>
      <c r="DC258" s="240" t="str">
        <f t="shared" ca="1" si="420"/>
        <v>1,45922154329387+7,3360020923581i</v>
      </c>
      <c r="DD258" s="240" t="str">
        <f t="shared" ca="1" si="421"/>
        <v>-6,00776974254576-4,45566571143381i</v>
      </c>
      <c r="DE258" s="240" t="str">
        <f t="shared" ca="1" si="422"/>
        <v>7,44370595993087-0,733141046173893i</v>
      </c>
      <c r="DF258" s="240" t="str">
        <f t="shared" ca="1" si="423"/>
        <v>-5,02307487309768+5,54210907784664i</v>
      </c>
      <c r="DG258" s="240" t="str">
        <f t="shared" ca="1" si="424"/>
        <v>3,60298144399002E-12-7,4797228699662i</v>
      </c>
      <c r="DH258" s="240" t="str">
        <f t="shared" ca="1" si="425"/>
        <v>5,0230748730977+5,54210907784662i</v>
      </c>
      <c r="DI258" s="240" t="str">
        <f t="shared" ca="1" si="426"/>
        <v>-7,44370595993087-0,733141046173871i</v>
      </c>
      <c r="DJ258" s="240" t="str">
        <f t="shared" ca="1" si="427"/>
        <v>6,00776974254575-4,45566571143383i</v>
      </c>
      <c r="DK258" s="240" t="str">
        <f t="shared" ca="1" si="428"/>
        <v>-1,45922154329385+7,33600209235811i</v>
      </c>
      <c r="DL258" s="240" t="str">
        <f t="shared" ca="1" si="429"/>
        <v>-3,84534605325438-6,41557230044337i</v>
      </c>
      <c r="DM258" s="240" t="str">
        <f t="shared" ca="1" si="430"/>
        <v>7,15764851436953+2,17124893926033i</v>
      </c>
      <c r="DN258" s="240" t="str">
        <f t="shared" ca="1" si="431"/>
        <v>-6,76158938997941+3,19799361050226i</v>
      </c>
      <c r="DO258" s="240" t="str">
        <f t="shared" ca="1" si="432"/>
        <v>2,8623660210164-6,91036286841914i</v>
      </c>
      <c r="DP258" s="240" t="str">
        <f t="shared" ca="1" si="433"/>
        <v>2,51984274107998+7,04248867742944i</v>
      </c>
      <c r="DQ258" s="240" t="str">
        <f t="shared" ca="1" si="434"/>
        <v>-6,59652665045755-3,52591695326176i</v>
      </c>
      <c r="DR258" s="240" t="str">
        <f t="shared" ca="1" si="435"/>
        <v>7,25556494910193-1,81742440856802i</v>
      </c>
      <c r="DS258" s="240" t="str">
        <f t="shared" ca="1" si="436"/>
        <v>-4,15551137779108+6,21916227481999i</v>
      </c>
      <c r="DT258" s="240" t="str">
        <f t="shared" ca="1" si="437"/>
        <v>-1,09750328550319-7,39876616401715i</v>
      </c>
      <c r="DU258" s="240" t="str">
        <f t="shared" ca="1" si="438"/>
        <v>5,78190396673964+4,74508595611246i</v>
      </c>
      <c r="DV258" s="240" t="str">
        <f t="shared" ca="1" si="439"/>
        <v>-7,47071321619616+0,367012605842676i</v>
      </c>
      <c r="DW258" s="240" t="str">
        <f t="shared" ca="1" si="440"/>
        <v>5,28896276274882-5,28896276274959i</v>
      </c>
      <c r="DX258" s="240" t="str">
        <f t="shared" ca="1" si="441"/>
        <v>-0,367012605841588+7,47071321619621i</v>
      </c>
      <c r="DY258" s="240" t="str">
        <f t="shared" ca="1" si="442"/>
        <v>-4,7450859561133-5,78190396673895i</v>
      </c>
      <c r="DZ258" s="240" t="str">
        <f t="shared" ca="1" si="443"/>
        <v>7,39876616401731+1,09750328550211i</v>
      </c>
      <c r="EA258" s="240" t="str">
        <f t="shared" ca="1" si="444"/>
        <v>-6,21916227481939+4,15551137779198i</v>
      </c>
      <c r="EB258" s="240" t="str">
        <f t="shared" ca="1" si="445"/>
        <v>1,81742440857398-7,25556494910044i</v>
      </c>
      <c r="EC258" s="240" t="str">
        <f t="shared" ca="1" si="446"/>
        <v>3,52591695326272+6,59652665045703i</v>
      </c>
      <c r="ED258" s="240" t="str">
        <f t="shared" ca="1" si="447"/>
        <v>-7,04248867742981-2,51984274107895i</v>
      </c>
      <c r="EE258" s="240" t="str">
        <f t="shared" ca="1" si="448"/>
        <v>6,91036286841873-2,86236602101741i</v>
      </c>
      <c r="EF258" s="240" t="str">
        <f t="shared" ca="1" si="449"/>
        <v>-3,19799361050128+6,76158938997987i</v>
      </c>
      <c r="EG258" s="240" t="str">
        <f t="shared" ca="1" si="450"/>
        <v>-2,17124893926137-7,15764851436921i</v>
      </c>
      <c r="EH258" s="240" t="str">
        <f t="shared" ca="1" si="451"/>
        <v>6,41557230044393+3,84534605325344i</v>
      </c>
      <c r="EI258" s="240" t="str">
        <f t="shared" ca="1" si="452"/>
        <v>-7,33600209235789+1,45922154329492i</v>
      </c>
      <c r="EJ258" s="240" t="str">
        <f t="shared" ca="1" si="453"/>
        <v>4,45566571143261-6,00776974254665i</v>
      </c>
      <c r="EK258" s="240" t="str">
        <f t="shared" ca="1" si="454"/>
        <v>0,733141046175377+7,44370595993073i</v>
      </c>
      <c r="EL258" s="240" t="str">
        <f t="shared" ca="1" si="455"/>
        <v>-5,5421090778425-5,02307487310224i</v>
      </c>
      <c r="EM258" s="240" t="str">
        <f t="shared" ca="1" si="456"/>
        <v>7,4797228699662+2,53638581833201E-12i</v>
      </c>
      <c r="EN258" s="240"/>
      <c r="EO258" s="240"/>
      <c r="EP258" s="240"/>
    </row>
    <row r="259" spans="1:146">
      <c r="A259" s="268">
        <f t="shared" si="323"/>
        <v>3.1054687500000023E-3</v>
      </c>
      <c r="B259" s="267">
        <v>159</v>
      </c>
      <c r="C259" s="266">
        <f t="shared" si="324"/>
        <v>31800</v>
      </c>
      <c r="N259" s="265">
        <f t="shared" ca="1" si="327"/>
        <v>22.479140200015859</v>
      </c>
      <c r="O259" s="240">
        <f t="shared" ca="1" si="328"/>
        <v>7.47914020001586</v>
      </c>
      <c r="P259" s="240" t="str">
        <f t="shared" ca="1" si="329"/>
        <v>-5,41674547284655+5,15717040768383i</v>
      </c>
      <c r="Q259" s="240" t="str">
        <f t="shared" ca="1" si="330"/>
        <v>0,366984015583499-7,47013124809728i</v>
      </c>
      <c r="R259" s="240" t="str">
        <f t="shared" ca="1" si="331"/>
        <v>4,88517126729416+5,66327112371436i</v>
      </c>
      <c r="S259" s="240" t="str">
        <f t="shared" ca="1" si="332"/>
        <v>-7,44312609569583-0,733083934529296i</v>
      </c>
      <c r="T259" s="240" t="str">
        <f t="shared" ca="1" si="333"/>
        <v>5,89615345840084-4,60140332143153i</v>
      </c>
      <c r="U259" s="241" t="str">
        <f t="shared" ca="1" si="334"/>
        <v>-1,09741779006671+7,39818980058895i</v>
      </c>
      <c r="V259" s="240" t="str">
        <f t="shared" ca="1" si="335"/>
        <v>-4,30655019193164-6,11483144296446i</v>
      </c>
      <c r="W259" s="240" t="str">
        <f t="shared" ca="1" si="336"/>
        <v>7,33543061824768+1,45910787002463i</v>
      </c>
      <c r="X259" s="240" t="str">
        <f t="shared" ca="1" si="337"/>
        <v>-6,31877826298598+4,00132220581011i</v>
      </c>
      <c r="Y259" s="240" t="str">
        <f t="shared" ca="1" si="338"/>
        <v>1,81728283132167-7,25499974103905i</v>
      </c>
      <c r="Z259" s="240" t="str">
        <f t="shared" ca="1" si="339"/>
        <v>3,68645468402102+6,50750259271195i</v>
      </c>
      <c r="AA259" s="240" t="str">
        <f t="shared" ca="1" si="340"/>
        <v>-7,15709093399153-2,17107979910218i</v>
      </c>
      <c r="AB259" s="240" t="str">
        <f t="shared" ca="1" si="341"/>
        <v>6,68054977870253-3,36270617000219i</v>
      </c>
      <c r="AC259" s="240" t="str">
        <f t="shared" ca="1" si="342"/>
        <v>-2,51964644548319+7,04194006799669i</v>
      </c>
      <c r="AD259" s="240" t="str">
        <f t="shared" ca="1" si="343"/>
        <v>-3,03085660228217-6,83750293512887i</v>
      </c>
      <c r="AE259" s="240" t="str">
        <f t="shared" ca="1" si="344"/>
        <v>6,9098245515769+2,86214304288209i</v>
      </c>
      <c r="AF259" s="240" t="str">
        <f t="shared" ca="1" si="345"/>
        <v>-6,97798394809025+2,69170543553489i</v>
      </c>
      <c r="AG259" s="240" t="str">
        <f t="shared" ca="1" si="346"/>
        <v>3,1977444869958-6,76106266258354i</v>
      </c>
      <c r="AH259" s="240" t="str">
        <f t="shared" ca="1" si="347"/>
        <v>2,34606971462794+7,10165438652141i</v>
      </c>
      <c r="AI259" s="240" t="str">
        <f t="shared" ca="1" si="348"/>
        <v>-6,59601278143651-3,52564228455177i</v>
      </c>
      <c r="AJ259" s="240" t="str">
        <f t="shared" ca="1" si="349"/>
        <v>7,2082163175038-1,99478210628762i</v>
      </c>
      <c r="AK259" s="240" t="str">
        <f t="shared" ca="1" si="350"/>
        <v>-3,8450465010338+6,41507252775688i</v>
      </c>
      <c r="AL259" s="240" t="str">
        <f t="shared" ca="1" si="351"/>
        <v>-1,63868889313026-7,29741302401233i</v>
      </c>
      <c r="AM259" s="240" t="str">
        <f t="shared" ca="1" si="352"/>
        <v>6,2186778024635+4,15518766370918i</v>
      </c>
      <c r="AN259" s="240" t="str">
        <f t="shared" ca="1" si="353"/>
        <v>-7,36902962336796+1,27864793489789i</v>
      </c>
      <c r="AO259" s="240" t="str">
        <f t="shared" ca="1" si="354"/>
        <v>4,45531861534994-6,00730173765307i</v>
      </c>
      <c r="AP259" s="240" t="str">
        <f t="shared" ca="1" si="355"/>
        <v>0,915526601794124+7,42289358491017i</v>
      </c>
      <c r="AQ259" s="240" t="str">
        <f t="shared" ca="1" si="356"/>
        <v>-5,78145355677775-4,74471631420837i</v>
      </c>
      <c r="AR259" s="240" t="str">
        <f t="shared" ca="1" si="357"/>
        <v>-5,78145355677775-4,74471631420837i</v>
      </c>
      <c r="AS259" s="240" t="str">
        <f t="shared" ca="1" si="358"/>
        <v>-5,02268357587775+5,54167734788856i</v>
      </c>
      <c r="AT259" s="240" t="str">
        <f t="shared" ca="1" si="359"/>
        <v>-0,183547288801892-7,47688762281918i</v>
      </c>
      <c r="AU259" s="240" t="str">
        <f t="shared" ca="1" si="360"/>
        <v>5,28855075287461+5,28855075287764i</v>
      </c>
      <c r="AV259" s="240" t="str">
        <f t="shared" ca="1" si="361"/>
        <v>-7,47688762281909-0,18354728880607i</v>
      </c>
      <c r="AW259" s="240" t="str">
        <f t="shared" ca="1" si="362"/>
        <v>5,54167734789143-5,02268357587458i</v>
      </c>
      <c r="AX259" s="240" t="str">
        <f t="shared" ca="1" si="363"/>
        <v>-0,550199684918558+7,4588751456375i</v>
      </c>
      <c r="AY259" s="240" t="str">
        <f t="shared" ca="1" si="364"/>
        <v>-4,74471631421098-5,78145355677562i</v>
      </c>
      <c r="AZ259" s="240" t="str">
        <f t="shared" ca="1" si="365"/>
        <v>7,42289358491057+0,915526601790886i</v>
      </c>
      <c r="BA259" s="240" t="str">
        <f t="shared" ca="1" si="366"/>
        <v>-6,00730173765106+4,45531861535265i</v>
      </c>
      <c r="BB259" s="240" t="str">
        <f t="shared" ca="1" si="367"/>
        <v>1,27864793489624-7,36902962336826i</v>
      </c>
      <c r="BC259" s="240" t="str">
        <f t="shared" ca="1" si="368"/>
        <v>4,15518766371004+6,21867780246293i</v>
      </c>
      <c r="BD259" s="240" t="str">
        <f t="shared" ca="1" si="369"/>
        <v>-7,29741302401237-1,63868889313009i</v>
      </c>
      <c r="BE259" s="240" t="str">
        <f t="shared" ca="1" si="370"/>
        <v>6,41507252775673-3,84504650103404i</v>
      </c>
      <c r="BF259" s="240" t="str">
        <f t="shared" ca="1" si="371"/>
        <v>-1,99478210628817+7,20821631750365i</v>
      </c>
      <c r="BG259" s="240" t="str">
        <f t="shared" ca="1" si="372"/>
        <v>-3,52564228455071-6,59601278143708i</v>
      </c>
      <c r="BH259" s="240" t="str">
        <f t="shared" ca="1" si="373"/>
        <v>7,10165438652084+2,34606971462968i</v>
      </c>
      <c r="BI259" s="240" t="str">
        <f t="shared" ca="1" si="374"/>
        <v>-6,76106266258438+3,19774448699404i</v>
      </c>
      <c r="BJ259" s="240" t="str">
        <f t="shared" ca="1" si="375"/>
        <v>2,6917054355374-6,97798394808929i</v>
      </c>
      <c r="BK259" s="240" t="str">
        <f t="shared" ca="1" si="376"/>
        <v>2,86214304287883+6,90982455157825i</v>
      </c>
      <c r="BL259" s="240" t="str">
        <f t="shared" ca="1" si="377"/>
        <v>-6,83750293512748-3,03085660228531i</v>
      </c>
      <c r="BM259" s="240" t="str">
        <f t="shared" ca="1" si="378"/>
        <v>7,04194006799556-2,51964644548636i</v>
      </c>
      <c r="BN259" s="240" t="str">
        <f t="shared" ca="1" si="379"/>
        <v>-3,36270616999994+6,68054977870366i</v>
      </c>
      <c r="BO259" s="240" t="str">
        <f t="shared" ca="1" si="380"/>
        <v>-2,17107979910464-7,15709093399078i</v>
      </c>
      <c r="BP259" s="240" t="str">
        <f t="shared" ca="1" si="381"/>
        <v>6,5075025927128+3,68645468401952i</v>
      </c>
      <c r="BQ259" s="240" t="str">
        <f t="shared" ca="1" si="382"/>
        <v>-7,25499974103879+1,81728283132272i</v>
      </c>
      <c r="BR259" s="240" t="str">
        <f t="shared" ca="1" si="383"/>
        <v>4,00132220580996-6,31877826298608i</v>
      </c>
      <c r="BS259" s="240" t="str">
        <f t="shared" ca="1" si="384"/>
        <v>1,45910787002494+7,33543061824761i</v>
      </c>
      <c r="BT259" s="240" t="str">
        <f t="shared" ca="1" si="385"/>
        <v>-6,11483144296414-4,3065501919321i</v>
      </c>
      <c r="BU259" s="240" t="str">
        <f t="shared" ca="1" si="386"/>
        <v>7,39818980058913-1,0974177900655i</v>
      </c>
      <c r="BV259" s="240" t="str">
        <f t="shared" ca="1" si="387"/>
        <v>-4,60140332143241+5,89615345840015i</v>
      </c>
      <c r="BW259" s="240" t="str">
        <f t="shared" ca="1" si="388"/>
        <v>-0,733083934527319-7,44312609569603i</v>
      </c>
      <c r="BX259" s="240" t="str">
        <f t="shared" ca="1" si="389"/>
        <v>5,66327112371263+4,88517126729616i</v>
      </c>
      <c r="BY259" s="240" t="str">
        <f t="shared" ca="1" si="390"/>
        <v>-7,47013124809744+0,366984015580288i</v>
      </c>
      <c r="BZ259" s="240" t="str">
        <f t="shared" ca="1" si="391"/>
        <v>5,15717040768646-5,41674547284403i</v>
      </c>
      <c r="CA259" s="240" t="str">
        <f t="shared" ca="1" si="392"/>
        <v>3,36812975477931E-12+7,47914020001586i</v>
      </c>
      <c r="CB259" s="240" t="str">
        <f t="shared" ca="1" si="393"/>
        <v>-5,1571704076858-5,41674547284466i</v>
      </c>
      <c r="CC259" s="240" t="str">
        <f t="shared" ca="1" si="394"/>
        <v>7,47013124809739+0,366984015581415i</v>
      </c>
      <c r="CD259" s="240" t="str">
        <f t="shared" ca="1" si="395"/>
        <v>-5,66327112371323+4,88517126729547i</v>
      </c>
      <c r="CE259" s="240" t="str">
        <f t="shared" ca="1" si="396"/>
        <v>0,733083934528231-7,44312609569594i</v>
      </c>
      <c r="CF259" s="240" t="str">
        <f t="shared" ca="1" si="397"/>
        <v>4,60140332143186+5,89615345840059i</v>
      </c>
      <c r="CG259" s="240" t="str">
        <f t="shared" ca="1" si="398"/>
        <v>-7,39818980058897-1,09741779006661i</v>
      </c>
      <c r="CH259" s="240" t="str">
        <f t="shared" ca="1" si="399"/>
        <v>6,11483144296478-4,30655019193118i</v>
      </c>
      <c r="CI259" s="240" t="str">
        <f t="shared" ca="1" si="400"/>
        <v>-1,45910787002584+7,33543061824744i</v>
      </c>
      <c r="CJ259" s="240" t="str">
        <f t="shared" ca="1" si="401"/>
        <v>-4,00132220580918-6,31877826298658i</v>
      </c>
      <c r="CK259" s="240" t="str">
        <f t="shared" ca="1" si="402"/>
        <v>7,25499974103862+1,81728283132341i</v>
      </c>
      <c r="CL259" s="240" t="str">
        <f t="shared" ca="1" si="403"/>
        <v>-6,50750259271336+3,68645468401854i</v>
      </c>
      <c r="CM259" s="240" t="str">
        <f t="shared" ca="1" si="404"/>
        <v>2,17107979910552-7,15709093399052i</v>
      </c>
      <c r="CN259" s="240" t="str">
        <f t="shared" ca="1" si="405"/>
        <v>3,36270616999912+6,68054977870408i</v>
      </c>
      <c r="CO259" s="240" t="str">
        <f t="shared" ca="1" si="406"/>
        <v>-7,04194006799776-2,51964644548021i</v>
      </c>
      <c r="CP259" s="240" t="str">
        <f t="shared" ca="1" si="407"/>
        <v>6,83750293512784-3,03085660228447i</v>
      </c>
      <c r="CQ259" s="240" t="str">
        <f t="shared" ca="1" si="408"/>
        <v>-2,86214304287967+6,9098245515779i</v>
      </c>
      <c r="CR259" s="240" t="str">
        <f t="shared" ca="1" si="409"/>
        <v>-2,69170543553674-6,97798394808953i</v>
      </c>
      <c r="CS259" s="240" t="str">
        <f t="shared" ca="1" si="410"/>
        <v>6,76106266258389+3,19774448699506i</v>
      </c>
      <c r="CT259" s="240" t="str">
        <f t="shared" ca="1" si="411"/>
        <v>-7,10165438652112+2,34606971462882i</v>
      </c>
      <c r="CU259" s="240" t="str">
        <f t="shared" ca="1" si="412"/>
        <v>3,52564228455151-6,59601278143665i</v>
      </c>
      <c r="CV259" s="240" t="str">
        <f t="shared" ca="1" si="413"/>
        <v>1,99478210628728+7,20821631750389i</v>
      </c>
      <c r="CW259" s="240" t="str">
        <f t="shared" ca="1" si="414"/>
        <v>-6,41507252775615-3,84504650103501i</v>
      </c>
      <c r="CX259" s="240" t="str">
        <f t="shared" ca="1" si="415"/>
        <v>7,29741302401262-1,63868889312899i</v>
      </c>
      <c r="CY259" s="240" t="str">
        <f t="shared" ca="1" si="416"/>
        <v>-4,1551876637108+6,21867780246242i</v>
      </c>
      <c r="CZ259" s="240" t="str">
        <f t="shared" ca="1" si="417"/>
        <v>-1,27864793489534-7,36902962336841i</v>
      </c>
      <c r="DA259" s="240" t="str">
        <f t="shared" ca="1" si="418"/>
        <v>6,00730173765065+4,45531861535321i</v>
      </c>
      <c r="DB259" s="240" t="str">
        <f t="shared" ca="1" si="419"/>
        <v>-7,42289358491071+0,915526601789764i</v>
      </c>
      <c r="DC259" s="240" t="str">
        <f t="shared" ca="1" si="420"/>
        <v>4,74471631420577-5,78145355677989i</v>
      </c>
      <c r="DD259" s="240" t="str">
        <f t="shared" ca="1" si="421"/>
        <v>0,550199684917856+7,45887514563755i</v>
      </c>
      <c r="DE259" s="240" t="str">
        <f t="shared" ca="1" si="422"/>
        <v>-5,54167734789068-5,02268357587541i</v>
      </c>
      <c r="DF259" s="240" t="str">
        <f t="shared" ca="1" si="423"/>
        <v>7,47688762281911-0,183547288805153i</v>
      </c>
      <c r="DG259" s="240" t="str">
        <f t="shared" ca="1" si="424"/>
        <v>-5,28855075287526+5,28855075287699i</v>
      </c>
      <c r="DH259" s="240" t="str">
        <f t="shared" ca="1" si="425"/>
        <v>0,183547288802702-7,47688762281917i</v>
      </c>
      <c r="DI259" s="240" t="str">
        <f t="shared" ca="1" si="426"/>
        <v>5,02268357587692+5,54167734788932i</v>
      </c>
      <c r="DJ259" s="240" t="str">
        <f t="shared" ca="1" si="427"/>
        <v>-7,45887514563773-0,55019968491541i</v>
      </c>
      <c r="DK259" s="240" t="str">
        <f t="shared" ca="1" si="428"/>
        <v>5,78145355677834-4,74471631420767i</v>
      </c>
      <c r="DL259" s="240" t="str">
        <f t="shared" ca="1" si="429"/>
        <v>-0,915526601794925+7,42289358491007i</v>
      </c>
      <c r="DM259" s="240" t="str">
        <f t="shared" ca="1" si="430"/>
        <v>-4,45531861534938-6,00730173765349i</v>
      </c>
      <c r="DN259" s="240" t="str">
        <f t="shared" ca="1" si="431"/>
        <v>7,36902962336752+1,27864793490047i</v>
      </c>
      <c r="DO259" s="240" t="str">
        <f t="shared" ca="1" si="432"/>
        <v>-6,21867780246531+4,15518766370648i</v>
      </c>
      <c r="DP259" s="240" t="str">
        <f t="shared" ca="1" si="433"/>
        <v>1,63868889312701-7,29741302401307i</v>
      </c>
      <c r="DQ259" s="240" t="str">
        <f t="shared" ca="1" si="434"/>
        <v>3,84504650103675+6,41507252775511i</v>
      </c>
      <c r="DR259" s="240" t="str">
        <f t="shared" ca="1" si="435"/>
        <v>-7,20821631750455-1,99478210628492i</v>
      </c>
      <c r="DS259" s="240" t="str">
        <f t="shared" ca="1" si="436"/>
        <v>6,5960127814355-3,52564228455367i</v>
      </c>
      <c r="DT259" s="240" t="str">
        <f t="shared" ca="1" si="437"/>
        <v>-2,34606971462649+7,10165438652189i</v>
      </c>
      <c r="DU259" s="240" t="str">
        <f t="shared" ca="1" si="438"/>
        <v>-3,19774448699689-6,76106266258302i</v>
      </c>
      <c r="DV259" s="240" t="str">
        <f t="shared" ca="1" si="439"/>
        <v>6,97798394809042+2,69170543553445i</v>
      </c>
      <c r="DW259" s="240" t="str">
        <f t="shared" ca="1" si="440"/>
        <v>-6,90982455157697+2,86214304288194i</v>
      </c>
      <c r="DX259" s="240" t="str">
        <f t="shared" ca="1" si="441"/>
        <v>3,03085660228223-6,83750293512884i</v>
      </c>
      <c r="DY259" s="240" t="str">
        <f t="shared" ca="1" si="442"/>
        <v>2,51964644548213+7,04194006799707i</v>
      </c>
      <c r="DZ259" s="240" t="str">
        <f t="shared" ca="1" si="443"/>
        <v>-6,68054977870174-3,36270617000377i</v>
      </c>
      <c r="EA259" s="240" t="str">
        <f t="shared" ca="1" si="444"/>
        <v>7,15709093399203-2,17107979910054i</v>
      </c>
      <c r="EB259" s="240" t="str">
        <f t="shared" ca="1" si="445"/>
        <v>-3,68645468402307+6,50750259271079i</v>
      </c>
      <c r="EC259" s="240" t="str">
        <f t="shared" ca="1" si="446"/>
        <v>-1,81728283131877-7,25499974103978i</v>
      </c>
      <c r="ED259" s="240" t="str">
        <f t="shared" ca="1" si="447"/>
        <v>6,31877826298379+4,00132220581358i</v>
      </c>
      <c r="EE259" s="240" t="str">
        <f t="shared" ca="1" si="448"/>
        <v>-7,33543061824696+1,45910787002824i</v>
      </c>
      <c r="EF259" s="240" t="str">
        <f t="shared" ca="1" si="449"/>
        <v>4,30655019192918-6,11483144296619i</v>
      </c>
      <c r="EG259" s="240" t="str">
        <f t="shared" ca="1" si="450"/>
        <v>1,09741779006861+7,39818980058867i</v>
      </c>
      <c r="EH259" s="240" t="str">
        <f t="shared" ca="1" si="451"/>
        <v>-5,89615345840209-4,60140332142992i</v>
      </c>
      <c r="EI259" s="240" t="str">
        <f t="shared" ca="1" si="452"/>
        <v>7,4431260956957-0,733083934530671i</v>
      </c>
      <c r="EJ259" s="240" t="str">
        <f t="shared" ca="1" si="453"/>
        <v>-4,88517126729361+5,66327112371483i</v>
      </c>
      <c r="EK259" s="240" t="str">
        <f t="shared" ca="1" si="454"/>
        <v>-0,36698401558344-7,47013124809729i</v>
      </c>
      <c r="EL259" s="240" t="str">
        <f t="shared" ca="1" si="455"/>
        <v>5,41674547284621+5,15717040768418i</v>
      </c>
      <c r="EM259" s="240" t="str">
        <f t="shared" ca="1" si="456"/>
        <v>-7,47914020001586-9,16258674389132E-13i</v>
      </c>
      <c r="EN259" s="240"/>
      <c r="EO259" s="240"/>
      <c r="EP259" s="240"/>
    </row>
    <row r="260" spans="1:146">
      <c r="A260" s="268">
        <f t="shared" si="323"/>
        <v>3.1250000000000023E-3</v>
      </c>
      <c r="B260" s="267">
        <v>160</v>
      </c>
      <c r="C260" s="266">
        <f t="shared" si="324"/>
        <v>32000</v>
      </c>
      <c r="N260" s="265">
        <f t="shared" ca="1" si="327"/>
        <v>22.478514369772455</v>
      </c>
      <c r="O260" s="240">
        <f t="shared" ca="1" si="328"/>
        <v>7.478514369772455</v>
      </c>
      <c r="P260" s="240" t="str">
        <f t="shared" ca="1" si="329"/>
        <v>-5,28810822406715+5,28810822406713i</v>
      </c>
      <c r="Q260" s="240" t="str">
        <f t="shared" ca="1" si="330"/>
        <v>2,22173378052322E-14-7,47851436977245i</v>
      </c>
      <c r="R260" s="240" t="str">
        <f t="shared" ca="1" si="331"/>
        <v>5,28810822406701+5,28810822406727i</v>
      </c>
      <c r="S260" s="240" t="str">
        <f t="shared" ca="1" si="332"/>
        <v>-7,47851436977245+2,47824547674099E-13i</v>
      </c>
      <c r="T260" s="240" t="str">
        <f t="shared" ca="1" si="333"/>
        <v>5,28810822406718-5,28810822406711i</v>
      </c>
      <c r="U260" s="241" t="str">
        <f t="shared" ca="1" si="334"/>
        <v>-3,65553491774909E-13+7,47851436977245i</v>
      </c>
      <c r="V260" s="240" t="str">
        <f t="shared" ca="1" si="335"/>
        <v>-5,28810822406719-5,28810822406709i</v>
      </c>
      <c r="W260" s="240" t="str">
        <f t="shared" ca="1" si="336"/>
        <v>7,47851436977245+2,48283473012509E-13i</v>
      </c>
      <c r="X260" s="240" t="str">
        <f t="shared" ca="1" si="337"/>
        <v>-5,288108224067+5,28810822406729i</v>
      </c>
      <c r="Y260" s="240" t="str">
        <f t="shared" ca="1" si="338"/>
        <v>1,04444433951512E-13-7,47851436977245i</v>
      </c>
      <c r="Z260" s="240" t="str">
        <f t="shared" ca="1" si="339"/>
        <v>5,28810822406737+5,28810822406691i</v>
      </c>
      <c r="AA260" s="240" t="str">
        <f t="shared" ca="1" si="340"/>
        <v>-7,47851436977245+1,28255848108887E-14i</v>
      </c>
      <c r="AB260" s="240" t="str">
        <f t="shared" ca="1" si="341"/>
        <v>5,28810822406736-5,28810822406693i</v>
      </c>
      <c r="AC260" s="240" t="str">
        <f t="shared" ca="1" si="342"/>
        <v>1,30095603573289E-13+7,47851436977245i</v>
      </c>
      <c r="AD260" s="240" t="str">
        <f t="shared" ca="1" si="343"/>
        <v>-5,28810822406701-5,28810822406727i</v>
      </c>
      <c r="AE260" s="240" t="str">
        <f t="shared" ca="1" si="344"/>
        <v>7,47851436977245-2,4736562233569E-13i</v>
      </c>
      <c r="AF260" s="240" t="str">
        <f t="shared" ca="1" si="345"/>
        <v>-5,28810822406715+5,28810822406713i</v>
      </c>
      <c r="AG260" s="240" t="str">
        <f t="shared" ca="1" si="346"/>
        <v>3,26158886665424E-13-7,47851436977245i</v>
      </c>
      <c r="AH260" s="240" t="str">
        <f t="shared" ca="1" si="347"/>
        <v>5,28810822406721+5,28810822406707i</v>
      </c>
      <c r="AI260" s="240" t="str">
        <f t="shared" ca="1" si="348"/>
        <v>-7,47851436977245-2,08888867903024E-13i</v>
      </c>
      <c r="AJ260" s="240" t="str">
        <f t="shared" ca="1" si="349"/>
        <v>5,28810822406699-5,2881082240673i</v>
      </c>
      <c r="AK260" s="240" t="str">
        <f t="shared" ca="1" si="350"/>
        <v>-9,16188491406233E-14+7,47851436977245i</v>
      </c>
      <c r="AL260" s="240" t="str">
        <f t="shared" ca="1" si="351"/>
        <v>-5,28810822406686-5,28810822406743i</v>
      </c>
      <c r="AM260" s="240" t="str">
        <f t="shared" ca="1" si="352"/>
        <v>7,47851436977245-2,56511696217775E-14i</v>
      </c>
      <c r="AN260" s="240" t="str">
        <f t="shared" ca="1" si="353"/>
        <v>-5,28810822406735+5,28810822406694i</v>
      </c>
      <c r="AO260" s="240" t="str">
        <f t="shared" ca="1" si="354"/>
        <v>2,08887651669795E-12-7,47851436977245i</v>
      </c>
      <c r="AP260" s="240" t="str">
        <f t="shared" ca="1" si="355"/>
        <v>5,28810822406965+5,28810822406463i</v>
      </c>
      <c r="AQ260" s="240" t="str">
        <f t="shared" ca="1" si="356"/>
        <v>-7,47851436977245+1,74805634386799E-12i</v>
      </c>
      <c r="AR260" s="240" t="str">
        <f t="shared" ca="1" si="357"/>
        <v>-7,47851436977245+1,74805634386799E-12i</v>
      </c>
      <c r="AS260" s="240" t="str">
        <f t="shared" ca="1" si="358"/>
        <v>-1,85433647917315E-12+7,47851436977245i</v>
      </c>
      <c r="AT260" s="240" t="str">
        <f t="shared" ca="1" si="359"/>
        <v>-5,28810822406456-5,28810822406973i</v>
      </c>
      <c r="AU260" s="240" t="str">
        <f t="shared" ca="1" si="360"/>
        <v>7,47851436977245-1,9825963813928E-12i</v>
      </c>
      <c r="AV260" s="240" t="str">
        <f t="shared" ca="1" si="361"/>
        <v>-5,28810822406694+5,28810822406735i</v>
      </c>
      <c r="AW260" s="240" t="str">
        <f t="shared" ca="1" si="362"/>
        <v>1,51352036045395E-12-7,47851436977245i</v>
      </c>
      <c r="AX260" s="240" t="str">
        <f t="shared" ca="1" si="363"/>
        <v>5,2881082240648+5,28810822406949i</v>
      </c>
      <c r="AY260" s="240" t="str">
        <f t="shared" ca="1" si="364"/>
        <v>-7,47851436977245+2,32341250011198E-12i</v>
      </c>
      <c r="AZ260" s="240" t="str">
        <f t="shared" ca="1" si="365"/>
        <v>5,28810822406677-5,28810822406751i</v>
      </c>
      <c r="BA260" s="240" t="str">
        <f t="shared" ca="1" si="366"/>
        <v>-1,27898032292915E-12+7,47851436977245i</v>
      </c>
      <c r="BB260" s="240" t="str">
        <f t="shared" ca="1" si="367"/>
        <v>-5,28810822406496-5,28810822406932i</v>
      </c>
      <c r="BC260" s="240" t="str">
        <f t="shared" ca="1" si="368"/>
        <v>7,47851436977245-2,55795253763678E-12i</v>
      </c>
      <c r="BD260" s="240" t="str">
        <f t="shared" ca="1" si="369"/>
        <v>-5,28810822406661+5,28810822406768i</v>
      </c>
      <c r="BE260" s="240" t="str">
        <f t="shared" ca="1" si="370"/>
        <v>1,04444028540435E-12-7,47851436977245i</v>
      </c>
      <c r="BF260" s="240" t="str">
        <f t="shared" ca="1" si="371"/>
        <v>5,28810822406513+5,28810822406916i</v>
      </c>
      <c r="BG260" s="240" t="str">
        <f t="shared" ca="1" si="372"/>
        <v>-7,47851436977245+2,79249257516158E-12i</v>
      </c>
      <c r="BH260" s="240" t="str">
        <f t="shared" ca="1" si="373"/>
        <v>5,28810822406644-5,28810822406784i</v>
      </c>
      <c r="BI260" s="240" t="str">
        <f t="shared" ca="1" si="374"/>
        <v>-8,09900247879555E-13+7,47851436977245i</v>
      </c>
      <c r="BJ260" s="240" t="str">
        <f t="shared" ca="1" si="375"/>
        <v>-5,2881082240653-5,28810822406899i</v>
      </c>
      <c r="BK260" s="240" t="str">
        <f t="shared" ca="1" si="376"/>
        <v>7,47851436977245-3,02703261268638E-12i</v>
      </c>
      <c r="BL260" s="240" t="str">
        <f t="shared" ca="1" si="377"/>
        <v>-5,28810822406628+5,28810822406801i</v>
      </c>
      <c r="BM260" s="240" t="str">
        <f t="shared" ca="1" si="378"/>
        <v>5,75360210354752E-13-7,47851436977245i</v>
      </c>
      <c r="BN260" s="240" t="str">
        <f t="shared" ca="1" si="379"/>
        <v>5,28810822406546+5,28810822406882i</v>
      </c>
      <c r="BO260" s="240" t="str">
        <f t="shared" ca="1" si="380"/>
        <v>-7,47851436977245+3,26157265021119E-12i</v>
      </c>
      <c r="BP260" s="240" t="str">
        <f t="shared" ca="1" si="381"/>
        <v>5,28810822406611-5,28810822406818i</v>
      </c>
      <c r="BQ260" s="240" t="str">
        <f t="shared" ca="1" si="382"/>
        <v>-3,40820172829951E-13+7,47851436977245i</v>
      </c>
      <c r="BR260" s="240" t="str">
        <f t="shared" ca="1" si="383"/>
        <v>-5,28810822406563-5,28810822406866i</v>
      </c>
      <c r="BS260" s="240" t="str">
        <f t="shared" ca="1" si="384"/>
        <v>7,47851436977245-3,49611268773599E-12i</v>
      </c>
      <c r="BT260" s="240" t="str">
        <f t="shared" ca="1" si="385"/>
        <v>-5,28810822406594+5,28810822406834i</v>
      </c>
      <c r="BU260" s="240" t="str">
        <f t="shared" ca="1" si="386"/>
        <v>1,0628013530515E-13-7,47851436977245i</v>
      </c>
      <c r="BV260" s="240" t="str">
        <f t="shared" ca="1" si="387"/>
        <v>5,28810822406579+5,28810822406849i</v>
      </c>
      <c r="BW260" s="240" t="str">
        <f t="shared" ca="1" si="388"/>
        <v>-7,47851436977245-3,70867295834629E-12i</v>
      </c>
      <c r="BX260" s="240" t="str">
        <f t="shared" ca="1" si="389"/>
        <v>5,28810822406578-5,28810822406851i</v>
      </c>
      <c r="BY260" s="240" t="str">
        <f t="shared" ca="1" si="390"/>
        <v>1,28259902219651E-13+7,47851436977245i</v>
      </c>
      <c r="BZ260" s="240" t="str">
        <f t="shared" ca="1" si="391"/>
        <v>-5,28810822406596-5,28810822406833i</v>
      </c>
      <c r="CA260" s="240" t="str">
        <f t="shared" ca="1" si="392"/>
        <v>7,47851436977245+3,47413292082149E-12i</v>
      </c>
      <c r="CB260" s="240" t="str">
        <f t="shared" ca="1" si="393"/>
        <v>-5,28810822406561+5,28810822406867i</v>
      </c>
      <c r="CC260" s="240" t="str">
        <f t="shared" ca="1" si="394"/>
        <v>-5,75352102133226E-13-7,47851436977245i</v>
      </c>
      <c r="CD260" s="240" t="str">
        <f t="shared" ca="1" si="395"/>
        <v>5,28810822406613+5,28810822406816i</v>
      </c>
      <c r="CE260" s="240" t="str">
        <f t="shared" ca="1" si="396"/>
        <v>-7,47851436977245-3,02704072090791E-12i</v>
      </c>
      <c r="CF260" s="240" t="str">
        <f t="shared" ca="1" si="397"/>
        <v>5,2881082240653-5,28810822406899i</v>
      </c>
      <c r="CG260" s="240" t="str">
        <f t="shared" ca="1" si="398"/>
        <v>5,97339977269253E-13+7,47851436977245i</v>
      </c>
      <c r="CH260" s="240" t="str">
        <f t="shared" ca="1" si="399"/>
        <v>-5,28810822406644-5,28810822406784i</v>
      </c>
      <c r="CI260" s="240" t="str">
        <f t="shared" ca="1" si="400"/>
        <v>7,47851436977245+3,00505284577189E-12i</v>
      </c>
      <c r="CJ260" s="240" t="str">
        <f t="shared" ca="1" si="401"/>
        <v>-5,28810822406528+5,288108224069i</v>
      </c>
      <c r="CK260" s="240" t="str">
        <f t="shared" ca="1" si="402"/>
        <v>-1,04443217718283E-12-7,47851436977245i</v>
      </c>
      <c r="CL260" s="240" t="str">
        <f t="shared" ca="1" si="403"/>
        <v>5,28810822406646+5,28810822406783i</v>
      </c>
      <c r="CM260" s="240" t="str">
        <f t="shared" ca="1" si="404"/>
        <v>-7,47851436977245-2,55796064585831E-12i</v>
      </c>
      <c r="CN260" s="240" t="str">
        <f t="shared" ca="1" si="405"/>
        <v>5,28810822406496-5,28810822406932i</v>
      </c>
      <c r="CO260" s="240" t="str">
        <f t="shared" ca="1" si="406"/>
        <v>1,06642005231886E-12+7,47851436977245i</v>
      </c>
      <c r="CP260" s="240" t="str">
        <f t="shared" ca="1" si="407"/>
        <v>-5,28810822406677-5,28810822406751i</v>
      </c>
      <c r="CQ260" s="240" t="str">
        <f t="shared" ca="1" si="408"/>
        <v>7,47851436977245+2,53597277072228E-12i</v>
      </c>
      <c r="CR260" s="240" t="str">
        <f t="shared" ca="1" si="409"/>
        <v>-5,28810822406495+5,28810822406934i</v>
      </c>
      <c r="CS260" s="240" t="str">
        <f t="shared" ca="1" si="410"/>
        <v>-1,51351225223243E-12-7,47851436977245i</v>
      </c>
      <c r="CT260" s="240" t="str">
        <f t="shared" ca="1" si="411"/>
        <v>5,28810822406679+5,2881082240675i</v>
      </c>
      <c r="CU260" s="240" t="str">
        <f t="shared" ca="1" si="412"/>
        <v>-7,47851436977245-2,08888057080871E-12i</v>
      </c>
      <c r="CV260" s="240" t="str">
        <f t="shared" ca="1" si="413"/>
        <v>5,28810822407004-5,28810822406424i</v>
      </c>
      <c r="CW260" s="240" t="str">
        <f t="shared" ca="1" si="414"/>
        <v>1,53550012736846E-12+7,47851436977245i</v>
      </c>
      <c r="CX260" s="240" t="str">
        <f t="shared" ca="1" si="415"/>
        <v>-5,2881082240671-5,28810822406718i</v>
      </c>
      <c r="CY260" s="240" t="str">
        <f t="shared" ca="1" si="416"/>
        <v>7,47851436977245+2,06689269567268E-12i</v>
      </c>
      <c r="CZ260" s="240" t="str">
        <f t="shared" ca="1" si="417"/>
        <v>-5,28810822406462+5,28810822406967i</v>
      </c>
      <c r="DA260" s="240" t="str">
        <f t="shared" ca="1" si="418"/>
        <v>-1,98259232728203E-12-7,47851436977245i</v>
      </c>
      <c r="DB260" s="240" t="str">
        <f t="shared" ca="1" si="419"/>
        <v>5,28810822406712+5,28810822406716i</v>
      </c>
      <c r="DC260" s="240" t="str">
        <f t="shared" ca="1" si="420"/>
        <v>-7,47851436977245-1,61980049575911E-12i</v>
      </c>
      <c r="DD260" s="240" t="str">
        <f t="shared" ca="1" si="421"/>
        <v>5,28810822406971-5,28810822406457i</v>
      </c>
      <c r="DE260" s="240" t="str">
        <f t="shared" ca="1" si="422"/>
        <v>2,00458020241806E-12+7,47851436977245i</v>
      </c>
      <c r="DF260" s="240" t="str">
        <f t="shared" ca="1" si="423"/>
        <v>-5,28810822406744-5,28810822406685i</v>
      </c>
      <c r="DG260" s="240" t="str">
        <f t="shared" ca="1" si="424"/>
        <v>7,47851436977245+1,59781262062308E-12i</v>
      </c>
      <c r="DH260" s="240" t="str">
        <f t="shared" ca="1" si="425"/>
        <v>-5,2881082240694+5,28810822406489i</v>
      </c>
      <c r="DI260" s="240" t="str">
        <f t="shared" ca="1" si="426"/>
        <v>-2,45167240233164E-12-7,47851436977245i</v>
      </c>
      <c r="DJ260" s="240" t="str">
        <f t="shared" ca="1" si="427"/>
        <v>5,28810822406745+5,28810822406683i</v>
      </c>
      <c r="DK260" s="240" t="str">
        <f t="shared" ca="1" si="428"/>
        <v>-7,47851436977245-1,1507204207095E-12i</v>
      </c>
      <c r="DL260" s="240" t="str">
        <f t="shared" ca="1" si="429"/>
        <v>5,28810822406938-5,2881082240649i</v>
      </c>
      <c r="DM260" s="240" t="str">
        <f t="shared" ca="1" si="430"/>
        <v>2,89876460224521E-12+7,47851436977245i</v>
      </c>
      <c r="DN260" s="240" t="str">
        <f t="shared" ca="1" si="431"/>
        <v>-5,28810822406777-5,28810822406652i</v>
      </c>
      <c r="DO260" s="240" t="str">
        <f t="shared" ca="1" si="432"/>
        <v>7,47851436977245+7,0362822079593E-13i</v>
      </c>
      <c r="DP260" s="240" t="str">
        <f t="shared" ca="1" si="433"/>
        <v>-5,28810822406906+5,28810822406522i</v>
      </c>
      <c r="DQ260" s="240" t="str">
        <f t="shared" ca="1" si="434"/>
        <v>-2,92075247738124E-12-7,47851436977245i</v>
      </c>
      <c r="DR260" s="240" t="str">
        <f t="shared" ca="1" si="435"/>
        <v>5,28810822406808+5,2881082240662i</v>
      </c>
      <c r="DS260" s="240" t="str">
        <f t="shared" ca="1" si="436"/>
        <v>-7,47851436977245-6,81640345659903E-13i</v>
      </c>
      <c r="DT260" s="240" t="str">
        <f t="shared" ca="1" si="437"/>
        <v>5,28810822406875-5,28810822406554i</v>
      </c>
      <c r="DU260" s="240" t="str">
        <f t="shared" ca="1" si="438"/>
        <v>3,36784467729481E-12+7,47851436977245i</v>
      </c>
      <c r="DV260" s="240" t="str">
        <f t="shared" ca="1" si="439"/>
        <v>-5,2881082240681-5,28810822406618i</v>
      </c>
      <c r="DW260" s="240" t="str">
        <f t="shared" ca="1" si="440"/>
        <v>7,47851436977245+2,34548145746328E-13i</v>
      </c>
      <c r="DX260" s="240" t="str">
        <f t="shared" ca="1" si="441"/>
        <v>-5,28810822406873+5,28810822406555i</v>
      </c>
      <c r="DY260" s="240" t="str">
        <f t="shared" ca="1" si="442"/>
        <v>3,83694096878747E-12-7,47851436977245i</v>
      </c>
      <c r="DZ260" s="240" t="str">
        <f t="shared" ca="1" si="443"/>
        <v>5,28810822406842+5,28810822406587i</v>
      </c>
      <c r="EA260" s="240" t="str">
        <f t="shared" ca="1" si="444"/>
        <v>-7,47851436977245-2,125602706103E-13i</v>
      </c>
      <c r="EB260" s="240" t="str">
        <f t="shared" ca="1" si="445"/>
        <v>5,28810822406842-5,28810822406587i</v>
      </c>
      <c r="EC260" s="240" t="str">
        <f t="shared" ca="1" si="446"/>
        <v>-3,81495309365144E-12+7,47851436977245i</v>
      </c>
      <c r="ED260" s="240" t="str">
        <f t="shared" ca="1" si="447"/>
        <v>-5,28810822406843-5,28810822406585i</v>
      </c>
      <c r="EE260" s="240" t="str">
        <f t="shared" ca="1" si="448"/>
        <v>7,47851436977245-2,34531929303274E-13i</v>
      </c>
      <c r="EF260" s="240" t="str">
        <f t="shared" ca="1" si="449"/>
        <v>-5,2881082240684+5,28810822406588i</v>
      </c>
      <c r="EG260" s="240" t="str">
        <f t="shared" ca="1" si="450"/>
        <v>3,36786089373786E-12-7,47851436977245i</v>
      </c>
      <c r="EH260" s="240" t="str">
        <f t="shared" ca="1" si="451"/>
        <v>5,28810822406875+5,28810822406554i</v>
      </c>
      <c r="EI260" s="240" t="str">
        <f t="shared" ca="1" si="452"/>
        <v>-7,47851436977245+2,56519804439302E-13i</v>
      </c>
      <c r="EJ260" s="240" t="str">
        <f t="shared" ca="1" si="453"/>
        <v>5,28810822406808-5,2881082240662i</v>
      </c>
      <c r="EK260" s="240" t="str">
        <f t="shared" ca="1" si="454"/>
        <v>-3,34587301860184E-12+7,47851436977245i</v>
      </c>
      <c r="EL260" s="240" t="str">
        <f t="shared" ca="1" si="455"/>
        <v>-5,28810822406876-5,28810822406552i</v>
      </c>
      <c r="EM260" s="240" t="str">
        <f t="shared" ca="1" si="456"/>
        <v>7,47851436977245-7,03612004352876E-13i</v>
      </c>
      <c r="EN260" s="240"/>
      <c r="EO260" s="240"/>
      <c r="EP260" s="240"/>
    </row>
    <row r="261" spans="1:146">
      <c r="A261" s="268">
        <f t="shared" si="323"/>
        <v>3.1445312500000024E-3</v>
      </c>
      <c r="B261" s="267">
        <v>161</v>
      </c>
      <c r="C261" s="266">
        <f t="shared" si="324"/>
        <v>32200</v>
      </c>
      <c r="N261" s="265">
        <f t="shared" ca="1" si="327"/>
        <v>22.477841379706327</v>
      </c>
      <c r="O261" s="240">
        <f t="shared" ca="1" si="328"/>
        <v>7.4778413797063275</v>
      </c>
      <c r="P261" s="240" t="str">
        <f t="shared" ca="1" si="329"/>
        <v>-5,15627481842009+5,41580480602607i</v>
      </c>
      <c r="Q261" s="240" t="str">
        <f t="shared" ca="1" si="330"/>
        <v>-0,36692028549149-7,4688339922737i</v>
      </c>
      <c r="R261" s="240" t="str">
        <f t="shared" ca="1" si="331"/>
        <v>5,66228764548571+4,88432291314038i</v>
      </c>
      <c r="S261" s="240" t="str">
        <f t="shared" ca="1" si="332"/>
        <v>-7,44183352956112+0,732956627876519i</v>
      </c>
      <c r="T261" s="240" t="str">
        <f t="shared" ca="1" si="333"/>
        <v>4,60060424614611-5,89512953805009i</v>
      </c>
      <c r="U261" s="241" t="str">
        <f t="shared" ca="1" si="334"/>
        <v>1,09722721354647+7,39690503804809i</v>
      </c>
      <c r="V261" s="240" t="str">
        <f t="shared" ca="1" si="335"/>
        <v>-6,11376954720445-4,30580232055813i</v>
      </c>
      <c r="W261" s="240" t="str">
        <f t="shared" ca="1" si="336"/>
        <v>7,33415675440614-1,45885448275247i</v>
      </c>
      <c r="X261" s="240" t="str">
        <f t="shared" ca="1" si="337"/>
        <v>-4,00062734003617+6,31768095001666i</v>
      </c>
      <c r="Y261" s="240" t="str">
        <f t="shared" ca="1" si="338"/>
        <v>-1,816967243729-7,25373984474658i</v>
      </c>
      <c r="Z261" s="240" t="str">
        <f t="shared" ca="1" si="339"/>
        <v>6,50637250605679+3,6858144978385i</v>
      </c>
      <c r="AA261" s="240" t="str">
        <f t="shared" ca="1" si="340"/>
        <v>-7,15584804044846+2,17070277146784i</v>
      </c>
      <c r="AB261" s="240" t="str">
        <f t="shared" ca="1" si="341"/>
        <v>3,36212220567571-6,67938964083924i</v>
      </c>
      <c r="AC261" s="240" t="str">
        <f t="shared" ca="1" si="342"/>
        <v>2,51920888609977+7,04071717144242i</v>
      </c>
      <c r="AD261" s="240" t="str">
        <f t="shared" ca="1" si="343"/>
        <v>-6,83631554093114-3,03033026663293i</v>
      </c>
      <c r="AE261" s="240" t="str">
        <f t="shared" ca="1" si="344"/>
        <v>6,90862459807661-2,86164600586778i</v>
      </c>
      <c r="AF261" s="240" t="str">
        <f t="shared" ca="1" si="345"/>
        <v>-2,69123799655226+6,97677215809443i</v>
      </c>
      <c r="AG261" s="240" t="str">
        <f t="shared" ca="1" si="346"/>
        <v>-3,19718916975709-6,75988854292999i</v>
      </c>
      <c r="AH261" s="240" t="str">
        <f t="shared" ca="1" si="347"/>
        <v>7,10042112003582+2,34566229841329i</v>
      </c>
      <c r="AI261" s="240" t="str">
        <f t="shared" ca="1" si="348"/>
        <v>-6,59486732418717+3,52503002489576i</v>
      </c>
      <c r="AJ261" s="240" t="str">
        <f t="shared" ca="1" si="349"/>
        <v>1,99443569434169-7,20696454557562i</v>
      </c>
      <c r="AK261" s="240" t="str">
        <f t="shared" ca="1" si="350"/>
        <v>3,8443787739483+6,41395849241823i</v>
      </c>
      <c r="AL261" s="240" t="str">
        <f t="shared" ca="1" si="351"/>
        <v>-7,29614576226977-1,63840431998977i</v>
      </c>
      <c r="AM261" s="240" t="str">
        <f t="shared" ca="1" si="352"/>
        <v>6,21759787284426-4,15446607780721i</v>
      </c>
      <c r="AN261" s="240" t="str">
        <f t="shared" ca="1" si="353"/>
        <v>-1,27842588612445+7,36774992475553i</v>
      </c>
      <c r="AO261" s="240" t="str">
        <f t="shared" ca="1" si="354"/>
        <v>-4,4545449089976-6,00625851539641i</v>
      </c>
      <c r="AP261" s="240" t="str">
        <f t="shared" ca="1" si="355"/>
        <v>7,4216045323338+0,915367612323408i</v>
      </c>
      <c r="AQ261" s="240" t="str">
        <f t="shared" ca="1" si="356"/>
        <v>-5,78044955509923+4,74389235132938i</v>
      </c>
      <c r="AR261" s="240" t="str">
        <f t="shared" ca="1" si="357"/>
        <v>-5,78044955509923+4,74389235132938i</v>
      </c>
      <c r="AS261" s="240" t="str">
        <f t="shared" ca="1" si="358"/>
        <v>5,0218113414654+5,54071498552107i</v>
      </c>
      <c r="AT261" s="240" t="str">
        <f t="shared" ca="1" si="359"/>
        <v>-7,47558919369005-0,183515414155738i</v>
      </c>
      <c r="AU261" s="240" t="str">
        <f t="shared" ca="1" si="360"/>
        <v>5,28763234822865-5,28763234822677i</v>
      </c>
      <c r="AV261" s="240" t="str">
        <f t="shared" ca="1" si="361"/>
        <v>0,183515414160618+7,47558919368993i</v>
      </c>
      <c r="AW261" s="240" t="str">
        <f t="shared" ca="1" si="362"/>
        <v>-5,54071498551928-5,02181134146737i</v>
      </c>
      <c r="AX261" s="240" t="str">
        <f t="shared" ca="1" si="363"/>
        <v>7,45757984453836-0,550104137762469i</v>
      </c>
      <c r="AY261" s="240" t="str">
        <f t="shared" ca="1" si="364"/>
        <v>-4,74389235132568+5,78044955510226i</v>
      </c>
      <c r="AZ261" s="240" t="str">
        <f t="shared" ca="1" si="365"/>
        <v>-0,915367612320656-7,42160453233414i</v>
      </c>
      <c r="BA261" s="240" t="str">
        <f t="shared" ca="1" si="366"/>
        <v>6,00625851539931+4,45454490899367i</v>
      </c>
      <c r="BB261" s="240" t="str">
        <f t="shared" ca="1" si="367"/>
        <v>-7,36774992475561+1,27842588612402i</v>
      </c>
      <c r="BC261" s="240" t="str">
        <f t="shared" ca="1" si="368"/>
        <v>4,15446607780995-6,21759787284242i</v>
      </c>
      <c r="BD261" s="240" t="str">
        <f t="shared" ca="1" si="369"/>
        <v>1,6384043199908+7,29614576226954i</v>
      </c>
      <c r="BE261" s="240" t="str">
        <f t="shared" ca="1" si="370"/>
        <v>-6,41395849241692-3,84437877395049i</v>
      </c>
      <c r="BF261" s="240" t="str">
        <f t="shared" ca="1" si="371"/>
        <v>7,20696454557514-1,99443569434343i</v>
      </c>
      <c r="BG261" s="240" t="str">
        <f t="shared" ca="1" si="372"/>
        <v>-3,52503002489671+6,59486732418666i</v>
      </c>
      <c r="BH261" s="240" t="str">
        <f t="shared" ca="1" si="373"/>
        <v>-2,34566229841641-7,10042112003479i</v>
      </c>
      <c r="BI261" s="240" t="str">
        <f t="shared" ca="1" si="374"/>
        <v>6,75988854293017+3,19718916975671i</v>
      </c>
      <c r="BJ261" s="240" t="str">
        <f t="shared" ca="1" si="375"/>
        <v>-6,97677215809539+2,69123799654977i</v>
      </c>
      <c r="BK261" s="240" t="str">
        <f t="shared" ca="1" si="376"/>
        <v>2,86164600586603-6,90862459807733i</v>
      </c>
      <c r="BL261" s="240" t="str">
        <f t="shared" ca="1" si="377"/>
        <v>3,03033026663186+6,83631554093161i</v>
      </c>
      <c r="BM261" s="240" t="str">
        <f t="shared" ca="1" si="378"/>
        <v>-7,04071717144357-2,51920888609657i</v>
      </c>
      <c r="BN261" s="240" t="str">
        <f t="shared" ca="1" si="379"/>
        <v>6,6793896408391-3,36212220567599i</v>
      </c>
      <c r="BO261" s="240" t="str">
        <f t="shared" ca="1" si="380"/>
        <v>-2,17070277147116+7,15584804044746i</v>
      </c>
      <c r="BP261" s="240" t="str">
        <f t="shared" ca="1" si="381"/>
        <v>-3,68581449783947-6,50637250605625i</v>
      </c>
      <c r="BQ261" s="240" t="str">
        <f t="shared" ca="1" si="382"/>
        <v>7,2537398447461+1,81696724373091i</v>
      </c>
      <c r="BR261" s="240" t="str">
        <f t="shared" ca="1" si="383"/>
        <v>-6,31768095001527+4,00062734003836i</v>
      </c>
      <c r="BS261" s="240" t="str">
        <f t="shared" ca="1" si="384"/>
        <v>1,45885448275295-7,33415675440605i</v>
      </c>
      <c r="BT261" s="240" t="str">
        <f t="shared" ca="1" si="385"/>
        <v>4,30580232055538+6,11376954720638i</v>
      </c>
      <c r="BU261" s="240" t="str">
        <f t="shared" ca="1" si="386"/>
        <v>-7,39690503804825-1,09722721354546i</v>
      </c>
      <c r="BV261" s="240" t="str">
        <f t="shared" ca="1" si="387"/>
        <v>5,89512953805122-4,60060424614466i</v>
      </c>
      <c r="BW261" s="240" t="str">
        <f t="shared" ca="1" si="388"/>
        <v>-0,732956627874755+7,4418335295613i</v>
      </c>
      <c r="BX261" s="240" t="str">
        <f t="shared" ca="1" si="389"/>
        <v>-4,88432291313955-5,66228764548643i</v>
      </c>
      <c r="BY261" s="240" t="str">
        <f t="shared" ca="1" si="390"/>
        <v>7,46883399227387+0,366920285488074i</v>
      </c>
      <c r="BZ261" s="240" t="str">
        <f t="shared" ca="1" si="391"/>
        <v>-5,41580480602574+5,15627481842044i</v>
      </c>
      <c r="CA261" s="240" t="str">
        <f t="shared" ca="1" si="392"/>
        <v>2,66399616215416E-12-7,47784137970633i</v>
      </c>
      <c r="CB261" s="240" t="str">
        <f t="shared" ca="1" si="393"/>
        <v>5,41580480602734+5,15627481841876i</v>
      </c>
      <c r="CC261" s="240" t="str">
        <f t="shared" ca="1" si="394"/>
        <v>-7,46883399227376+0,366920285490182i</v>
      </c>
      <c r="CD261" s="240" t="str">
        <f t="shared" ca="1" si="395"/>
        <v>4,88432291313779-5,66228764548795i</v>
      </c>
      <c r="CE261" s="240" t="str">
        <f t="shared" ca="1" si="396"/>
        <v>0,732956627876856+7,44183352956109i</v>
      </c>
      <c r="CF261" s="240" t="str">
        <f t="shared" ca="1" si="397"/>
        <v>-5,89512953804794-4,60060424614886i</v>
      </c>
      <c r="CG261" s="240" t="str">
        <f t="shared" ca="1" si="398"/>
        <v>7,39690503804793-1,09722721354754i</v>
      </c>
      <c r="CH261" s="240" t="str">
        <f t="shared" ca="1" si="399"/>
        <v>-4,30580232055974+6,11376954720331i</v>
      </c>
      <c r="CI261" s="240" t="str">
        <f t="shared" ca="1" si="400"/>
        <v>-1,45885448275502-7,33415675440564i</v>
      </c>
      <c r="CJ261" s="240" t="str">
        <f t="shared" ca="1" si="401"/>
        <v>6,31768095001639+4,00062734003658i</v>
      </c>
      <c r="CK261" s="240" t="str">
        <f t="shared" ca="1" si="402"/>
        <v>-7,25373984474744+1,81696724372553i</v>
      </c>
      <c r="CL261" s="240" t="str">
        <f t="shared" ca="1" si="403"/>
        <v>3,68581449783763-6,50637250605729i</v>
      </c>
      <c r="CM261" s="240" t="str">
        <f t="shared" ca="1" si="404"/>
        <v>2,17070277146585+7,15584804044907i</v>
      </c>
      <c r="CN261" s="240" t="str">
        <f t="shared" ca="1" si="405"/>
        <v>-6,67938964084005-3,3621222056741i</v>
      </c>
      <c r="CO261" s="240" t="str">
        <f t="shared" ca="1" si="406"/>
        <v>7,04071717144286-2,51920888609856i</v>
      </c>
      <c r="CP261" s="240" t="str">
        <f t="shared" ca="1" si="407"/>
        <v>-3,03033026662993+6,83631554093247i</v>
      </c>
      <c r="CQ261" s="240" t="str">
        <f t="shared" ca="1" si="408"/>
        <v>-2,86164600586798-6,90862459807653i</v>
      </c>
      <c r="CR261" s="240" t="str">
        <f t="shared" ca="1" si="409"/>
        <v>6,97677215809355+2,69123799655454i</v>
      </c>
      <c r="CS261" s="240" t="str">
        <f t="shared" ca="1" si="410"/>
        <v>-6,75988854292927+3,19718916975862i</v>
      </c>
      <c r="CT261" s="240" t="str">
        <f t="shared" ca="1" si="411"/>
        <v>2,34566229841461-7,10042112003538i</v>
      </c>
      <c r="CU261" s="240" t="str">
        <f t="shared" ca="1" si="412"/>
        <v>3,52503002489857+6,59486732418567i</v>
      </c>
      <c r="CV261" s="240" t="str">
        <f t="shared" ca="1" si="413"/>
        <v>-7,20696454557565-1,99443569434159i</v>
      </c>
      <c r="CW261" s="240" t="str">
        <f t="shared" ca="1" si="414"/>
        <v>6,41395849241955-3,8443787739461i</v>
      </c>
      <c r="CX261" s="240" t="str">
        <f t="shared" ca="1" si="415"/>
        <v>-1,63840431998895+7,29614576226996i</v>
      </c>
      <c r="CY261" s="240" t="str">
        <f t="shared" ca="1" si="416"/>
        <v>-4,1544660778057-6,21759787284526i</v>
      </c>
      <c r="CZ261" s="240" t="str">
        <f t="shared" ca="1" si="417"/>
        <v>7,36774992475593+1,27842588612214i</v>
      </c>
      <c r="DA261" s="240" t="str">
        <f t="shared" ca="1" si="418"/>
        <v>-6,00625851539793+4,45454490899554i</v>
      </c>
      <c r="DB261" s="240" t="str">
        <f t="shared" ca="1" si="419"/>
        <v>0,915367612325943-7,42160453233349i</v>
      </c>
      <c r="DC261" s="240" t="str">
        <f t="shared" ca="1" si="420"/>
        <v>4,74389235132748+5,78044955510079i</v>
      </c>
      <c r="DD261" s="240" t="str">
        <f t="shared" ca="1" si="421"/>
        <v>-7,45757984453797-0,550104137767783i</v>
      </c>
      <c r="DE261" s="240" t="str">
        <f t="shared" ca="1" si="422"/>
        <v>5,54071498551772-5,02181134146909i</v>
      </c>
      <c r="DF261" s="240" t="str">
        <f t="shared" ca="1" si="423"/>
        <v>-0,183515414158295+7,47558919368999i</v>
      </c>
      <c r="DG261" s="240" t="str">
        <f t="shared" ca="1" si="424"/>
        <v>-5,2876323482303-5,28763234822513i</v>
      </c>
      <c r="DH261" s="240" t="str">
        <f t="shared" ca="1" si="425"/>
        <v>7,47558919369-0,183515414157955i</v>
      </c>
      <c r="DI261" s="240" t="str">
        <f t="shared" ca="1" si="426"/>
        <v>-5,02181134146935+5,54071498551749i</v>
      </c>
      <c r="DJ261" s="240" t="str">
        <f t="shared" ca="1" si="427"/>
        <v>-0,550104137767443-7,45757984453799i</v>
      </c>
      <c r="DK261" s="240" t="str">
        <f t="shared" ca="1" si="428"/>
        <v>5,78044955510057+4,74389235132775i</v>
      </c>
      <c r="DL261" s="240" t="str">
        <f t="shared" ca="1" si="429"/>
        <v>-7,42160453233353+0,915367612325607i</v>
      </c>
      <c r="DM261" s="240" t="str">
        <f t="shared" ca="1" si="430"/>
        <v>4,45454490899582-6,00625851539773i</v>
      </c>
      <c r="DN261" s="240" t="str">
        <f t="shared" ca="1" si="431"/>
        <v>1,2784258861214+7,36774992475606i</v>
      </c>
      <c r="DO261" s="240" t="str">
        <f t="shared" ca="1" si="432"/>
        <v>-6,21759787284507-4,15446607780598i</v>
      </c>
      <c r="DP261" s="240" t="str">
        <f t="shared" ca="1" si="433"/>
        <v>7,29614576227012-1,6384043199882i</v>
      </c>
      <c r="DQ261" s="240" t="str">
        <f t="shared" ca="1" si="434"/>
        <v>-3,84437877394639+6,41395849241938i</v>
      </c>
      <c r="DR261" s="240" t="str">
        <f t="shared" ca="1" si="435"/>
        <v>-1,99443569434085-7,20696454557585i</v>
      </c>
      <c r="DS261" s="240" t="str">
        <f t="shared" ca="1" si="436"/>
        <v>6,59486732418531+3,52503002489924i</v>
      </c>
      <c r="DT261" s="240" t="str">
        <f t="shared" ca="1" si="437"/>
        <v>-7,10042112003563+2,34566229841388i</v>
      </c>
      <c r="DU261" s="240" t="str">
        <f t="shared" ca="1" si="438"/>
        <v>3,19718916975931-6,75988854292895i</v>
      </c>
      <c r="DV261" s="240" t="str">
        <f t="shared" ca="1" si="439"/>
        <v>2,69123799655423+6,97677215809367i</v>
      </c>
      <c r="DW261" s="240" t="str">
        <f t="shared" ca="1" si="440"/>
        <v>-6,90862459807624-2,86164600586868i</v>
      </c>
      <c r="DX261" s="240" t="str">
        <f t="shared" ca="1" si="441"/>
        <v>6,83631554093261-3,03033026662962i</v>
      </c>
      <c r="DY261" s="240" t="str">
        <f t="shared" ca="1" si="442"/>
        <v>-2,51920888609928+7,0407171714426i</v>
      </c>
      <c r="DZ261" s="240" t="str">
        <f t="shared" ca="1" si="443"/>
        <v>-3,36212220567342-6,67938964084039i</v>
      </c>
      <c r="EA261" s="240" t="str">
        <f t="shared" ca="1" si="444"/>
        <v>7,15584804044884+2,17070277146659i</v>
      </c>
      <c r="EB261" s="240" t="str">
        <f t="shared" ca="1" si="445"/>
        <v>-6,50637250605766+3,68581449783696i</v>
      </c>
      <c r="EC261" s="240" t="str">
        <f t="shared" ca="1" si="446"/>
        <v>1,81696724372627-7,25373984474726i</v>
      </c>
      <c r="ED261" s="240" t="str">
        <f t="shared" ca="1" si="447"/>
        <v>4,00062734003593+6,31768095001681i</v>
      </c>
      <c r="EE261" s="240" t="str">
        <f t="shared" ca="1" si="448"/>
        <v>-7,33415675440557-1,45885448275536i</v>
      </c>
      <c r="EF261" s="240" t="str">
        <f t="shared" ca="1" si="449"/>
        <v>6,11376954720375-4,30580232055911i</v>
      </c>
      <c r="EG261" s="240" t="str">
        <f t="shared" ca="1" si="450"/>
        <v>-1,09722721354788+7,39690503804789i</v>
      </c>
      <c r="EH261" s="240" t="str">
        <f t="shared" ca="1" si="451"/>
        <v>-4,60060424614825-5,89512953804841i</v>
      </c>
      <c r="EI261" s="240" t="str">
        <f t="shared" ca="1" si="452"/>
        <v>7,44183352956106+0,732956627877195i</v>
      </c>
      <c r="EJ261" s="240" t="str">
        <f t="shared" ca="1" si="453"/>
        <v>-5,66228764548816+4,88432291313753i</v>
      </c>
      <c r="EK261" s="240" t="str">
        <f t="shared" ca="1" si="454"/>
        <v>0,366920285490523-7,46883399227375i</v>
      </c>
      <c r="EL261" s="240" t="str">
        <f t="shared" ca="1" si="455"/>
        <v>5,15627481841851+5,41580480602758i</v>
      </c>
      <c r="EM261" s="240" t="str">
        <f t="shared" ca="1" si="456"/>
        <v>-7,47784137970633+2,3231969306756E-12i</v>
      </c>
      <c r="EN261" s="240"/>
      <c r="EO261" s="240"/>
      <c r="EP261" s="240"/>
    </row>
    <row r="262" spans="1:146">
      <c r="A262" s="268">
        <f t="shared" si="323"/>
        <v>3.1640625000000024E-3</v>
      </c>
      <c r="B262" s="267">
        <v>162</v>
      </c>
      <c r="C262" s="266">
        <f t="shared" si="324"/>
        <v>32400</v>
      </c>
      <c r="N262" s="265">
        <f t="shared" ca="1" si="327"/>
        <v>22.4771166878641</v>
      </c>
      <c r="O262" s="240">
        <f t="shared" ca="1" si="328"/>
        <v>7.4771166878641013</v>
      </c>
      <c r="P262" s="240" t="str">
        <f t="shared" ca="1" si="329"/>
        <v>-5,02132466817123+5,54017802428324i</v>
      </c>
      <c r="Q262" s="240" t="str">
        <f t="shared" ca="1" si="330"/>
        <v>-0,732885595654844-7,44111232730816i</v>
      </c>
      <c r="R262" s="240" t="str">
        <f t="shared" ca="1" si="331"/>
        <v>6,00567643745185+4,45411321056969i</v>
      </c>
      <c r="S262" s="240" t="str">
        <f t="shared" ca="1" si="332"/>
        <v>-7,33344598731451+1,45871310238737i</v>
      </c>
      <c r="T262" s="240" t="str">
        <f t="shared" ca="1" si="333"/>
        <v>3,84400620788393-6,41333690349148i</v>
      </c>
      <c r="U262" s="241" t="str">
        <f t="shared" ca="1" si="334"/>
        <v>2,17049240453063+7,15515455359356i</v>
      </c>
      <c r="V262" s="240" t="str">
        <f t="shared" ca="1" si="335"/>
        <v>-6,75923342926386-3,19687932406868i</v>
      </c>
      <c r="W262" s="240" t="str">
        <f t="shared" ca="1" si="336"/>
        <v>6,9079550701161-2,86136867830643i</v>
      </c>
      <c r="X262" s="240" t="str">
        <f t="shared" ca="1" si="337"/>
        <v>-2,51896474477134+7,04003484213927i</v>
      </c>
      <c r="Y262" s="240" t="str">
        <f t="shared" ca="1" si="338"/>
        <v>-3,52468840752622-6,59422820304136i</v>
      </c>
      <c r="Z262" s="240" t="str">
        <f t="shared" ca="1" si="339"/>
        <v>7,25303687101064+1,81679115797496i</v>
      </c>
      <c r="AA262" s="240" t="str">
        <f t="shared" ca="1" si="340"/>
        <v>-6,21699531359919+4,1540634605915i</v>
      </c>
      <c r="AB262" s="240" t="str">
        <f t="shared" ca="1" si="341"/>
        <v>1,09712087916815-7,39618818990087i</v>
      </c>
      <c r="AC262" s="240" t="str">
        <f t="shared" ca="1" si="342"/>
        <v>4,7434326116886+5,77988936073216i</v>
      </c>
      <c r="AD262" s="240" t="str">
        <f t="shared" ca="1" si="343"/>
        <v>-7,46811017335452-0,36688472654846i</v>
      </c>
      <c r="AE262" s="240" t="str">
        <f t="shared" ca="1" si="344"/>
        <v>5,28711991371187-5,28711991371174i</v>
      </c>
      <c r="AF262" s="240" t="str">
        <f t="shared" ca="1" si="345"/>
        <v>0,366884726548224+7,46811017335453i</v>
      </c>
      <c r="AG262" s="240" t="str">
        <f t="shared" ca="1" si="346"/>
        <v>-5,77988936073201-4,74343261168878i</v>
      </c>
      <c r="AH262" s="240" t="str">
        <f t="shared" ca="1" si="347"/>
        <v>7,39618818990079-1,0971208791687i</v>
      </c>
      <c r="AI262" s="240" t="str">
        <f t="shared" ca="1" si="348"/>
        <v>-4,15406346059165+6,2169953135991i</v>
      </c>
      <c r="AJ262" s="240" t="str">
        <f t="shared" ca="1" si="349"/>
        <v>-1,81679115797478-7,25303687101068i</v>
      </c>
      <c r="AK262" s="240" t="str">
        <f t="shared" ca="1" si="350"/>
        <v>6,59422820304125+3,52468840752643i</v>
      </c>
      <c r="AL262" s="240" t="str">
        <f t="shared" ca="1" si="351"/>
        <v>-7,04003484213935+2,51896474477111i</v>
      </c>
      <c r="AM262" s="240" t="str">
        <f t="shared" ca="1" si="352"/>
        <v>2,86136867830593-6,9079550701163i</v>
      </c>
      <c r="AN262" s="240" t="str">
        <f t="shared" ca="1" si="353"/>
        <v>3,19687932406918+6,75923342926362i</v>
      </c>
      <c r="AO262" s="240" t="str">
        <f t="shared" ca="1" si="354"/>
        <v>-7,15515455359329-2,17049240453152i</v>
      </c>
      <c r="AP262" s="240" t="str">
        <f t="shared" ca="1" si="355"/>
        <v>6,41333690349041-3,84400620788571i</v>
      </c>
      <c r="AQ262" s="240" t="str">
        <f t="shared" ca="1" si="356"/>
        <v>-1,4587131023898+7,33344598731402i</v>
      </c>
      <c r="AR262" s="240" t="str">
        <f t="shared" ca="1" si="357"/>
        <v>-1,4587131023898+7,33344598731402i</v>
      </c>
      <c r="AS262" s="240" t="str">
        <f t="shared" ca="1" si="358"/>
        <v>7,44111232730782+0,732885595658317i</v>
      </c>
      <c r="AT262" s="240" t="str">
        <f t="shared" ca="1" si="359"/>
        <v>-5,54017802428347+5,02132466817097i</v>
      </c>
      <c r="AU262" s="240" t="str">
        <f t="shared" ca="1" si="360"/>
        <v>-2,79197148854638E-12-7,4771166878641i</v>
      </c>
      <c r="AV262" s="240" t="str">
        <f t="shared" ca="1" si="361"/>
        <v>5,54017802428216+5,02132466817242i</v>
      </c>
      <c r="AW262" s="240" t="str">
        <f t="shared" ca="1" si="362"/>
        <v>-7,44111232730801+0,732885595656367i</v>
      </c>
      <c r="AX262" s="240" t="str">
        <f t="shared" ca="1" si="363"/>
        <v>4,45411321057168-6,00567643745039i</v>
      </c>
      <c r="AY262" s="240" t="str">
        <f t="shared" ca="1" si="364"/>
        <v>1,45871310238788+7,3334459873144i</v>
      </c>
      <c r="AZ262" s="240" t="str">
        <f t="shared" ca="1" si="365"/>
        <v>-6,41333690349328-3,84400620788092i</v>
      </c>
      <c r="BA262" s="240" t="str">
        <f t="shared" ca="1" si="366"/>
        <v>7,15515455359383-2,17049240452975i</v>
      </c>
      <c r="BB262" s="240" t="str">
        <f t="shared" ca="1" si="367"/>
        <v>-3,19687932406682+6,75923342926473i</v>
      </c>
      <c r="BC262" s="240" t="str">
        <f t="shared" ca="1" si="368"/>
        <v>-2,86136867830422-6,90795507011701i</v>
      </c>
      <c r="BD262" s="240" t="str">
        <f t="shared" ca="1" si="369"/>
        <v>7,04003484213973+2,51896474477006i</v>
      </c>
      <c r="BE262" s="240" t="str">
        <f t="shared" ca="1" si="370"/>
        <v>-6,59422820304283+3,52468840752348i</v>
      </c>
      <c r="BF262" s="240" t="str">
        <f t="shared" ca="1" si="371"/>
        <v>1,81679115797504-7,25303687101062i</v>
      </c>
      <c r="BG262" s="240" t="str">
        <f t="shared" ca="1" si="372"/>
        <v>4,15406346059391+6,21699531359759i</v>
      </c>
      <c r="BH262" s="240" t="str">
        <f t="shared" ca="1" si="373"/>
        <v>-7,39618818990061-1,09712087916991i</v>
      </c>
      <c r="BI262" s="240" t="str">
        <f t="shared" ca="1" si="374"/>
        <v>5,7798893607309-4,74343261169014i</v>
      </c>
      <c r="BJ262" s="240" t="str">
        <f t="shared" ca="1" si="375"/>
        <v>-0,366884726550925+7,4681101733544i</v>
      </c>
      <c r="BK262" s="240" t="str">
        <f t="shared" ca="1" si="376"/>
        <v>-5,2871199137121-5,28711991371151i</v>
      </c>
      <c r="BL262" s="240" t="str">
        <f t="shared" ca="1" si="377"/>
        <v>7,46811017335436-0,366884726551756i</v>
      </c>
      <c r="BM262" s="240" t="str">
        <f t="shared" ca="1" si="378"/>
        <v>-4,7434326116895+5,77988936073142i</v>
      </c>
      <c r="BN262" s="240" t="str">
        <f t="shared" ca="1" si="379"/>
        <v>-1,09712087917073-7,39618818990049i</v>
      </c>
      <c r="BO262" s="240" t="str">
        <f t="shared" ca="1" si="380"/>
        <v>6,21699531359817+4,15406346059304i</v>
      </c>
      <c r="BP262" s="240" t="str">
        <f t="shared" ca="1" si="381"/>
        <v>-7,25303687101037+1,81679115797605i</v>
      </c>
      <c r="BQ262" s="240" t="str">
        <f t="shared" ca="1" si="382"/>
        <v>3,52468840752913-6,59422820303981i</v>
      </c>
      <c r="BR262" s="240" t="str">
        <f t="shared" ca="1" si="383"/>
        <v>2,51896474477104+7,04003484213938i</v>
      </c>
      <c r="BS262" s="240" t="str">
        <f t="shared" ca="1" si="384"/>
        <v>-6,90795507011742-2,86136867830326i</v>
      </c>
      <c r="BT262" s="240" t="str">
        <f t="shared" ca="1" si="385"/>
        <v>6,75923342926437-3,19687932406758i</v>
      </c>
      <c r="BU262" s="240" t="str">
        <f t="shared" ca="1" si="386"/>
        <v>-2,17049240452895+7,15515455359407i</v>
      </c>
      <c r="BV262" s="240" t="str">
        <f t="shared" ca="1" si="387"/>
        <v>-3,84400620788163-6,41333690349285i</v>
      </c>
      <c r="BW262" s="240" t="str">
        <f t="shared" ca="1" si="388"/>
        <v>7,33344598731457+1,45871310238706i</v>
      </c>
      <c r="BX262" s="240" t="str">
        <f t="shared" ca="1" si="389"/>
        <v>-6,00567643744989+4,45411321057234i</v>
      </c>
      <c r="BY262" s="240" t="str">
        <f t="shared" ca="1" si="390"/>
        <v>0,732885595655539-7,44111232730809i</v>
      </c>
      <c r="BZ262" s="240" t="str">
        <f t="shared" ca="1" si="391"/>
        <v>5,02132466817304+5,5401780242816i</v>
      </c>
      <c r="CA262" s="240" t="str">
        <f t="shared" ca="1" si="392"/>
        <v>-7,4771166878641-1,85399234869667E-12i</v>
      </c>
      <c r="CB262" s="240" t="str">
        <f t="shared" ca="1" si="393"/>
        <v>5,02132466817043-5,54017802428396i</v>
      </c>
      <c r="CC262" s="240" t="str">
        <f t="shared" ca="1" si="394"/>
        <v>0,732885595651637+7,44111232730848i</v>
      </c>
      <c r="CD262" s="240" t="str">
        <f t="shared" ca="1" si="395"/>
        <v>-6,00567643745211-4,45411321056934i</v>
      </c>
      <c r="CE262" s="240" t="str">
        <f t="shared" ca="1" si="396"/>
        <v>7,33344598731388-1,45871310239051i</v>
      </c>
      <c r="CF262" s="240" t="str">
        <f t="shared" ca="1" si="397"/>
        <v>-3,844006207885+6,41333690349084i</v>
      </c>
      <c r="CG262" s="240" t="str">
        <f t="shared" ca="1" si="398"/>
        <v>-2,17049240453252-7,15515455359299i</v>
      </c>
      <c r="CH262" s="240" t="str">
        <f t="shared" ca="1" si="399"/>
        <v>6,75923342926279+3,19687932407093i</v>
      </c>
      <c r="CI262" s="240" t="str">
        <f t="shared" ca="1" si="400"/>
        <v>-6,90795507011599+2,8613686783067i</v>
      </c>
      <c r="CJ262" s="240" t="str">
        <f t="shared" ca="1" si="401"/>
        <v>2,51896474477454-7,04003484213813i</v>
      </c>
      <c r="CK262" s="240" t="str">
        <f t="shared" ca="1" si="402"/>
        <v>3,52468840752604+6,59422820304146i</v>
      </c>
      <c r="CL262" s="240" t="str">
        <f t="shared" ca="1" si="403"/>
        <v>-7,25303687101127-1,81679115797243i</v>
      </c>
      <c r="CM262" s="240" t="str">
        <f t="shared" ca="1" si="404"/>
        <v>6,21699531360023-4,15406346058996i</v>
      </c>
      <c r="CN262" s="240" t="str">
        <f t="shared" ca="1" si="405"/>
        <v>-1,09712087916725+7,39618818990101i</v>
      </c>
      <c r="CO262" s="240" t="str">
        <f t="shared" ca="1" si="406"/>
        <v>-4,74343261168647-5,77988936073391i</v>
      </c>
      <c r="CP262" s="240" t="str">
        <f t="shared" ca="1" si="407"/>
        <v>7,46811017335454+0,36688472654803i</v>
      </c>
      <c r="CQ262" s="240" t="str">
        <f t="shared" ca="1" si="408"/>
        <v>-5,28711991370961+5,287119913714i</v>
      </c>
      <c r="CR262" s="240" t="str">
        <f t="shared" ca="1" si="409"/>
        <v>-0,366884726547009-7,46811017335459i</v>
      </c>
      <c r="CS262" s="240" t="str">
        <f t="shared" ca="1" si="410"/>
        <v>5,77988936073326+4,74343261168727i</v>
      </c>
      <c r="CT262" s="240" t="str">
        <f t="shared" ca="1" si="411"/>
        <v>-7,39618818990116+1,09712087916624i</v>
      </c>
      <c r="CU262" s="240" t="str">
        <f t="shared" ca="1" si="412"/>
        <v>4,15406346059081-6,21699531359966i</v>
      </c>
      <c r="CV262" s="240" t="str">
        <f t="shared" ca="1" si="413"/>
        <v>1,81679115797144+7,25303687101152i</v>
      </c>
      <c r="CW262" s="240" t="str">
        <f t="shared" ca="1" si="414"/>
        <v>-6,59422820304118-3,52468840752657i</v>
      </c>
      <c r="CX262" s="240" t="str">
        <f t="shared" ca="1" si="415"/>
        <v>7,04003484213847-2,51896474477357i</v>
      </c>
      <c r="CY262" s="240" t="str">
        <f t="shared" ca="1" si="416"/>
        <v>-2,86136867830765+6,90795507011559i</v>
      </c>
      <c r="CZ262" s="240" t="str">
        <f t="shared" ca="1" si="417"/>
        <v>-3,19687932407-6,75923342926323i</v>
      </c>
      <c r="DA262" s="240" t="str">
        <f t="shared" ca="1" si="418"/>
        <v>7,15515455359269+2,1704924045335i</v>
      </c>
      <c r="DB262" s="240" t="str">
        <f t="shared" ca="1" si="419"/>
        <v>-6,41333690349136+3,84400620788412i</v>
      </c>
      <c r="DC262" s="240" t="str">
        <f t="shared" ca="1" si="420"/>
        <v>1,45871310238443-7,33344598731509i</v>
      </c>
      <c r="DD262" s="240" t="str">
        <f t="shared" ca="1" si="421"/>
        <v>4,45411321056852+6,00567643745272i</v>
      </c>
      <c r="DE262" s="240" t="str">
        <f t="shared" ca="1" si="422"/>
        <v>-7,44111232730838-0,732885595652654i</v>
      </c>
      <c r="DF262" s="240" t="str">
        <f t="shared" ca="1" si="423"/>
        <v>5,54017802428465-5,02132466816967i</v>
      </c>
      <c r="DG262" s="240" t="str">
        <f t="shared" ca="1" si="424"/>
        <v>8,31722920909867E-13+7,4771166878641i</v>
      </c>
      <c r="DH262" s="240" t="str">
        <f t="shared" ca="1" si="425"/>
        <v>-5,54017802428091-5,02132466817379i</v>
      </c>
      <c r="DI262" s="240" t="str">
        <f t="shared" ca="1" si="426"/>
        <v>7,44111232730817-0,732885595654733i</v>
      </c>
      <c r="DJ262" s="240" t="str">
        <f t="shared" ca="1" si="427"/>
        <v>-4,45411321056719+6,00567643745371i</v>
      </c>
      <c r="DK262" s="240" t="str">
        <f t="shared" ca="1" si="428"/>
        <v>-1,45871310238606-7,33344598731477i</v>
      </c>
      <c r="DL262" s="240" t="str">
        <f t="shared" ca="1" si="429"/>
        <v>6,41333690349222+3,84400620788269i</v>
      </c>
      <c r="DM262" s="240" t="str">
        <f t="shared" ca="1" si="430"/>
        <v>-7,15515455359443+2,17049240452777i</v>
      </c>
      <c r="DN262" s="240" t="str">
        <f t="shared" ca="1" si="431"/>
        <v>3,1968793240685-6,75923342926394i</v>
      </c>
      <c r="DO262" s="240" t="str">
        <f t="shared" ca="1" si="432"/>
        <v>2,86136867830919+6,90795507011496i</v>
      </c>
      <c r="DP262" s="240" t="str">
        <f t="shared" ca="1" si="433"/>
        <v>-7,04003484213903-2,518964744772i</v>
      </c>
      <c r="DQ262" s="240" t="str">
        <f t="shared" ca="1" si="434"/>
        <v>6,59422820304019-3,52468840752841i</v>
      </c>
      <c r="DR262" s="240" t="str">
        <f t="shared" ca="1" si="435"/>
        <v>-1,81679115797683+7,25303687101017i</v>
      </c>
      <c r="DS262" s="240" t="str">
        <f t="shared" ca="1" si="436"/>
        <v>-4,15406346059219-6,21699531359874i</v>
      </c>
      <c r="DT262" s="240" t="str">
        <f t="shared" ca="1" si="437"/>
        <v>7,39618818990034+1,09712087917174i</v>
      </c>
      <c r="DU262" s="240" t="str">
        <f t="shared" ca="1" si="438"/>
        <v>-5,77988936073194+4,74343261168887i</v>
      </c>
      <c r="DV262" s="240" t="str">
        <f t="shared" ca="1" si="439"/>
        <v>0,366884726545348-7,46811017335467i</v>
      </c>
      <c r="DW262" s="240" t="str">
        <f t="shared" ca="1" si="440"/>
        <v>5,28711991371079+5,28711991371283i</v>
      </c>
      <c r="DX262" s="240" t="str">
        <f t="shared" ca="1" si="441"/>
        <v>-7,46811017335444+0,366884726550116i</v>
      </c>
      <c r="DY262" s="240" t="str">
        <f t="shared" ca="1" si="442"/>
        <v>4,7434326116911-5,77988936073011i</v>
      </c>
      <c r="DZ262" s="240" t="str">
        <f t="shared" ca="1" si="443"/>
        <v>1,0971208791689+7,39618818990076i</v>
      </c>
      <c r="EA262" s="240" t="str">
        <f t="shared" ca="1" si="444"/>
        <v>-6,21699531360115-4,15406346058858i</v>
      </c>
      <c r="EB262" s="240" t="str">
        <f t="shared" ca="1" si="445"/>
        <v>7,25303687101087-1,81679115797404i</v>
      </c>
      <c r="EC262" s="240" t="str">
        <f t="shared" ca="1" si="446"/>
        <v>-3,5246884075242+6,59422820304244i</v>
      </c>
      <c r="ED262" s="240" t="str">
        <f t="shared" ca="1" si="447"/>
        <v>-2,51896474476929-7,04003484214i</v>
      </c>
      <c r="EE262" s="240" t="str">
        <f t="shared" ca="1" si="448"/>
        <v>6,90795507011662+2,86136867830516i</v>
      </c>
      <c r="EF262" s="240" t="str">
        <f t="shared" ca="1" si="449"/>
        <v>-6,75923342926517+3,1968793240659i</v>
      </c>
      <c r="EG262" s="240" t="str">
        <f t="shared" ca="1" si="450"/>
        <v>2,17049240453052-7,15515455359359i</v>
      </c>
      <c r="EH262" s="240" t="str">
        <f t="shared" ca="1" si="451"/>
        <v>3,84400620788642+6,41333690348998i</v>
      </c>
      <c r="EI262" s="240" t="str">
        <f t="shared" ca="1" si="452"/>
        <v>-7,33344598731421-1,45871310238888i</v>
      </c>
      <c r="EJ262" s="240" t="str">
        <f t="shared" ca="1" si="453"/>
        <v>6,00567643745086-4,45411321057102i</v>
      </c>
      <c r="EK262" s="240" t="str">
        <f t="shared" ca="1" si="454"/>
        <v>-0,732885595657595+7,44111232730789i</v>
      </c>
      <c r="EL262" s="240" t="str">
        <f t="shared" ca="1" si="455"/>
        <v>-5,02132466817166-5,54017802428285i</v>
      </c>
      <c r="EM262" s="240" t="str">
        <f t="shared" ca="1" si="456"/>
        <v>7,4771166878641+3,70798469739334E-12i</v>
      </c>
      <c r="EN262" s="240"/>
      <c r="EO262" s="240"/>
      <c r="EP262" s="240"/>
    </row>
    <row r="263" spans="1:146">
      <c r="A263" s="268">
        <f t="shared" si="323"/>
        <v>3.1835937500000024E-3</v>
      </c>
      <c r="B263" s="267">
        <v>163</v>
      </c>
      <c r="C263" s="266">
        <f t="shared" si="324"/>
        <v>32600</v>
      </c>
      <c r="N263" s="265">
        <f t="shared" ca="1" si="327"/>
        <v>22.47633511681601</v>
      </c>
      <c r="O263" s="240">
        <f t="shared" ca="1" si="328"/>
        <v>7.4763351168160117</v>
      </c>
      <c r="P263" s="240" t="str">
        <f t="shared" ca="1" si="329"/>
        <v>-4,88333906312588+5,66114708990016i</v>
      </c>
      <c r="Q263" s="240" t="str">
        <f t="shared" ca="1" si="330"/>
        <v>-1,09700619887766-7,3954150781792i</v>
      </c>
      <c r="R263" s="240" t="str">
        <f t="shared" ca="1" si="331"/>
        <v>6,31640837844376+3,99982149297462i</v>
      </c>
      <c r="S263" s="240" t="str">
        <f t="shared" ca="1" si="332"/>
        <v>-7,15440663673243+2,17026552643108i</v>
      </c>
      <c r="T263" s="240" t="str">
        <f t="shared" ca="1" si="333"/>
        <v>3,0297198666799-6,83493850070221i</v>
      </c>
      <c r="U263" s="241" t="str">
        <f t="shared" ca="1" si="334"/>
        <v>3,19654515938628+6,75852689740452i</v>
      </c>
      <c r="V263" s="240" t="str">
        <f t="shared" ca="1" si="335"/>
        <v>-7,20551284545329-1,99403395481217i</v>
      </c>
      <c r="W263" s="240" t="str">
        <f t="shared" ca="1" si="336"/>
        <v>6,21634546102299-4,153629242982i</v>
      </c>
      <c r="X263" s="240" t="str">
        <f t="shared" ca="1" si="337"/>
        <v>-0,915183229664863+7,42010959724157i</v>
      </c>
      <c r="Y263" s="240" t="str">
        <f t="shared" ca="1" si="338"/>
        <v>-5,0207997971349-5,53959891833573i</v>
      </c>
      <c r="Z263" s="240" t="str">
        <f t="shared" ca="1" si="339"/>
        <v>7,47408338445791-0,183478448615822i</v>
      </c>
      <c r="AA263" s="240" t="str">
        <f t="shared" ca="1" si="340"/>
        <v>-4,74293678826506+5,77928519814157i</v>
      </c>
      <c r="AB263" s="240" t="str">
        <f t="shared" ca="1" si="341"/>
        <v>-1,27816837257597-7,36626583760611i</v>
      </c>
      <c r="AC263" s="240" t="str">
        <f t="shared" ca="1" si="342"/>
        <v>6,4126665276427+3,84360440006346i</v>
      </c>
      <c r="AD263" s="240" t="str">
        <f t="shared" ca="1" si="343"/>
        <v>-7,0989908809741+2,34518981124829i</v>
      </c>
      <c r="AE263" s="240" t="str">
        <f t="shared" ca="1" si="344"/>
        <v>2,86106958401505-6,90723299262159i</v>
      </c>
      <c r="AF263" s="240" t="str">
        <f t="shared" ca="1" si="345"/>
        <v>3,36144497281518+6,67804421022142i</v>
      </c>
      <c r="AG263" s="240" t="str">
        <f t="shared" ca="1" si="346"/>
        <v>-7,25227872266733-1,81660125170138i</v>
      </c>
      <c r="AH263" s="240" t="str">
        <f t="shared" ca="1" si="347"/>
        <v>6,11253804954062-4,30493500204758i</v>
      </c>
      <c r="AI263" s="240" t="str">
        <f t="shared" ca="1" si="348"/>
        <v>-0,732808988296101+7,44033451973826i</v>
      </c>
      <c r="AJ263" s="240" t="str">
        <f t="shared" ca="1" si="349"/>
        <v>-5,15523618908621-5,41471389952157i</v>
      </c>
      <c r="AK263" s="240" t="str">
        <f t="shared" ca="1" si="350"/>
        <v>7,46732954374302-0,366846376674155i</v>
      </c>
      <c r="AL263" s="240" t="str">
        <f t="shared" ca="1" si="351"/>
        <v>-4,59967754563254+5,89394208108123i</v>
      </c>
      <c r="AM263" s="240" t="str">
        <f t="shared" ca="1" si="352"/>
        <v>-1,45856062543974-7,33267943393499i</v>
      </c>
      <c r="AN263" s="240" t="str">
        <f t="shared" ca="1" si="353"/>
        <v>6,50506192631157+3,68507206358138i</v>
      </c>
      <c r="AO263" s="240" t="str">
        <f t="shared" ca="1" si="354"/>
        <v>-7,03929895855643+2,5187014414183i</v>
      </c>
      <c r="AP263" s="240" t="str">
        <f t="shared" ca="1" si="355"/>
        <v>2,69069590001648-6,97536682566378i</v>
      </c>
      <c r="AQ263" s="240" t="str">
        <f t="shared" ca="1" si="356"/>
        <v>3,52431997748428+6,5935389189146i</v>
      </c>
      <c r="AR263" s="240" t="str">
        <f t="shared" ca="1" si="357"/>
        <v>3,52431997748428+6,5935389189146i</v>
      </c>
      <c r="AS263" s="240" t="str">
        <f t="shared" ca="1" si="358"/>
        <v>6,00504867369796-4,45364762924221i</v>
      </c>
      <c r="AT263" s="240" t="str">
        <f t="shared" ca="1" si="359"/>
        <v>-0,549993330195823+7,4560776629322i</v>
      </c>
      <c r="AU263" s="240" t="str">
        <f t="shared" ca="1" si="360"/>
        <v>-5,28656725952335-5,28656725952409i</v>
      </c>
      <c r="AV263" s="240" t="str">
        <f t="shared" ca="1" si="361"/>
        <v>7,45607766293228-0,549993330194676i</v>
      </c>
      <c r="AW263" s="240" t="str">
        <f t="shared" ca="1" si="362"/>
        <v>-4,45364762923707+6,00504867370176i</v>
      </c>
      <c r="AX263" s="240" t="str">
        <f t="shared" ca="1" si="363"/>
        <v>-1,63807429592035-7,29467609835978i</v>
      </c>
      <c r="AY263" s="240" t="str">
        <f t="shared" ca="1" si="364"/>
        <v>6,59353891891405+3,52431997748529i</v>
      </c>
      <c r="AZ263" s="240" t="str">
        <f t="shared" ca="1" si="365"/>
        <v>-6,97536682566415+2,69069590001551i</v>
      </c>
      <c r="BA263" s="240" t="str">
        <f t="shared" ca="1" si="366"/>
        <v>2,51870144141239-7,03929895855855i</v>
      </c>
      <c r="BB263" s="240" t="str">
        <f t="shared" ca="1" si="367"/>
        <v>3,68507206358038+6,50506192631214i</v>
      </c>
      <c r="BC263" s="240" t="str">
        <f t="shared" ca="1" si="368"/>
        <v>-7,33267943393478-1,45856062544076i</v>
      </c>
      <c r="BD263" s="240" t="str">
        <f t="shared" ca="1" si="369"/>
        <v>5,89394208108057-4,59967754563339i</v>
      </c>
      <c r="BE263" s="240" t="str">
        <f t="shared" ca="1" si="370"/>
        <v>-0,366846376671484+7,46732954374315i</v>
      </c>
      <c r="BF263" s="240" t="str">
        <f t="shared" ca="1" si="371"/>
        <v>-5,41471389951982-5,15523618908805i</v>
      </c>
      <c r="BG263" s="240" t="str">
        <f t="shared" ca="1" si="372"/>
        <v>7,44033451973837-0,732808988294957i</v>
      </c>
      <c r="BH263" s="240" t="str">
        <f t="shared" ca="1" si="373"/>
        <v>-4,30493500204661+6,1125380495413i</v>
      </c>
      <c r="BI263" s="240" t="str">
        <f t="shared" ca="1" si="374"/>
        <v>-1,81660125170387-7,2522787226667i</v>
      </c>
      <c r="BJ263" s="240" t="str">
        <f t="shared" ca="1" si="375"/>
        <v>6,67804421022023+3,36144497281754i</v>
      </c>
      <c r="BK263" s="240" t="str">
        <f t="shared" ca="1" si="376"/>
        <v>-6,90723299262199+2,86106958401408i</v>
      </c>
      <c r="BL263" s="240" t="str">
        <f t="shared" ca="1" si="377"/>
        <v>2,34518981124727-7,09899088097445i</v>
      </c>
      <c r="BM263" s="240" t="str">
        <f t="shared" ca="1" si="378"/>
        <v>3,8436044000658+6,4126665276413i</v>
      </c>
      <c r="BN263" s="240" t="str">
        <f t="shared" ca="1" si="379"/>
        <v>-7,36626583760566-1,27816837257851i</v>
      </c>
      <c r="BO263" s="240" t="str">
        <f t="shared" ca="1" si="380"/>
        <v>5,7792851981423-4,74293678826417i</v>
      </c>
      <c r="BP263" s="240" t="str">
        <f t="shared" ca="1" si="381"/>
        <v>-0,183478448614635+7,47408338445794i</v>
      </c>
      <c r="BQ263" s="240" t="str">
        <f t="shared" ca="1" si="382"/>
        <v>-5,53959891833749-5,02079979713296i</v>
      </c>
      <c r="BR263" s="240" t="str">
        <f t="shared" ca="1" si="383"/>
        <v>7,4201095972419-0,915183229662194i</v>
      </c>
      <c r="BS263" s="240" t="str">
        <f t="shared" ca="1" si="384"/>
        <v>-4,15362924298287+6,2163454610224i</v>
      </c>
      <c r="BT263" s="240" t="str">
        <f t="shared" ca="1" si="385"/>
        <v>-1,99403395481323-7,205512845453i</v>
      </c>
      <c r="BU263" s="240" t="str">
        <f t="shared" ca="1" si="386"/>
        <v>6,75852689740569+3,19654515938381i</v>
      </c>
      <c r="BV263" s="240" t="str">
        <f t="shared" ca="1" si="387"/>
        <v>-6,83493850070325+3,02971986667757i</v>
      </c>
      <c r="BW263" s="240" t="str">
        <f t="shared" ca="1" si="388"/>
        <v>2,17026552643218-7,1544066367321i</v>
      </c>
      <c r="BX263" s="240" t="str">
        <f t="shared" ca="1" si="389"/>
        <v>3,99982149297564+6,31640837844311i</v>
      </c>
      <c r="BY263" s="240" t="str">
        <f t="shared" ca="1" si="390"/>
        <v>-7,39541507817958-1,09700619887507i</v>
      </c>
      <c r="BZ263" s="240" t="str">
        <f t="shared" ca="1" si="391"/>
        <v>5,66114708990215-4,88333906312358i</v>
      </c>
      <c r="CA263" s="240" t="str">
        <f t="shared" ca="1" si="392"/>
        <v>-1,04413755474001E-12+7,47633511681601i</v>
      </c>
      <c r="CB263" s="240" t="str">
        <f t="shared" ca="1" si="393"/>
        <v>-5,66114708990064-4,88333906312533i</v>
      </c>
      <c r="CC263" s="240" t="str">
        <f t="shared" ca="1" si="394"/>
        <v>7,39541507817883-1,09700619888015i</v>
      </c>
      <c r="CD263" s="240" t="str">
        <f t="shared" ca="1" si="395"/>
        <v>-3,99982149297741+6,316408378442i</v>
      </c>
      <c r="CE263" s="240" t="str">
        <f t="shared" ca="1" si="396"/>
        <v>-2,17026552642998-7,15440663673277i</v>
      </c>
      <c r="CF263" s="240" t="str">
        <f t="shared" ca="1" si="397"/>
        <v>6,83493850070231+3,02971986667967i</v>
      </c>
      <c r="CG263" s="240" t="str">
        <f t="shared" ca="1" si="398"/>
        <v>-6,75852689740349+3,19654515938846i</v>
      </c>
      <c r="CH263" s="240" t="str">
        <f t="shared" ca="1" si="399"/>
        <v>1,99403395481545-7,20551284545238i</v>
      </c>
      <c r="CI263" s="240" t="str">
        <f t="shared" ca="1" si="400"/>
        <v>4,15362924298095+6,21634546102368i</v>
      </c>
      <c r="CJ263" s="240" t="str">
        <f t="shared" ca="1" si="401"/>
        <v>-7,42010959724164-0,915183229664265i</v>
      </c>
      <c r="CK263" s="240" t="str">
        <f t="shared" ca="1" si="402"/>
        <v>5,5395989183339-5,02079979713693i</v>
      </c>
      <c r="CL263" s="240" t="str">
        <f t="shared" ca="1" si="403"/>
        <v>0,183478448612335+7,474083384458i</v>
      </c>
      <c r="CM263" s="240" t="str">
        <f t="shared" ca="1" si="404"/>
        <v>-5,77928519814098-4,74293678826578i</v>
      </c>
      <c r="CN263" s="240" t="str">
        <f t="shared" ca="1" si="405"/>
        <v>7,36626583760602-1,27816837257645i</v>
      </c>
      <c r="CO263" s="240" t="str">
        <f t="shared" ca="1" si="406"/>
        <v>-3,84360440006121+6,41266652764405i</v>
      </c>
      <c r="CP263" s="240" t="str">
        <f t="shared" ca="1" si="407"/>
        <v>-2,34518981124528-7,0989908809751i</v>
      </c>
      <c r="CQ263" s="240" t="str">
        <f t="shared" ca="1" si="408"/>
        <v>6,90723299262119+2,86106958401601i</v>
      </c>
      <c r="CR263" s="240" t="str">
        <f t="shared" ca="1" si="409"/>
        <v>-6,67804421022127+3,36144497281548i</v>
      </c>
      <c r="CS263" s="240" t="str">
        <f t="shared" ca="1" si="410"/>
        <v>1,81660125169889-7,25227872266795i</v>
      </c>
      <c r="CT263" s="240" t="str">
        <f t="shared" ca="1" si="411"/>
        <v>4,3049350020449+6,11253804954251i</v>
      </c>
      <c r="CU263" s="240" t="str">
        <f t="shared" ca="1" si="412"/>
        <v>-7,44033451973814-0,732808988297247i</v>
      </c>
      <c r="CV263" s="240" t="str">
        <f t="shared" ca="1" si="413"/>
        <v>5,41471389952141-5,15523618908639i</v>
      </c>
      <c r="CW263" s="240" t="str">
        <f t="shared" ca="1" si="414"/>
        <v>0,366846376676614+7,4673295437429i</v>
      </c>
      <c r="CX263" s="240" t="str">
        <f t="shared" ca="1" si="415"/>
        <v>-5,89394208107915-4,5996775456352i</v>
      </c>
      <c r="CY263" s="240" t="str">
        <f t="shared" ca="1" si="416"/>
        <v>7,33267943393524-1,45856062543851i</v>
      </c>
      <c r="CZ263" s="240" t="str">
        <f t="shared" ca="1" si="417"/>
        <v>-3,68507206358257+6,5050619263109i</v>
      </c>
      <c r="DA263" s="240" t="str">
        <f t="shared" ca="1" si="418"/>
        <v>-2,51870144141742-7,03929895855675i</v>
      </c>
      <c r="DB263" s="240" t="str">
        <f t="shared" ca="1" si="419"/>
        <v>6,97536682566332+2,69069590001765i</v>
      </c>
      <c r="DC263" s="240" t="str">
        <f t="shared" ca="1" si="420"/>
        <v>-6,59353891891504+3,52431997748345i</v>
      </c>
      <c r="DD263" s="240" t="str">
        <f t="shared" ca="1" si="421"/>
        <v>1,63807429592239-7,29467609835931i</v>
      </c>
      <c r="DE263" s="240" t="str">
        <f t="shared" ca="1" si="422"/>
        <v>4,45364762924136+6,00504867369858i</v>
      </c>
      <c r="DF263" s="240" t="str">
        <f t="shared" ca="1" si="423"/>
        <v>-7,45607766293212-0,549993330196759i</v>
      </c>
      <c r="DG263" s="240" t="str">
        <f t="shared" ca="1" si="424"/>
        <v>5,28656725952483-5,28656725952261i</v>
      </c>
      <c r="DH263" s="240" t="str">
        <f t="shared" ca="1" si="425"/>
        <v>0,549993330193635+7,45607766293235i</v>
      </c>
      <c r="DI263" s="240" t="str">
        <f t="shared" ca="1" si="426"/>
        <v>-6,00504867370102-4,45364762923808i</v>
      </c>
      <c r="DJ263" s="240" t="str">
        <f t="shared" ca="1" si="427"/>
        <v>7,29467609835841-1,63807429592638i</v>
      </c>
      <c r="DK263" s="240" t="str">
        <f t="shared" ca="1" si="428"/>
        <v>-3,52431997748622+6,59353891891356i</v>
      </c>
      <c r="DL263" s="240" t="str">
        <f t="shared" ca="1" si="429"/>
        <v>-2,69069590001433-6,97536682566461i</v>
      </c>
      <c r="DM263" s="240" t="str">
        <f t="shared" ca="1" si="430"/>
        <v>7,03929895855812+2,51870144141357i</v>
      </c>
      <c r="DN263" s="240" t="str">
        <f t="shared" ca="1" si="431"/>
        <v>-6,50506192631265+3,68507206357947i</v>
      </c>
      <c r="DO263" s="240" t="str">
        <f t="shared" ca="1" si="432"/>
        <v>1,458560625442-7,33267943393454i</v>
      </c>
      <c r="DP263" s="240" t="str">
        <f t="shared" ca="1" si="433"/>
        <v>4,59967754563239+5,89394208108134i</v>
      </c>
      <c r="DQ263" s="240" t="str">
        <f t="shared" ca="1" si="434"/>
        <v>-7,4673295437431-0,366846376672527i</v>
      </c>
      <c r="DR263" s="240" t="str">
        <f t="shared" ca="1" si="435"/>
        <v>5,15523618908896-5,41471389951896i</v>
      </c>
      <c r="DS263" s="240" t="str">
        <f t="shared" ca="1" si="436"/>
        <v>0,732808988293706+7,44033451973849i</v>
      </c>
      <c r="DT263" s="240" t="str">
        <f t="shared" ca="1" si="437"/>
        <v>-6,1125380495407-4,30493500204747i</v>
      </c>
      <c r="DU263" s="240" t="str">
        <f t="shared" ca="1" si="438"/>
        <v>7,25227872266696-1,81660125170286i</v>
      </c>
      <c r="DV263" s="240" t="str">
        <f t="shared" ca="1" si="439"/>
        <v>-3,36144497281829+6,67804421021986i</v>
      </c>
      <c r="DW263" s="240" t="str">
        <f t="shared" ca="1" si="440"/>
        <v>-2,86106958401312-6,90723299262239i</v>
      </c>
      <c r="DX263" s="240" t="str">
        <f t="shared" ca="1" si="441"/>
        <v>7,09899088097412+2,34518981124826i</v>
      </c>
      <c r="DY263" s="240" t="str">
        <f t="shared" ca="1" si="442"/>
        <v>-6,41266652764194+3,84360440006472i</v>
      </c>
      <c r="DZ263" s="240" t="str">
        <f t="shared" ca="1" si="443"/>
        <v>1,27816837257242-7,36626583760672i</v>
      </c>
      <c r="EA263" s="240" t="str">
        <f t="shared" ca="1" si="444"/>
        <v>4,74293678826336+5,77928519814297i</v>
      </c>
      <c r="EB263" s="240" t="str">
        <f t="shared" ca="1" si="445"/>
        <v>-7,47408338445791-0,183478448615891i</v>
      </c>
      <c r="EC263" s="240" t="str">
        <f t="shared" ca="1" si="446"/>
        <v>5,02079979713389-5,53959891833665i</v>
      </c>
      <c r="ED263" s="240" t="str">
        <f t="shared" ca="1" si="447"/>
        <v>0,915183229668751+7,42010959724109i</v>
      </c>
      <c r="EE263" s="240" t="str">
        <f t="shared" ca="1" si="448"/>
        <v>-6,21634546102171-4,15362924298391i</v>
      </c>
      <c r="EF263" s="240" t="str">
        <f t="shared" ca="1" si="449"/>
        <v>7,20551284545333-1,99403395481202i</v>
      </c>
      <c r="EG263" s="240" t="str">
        <f t="shared" ca="1" si="450"/>
        <v>-3,19654515938476+6,75852689740524i</v>
      </c>
      <c r="EH263" s="240" t="str">
        <f t="shared" ca="1" si="451"/>
        <v>-3,02971986667642-6,83493850070376i</v>
      </c>
      <c r="EI263" s="240" t="str">
        <f t="shared" ca="1" si="452"/>
        <v>7,15440663673174+2,17026552643338i</v>
      </c>
      <c r="EJ263" s="240" t="str">
        <f t="shared" ca="1" si="453"/>
        <v>-6,31640837844367+3,99982149297476i</v>
      </c>
      <c r="EK263" s="240" t="str">
        <f t="shared" ca="1" si="454"/>
        <v>1,09700619887611-7,39541507817944i</v>
      </c>
      <c r="EL263" s="240" t="str">
        <f t="shared" ca="1" si="455"/>
        <v>4,88333906312842+5,66114708989797i</v>
      </c>
      <c r="EM263" s="240" t="str">
        <f t="shared" ca="1" si="456"/>
        <v>-7,47633511681601-2,08827510948E-12i</v>
      </c>
      <c r="EN263" s="240"/>
      <c r="EO263" s="240"/>
      <c r="EP263" s="240"/>
    </row>
    <row r="264" spans="1:146">
      <c r="A264" s="268">
        <f t="shared" si="323"/>
        <v>3.2031250000000024E-3</v>
      </c>
      <c r="B264" s="267">
        <v>164</v>
      </c>
      <c r="C264" s="266">
        <f t="shared" si="324"/>
        <v>32800</v>
      </c>
      <c r="N264" s="265">
        <f t="shared" ca="1" si="327"/>
        <v>22.475490740642414</v>
      </c>
      <c r="O264" s="240">
        <f t="shared" ca="1" si="328"/>
        <v>7.4754907406424129</v>
      </c>
      <c r="P264" s="240" t="str">
        <f t="shared" ca="1" si="329"/>
        <v>-4,74240112169107+5,77863248653293i</v>
      </c>
      <c r="Q264" s="240" t="str">
        <f t="shared" ca="1" si="330"/>
        <v>-1,45839589582048-7,33185128221273i</v>
      </c>
      <c r="R264" s="240" t="str">
        <f t="shared" ca="1" si="331"/>
        <v>6,59279424561189+3,52392194131159i</v>
      </c>
      <c r="S264" s="240" t="str">
        <f t="shared" ca="1" si="332"/>
        <v>-6,90645289075714+2,86074645524255i</v>
      </c>
      <c r="T264" s="240" t="str">
        <f t="shared" ca="1" si="333"/>
        <v>2,17002041696619-7,15359861911334i</v>
      </c>
      <c r="U264" s="241" t="str">
        <f t="shared" ca="1" si="334"/>
        <v>4,15316013271436+6,21564338789337i</v>
      </c>
      <c r="V264" s="240" t="str">
        <f t="shared" ca="1" si="335"/>
        <v>-7,43949420946679-0,732726224957567i</v>
      </c>
      <c r="W264" s="240" t="str">
        <f t="shared" ca="1" si="336"/>
        <v>5,2859701954054-5,28597019540559i</v>
      </c>
      <c r="X264" s="240" t="str">
        <f t="shared" ca="1" si="337"/>
        <v>0,732726224957878+7,43949420946676i</v>
      </c>
      <c r="Y264" s="240" t="str">
        <f t="shared" ca="1" si="338"/>
        <v>-6,21564338789311-4,15316013271473i</v>
      </c>
      <c r="Z264" s="240" t="str">
        <f t="shared" ca="1" si="339"/>
        <v>7,15359861911347-2,17002041696576i</v>
      </c>
      <c r="AA264" s="240" t="str">
        <f t="shared" ca="1" si="340"/>
        <v>-2,86074645524231+6,90645289075724i</v>
      </c>
      <c r="AB264" s="240" t="str">
        <f t="shared" ca="1" si="341"/>
        <v>-3,52392194131185-6,59279424561175i</v>
      </c>
      <c r="AC264" s="240" t="str">
        <f t="shared" ca="1" si="342"/>
        <v>7,3318512822127+1,45839589582063i</v>
      </c>
      <c r="AD264" s="240" t="str">
        <f t="shared" ca="1" si="343"/>
        <v>-5,77863248653312+4,74240112169083i</v>
      </c>
      <c r="AE264" s="240" t="str">
        <f t="shared" ca="1" si="344"/>
        <v>-2,60086820047589E-13-7,47549074064241i</v>
      </c>
      <c r="AF264" s="240" t="str">
        <f t="shared" ca="1" si="345"/>
        <v>5,77863248653302+4,74240112169096i</v>
      </c>
      <c r="AG264" s="240" t="str">
        <f t="shared" ca="1" si="346"/>
        <v>-7,33185128221272+1,45839589582051i</v>
      </c>
      <c r="AH264" s="240" t="str">
        <f t="shared" ca="1" si="347"/>
        <v>3,523921941312-6,59279424561166i</v>
      </c>
      <c r="AI264" s="240" t="str">
        <f t="shared" ca="1" si="348"/>
        <v>2,86074645524215+6,90645289075731i</v>
      </c>
      <c r="AJ264" s="240" t="str">
        <f t="shared" ca="1" si="349"/>
        <v>-7,15359861911341-2,17002041696597i</v>
      </c>
      <c r="AK264" s="240" t="str">
        <f t="shared" ca="1" si="350"/>
        <v>6,2156433878932-4,1531601327146i</v>
      </c>
      <c r="AL264" s="240" t="str">
        <f t="shared" ca="1" si="351"/>
        <v>-0,732726224957995+7,43949420946674i</v>
      </c>
      <c r="AM264" s="240" t="str">
        <f t="shared" ca="1" si="352"/>
        <v>-5,28597019540525-5,28597019540575i</v>
      </c>
      <c r="AN264" s="240" t="str">
        <f t="shared" ca="1" si="353"/>
        <v>7,4394942094668-0,732726224957398i</v>
      </c>
      <c r="AO264" s="240" t="str">
        <f t="shared" ca="1" si="354"/>
        <v>-4,15316013271448+6,21564338789329i</v>
      </c>
      <c r="AP264" s="240" t="str">
        <f t="shared" ca="1" si="355"/>
        <v>-2,17002041696671-7,15359861911318i</v>
      </c>
      <c r="AQ264" s="240" t="str">
        <f t="shared" ca="1" si="356"/>
        <v>6,90645289075765+2,86074645524133i</v>
      </c>
      <c r="AR264" s="240" t="str">
        <f t="shared" ca="1" si="357"/>
        <v>6,90645289075765+2,86074645524133i</v>
      </c>
      <c r="AS264" s="240" t="str">
        <f t="shared" ca="1" si="358"/>
        <v>1,45839589581819-7,33185128221318i</v>
      </c>
      <c r="AT264" s="240" t="str">
        <f t="shared" ca="1" si="359"/>
        <v>4,74240112169337+5,77863248653104i</v>
      </c>
      <c r="AU264" s="240" t="str">
        <f t="shared" ca="1" si="360"/>
        <v>-7,47549074064241+3,49470079961818E-12i</v>
      </c>
      <c r="AV264" s="240" t="str">
        <f t="shared" ca="1" si="361"/>
        <v>4,74240112169364-5,77863248653083i</v>
      </c>
      <c r="AW264" s="240" t="str">
        <f t="shared" ca="1" si="362"/>
        <v>1,45839589581785+7,33185128221325i</v>
      </c>
      <c r="AX264" s="240" t="str">
        <f t="shared" ca="1" si="363"/>
        <v>-6,59279424561079-3,52392194131364i</v>
      </c>
      <c r="AY264" s="240" t="str">
        <f t="shared" ca="1" si="364"/>
        <v>6,90645289075782-2,86074645524092i</v>
      </c>
      <c r="AZ264" s="240" t="str">
        <f t="shared" ca="1" si="365"/>
        <v>-2,17002041696714+7,15359861911306i</v>
      </c>
      <c r="BA264" s="240" t="str">
        <f t="shared" ca="1" si="366"/>
        <v>-4,15316013271419-6,21564338789347i</v>
      </c>
      <c r="BB264" s="240" t="str">
        <f t="shared" ca="1" si="367"/>
        <v>7,43949420946677+0,732726224957736i</v>
      </c>
      <c r="BC264" s="240" t="str">
        <f t="shared" ca="1" si="368"/>
        <v>-5,28597019540496+5,28597019540603i</v>
      </c>
      <c r="BD264" s="240" t="str">
        <f t="shared" ca="1" si="369"/>
        <v>-0,732726224959242-7,43949420946663i</v>
      </c>
      <c r="BE264" s="240" t="str">
        <f t="shared" ca="1" si="370"/>
        <v>6,21564338789432+4,15316013271294i</v>
      </c>
      <c r="BF264" s="240" t="str">
        <f t="shared" ca="1" si="371"/>
        <v>-7,15359861911268+2,17002041696839i</v>
      </c>
      <c r="BG264" s="240" t="str">
        <f t="shared" ca="1" si="372"/>
        <v>2,86074645523971-6,90645289075831i</v>
      </c>
      <c r="BH264" s="240" t="str">
        <f t="shared" ca="1" si="373"/>
        <v>3,52392194131498+6,59279424561007i</v>
      </c>
      <c r="BI264" s="240" t="str">
        <f t="shared" ca="1" si="374"/>
        <v>-7,3318512822121-1,45839589582366i</v>
      </c>
      <c r="BJ264" s="240" t="str">
        <f t="shared" ca="1" si="375"/>
        <v>5,77863248653471-4,74240112168889i</v>
      </c>
      <c r="BK264" s="240" t="str">
        <f t="shared" ca="1" si="376"/>
        <v>-2,19426669938023E-12+7,47549074064241i</v>
      </c>
      <c r="BL264" s="240" t="str">
        <f t="shared" ca="1" si="377"/>
        <v>-5,77863248653193-4,74240112169229i</v>
      </c>
      <c r="BM264" s="240" t="str">
        <f t="shared" ca="1" si="378"/>
        <v>7,33185128221291-1,45839589581956i</v>
      </c>
      <c r="BN264" s="240" t="str">
        <f t="shared" ca="1" si="379"/>
        <v>-3,5239219413121+6,59279424561161i</v>
      </c>
      <c r="BO264" s="240" t="str">
        <f t="shared" ca="1" si="380"/>
        <v>-2,86074645524273-6,90645289075706i</v>
      </c>
      <c r="BP264" s="240" t="str">
        <f t="shared" ca="1" si="381"/>
        <v>7,15359861911362+2,17002041696526i</v>
      </c>
      <c r="BQ264" s="240" t="str">
        <f t="shared" ca="1" si="382"/>
        <v>-6,2156433878925+4,15316013271564i</v>
      </c>
      <c r="BR264" s="240" t="str">
        <f t="shared" ca="1" si="383"/>
        <v>0,732726224955997-7,43949420946695i</v>
      </c>
      <c r="BS264" s="240" t="str">
        <f t="shared" ca="1" si="384"/>
        <v>5,28597019540727+5,28597019540373i</v>
      </c>
      <c r="BT264" s="240" t="str">
        <f t="shared" ca="1" si="385"/>
        <v>-7,43949420946645+0,732726224960981i</v>
      </c>
      <c r="BU264" s="240" t="str">
        <f t="shared" ca="1" si="386"/>
        <v>4,15316013271784-6,21564338789104i</v>
      </c>
      <c r="BV264" s="240" t="str">
        <f t="shared" ca="1" si="387"/>
        <v>2,17002041696295+7,15359861911433i</v>
      </c>
      <c r="BW264" s="240" t="str">
        <f t="shared" ca="1" si="388"/>
        <v>-6,90645289075614-2,86074645524497i</v>
      </c>
      <c r="BX264" s="240" t="str">
        <f t="shared" ca="1" si="389"/>
        <v>6,59279424561276-3,52392194130996i</v>
      </c>
      <c r="BY264" s="240" t="str">
        <f t="shared" ca="1" si="390"/>
        <v>-1,45839589582195+7,33185128221243i</v>
      </c>
      <c r="BZ264" s="240" t="str">
        <f t="shared" ca="1" si="391"/>
        <v>-4,74240112169041-5,77863248653347i</v>
      </c>
      <c r="CA264" s="240" t="str">
        <f t="shared" ca="1" si="392"/>
        <v>7,47549074064241+2,34450073890931E-13i</v>
      </c>
      <c r="CB264" s="240" t="str">
        <f t="shared" ca="1" si="393"/>
        <v>-4,74240112169077+5,77863248653317i</v>
      </c>
      <c r="CC264" s="240" t="str">
        <f t="shared" ca="1" si="394"/>
        <v>-1,45839589582149-7,33185128221253i</v>
      </c>
      <c r="CD264" s="240" t="str">
        <f t="shared" ca="1" si="395"/>
        <v>6,59279424561253+3,52392194131038i</v>
      </c>
      <c r="CE264" s="240" t="str">
        <f t="shared" ca="1" si="396"/>
        <v>-6,90645289075648+2,86074645524415i</v>
      </c>
      <c r="CF264" s="240" t="str">
        <f t="shared" ca="1" si="397"/>
        <v>2,1700204169638-7,15359861911407i</v>
      </c>
      <c r="CG264" s="240" t="str">
        <f t="shared" ca="1" si="398"/>
        <v>4,15316013271709+6,21564338789154i</v>
      </c>
      <c r="CH264" s="240" t="str">
        <f t="shared" ca="1" si="399"/>
        <v>-7,43949420946641-0,732726224961448i</v>
      </c>
      <c r="CI264" s="240" t="str">
        <f t="shared" ca="1" si="400"/>
        <v>5,2859701954079-5,28597019540309i</v>
      </c>
      <c r="CJ264" s="240" t="str">
        <f t="shared" ca="1" si="401"/>
        <v>0,732726224955108+7,43949420946703i</v>
      </c>
      <c r="CK264" s="240" t="str">
        <f t="shared" ca="1" si="402"/>
        <v>-6,21564338789201-4,15316013271639i</v>
      </c>
      <c r="CL264" s="240" t="str">
        <f t="shared" ca="1" si="403"/>
        <v>7,15359861911382-2,17002041696461i</v>
      </c>
      <c r="CM264" s="240" t="str">
        <f t="shared" ca="1" si="404"/>
        <v>-2,86074645524335+6,90645289075681i</v>
      </c>
      <c r="CN264" s="240" t="str">
        <f t="shared" ca="1" si="405"/>
        <v>-3,5239219413115-6,59279424561193i</v>
      </c>
      <c r="CO264" s="240" t="str">
        <f t="shared" ca="1" si="406"/>
        <v>7,33185128221278+1,45839589582023i</v>
      </c>
      <c r="CP264" s="240" t="str">
        <f t="shared" ca="1" si="407"/>
        <v>-5,77863248653237+4,74240112169175i</v>
      </c>
      <c r="CQ264" s="240" t="str">
        <f t="shared" ca="1" si="408"/>
        <v>-1,51290032591816E-12-7,47549074064241i</v>
      </c>
      <c r="CR264" s="240" t="str">
        <f t="shared" ca="1" si="409"/>
        <v>5,77863248653428+4,74240112168942i</v>
      </c>
      <c r="CS264" s="240" t="str">
        <f t="shared" ca="1" si="410"/>
        <v>-7,33185128221219+1,4583958958232i</v>
      </c>
      <c r="CT264" s="240" t="str">
        <f t="shared" ca="1" si="411"/>
        <v>3,52392194130884-6,59279424561336i</v>
      </c>
      <c r="CU264" s="240" t="str">
        <f t="shared" ca="1" si="412"/>
        <v>2,86074645524615+6,90645289075565i</v>
      </c>
      <c r="CV264" s="240" t="str">
        <f t="shared" ca="1" si="413"/>
        <v>-7,15359861911248-2,17002041696904i</v>
      </c>
      <c r="CW264" s="240" t="str">
        <f t="shared" ca="1" si="414"/>
        <v>6,21564338789458-4,15316013271254i</v>
      </c>
      <c r="CX264" s="240" t="str">
        <f t="shared" ca="1" si="415"/>
        <v>-0,732726224959708+7,43949420946658i</v>
      </c>
      <c r="CY264" s="240" t="str">
        <f t="shared" ca="1" si="416"/>
        <v>-5,28597019540463-5,28597019540636i</v>
      </c>
      <c r="CZ264" s="240" t="str">
        <f t="shared" ca="1" si="417"/>
        <v>7,43949420946686-0,732726224956847i</v>
      </c>
      <c r="DA264" s="240" t="str">
        <f t="shared" ca="1" si="418"/>
        <v>-4,15316013271493+6,21564338789298i</v>
      </c>
      <c r="DB264" s="240" t="str">
        <f t="shared" ca="1" si="419"/>
        <v>-2,17002041696629-7,15359861911331i</v>
      </c>
      <c r="DC264" s="240" t="str">
        <f t="shared" ca="1" si="420"/>
        <v>6,90645289075747+2,86074645524174i</v>
      </c>
      <c r="DD264" s="240" t="str">
        <f t="shared" ca="1" si="421"/>
        <v>-6,59279424561111+3,52392194131304i</v>
      </c>
      <c r="DE264" s="240" t="str">
        <f t="shared" ca="1" si="422"/>
        <v>1,45839589581852-7,33185128221312i</v>
      </c>
      <c r="DF264" s="240" t="str">
        <f t="shared" ca="1" si="423"/>
        <v>4,74240112169311+5,77863248653125i</v>
      </c>
      <c r="DG264" s="240" t="str">
        <f t="shared" ca="1" si="424"/>
        <v>-7,47549074064241+3,26025072572725E-12i</v>
      </c>
      <c r="DH264" s="240" t="str">
        <f t="shared" ca="1" si="425"/>
        <v>4,74240112169398-5,77863248653054i</v>
      </c>
      <c r="DI264" s="240" t="str">
        <f t="shared" ca="1" si="426"/>
        <v>1,45839589581742+7,33185128221334i</v>
      </c>
      <c r="DJ264" s="240" t="str">
        <f t="shared" ca="1" si="427"/>
        <v>-6,59279424561057-3,52392194131404i</v>
      </c>
      <c r="DK264" s="240" t="str">
        <f t="shared" ca="1" si="428"/>
        <v>6,90645289075791-2,8607464552407i</v>
      </c>
      <c r="DL264" s="240" t="str">
        <f t="shared" ca="1" si="429"/>
        <v>-2,17002041696737+7,15359861911299i</v>
      </c>
      <c r="DM264" s="240" t="str">
        <f t="shared" ca="1" si="430"/>
        <v>-4,153160132714-6,21564338789361i</v>
      </c>
      <c r="DN264" s="240" t="str">
        <f t="shared" ca="1" si="431"/>
        <v>7,43949420946675+0,732726224957969i</v>
      </c>
      <c r="DO264" s="240" t="str">
        <f t="shared" ca="1" si="432"/>
        <v>-5,28597019540513+5,28597019540587i</v>
      </c>
      <c r="DP264" s="240" t="str">
        <f t="shared" ca="1" si="433"/>
        <v>-0,732726224959009-7,43949420946665i</v>
      </c>
      <c r="DQ264" s="240" t="str">
        <f t="shared" ca="1" si="434"/>
        <v>6,21564338789418+4,15316013271313i</v>
      </c>
      <c r="DR264" s="240" t="str">
        <f t="shared" ca="1" si="435"/>
        <v>-7,15359861911281+2,17002041696796i</v>
      </c>
      <c r="DS264" s="240" t="str">
        <f t="shared" ca="1" si="436"/>
        <v>2,86074645524012-6,90645289075814i</v>
      </c>
      <c r="DT264" s="240" t="str">
        <f t="shared" ca="1" si="437"/>
        <v>3,52392194131459+6,59279424561028i</v>
      </c>
      <c r="DU264" s="240" t="str">
        <f t="shared" ca="1" si="438"/>
        <v>-7,33185128221205-1,45839589582389i</v>
      </c>
      <c r="DV264" s="240" t="str">
        <f t="shared" ca="1" si="439"/>
        <v>5,778632486535-4,74240112168855i</v>
      </c>
      <c r="DW264" s="240" t="str">
        <f t="shared" ca="1" si="440"/>
        <v>-2,64118299895138E-12+7,47549074064241i</v>
      </c>
      <c r="DX264" s="240" t="str">
        <f t="shared" ca="1" si="441"/>
        <v>-5,77863248653165-4,74240112169263i</v>
      </c>
      <c r="DY264" s="240" t="str">
        <f t="shared" ca="1" si="442"/>
        <v>7,33185128221299-1,45839589581913i</v>
      </c>
      <c r="DZ264" s="240" t="str">
        <f t="shared" ca="1" si="443"/>
        <v>-3,5239219413125+6,5927942456114i</v>
      </c>
      <c r="EA264" s="240" t="str">
        <f t="shared" ca="1" si="444"/>
        <v>-2,86074645524232-6,90645289075723i</v>
      </c>
      <c r="EB264" s="240" t="str">
        <f t="shared" ca="1" si="445"/>
        <v>7,15359861911349+2,1700204169657i</v>
      </c>
      <c r="EC264" s="240" t="str">
        <f t="shared" ca="1" si="446"/>
        <v>-6,21564338789264+4,15316013271545i</v>
      </c>
      <c r="ED264" s="240" t="str">
        <f t="shared" ca="1" si="447"/>
        <v>0,732726224956231-7,43949420946692i</v>
      </c>
      <c r="EE264" s="240" t="str">
        <f t="shared" ca="1" si="448"/>
        <v>5,2859701954071+5,28597019540389i</v>
      </c>
      <c r="EF264" s="240" t="str">
        <f t="shared" ca="1" si="449"/>
        <v>-7,43949420946648+0,732726224960747i</v>
      </c>
      <c r="EG264" s="240" t="str">
        <f t="shared" ca="1" si="450"/>
        <v>4,15316013271168-6,21564338789516i</v>
      </c>
      <c r="EH264" s="240" t="str">
        <f t="shared" ca="1" si="451"/>
        <v>2,17002041696272+7,15359861911439i</v>
      </c>
      <c r="EI264" s="240" t="str">
        <f t="shared" ca="1" si="452"/>
        <v>-6,90645289075605-2,86074645524519i</v>
      </c>
      <c r="EJ264" s="240" t="str">
        <f t="shared" ca="1" si="453"/>
        <v>6,59279424561287-3,52392194130976i</v>
      </c>
      <c r="EK264" s="240" t="str">
        <f t="shared" ca="1" si="454"/>
        <v>-1,45839589582218+7,33185128221239i</v>
      </c>
      <c r="EL264" s="240" t="str">
        <f t="shared" ca="1" si="455"/>
        <v>-4,74240112169023-5,77863248653362i</v>
      </c>
      <c r="EM264" s="240" t="str">
        <f t="shared" ca="1" si="456"/>
        <v>7,47549074064241+4,68900147781862E-13i</v>
      </c>
      <c r="EN264" s="240"/>
      <c r="EO264" s="240"/>
      <c r="EP264" s="240"/>
    </row>
    <row r="265" spans="1:146">
      <c r="A265" s="268">
        <f t="shared" si="323"/>
        <v>3.2226562500000024E-3</v>
      </c>
      <c r="B265" s="267">
        <v>165</v>
      </c>
      <c r="C265" s="266">
        <f t="shared" si="324"/>
        <v>33000</v>
      </c>
      <c r="N265" s="265">
        <f t="shared" ca="1" si="327"/>
        <v>22.474576746787129</v>
      </c>
      <c r="O265" s="240">
        <f t="shared" ca="1" si="328"/>
        <v>7.4745767467871271</v>
      </c>
      <c r="P265" s="240" t="str">
        <f t="shared" ca="1" si="329"/>
        <v>-4,59859574084283+5,89255587635052i</v>
      </c>
      <c r="Q265" s="240" t="str">
        <f t="shared" ca="1" si="330"/>
        <v>-1,81617400263505-7,25057304878473i</v>
      </c>
      <c r="R265" s="240" t="str">
        <f t="shared" ca="1" si="331"/>
        <v>6,83333098166761+3,02900730249901i</v>
      </c>
      <c r="S265" s="240" t="str">
        <f t="shared" ca="1" si="332"/>
        <v>-6,59198817499521+3,52349108759113i</v>
      </c>
      <c r="T265" s="240" t="str">
        <f t="shared" ca="1" si="333"/>
        <v>1,27786775831429-7,36453335492967i</v>
      </c>
      <c r="U265" s="241" t="str">
        <f t="shared" ca="1" si="334"/>
        <v>5,01961894799643+5,53829605208371i</v>
      </c>
      <c r="V265" s="240" t="str">
        <f t="shared" ca="1" si="335"/>
        <v>-7,45432405728328+0,549863976469243i</v>
      </c>
      <c r="W265" s="240" t="str">
        <f t="shared" ca="1" si="336"/>
        <v>4,15265234493568-6,21488342977655i</v>
      </c>
      <c r="X265" s="240" t="str">
        <f t="shared" ca="1" si="337"/>
        <v>2,34463824267704+7,09732125907988i</v>
      </c>
      <c r="Y265" s="240" t="str">
        <f t="shared" ca="1" si="338"/>
        <v>-7,03764337569237-2,51810906439421i</v>
      </c>
      <c r="Z265" s="240" t="str">
        <f t="shared" ca="1" si="339"/>
        <v>6,31492281325574-3,99888076919443i</v>
      </c>
      <c r="AA265" s="240" t="str">
        <f t="shared" ca="1" si="340"/>
        <v>-0,732636637894008+7,43858461674169i</v>
      </c>
      <c r="AB265" s="240" t="str">
        <f t="shared" ca="1" si="341"/>
        <v>-5,41344040515741-5,15402372165865i</v>
      </c>
      <c r="AC265" s="240" t="str">
        <f t="shared" ca="1" si="342"/>
        <v>7,3936757398508-1,09674819240908i</v>
      </c>
      <c r="AD265" s="240" t="str">
        <f t="shared" ca="1" si="343"/>
        <v>-3,68420536617412+6,50353199142317i</v>
      </c>
      <c r="AE265" s="240" t="str">
        <f t="shared" ca="1" si="344"/>
        <v>-2,86039668493692-6,90560847054137i</v>
      </c>
      <c r="AF265" s="240" t="str">
        <f t="shared" ca="1" si="345"/>
        <v>7,20381817050461+1,99356497509321i</v>
      </c>
      <c r="AG265" s="240" t="str">
        <f t="shared" ca="1" si="346"/>
        <v>-6,00363633764938+4,4526001694366i</v>
      </c>
      <c r="AH265" s="240" t="str">
        <f t="shared" ca="1" si="347"/>
        <v>0,183435296054712-7,47232554401721i</v>
      </c>
      <c r="AI265" s="240" t="str">
        <f t="shared" ca="1" si="348"/>
        <v>5,77792595972871+4,74182129012724i</v>
      </c>
      <c r="AJ265" s="240" t="str">
        <f t="shared" ca="1" si="349"/>
        <v>-7,29296045297658+1,63768903486908i</v>
      </c>
      <c r="AK265" s="240" t="str">
        <f t="shared" ca="1" si="350"/>
        <v>3,19579335932466-6,75693734972489i</v>
      </c>
      <c r="AL265" s="240" t="str">
        <f t="shared" ca="1" si="351"/>
        <v>3,36065438972808+6,67647359138132i</v>
      </c>
      <c r="AM265" s="240" t="str">
        <f t="shared" ca="1" si="352"/>
        <v>-7,33095485049304-1,45821758446517i</v>
      </c>
      <c r="AN265" s="240" t="str">
        <f t="shared" ca="1" si="353"/>
        <v>5,65981563656047-4,88219054357329i</v>
      </c>
      <c r="AO265" s="240" t="str">
        <f t="shared" ca="1" si="354"/>
        <v>0,36676009754356+7,46557329174798i</v>
      </c>
      <c r="AP265" s="240" t="str">
        <f t="shared" ca="1" si="355"/>
        <v>-6,11110043290692-4,30392251818451i</v>
      </c>
      <c r="AQ265" s="240" t="str">
        <f t="shared" ca="1" si="356"/>
        <v>7,15272398152578-2,16975509855764i</v>
      </c>
      <c r="AR265" s="240" t="str">
        <f t="shared" ca="1" si="357"/>
        <v>7,15272398152578-2,16975509855764i</v>
      </c>
      <c r="AS265" s="240" t="str">
        <f t="shared" ca="1" si="358"/>
        <v>-3,84270041720745-6,41115832336127i</v>
      </c>
      <c r="AT265" s="240" t="str">
        <f t="shared" ca="1" si="359"/>
        <v>7,41836445097374+0,914967986401652i</v>
      </c>
      <c r="AU265" s="240" t="str">
        <f t="shared" ca="1" si="360"/>
        <v>-5,28532390415226+5,28532390415267i</v>
      </c>
      <c r="AV265" s="240" t="str">
        <f t="shared" ca="1" si="361"/>
        <v>-0,914967986402116-7,41836445097369i</v>
      </c>
      <c r="AW265" s="240" t="str">
        <f t="shared" ca="1" si="362"/>
        <v>6,41115832336146+3,84270041720714i</v>
      </c>
      <c r="AX265" s="240" t="str">
        <f t="shared" ca="1" si="363"/>
        <v>-6,97372627909068+2,6900630713667i</v>
      </c>
      <c r="AY265" s="240" t="str">
        <f t="shared" ca="1" si="364"/>
        <v>2,16975509855719-7,15272398152591i</v>
      </c>
      <c r="AZ265" s="240" t="str">
        <f t="shared" ca="1" si="365"/>
        <v>4,30392251817873+6,11110043291099i</v>
      </c>
      <c r="BA265" s="240" t="str">
        <f t="shared" ca="1" si="366"/>
        <v>-7,46557329174799-0,366760097543198i</v>
      </c>
      <c r="BB265" s="240" t="str">
        <f t="shared" ca="1" si="367"/>
        <v>4,88219054357294-5,65981563656077i</v>
      </c>
      <c r="BC265" s="240" t="str">
        <f t="shared" ca="1" si="368"/>
        <v>1,45821758446709+7,33095485049266i</v>
      </c>
      <c r="BD265" s="240" t="str">
        <f t="shared" ca="1" si="369"/>
        <v>-6,67647359138182-3,3606543897271i</v>
      </c>
      <c r="BE265" s="240" t="str">
        <f t="shared" ca="1" si="370"/>
        <v>6,75693734972474-3,19579335932499i</v>
      </c>
      <c r="BF265" s="240" t="str">
        <f t="shared" ca="1" si="371"/>
        <v>-1,63768903486863+7,29296045297668i</v>
      </c>
      <c r="BG265" s="240" t="str">
        <f t="shared" ca="1" si="372"/>
        <v>-4,74182129012703-5,77792595972888i</v>
      </c>
      <c r="BH265" s="240" t="str">
        <f t="shared" ca="1" si="373"/>
        <v>7,47232554401724-0,183435296053588i</v>
      </c>
      <c r="BI265" s="240" t="str">
        <f t="shared" ca="1" si="374"/>
        <v>-4,4526001694381+6,00363633764826i</v>
      </c>
      <c r="BJ265" s="240" t="str">
        <f t="shared" ca="1" si="375"/>
        <v>-1,9935649750908-7,20381817050528i</v>
      </c>
      <c r="BK265" s="240" t="str">
        <f t="shared" ca="1" si="376"/>
        <v>6,90560847054013+2,86039668493992i</v>
      </c>
      <c r="BL265" s="240" t="str">
        <f t="shared" ca="1" si="377"/>
        <v>-6,50353199142153+3,68420536617703i</v>
      </c>
      <c r="BM265" s="240" t="str">
        <f t="shared" ca="1" si="378"/>
        <v>1,09674819240636-7,3936757398512i</v>
      </c>
      <c r="BN265" s="240" t="str">
        <f t="shared" ca="1" si="379"/>
        <v>5,15402372166007+5,41344040515605i</v>
      </c>
      <c r="BO265" s="240" t="str">
        <f t="shared" ca="1" si="380"/>
        <v>-7,43858461674158+0,732636637895162i</v>
      </c>
      <c r="BP265" s="240" t="str">
        <f t="shared" ca="1" si="381"/>
        <v>3,99888076919412-6,31492281325594i</v>
      </c>
      <c r="BQ265" s="240" t="str">
        <f t="shared" ca="1" si="382"/>
        <v>2,518109064394+7,03764337569244i</v>
      </c>
      <c r="BR265" s="240" t="str">
        <f t="shared" ca="1" si="383"/>
        <v>-7,09732125907956-2,344638242678i</v>
      </c>
      <c r="BS265" s="240" t="str">
        <f t="shared" ca="1" si="384"/>
        <v>6,21488342977756-4,15265234493417i</v>
      </c>
      <c r="BT265" s="240" t="str">
        <f t="shared" ca="1" si="385"/>
        <v>-0,549863976471873+7,45432405728309i</v>
      </c>
      <c r="BU265" s="240" t="str">
        <f t="shared" ca="1" si="386"/>
        <v>-5,53829605208205-5,01961894799827i</v>
      </c>
      <c r="BV265" s="240" t="str">
        <f t="shared" ca="1" si="387"/>
        <v>7,36453335493023-1,27786775831106i</v>
      </c>
      <c r="BW265" s="240" t="str">
        <f t="shared" ca="1" si="388"/>
        <v>-3,52349108758816+6,5919881749968i</v>
      </c>
      <c r="BX265" s="240" t="str">
        <f t="shared" ca="1" si="389"/>
        <v>-3,02900730250154-6,83333098166649i</v>
      </c>
      <c r="BY265" s="240" t="str">
        <f t="shared" ca="1" si="390"/>
        <v>7,25057304878516+1,81617400263329i</v>
      </c>
      <c r="BZ265" s="240" t="str">
        <f t="shared" ca="1" si="391"/>
        <v>-5,89255587634985+4,59859574084369i</v>
      </c>
      <c r="CA265" s="240" t="str">
        <f t="shared" ca="1" si="392"/>
        <v>-5,7504916500561E-13-7,47457674678713i</v>
      </c>
      <c r="CB265" s="240" t="str">
        <f t="shared" ca="1" si="393"/>
        <v>5,8925558763503+4,59859574084311i</v>
      </c>
      <c r="CC265" s="240" t="str">
        <f t="shared" ca="1" si="394"/>
        <v>-7,25057304878494+1,81617400263419i</v>
      </c>
      <c r="CD265" s="240" t="str">
        <f t="shared" ca="1" si="395"/>
        <v>3,02900730250049-6,83333098166696i</v>
      </c>
      <c r="CE265" s="240" t="str">
        <f t="shared" ca="1" si="396"/>
        <v>3,52349108758881+6,59198817499645i</v>
      </c>
      <c r="CF265" s="240" t="str">
        <f t="shared" ca="1" si="397"/>
        <v>-7,36453335492912-1,27786775831746i</v>
      </c>
      <c r="CG265" s="240" t="str">
        <f t="shared" ca="1" si="398"/>
        <v>5,53829605208656-5,01961894799329i</v>
      </c>
      <c r="CH265" s="240" t="str">
        <f t="shared" ca="1" si="399"/>
        <v>0,549863976472808+7,45432405728302i</v>
      </c>
      <c r="CI265" s="240" t="str">
        <f t="shared" ca="1" si="400"/>
        <v>-6,21488342977796-4,15265234493356i</v>
      </c>
      <c r="CJ265" s="240" t="str">
        <f t="shared" ca="1" si="401"/>
        <v>7,09732125907926-2,34463824267889i</v>
      </c>
      <c r="CK265" s="240" t="str">
        <f t="shared" ca="1" si="402"/>
        <v>-2,51810906439291+7,03764337569283i</v>
      </c>
      <c r="CL265" s="240" t="str">
        <f t="shared" ca="1" si="403"/>
        <v>-3,99888076919473-6,31492281325555i</v>
      </c>
      <c r="CM265" s="240" t="str">
        <f t="shared" ca="1" si="404"/>
        <v>7,43858461674168+0,732636637894229i</v>
      </c>
      <c r="CN265" s="240" t="str">
        <f t="shared" ca="1" si="405"/>
        <v>-5,15402372165954+5,41344040515655i</v>
      </c>
      <c r="CO265" s="240" t="str">
        <f t="shared" ca="1" si="406"/>
        <v>-1,09674819240729-7,39367573985107i</v>
      </c>
      <c r="CP265" s="240" t="str">
        <f t="shared" ca="1" si="407"/>
        <v>6,50353199142199+3,6842053661762i</v>
      </c>
      <c r="CQ265" s="240" t="str">
        <f t="shared" ca="1" si="408"/>
        <v>-6,9056084705427+2,86039668493372i</v>
      </c>
      <c r="CR265" s="240" t="str">
        <f t="shared" ca="1" si="409"/>
        <v>1,99356497508969-7,20381817050558i</v>
      </c>
      <c r="CS265" s="240" t="str">
        <f t="shared" ca="1" si="410"/>
        <v>4,45260016943868+6,00363633764783i</v>
      </c>
      <c r="CT265" s="240" t="str">
        <f t="shared" ca="1" si="411"/>
        <v>-7,47232554401727-0,183435296052651i</v>
      </c>
      <c r="CU265" s="240" t="str">
        <f t="shared" ca="1" si="412"/>
        <v>4,74182129012647-5,77792595972934i</v>
      </c>
      <c r="CV265" s="240" t="str">
        <f t="shared" ca="1" si="413"/>
        <v>1,63768903486955+7,29296045297648i</v>
      </c>
      <c r="CW265" s="240" t="str">
        <f t="shared" ca="1" si="414"/>
        <v>-6,75693734972514-3,19579335932414i</v>
      </c>
      <c r="CX265" s="240" t="str">
        <f t="shared" ca="1" si="415"/>
        <v>6,67647359138149-3,36065438972775i</v>
      </c>
      <c r="CY265" s="240" t="str">
        <f t="shared" ca="1" si="416"/>
        <v>-1,45821758446617+7,33095485049284i</v>
      </c>
      <c r="CZ265" s="240" t="str">
        <f t="shared" ca="1" si="417"/>
        <v>-4,8821905435738-5,65981563656003i</v>
      </c>
      <c r="DA265" s="240" t="str">
        <f t="shared" ca="1" si="418"/>
        <v>7,46557329174795-0,366760097543922i</v>
      </c>
      <c r="DB265" s="240" t="str">
        <f t="shared" ca="1" si="419"/>
        <v>-4,30392251818404+6,11110043290725i</v>
      </c>
      <c r="DC265" s="240" t="str">
        <f t="shared" ca="1" si="420"/>
        <v>-2,16975509855077-7,15272398152786i</v>
      </c>
      <c r="DD265" s="240" t="str">
        <f t="shared" ca="1" si="421"/>
        <v>6,97372627909102+2,69006307136583i</v>
      </c>
      <c r="DE265" s="240" t="str">
        <f t="shared" ca="1" si="422"/>
        <v>-6,41115832336108+3,84270041720777i</v>
      </c>
      <c r="DF265" s="240" t="str">
        <f t="shared" ca="1" si="423"/>
        <v>0,914967986401189-7,4183644509738i</v>
      </c>
      <c r="DG265" s="240" t="str">
        <f t="shared" ca="1" si="424"/>
        <v>5,28532390415277+5,28532390415215i</v>
      </c>
      <c r="DH265" s="240" t="str">
        <f t="shared" ca="1" si="425"/>
        <v>-7,41836445097364+0,914967986402474i</v>
      </c>
      <c r="DI265" s="240" t="str">
        <f t="shared" ca="1" si="426"/>
        <v>3,84270041720665-6,41115832336175i</v>
      </c>
      <c r="DJ265" s="240" t="str">
        <f t="shared" ca="1" si="427"/>
        <v>2,69006307136704+6,97372627909056i</v>
      </c>
      <c r="DK265" s="240" t="str">
        <f t="shared" ca="1" si="428"/>
        <v>-7,15272398152602-2,16975509855685i</v>
      </c>
      <c r="DL265" s="240" t="str">
        <f t="shared" ca="1" si="429"/>
        <v>6,11110043291066-4,3039225181792i</v>
      </c>
      <c r="DM265" s="240" t="str">
        <f t="shared" ca="1" si="430"/>
        <v>-0,366760097550262+7,46557329174765i</v>
      </c>
      <c r="DN265" s="240" t="str">
        <f t="shared" ca="1" si="431"/>
        <v>-5,65981563656087-4,88219054357282i</v>
      </c>
      <c r="DO265" s="240" t="str">
        <f t="shared" ca="1" si="432"/>
        <v>7,33095485049258-1,45821758446744i</v>
      </c>
      <c r="DP265" s="240" t="str">
        <f t="shared" ca="1" si="433"/>
        <v>-3,36065438972659+6,67647359138207i</v>
      </c>
      <c r="DQ265" s="240" t="str">
        <f t="shared" ca="1" si="434"/>
        <v>-3,19579335932532-6,75693734972458i</v>
      </c>
      <c r="DR265" s="240" t="str">
        <f t="shared" ca="1" si="435"/>
        <v>7,29296045297676+1,63768903486828i</v>
      </c>
      <c r="DS265" s="240" t="str">
        <f t="shared" ca="1" si="436"/>
        <v>-5,77792595972851+4,74182129012747i</v>
      </c>
      <c r="DT265" s="240" t="str">
        <f t="shared" ca="1" si="437"/>
        <v>-0,183435296053951-7,47232554401723i</v>
      </c>
      <c r="DU265" s="240" t="str">
        <f t="shared" ca="1" si="438"/>
        <v>6,00363633764861+4,45260016943764i</v>
      </c>
      <c r="DV265" s="240" t="str">
        <f t="shared" ca="1" si="439"/>
        <v>-7,20381817050524+1,99356497509095i</v>
      </c>
      <c r="DW265" s="240" t="str">
        <f t="shared" ca="1" si="440"/>
        <v>2,86039668493958-6,90560847054027i</v>
      </c>
      <c r="DX265" s="240" t="str">
        <f t="shared" ca="1" si="441"/>
        <v>3,68420536617105+6,50353199142491i</v>
      </c>
      <c r="DY265" s="240" t="str">
        <f t="shared" ca="1" si="442"/>
        <v>-7,39367573985125-1,096748192406i</v>
      </c>
      <c r="DZ265" s="240" t="str">
        <f t="shared" ca="1" si="443"/>
        <v>5,41344040515566-5,15402372166049i</v>
      </c>
      <c r="EA265" s="240" t="str">
        <f t="shared" ca="1" si="444"/>
        <v>0,732636637895523+7,43858461674155i</v>
      </c>
      <c r="EB265" s="240" t="str">
        <f t="shared" ca="1" si="445"/>
        <v>-6,31492281325624-3,99888076919363i</v>
      </c>
      <c r="EC265" s="240" t="str">
        <f t="shared" ca="1" si="446"/>
        <v>7,03764337569239-2,51810906439414i</v>
      </c>
      <c r="ED265" s="240" t="str">
        <f t="shared" ca="1" si="447"/>
        <v>-2,34463824267766+7,09732125907968i</v>
      </c>
      <c r="EE265" s="240" t="str">
        <f t="shared" ca="1" si="448"/>
        <v>-4,15265234493465-6,21488342977723i</v>
      </c>
      <c r="EF265" s="240" t="str">
        <f t="shared" ca="1" si="449"/>
        <v>7,45432405728312+0,549863976471512i</v>
      </c>
      <c r="EG265" s="240" t="str">
        <f t="shared" ca="1" si="450"/>
        <v>-5,019618947998+5,53829605208229i</v>
      </c>
      <c r="EH265" s="240" t="str">
        <f t="shared" ca="1" si="451"/>
        <v>-1,27786775831163-7,36453335493013i</v>
      </c>
      <c r="EI265" s="240" t="str">
        <f t="shared" ca="1" si="452"/>
        <v>6,59198817499346+3,5234910875944i</v>
      </c>
      <c r="EJ265" s="240" t="str">
        <f t="shared" ca="1" si="453"/>
        <v>-6,83333098166643+3,02900730250168i</v>
      </c>
      <c r="EK265" s="240" t="str">
        <f t="shared" ca="1" si="454"/>
        <v>1,81617400263294-7,25057304878525i</v>
      </c>
      <c r="EL265" s="240" t="str">
        <f t="shared" ca="1" si="455"/>
        <v>4,59859574084381+5,89255587634976i</v>
      </c>
      <c r="EM265" s="240" t="str">
        <f t="shared" ca="1" si="456"/>
        <v>-7,47457674678713+1,15009833001122E-12i</v>
      </c>
      <c r="EN265" s="240"/>
      <c r="EO265" s="240"/>
      <c r="EP265" s="240"/>
    </row>
    <row r="266" spans="1:146">
      <c r="A266" s="268">
        <f t="shared" si="323"/>
        <v>3.2421875000000024E-3</v>
      </c>
      <c r="B266" s="267">
        <v>166</v>
      </c>
      <c r="C266" s="266">
        <f t="shared" si="324"/>
        <v>33200</v>
      </c>
      <c r="N266" s="265">
        <f t="shared" ca="1" si="327"/>
        <v>22.473585266020052</v>
      </c>
      <c r="O266" s="240">
        <f t="shared" ca="1" si="328"/>
        <v>7.4735852660200539</v>
      </c>
      <c r="P266" s="240" t="str">
        <f t="shared" ca="1" si="329"/>
        <v>-4,45200954503306+6,00283997283007i</v>
      </c>
      <c r="Q266" s="240" t="str">
        <f t="shared" ca="1" si="330"/>
        <v>-2,16946728688036-7,15177519358851i</v>
      </c>
      <c r="R266" s="240" t="str">
        <f t="shared" ca="1" si="331"/>
        <v>7,03670985286048+2,51777504458367i</v>
      </c>
      <c r="S266" s="240" t="str">
        <f t="shared" ca="1" si="332"/>
        <v>-6,21405904364751+4,15210150773492i</v>
      </c>
      <c r="T266" s="240" t="str">
        <f t="shared" ca="1" si="333"/>
        <v>0,366711447891372-7,46458300526275i</v>
      </c>
      <c r="U266" s="241" t="str">
        <f t="shared" ca="1" si="334"/>
        <v>5,77715953473134+4,74119230138736i</v>
      </c>
      <c r="V266" s="240" t="str">
        <f t="shared" ca="1" si="335"/>
        <v>-7,24961128145379+1,81593309245962i</v>
      </c>
      <c r="W266" s="240" t="str">
        <f t="shared" ca="1" si="336"/>
        <v>2,86001726167376-6,90469246175383i</v>
      </c>
      <c r="X266" s="240" t="str">
        <f t="shared" ca="1" si="337"/>
        <v>3,84219069422314+6,41030790194177i</v>
      </c>
      <c r="Y266" s="240" t="str">
        <f t="shared" ca="1" si="338"/>
        <v>-7,4375979102255-0,732539455784645i</v>
      </c>
      <c r="Z266" s="240" t="str">
        <f t="shared" ca="1" si="339"/>
        <v>5,01895311020846-5,53756141329384i</v>
      </c>
      <c r="AA266" s="240" t="str">
        <f t="shared" ca="1" si="340"/>
        <v>1,45802415616318+7,32998242075087i</v>
      </c>
      <c r="AB266" s="240" t="str">
        <f t="shared" ca="1" si="341"/>
        <v>-6,75604106172717-3,19536944667254i</v>
      </c>
      <c r="AC266" s="240" t="str">
        <f t="shared" ca="1" si="342"/>
        <v>6,59111376702359-3,5230237067928i</v>
      </c>
      <c r="AD266" s="240" t="str">
        <f t="shared" ca="1" si="343"/>
        <v>-1,09660271196608+7,39269499036587i</v>
      </c>
      <c r="AE266" s="240" t="str">
        <f t="shared" ca="1" si="344"/>
        <v>-5,28462282137859-5,2846228213787i</v>
      </c>
      <c r="AF266" s="240" t="str">
        <f t="shared" ca="1" si="345"/>
        <v>7,39269499036589-1,09660271196597i</v>
      </c>
      <c r="AG266" s="240" t="str">
        <f t="shared" ca="1" si="346"/>
        <v>-3,52302370679294+6,59111376702352i</v>
      </c>
      <c r="AH266" s="240" t="str">
        <f t="shared" ca="1" si="347"/>
        <v>-3,19536944667235-6,75604106172726i</v>
      </c>
      <c r="AI266" s="240" t="str">
        <f t="shared" ca="1" si="348"/>
        <v>7,32998242075099+1,45802415616255i</v>
      </c>
      <c r="AJ266" s="240" t="str">
        <f t="shared" ca="1" si="349"/>
        <v>-5,53756141329395+5,01895311020834i</v>
      </c>
      <c r="AK266" s="240" t="str">
        <f t="shared" ca="1" si="350"/>
        <v>-0,732539455784541-7,43759791022551i</v>
      </c>
      <c r="AL266" s="240" t="str">
        <f t="shared" ca="1" si="351"/>
        <v>6,41030790194169+3,84219069422328i</v>
      </c>
      <c r="AM266" s="240" t="str">
        <f t="shared" ca="1" si="352"/>
        <v>-6,90469246175387+2,86001726167366i</v>
      </c>
      <c r="AN266" s="240" t="str">
        <f t="shared" ca="1" si="353"/>
        <v>1,81593309245689-7,24961128145447i</v>
      </c>
      <c r="AO266" s="240" t="str">
        <f t="shared" ca="1" si="354"/>
        <v>4,74119230138846+5,77715953473045i</v>
      </c>
      <c r="AP266" s="240" t="str">
        <f t="shared" ca="1" si="355"/>
        <v>-7,46458300526279+0,366711447890499i</v>
      </c>
      <c r="AQ266" s="240" t="str">
        <f t="shared" ca="1" si="356"/>
        <v>4,15210150773693-6,21405904364617i</v>
      </c>
      <c r="AR266" s="240" t="str">
        <f t="shared" ca="1" si="357"/>
        <v>4,15210150773693-6,21405904364617i</v>
      </c>
      <c r="AS266" s="240" t="str">
        <f t="shared" ca="1" si="358"/>
        <v>-7,15177519358875-2,1694672868796i</v>
      </c>
      <c r="AT266" s="240" t="str">
        <f t="shared" ca="1" si="359"/>
        <v>6,00283997283076-4,45200954503214i</v>
      </c>
      <c r="AU266" s="240" t="str">
        <f t="shared" ca="1" si="360"/>
        <v>-3,13124919587897E-12+7,47358526602005i</v>
      </c>
      <c r="AV266" s="240" t="str">
        <f t="shared" ca="1" si="361"/>
        <v>-6,00283997283152-4,45200954503111i</v>
      </c>
      <c r="AW266" s="240" t="str">
        <f t="shared" ca="1" si="362"/>
        <v>7,15177519358837-2,16946728688083i</v>
      </c>
      <c r="AX266" s="240" t="str">
        <f t="shared" ca="1" si="363"/>
        <v>-2,51777504458526+7,03670985285991i</v>
      </c>
      <c r="AY266" s="240" t="str">
        <f t="shared" ca="1" si="364"/>
        <v>-4,15210150773172-6,21405904364965i</v>
      </c>
      <c r="AZ266" s="240" t="str">
        <f t="shared" ca="1" si="365"/>
        <v>7,46458300526286+0,366711447889223i</v>
      </c>
      <c r="BA266" s="240" t="str">
        <f t="shared" ca="1" si="366"/>
        <v>-4,74119230138754+5,77715953473119i</v>
      </c>
      <c r="BB266" s="240" t="str">
        <f t="shared" ca="1" si="367"/>
        <v>-1,81593309245803-7,24961128145419i</v>
      </c>
      <c r="BC266" s="240" t="str">
        <f t="shared" ca="1" si="368"/>
        <v>6,90469246175522+2,86001726167042i</v>
      </c>
      <c r="BD266" s="240" t="str">
        <f t="shared" ca="1" si="369"/>
        <v>-6,41030790194103+3,84219069422438i</v>
      </c>
      <c r="BE266" s="240" t="str">
        <f t="shared" ca="1" si="370"/>
        <v>0,732539455784855-7,43759791022548i</v>
      </c>
      <c r="BF266" s="240" t="str">
        <f t="shared" ca="1" si="371"/>
        <v>5,53756141329224+5,01895311021023i</v>
      </c>
      <c r="BG266" s="240" t="str">
        <f t="shared" ca="1" si="372"/>
        <v>-7,32998242075031+1,45802415616599i</v>
      </c>
      <c r="BH266" s="240" t="str">
        <f t="shared" ca="1" si="373"/>
        <v>3,19536944667139-6,75604106172772i</v>
      </c>
      <c r="BI266" s="240" t="str">
        <f t="shared" ca="1" si="374"/>
        <v>3,52302370679201+6,59111376702402i</v>
      </c>
      <c r="BJ266" s="240" t="str">
        <f t="shared" ca="1" si="375"/>
        <v>-7,39269499036553-1,09660271196839i</v>
      </c>
      <c r="BK266" s="240" t="str">
        <f t="shared" ca="1" si="376"/>
        <v>5,28462282137663-5,28462282138066i</v>
      </c>
      <c r="BL266" s="240" t="str">
        <f t="shared" ca="1" si="377"/>
        <v>1,09660271196645+7,39269499036582i</v>
      </c>
      <c r="BM266" s="240" t="str">
        <f t="shared" ca="1" si="378"/>
        <v>-6,5911137670231-3,52302370679374i</v>
      </c>
      <c r="BN266" s="240" t="str">
        <f t="shared" ca="1" si="379"/>
        <v>6,75604106172856-3,19536944666962i</v>
      </c>
      <c r="BO266" s="240" t="str">
        <f t="shared" ca="1" si="380"/>
        <v>-1,45802415616041+7,32998242075141i</v>
      </c>
      <c r="BP266" s="240" t="str">
        <f t="shared" ca="1" si="381"/>
        <v>-5,01895311020878-5,53756141329355i</v>
      </c>
      <c r="BQ266" s="240" t="str">
        <f t="shared" ca="1" si="382"/>
        <v>7,43759791022568-0,732539455782905i</v>
      </c>
      <c r="BR266" s="240" t="str">
        <f t="shared" ca="1" si="383"/>
        <v>-3,84219069422588+6,41030790194014i</v>
      </c>
      <c r="BS266" s="240" t="str">
        <f t="shared" ca="1" si="384"/>
        <v>-2,86001726167547-6,90469246175312i</v>
      </c>
      <c r="BT266" s="240" t="str">
        <f t="shared" ca="1" si="385"/>
        <v>7,24961128145371+1,81593309245993i</v>
      </c>
      <c r="BU266" s="240" t="str">
        <f t="shared" ca="1" si="386"/>
        <v>-5,77715953473244+4,74119230138603i</v>
      </c>
      <c r="BV266" s="240" t="str">
        <f t="shared" ca="1" si="387"/>
        <v>-0,366711447887265-7,46458300526295i</v>
      </c>
      <c r="BW266" s="240" t="str">
        <f t="shared" ca="1" si="388"/>
        <v>6,21405904364856+4,15210150773335i</v>
      </c>
      <c r="BX266" s="240" t="str">
        <f t="shared" ca="1" si="389"/>
        <v>-7,03670985286057+2,51777504458342i</v>
      </c>
      <c r="BY266" s="240" t="str">
        <f t="shared" ca="1" si="390"/>
        <v>2,16946728688249-7,15177519358786i</v>
      </c>
      <c r="BZ266" s="240" t="str">
        <f t="shared" ca="1" si="391"/>
        <v>4,45200954503551+6,00283997282826i</v>
      </c>
      <c r="CA266" s="240" t="str">
        <f t="shared" ca="1" si="392"/>
        <v>-7,47358526602005+1,3843360862722E-12i</v>
      </c>
      <c r="CB266" s="240" t="str">
        <f t="shared" ca="1" si="393"/>
        <v>4,45200954503362-6,00283997282965i</v>
      </c>
      <c r="CC266" s="240" t="str">
        <f t="shared" ca="1" si="394"/>
        <v>2,16946728687763+7,15177519358934i</v>
      </c>
      <c r="CD266" s="240" t="str">
        <f t="shared" ca="1" si="395"/>
        <v>-7,03670985286136-2,5177750445812i</v>
      </c>
      <c r="CE266" s="240" t="str">
        <f t="shared" ca="1" si="396"/>
        <v>6,21405904364714-4,15210150773548i</v>
      </c>
      <c r="CF266" s="240" t="str">
        <f t="shared" ca="1" si="397"/>
        <v>-0,36671144789235+7,4645830052627i</v>
      </c>
      <c r="CG266" s="240" t="str">
        <f t="shared" ca="1" si="398"/>
        <v>-5,7771595347292-4,74119230138996i</v>
      </c>
      <c r="CH266" s="240" t="str">
        <f t="shared" ca="1" si="399"/>
        <v>7,24961128145315-1,8159330924622i</v>
      </c>
      <c r="CI266" s="240" t="str">
        <f t="shared" ca="1" si="400"/>
        <v>-2,8600172616735+6,90469246175394i</v>
      </c>
      <c r="CJ266" s="240" t="str">
        <f t="shared" ca="1" si="401"/>
        <v>-3,84219069422169-6,41030790194264i</v>
      </c>
      <c r="CK266" s="240" t="str">
        <f t="shared" ca="1" si="402"/>
        <v>7,43759791022517+0,73253945578797i</v>
      </c>
      <c r="CL266" s="240" t="str">
        <f t="shared" ca="1" si="403"/>
        <v>-5,01895311020704+5,53756141329513i</v>
      </c>
      <c r="CM266" s="240" t="str">
        <f t="shared" ca="1" si="404"/>
        <v>-1,45802415616271-7,32998242075096i</v>
      </c>
      <c r="CN266" s="240" t="str">
        <f t="shared" ca="1" si="405"/>
        <v>6,75604106172647+3,19536944667403i</v>
      </c>
      <c r="CO266" s="240" t="str">
        <f t="shared" ca="1" si="406"/>
        <v>-6,59111376702189+3,52302370679599i</v>
      </c>
      <c r="CP266" s="240" t="str">
        <f t="shared" ca="1" si="407"/>
        <v>1,09660271196413-7,39269499036617i</v>
      </c>
      <c r="CQ266" s="240" t="str">
        <f t="shared" ca="1" si="408"/>
        <v>5,28462282137829+5,284622821379i</v>
      </c>
      <c r="CR266" s="240" t="str">
        <f t="shared" ca="1" si="409"/>
        <v>-7,39269499036625+1,09660271196357i</v>
      </c>
      <c r="CS266" s="240" t="str">
        <f t="shared" ca="1" si="410"/>
        <v>3,52302370678975-6,59111376702523i</v>
      </c>
      <c r="CT266" s="240" t="str">
        <f t="shared" ca="1" si="411"/>
        <v>3,19536944667351+6,75604106172672i</v>
      </c>
      <c r="CU266" s="240" t="str">
        <f t="shared" ca="1" si="412"/>
        <v>-7,32998242075076-1,45802415616369i</v>
      </c>
      <c r="CV266" s="240" t="str">
        <f t="shared" ca="1" si="413"/>
        <v>5,53756141329551-5,01895311020662i</v>
      </c>
      <c r="CW266" s="240" t="str">
        <f t="shared" ca="1" si="414"/>
        <v>0,732539455787399+7,43759791022523i</v>
      </c>
      <c r="CX266" s="240" t="str">
        <f t="shared" ca="1" si="415"/>
        <v>-6,41030790194235-3,84219069422219i</v>
      </c>
      <c r="CY266" s="240" t="str">
        <f t="shared" ca="1" si="416"/>
        <v>6,90469246175432-2,86001726167258i</v>
      </c>
      <c r="CZ266" s="240" t="str">
        <f t="shared" ca="1" si="417"/>
        <v>-1,81593309246276+7,249611281453i</v>
      </c>
      <c r="DA266" s="240" t="str">
        <f t="shared" ca="1" si="418"/>
        <v>-4,74119230138919-5,77715953472984i</v>
      </c>
      <c r="DB266" s="240" t="str">
        <f t="shared" ca="1" si="419"/>
        <v>7,46458300526273-0,366711447891776i</v>
      </c>
      <c r="DC266" s="240" t="str">
        <f t="shared" ca="1" si="420"/>
        <v>-4,15210150773596+6,21405904364682i</v>
      </c>
      <c r="DD266" s="240" t="str">
        <f t="shared" ca="1" si="421"/>
        <v>-2,51777504458026-7,0367098528617i</v>
      </c>
      <c r="DE266" s="240" t="str">
        <f t="shared" ca="1" si="422"/>
        <v>7,15177519358905+2,16946728687859i</v>
      </c>
      <c r="DF266" s="240" t="str">
        <f t="shared" ca="1" si="423"/>
        <v>-6,00283997283+4,45200954503316i</v>
      </c>
      <c r="DG266" s="240" t="str">
        <f t="shared" ca="1" si="424"/>
        <v>1,95932517844095E-12-7,47358526602005i</v>
      </c>
      <c r="DH266" s="240" t="str">
        <f t="shared" ca="1" si="425"/>
        <v>6,00283997282767+4,45200954503631i</v>
      </c>
      <c r="DI266" s="240" t="str">
        <f t="shared" ca="1" si="426"/>
        <v>-7,15177519358809+2,16946728688175i</v>
      </c>
      <c r="DJ266" s="240" t="str">
        <f t="shared" ca="1" si="427"/>
        <v>2,51777504458395-7,03670985286038i</v>
      </c>
      <c r="DK266" s="240" t="str">
        <f t="shared" ca="1" si="428"/>
        <v>4,1521015077327+6,214059043649i</v>
      </c>
      <c r="DL266" s="240" t="str">
        <f t="shared" ca="1" si="429"/>
        <v>-7,46458300526291-0,366711447888052i</v>
      </c>
      <c r="DM266" s="240" t="str">
        <f t="shared" ca="1" si="430"/>
        <v>4,74119230138664-5,77715953473194i</v>
      </c>
      <c r="DN266" s="240" t="str">
        <f t="shared" ca="1" si="431"/>
        <v>1,81593309245938+7,24961128145385i</v>
      </c>
      <c r="DO266" s="240" t="str">
        <f t="shared" ca="1" si="432"/>
        <v>-6,90469246175282-2,8600172616762i</v>
      </c>
      <c r="DP266" s="240" t="str">
        <f t="shared" ca="1" si="433"/>
        <v>6,41030790194043-3,84219069422538i</v>
      </c>
      <c r="DQ266" s="240" t="str">
        <f t="shared" ca="1" si="434"/>
        <v>-0,732539455783688+7,4375979102256i</v>
      </c>
      <c r="DR266" s="240" t="str">
        <f t="shared" ca="1" si="435"/>
        <v>-5,53756141329316-5,0189531102092i</v>
      </c>
      <c r="DS266" s="240" t="str">
        <f t="shared" ca="1" si="436"/>
        <v>7,32998242075153-1,45802415615985i</v>
      </c>
      <c r="DT266" s="240" t="str">
        <f t="shared" ca="1" si="437"/>
        <v>-3,19536944667014+6,75604106172831i</v>
      </c>
      <c r="DU266" s="240" t="str">
        <f t="shared" ca="1" si="438"/>
        <v>-3,52302370679304-6,59111376702346i</v>
      </c>
      <c r="DV266" s="240" t="str">
        <f t="shared" ca="1" si="439"/>
        <v>7,39269499036567+1,09660271196744i</v>
      </c>
      <c r="DW266" s="240" t="str">
        <f t="shared" ca="1" si="440"/>
        <v>-5,28462282138107+5,28462282137623i</v>
      </c>
      <c r="DX266" s="240" t="str">
        <f t="shared" ca="1" si="441"/>
        <v>-1,09660271196782-7,39269499036561i</v>
      </c>
      <c r="DY266" s="240" t="str">
        <f t="shared" ca="1" si="442"/>
        <v>6,59111376702365+3,5230237067927i</v>
      </c>
      <c r="DZ266" s="240" t="str">
        <f t="shared" ca="1" si="443"/>
        <v>-6,75604106172814+3,19536944667048i</v>
      </c>
      <c r="EA266" s="240" t="str">
        <f t="shared" ca="1" si="444"/>
        <v>1,45802415615947-7,3299824207516i</v>
      </c>
      <c r="EB266" s="240" t="str">
        <f t="shared" ca="1" si="445"/>
        <v>5,0189531102098+5,53756141329262i</v>
      </c>
      <c r="EC266" s="240" t="str">
        <f t="shared" ca="1" si="446"/>
        <v>-7,43759791022556+0,732539455784071i</v>
      </c>
      <c r="ED266" s="240" t="str">
        <f t="shared" ca="1" si="447"/>
        <v>3,84219069422506-6,41030790194063i</v>
      </c>
      <c r="EE266" s="240" t="str">
        <f t="shared" ca="1" si="448"/>
        <v>2,86001726167656+6,90469246175267i</v>
      </c>
      <c r="EF266" s="240" t="str">
        <f t="shared" ca="1" si="449"/>
        <v>-7,24961128145405-1,81593309245859i</v>
      </c>
      <c r="EG266" s="240" t="str">
        <f t="shared" ca="1" si="450"/>
        <v>5,77715953473169-4,74119230138694i</v>
      </c>
      <c r="EH266" s="240" t="str">
        <f t="shared" ca="1" si="451"/>
        <v>0,366711447888436+7,46458300526289i</v>
      </c>
      <c r="EI266" s="240" t="str">
        <f t="shared" ca="1" si="452"/>
        <v>-6,21405904364922-4,15210150773238i</v>
      </c>
      <c r="EJ266" s="240" t="str">
        <f t="shared" ca="1" si="453"/>
        <v>7,03670985286011-2,51777504458472i</v>
      </c>
      <c r="EK266" s="240" t="str">
        <f t="shared" ca="1" si="454"/>
        <v>-2,16946728688178+7,15177519358808i</v>
      </c>
      <c r="EL266" s="240" t="str">
        <f t="shared" ca="1" si="455"/>
        <v>-4,45200954503082-6,00283997283174i</v>
      </c>
      <c r="EM266" s="240" t="str">
        <f t="shared" ca="1" si="456"/>
        <v>7,47358526602005-2,76867217254439E-12i</v>
      </c>
      <c r="EN266" s="240"/>
      <c r="EO266" s="240"/>
      <c r="EP266" s="240"/>
    </row>
    <row r="267" spans="1:146">
      <c r="A267" s="268">
        <f t="shared" si="323"/>
        <v>3.2617187500000025E-3</v>
      </c>
      <c r="B267" s="267">
        <v>167</v>
      </c>
      <c r="C267" s="266">
        <f t="shared" si="324"/>
        <v>33400</v>
      </c>
      <c r="N267" s="265">
        <f t="shared" ca="1" si="327"/>
        <v>22.472507161582246</v>
      </c>
      <c r="O267" s="240">
        <f t="shared" ca="1" si="328"/>
        <v>7.4725071615822465</v>
      </c>
      <c r="P267" s="240" t="str">
        <f t="shared" ca="1" si="329"/>
        <v>-4,30273083406759+6,10940837147608i</v>
      </c>
      <c r="Q267" s="240" t="str">
        <f t="shared" ca="1" si="330"/>
        <v>-2,51741184213779-7,03569477002537i</v>
      </c>
      <c r="R267" s="240" t="str">
        <f t="shared" ca="1" si="331"/>
        <v>7,20182355381799+1,99301299031653i</v>
      </c>
      <c r="S267" s="240" t="str">
        <f t="shared" ca="1" si="332"/>
        <v>-5,77632614873116+4,74050835917232i</v>
      </c>
      <c r="T267" s="240" t="str">
        <f t="shared" ca="1" si="333"/>
        <v>-0,549711728337438-7,45226007970913i</v>
      </c>
      <c r="U267" s="241" t="str">
        <f t="shared" ca="1" si="334"/>
        <v>6,40938318092102+3,84163643777294i</v>
      </c>
      <c r="V267" s="240" t="str">
        <f t="shared" ca="1" si="335"/>
        <v>-6,83143894668309+3,02816862107107i</v>
      </c>
      <c r="W267" s="240" t="str">
        <f t="shared" ca="1" si="336"/>
        <v>1,45781382842069-7,32892503178763i</v>
      </c>
      <c r="X267" s="240" t="str">
        <f t="shared" ca="1" si="337"/>
        <v>5,15259665874905+5,4119415141099i</v>
      </c>
      <c r="Y267" s="240" t="str">
        <f t="shared" ca="1" si="338"/>
        <v>-7,3916285547808+1,09644452118981i</v>
      </c>
      <c r="Z267" s="240" t="str">
        <f t="shared" ca="1" si="339"/>
        <v>3,35972388077232-6,67462498758291i</v>
      </c>
      <c r="AA267" s="240" t="str">
        <f t="shared" ca="1" si="340"/>
        <v>3,52251549187876+6,59016296379476i</v>
      </c>
      <c r="AB267" s="240" t="str">
        <f t="shared" ca="1" si="341"/>
        <v>-7,41631043001265-0,914714647080506i</v>
      </c>
      <c r="AC267" s="240" t="str">
        <f t="shared" ca="1" si="342"/>
        <v>5,01822909951884-5,53676259059753i</v>
      </c>
      <c r="AD267" s="240" t="str">
        <f t="shared" ca="1" si="343"/>
        <v>1,63723558618375+7,29094115428396i</v>
      </c>
      <c r="AE267" s="240" t="str">
        <f t="shared" ca="1" si="344"/>
        <v>-6,90369642312973-2,85960468896729i</v>
      </c>
      <c r="AF267" s="240" t="str">
        <f t="shared" ca="1" si="345"/>
        <v>6,31317431681659-3,99777354603601i</v>
      </c>
      <c r="AG267" s="240" t="str">
        <f t="shared" ca="1" si="346"/>
        <v>-0,366658547813836+7,46350619944895i</v>
      </c>
      <c r="AH267" s="240" t="str">
        <f t="shared" ca="1" si="347"/>
        <v>-5,89092432624741-4,59732246664561i</v>
      </c>
      <c r="AI267" s="240" t="str">
        <f t="shared" ca="1" si="348"/>
        <v>7,15074351196578-2,16915432968181i</v>
      </c>
      <c r="AJ267" s="240" t="str">
        <f t="shared" ca="1" si="349"/>
        <v>-2,34398905158832+7,09535612960562i</v>
      </c>
      <c r="AK267" s="240" t="str">
        <f t="shared" ca="1" si="350"/>
        <v>-4,45136731896911-6,00197403122604i</v>
      </c>
      <c r="AL267" s="240" t="str">
        <f t="shared" ca="1" si="351"/>
        <v>7,47025658213269-0,183384505891746i</v>
      </c>
      <c r="AM267" s="240" t="str">
        <f t="shared" ca="1" si="352"/>
        <v>-4,15150254500092+6,21316263256877i</v>
      </c>
      <c r="AN267" s="240" t="str">
        <f t="shared" ca="1" si="353"/>
        <v>-2,6893182379268-6,97179537099679i</v>
      </c>
      <c r="AO267" s="240" t="str">
        <f t="shared" ca="1" si="354"/>
        <v>7,24856548645435+1,8156711344516i</v>
      </c>
      <c r="AP267" s="240" t="str">
        <f t="shared" ca="1" si="355"/>
        <v>-5,6582485283317+4,8808387467248i</v>
      </c>
      <c r="AQ267" s="240" t="str">
        <f t="shared" ca="1" si="356"/>
        <v>-0,732433783069506-7,43652499715535i</v>
      </c>
      <c r="AR267" s="240" t="str">
        <f t="shared" ca="1" si="357"/>
        <v>-0,732433783069506-7,43652499715535i</v>
      </c>
      <c r="AS267" s="240" t="str">
        <f t="shared" ca="1" si="358"/>
        <v>-6,75506646685862+3,19490849762872i</v>
      </c>
      <c r="AT267" s="240" t="str">
        <f t="shared" ca="1" si="359"/>
        <v>1,27751393812222-7,36249423889767i</v>
      </c>
      <c r="AU267" s="240" t="str">
        <f t="shared" ca="1" si="360"/>
        <v>5,28386048642047+5,28386048641922i</v>
      </c>
      <c r="AV267" s="240" t="str">
        <f t="shared" ca="1" si="361"/>
        <v>-7,36249423889861+1,27751393811685i</v>
      </c>
      <c r="AW267" s="240" t="str">
        <f t="shared" ca="1" si="362"/>
        <v>3,19490849762693-6,75506646685947i</v>
      </c>
      <c r="AX267" s="240" t="str">
        <f t="shared" ca="1" si="363"/>
        <v>3,68318527136692+6,50173127226i</v>
      </c>
      <c r="AY267" s="240" t="str">
        <f t="shared" ca="1" si="364"/>
        <v>-7,43652499715555-0,732433783067535i</v>
      </c>
      <c r="AZ267" s="240" t="str">
        <f t="shared" ca="1" si="365"/>
        <v>4,88083874672338-5,65824852833292i</v>
      </c>
      <c r="BA267" s="240" t="str">
        <f t="shared" ca="1" si="366"/>
        <v>1,81567113444621+7,2485654864557i</v>
      </c>
      <c r="BB267" s="240" t="str">
        <f t="shared" ca="1" si="367"/>
        <v>-6,97179537099754-2,68931823792486i</v>
      </c>
      <c r="BC267" s="240" t="str">
        <f t="shared" ca="1" si="368"/>
        <v>6,21316263257015-4,15150254499885i</v>
      </c>
      <c r="BD267" s="240" t="str">
        <f t="shared" ca="1" si="369"/>
        <v>-0,183384505889765+7,47025658213274i</v>
      </c>
      <c r="BE267" s="240" t="str">
        <f t="shared" ca="1" si="370"/>
        <v>-6,00197403122501-4,4513673189705i</v>
      </c>
      <c r="BF267" s="240" t="str">
        <f t="shared" ca="1" si="371"/>
        <v>7,0953561296048-2,34398905159081i</v>
      </c>
      <c r="BG267" s="240" t="str">
        <f t="shared" ca="1" si="372"/>
        <v>-2,16915432968195+7,15074351196573i</v>
      </c>
      <c r="BH267" s="240" t="str">
        <f t="shared" ca="1" si="373"/>
        <v>-4,59732246664249-5,89092432624985i</v>
      </c>
      <c r="BI267" s="240" t="str">
        <f t="shared" ca="1" si="374"/>
        <v>7,46350619944893-0,36665854781433i</v>
      </c>
      <c r="BJ267" s="240" t="str">
        <f t="shared" ca="1" si="375"/>
        <v>-3,99777354603811+6,31317431681526i</v>
      </c>
      <c r="BK267" s="240" t="str">
        <f t="shared" ca="1" si="376"/>
        <v>-2,85960468896833-6,9036964231293i</v>
      </c>
      <c r="BL267" s="240" t="str">
        <f t="shared" ca="1" si="377"/>
        <v>7,29094115428356+1,63723558618554i</v>
      </c>
      <c r="BM267" s="240" t="str">
        <f t="shared" ca="1" si="378"/>
        <v>-5,53676259059564+5,01822909952094i</v>
      </c>
      <c r="BN267" s="240" t="str">
        <f t="shared" ca="1" si="379"/>
        <v>-0,914714647079572-7,41631043001276i</v>
      </c>
      <c r="BO267" s="240" t="str">
        <f t="shared" ca="1" si="380"/>
        <v>6,5901629637964+3,5225154918757i</v>
      </c>
      <c r="BP267" s="240" t="str">
        <f t="shared" ca="1" si="381"/>
        <v>-6,67462498758269+3,35972388077276i</v>
      </c>
      <c r="BQ267" s="240" t="str">
        <f t="shared" ca="1" si="382"/>
        <v>1,09644452119305-7,39162855478031i</v>
      </c>
      <c r="BR267" s="240" t="str">
        <f t="shared" ca="1" si="383"/>
        <v>5,41194151411067+5,15259665874823i</v>
      </c>
      <c r="BS267" s="240" t="str">
        <f t="shared" ca="1" si="384"/>
        <v>-7,32892503178796+1,45781382841903i</v>
      </c>
      <c r="BT267" s="240" t="str">
        <f t="shared" ca="1" si="385"/>
        <v>3,02816862106921-6,83143894668391i</v>
      </c>
      <c r="BU267" s="240" t="str">
        <f t="shared" ca="1" si="386"/>
        <v>3,84163643777209+6,40938318092153i</v>
      </c>
      <c r="BV267" s="240" t="str">
        <f t="shared" ca="1" si="387"/>
        <v>-7,45226007970938-0,549711728334006i</v>
      </c>
      <c r="BW267" s="240" t="str">
        <f t="shared" ca="1" si="388"/>
        <v>4,74050835917257-5,77632614873095i</v>
      </c>
      <c r="BX267" s="240" t="str">
        <f t="shared" ca="1" si="389"/>
        <v>1,99301299031333+7,20182355381888i</v>
      </c>
      <c r="BY267" s="240" t="str">
        <f t="shared" ca="1" si="390"/>
        <v>-7,03569477002574-2,51741184213676i</v>
      </c>
      <c r="BZ267" s="240" t="str">
        <f t="shared" ca="1" si="391"/>
        <v>6,10940837147736-4,30273083406577i</v>
      </c>
      <c r="CA267" s="240" t="str">
        <f t="shared" ca="1" si="392"/>
        <v>1,76861997881061E-12+7,47250716158225i</v>
      </c>
      <c r="CB267" s="240" t="str">
        <f t="shared" ca="1" si="393"/>
        <v>-6,10940837147548-4,30273083406844i</v>
      </c>
      <c r="CC267" s="240" t="str">
        <f t="shared" ca="1" si="394"/>
        <v>7,03569477002441-2,51741184214048i</v>
      </c>
      <c r="CD267" s="240" t="str">
        <f t="shared" ca="1" si="395"/>
        <v>-1,99301299031688+7,20182355381789i</v>
      </c>
      <c r="CE267" s="240" t="str">
        <f t="shared" ca="1" si="396"/>
        <v>-4,74050835916972-5,77632614873329i</v>
      </c>
      <c r="CF267" s="240" t="str">
        <f t="shared" ca="1" si="397"/>
        <v>7,45226007970909-0,549711728337957i</v>
      </c>
      <c r="CG267" s="240" t="str">
        <f t="shared" ca="1" si="398"/>
        <v>-3,84163643777507+6,40938318091974i</v>
      </c>
      <c r="CH267" s="240" t="str">
        <f t="shared" ca="1" si="399"/>
        <v>-3,02816862107303-6,83143894668221i</v>
      </c>
      <c r="CI267" s="240" t="str">
        <f t="shared" ca="1" si="400"/>
        <v>7,32892503178733+1,45781382842223i</v>
      </c>
      <c r="CJ267" s="240" t="str">
        <f t="shared" ca="1" si="401"/>
        <v>-5,41194151410809+5,15259665875095i</v>
      </c>
      <c r="CK267" s="240" t="str">
        <f t="shared" ca="1" si="402"/>
        <v>-1,09644452118941-7,39162855478086i</v>
      </c>
      <c r="CL267" s="240" t="str">
        <f t="shared" ca="1" si="403"/>
        <v>6,67462498758103+3,35972388077606i</v>
      </c>
      <c r="CM267" s="240" t="str">
        <f t="shared" ca="1" si="404"/>
        <v>-6,59016296379453+3,52251549187919i</v>
      </c>
      <c r="CN267" s="240" t="str">
        <f t="shared" ca="1" si="405"/>
        <v>0,914714647083017-7,41631043001234i</v>
      </c>
      <c r="CO267" s="240" t="str">
        <f t="shared" ca="1" si="406"/>
        <v>5,53676259059844+5,01822909951784i</v>
      </c>
      <c r="CP267" s="240" t="str">
        <f t="shared" ca="1" si="407"/>
        <v>-7,29094115428432+1,63723558618216i</v>
      </c>
      <c r="CQ267" s="240" t="str">
        <f t="shared" ca="1" si="408"/>
        <v>2,85960468896487-6,90369642313073i</v>
      </c>
      <c r="CR267" s="240" t="str">
        <f t="shared" ca="1" si="409"/>
        <v>3,997773546035+6,31317431681723i</v>
      </c>
      <c r="CS267" s="240" t="str">
        <f t="shared" ca="1" si="410"/>
        <v>-7,46350619944875-0,36665854781801i</v>
      </c>
      <c r="CT267" s="240" t="str">
        <f t="shared" ca="1" si="411"/>
        <v>4,59732246664522-5,89092432624771i</v>
      </c>
      <c r="CU267" s="240" t="str">
        <f t="shared" ca="1" si="412"/>
        <v>2,16915432967862+7,15074351196674i</v>
      </c>
      <c r="CV267" s="240" t="str">
        <f t="shared" ca="1" si="413"/>
        <v>-7,09535612960604-2,34398905158705i</v>
      </c>
      <c r="CW267" s="240" t="str">
        <f t="shared" ca="1" si="414"/>
        <v>6,00197403122707-4,45136731896771i</v>
      </c>
      <c r="CX267" s="240" t="str">
        <f t="shared" ca="1" si="415"/>
        <v>0,183384505893514+7,47025658213265i</v>
      </c>
      <c r="CY267" s="240" t="str">
        <f t="shared" ca="1" si="416"/>
        <v>-6,21316263256833-4,15150254500157i</v>
      </c>
      <c r="CZ267" s="240" t="str">
        <f t="shared" ca="1" si="417"/>
        <v>6,97179537099611-2,68931823792855i</v>
      </c>
      <c r="DA267" s="240" t="str">
        <f t="shared" ca="1" si="418"/>
        <v>-1,81567113444978+7,24856548645481i</v>
      </c>
      <c r="DB267" s="240" t="str">
        <f t="shared" ca="1" si="419"/>
        <v>-4,88083874672059-5,65824852833533i</v>
      </c>
      <c r="DC267" s="240" t="str">
        <f t="shared" ca="1" si="420"/>
        <v>7,43652499715516-0,732433783071478i</v>
      </c>
      <c r="DD267" s="240" t="str">
        <f t="shared" ca="1" si="421"/>
        <v>-3,68318527136994+6,50173127225829i</v>
      </c>
      <c r="DE267" s="240" t="str">
        <f t="shared" ca="1" si="422"/>
        <v>-3,1949084976307-6,75506646685768i</v>
      </c>
      <c r="DF267" s="240" t="str">
        <f t="shared" ca="1" si="423"/>
        <v>7,36249423889805+1,27751393812006i</v>
      </c>
      <c r="DG267" s="240" t="str">
        <f t="shared" ca="1" si="424"/>
        <v>-5,28386048641782+5,28386048642188i</v>
      </c>
      <c r="DH267" s="240" t="str">
        <f t="shared" ca="1" si="425"/>
        <v>-1,2775139381186-7,3624942388983i</v>
      </c>
      <c r="DI267" s="240" t="str">
        <f t="shared" ca="1" si="426"/>
        <v>6,75506646685705+3,19490849763205i</v>
      </c>
      <c r="DJ267" s="240" t="str">
        <f t="shared" ca="1" si="427"/>
        <v>-6,50173127225903+3,68318527136865i</v>
      </c>
      <c r="DK267" s="240" t="str">
        <f t="shared" ca="1" si="428"/>
        <v>0,732433783072961-7,43652499715502i</v>
      </c>
      <c r="DL267" s="240" t="str">
        <f t="shared" ca="1" si="429"/>
        <v>5,65824852833436+4,88083874672172i</v>
      </c>
      <c r="DM267" s="240" t="str">
        <f t="shared" ca="1" si="430"/>
        <v>-7,24856548645517+1,81567113444834i</v>
      </c>
      <c r="DN267" s="240" t="str">
        <f t="shared" ca="1" si="431"/>
        <v>2,6893182379232-6,97179537099818i</v>
      </c>
      <c r="DO267" s="240" t="str">
        <f t="shared" ca="1" si="432"/>
        <v>4,15150254500033+6,21316263256916i</v>
      </c>
      <c r="DP267" s="240" t="str">
        <f t="shared" ca="1" si="433"/>
        <v>-7,4702565821326-0,183384505895428i</v>
      </c>
      <c r="DQ267" s="240" t="str">
        <f t="shared" ca="1" si="434"/>
        <v>4,45136731896891-6,00197403122619i</v>
      </c>
      <c r="DR267" s="240" t="str">
        <f t="shared" ca="1" si="435"/>
        <v>2,34398905158563+7,09535612960651i</v>
      </c>
      <c r="DS267" s="240" t="str">
        <f t="shared" ca="1" si="436"/>
        <v>-7,15074351196631-2,16915432968005i</v>
      </c>
      <c r="DT267" s="240" t="str">
        <f t="shared" ca="1" si="437"/>
        <v>5,89092432624863-4,59732246664405i</v>
      </c>
      <c r="DU267" s="240" t="str">
        <f t="shared" ca="1" si="438"/>
        <v>0,366658547816097+7,46350619944884i</v>
      </c>
      <c r="DV267" s="240" t="str">
        <f t="shared" ca="1" si="439"/>
        <v>-6,31317431681621-3,99777354603661i</v>
      </c>
      <c r="DW267" s="240" t="str">
        <f t="shared" ca="1" si="440"/>
        <v>6,90369642312854-2,85960468897016i</v>
      </c>
      <c r="DX267" s="240" t="str">
        <f t="shared" ca="1" si="441"/>
        <v>-1,63723558618361+7,29094115428399i</v>
      </c>
      <c r="DY267" s="240" t="str">
        <f t="shared" ca="1" si="442"/>
        <v>-5,01822909951674-5,53676259059944i</v>
      </c>
      <c r="DZ267" s="240" t="str">
        <f t="shared" ca="1" si="443"/>
        <v>7,41631043001252-0,914714647081538i</v>
      </c>
      <c r="EA267" s="240" t="str">
        <f t="shared" ca="1" si="444"/>
        <v>-3,52251549188051+6,59016296379383i</v>
      </c>
      <c r="EB267" s="240" t="str">
        <f t="shared" ca="1" si="445"/>
        <v>-3,35972388077473-6,6746249875817i</v>
      </c>
      <c r="EC267" s="240" t="str">
        <f t="shared" ca="1" si="446"/>
        <v>7,39162855478063+1,09644452119088i</v>
      </c>
      <c r="ED267" s="240" t="str">
        <f t="shared" ca="1" si="447"/>
        <v>-5,15259665874679+5,41194151411204i</v>
      </c>
      <c r="EE267" s="240" t="str">
        <f t="shared" ca="1" si="448"/>
        <v>-1,45781382842078-7,32892503178762i</v>
      </c>
      <c r="EF267" s="240" t="str">
        <f t="shared" ca="1" si="449"/>
        <v>6,83143894668162+3,02816862107439i</v>
      </c>
      <c r="EG267" s="240" t="str">
        <f t="shared" ca="1" si="450"/>
        <v>-6,40938318092051+3,84163643777379i</v>
      </c>
      <c r="EH267" s="240" t="str">
        <f t="shared" ca="1" si="451"/>
        <v>0,549711728339443-7,45226007970898i</v>
      </c>
      <c r="EI267" s="240" t="str">
        <f t="shared" ca="1" si="452"/>
        <v>5,77632614873234+4,74050835917088i</v>
      </c>
      <c r="EJ267" s="240" t="str">
        <f t="shared" ca="1" si="453"/>
        <v>-7,20182355381829+1,99301299031543i</v>
      </c>
      <c r="EK267" s="240" t="str">
        <f t="shared" ca="1" si="454"/>
        <v>2,51741184213469-7,03569477002648i</v>
      </c>
      <c r="EL267" s="240" t="str">
        <f t="shared" ca="1" si="455"/>
        <v>4,30273083406757+6,10940837147609i</v>
      </c>
      <c r="EM267" s="240" t="str">
        <f t="shared" ca="1" si="456"/>
        <v>-7,47250716158225-3,25896571479811E-12i</v>
      </c>
      <c r="EN267" s="240"/>
      <c r="EO267" s="240"/>
      <c r="EP267" s="240"/>
    </row>
    <row r="268" spans="1:146">
      <c r="A268" s="268">
        <f t="shared" si="323"/>
        <v>3.2812500000000025E-3</v>
      </c>
      <c r="B268" s="267">
        <v>168</v>
      </c>
      <c r="C268" s="266">
        <f t="shared" si="324"/>
        <v>33600</v>
      </c>
      <c r="N268" s="265">
        <f t="shared" ca="1" si="327"/>
        <v>22.471331765620675</v>
      </c>
      <c r="O268" s="240">
        <f t="shared" ca="1" si="328"/>
        <v>7.4713317656206764</v>
      </c>
      <c r="P268" s="240" t="str">
        <f t="shared" ca="1" si="329"/>
        <v>-4,15084952999266+6,2121853265443i</v>
      </c>
      <c r="Q268" s="240" t="str">
        <f t="shared" ca="1" si="330"/>
        <v>-2,85915488440606-6,90261049885835i</v>
      </c>
      <c r="R268" s="240" t="str">
        <f t="shared" ca="1" si="331"/>
        <v>7,32777222072982+1,45758452004435i</v>
      </c>
      <c r="S268" s="240" t="str">
        <f t="shared" ca="1" si="332"/>
        <v>-5,28302935596491+5,28302935596477i</v>
      </c>
      <c r="T268" s="240" t="str">
        <f t="shared" ca="1" si="333"/>
        <v>-1,45758452004414-7,32777222072986i</v>
      </c>
      <c r="U268" s="241" t="str">
        <f t="shared" ca="1" si="334"/>
        <v>6,9026104988583+2,85915488440619i</v>
      </c>
      <c r="V268" s="240" t="str">
        <f t="shared" ca="1" si="335"/>
        <v>-6,21218532654442+4,15084952999248i</v>
      </c>
      <c r="W268" s="240" t="str">
        <f t="shared" ca="1" si="336"/>
        <v>2,08687434316527E-13-7,47133176562068i</v>
      </c>
      <c r="X268" s="240" t="str">
        <f t="shared" ca="1" si="337"/>
        <v>6,21218532654417+4,15084952999285i</v>
      </c>
      <c r="Y268" s="240" t="str">
        <f t="shared" ca="1" si="338"/>
        <v>-6,90261049885846+2,85915488440581i</v>
      </c>
      <c r="Z268" s="240" t="str">
        <f t="shared" ca="1" si="339"/>
        <v>1,45758452004457-7,32777222072977i</v>
      </c>
      <c r="AA268" s="240" t="str">
        <f t="shared" ca="1" si="340"/>
        <v>5,28302935596462+5,28302935596506i</v>
      </c>
      <c r="AB268" s="240" t="str">
        <f t="shared" ca="1" si="341"/>
        <v>-7,32777222072991+1,45758452004391i</v>
      </c>
      <c r="AC268" s="240" t="str">
        <f t="shared" ca="1" si="342"/>
        <v>2,8591548844057-6,9026104988585i</v>
      </c>
      <c r="AD268" s="240" t="str">
        <f t="shared" ca="1" si="343"/>
        <v>4,15084952999229+6,21218532654454i</v>
      </c>
      <c r="AE268" s="240" t="str">
        <f t="shared" ca="1" si="344"/>
        <v>-7,47133176562068+3,25843203119109E-13i</v>
      </c>
      <c r="AF268" s="240" t="str">
        <f t="shared" ca="1" si="345"/>
        <v>4,15084952999241-6,21218532654447i</v>
      </c>
      <c r="AG268" s="240" t="str">
        <f t="shared" ca="1" si="346"/>
        <v>2,85915488440625+6,90261049885827i</v>
      </c>
      <c r="AH268" s="240" t="str">
        <f t="shared" ca="1" si="347"/>
        <v>-7,32777222072989-1,45758452004399i</v>
      </c>
      <c r="AI268" s="240" t="str">
        <f t="shared" ca="1" si="348"/>
        <v>5,28302935596469-5,28302935596499i</v>
      </c>
      <c r="AJ268" s="240" t="str">
        <f t="shared" ca="1" si="349"/>
        <v>1,45758452004443+7,3277722207298i</v>
      </c>
      <c r="AK268" s="240" t="str">
        <f t="shared" ca="1" si="350"/>
        <v>-6,9026104988584-2,85915488440594i</v>
      </c>
      <c r="AL268" s="240" t="str">
        <f t="shared" ca="1" si="351"/>
        <v>6,21218532654422-4,15084952999278i</v>
      </c>
      <c r="AM268" s="240" t="str">
        <f t="shared" ca="1" si="352"/>
        <v>1,17155768802581E-13+7,47133176562068i</v>
      </c>
      <c r="AN268" s="240" t="str">
        <f t="shared" ca="1" si="353"/>
        <v>-6,21218532654394-4,1508495299932i</v>
      </c>
      <c r="AO268" s="240" t="str">
        <f t="shared" ca="1" si="354"/>
        <v>6,9026104988575-2,85915488440812i</v>
      </c>
      <c r="AP268" s="240" t="str">
        <f t="shared" ca="1" si="355"/>
        <v>-1,45758452004649+7,32777222072939i</v>
      </c>
      <c r="AQ268" s="240" t="str">
        <f t="shared" ca="1" si="356"/>
        <v>-5,28302935596538-5,28302935596431i</v>
      </c>
      <c r="AR268" s="240" t="str">
        <f t="shared" ca="1" si="357"/>
        <v>-5,28302935596538-5,28302935596431i</v>
      </c>
      <c r="AS268" s="240" t="str">
        <f t="shared" ca="1" si="358"/>
        <v>-2,85915488440682+6,90261049885804i</v>
      </c>
      <c r="AT268" s="240" t="str">
        <f t="shared" ca="1" si="359"/>
        <v>-4,15084952999446-6,2121853265431i</v>
      </c>
      <c r="AU268" s="240" t="str">
        <f t="shared" ca="1" si="360"/>
        <v>7,47133176562068+2,32118588077043E-12i</v>
      </c>
      <c r="AV268" s="240" t="str">
        <f t="shared" ca="1" si="361"/>
        <v>-4,15084952999205+6,21218532654471i</v>
      </c>
      <c r="AW268" s="240" t="str">
        <f t="shared" ca="1" si="362"/>
        <v>-2,8591548844093-6,90261049885701i</v>
      </c>
      <c r="AX268" s="240" t="str">
        <f t="shared" ca="1" si="363"/>
        <v>7,32777222072966+1,45758452004514i</v>
      </c>
      <c r="AY268" s="240" t="str">
        <f t="shared" ca="1" si="364"/>
        <v>-5,28302935596348+5,2830293559662i</v>
      </c>
      <c r="AZ268" s="240" t="str">
        <f t="shared" ca="1" si="365"/>
        <v>-1,45758452004184-7,32777222073032i</v>
      </c>
      <c r="BA268" s="240" t="str">
        <f t="shared" ca="1" si="366"/>
        <v>6,90261049885857+2,85915488440554i</v>
      </c>
      <c r="BB268" s="240" t="str">
        <f t="shared" ca="1" si="367"/>
        <v>-6,21218532654244+4,15084952999543i</v>
      </c>
      <c r="BC268" s="240" t="str">
        <f t="shared" ca="1" si="368"/>
        <v>1,04343717158264E-12-7,47133176562068i</v>
      </c>
      <c r="BD268" s="240" t="str">
        <f t="shared" ca="1" si="369"/>
        <v>6,21218532654542+4,15084952999099i</v>
      </c>
      <c r="BE268" s="240" t="str">
        <f t="shared" ca="1" si="370"/>
        <v>-6,90261049885937+2,85915488440361i</v>
      </c>
      <c r="BF268" s="240" t="str">
        <f t="shared" ca="1" si="371"/>
        <v>1,45758452004388-7,32777222072992i</v>
      </c>
      <c r="BG268" s="240" t="str">
        <f t="shared" ca="1" si="372"/>
        <v>5,28302935596711+5,28302935596257i</v>
      </c>
      <c r="BH268" s="240" t="str">
        <f t="shared" ca="1" si="373"/>
        <v>-7,32777222073007+1,45758452004309i</v>
      </c>
      <c r="BI268" s="240" t="str">
        <f t="shared" ca="1" si="374"/>
        <v>2,85915488440436-6,90261049885905i</v>
      </c>
      <c r="BJ268" s="240" t="str">
        <f t="shared" ca="1" si="375"/>
        <v>4,15084952999032+6,21218532654587i</v>
      </c>
      <c r="BK268" s="240" t="str">
        <f t="shared" ca="1" si="376"/>
        <v>-7,47133176562068+2,34311537605163E-13i</v>
      </c>
      <c r="BL268" s="240" t="str">
        <f t="shared" ca="1" si="377"/>
        <v>4,15084952998992-6,21218532654613i</v>
      </c>
      <c r="BM268" s="240" t="str">
        <f t="shared" ca="1" si="378"/>
        <v>2,85915488440479+6,90261049885887i</v>
      </c>
      <c r="BN268" s="240" t="str">
        <f t="shared" ca="1" si="379"/>
        <v>-7,32777222073016-1,45758452004263i</v>
      </c>
      <c r="BO268" s="240" t="str">
        <f t="shared" ca="1" si="380"/>
        <v>5,28302935596693-5,28302935596275i</v>
      </c>
      <c r="BP268" s="240" t="str">
        <f t="shared" ca="1" si="381"/>
        <v>1,45758452004434+7,32777222072982i</v>
      </c>
      <c r="BQ268" s="240" t="str">
        <f t="shared" ca="1" si="382"/>
        <v>-6,90261049885955-2,85915488440318i</v>
      </c>
      <c r="BR268" s="240" t="str">
        <f t="shared" ca="1" si="383"/>
        <v>6,21218532654516-4,15084952999138i</v>
      </c>
      <c r="BS268" s="240" t="str">
        <f t="shared" ca="1" si="384"/>
        <v>1,51206024679296E-12+7,47133176562068i</v>
      </c>
      <c r="BT268" s="240" t="str">
        <f t="shared" ca="1" si="385"/>
        <v>-6,21218532654259-4,15084952999522i</v>
      </c>
      <c r="BU268" s="240" t="str">
        <f t="shared" ca="1" si="386"/>
        <v>6,90261049885839-2,85915488440597i</v>
      </c>
      <c r="BV268" s="240" t="str">
        <f t="shared" ca="1" si="387"/>
        <v>-1,45758452004137+7,32777222073041i</v>
      </c>
      <c r="BW268" s="240" t="str">
        <f t="shared" ca="1" si="388"/>
        <v>-5,28302935596366-5,28302935596603i</v>
      </c>
      <c r="BX268" s="240" t="str">
        <f t="shared" ca="1" si="389"/>
        <v>7,32777222072957-1,45758452004559i</v>
      </c>
      <c r="BY268" s="240" t="str">
        <f t="shared" ca="1" si="390"/>
        <v>-2,85915488440906+6,90261049885711i</v>
      </c>
      <c r="BZ268" s="240" t="str">
        <f t="shared" ca="1" si="391"/>
        <v>-4,15084952999244-6,21218532654445i</v>
      </c>
      <c r="CA268" s="240" t="str">
        <f t="shared" ca="1" si="392"/>
        <v>7,47133176562068-2,57746093548015E-12i</v>
      </c>
      <c r="CB268" s="240" t="str">
        <f t="shared" ca="1" si="393"/>
        <v>-4,15084952999416+6,2121853265433i</v>
      </c>
      <c r="CC268" s="240" t="str">
        <f t="shared" ca="1" si="394"/>
        <v>-2,85915488440735-6,90261049885781i</v>
      </c>
      <c r="CD268" s="240" t="str">
        <f t="shared" ca="1" si="395"/>
        <v>7,32777222072917+1,45758452004762i</v>
      </c>
      <c r="CE268" s="240" t="str">
        <f t="shared" ca="1" si="396"/>
        <v>-5,28302935596497+5,28302935596471i</v>
      </c>
      <c r="CF268" s="240" t="str">
        <f t="shared" ca="1" si="397"/>
        <v>-1,45758452004685-7,32777222072933i</v>
      </c>
      <c r="CG268" s="240" t="str">
        <f t="shared" ca="1" si="398"/>
        <v>6,90261049885768+2,85915488440768i</v>
      </c>
      <c r="CH268" s="240" t="str">
        <f t="shared" ca="1" si="399"/>
        <v>-6,21218532654374+4,1508495299935i</v>
      </c>
      <c r="CI268" s="240" t="str">
        <f t="shared" ca="1" si="400"/>
        <v>3,36462305235307E-12-7,47133176562068i</v>
      </c>
      <c r="CJ268" s="240" t="str">
        <f t="shared" ca="1" si="401"/>
        <v>6,21218532654401+4,15084952999309i</v>
      </c>
      <c r="CK268" s="240" t="str">
        <f t="shared" ca="1" si="402"/>
        <v>-6,90261049885733+2,85915488440853i</v>
      </c>
      <c r="CL268" s="240" t="str">
        <f t="shared" ca="1" si="403"/>
        <v>1,45758452004636-7,32777222072942i</v>
      </c>
      <c r="CM268" s="240" t="str">
        <f t="shared" ca="1" si="404"/>
        <v>5,28302935596562+5,28302935596407i</v>
      </c>
      <c r="CN268" s="240" t="str">
        <f t="shared" ca="1" si="405"/>
        <v>-7,32777222073057+1,4575845200406i</v>
      </c>
      <c r="CO268" s="240" t="str">
        <f t="shared" ca="1" si="406"/>
        <v>2,8591548844065-6,90261049885816i</v>
      </c>
      <c r="CP268" s="240" t="str">
        <f t="shared" ca="1" si="407"/>
        <v>4,15084952999456+6,21218532654303i</v>
      </c>
      <c r="CQ268" s="240" t="str">
        <f t="shared" ca="1" si="408"/>
        <v>-7,47133176562068-2,08687434316527E-12i</v>
      </c>
      <c r="CR268" s="240" t="str">
        <f t="shared" ca="1" si="409"/>
        <v>4,15084952999203-6,21218532654472i</v>
      </c>
      <c r="CS268" s="240" t="str">
        <f t="shared" ca="1" si="410"/>
        <v>2,85915488440265+6,90261049885976i</v>
      </c>
      <c r="CT268" s="240" t="str">
        <f t="shared" ca="1" si="411"/>
        <v>-7,32777222072967-1,45758452004512i</v>
      </c>
      <c r="CU268" s="240" t="str">
        <f t="shared" ca="1" si="412"/>
        <v>5,28302935596316-5,28302935596652i</v>
      </c>
      <c r="CV268" s="240" t="str">
        <f t="shared" ca="1" si="413"/>
        <v>1,45758452004186+7,32777222073032i</v>
      </c>
      <c r="CW268" s="240" t="str">
        <f t="shared" ca="1" si="414"/>
        <v>-6,90261049885866-2,85915488440532i</v>
      </c>
      <c r="CX268" s="240" t="str">
        <f t="shared" ca="1" si="415"/>
        <v>6,21218532654656-4,15084952998927i</v>
      </c>
      <c r="CY268" s="240" t="str">
        <f t="shared" ca="1" si="416"/>
        <v>-8,09125633977475E-13+7,47133176562068i</v>
      </c>
      <c r="CZ268" s="240" t="str">
        <f t="shared" ca="1" si="417"/>
        <v>-6,21218532654543-4,15084952999097i</v>
      </c>
      <c r="DA268" s="240" t="str">
        <f t="shared" ca="1" si="418"/>
        <v>6,90261049885928-2,85915488440383i</v>
      </c>
      <c r="DB268" s="240" t="str">
        <f t="shared" ca="1" si="419"/>
        <v>-1,45758452004386+7,32777222072992i</v>
      </c>
      <c r="DC268" s="240" t="str">
        <f t="shared" ca="1" si="420"/>
        <v>-5,28302935596742-5,28302935596226i</v>
      </c>
      <c r="DD268" s="240" t="str">
        <f t="shared" ca="1" si="421"/>
        <v>7,32777222073007-1,45758452004311i</v>
      </c>
      <c r="DE268" s="240" t="str">
        <f t="shared" ca="1" si="422"/>
        <v>-2,85915488440414+6,90261049885914i</v>
      </c>
      <c r="DF268" s="240" t="str">
        <f t="shared" ca="1" si="423"/>
        <v>-4,15084952999033-6,21218532654585i</v>
      </c>
      <c r="DG268" s="240" t="str">
        <f t="shared" ca="1" si="424"/>
        <v>7,47133176562068-4,68623075210326E-13i</v>
      </c>
      <c r="DH268" s="240" t="str">
        <f t="shared" ca="1" si="425"/>
        <v>-4,15084952998991+6,21218532654614i</v>
      </c>
      <c r="DI268" s="240" t="str">
        <f t="shared" ca="1" si="426"/>
        <v>-2,85915488440501-6,90261049885878i</v>
      </c>
      <c r="DJ268" s="240" t="str">
        <f t="shared" ca="1" si="427"/>
        <v>7,32777222073017+1,45758452004261i</v>
      </c>
      <c r="DK268" s="240" t="str">
        <f t="shared" ca="1" si="428"/>
        <v>-5,28302935596676+5,28302935596292i</v>
      </c>
      <c r="DL268" s="240" t="str">
        <f t="shared" ca="1" si="429"/>
        <v>-1,45758452004436-7,32777222072982i</v>
      </c>
      <c r="DM268" s="240" t="str">
        <f t="shared" ca="1" si="430"/>
        <v>6,90261049885964+2,85915488440296i</v>
      </c>
      <c r="DN268" s="240" t="str">
        <f t="shared" ca="1" si="431"/>
        <v>-6,21218532654514+4,15084952999139i</v>
      </c>
      <c r="DO268" s="240" t="str">
        <f t="shared" ca="1" si="432"/>
        <v>-1,74637178439813E-12-7,47133176562068i</v>
      </c>
      <c r="DP268" s="240" t="str">
        <f t="shared" ca="1" si="433"/>
        <v>6,21218532654284+4,15084952999485i</v>
      </c>
      <c r="DQ268" s="240" t="str">
        <f t="shared" ca="1" si="434"/>
        <v>-6,9026104988583+2,85915488440619i</v>
      </c>
      <c r="DR268" s="240" t="str">
        <f t="shared" ca="1" si="435"/>
        <v>1,45758452004136-7,32777222073042i</v>
      </c>
      <c r="DS268" s="240" t="str">
        <f t="shared" ca="1" si="436"/>
        <v>5,28302935596383+5,28302935596586i</v>
      </c>
      <c r="DT268" s="240" t="str">
        <f t="shared" ca="1" si="437"/>
        <v>-7,32777222072957+1,45758452004562i</v>
      </c>
      <c r="DU268" s="240" t="str">
        <f t="shared" ca="1" si="438"/>
        <v>2,85915488440884-6,9026104988572i</v>
      </c>
      <c r="DV268" s="240" t="str">
        <f t="shared" ca="1" si="439"/>
        <v>4,15084952999245+6,21218532654443i</v>
      </c>
      <c r="DW268" s="240" t="str">
        <f t="shared" ca="1" si="440"/>
        <v>-7,47133176562068+3,02412049358593E-12i</v>
      </c>
      <c r="DX268" s="240" t="str">
        <f t="shared" ca="1" si="441"/>
        <v>4,15084952999378-6,21218532654355i</v>
      </c>
      <c r="DY268" s="240" t="str">
        <f t="shared" ca="1" si="442"/>
        <v>2,85915488440737+6,90261049885781i</v>
      </c>
      <c r="DZ268" s="240" t="str">
        <f t="shared" ca="1" si="443"/>
        <v>-7,32777222072926-1,45758452004719i</v>
      </c>
      <c r="EA268" s="240" t="str">
        <f t="shared" ca="1" si="444"/>
        <v>5,28302935596496-5,28302935596473i</v>
      </c>
      <c r="EB268" s="240" t="str">
        <f t="shared" ca="1" si="445"/>
        <v>1,45758452004687+7,32777222072932i</v>
      </c>
      <c r="EC268" s="240" t="str">
        <f t="shared" ca="1" si="446"/>
        <v>-6,90261049885769-2,85915488440766i</v>
      </c>
      <c r="ED268" s="240" t="str">
        <f t="shared" ca="1" si="447"/>
        <v>6,21218532654372-4,15084952999352i</v>
      </c>
      <c r="EE268" s="240" t="str">
        <f t="shared" ca="1" si="448"/>
        <v>-3,34265953524853E-12+7,47133176562068i</v>
      </c>
      <c r="EF268" s="240" t="str">
        <f t="shared" ca="1" si="449"/>
        <v>-6,21218532654425-4,15084952999272i</v>
      </c>
      <c r="EG268" s="240" t="str">
        <f t="shared" ca="1" si="450"/>
        <v>6,90261049885732-2,85915488440855i</v>
      </c>
      <c r="EH268" s="240" t="str">
        <f t="shared" ca="1" si="451"/>
        <v>-1,45758452004593+7,32777222072951i</v>
      </c>
      <c r="EI268" s="240" t="str">
        <f t="shared" ca="1" si="452"/>
        <v>-5,28302935596563-5,28302935596405i</v>
      </c>
      <c r="EJ268" s="240" t="str">
        <f t="shared" ca="1" si="453"/>
        <v>7,32777222073056-1,45758452004063i</v>
      </c>
      <c r="EK268" s="240" t="str">
        <f t="shared" ca="1" si="454"/>
        <v>-2,85915488440648+6,90261049885818i</v>
      </c>
      <c r="EL268" s="240" t="str">
        <f t="shared" ca="1" si="455"/>
        <v>-4,15084952999494-6,21218532654278i</v>
      </c>
      <c r="EM268" s="240" t="str">
        <f t="shared" ca="1" si="456"/>
        <v>7,47133176562068+1,64021478505949E-12i</v>
      </c>
      <c r="EN268" s="240"/>
      <c r="EO268" s="240"/>
      <c r="EP268" s="240"/>
    </row>
    <row r="269" spans="1:146">
      <c r="A269" s="268">
        <f t="shared" si="323"/>
        <v>3.3007812500000025E-3</v>
      </c>
      <c r="B269" s="267">
        <v>169</v>
      </c>
      <c r="C269" s="266">
        <f t="shared" si="324"/>
        <v>33800</v>
      </c>
      <c r="N269" s="265">
        <f t="shared" ca="1" si="327"/>
        <v>22.470046546881274</v>
      </c>
      <c r="O269" s="240">
        <f t="shared" ca="1" si="328"/>
        <v>7.4700465468812753</v>
      </c>
      <c r="P269" s="240" t="str">
        <f t="shared" ca="1" si="329"/>
        <v>-3,99645712302733+6,31109545771389i</v>
      </c>
      <c r="Q269" s="240" t="str">
        <f t="shared" ca="1" si="330"/>
        <v>-3,19385644928039-6,75284209751442i</v>
      </c>
      <c r="R269" s="240" t="str">
        <f t="shared" ca="1" si="331"/>
        <v>7,41386832027941+0,914413441573473i</v>
      </c>
      <c r="S269" s="240" t="str">
        <f t="shared" ca="1" si="332"/>
        <v>-4,73894736173129+5,77442406784546i</v>
      </c>
      <c r="T269" s="240" t="str">
        <f t="shared" ca="1" si="333"/>
        <v>-2,34321720168667-7,0930197066054i</v>
      </c>
      <c r="U269" s="241" t="str">
        <f t="shared" ca="1" si="334"/>
        <v>7,24617861329274+1,81507325384729i</v>
      </c>
      <c r="V269" s="240" t="str">
        <f t="shared" ca="1" si="335"/>
        <v>-5,41015942109053+5,15089996514767i</v>
      </c>
      <c r="W269" s="240" t="str">
        <f t="shared" ca="1" si="336"/>
        <v>-1,45733378630659-7,32651169710812i</v>
      </c>
      <c r="X269" s="240" t="str">
        <f t="shared" ca="1" si="337"/>
        <v>6,96949963520064+2,68843267490764i</v>
      </c>
      <c r="Y269" s="240" t="str">
        <f t="shared" ca="1" si="338"/>
        <v>-5,99999764696619+4,44990153250305i</v>
      </c>
      <c r="Z269" s="240" t="str">
        <f t="shared" ca="1" si="339"/>
        <v>-0,549530714290423-7,44980613215031i</v>
      </c>
      <c r="AA269" s="240" t="str">
        <f t="shared" ca="1" si="340"/>
        <v>6,58799289536664+3,52135556613807i</v>
      </c>
      <c r="AB269" s="240" t="str">
        <f t="shared" ca="1" si="341"/>
        <v>-6,4995903234178+3,68197243883039i</v>
      </c>
      <c r="AC269" s="240" t="str">
        <f t="shared" ca="1" si="342"/>
        <v>0,366537811173278-7,46104854866615i</v>
      </c>
      <c r="AD269" s="240" t="str">
        <f t="shared" ca="1" si="343"/>
        <v>6,10739661026552+4,30131399196689i</v>
      </c>
      <c r="AE269" s="240" t="str">
        <f t="shared" ca="1" si="344"/>
        <v>-6,90142311157018+2,85866305248761i</v>
      </c>
      <c r="AF269" s="240" t="str">
        <f t="shared" ca="1" si="345"/>
        <v>1,27709326678191-7,36006985024688i</v>
      </c>
      <c r="AG269" s="240" t="str">
        <f t="shared" ca="1" si="346"/>
        <v>5,53493939536549+5,0165766516823i</v>
      </c>
      <c r="AH269" s="240" t="str">
        <f t="shared" ca="1" si="347"/>
        <v>-7,19945207226205+1,99235671298455i</v>
      </c>
      <c r="AI269" s="240" t="str">
        <f t="shared" ca="1" si="348"/>
        <v>2,16844005093707-7,14838885050785i</v>
      </c>
      <c r="AJ269" s="240" t="str">
        <f t="shared" ca="1" si="349"/>
        <v>4,87923154002376+5,65638532911348i</v>
      </c>
      <c r="AK269" s="240" t="str">
        <f t="shared" ca="1" si="350"/>
        <v>-7,38919457251851+1,09608347402733i</v>
      </c>
      <c r="AL269" s="240" t="str">
        <f t="shared" ca="1" si="351"/>
        <v>3,02717147833663-6,82918942871832i</v>
      </c>
      <c r="AM269" s="240" t="str">
        <f t="shared" ca="1" si="352"/>
        <v>4,15013550071823+6,21111670621726i</v>
      </c>
      <c r="AN269" s="240" t="str">
        <f t="shared" ca="1" si="353"/>
        <v>-7,46779670852294+0,183324119381168i</v>
      </c>
      <c r="AO269" s="240" t="str">
        <f t="shared" ca="1" si="354"/>
        <v>3,84037142900351-6,40727264129336i</v>
      </c>
      <c r="AP269" s="240" t="str">
        <f t="shared" ca="1" si="355"/>
        <v>3,35861756052581+6,67242710673564i</v>
      </c>
      <c r="AQ269" s="240" t="str">
        <f t="shared" ca="1" si="356"/>
        <v>-7,43407623098687-0,73219260065156i</v>
      </c>
      <c r="AR269" s="240" t="str">
        <f t="shared" ca="1" si="357"/>
        <v>-7,43407623098687-0,73219260065156i</v>
      </c>
      <c r="AS269" s="240" t="str">
        <f t="shared" ca="1" si="358"/>
        <v>2,51658288601035+7,03337799285754i</v>
      </c>
      <c r="AT269" s="240" t="str">
        <f t="shared" ca="1" si="359"/>
        <v>-7,28854032727902-1,6366964624512i</v>
      </c>
      <c r="AU269" s="240" t="str">
        <f t="shared" ca="1" si="360"/>
        <v>5,2821205690777-5,2821205690801i</v>
      </c>
      <c r="AV269" s="240" t="str">
        <f t="shared" ca="1" si="361"/>
        <v>1,6366964624545+7,28854032727828i</v>
      </c>
      <c r="AW269" s="240" t="str">
        <f t="shared" ca="1" si="362"/>
        <v>-7,03337799285617-2,51658288601416i</v>
      </c>
      <c r="AX269" s="240" t="str">
        <f t="shared" ca="1" si="363"/>
        <v>5,88898450943877-4,5958086187485i</v>
      </c>
      <c r="AY269" s="240" t="str">
        <f t="shared" ca="1" si="364"/>
        <v>0,732192600655141+7,43407623098652i</v>
      </c>
      <c r="AZ269" s="240" t="str">
        <f t="shared" ca="1" si="365"/>
        <v>-6,67242710673726-3,35861756052259i</v>
      </c>
      <c r="BA269" s="240" t="str">
        <f t="shared" ca="1" si="366"/>
        <v>6,40727264129533-3,84037142900022i</v>
      </c>
      <c r="BB269" s="240" t="str">
        <f t="shared" ca="1" si="367"/>
        <v>-0,183324119385105+7,46779670852284i</v>
      </c>
      <c r="BC269" s="240" t="str">
        <f t="shared" ca="1" si="368"/>
        <v>-6,21111670621754-4,1501355007178i</v>
      </c>
      <c r="BD269" s="240" t="str">
        <f t="shared" ca="1" si="369"/>
        <v>6,82918942871751-3,02717147833846i</v>
      </c>
      <c r="BE269" s="240" t="str">
        <f t="shared" ca="1" si="370"/>
        <v>-1,09608347402387+7,38919457251903i</v>
      </c>
      <c r="BF269" s="240" t="str">
        <f t="shared" ca="1" si="371"/>
        <v>-5,65638532911236-4,87923154002506i</v>
      </c>
      <c r="BG269" s="240" t="str">
        <f t="shared" ca="1" si="372"/>
        <v>7,14838885050792-2,16844005093685i</v>
      </c>
      <c r="BH269" s="240" t="str">
        <f t="shared" ca="1" si="373"/>
        <v>-1,99235671298333+7,19945207226238i</v>
      </c>
      <c r="BI269" s="240" t="str">
        <f t="shared" ca="1" si="374"/>
        <v>-5,01657665168434-5,53493939536364i</v>
      </c>
      <c r="BJ269" s="240" t="str">
        <f t="shared" ca="1" si="375"/>
        <v>7,36006985024732-1,27709326677939i</v>
      </c>
      <c r="BK269" s="240" t="str">
        <f t="shared" ca="1" si="376"/>
        <v>-2,8586630524886+6,90142311156978i</v>
      </c>
      <c r="BL269" s="240" t="str">
        <f t="shared" ca="1" si="377"/>
        <v>-4,30131399196723-6,10739661026528i</v>
      </c>
      <c r="BM269" s="240" t="str">
        <f t="shared" ca="1" si="378"/>
        <v>7,46104854866604-0,366537811175387i</v>
      </c>
      <c r="BN269" s="240" t="str">
        <f t="shared" ca="1" si="379"/>
        <v>-3,68197243883308+6,49959032341627i</v>
      </c>
      <c r="BO269" s="240" t="str">
        <f t="shared" ca="1" si="380"/>
        <v>-3,52135556613662-6,58799289536741i</v>
      </c>
      <c r="BP269" s="240" t="str">
        <f t="shared" ca="1" si="381"/>
        <v>7,4498061321503+0,549530714290592i</v>
      </c>
      <c r="BQ269" s="240" t="str">
        <f t="shared" ca="1" si="382"/>
        <v>-4,449901532502+5,99999764696697i</v>
      </c>
      <c r="BR269" s="240" t="str">
        <f t="shared" ca="1" si="383"/>
        <v>-2,68843267491095-6,96949963519936i</v>
      </c>
      <c r="BS269" s="240" t="str">
        <f t="shared" ca="1" si="384"/>
        <v>7,32651169710765+1,45733378630899i</v>
      </c>
      <c r="BT269" s="240" t="str">
        <f t="shared" ca="1" si="385"/>
        <v>-5,15089996514837+5,41015942108987i</v>
      </c>
      <c r="BU269" s="240" t="str">
        <f t="shared" ca="1" si="386"/>
        <v>-1,81507325384777-7,24617861329262i</v>
      </c>
      <c r="BV269" s="240" t="str">
        <f t="shared" ca="1" si="387"/>
        <v>7,09301970660625+2,34321720168408i</v>
      </c>
      <c r="BW269" s="240" t="str">
        <f t="shared" ca="1" si="388"/>
        <v>-5,77442406784752+4,73894736172878i</v>
      </c>
      <c r="BX269" s="240" t="str">
        <f t="shared" ca="1" si="389"/>
        <v>-0,91441344157171-7,41386832027962i</v>
      </c>
      <c r="BY269" s="240" t="str">
        <f t="shared" ca="1" si="390"/>
        <v>6,75284209751445+3,19385644928033i</v>
      </c>
      <c r="BZ269" s="240" t="str">
        <f t="shared" ca="1" si="391"/>
        <v>-6,31109545771299+3,99645712302877i</v>
      </c>
      <c r="CA269" s="240" t="str">
        <f t="shared" ca="1" si="392"/>
        <v>-3,38599752949049E-12-7,47004654688128i</v>
      </c>
      <c r="CB269" s="240" t="str">
        <f t="shared" ca="1" si="393"/>
        <v>6,31109545771275+3,99645712302914i</v>
      </c>
      <c r="CC269" s="240" t="str">
        <f t="shared" ca="1" si="394"/>
        <v>-6,75284209751464+3,19385644927992i</v>
      </c>
      <c r="CD269" s="240" t="str">
        <f t="shared" ca="1" si="395"/>
        <v>0,914413441572158-7,41386832027957i</v>
      </c>
      <c r="CE269" s="240" t="str">
        <f t="shared" ca="1" si="396"/>
        <v>5,77442406784724+4,73894736172913i</v>
      </c>
      <c r="CF269" s="240" t="str">
        <f t="shared" ca="1" si="397"/>
        <v>-7,09301970660646+2,34321720168346i</v>
      </c>
      <c r="CG269" s="240" t="str">
        <f t="shared" ca="1" si="398"/>
        <v>1,81507325384841-7,24617861329246i</v>
      </c>
      <c r="CH269" s="240" t="str">
        <f t="shared" ca="1" si="399"/>
        <v>5,1508999651482+5,41015942109002i</v>
      </c>
      <c r="CI269" s="240" t="str">
        <f t="shared" ca="1" si="400"/>
        <v>-7,32651169710769+1,45733378630876i</v>
      </c>
      <c r="CJ269" s="240" t="str">
        <f t="shared" ca="1" si="401"/>
        <v>2,68843267491136-6,9694996351992i</v>
      </c>
      <c r="CK269" s="240" t="str">
        <f t="shared" ca="1" si="402"/>
        <v>4,44990153250164+5,99999764696724i</v>
      </c>
      <c r="CL269" s="240" t="str">
        <f t="shared" ca="1" si="403"/>
        <v>-7,44980613215033+0,549530714290147i</v>
      </c>
      <c r="CM269" s="240" t="str">
        <f t="shared" ca="1" si="404"/>
        <v>3,52135556613701-6,5879928953672i</v>
      </c>
      <c r="CN269" s="240" t="str">
        <f t="shared" ca="1" si="405"/>
        <v>3,68197243883269+6,4995903234165i</v>
      </c>
      <c r="CO269" s="240" t="str">
        <f t="shared" ca="1" si="406"/>
        <v>-7,46104854866603-0,366537811175622i</v>
      </c>
      <c r="CP269" s="240" t="str">
        <f t="shared" ca="1" si="407"/>
        <v>4,30131399196759-6,10739661026502i</v>
      </c>
      <c r="CQ269" s="240" t="str">
        <f t="shared" ca="1" si="408"/>
        <v>2,85866305248819+6,90142311156994i</v>
      </c>
      <c r="CR269" s="240" t="str">
        <f t="shared" ca="1" si="409"/>
        <v>-7,36006985024724-1,27709326677983i</v>
      </c>
      <c r="CS269" s="240" t="str">
        <f t="shared" ca="1" si="410"/>
        <v>5,01657665168482-5,5349393953632i</v>
      </c>
      <c r="CT269" s="240" t="str">
        <f t="shared" ca="1" si="411"/>
        <v>1,9923567129827+7,19945207226256i</v>
      </c>
      <c r="CU269" s="240" t="str">
        <f t="shared" ca="1" si="412"/>
        <v>-7,14838885050772-2,16844005093749i</v>
      </c>
      <c r="CV269" s="240" t="str">
        <f t="shared" ca="1" si="413"/>
        <v>5,65638532911252-4,87923154002488i</v>
      </c>
      <c r="CW269" s="240" t="str">
        <f t="shared" ca="1" si="414"/>
        <v>1,09608347403099+7,38919457251797i</v>
      </c>
      <c r="CX269" s="240" t="str">
        <f t="shared" ca="1" si="415"/>
        <v>-6,82918942871733-3,02717147833887i</v>
      </c>
      <c r="CY269" s="240" t="str">
        <f t="shared" ca="1" si="416"/>
        <v>6,21111670621779-4,15013550071743i</v>
      </c>
      <c r="CZ269" s="240" t="str">
        <f t="shared" ca="1" si="417"/>
        <v>0,183324119384659+7,46779670852285i</v>
      </c>
      <c r="DA269" s="240" t="str">
        <f t="shared" ca="1" si="418"/>
        <v>-6,4072726412951-3,8403714290006i</v>
      </c>
      <c r="DB269" s="240" t="str">
        <f t="shared" ca="1" si="419"/>
        <v>6,67242710673736-3,35861756052238i</v>
      </c>
      <c r="DC269" s="240" t="str">
        <f t="shared" ca="1" si="420"/>
        <v>-0,732192600655374+7,4340762309865i</v>
      </c>
      <c r="DD269" s="240" t="str">
        <f t="shared" ca="1" si="421"/>
        <v>-5,8889845094385-4,59580861874886i</v>
      </c>
      <c r="DE269" s="240" t="str">
        <f t="shared" ca="1" si="422"/>
        <v>7,03337799285632-2,51658288601374i</v>
      </c>
      <c r="DF269" s="240" t="str">
        <f t="shared" ca="1" si="423"/>
        <v>-1,63669646245515+7,28854032727814i</v>
      </c>
      <c r="DG269" s="240" t="str">
        <f t="shared" ca="1" si="424"/>
        <v>-5,28212056907724-5,28212056908056i</v>
      </c>
      <c r="DH269" s="240" t="str">
        <f t="shared" ca="1" si="425"/>
        <v>7,28854032727917-1,63669646245056i</v>
      </c>
      <c r="DI269" s="240" t="str">
        <f t="shared" ca="1" si="426"/>
        <v>-2,51658288601097+7,03337799285731i</v>
      </c>
      <c r="DJ269" s="240" t="str">
        <f t="shared" ca="1" si="427"/>
        <v>-4,59580861875151-5,88898450943644i</v>
      </c>
      <c r="DK269" s="240" t="str">
        <f t="shared" ca="1" si="428"/>
        <v>7,43407623098692-0,732192600651115i</v>
      </c>
      <c r="DL269" s="240" t="str">
        <f t="shared" ca="1" si="429"/>
        <v>-3,3586175605262+6,67242710673544i</v>
      </c>
      <c r="DM269" s="240" t="str">
        <f t="shared" ca="1" si="430"/>
        <v>-3,84037142900312-6,40727264129359i</v>
      </c>
      <c r="DN269" s="240" t="str">
        <f t="shared" ca="1" si="431"/>
        <v>7,46779670852292+0,18332411938172i</v>
      </c>
      <c r="DO269" s="240" t="str">
        <f t="shared" ca="1" si="432"/>
        <v>-4,15013550071499+6,21111670621942i</v>
      </c>
      <c r="DP269" s="240" t="str">
        <f t="shared" ca="1" si="433"/>
        <v>-3,02717147833496-6,82918942871907i</v>
      </c>
      <c r="DQ269" s="240" t="str">
        <f t="shared" ca="1" si="434"/>
        <v>7,38919457251846+1,09608347402766i</v>
      </c>
      <c r="DR269" s="240" t="str">
        <f t="shared" ca="1" si="435"/>
        <v>-4,87923154002233+5,65638532911472i</v>
      </c>
      <c r="DS269" s="240" t="str">
        <f t="shared" ca="1" si="436"/>
        <v>-2,16844005094029-7,14838885050687i</v>
      </c>
      <c r="DT269" s="240" t="str">
        <f t="shared" ca="1" si="437"/>
        <v>7,1994520722613+1,99235671298723i</v>
      </c>
      <c r="DU269" s="240" t="str">
        <f t="shared" ca="1" si="438"/>
        <v>-5,53493939536636+5,01657665168134i</v>
      </c>
      <c r="DV269" s="240" t="str">
        <f t="shared" ca="1" si="439"/>
        <v>-1,27709326678273-7,36006985024674i</v>
      </c>
      <c r="DW269" s="240" t="str">
        <f t="shared" ca="1" si="440"/>
        <v>6,90142311157123+2,85866305248508i</v>
      </c>
      <c r="DX269" s="240" t="str">
        <f t="shared" ca="1" si="441"/>
        <v>-6,10739661026748+4,30131399196409i</v>
      </c>
      <c r="DY269" s="240" t="str">
        <f t="shared" ca="1" si="442"/>
        <v>-0,366537811171348-7,46104854866624i</v>
      </c>
      <c r="DZ269" s="240" t="str">
        <f t="shared" ca="1" si="443"/>
        <v>6,49959032341795+3,68197243883014i</v>
      </c>
      <c r="EA269" s="240" t="str">
        <f t="shared" ca="1" si="444"/>
        <v>-6,58799289536582+3,5213555661396i</v>
      </c>
      <c r="EB269" s="240" t="str">
        <f t="shared" ca="1" si="445"/>
        <v>0,549530714287216-7,44980613215054i</v>
      </c>
      <c r="EC269" s="240" t="str">
        <f t="shared" ca="1" si="446"/>
        <v>5,9999976469647+4,44990153250508i</v>
      </c>
      <c r="ED269" s="240" t="str">
        <f t="shared" ca="1" si="447"/>
        <v>-6,96949963520074+2,68843267490737i</v>
      </c>
      <c r="EE269" s="240" t="str">
        <f t="shared" ca="1" si="448"/>
        <v>1,45733378630546-7,32651169710835i</v>
      </c>
      <c r="EF269" s="240" t="str">
        <f t="shared" ca="1" si="449"/>
        <v>5,41015942109235+5,15089996514576i</v>
      </c>
      <c r="EG269" s="240" t="str">
        <f t="shared" ca="1" si="450"/>
        <v>-7,2461786132936+1,81507325384385i</v>
      </c>
      <c r="EH269" s="240" t="str">
        <f t="shared" ca="1" si="451"/>
        <v>2,34321720168792-7,09301970660498i</v>
      </c>
      <c r="EI269" s="240" t="str">
        <f t="shared" ca="1" si="452"/>
        <v>4,7389473617314+5,77442406784537i</v>
      </c>
      <c r="EJ269" s="240" t="str">
        <f t="shared" ca="1" si="453"/>
        <v>-7,41386832027916+0,914413441575498i</v>
      </c>
      <c r="EK269" s="240" t="str">
        <f t="shared" ca="1" si="454"/>
        <v>3,19385644927727-6,75284209751589i</v>
      </c>
      <c r="EL269" s="240" t="str">
        <f t="shared" ca="1" si="455"/>
        <v>3,99645712302552+6,31109545771504i</v>
      </c>
      <c r="EM269" s="240" t="str">
        <f t="shared" ca="1" si="456"/>
        <v>-7,47004654688128-2,19726974047116E-14i</v>
      </c>
      <c r="EN269" s="240"/>
      <c r="EO269" s="240"/>
      <c r="EP269" s="240"/>
    </row>
    <row r="270" spans="1:146">
      <c r="A270" s="268">
        <f t="shared" si="323"/>
        <v>3.3203125000000025E-3</v>
      </c>
      <c r="B270" s="267">
        <v>170</v>
      </c>
      <c r="C270" s="266">
        <f t="shared" si="324"/>
        <v>34000</v>
      </c>
      <c r="N270" s="265">
        <f t="shared" ca="1" si="327"/>
        <v>22.468636687805748</v>
      </c>
      <c r="O270" s="240">
        <f t="shared" ca="1" si="328"/>
        <v>7.4686366878057484</v>
      </c>
      <c r="P270" s="240" t="str">
        <f t="shared" ca="1" si="329"/>
        <v>-3,83964661658314+6,40606336482865i</v>
      </c>
      <c r="Q270" s="240" t="str">
        <f t="shared" ca="1" si="330"/>
        <v>-3,52069096317057-6,58674951066815i</v>
      </c>
      <c r="R270" s="240" t="str">
        <f t="shared" ca="1" si="331"/>
        <v>7,45964038782762+0,3664686326673i</v>
      </c>
      <c r="S270" s="240" t="str">
        <f t="shared" ca="1" si="332"/>
        <v>-4,14935222498284+6,20994445123851i</v>
      </c>
      <c r="T270" s="240" t="str">
        <f t="shared" ca="1" si="333"/>
        <v>-3,19325365685148-6,7515676000054i</v>
      </c>
      <c r="U270" s="241" t="str">
        <f t="shared" ca="1" si="334"/>
        <v>7,43267316076793+0,732054410298902i</v>
      </c>
      <c r="V270" s="240" t="str">
        <f t="shared" ca="1" si="335"/>
        <v>-4,44906168043261+5,99886523753819i</v>
      </c>
      <c r="W270" s="240" t="str">
        <f t="shared" ca="1" si="336"/>
        <v>-2,85812352277768-6,90012057162648i</v>
      </c>
      <c r="X270" s="240" t="str">
        <f t="shared" ca="1" si="337"/>
        <v>7,38779997303862+1,09587660473642i</v>
      </c>
      <c r="Y270" s="240" t="str">
        <f t="shared" ca="1" si="338"/>
        <v>-4,73805295660242+5,7733342320421i</v>
      </c>
      <c r="Z270" s="240" t="str">
        <f t="shared" ca="1" si="339"/>
        <v>-2,51610791879474-7,03205054841164i</v>
      </c>
      <c r="AA270" s="240" t="str">
        <f t="shared" ca="1" si="340"/>
        <v>7,32512892807937+1,45705873644571i</v>
      </c>
      <c r="AB270" s="240" t="str">
        <f t="shared" ca="1" si="341"/>
        <v>-5,01562984819479+5,53389475869713i</v>
      </c>
      <c r="AC270" s="240" t="str">
        <f t="shared" ca="1" si="342"/>
        <v>-2,16803079045039-7,14703969949076i</v>
      </c>
      <c r="AD270" s="240" t="str">
        <f t="shared" ca="1" si="343"/>
        <v>7,24481100592703+1,8147306860349i</v>
      </c>
      <c r="AE270" s="240" t="str">
        <f t="shared" ca="1" si="344"/>
        <v>-5,28112364816609+5,28112364816607i</v>
      </c>
      <c r="AF270" s="240" t="str">
        <f t="shared" ca="1" si="345"/>
        <v>-1,81473068603482-7,24481100592704i</v>
      </c>
      <c r="AG270" s="240" t="str">
        <f t="shared" ca="1" si="346"/>
        <v>7,14703969949074+2,16803079045047i</v>
      </c>
      <c r="AH270" s="240" t="str">
        <f t="shared" ca="1" si="347"/>
        <v>-5,53389475869718+5,01562984819473i</v>
      </c>
      <c r="AI270" s="240" t="str">
        <f t="shared" ca="1" si="348"/>
        <v>-1,45705873644563-7,32512892807939i</v>
      </c>
      <c r="AJ270" s="240" t="str">
        <f t="shared" ca="1" si="349"/>
        <v>7,03205054841161+2,51610791879481i</v>
      </c>
      <c r="AK270" s="240" t="str">
        <f t="shared" ca="1" si="350"/>
        <v>-5,77333423204215+4,73805295660235i</v>
      </c>
      <c r="AL270" s="240" t="str">
        <f t="shared" ca="1" si="351"/>
        <v>-1,09587660473635-7,38779997303863i</v>
      </c>
      <c r="AM270" s="240" t="str">
        <f t="shared" ca="1" si="352"/>
        <v>6,90012057162758+2,858123522775i</v>
      </c>
      <c r="AN270" s="240" t="str">
        <f t="shared" ca="1" si="353"/>
        <v>-5,99886523753649+4,44906168043491i</v>
      </c>
      <c r="AO270" s="240" t="str">
        <f t="shared" ca="1" si="354"/>
        <v>-0,732054410302493-7,43267316076758i</v>
      </c>
      <c r="AP270" s="240" t="str">
        <f t="shared" ca="1" si="355"/>
        <v>6,75156760000376+3,19325365685493i</v>
      </c>
      <c r="AQ270" s="240" t="str">
        <f t="shared" ca="1" si="356"/>
        <v>-6,20994445124022+4,14935222498028i</v>
      </c>
      <c r="AR270" s="240" t="str">
        <f t="shared" ca="1" si="357"/>
        <v>-6,20994445124022+4,14935222498028i</v>
      </c>
      <c r="AS270" s="240" t="str">
        <f t="shared" ca="1" si="358"/>
        <v>6,58674951066701+3,52069096317271i</v>
      </c>
      <c r="AT270" s="240" t="str">
        <f t="shared" ca="1" si="359"/>
        <v>-6,40606336482971+3,83964661658137i</v>
      </c>
      <c r="AU270" s="240" t="str">
        <f t="shared" ca="1" si="360"/>
        <v>1,51152129058105E-12-7,46863668780575i</v>
      </c>
      <c r="AV270" s="240" t="str">
        <f t="shared" ca="1" si="361"/>
        <v>6,40606336482804+3,83964661658414i</v>
      </c>
      <c r="AW270" s="240" t="str">
        <f t="shared" ca="1" si="362"/>
        <v>-6,58674951066848+3,52069096316995i</v>
      </c>
      <c r="AX270" s="240" t="str">
        <f t="shared" ca="1" si="363"/>
        <v>0,366468632667444-7,45964038782761i</v>
      </c>
      <c r="AY270" s="240" t="str">
        <f t="shared" ca="1" si="364"/>
        <v>6,20994445123848+4,14935222498288i</v>
      </c>
      <c r="AZ270" s="240" t="str">
        <f t="shared" ca="1" si="365"/>
        <v>-6,75156760000514+3,19325365685201i</v>
      </c>
      <c r="BA270" s="240" t="str">
        <f t="shared" ca="1" si="366"/>
        <v>0,732054410298214-7,432673160768i</v>
      </c>
      <c r="BB270" s="240" t="str">
        <f t="shared" ca="1" si="367"/>
        <v>5,99886523753898+4,44906168043154i</v>
      </c>
      <c r="BC270" s="240" t="str">
        <f t="shared" ca="1" si="368"/>
        <v>-6,90012057162594+2,85812352277898i</v>
      </c>
      <c r="BD270" s="240" t="str">
        <f t="shared" ca="1" si="369"/>
        <v>1,09587660473441-7,38779997303892i</v>
      </c>
      <c r="BE270" s="240" t="str">
        <f t="shared" ca="1" si="370"/>
        <v>5,77333423204394+4,73805295660017i</v>
      </c>
      <c r="BF270" s="240" t="str">
        <f t="shared" ca="1" si="371"/>
        <v>-7,0320505484107+2,51610791879736i</v>
      </c>
      <c r="BG270" s="240" t="str">
        <f t="shared" ca="1" si="372"/>
        <v>1,45705873644215-7,32512892808008i</v>
      </c>
      <c r="BH270" s="240" t="str">
        <f t="shared" ca="1" si="373"/>
        <v>5,53389475869451+5,01562984819768i</v>
      </c>
      <c r="BI270" s="240" t="str">
        <f t="shared" ca="1" si="374"/>
        <v>-7,14703969949165+2,16803079044747i</v>
      </c>
      <c r="BJ270" s="240" t="str">
        <f t="shared" ca="1" si="375"/>
        <v>1,81473068603796-7,24481100592626i</v>
      </c>
      <c r="BK270" s="240" t="str">
        <f t="shared" ca="1" si="376"/>
        <v>5,2811236481644+5,28112364816776i</v>
      </c>
      <c r="BL270" s="240" t="str">
        <f t="shared" ca="1" si="377"/>
        <v>-7,24481100592746+1,81473068603315i</v>
      </c>
      <c r="BM270" s="240" t="str">
        <f t="shared" ca="1" si="378"/>
        <v>2,16803079045201-7,14703969949028i</v>
      </c>
      <c r="BN270" s="240" t="str">
        <f t="shared" ca="1" si="379"/>
        <v>5,01562984819416+5,5338947586977i</v>
      </c>
      <c r="BO270" s="240" t="str">
        <f t="shared" ca="1" si="380"/>
        <v>-7,32512892807956+1,45705873644477i</v>
      </c>
      <c r="BP270" s="240" t="str">
        <f t="shared" ca="1" si="381"/>
        <v>2,51610791879484-7,0320505484116i</v>
      </c>
      <c r="BQ270" s="240" t="str">
        <f t="shared" ca="1" si="382"/>
        <v>4,73805295660225+5,77333423204223i</v>
      </c>
      <c r="BR270" s="240" t="str">
        <f t="shared" ca="1" si="383"/>
        <v>-7,38779997303852+1,09587660473706i</v>
      </c>
      <c r="BS270" s="240" t="str">
        <f t="shared" ca="1" si="384"/>
        <v>2,8581235227765-6,90012057162697i</v>
      </c>
      <c r="BT270" s="240" t="str">
        <f t="shared" ca="1" si="385"/>
        <v>4,4490616804337+5,99886523753738i</v>
      </c>
      <c r="BU270" s="240" t="str">
        <f t="shared" ca="1" si="386"/>
        <v>-7,43267316076773+0,732054410300884i</v>
      </c>
      <c r="BV270" s="240" t="str">
        <f t="shared" ca="1" si="387"/>
        <v>3,19325365684959-6,75156760000629i</v>
      </c>
      <c r="BW270" s="240" t="str">
        <f t="shared" ca="1" si="388"/>
        <v>4,14935222498511+6,20994445123699i</v>
      </c>
      <c r="BX270" s="240" t="str">
        <f t="shared" ca="1" si="389"/>
        <v>-7,45964038782748+0,366468632670123i</v>
      </c>
      <c r="BY270" s="240" t="str">
        <f t="shared" ca="1" si="390"/>
        <v>3,52069096316739-6,58674951066984i</v>
      </c>
      <c r="BZ270" s="240" t="str">
        <f t="shared" ca="1" si="391"/>
        <v>3,83964661658007+6,40606336483048i</v>
      </c>
      <c r="CA270" s="240" t="str">
        <f t="shared" ca="1" si="392"/>
        <v>-7,46863668780575-3,0230425811621E-12i</v>
      </c>
      <c r="CB270" s="240" t="str">
        <f t="shared" ca="1" si="393"/>
        <v>3,83964661658562-6,40606336482715i</v>
      </c>
      <c r="CC270" s="240" t="str">
        <f t="shared" ca="1" si="394"/>
        <v>3,52069096316843+6,58674951066929i</v>
      </c>
      <c r="CD270" s="240" t="str">
        <f t="shared" ca="1" si="395"/>
        <v>-7,45964038782754-0,366468632668954i</v>
      </c>
      <c r="CE270" s="240" t="str">
        <f t="shared" ca="1" si="396"/>
        <v>4,14935222498414-6,20994445123765i</v>
      </c>
      <c r="CF270" s="240" t="str">
        <f t="shared" ca="1" si="397"/>
        <v>3,19325365685045+6,75156760000588i</v>
      </c>
      <c r="CG270" s="240" t="str">
        <f t="shared" ca="1" si="398"/>
        <v>-7,43267316076783-0,732054410299929i</v>
      </c>
      <c r="CH270" s="240" t="str">
        <f t="shared" ca="1" si="399"/>
        <v>4,44906168043276-5,99886523753809i</v>
      </c>
      <c r="CI270" s="240" t="str">
        <f t="shared" ca="1" si="400"/>
        <v>2,85812352277758+6,90012057162652i</v>
      </c>
      <c r="CJ270" s="240" t="str">
        <f t="shared" ca="1" si="401"/>
        <v>-7,38779997303872-1,09587660473569i</v>
      </c>
      <c r="CK270" s="240" t="str">
        <f t="shared" ca="1" si="402"/>
        <v>4,73805295660151-5,77333423204284i</v>
      </c>
      <c r="CL270" s="240" t="str">
        <f t="shared" ca="1" si="403"/>
        <v>2,51610791879594+7,03205054841121i</v>
      </c>
      <c r="CM270" s="240" t="str">
        <f t="shared" ca="1" si="404"/>
        <v>-7,32512892807978-1,45705873644362i</v>
      </c>
      <c r="CN270" s="240" t="str">
        <f t="shared" ca="1" si="405"/>
        <v>5,01562984819313-5,53389475869863i</v>
      </c>
      <c r="CO270" s="240" t="str">
        <f t="shared" ca="1" si="406"/>
        <v>2,16803079045293+7,14703969948999i</v>
      </c>
      <c r="CP270" s="240" t="str">
        <f t="shared" ca="1" si="407"/>
        <v>-7,24481100592769-1,81473068603222i</v>
      </c>
      <c r="CQ270" s="240" t="str">
        <f t="shared" ca="1" si="408"/>
        <v>5,28112364816897-5,28112364816319i</v>
      </c>
      <c r="CR270" s="240" t="str">
        <f t="shared" ca="1" si="409"/>
        <v>1,81473068603169+7,24481100592782i</v>
      </c>
      <c r="CS270" s="240" t="str">
        <f t="shared" ca="1" si="410"/>
        <v>-7,14703969948984-2,16803079045346i</v>
      </c>
      <c r="CT270" s="240" t="str">
        <f t="shared" ca="1" si="411"/>
        <v>5,53389475869871-5,01562984819304i</v>
      </c>
      <c r="CU270" s="240" t="str">
        <f t="shared" ca="1" si="412"/>
        <v>1,45705873644309+7,3251289280799i</v>
      </c>
      <c r="CV270" s="240" t="str">
        <f t="shared" ca="1" si="413"/>
        <v>-7,03205054841102-2,51610791879646i</v>
      </c>
      <c r="CW270" s="240" t="str">
        <f t="shared" ca="1" si="414"/>
        <v>5,7733342320432-4,73805295660108i</v>
      </c>
      <c r="CX270" s="240" t="str">
        <f t="shared" ca="1" si="415"/>
        <v>1,09587660473556+7,38779997303875i</v>
      </c>
      <c r="CY270" s="240" t="str">
        <f t="shared" ca="1" si="416"/>
        <v>-6,90012057162631-2,85812352277809i</v>
      </c>
      <c r="CZ270" s="240" t="str">
        <f t="shared" ca="1" si="417"/>
        <v>5,99886523753842-4,44906168043231i</v>
      </c>
      <c r="DA270" s="240" t="str">
        <f t="shared" ca="1" si="418"/>
        <v>0,73205441029938+7,43267316076788i</v>
      </c>
      <c r="DB270" s="240" t="str">
        <f t="shared" ca="1" si="419"/>
        <v>-6,75156760000565-3,19325365685095i</v>
      </c>
      <c r="DC270" s="240" t="str">
        <f t="shared" ca="1" si="420"/>
        <v>6,20994445123795-4,14935222498368i</v>
      </c>
      <c r="DD270" s="240" t="str">
        <f t="shared" ca="1" si="421"/>
        <v>0,366468632668402+7,45964038782757i</v>
      </c>
      <c r="DE270" s="240" t="str">
        <f t="shared" ca="1" si="422"/>
        <v>-6,58674951066904-3,52069096316892i</v>
      </c>
      <c r="DF270" s="240" t="str">
        <f t="shared" ca="1" si="423"/>
        <v>6,40606336482744-3,83964661658515i</v>
      </c>
      <c r="DG270" s="240" t="str">
        <f t="shared" ca="1" si="424"/>
        <v>2,8949358906293E-12+7,46863668780575i</v>
      </c>
      <c r="DH270" s="240" t="str">
        <f t="shared" ca="1" si="425"/>
        <v>-6,4060633648302-3,83964661658055i</v>
      </c>
      <c r="DI270" s="240" t="str">
        <f t="shared" ca="1" si="426"/>
        <v>6,5867495106701-3,52069096316691i</v>
      </c>
      <c r="DJ270" s="240" t="str">
        <f t="shared" ca="1" si="427"/>
        <v>-0,366468632670675+7,45964038782746i</v>
      </c>
      <c r="DK270" s="240" t="str">
        <f t="shared" ca="1" si="428"/>
        <v>-6,20994445123668-4,14935222498557i</v>
      </c>
      <c r="DL270" s="240" t="str">
        <f t="shared" ca="1" si="429"/>
        <v>6,75156760000644-3,19325365684928i</v>
      </c>
      <c r="DM270" s="240" t="str">
        <f t="shared" ca="1" si="430"/>
        <v>-0,732054410301223+7,4326731607677i</v>
      </c>
      <c r="DN270" s="240" t="str">
        <f t="shared" ca="1" si="431"/>
        <v>-5,99886523753706-4,44906168043414i</v>
      </c>
      <c r="DO270" s="240" t="str">
        <f t="shared" ca="1" si="432"/>
        <v>6,90012057162718-2,85812352277599i</v>
      </c>
      <c r="DP270" s="240" t="str">
        <f t="shared" ca="1" si="433"/>
        <v>-1,09587660473739+7,38779997303847i</v>
      </c>
      <c r="DQ270" s="240" t="str">
        <f t="shared" ca="1" si="434"/>
        <v>-5,77333423204202-4,73805295660251i</v>
      </c>
      <c r="DR270" s="240" t="str">
        <f t="shared" ca="1" si="435"/>
        <v>7,03205054841179-2,51610791879431i</v>
      </c>
      <c r="DS270" s="240" t="str">
        <f t="shared" ca="1" si="436"/>
        <v>-1,45705873644532+7,32512892807945i</v>
      </c>
      <c r="DT270" s="240" t="str">
        <f t="shared" ca="1" si="437"/>
        <v>-5,53389475869747-5,01562984819441i</v>
      </c>
      <c r="DU270" s="240" t="str">
        <f t="shared" ca="1" si="438"/>
        <v>7,14703969949038-2,16803079045169i</v>
      </c>
      <c r="DV270" s="240" t="str">
        <f t="shared" ca="1" si="439"/>
        <v>-1,8147306860339+7,24481100592727i</v>
      </c>
      <c r="DW270" s="240" t="str">
        <f t="shared" ca="1" si="440"/>
        <v>-5,28112364816737-5,28112364816479i</v>
      </c>
      <c r="DX270" s="240" t="str">
        <f t="shared" ca="1" si="441"/>
        <v>7,24481100592639-1,81473068603742i</v>
      </c>
      <c r="DY270" s="240" t="str">
        <f t="shared" ca="1" si="442"/>
        <v>-2,1680307904478+7,14703969949155i</v>
      </c>
      <c r="DZ270" s="240" t="str">
        <f t="shared" ca="1" si="443"/>
        <v>-5,01562984819742-5,53389475869474i</v>
      </c>
      <c r="EA270" s="240" t="str">
        <f t="shared" ca="1" si="444"/>
        <v>7,32512892807874-1,45705873644889i</v>
      </c>
      <c r="EB270" s="240" t="str">
        <f t="shared" ca="1" si="445"/>
        <v>-2,51610791879808+7,03205054841045i</v>
      </c>
      <c r="EC270" s="240" t="str">
        <f t="shared" ca="1" si="446"/>
        <v>-4,73805295659975-5,77333423204429i</v>
      </c>
      <c r="ED270" s="240" t="str">
        <f t="shared" ca="1" si="447"/>
        <v>7,387799973039-1,09587660473386i</v>
      </c>
      <c r="EE270" s="240" t="str">
        <f t="shared" ca="1" si="448"/>
        <v>-2,85812352277929+6,90012057162581i</v>
      </c>
      <c r="EF270" s="240" t="str">
        <f t="shared" ca="1" si="449"/>
        <v>-4,44906168043128-5,99886523753918i</v>
      </c>
      <c r="EG270" s="240" t="str">
        <f t="shared" ca="1" si="450"/>
        <v>7,43267316076806-0,732054410297664i</v>
      </c>
      <c r="EH270" s="240" t="str">
        <f t="shared" ca="1" si="451"/>
        <v>-3,19325365685213+6,75156760000509i</v>
      </c>
      <c r="EI270" s="240" t="str">
        <f t="shared" ca="1" si="452"/>
        <v>-4,1493522249826-6,20994445123867i</v>
      </c>
      <c r="EJ270" s="240" t="str">
        <f t="shared" ca="1" si="453"/>
        <v>7,45964038782765-0,36646863266668i</v>
      </c>
      <c r="EK270" s="240" t="str">
        <f t="shared" ca="1" si="454"/>
        <v>-3,52069096317006+6,58674951066843i</v>
      </c>
      <c r="EL270" s="240" t="str">
        <f t="shared" ca="1" si="455"/>
        <v>-3,83964661658367-6,40606336482832i</v>
      </c>
      <c r="EM270" s="240" t="str">
        <f t="shared" ca="1" si="456"/>
        <v>7,46863668780575-7,46600334702034E-13i</v>
      </c>
      <c r="EN270" s="240"/>
      <c r="EO270" s="240"/>
      <c r="EP270" s="240"/>
    </row>
    <row r="271" spans="1:146">
      <c r="A271" s="268">
        <f t="shared" si="323"/>
        <v>3.3398437500000025E-3</v>
      </c>
      <c r="B271" s="267">
        <v>171</v>
      </c>
      <c r="C271" s="266">
        <f t="shared" si="324"/>
        <v>34200</v>
      </c>
      <c r="N271" s="265">
        <f t="shared" ca="1" si="327"/>
        <v>22.467084540858526</v>
      </c>
      <c r="O271" s="240">
        <f t="shared" ca="1" si="328"/>
        <v>7.4670845408585249</v>
      </c>
      <c r="P271" s="240" t="str">
        <f t="shared" ca="1" si="329"/>
        <v>-3,68051247141616+6,49701312050995i</v>
      </c>
      <c r="Q271" s="240" t="str">
        <f t="shared" ca="1" si="330"/>
        <v>-3,83884865357816-6,40473204398509i</v>
      </c>
      <c r="R271" s="240" t="str">
        <f t="shared" ca="1" si="331"/>
        <v>7,46483559460096-0,183251428116785i</v>
      </c>
      <c r="S271" s="240" t="str">
        <f t="shared" ca="1" si="332"/>
        <v>-3,51995928616429+6,58538063927016i</v>
      </c>
      <c r="T271" s="240" t="str">
        <f t="shared" ca="1" si="333"/>
        <v>-3,99487245685523-6,30859299636518i</v>
      </c>
      <c r="U271" s="241" t="str">
        <f t="shared" ca="1" si="334"/>
        <v>7,45809011050938-0,366392472426254i</v>
      </c>
      <c r="V271" s="240" t="str">
        <f t="shared" ca="1" si="335"/>
        <v>-3,35728580905878+6,66978137097618i</v>
      </c>
      <c r="W271" s="240" t="str">
        <f t="shared" ca="1" si="336"/>
        <v>-4,14848989834174-6,20865388821803i</v>
      </c>
      <c r="X271" s="240" t="str">
        <f t="shared" ca="1" si="337"/>
        <v>7,4468521518112-0,549312815609862i</v>
      </c>
      <c r="Y271" s="240" t="str">
        <f t="shared" ca="1" si="338"/>
        <v>-3,19259002851887+6,75016447578355i</v>
      </c>
      <c r="Z271" s="240" t="str">
        <f t="shared" ca="1" si="339"/>
        <v>-4,29960844463617-6,10497491912471i</v>
      </c>
      <c r="AA271" s="240" t="str">
        <f t="shared" ca="1" si="340"/>
        <v>7,43112848783246-0,731902273294243i</v>
      </c>
      <c r="AB271" s="240" t="str">
        <f t="shared" ca="1" si="341"/>
        <v>-3,02597115112374+6,82648153391593i</v>
      </c>
      <c r="AC271" s="240" t="str">
        <f t="shared" ca="1" si="342"/>
        <v>-4,4481370675756-5,99761854142028i</v>
      </c>
      <c r="AD271" s="240" t="str">
        <f t="shared" ca="1" si="343"/>
        <v>7,41092858992051-0,914050860415985i</v>
      </c>
      <c r="AE271" s="240" t="str">
        <f t="shared" ca="1" si="344"/>
        <v>-2,85752954185626+6,89868657483054i</v>
      </c>
      <c r="AF271" s="240" t="str">
        <f t="shared" ca="1" si="345"/>
        <v>-4,59398629907213-5,88664942257188i</v>
      </c>
      <c r="AG271" s="240" t="str">
        <f t="shared" ca="1" si="346"/>
        <v>7,38626462573836-1,09564885747877i</v>
      </c>
      <c r="AH271" s="240" t="str">
        <f t="shared" ca="1" si="347"/>
        <v>-2,68736666364194+6,96673610491128i</v>
      </c>
      <c r="AI271" s="240" t="str">
        <f t="shared" ca="1" si="348"/>
        <v>-4,73706828500291-5,77213440622687i</v>
      </c>
      <c r="AJ271" s="240" t="str">
        <f t="shared" ca="1" si="349"/>
        <v>7,357151451936-1,27658687663803i</v>
      </c>
      <c r="AK271" s="240" t="str">
        <f t="shared" ca="1" si="350"/>
        <v>-2,51558501623723+7,03058913366519i</v>
      </c>
      <c r="AL271" s="240" t="str">
        <f t="shared" ca="1" si="351"/>
        <v>-4,87729683812861-5,65414247195002i</v>
      </c>
      <c r="AM271" s="240" t="str">
        <f t="shared" ca="1" si="352"/>
        <v>7,32360660520018-1,45675592759964i</v>
      </c>
      <c r="AN271" s="240" t="str">
        <f t="shared" ca="1" si="353"/>
        <v>-2,34228807448113+7,09020719841612i</v>
      </c>
      <c r="AO271" s="240" t="str">
        <f t="shared" ca="1" si="354"/>
        <v>-5,01458749001346-5,53274469366958i</v>
      </c>
      <c r="AP271" s="240" t="str">
        <f t="shared" ca="1" si="355"/>
        <v>7,28565029169358-1,6360474832576i</v>
      </c>
      <c r="AQ271" s="240" t="str">
        <f t="shared" ca="1" si="356"/>
        <v>-2,16758022597639+7,1455543874695i</v>
      </c>
      <c r="AR271" s="240" t="str">
        <f t="shared" ca="1" si="357"/>
        <v>-2,16758022597639+7,1455543874695i</v>
      </c>
      <c r="AS271" s="240" t="str">
        <f t="shared" ca="1" si="358"/>
        <v>7,24330537487938-1,81435354508754i</v>
      </c>
      <c r="AT271" s="240" t="str">
        <f t="shared" ca="1" si="359"/>
        <v>-1,99156670818734+7,19659736175147i</v>
      </c>
      <c r="AU271" s="240" t="str">
        <f t="shared" ca="1" si="360"/>
        <v>-5,28002611453607-5,28002611453253i</v>
      </c>
      <c r="AV271" s="240" t="str">
        <f t="shared" ca="1" si="361"/>
        <v>7,19659736175014-1,99156670819216i</v>
      </c>
      <c r="AW271" s="240" t="str">
        <f t="shared" ca="1" si="362"/>
        <v>-1,81435354508989+7,2433053748788i</v>
      </c>
      <c r="AX271" s="240" t="str">
        <f t="shared" ca="1" si="363"/>
        <v>-5,40801419686876-5,14885754190134i</v>
      </c>
      <c r="AY271" s="240" t="str">
        <f t="shared" ca="1" si="364"/>
        <v>7,1455543874702-2,16758022597406i</v>
      </c>
      <c r="AZ271" s="240" t="str">
        <f t="shared" ca="1" si="365"/>
        <v>-1,63604748325997+7,28565029169305i</v>
      </c>
      <c r="BA271" s="240" t="str">
        <f t="shared" ca="1" si="366"/>
        <v>-5,53274469366802-5,01458749001518i</v>
      </c>
      <c r="BB271" s="240" t="str">
        <f t="shared" ca="1" si="367"/>
        <v>7,09020719841686-2,34228807447892i</v>
      </c>
      <c r="BC271" s="240" t="str">
        <f t="shared" ca="1" si="368"/>
        <v>-1,45675592759463+7,32360660520117i</v>
      </c>
      <c r="BD271" s="240" t="str">
        <f t="shared" ca="1" si="369"/>
        <v>-5,65414247195141-4,87729683812699i</v>
      </c>
      <c r="BE271" s="240" t="str">
        <f t="shared" ca="1" si="370"/>
        <v>7,03058913366472-2,51558501623854i</v>
      </c>
      <c r="BF271" s="240" t="str">
        <f t="shared" ca="1" si="371"/>
        <v>-1,27658687663738+7,35715145193611i</v>
      </c>
      <c r="BG271" s="240" t="str">
        <f t="shared" ca="1" si="372"/>
        <v>-5,77213440622681-4,73706828500298i</v>
      </c>
      <c r="BH271" s="240" t="str">
        <f t="shared" ca="1" si="373"/>
        <v>6,96673610491158-2,68736666364115i</v>
      </c>
      <c r="BI271" s="240" t="str">
        <f t="shared" ca="1" si="374"/>
        <v>-1,09564885748033+7,38626462573813i</v>
      </c>
      <c r="BJ271" s="240" t="str">
        <f t="shared" ca="1" si="375"/>
        <v>-5,88664942257-4,59398629907455i</v>
      </c>
      <c r="BK271" s="240" t="str">
        <f t="shared" ca="1" si="376"/>
        <v>6,898686574832-2,85752954185274i</v>
      </c>
      <c r="BL271" s="240" t="str">
        <f t="shared" ca="1" si="377"/>
        <v>-0,914050860413133+7,41092858992086i</v>
      </c>
      <c r="BM271" s="240" t="str">
        <f t="shared" ca="1" si="378"/>
        <v>-5,99761854142155-4,44813706757388i</v>
      </c>
      <c r="BN271" s="240" t="str">
        <f t="shared" ca="1" si="379"/>
        <v>6,82648153391535-3,02597115112507i</v>
      </c>
      <c r="BO271" s="240" t="str">
        <f t="shared" ca="1" si="380"/>
        <v>-0,731902273293542+7,43112848783252i</v>
      </c>
      <c r="BP271" s="240" t="str">
        <f t="shared" ca="1" si="381"/>
        <v>-6,10497491912457-4,29960844463637i</v>
      </c>
      <c r="BQ271" s="240" t="str">
        <f t="shared" ca="1" si="382"/>
        <v>6,75016447578429-3,1925900285173i</v>
      </c>
      <c r="BR271" s="240" t="str">
        <f t="shared" ca="1" si="383"/>
        <v>-0,549312815612334+7,44685215181102i</v>
      </c>
      <c r="BS271" s="240" t="str">
        <f t="shared" ca="1" si="384"/>
        <v>-6,20865388821624-4,14848989834442i</v>
      </c>
      <c r="BT271" s="240" t="str">
        <f t="shared" ca="1" si="385"/>
        <v>6,66978137097463-3,35728580906187i</v>
      </c>
      <c r="BU271" s="240" t="str">
        <f t="shared" ca="1" si="386"/>
        <v>-0,366392472423511+7,45809011050951i</v>
      </c>
      <c r="BV271" s="240" t="str">
        <f t="shared" ca="1" si="387"/>
        <v>-6,30859299636625-3,99487245685353i</v>
      </c>
      <c r="BW271" s="240" t="str">
        <f t="shared" ca="1" si="388"/>
        <v>6,58538063926956-3,5199592861654i</v>
      </c>
      <c r="BX271" s="240" t="str">
        <f t="shared" ca="1" si="389"/>
        <v>-0,183251428117009+7,46483559460096i</v>
      </c>
      <c r="BY271" s="240" t="str">
        <f t="shared" ca="1" si="390"/>
        <v>-6,40473204398483-3,8388486535786i</v>
      </c>
      <c r="BZ271" s="240" t="str">
        <f t="shared" ca="1" si="391"/>
        <v>6,49701312051075-3,68051247141476i</v>
      </c>
      <c r="CA271" s="240" t="str">
        <f t="shared" ca="1" si="392"/>
        <v>-2,21375513242155E-12+7,46708454085852i</v>
      </c>
      <c r="CB271" s="240" t="str">
        <f t="shared" ca="1" si="393"/>
        <v>-6,49701312050836-3,68051247141898i</v>
      </c>
      <c r="CC271" s="240" t="str">
        <f t="shared" ca="1" si="394"/>
        <v>6,4047320439834-3,83884865358099i</v>
      </c>
      <c r="CD271" s="240" t="str">
        <f t="shared" ca="1" si="395"/>
        <v>0,183251428119797+7,46483559460089i</v>
      </c>
      <c r="CE271" s="240" t="str">
        <f t="shared" ca="1" si="396"/>
        <v>-6,58538063927077-3,51995928616312i</v>
      </c>
      <c r="CF271" s="240" t="str">
        <f t="shared" ca="1" si="397"/>
        <v>6,30859299636477-3,99487245685589i</v>
      </c>
      <c r="CG271" s="240" t="str">
        <f t="shared" ca="1" si="398"/>
        <v>0,366392472426084+7,45809011050939i</v>
      </c>
      <c r="CH271" s="240" t="str">
        <f t="shared" ca="1" si="399"/>
        <v>-6,66978137097569-3,35728580905975i</v>
      </c>
      <c r="CI271" s="240" t="str">
        <f t="shared" ca="1" si="400"/>
        <v>6,20865388821894-4,14848989834039i</v>
      </c>
      <c r="CJ271" s="240" t="str">
        <f t="shared" ca="1" si="401"/>
        <v>0,549312815607285+7,44685215181139i</v>
      </c>
      <c r="CK271" s="240" t="str">
        <f t="shared" ca="1" si="402"/>
        <v>-6,75016447578222-3,19259002852169i</v>
      </c>
      <c r="CL271" s="240" t="str">
        <f t="shared" ca="1" si="403"/>
        <v>6,10497491912308-4,29960844463847i</v>
      </c>
      <c r="CM271" s="240" t="str">
        <f t="shared" ca="1" si="404"/>
        <v>0,731902273296106+7,43112848783227i</v>
      </c>
      <c r="CN271" s="240" t="str">
        <f t="shared" ca="1" si="405"/>
        <v>-6,82648153391647-3,02597115112252i</v>
      </c>
      <c r="CO271" s="240" t="str">
        <f t="shared" ca="1" si="406"/>
        <v>5,99761854142002-4,44813706757595i</v>
      </c>
      <c r="CP271" s="240" t="str">
        <f t="shared" ca="1" si="407"/>
        <v>0,914050860415896+7,41092858992052i</v>
      </c>
      <c r="CQ271" s="240" t="str">
        <f t="shared" ca="1" si="408"/>
        <v>-6,89868657483014-2,85752954185722i</v>
      </c>
      <c r="CR271" s="240" t="str">
        <f t="shared" ca="1" si="409"/>
        <v>5,88664942257285-4,59398629907089i</v>
      </c>
      <c r="CS271" s="240" t="str">
        <f t="shared" ca="1" si="410"/>
        <v>1,09564885747553+7,38626462573884i</v>
      </c>
      <c r="CT271" s="240" t="str">
        <f t="shared" ca="1" si="411"/>
        <v>-6,96673610491251-2,68736666363875i</v>
      </c>
      <c r="CU271" s="240" t="str">
        <f t="shared" ca="1" si="412"/>
        <v>5,77213440622504-4,73706828500513i</v>
      </c>
      <c r="CV271" s="240" t="str">
        <f t="shared" ca="1" si="413"/>
        <v>1,27658687663992+7,35715145193567i</v>
      </c>
      <c r="CW271" s="240" t="str">
        <f t="shared" ca="1" si="414"/>
        <v>-7,03058913366566-2,51558501623592i</v>
      </c>
      <c r="CX271" s="240" t="str">
        <f t="shared" ca="1" si="415"/>
        <v>5,65414247194973-4,87729683812894i</v>
      </c>
      <c r="CY271" s="240" t="str">
        <f t="shared" ca="1" si="416"/>
        <v>1,45675592759736+7,32360660520063i</v>
      </c>
      <c r="CZ271" s="240" t="str">
        <f t="shared" ca="1" si="417"/>
        <v>-7,09020719841533-2,34228807448353i</v>
      </c>
      <c r="DA271" s="240" t="str">
        <f t="shared" ca="1" si="418"/>
        <v>5,53274469367114-5,01458749001174i</v>
      </c>
      <c r="DB271" s="240" t="str">
        <f t="shared" ca="1" si="419"/>
        <v>1,63604748325523+7,28565029169411i</v>
      </c>
      <c r="DC271" s="240" t="str">
        <f t="shared" ca="1" si="420"/>
        <v>-7,14555438746885-2,16758022597851i</v>
      </c>
      <c r="DD271" s="240" t="str">
        <f t="shared" ca="1" si="421"/>
        <v>5,40801419686684-5,14885754190336i</v>
      </c>
      <c r="DE271" s="240" t="str">
        <f t="shared" ca="1" si="422"/>
        <v>1,8143535450924+7,24330537487818i</v>
      </c>
      <c r="DF271" s="240" t="str">
        <f t="shared" ca="1" si="423"/>
        <v>-7,19659736175088-1,99156670818947i</v>
      </c>
      <c r="DG271" s="240" t="str">
        <f t="shared" ca="1" si="424"/>
        <v>5,28002611453424-5,28002611453436i</v>
      </c>
      <c r="DH271" s="240" t="str">
        <f t="shared" ca="1" si="425"/>
        <v>1,99156670819003+7,19659736175073i</v>
      </c>
      <c r="DI271" s="240" t="str">
        <f t="shared" ca="1" si="426"/>
        <v>-7,24330537487821-1,81435354509225i</v>
      </c>
      <c r="DJ271" s="240" t="str">
        <f t="shared" ca="1" si="427"/>
        <v>5,14885754190295-5,40801419686724i</v>
      </c>
      <c r="DK271" s="240" t="str">
        <f t="shared" ca="1" si="428"/>
        <v>2,16758022597175+7,1455543874709i</v>
      </c>
      <c r="DL271" s="240" t="str">
        <f t="shared" ca="1" si="429"/>
        <v>-7,28565029169415-1,63604748325509i</v>
      </c>
      <c r="DM271" s="240" t="str">
        <f t="shared" ca="1" si="430"/>
        <v>5,01458749001131-5,53274469367153i</v>
      </c>
      <c r="DN271" s="240" t="str">
        <f t="shared" ca="1" si="431"/>
        <v>2,34228807448368+7,09020719841529i</v>
      </c>
      <c r="DO271" s="240" t="str">
        <f t="shared" ca="1" si="432"/>
        <v>-7,32360660520075-1,45675592759679i</v>
      </c>
      <c r="DP271" s="240" t="str">
        <f t="shared" ca="1" si="433"/>
        <v>4,87729683812883-5,65414247194983i</v>
      </c>
      <c r="DQ271" s="240" t="str">
        <f t="shared" ca="1" si="434"/>
        <v>2,51558501623607+7,03058913366562i</v>
      </c>
      <c r="DR271" s="240" t="str">
        <f t="shared" ca="1" si="435"/>
        <v>-7,3571514519357-1,27658687663977i</v>
      </c>
      <c r="DS271" s="240" t="str">
        <f t="shared" ca="1" si="436"/>
        <v>4,73706828500502-5,77213440622513i</v>
      </c>
      <c r="DT271" s="240" t="str">
        <f t="shared" ca="1" si="437"/>
        <v>2,68736666363889+6,96673610491245i</v>
      </c>
      <c r="DU271" s="240" t="str">
        <f t="shared" ca="1" si="438"/>
        <v>-7,38626462573886-1,09564885747539i</v>
      </c>
      <c r="DV271" s="240" t="str">
        <f t="shared" ca="1" si="439"/>
        <v>4,59398629907077-5,88664942257294i</v>
      </c>
      <c r="DW271" s="240" t="str">
        <f t="shared" ca="1" si="440"/>
        <v>2,85752954185736+6,89868657483008i</v>
      </c>
      <c r="DX271" s="240" t="str">
        <f t="shared" ca="1" si="441"/>
        <v>-7,41092858992054-0,914050860415746i</v>
      </c>
      <c r="DY271" s="240" t="str">
        <f t="shared" ca="1" si="442"/>
        <v>4,44813706757583-5,99761854142011i</v>
      </c>
      <c r="DZ271" s="240" t="str">
        <f t="shared" ca="1" si="443"/>
        <v>3,02597115112265+6,82648153391642i</v>
      </c>
      <c r="EA271" s="240" t="str">
        <f t="shared" ca="1" si="444"/>
        <v>-7,43112848783228-0,731902273295957i</v>
      </c>
      <c r="EB271" s="240" t="str">
        <f t="shared" ca="1" si="445"/>
        <v>4,29960844463835-6,10497491912317i</v>
      </c>
      <c r="EC271" s="240" t="str">
        <f t="shared" ca="1" si="446"/>
        <v>3,1925900285153+6,75016447578524i</v>
      </c>
      <c r="ED271" s="240" t="str">
        <f t="shared" ca="1" si="447"/>
        <v>-7,4468521518114-0,549312815607134i</v>
      </c>
      <c r="EE271" s="240" t="str">
        <f t="shared" ca="1" si="448"/>
        <v>4,14848989834026-6,20865388821902i</v>
      </c>
      <c r="EF271" s="240" t="str">
        <f t="shared" ca="1" si="449"/>
        <v>3,35728580905989+6,66978137097562i</v>
      </c>
      <c r="EG271" s="240" t="str">
        <f t="shared" ca="1" si="450"/>
        <v>-7,45809011050939-0,366392472425934i</v>
      </c>
      <c r="EH271" s="240" t="str">
        <f t="shared" ca="1" si="451"/>
        <v>3,99487245685576-6,30859299636484i</v>
      </c>
      <c r="EI271" s="240" t="str">
        <f t="shared" ca="1" si="452"/>
        <v>3,51995928616363+6,5853806392705i</v>
      </c>
      <c r="EJ271" s="240" t="str">
        <f t="shared" ca="1" si="453"/>
        <v>-7,4648355946009-0,183251428119223i</v>
      </c>
      <c r="EK271" s="240" t="str">
        <f t="shared" ca="1" si="454"/>
        <v>3,83884865358086-6,40473204398347i</v>
      </c>
      <c r="EL271" s="240" t="str">
        <f t="shared" ca="1" si="455"/>
        <v>3,68051247141911+6,49701312050828i</v>
      </c>
      <c r="EM271" s="240" t="str">
        <f t="shared" ca="1" si="456"/>
        <v>-7,46708454085852+2,36376356275827E-12i</v>
      </c>
      <c r="EN271" s="240"/>
      <c r="EO271" s="240"/>
      <c r="EP271" s="240"/>
    </row>
    <row r="272" spans="1:146">
      <c r="A272" s="268">
        <f t="shared" si="323"/>
        <v>3.3593750000000026E-3</v>
      </c>
      <c r="B272" s="267">
        <v>172</v>
      </c>
      <c r="C272" s="266">
        <f t="shared" si="324"/>
        <v>34400</v>
      </c>
      <c r="N272" s="265">
        <f t="shared" ca="1" si="327"/>
        <v>22.465368921853361</v>
      </c>
      <c r="O272" s="240">
        <f t="shared" ca="1" si="328"/>
        <v>7.4653689218533632</v>
      </c>
      <c r="P272" s="240" t="str">
        <f t="shared" ca="1" si="329"/>
        <v>-3,51915054896392+6,58386759838782i</v>
      </c>
      <c r="Q272" s="240" t="str">
        <f t="shared" ca="1" si="330"/>
        <v>-4,14753675149138-6,20722740314888i</v>
      </c>
      <c r="R272" s="240" t="str">
        <f t="shared" ca="1" si="331"/>
        <v>7,42942113000172-0,731734113225578i</v>
      </c>
      <c r="S272" s="240" t="str">
        <f t="shared" ca="1" si="332"/>
        <v>-2,85687300288679+6,89710154954606i</v>
      </c>
      <c r="T272" s="240" t="str">
        <f t="shared" ca="1" si="333"/>
        <v>-4,73597990782764-5,77080821480206i</v>
      </c>
      <c r="U272" s="241" t="str">
        <f t="shared" ca="1" si="334"/>
        <v>7,32192395133352-1,45642122693351i</v>
      </c>
      <c r="V272" s="240" t="str">
        <f t="shared" ca="1" si="335"/>
        <v>-2,16708220806563+7,14391264244317i</v>
      </c>
      <c r="W272" s="240" t="str">
        <f t="shared" ca="1" si="336"/>
        <v>-5,27881298870196-5,27881298870168i</v>
      </c>
      <c r="X272" s="240" t="str">
        <f t="shared" ca="1" si="337"/>
        <v>7,14391264244308-2,16708220806596i</v>
      </c>
      <c r="Y272" s="240" t="str">
        <f t="shared" ca="1" si="338"/>
        <v>-1,4564212269339+7,32192395133345i</v>
      </c>
      <c r="Z272" s="240" t="str">
        <f t="shared" ca="1" si="339"/>
        <v>-5,77080821480182-4,73597990782793i</v>
      </c>
      <c r="AA272" s="240" t="str">
        <f t="shared" ca="1" si="340"/>
        <v>6,89710154954623-2,8568730028864i</v>
      </c>
      <c r="AB272" s="240" t="str">
        <f t="shared" ca="1" si="341"/>
        <v>-0,731734113225242+7,42942113000175i</v>
      </c>
      <c r="AC272" s="240" t="str">
        <f t="shared" ca="1" si="342"/>
        <v>-6,20722740314896-4,14753675149126i</v>
      </c>
      <c r="AD272" s="240" t="str">
        <f t="shared" ca="1" si="343"/>
        <v>6,58386759838774-3,51915054896407i</v>
      </c>
      <c r="AE272" s="240" t="str">
        <f t="shared" ca="1" si="344"/>
        <v>3,91431635252536E-13+7,46536892185336i</v>
      </c>
      <c r="AF272" s="240" t="str">
        <f t="shared" ca="1" si="345"/>
        <v>-6,58386759838768-3,51915054896418i</v>
      </c>
      <c r="AG272" s="240" t="str">
        <f t="shared" ca="1" si="346"/>
        <v>6,207227403149-4,1475367514912i</v>
      </c>
      <c r="AH272" s="240" t="str">
        <f t="shared" ca="1" si="347"/>
        <v>0,731734113225177+7,42942113000176i</v>
      </c>
      <c r="AI272" s="240" t="str">
        <f t="shared" ca="1" si="348"/>
        <v>-6,8971015495462-2,85687300288646i</v>
      </c>
      <c r="AJ272" s="240" t="str">
        <f t="shared" ca="1" si="349"/>
        <v>5,77080821480183-4,73597990782792i</v>
      </c>
      <c r="AK272" s="240" t="str">
        <f t="shared" ca="1" si="350"/>
        <v>1,45642122693316+7,32192395133359i</v>
      </c>
      <c r="AL272" s="240" t="str">
        <f t="shared" ca="1" si="351"/>
        <v>-7,14391264244304-2,16708220806608i</v>
      </c>
      <c r="AM272" s="240" t="str">
        <f t="shared" ca="1" si="352"/>
        <v>5,27881298870096-5,27881298870268i</v>
      </c>
      <c r="AN272" s="240" t="str">
        <f t="shared" ca="1" si="353"/>
        <v>2,16708220806486+7,14391264244341i</v>
      </c>
      <c r="AO272" s="240" t="str">
        <f t="shared" ca="1" si="354"/>
        <v>-7,32192395133294-1,45642122693649i</v>
      </c>
      <c r="AP272" s="240" t="str">
        <f t="shared" ca="1" si="355"/>
        <v>4,73597990782594-5,77080821480345i</v>
      </c>
      <c r="AQ272" s="240" t="str">
        <f t="shared" ca="1" si="356"/>
        <v>2,85687300288676+6,89710154954607i</v>
      </c>
      <c r="AR272" s="240" t="str">
        <f t="shared" ca="1" si="357"/>
        <v>2,85687300288676+6,89710154954607i</v>
      </c>
      <c r="AS272" s="240" t="str">
        <f t="shared" ca="1" si="358"/>
        <v>4,14753675148855-6,20722740315077i</v>
      </c>
      <c r="AT272" s="240" t="str">
        <f t="shared" ca="1" si="359"/>
        <v>3,51915054896503+6,58386759838723i</v>
      </c>
      <c r="AU272" s="240" t="str">
        <f t="shared" ca="1" si="360"/>
        <v>-7,46536892185336-9,14565099796408E-13i</v>
      </c>
      <c r="AV272" s="240" t="str">
        <f t="shared" ca="1" si="361"/>
        <v>3,51915054896645-6,58386759838647i</v>
      </c>
      <c r="AW272" s="240" t="str">
        <f t="shared" ca="1" si="362"/>
        <v>4,14753675149329+6,2072274031476i</v>
      </c>
      <c r="AX272" s="240" t="str">
        <f t="shared" ca="1" si="363"/>
        <v>-7,42942113000172+0,731734113225566i</v>
      </c>
      <c r="AY272" s="240" t="str">
        <f t="shared" ca="1" si="364"/>
        <v>2,85687300288825-6,89710154954545i</v>
      </c>
      <c r="AZ272" s="240" t="str">
        <f t="shared" ca="1" si="365"/>
        <v>4,73597990783052+5,7708082147997i</v>
      </c>
      <c r="BA272" s="240" t="str">
        <f t="shared" ca="1" si="366"/>
        <v>-7,32192395133325+1,4564212269349i</v>
      </c>
      <c r="BB272" s="240" t="str">
        <f t="shared" ca="1" si="367"/>
        <v>2,16708220806651-7,14391264244291i</v>
      </c>
      <c r="BC272" s="240" t="str">
        <f t="shared" ca="1" si="368"/>
        <v>5,27881298869981+5,27881298870383i</v>
      </c>
      <c r="BD272" s="240" t="str">
        <f t="shared" ca="1" si="369"/>
        <v>-7,14391264244246+2,16708220806798i</v>
      </c>
      <c r="BE272" s="240" t="str">
        <f t="shared" ca="1" si="370"/>
        <v>1,45642122693319-7,32192395133359i</v>
      </c>
      <c r="BF272" s="240" t="str">
        <f t="shared" ca="1" si="371"/>
        <v>5,77080821480081+4,73597990782917i</v>
      </c>
      <c r="BG272" s="240" t="str">
        <f t="shared" ca="1" si="372"/>
        <v>-6,89710154954771+2,85687300288281i</v>
      </c>
      <c r="BH272" s="240" t="str">
        <f t="shared" ca="1" si="373"/>
        <v>0,731734113223829-7,42942113000189i</v>
      </c>
      <c r="BI272" s="240" t="str">
        <f t="shared" ca="1" si="374"/>
        <v>6,20722740314845+4,14753675149202i</v>
      </c>
      <c r="BJ272" s="240" t="str">
        <f t="shared" ca="1" si="375"/>
        <v>-6,58386759838914+3,51915054896145i</v>
      </c>
      <c r="BK272" s="240" t="str">
        <f t="shared" ca="1" si="376"/>
        <v>-2,44736618348372E-12-7,46536892185336i</v>
      </c>
      <c r="BL272" s="240" t="str">
        <f t="shared" ca="1" si="377"/>
        <v>6,58386759838805+3,51915054896349i</v>
      </c>
      <c r="BM272" s="240" t="str">
        <f t="shared" ca="1" si="378"/>
        <v>-6,20722740314986+4,14753675148992i</v>
      </c>
      <c r="BN272" s="240" t="str">
        <f t="shared" ca="1" si="379"/>
        <v>-0,731734113228912-7,4294211300014i</v>
      </c>
      <c r="BO272" s="240" t="str">
        <f t="shared" ca="1" si="380"/>
        <v>6,89710154954674+2,85687300288514i</v>
      </c>
      <c r="BP272" s="240" t="str">
        <f t="shared" ca="1" si="381"/>
        <v>-5,77080821480241+4,73597990782721i</v>
      </c>
      <c r="BQ272" s="240" t="str">
        <f t="shared" ca="1" si="382"/>
        <v>-1,45642122693091-7,32192395133404i</v>
      </c>
      <c r="BR272" s="240" t="str">
        <f t="shared" ca="1" si="383"/>
        <v>7,14391264244389+2,16708220806329i</v>
      </c>
      <c r="BS272" s="240" t="str">
        <f t="shared" ca="1" si="384"/>
        <v>-5,27881298870145+5,27881298870219i</v>
      </c>
      <c r="BT272" s="240" t="str">
        <f t="shared" ca="1" si="385"/>
        <v>-2,16708220806409-7,14391264244364i</v>
      </c>
      <c r="BU272" s="240" t="str">
        <f t="shared" ca="1" si="386"/>
        <v>7,32192395133425+1,45642122692989i</v>
      </c>
      <c r="BV272" s="240" t="str">
        <f t="shared" ca="1" si="387"/>
        <v>-4,73597990782657+5,77080821480294i</v>
      </c>
      <c r="BW272" s="240" t="str">
        <f t="shared" ca="1" si="388"/>
        <v>-2,85687300288591-6,89710154954642i</v>
      </c>
      <c r="BX272" s="240" t="str">
        <f t="shared" ca="1" si="389"/>
        <v>7,42942113000147+0,731734113228085i</v>
      </c>
      <c r="BY272" s="240" t="str">
        <f t="shared" ca="1" si="390"/>
        <v>-4,14753675148923+6,20722740315032i</v>
      </c>
      <c r="BZ272" s="240" t="str">
        <f t="shared" ca="1" si="391"/>
        <v>-3,51915054896422-6,58386759838765i</v>
      </c>
      <c r="CA272" s="240" t="str">
        <f t="shared" ca="1" si="392"/>
        <v>7,46536892185336+1,82913019959281E-12i</v>
      </c>
      <c r="CB272" s="240" t="str">
        <f t="shared" ca="1" si="393"/>
        <v>-3,51915054896707+6,58386759838613i</v>
      </c>
      <c r="CC272" s="240" t="str">
        <f t="shared" ca="1" si="394"/>
        <v>-4,14753675149253-6,20722740314811i</v>
      </c>
      <c r="CD272" s="240" t="str">
        <f t="shared" ca="1" si="395"/>
        <v>7,42942113000179-0,731734113224867i</v>
      </c>
      <c r="CE272" s="240" t="str">
        <f t="shared" ca="1" si="396"/>
        <v>-2,8568730028889+6,89710154954519i</v>
      </c>
      <c r="CF272" s="240" t="str">
        <f t="shared" ca="1" si="397"/>
        <v>-4,73597990782998-5,77080821480014i</v>
      </c>
      <c r="CG272" s="240" t="str">
        <f t="shared" ca="1" si="398"/>
        <v>7,32192395133338-1,45642122693421i</v>
      </c>
      <c r="CH272" s="240" t="str">
        <f t="shared" ca="1" si="399"/>
        <v>-2,16708220806718+7,14391264244271i</v>
      </c>
      <c r="CI272" s="240" t="str">
        <f t="shared" ca="1" si="400"/>
        <v>-5,27881298870456-5,27881298869907i</v>
      </c>
      <c r="CJ272" s="240" t="str">
        <f t="shared" ca="1" si="401"/>
        <v>7,14391264244267-2,16708220806731i</v>
      </c>
      <c r="CK272" s="240" t="str">
        <f t="shared" ca="1" si="402"/>
        <v>-1,45642122693408+7,32192395133341i</v>
      </c>
      <c r="CL272" s="240" t="str">
        <f t="shared" ca="1" si="403"/>
        <v>-5,77080821480022-4,73597990782988i</v>
      </c>
      <c r="CM272" s="240" t="str">
        <f t="shared" ca="1" si="404"/>
        <v>6,89710154954514-2,85687300288902i</v>
      </c>
      <c r="CN272" s="240" t="str">
        <f t="shared" ca="1" si="405"/>
        <v>-0,731734113224739+7,4294211300018i</v>
      </c>
      <c r="CO272" s="240" t="str">
        <f t="shared" ca="1" si="406"/>
        <v>-6,20722740314794-4,14753675149278i</v>
      </c>
      <c r="CP272" s="240" t="str">
        <f t="shared" ca="1" si="407"/>
        <v>6,58386759838948-3,51915054896083i</v>
      </c>
      <c r="CQ272" s="240" t="str">
        <f t="shared" ca="1" si="408"/>
        <v>1,53280108368731E-12+7,46536892185336i</v>
      </c>
      <c r="CR272" s="240" t="str">
        <f t="shared" ca="1" si="409"/>
        <v>-6,58386759838772-3,51915054896411i</v>
      </c>
      <c r="CS272" s="240" t="str">
        <f t="shared" ca="1" si="410"/>
        <v>6,20722740315025-4,14753675148933i</v>
      </c>
      <c r="CT272" s="240" t="str">
        <f t="shared" ca="1" si="411"/>
        <v>0,731734113228213+7,42942113000146i</v>
      </c>
      <c r="CU272" s="240" t="str">
        <f t="shared" ca="1" si="412"/>
        <v>-6,89710154954648-2,85687300288579i</v>
      </c>
      <c r="CV272" s="240" t="str">
        <f t="shared" ca="1" si="413"/>
        <v>5,77080821480286-4,73597990782667i</v>
      </c>
      <c r="CW272" s="240" t="str">
        <f t="shared" ca="1" si="414"/>
        <v>1,45642122693001+7,32192395133422i</v>
      </c>
      <c r="CX272" s="240" t="str">
        <f t="shared" ca="1" si="415"/>
        <v>-7,14391264244368-2,16708220806396i</v>
      </c>
      <c r="CY272" s="240" t="str">
        <f t="shared" ca="1" si="416"/>
        <v>5,2788129887021-5,27881298870154i</v>
      </c>
      <c r="CZ272" s="240" t="str">
        <f t="shared" ca="1" si="417"/>
        <v>2,16708220806322+7,14391264244391i</v>
      </c>
      <c r="DA272" s="240" t="str">
        <f t="shared" ca="1" si="418"/>
        <v>-7,32192395133407-1,45642122693078i</v>
      </c>
      <c r="DB272" s="240" t="str">
        <f t="shared" ca="1" si="419"/>
        <v>4,73597990782728-5,77080821480236i</v>
      </c>
      <c r="DC272" s="240" t="str">
        <f t="shared" ca="1" si="420"/>
        <v>2,85687300288507+6,89710154954677i</v>
      </c>
      <c r="DD272" s="240" t="str">
        <f t="shared" ca="1" si="421"/>
        <v>-7,42942113000142-0,731734113228573i</v>
      </c>
      <c r="DE272" s="240" t="str">
        <f t="shared" ca="1" si="422"/>
        <v>4,14753675148999-6,20722740314981i</v>
      </c>
      <c r="DF272" s="240" t="str">
        <f t="shared" ca="1" si="423"/>
        <v>3,51915054896379+6,58386759838789i</v>
      </c>
      <c r="DG272" s="240" t="str">
        <f t="shared" ca="1" si="424"/>
        <v>-7,46536892185336-2,31933820681385E-12i</v>
      </c>
      <c r="DH272" s="240" t="str">
        <f t="shared" ca="1" si="425"/>
        <v>3,51915054896152-6,5838675983891i</v>
      </c>
      <c r="DI272" s="240" t="str">
        <f t="shared" ca="1" si="426"/>
        <v>4,14753675149213+6,20722740314838i</v>
      </c>
      <c r="DJ272" s="240" t="str">
        <f t="shared" ca="1" si="427"/>
        <v>-7,42942113000188+0,731734113223957i</v>
      </c>
      <c r="DK272" s="240" t="str">
        <f t="shared" ca="1" si="428"/>
        <v>2,85687300288974-6,89710154954484i</v>
      </c>
      <c r="DL272" s="240" t="str">
        <f t="shared" ca="1" si="429"/>
        <v>4,73597990782927+5,77080821480072i</v>
      </c>
      <c r="DM272" s="240" t="str">
        <f t="shared" ca="1" si="430"/>
        <v>-7,32192395133356+1,45642122693331i</v>
      </c>
      <c r="DN272" s="240" t="str">
        <f t="shared" ca="1" si="431"/>
        <v>2,16708220806806-7,14391264244244i</v>
      </c>
      <c r="DO272" s="240" t="str">
        <f t="shared" ca="1" si="432"/>
        <v>5,27881298870392+5,27881298869972i</v>
      </c>
      <c r="DP272" s="240" t="str">
        <f t="shared" ca="1" si="433"/>
        <v>-7,14391264244293+2,16708220806643i</v>
      </c>
      <c r="DQ272" s="240" t="str">
        <f t="shared" ca="1" si="434"/>
        <v>1,45642122693498-7,32192395133323i</v>
      </c>
      <c r="DR272" s="240" t="str">
        <f t="shared" ca="1" si="435"/>
        <v>5,77080821479992+4,73597990783026i</v>
      </c>
      <c r="DS272" s="240" t="str">
        <f t="shared" ca="1" si="436"/>
        <v>-6,89710154954549+2,85687300288817i</v>
      </c>
      <c r="DT272" s="240" t="str">
        <f t="shared" ca="1" si="437"/>
        <v>0,73173411322565-7,42942113000171i</v>
      </c>
      <c r="DU272" s="240" t="str">
        <f t="shared" ca="1" si="438"/>
        <v>6,20722740314767+4,14753675149319i</v>
      </c>
      <c r="DV272" s="240" t="str">
        <f t="shared" ca="1" si="439"/>
        <v>-6,5838675983865+3,51915054896638i</v>
      </c>
      <c r="DW272" s="240" t="str">
        <f t="shared" ca="1" si="440"/>
        <v>-1,04259307646628E-12-7,46536892185336i</v>
      </c>
      <c r="DX272" s="240" t="str">
        <f t="shared" ca="1" si="441"/>
        <v>6,58386759838729+3,51915054896492i</v>
      </c>
      <c r="DY272" s="240" t="str">
        <f t="shared" ca="1" si="442"/>
        <v>-6,20722740315076+4,14753675148857i</v>
      </c>
      <c r="DZ272" s="240" t="str">
        <f t="shared" ca="1" si="443"/>
        <v>-0,731734113227302-7,42942113000155i</v>
      </c>
      <c r="EA272" s="240" t="str">
        <f t="shared" ca="1" si="444"/>
        <v>6,89710154954612+2,85687300288664i</v>
      </c>
      <c r="EB272" s="240" t="str">
        <f t="shared" ca="1" si="445"/>
        <v>-5,77080821480344+4,73597990782597i</v>
      </c>
      <c r="EC272" s="240" t="str">
        <f t="shared" ca="1" si="446"/>
        <v>-1,45642122693661-7,32192395133291i</v>
      </c>
      <c r="ED272" s="240" t="str">
        <f t="shared" ca="1" si="447"/>
        <v>7,14391264244342+2,16708220806484i</v>
      </c>
      <c r="EE272" s="240" t="str">
        <f t="shared" ca="1" si="448"/>
        <v>-5,27881298870274+5,2788129887009i</v>
      </c>
      <c r="EF272" s="240" t="str">
        <f t="shared" ca="1" si="449"/>
        <v>-2,16708220806234-7,14391264244417i</v>
      </c>
      <c r="EG272" s="240" t="str">
        <f t="shared" ca="1" si="450"/>
        <v>7,32192395133389+1,45642122693169i</v>
      </c>
      <c r="EH272" s="240" t="str">
        <f t="shared" ca="1" si="451"/>
        <v>-4,73597990782798+5,77080821480178i</v>
      </c>
      <c r="EI272" s="240" t="str">
        <f t="shared" ca="1" si="452"/>
        <v>-2,85687300288422-6,89710154954712i</v>
      </c>
      <c r="EJ272" s="240" t="str">
        <f t="shared" ca="1" si="453"/>
        <v>7,42942113000204+0,731734113222304i</v>
      </c>
      <c r="EK272" s="240" t="str">
        <f t="shared" ca="1" si="454"/>
        <v>-4,14753675149075+6,2072274031493i</v>
      </c>
      <c r="EL272" s="240" t="str">
        <f t="shared" ca="1" si="455"/>
        <v>-3,51915054896261-6,58386759838852i</v>
      </c>
      <c r="EM272" s="240" t="str">
        <f t="shared" ca="1" si="456"/>
        <v>7,46536892185336+3,65826039918562E-12i</v>
      </c>
      <c r="EN272" s="240"/>
      <c r="EO272" s="240"/>
      <c r="EP272" s="240"/>
    </row>
    <row r="273" spans="1:146">
      <c r="A273" s="268">
        <f t="shared" si="323"/>
        <v>3.3789062500000026E-3</v>
      </c>
      <c r="B273" s="267">
        <v>173</v>
      </c>
      <c r="C273" s="266">
        <f t="shared" si="324"/>
        <v>34600</v>
      </c>
      <c r="N273" s="265">
        <f t="shared" ca="1" si="327"/>
        <v>22.463464180284156</v>
      </c>
      <c r="O273" s="240">
        <f t="shared" ca="1" si="328"/>
        <v>7.4634641802841575</v>
      </c>
      <c r="P273" s="240" t="str">
        <f t="shared" ca="1" si="329"/>
        <v>-3,35565805392712+6,66654757693206i</v>
      </c>
      <c r="Q273" s="240" t="str">
        <f t="shared" ca="1" si="330"/>
        <v>-4,44598042129946-5,99471064054025i</v>
      </c>
      <c r="R273" s="240" t="str">
        <f t="shared" ca="1" si="331"/>
        <v>7,35358439160464-1,27596793295649i</v>
      </c>
      <c r="S273" s="240" t="str">
        <f t="shared" ca="1" si="332"/>
        <v>-2,16652929077417+7,14208991840639i</v>
      </c>
      <c r="T273" s="240" t="str">
        <f t="shared" ca="1" si="333"/>
        <v>-5,4053921612837-5,14636115649858i</v>
      </c>
      <c r="U273" s="241" t="str">
        <f t="shared" ca="1" si="334"/>
        <v>7,02718040465268-2,51436535349381i</v>
      </c>
      <c r="V273" s="240" t="str">
        <f t="shared" ca="1" si="335"/>
        <v>-0,913607689633627+7,40733545614258i</v>
      </c>
      <c r="W273" s="240" t="str">
        <f t="shared" ca="1" si="336"/>
        <v>-6,20564366841464-4,14647853377416i</v>
      </c>
      <c r="X273" s="240" t="str">
        <f t="shared" ca="1" si="337"/>
        <v>6,49386309187108-3,67872800223383i</v>
      </c>
      <c r="Y273" s="240" t="str">
        <f t="shared" ca="1" si="338"/>
        <v>0,366214829752916+7,45447411081786i</v>
      </c>
      <c r="Z273" s="240" t="str">
        <f t="shared" ca="1" si="339"/>
        <v>-6,82317176495961-3,02450403144757i</v>
      </c>
      <c r="AA273" s="240" t="str">
        <f t="shared" ca="1" si="340"/>
        <v>5,7693358296578-4,73477155256844i</v>
      </c>
      <c r="AB273" s="240" t="str">
        <f t="shared" ca="1" si="341"/>
        <v>1,63525425776652+7,28211789816954i</v>
      </c>
      <c r="AC273" s="240" t="str">
        <f t="shared" ca="1" si="342"/>
        <v>-7,23979351197369-1,81347386922678i</v>
      </c>
      <c r="AD273" s="240" t="str">
        <f t="shared" ca="1" si="343"/>
        <v>4,87493211692003-5,65140110289531i</v>
      </c>
      <c r="AE273" s="240" t="str">
        <f t="shared" ca="1" si="344"/>
        <v>2,8561440898452+6,8953417977956i</v>
      </c>
      <c r="AF273" s="240" t="str">
        <f t="shared" ca="1" si="345"/>
        <v>-7,44324160076062-0,549046485364565i</v>
      </c>
      <c r="AG273" s="240" t="str">
        <f t="shared" ca="1" si="346"/>
        <v>3,83698741627186-6,40162675714197i</v>
      </c>
      <c r="AH273" s="240" t="str">
        <f t="shared" ca="1" si="347"/>
        <v>3,99293557256434+6,30553432182673i</v>
      </c>
      <c r="AI273" s="240" t="str">
        <f t="shared" ca="1" si="348"/>
        <v>-7,42752556028382+0,731547415903587i</v>
      </c>
      <c r="AJ273" s="240" t="str">
        <f t="shared" ca="1" si="349"/>
        <v>2,68606371384127-6,96335833456601i</v>
      </c>
      <c r="AK273" s="240" t="str">
        <f t="shared" ca="1" si="350"/>
        <v>5,01215620444972+5,53006218342804i</v>
      </c>
      <c r="AL273" s="240" t="str">
        <f t="shared" ca="1" si="351"/>
        <v>-7,19310814487939+1,99060111183897i</v>
      </c>
      <c r="AM273" s="240" t="str">
        <f t="shared" ca="1" si="352"/>
        <v>1,45604963028686-7,32005580883959i</v>
      </c>
      <c r="AN273" s="240" t="str">
        <f t="shared" ca="1" si="353"/>
        <v>5,88379532424441+4,59175893887999i</v>
      </c>
      <c r="AO273" s="240" t="str">
        <f t="shared" ca="1" si="354"/>
        <v>-6,74689170858668+3,19104212491608i</v>
      </c>
      <c r="AP273" s="240" t="str">
        <f t="shared" ca="1" si="355"/>
        <v>0,183162580023031-7,46121632441145i</v>
      </c>
      <c r="AQ273" s="240" t="str">
        <f t="shared" ca="1" si="356"/>
        <v>6,58218776629579+3,51825266000193i</v>
      </c>
      <c r="AR273" s="240" t="str">
        <f t="shared" ca="1" si="357"/>
        <v>6,58218776629579+3,51825266000193i</v>
      </c>
      <c r="AS273" s="240" t="str">
        <f t="shared" ca="1" si="358"/>
        <v>-1,09511764025625-7,38268345010026i</v>
      </c>
      <c r="AT273" s="240" t="str">
        <f t="shared" ca="1" si="359"/>
        <v>7,08676956402627+2,34115243347705i</v>
      </c>
      <c r="AU273" s="240" t="str">
        <f t="shared" ca="1" si="360"/>
        <v>-5,27746613301949+5,27746613302416i</v>
      </c>
      <c r="AV273" s="240" t="str">
        <f t="shared" ca="1" si="361"/>
        <v>-2,34115243347628-7,08676956402653i</v>
      </c>
      <c r="AW273" s="240" t="str">
        <f t="shared" ca="1" si="362"/>
        <v>7,38268345010014+1,09511764025705i</v>
      </c>
      <c r="AX273" s="240" t="str">
        <f t="shared" ca="1" si="363"/>
        <v>-4,29752381136074+6,10201496730155i</v>
      </c>
      <c r="AY273" s="240" t="str">
        <f t="shared" ca="1" si="364"/>
        <v>-3,51825266000113-6,58218776629622i</v>
      </c>
      <c r="AZ273" s="240" t="str">
        <f t="shared" ca="1" si="365"/>
        <v>7,46121632441147-0,183162580022116i</v>
      </c>
      <c r="BA273" s="240" t="str">
        <f t="shared" ca="1" si="366"/>
        <v>-3,1910421249169+6,74689170858629i</v>
      </c>
      <c r="BB273" s="240" t="str">
        <f t="shared" ca="1" si="367"/>
        <v>-4,59175893887927-5,88379532424497i</v>
      </c>
      <c r="BC273" s="240" t="str">
        <f t="shared" ca="1" si="368"/>
        <v>7,32005580883974-1,45604963028607i</v>
      </c>
      <c r="BD273" s="240" t="str">
        <f t="shared" ca="1" si="369"/>
        <v>-1,99060111183617+7,19310814488016i</v>
      </c>
      <c r="BE273" s="240" t="str">
        <f t="shared" ca="1" si="370"/>
        <v>-5,5300621834275-5,01215620445032i</v>
      </c>
      <c r="BF273" s="240" t="str">
        <f t="shared" ca="1" si="371"/>
        <v>6,96335833456493-2,68606371384408i</v>
      </c>
      <c r="BG273" s="240" t="str">
        <f t="shared" ca="1" si="372"/>
        <v>-0,731547415903758+7,4275255602838i</v>
      </c>
      <c r="BH273" s="240" t="str">
        <f t="shared" ca="1" si="373"/>
        <v>-6,30553432182466-3,99293557256763i</v>
      </c>
      <c r="BI273" s="240" t="str">
        <f t="shared" ca="1" si="374"/>
        <v>6,40162675714168-3,83698741627235i</v>
      </c>
      <c r="BJ273" s="240" t="str">
        <f t="shared" ca="1" si="375"/>
        <v>0,549046485361537+7,44324160076084i</v>
      </c>
      <c r="BK273" s="240" t="str">
        <f t="shared" ca="1" si="376"/>
        <v>-6,89534179779614-2,85614408984389i</v>
      </c>
      <c r="BL273" s="240" t="str">
        <f t="shared" ca="1" si="377"/>
        <v>5,6514011028968-4,87493211691829i</v>
      </c>
      <c r="BM273" s="240" t="str">
        <f t="shared" ca="1" si="378"/>
        <v>1,81347386922892+7,23979351197315i</v>
      </c>
      <c r="BN273" s="240" t="str">
        <f t="shared" ca="1" si="379"/>
        <v>-7,28211789816917-1,63525425776818i</v>
      </c>
      <c r="BO273" s="240" t="str">
        <f t="shared" ca="1" si="380"/>
        <v>4,73477155256628-5,76933582965958i</v>
      </c>
      <c r="BP273" s="240" t="str">
        <f t="shared" ca="1" si="381"/>
        <v>3,02450403144674+6,82317176495998i</v>
      </c>
      <c r="BQ273" s="240" t="str">
        <f t="shared" ca="1" si="382"/>
        <v>-7,45447411081803-0,366214829749327i</v>
      </c>
      <c r="BR273" s="240" t="str">
        <f t="shared" ca="1" si="383"/>
        <v>3,67872800223393-6,49386309187102i</v>
      </c>
      <c r="BS273" s="240" t="str">
        <f t="shared" ca="1" si="384"/>
        <v>4,14647853377102+6,20564366841674i</v>
      </c>
      <c r="BT273" s="240" t="str">
        <f t="shared" ca="1" si="385"/>
        <v>-7,40733545614249+0,913607689634329i</v>
      </c>
      <c r="BU273" s="240" t="str">
        <f t="shared" ca="1" si="386"/>
        <v>2,51436535349682-7,0271804046516i</v>
      </c>
      <c r="BV273" s="240" t="str">
        <f t="shared" ca="1" si="387"/>
        <v>5,14636115649952+5,40539216128281i</v>
      </c>
      <c r="BW273" s="240" t="str">
        <f t="shared" ca="1" si="388"/>
        <v>-7,14208991840709+2,16652929077187i</v>
      </c>
      <c r="BX273" s="240" t="str">
        <f t="shared" ca="1" si="389"/>
        <v>1,27596793295444-7,353584391605i</v>
      </c>
      <c r="BY273" s="240" t="str">
        <f t="shared" ca="1" si="390"/>
        <v>5,99471064053934+4,44598042130069i</v>
      </c>
      <c r="BZ273" s="240" t="str">
        <f t="shared" ca="1" si="391"/>
        <v>-6,66654757693103+3,35565805392917i</v>
      </c>
      <c r="CA273" s="240" t="str">
        <f t="shared" ca="1" si="392"/>
        <v>1,02039638701653E-12-7,46346418028416i</v>
      </c>
      <c r="CB273" s="240" t="str">
        <f t="shared" ca="1" si="393"/>
        <v>6,66654757693354+3,35565805392417i</v>
      </c>
      <c r="CC273" s="240" t="str">
        <f t="shared" ca="1" si="394"/>
        <v>-5,99471064054031+4,44598042129939i</v>
      </c>
      <c r="CD273" s="240" t="str">
        <f t="shared" ca="1" si="395"/>
        <v>-1,27596793295285-7,35358439160527i</v>
      </c>
      <c r="CE273" s="240" t="str">
        <f t="shared" ca="1" si="396"/>
        <v>7,14208991840656+2,16652929077362i</v>
      </c>
      <c r="CF273" s="240" t="str">
        <f t="shared" ca="1" si="397"/>
        <v>-5,14636115650084+5,40539216128155i</v>
      </c>
      <c r="CG273" s="240" t="str">
        <f t="shared" ca="1" si="398"/>
        <v>-2,5143653534953-7,02718040465215i</v>
      </c>
      <c r="CH273" s="240" t="str">
        <f t="shared" ca="1" si="399"/>
        <v>7,40733545614227+0,913607689636143i</v>
      </c>
      <c r="CI273" s="240" t="str">
        <f t="shared" ca="1" si="400"/>
        <v>-4,14647853377236+6,20564366841585i</v>
      </c>
      <c r="CJ273" s="240" t="str">
        <f t="shared" ca="1" si="401"/>
        <v>-3,67872800223252-6,49386309187182i</v>
      </c>
      <c r="CK273" s="240" t="str">
        <f t="shared" ca="1" si="402"/>
        <v>7,45447411081776-0,366214829754917i</v>
      </c>
      <c r="CL273" s="240" t="str">
        <f t="shared" ca="1" si="403"/>
        <v>-3,02450403144841+6,82317176495924i</v>
      </c>
      <c r="CM273" s="240" t="str">
        <f t="shared" ca="1" si="404"/>
        <v>-4,73477155257077-5,7693358296559i</v>
      </c>
      <c r="CN273" s="240" t="str">
        <f t="shared" ca="1" si="405"/>
        <v>7,28211789816952-1,63525425776661i</v>
      </c>
      <c r="CO273" s="240" t="str">
        <f t="shared" ca="1" si="406"/>
        <v>-1,8134738692307+7,23979351197271i</v>
      </c>
      <c r="CP273" s="240" t="str">
        <f t="shared" ca="1" si="407"/>
        <v>-5,65140110289575-4,87493211691952i</v>
      </c>
      <c r="CQ273" s="240" t="str">
        <f t="shared" ca="1" si="408"/>
        <v>6,89534179779676-2,85614408984239i</v>
      </c>
      <c r="CR273" s="240" t="str">
        <f t="shared" ca="1" si="409"/>
        <v>-0,549046485363361+7,44324160076071i</v>
      </c>
      <c r="CS273" s="240" t="str">
        <f t="shared" ca="1" si="410"/>
        <v>-6,40162675714074-3,83698741627392i</v>
      </c>
      <c r="CT273" s="240" t="str">
        <f t="shared" ca="1" si="411"/>
        <v>6,30553432182552-3,99293557256626i</v>
      </c>
      <c r="CU273" s="240" t="str">
        <f t="shared" ca="1" si="412"/>
        <v>0,731547415902149+7,42752556028396i</v>
      </c>
      <c r="CV273" s="240" t="str">
        <f t="shared" ca="1" si="413"/>
        <v>-6,96335833456702-2,68606371383866i</v>
      </c>
      <c r="CW273" s="240" t="str">
        <f t="shared" ca="1" si="414"/>
        <v>5,53006218342859-5,01215620444911i</v>
      </c>
      <c r="CX273" s="240" t="str">
        <f t="shared" ca="1" si="415"/>
        <v>1,99060111184157+7,19310814487866i</v>
      </c>
      <c r="CY273" s="240" t="str">
        <f t="shared" ca="1" si="416"/>
        <v>-7,32005580883939-1,45604963028786i</v>
      </c>
      <c r="CZ273" s="240" t="str">
        <f t="shared" ca="1" si="417"/>
        <v>4,59175893888071-5,88379532424385i</v>
      </c>
      <c r="DA273" s="240" t="str">
        <f t="shared" ca="1" si="418"/>
        <v>3,19104212491545+6,74689170858698i</v>
      </c>
      <c r="DB273" s="240" t="str">
        <f t="shared" ca="1" si="419"/>
        <v>-7,46121632441144-0,183162580023732i</v>
      </c>
      <c r="DC273" s="240" t="str">
        <f t="shared" ca="1" si="420"/>
        <v>3,51825266000274-6,58218776629536i</v>
      </c>
      <c r="DD273" s="240" t="str">
        <f t="shared" ca="1" si="421"/>
        <v>4,29752381135942+6,10201496730248i</v>
      </c>
      <c r="DE273" s="240" t="str">
        <f t="shared" ca="1" si="422"/>
        <v>-7,38268345010041+1,09511764025524i</v>
      </c>
      <c r="DF273" s="240" t="str">
        <f t="shared" ca="1" si="423"/>
        <v>2,34115243347802-7,08676956402596i</v>
      </c>
      <c r="DG273" s="240" t="str">
        <f t="shared" ca="1" si="424"/>
        <v>5,27746613302359+5,27746613302006i</v>
      </c>
      <c r="DH273" s="240" t="str">
        <f t="shared" ca="1" si="425"/>
        <v>-7,08676956402678+2,34115243347551i</v>
      </c>
      <c r="DI273" s="240" t="str">
        <f t="shared" ca="1" si="426"/>
        <v>1,09511764025072-7,38268345010108i</v>
      </c>
      <c r="DJ273" s="240" t="str">
        <f t="shared" ca="1" si="427"/>
        <v>6,10201496730097+4,29752381136157i</v>
      </c>
      <c r="DK273" s="240" t="str">
        <f t="shared" ca="1" si="428"/>
        <v>-6,58218776629301+3,51825266000715i</v>
      </c>
      <c r="DL273" s="240" t="str">
        <f t="shared" ca="1" si="429"/>
        <v>-0,183162580021521-7,46121632441149i</v>
      </c>
      <c r="DM273" s="240" t="str">
        <f t="shared" ca="1" si="430"/>
        <v>6,74689170858585+3,19104212491783i</v>
      </c>
      <c r="DN273" s="240" t="str">
        <f t="shared" ca="1" si="431"/>
        <v>-5,88379532424547+4,59175893887863i</v>
      </c>
      <c r="DO273" s="240" t="str">
        <f t="shared" ca="1" si="432"/>
        <v>-1,45604963028528-7,3200558088399i</v>
      </c>
      <c r="DP273" s="240" t="str">
        <f t="shared" ca="1" si="433"/>
        <v>7,19310814487989+1,99060111183716i</v>
      </c>
      <c r="DQ273" s="240" t="str">
        <f t="shared" ca="1" si="434"/>
        <v>-5,01215620445107+5,53006218342681i</v>
      </c>
      <c r="DR273" s="240" t="str">
        <f t="shared" ca="1" si="435"/>
        <v>-2,68606371384333-6,96335833456522i</v>
      </c>
      <c r="DS273" s="240" t="str">
        <f t="shared" ca="1" si="436"/>
        <v>7,42752556028374+0,731547415904352i</v>
      </c>
      <c r="DT273" s="240" t="str">
        <f t="shared" ca="1" si="437"/>
        <v>-3,99293557256204+6,30553432182819i</v>
      </c>
      <c r="DU273" s="240" t="str">
        <f t="shared" ca="1" si="438"/>
        <v>-3,83698741627166-6,4016267571421i</v>
      </c>
      <c r="DV273" s="240" t="str">
        <f t="shared" ca="1" si="439"/>
        <v>7,4432416007609-0,549046485360731i</v>
      </c>
      <c r="DW273" s="240" t="str">
        <f t="shared" ca="1" si="440"/>
        <v>-2,85614408984483+6,89534179779575i</v>
      </c>
      <c r="DX273" s="240" t="str">
        <f t="shared" ca="1" si="441"/>
        <v>-4,87493211691752-5,65140110289747i</v>
      </c>
      <c r="DY273" s="240" t="str">
        <f t="shared" ca="1" si="442"/>
        <v>7,23979351197335-1,81347386922814i</v>
      </c>
      <c r="DZ273" s="240" t="str">
        <f t="shared" ca="1" si="443"/>
        <v>-1,63525425776876+7,28211789816903i</v>
      </c>
      <c r="EA273" s="240" t="str">
        <f t="shared" ca="1" si="444"/>
        <v>-5,76933582965907-4,7347715525669i</v>
      </c>
      <c r="EB273" s="240" t="str">
        <f t="shared" ca="1" si="445"/>
        <v>6,82317176496031-3,024504031446i</v>
      </c>
      <c r="EC273" s="240" t="str">
        <f t="shared" ca="1" si="446"/>
        <v>-0,366214829750347+7,45447411081799i</v>
      </c>
      <c r="ED273" s="240" t="str">
        <f t="shared" ca="1" si="447"/>
        <v>-6,49386309187052-3,67872800223482i</v>
      </c>
      <c r="EE273" s="240" t="str">
        <f t="shared" ca="1" si="448"/>
        <v>6,20564366841307-4,14647853377652i</v>
      </c>
      <c r="EF273" s="240" t="str">
        <f t="shared" ca="1" si="449"/>
        <v>0,913607689633105+7,40733545614265i</v>
      </c>
      <c r="EG273" s="240" t="str">
        <f t="shared" ca="1" si="450"/>
        <v>-7,02718040465383-2,51436535349059i</v>
      </c>
      <c r="EH273" s="240" t="str">
        <f t="shared" ca="1" si="451"/>
        <v>5,40539216128336-5,14636115649893i</v>
      </c>
      <c r="EI273" s="240" t="str">
        <f t="shared" ca="1" si="452"/>
        <v>2,16652929077109+7,14208991840733i</v>
      </c>
      <c r="EJ273" s="240" t="str">
        <f t="shared" ca="1" si="453"/>
        <v>-7,35358439160489-1,27596793295503i</v>
      </c>
      <c r="EK273" s="240" t="str">
        <f t="shared" ca="1" si="454"/>
        <v>4,44598042130117-5,99471064053898i</v>
      </c>
      <c r="EL273" s="240" t="str">
        <f t="shared" ca="1" si="455"/>
        <v>3,35565805392826+6,66654757693148i</v>
      </c>
      <c r="EM273" s="240" t="str">
        <f t="shared" ca="1" si="456"/>
        <v>-7,46346418028416-2,04079277403307E-12i</v>
      </c>
      <c r="EN273" s="240"/>
      <c r="EO273" s="240"/>
      <c r="EP273" s="240"/>
    </row>
    <row r="274" spans="1:146">
      <c r="A274" s="268">
        <f t="shared" si="323"/>
        <v>3.3984375000000026E-3</v>
      </c>
      <c r="B274" s="267">
        <v>174</v>
      </c>
      <c r="C274" s="266">
        <f t="shared" si="324"/>
        <v>34800</v>
      </c>
      <c r="N274" s="265">
        <f t="shared" ca="1" si="327"/>
        <v>22.46133896003289</v>
      </c>
      <c r="O274" s="240">
        <f t="shared" ca="1" si="328"/>
        <v>7.4613389600328901</v>
      </c>
      <c r="P274" s="240" t="str">
        <f t="shared" ca="1" si="329"/>
        <v>-3,1901334761719+6,74497053223452i</v>
      </c>
      <c r="Q274" s="240" t="str">
        <f t="shared" ca="1" si="330"/>
        <v>-4,73342332711342-5,76769301218808i</v>
      </c>
      <c r="R274" s="240" t="str">
        <f t="shared" ca="1" si="331"/>
        <v>7,23773198190993-1,8129574828282i</v>
      </c>
      <c r="S274" s="240" t="str">
        <f t="shared" ca="1" si="332"/>
        <v>-1,45563502038431+7,3179714240994i</v>
      </c>
      <c r="T274" s="240" t="str">
        <f t="shared" ca="1" si="333"/>
        <v>-5,99300364762827-4,44471442907404i</v>
      </c>
      <c r="U274" s="241" t="str">
        <f t="shared" ca="1" si="334"/>
        <v>6,58031348936403-3,51725083811184i</v>
      </c>
      <c r="V274" s="240" t="str">
        <f t="shared" ca="1" si="335"/>
        <v>0,366110550137545+7,45235145048747i</v>
      </c>
      <c r="W274" s="240" t="str">
        <f t="shared" ca="1" si="336"/>
        <v>-6,89337835030342-2,85533080326478i</v>
      </c>
      <c r="X274" s="240" t="str">
        <f t="shared" ca="1" si="337"/>
        <v>5,52848749909129-5,0107289937589i</v>
      </c>
      <c r="Y274" s="240" t="str">
        <f t="shared" ca="1" si="338"/>
        <v>2,16591237189964+7,14005620942558i</v>
      </c>
      <c r="Z274" s="240" t="str">
        <f t="shared" ca="1" si="339"/>
        <v>-7,38058123214961-1,09480580567774i</v>
      </c>
      <c r="AA274" s="240" t="str">
        <f t="shared" ca="1" si="340"/>
        <v>4,14529782466374-6,2038766123564i</v>
      </c>
      <c r="AB274" s="240" t="str">
        <f t="shared" ca="1" si="341"/>
        <v>3,83589483470855+6,39980389492998i</v>
      </c>
      <c r="AC274" s="240" t="str">
        <f t="shared" ca="1" si="342"/>
        <v>-7,42541057354898+0,731339107891573i</v>
      </c>
      <c r="AD274" s="240" t="str">
        <f t="shared" ca="1" si="343"/>
        <v>2,51364938835495-7,02517941613789i</v>
      </c>
      <c r="AE274" s="240" t="str">
        <f t="shared" ca="1" si="344"/>
        <v>5,2759633753706+5,27596337537068i</v>
      </c>
      <c r="AF274" s="240" t="str">
        <f t="shared" ca="1" si="345"/>
        <v>-7,02517941613789+2,51364938835495i</v>
      </c>
      <c r="AG274" s="240" t="str">
        <f t="shared" ca="1" si="346"/>
        <v>0,731339107892311-7,42541057354891i</v>
      </c>
      <c r="AH274" s="240" t="str">
        <f t="shared" ca="1" si="347"/>
        <v>6,39980389492995+3,83589483470859i</v>
      </c>
      <c r="AI274" s="240" t="str">
        <f t="shared" ca="1" si="348"/>
        <v>-6,20387661235643+4,1452978246637i</v>
      </c>
      <c r="AJ274" s="240" t="str">
        <f t="shared" ca="1" si="349"/>
        <v>-1,09480580567774-7,38058123214961i</v>
      </c>
      <c r="AK274" s="240" t="str">
        <f t="shared" ca="1" si="350"/>
        <v>7,14005620942557+2,16591237189969i</v>
      </c>
      <c r="AL274" s="240" t="str">
        <f t="shared" ca="1" si="351"/>
        <v>-5,0107289937589+5,52848749909129i</v>
      </c>
      <c r="AM274" s="240" t="str">
        <f t="shared" ca="1" si="352"/>
        <v>-2,85533080326468-6,89337835030347i</v>
      </c>
      <c r="AN274" s="240" t="str">
        <f t="shared" ca="1" si="353"/>
        <v>7,45235145048761+0,366110550134633i</v>
      </c>
      <c r="AO274" s="240" t="str">
        <f t="shared" ca="1" si="354"/>
        <v>-3,51725083811383+6,58031348936297i</v>
      </c>
      <c r="AP274" s="240" t="str">
        <f t="shared" ca="1" si="355"/>
        <v>-4,44471442907457-5,99300364762787i</v>
      </c>
      <c r="AQ274" s="240" t="str">
        <f t="shared" ca="1" si="356"/>
        <v>7,31797142410014-1,45563502038062i</v>
      </c>
      <c r="AR274" s="240" t="str">
        <f t="shared" ca="1" si="357"/>
        <v>7,31797142410014-1,45563502038062i</v>
      </c>
      <c r="AS274" s="240" t="str">
        <f t="shared" ca="1" si="358"/>
        <v>-5,76769301218928-4,73342332711197i</v>
      </c>
      <c r="AT274" s="240" t="str">
        <f t="shared" ca="1" si="359"/>
        <v>6,74497053223575-3,19013347616931i</v>
      </c>
      <c r="AU274" s="240" t="str">
        <f t="shared" ca="1" si="360"/>
        <v>-1,06034430821876E-13+7,46133896003289i</v>
      </c>
      <c r="AV274" s="240" t="str">
        <f t="shared" ca="1" si="361"/>
        <v>-6,74497053223575-3,19013347616931i</v>
      </c>
      <c r="AW274" s="240" t="str">
        <f t="shared" ca="1" si="362"/>
        <v>5,76769301218928-4,73342332711197i</v>
      </c>
      <c r="AX274" s="240" t="str">
        <f t="shared" ca="1" si="363"/>
        <v>1,81295748282882+7,23773198190978i</v>
      </c>
      <c r="AY274" s="240" t="str">
        <f t="shared" ca="1" si="364"/>
        <v>-7,31797142409865-1,45563502038811i</v>
      </c>
      <c r="AZ274" s="240" t="str">
        <f t="shared" ca="1" si="365"/>
        <v>4,44471442907466-5,99300364762781i</v>
      </c>
      <c r="BA274" s="240" t="str">
        <f t="shared" ca="1" si="366"/>
        <v>3,51725083811373+6,58031348936302i</v>
      </c>
      <c r="BB274" s="240" t="str">
        <f t="shared" ca="1" si="367"/>
        <v>-7,45235145048762+0,366110550134421i</v>
      </c>
      <c r="BC274" s="240" t="str">
        <f t="shared" ca="1" si="368"/>
        <v>2,85533080326478-6,89337835030342i</v>
      </c>
      <c r="BD274" s="240" t="str">
        <f t="shared" ca="1" si="369"/>
        <v>5,01072899376102+5,52848749908936i</v>
      </c>
      <c r="BE274" s="240" t="str">
        <f t="shared" ca="1" si="370"/>
        <v>-7,14005620942627+2,16591237189736i</v>
      </c>
      <c r="BF274" s="240" t="str">
        <f t="shared" ca="1" si="371"/>
        <v>1,09480580567701-7,38058123214972i</v>
      </c>
      <c r="BG274" s="240" t="str">
        <f t="shared" ca="1" si="372"/>
        <v>6,20387661235431+4,14529782466687i</v>
      </c>
      <c r="BH274" s="240" t="str">
        <f t="shared" ca="1" si="373"/>
        <v>-6,39980389493044+3,83589483470777i</v>
      </c>
      <c r="BI274" s="240" t="str">
        <f t="shared" ca="1" si="374"/>
        <v>-0,731339107893788-7,42541057354877i</v>
      </c>
      <c r="BJ274" s="240" t="str">
        <f t="shared" ca="1" si="375"/>
        <v>7,02517941613685+2,51364938835785i</v>
      </c>
      <c r="BK274" s="240" t="str">
        <f t="shared" ca="1" si="376"/>
        <v>-5,27596337537075+5,27596337537052i</v>
      </c>
      <c r="BL274" s="240" t="str">
        <f t="shared" ca="1" si="377"/>
        <v>-2,51364938835774-7,02517941613689i</v>
      </c>
      <c r="BM274" s="240" t="str">
        <f t="shared" ca="1" si="378"/>
        <v>7,42541057354875+0,731339107893894i</v>
      </c>
      <c r="BN274" s="240" t="str">
        <f t="shared" ca="1" si="379"/>
        <v>-3,83589483470805+6,39980389493028i</v>
      </c>
      <c r="BO274" s="240" t="str">
        <f t="shared" ca="1" si="380"/>
        <v>-4,14529782466678-6,20387661235437i</v>
      </c>
      <c r="BP274" s="240" t="str">
        <f t="shared" ca="1" si="381"/>
        <v>7,38058123214973-1,0948058056769i</v>
      </c>
      <c r="BQ274" s="240" t="str">
        <f t="shared" ca="1" si="382"/>
        <v>-2,16591237189766+7,14005620942618i</v>
      </c>
      <c r="BR274" s="240" t="str">
        <f t="shared" ca="1" si="383"/>
        <v>-5,5284874990893-5,0107289937611i</v>
      </c>
      <c r="BS274" s="240" t="str">
        <f t="shared" ca="1" si="384"/>
        <v>6,89337835030347-2,85533080326468i</v>
      </c>
      <c r="BT274" s="240" t="str">
        <f t="shared" ca="1" si="385"/>
        <v>-0,366110550134739+7,45235145048761i</v>
      </c>
      <c r="BU274" s="240" t="str">
        <f t="shared" ca="1" si="386"/>
        <v>-6,58031348936297-3,51725083811383i</v>
      </c>
      <c r="BV274" s="240" t="str">
        <f t="shared" ca="1" si="387"/>
        <v>5,99300364762787-4,44471442907457i</v>
      </c>
      <c r="BW274" s="240" t="str">
        <f t="shared" ca="1" si="388"/>
        <v>1,45563502038801+7,31797142409867i</v>
      </c>
      <c r="BX274" s="240" t="str">
        <f t="shared" ca="1" si="389"/>
        <v>-7,2377319819097-1,81295748282914i</v>
      </c>
      <c r="BY274" s="240" t="str">
        <f t="shared" ca="1" si="390"/>
        <v>4,73342332711221-5,76769301218908i</v>
      </c>
      <c r="BZ274" s="240" t="str">
        <f t="shared" ca="1" si="391"/>
        <v>3,19013347616922+6,74497053223579i</v>
      </c>
      <c r="CA274" s="240" t="str">
        <f t="shared" ca="1" si="392"/>
        <v>-7,46133896003289-2,12068861643754E-13i</v>
      </c>
      <c r="CB274" s="240" t="str">
        <f t="shared" ca="1" si="393"/>
        <v>3,1901334761696-6,74497053223561i</v>
      </c>
      <c r="CC274" s="240" t="str">
        <f t="shared" ca="1" si="394"/>
        <v>4,73342332711188+5,76769301218935i</v>
      </c>
      <c r="CD274" s="240" t="str">
        <f t="shared" ca="1" si="395"/>
        <v>-7,23773198190981+1,81295748282872i</v>
      </c>
      <c r="CE274" s="240" t="str">
        <f t="shared" ca="1" si="396"/>
        <v>1,45563502038093-7,31797142410007i</v>
      </c>
      <c r="CF274" s="240" t="str">
        <f t="shared" ca="1" si="397"/>
        <v>5,99300364762775+4,44471442907474i</v>
      </c>
      <c r="CG274" s="240" t="str">
        <f t="shared" ca="1" si="398"/>
        <v>-6,58031348936307+3,51725083811364i</v>
      </c>
      <c r="CH274" s="240" t="str">
        <f t="shared" ca="1" si="399"/>
        <v>-0,366110550134527-7,45235145048762i</v>
      </c>
      <c r="CI274" s="240" t="str">
        <f t="shared" ca="1" si="400"/>
        <v>6,89337835030339+2,85533080326488i</v>
      </c>
      <c r="CJ274" s="240" t="str">
        <f t="shared" ca="1" si="401"/>
        <v>-5,52848749908944+5,01072899376094i</v>
      </c>
      <c r="CK274" s="240" t="str">
        <f t="shared" ca="1" si="402"/>
        <v>-2,16591237189746-7,14005620942624i</v>
      </c>
      <c r="CL274" s="240" t="str">
        <f t="shared" ca="1" si="403"/>
        <v>7,3805812321497+1,09480580567711i</v>
      </c>
      <c r="CM274" s="240" t="str">
        <f t="shared" ca="1" si="404"/>
        <v>-4,14529782466678+6,20387661235437i</v>
      </c>
      <c r="CN274" s="240" t="str">
        <f t="shared" ca="1" si="405"/>
        <v>-3,83589483470787-6,39980389493039i</v>
      </c>
      <c r="CO274" s="240" t="str">
        <f t="shared" ca="1" si="406"/>
        <v>7,42541057354877-0,731339107893683i</v>
      </c>
      <c r="CP274" s="240" t="str">
        <f t="shared" ca="1" si="407"/>
        <v>-2,51364938835774+7,02517941613689i</v>
      </c>
      <c r="CQ274" s="240" t="str">
        <f t="shared" ca="1" si="408"/>
        <v>-5,2759633753706-5,27596337537068i</v>
      </c>
      <c r="CR274" s="240" t="str">
        <f t="shared" ca="1" si="409"/>
        <v>7,02517941613693-2,51364938835765i</v>
      </c>
      <c r="CS274" s="240" t="str">
        <f t="shared" ca="1" si="410"/>
        <v>-0,731339107893788+7,42541057354877i</v>
      </c>
      <c r="CT274" s="240" t="str">
        <f t="shared" ca="1" si="411"/>
        <v>-6,39980389493034-3,83589483470796i</v>
      </c>
      <c r="CU274" s="240" t="str">
        <f t="shared" ca="1" si="412"/>
        <v>6,20387661235443-4,1452978246667i</v>
      </c>
      <c r="CV274" s="240" t="str">
        <f t="shared" ca="1" si="413"/>
        <v>1,09480580567701+7,38058123214972i</v>
      </c>
      <c r="CW274" s="240" t="str">
        <f t="shared" ca="1" si="414"/>
        <v>-7,14005620942621-2,16591237189756i</v>
      </c>
      <c r="CX274" s="240" t="str">
        <f t="shared" ca="1" si="415"/>
        <v>5,01072899376133-5,52848749908908i</v>
      </c>
      <c r="CY274" s="240" t="str">
        <f t="shared" ca="1" si="416"/>
        <v>2,85533080326478+6,89337835030342i</v>
      </c>
      <c r="CZ274" s="240" t="str">
        <f t="shared" ca="1" si="417"/>
        <v>-7,45235145048761-0,366110550134633i</v>
      </c>
      <c r="DA274" s="240" t="str">
        <f t="shared" ca="1" si="418"/>
        <v>3,51725083811411-6,58031348936282i</v>
      </c>
      <c r="DB274" s="240" t="str">
        <f t="shared" ca="1" si="419"/>
        <v>4,44471442907466+5,99300364762781i</v>
      </c>
      <c r="DC274" s="240" t="str">
        <f t="shared" ca="1" si="420"/>
        <v>-7,31797142410018+1,45563502038041i</v>
      </c>
      <c r="DD274" s="240" t="str">
        <f t="shared" ca="1" si="421"/>
        <v>1,81295748282923-7,23773198190967i</v>
      </c>
      <c r="DE274" s="240" t="str">
        <f t="shared" ca="1" si="422"/>
        <v>5,76769301218928+4,73342332711197i</v>
      </c>
      <c r="DF274" s="240" t="str">
        <f t="shared" ca="1" si="423"/>
        <v>-6,74497053223584+3,19013347616913i</v>
      </c>
      <c r="DG274" s="240" t="str">
        <f t="shared" ca="1" si="424"/>
        <v>3,1810329246563E-13-7,46133896003289i</v>
      </c>
      <c r="DH274" s="240" t="str">
        <f t="shared" ca="1" si="425"/>
        <v>6,74497053223575+3,19013347616931i</v>
      </c>
      <c r="DI274" s="240" t="str">
        <f t="shared" ca="1" si="426"/>
        <v>-5,76769301218941+4,7334233271118i</v>
      </c>
      <c r="DJ274" s="240" t="str">
        <f t="shared" ca="1" si="427"/>
        <v>-1,81295748282862-7,23773198190983i</v>
      </c>
      <c r="DK274" s="240" t="str">
        <f t="shared" ca="1" si="428"/>
        <v>7,31797142410014+1,45563502038062i</v>
      </c>
      <c r="DL274" s="240" t="str">
        <f t="shared" ca="1" si="429"/>
        <v>-4,44471442907483+5,99300364762769i</v>
      </c>
      <c r="DM274" s="240" t="str">
        <f t="shared" ca="1" si="430"/>
        <v>-3,51725083811355-6,58031348936312i</v>
      </c>
      <c r="DN274" s="240" t="str">
        <f t="shared" ca="1" si="431"/>
        <v>7,45235145048762-0,366110550134421i</v>
      </c>
      <c r="DO274" s="240" t="str">
        <f t="shared" ca="1" si="432"/>
        <v>-2,85533080326497+6,89337835030335i</v>
      </c>
      <c r="DP274" s="240" t="str">
        <f t="shared" ca="1" si="433"/>
        <v>-5,01072899376086-5,5284874990895i</v>
      </c>
      <c r="DQ274" s="240" t="str">
        <f t="shared" ca="1" si="434"/>
        <v>7,14005620942627-2,16591237189736i</v>
      </c>
      <c r="DR274" s="240" t="str">
        <f t="shared" ca="1" si="435"/>
        <v>-1,09480580567722+7,38058123214969i</v>
      </c>
      <c r="DS274" s="240" t="str">
        <f t="shared" ca="1" si="436"/>
        <v>-6,20387661235431-4,14529782466687i</v>
      </c>
      <c r="DT274" s="240" t="str">
        <f t="shared" ca="1" si="437"/>
        <v>6,39980389493044-3,83589483470777i</v>
      </c>
      <c r="DU274" s="240" t="str">
        <f t="shared" ca="1" si="438"/>
        <v>0,731339107893578+7,42541057354879i</v>
      </c>
      <c r="DV274" s="240" t="str">
        <f t="shared" ca="1" si="439"/>
        <v>-7,02517941613685-2,51364938835785i</v>
      </c>
      <c r="DW274" s="240" t="str">
        <f t="shared" ca="1" si="440"/>
        <v>5,27596337537075-5,27596337537052i</v>
      </c>
      <c r="DX274" s="240" t="str">
        <f t="shared" ca="1" si="441"/>
        <v>2,51364938835754+7,02517941613696i</v>
      </c>
      <c r="DY274" s="240" t="str">
        <f t="shared" ca="1" si="442"/>
        <v>-7,42541057354875-0,731339107893894i</v>
      </c>
      <c r="DZ274" s="240" t="str">
        <f t="shared" ca="1" si="443"/>
        <v>3,83589483470805-6,39980389493028i</v>
      </c>
      <c r="EA274" s="240" t="str">
        <f t="shared" ca="1" si="444"/>
        <v>4,14529782466661+6,20387661235449i</v>
      </c>
      <c r="EB274" s="240" t="str">
        <f t="shared" ca="1" si="445"/>
        <v>-7,38058123214973+1,0948058056769i</v>
      </c>
      <c r="EC274" s="240" t="str">
        <f t="shared" ca="1" si="446"/>
        <v>2,16591237189766-7,14005620942618i</v>
      </c>
      <c r="ED274" s="240" t="str">
        <f t="shared" ca="1" si="447"/>
        <v>5,5284874990893+5,0107289937611i</v>
      </c>
      <c r="EE274" s="240" t="str">
        <f t="shared" ca="1" si="448"/>
        <v>-6,89337835030347+2,85533080326468i</v>
      </c>
      <c r="EF274" s="240" t="str">
        <f t="shared" ca="1" si="449"/>
        <v>0,366110550135163-7,45235145048759i</v>
      </c>
      <c r="EG274" s="240" t="str">
        <f t="shared" ca="1" si="450"/>
        <v>6,58031348936277+3,5172508381142i</v>
      </c>
      <c r="EH274" s="240" t="str">
        <f t="shared" ca="1" si="451"/>
        <v>-5,99300364762787+4,44471442907457i</v>
      </c>
      <c r="EI274" s="240" t="str">
        <f t="shared" ca="1" si="452"/>
        <v>-1,45563502038072-7,31797142410012i</v>
      </c>
      <c r="EJ274" s="240" t="str">
        <f t="shared" ca="1" si="453"/>
        <v>7,23773198190965+1,81295748282934i</v>
      </c>
      <c r="EK274" s="240" t="str">
        <f t="shared" ca="1" si="454"/>
        <v>-4,73342332711205+5,76769301218921i</v>
      </c>
      <c r="EL274" s="240" t="str">
        <f t="shared" ca="1" si="455"/>
        <v>-3,19013347616941-6,7449705322357i</v>
      </c>
      <c r="EM274" s="240" t="str">
        <f t="shared" ca="1" si="456"/>
        <v>7,46133896003289+4,24137723287507E-13i</v>
      </c>
      <c r="EN274" s="240"/>
      <c r="EO274" s="240"/>
      <c r="EP274" s="240"/>
    </row>
    <row r="275" spans="1:146">
      <c r="A275" s="268">
        <f t="shared" si="323"/>
        <v>3.4179687500000026E-3</v>
      </c>
      <c r="B275" s="267">
        <v>175</v>
      </c>
      <c r="C275" s="266">
        <f t="shared" si="324"/>
        <v>35000</v>
      </c>
      <c r="N275" s="265">
        <f t="shared" ca="1" si="327"/>
        <v>22.45895452311353</v>
      </c>
      <c r="O275" s="240">
        <f t="shared" ca="1" si="328"/>
        <v>7.4589545231135288</v>
      </c>
      <c r="P275" s="240" t="str">
        <f t="shared" ca="1" si="329"/>
        <v>-3,02267653205003+6,81904899237934i</v>
      </c>
      <c r="Q275" s="240" t="str">
        <f t="shared" ca="1" si="330"/>
        <v>-5,00912770379356-5,52672074787244i</v>
      </c>
      <c r="R275" s="240" t="str">
        <f t="shared" ca="1" si="331"/>
        <v>7,08248751745816-2,33973783636653i</v>
      </c>
      <c r="S275" s="240" t="str">
        <f t="shared" ca="1" si="332"/>
        <v>-0,731105392203687+7,4230376183451i</v>
      </c>
      <c r="T275" s="240" t="str">
        <f t="shared" ca="1" si="333"/>
        <v>-6,48993929783265-3,67650520036668i</v>
      </c>
      <c r="U275" s="241" t="str">
        <f t="shared" ca="1" si="334"/>
        <v>5,99108844993629-4,44329402165958i</v>
      </c>
      <c r="V275" s="240" t="str">
        <f t="shared" ca="1" si="335"/>
        <v>1,63426618628809+7,27771781606234i</v>
      </c>
      <c r="W275" s="240" t="str">
        <f t="shared" ca="1" si="336"/>
        <v>-7,3156328034669-1,4551698398176i</v>
      </c>
      <c r="X275" s="240" t="str">
        <f t="shared" ca="1" si="337"/>
        <v>4,2949271138217-6,09832794008612i</v>
      </c>
      <c r="Y275" s="240" t="str">
        <f t="shared" ca="1" si="338"/>
        <v>3,8346689891454+6,39775869516523i</v>
      </c>
      <c r="Z275" s="240" t="str">
        <f t="shared" ca="1" si="339"/>
        <v>-7,4028597136927+0,913055659454208i</v>
      </c>
      <c r="AA275" s="240" t="str">
        <f t="shared" ca="1" si="340"/>
        <v>2,16522020639805-7,13777444555944i</v>
      </c>
      <c r="AB275" s="240" t="str">
        <f t="shared" ca="1" si="341"/>
        <v>5,64798635059092+4,87198653132523i</v>
      </c>
      <c r="AC275" s="240" t="str">
        <f t="shared" ca="1" si="342"/>
        <v>-6,74281502678943+3,18911399802178i</v>
      </c>
      <c r="AD275" s="240" t="str">
        <f t="shared" ca="1" si="343"/>
        <v>-0,183051907493488-7,45670802546531i</v>
      </c>
      <c r="AE275" s="240" t="str">
        <f t="shared" ca="1" si="344"/>
        <v>6,89117541783701+2,85441831876035i</v>
      </c>
      <c r="AF275" s="240" t="str">
        <f t="shared" ca="1" si="345"/>
        <v>-5,40212605523276+5,14325156503657i</v>
      </c>
      <c r="AG275" s="240" t="str">
        <f t="shared" ca="1" si="346"/>
        <v>-2,51284609575085-7,02293436370763i</v>
      </c>
      <c r="AH275" s="240" t="str">
        <f t="shared" ca="1" si="347"/>
        <v>7,43874416270146+0,548714734402746i</v>
      </c>
      <c r="AI275" s="240" t="str">
        <f t="shared" ca="1" si="348"/>
        <v>-3,51612682232928+6,57821060374114i</v>
      </c>
      <c r="AJ275" s="240" t="str">
        <f t="shared" ca="1" si="349"/>
        <v>-4,58898445532364-5,88024015212592i</v>
      </c>
      <c r="AK275" s="240" t="str">
        <f t="shared" ca="1" si="350"/>
        <v>7,23541900357693-1,8123781119164i</v>
      </c>
      <c r="AL275" s="240" t="str">
        <f t="shared" ca="1" si="351"/>
        <v>-1,2751969534486+7,34914112721964i</v>
      </c>
      <c r="AM275" s="240" t="str">
        <f t="shared" ca="1" si="352"/>
        <v>-6,20189402551515-4,14397310248936i</v>
      </c>
      <c r="AN275" s="240" t="str">
        <f t="shared" ca="1" si="353"/>
        <v>6,30172432188742-3,99052291671259i</v>
      </c>
      <c r="AO275" s="240" t="str">
        <f t="shared" ca="1" si="354"/>
        <v>1,09445593611974+7,37822260315911i</v>
      </c>
      <c r="AP275" s="240" t="str">
        <f t="shared" ca="1" si="355"/>
        <v>-7,18876184523252-1,98939832874285i</v>
      </c>
      <c r="AQ275" s="240" t="str">
        <f t="shared" ca="1" si="356"/>
        <v>4,73191065634685-5,76584981752273i</v>
      </c>
      <c r="AR275" s="240" t="str">
        <f t="shared" ca="1" si="357"/>
        <v>4,73191065634685-5,76584981752273i</v>
      </c>
      <c r="AS275" s="240" t="str">
        <f t="shared" ca="1" si="358"/>
        <v>-7,44996988572676+0,365993551364136i</v>
      </c>
      <c r="AT275" s="240" t="str">
        <f t="shared" ca="1" si="359"/>
        <v>2,68444071060638-6,95915085690164i</v>
      </c>
      <c r="AU275" s="240" t="str">
        <f t="shared" ca="1" si="360"/>
        <v>5,27427732385331+5,27427732385799i</v>
      </c>
      <c r="AV275" s="240" t="str">
        <f t="shared" ca="1" si="361"/>
        <v>-6,95915085690143+2,68444071060694i</v>
      </c>
      <c r="AW275" s="240" t="str">
        <f t="shared" ca="1" si="362"/>
        <v>0,365993551363542-7,44996988572679i</v>
      </c>
      <c r="AX275" s="240" t="str">
        <f t="shared" ca="1" si="363"/>
        <v>6,66251944155774+3,35363046096926i</v>
      </c>
      <c r="AY275" s="240" t="str">
        <f t="shared" ca="1" si="364"/>
        <v>-5,76584981752228+4,73191065634739i</v>
      </c>
      <c r="AZ275" s="240" t="str">
        <f t="shared" ca="1" si="365"/>
        <v>-1,98939832873628-7,18876184523435i</v>
      </c>
      <c r="BA275" s="240" t="str">
        <f t="shared" ca="1" si="366"/>
        <v>7,3782226031592+1,09445593611915i</v>
      </c>
      <c r="BB275" s="240" t="str">
        <f t="shared" ca="1" si="367"/>
        <v>-3,99052291671199+6,3017243218878i</v>
      </c>
      <c r="BC275" s="240" t="str">
        <f t="shared" ca="1" si="368"/>
        <v>-4,14397310248995-6,20189402551476i</v>
      </c>
      <c r="BD275" s="240" t="str">
        <f t="shared" ca="1" si="369"/>
        <v>7,34914112721913-1,27519695345158i</v>
      </c>
      <c r="BE275" s="240" t="str">
        <f t="shared" ca="1" si="370"/>
        <v>-1,81237811191942+7,23541900357617i</v>
      </c>
      <c r="BF275" s="240" t="str">
        <f t="shared" ca="1" si="371"/>
        <v>-5,88024015212491-4,58898445532492i</v>
      </c>
      <c r="BG275" s="240" t="str">
        <f t="shared" ca="1" si="372"/>
        <v>6,57821060374116-3,51612682232924i</v>
      </c>
      <c r="BH275" s="240" t="str">
        <f t="shared" ca="1" si="373"/>
        <v>0,548714734404186+7,43874416270136i</v>
      </c>
      <c r="BI275" s="240" t="str">
        <f t="shared" ca="1" si="374"/>
        <v>-7,02293436370865-2,51284609574799i</v>
      </c>
      <c r="BJ275" s="240" t="str">
        <f t="shared" ca="1" si="375"/>
        <v>5,14325156503883-5,40212605523061i</v>
      </c>
      <c r="BK275" s="240" t="str">
        <f t="shared" ca="1" si="376"/>
        <v>2,85441831875895+6,89117541783759i</v>
      </c>
      <c r="BL275" s="240" t="str">
        <f t="shared" ca="1" si="377"/>
        <v>-7,45670802546531-0,183051907493528i</v>
      </c>
      <c r="BM275" s="240" t="str">
        <f t="shared" ca="1" si="378"/>
        <v>3,18911399802043-6,74281502679007i</v>
      </c>
      <c r="BN275" s="240" t="str">
        <f t="shared" ca="1" si="379"/>
        <v>4,87198653132737+5,64798635058907i</v>
      </c>
      <c r="BO275" s="240" t="str">
        <f t="shared" ca="1" si="380"/>
        <v>-7,13777444556033+2,16522020639512i</v>
      </c>
      <c r="BP275" s="240" t="str">
        <f t="shared" ca="1" si="381"/>
        <v>0,913055659455722-7,40285971369252i</v>
      </c>
      <c r="BQ275" s="240" t="str">
        <f t="shared" ca="1" si="382"/>
        <v>6,39775869516562+3,83466898914476i</v>
      </c>
      <c r="BR275" s="240" t="str">
        <f t="shared" ca="1" si="383"/>
        <v>-6,09832794008492+4,2949271138234i</v>
      </c>
      <c r="BS275" s="240" t="str">
        <f t="shared" ca="1" si="384"/>
        <v>-1,45516983982114-7,31563280346619i</v>
      </c>
      <c r="BT275" s="240" t="str">
        <f t="shared" ca="1" si="385"/>
        <v>7,27771781606183+1,63426618629033i</v>
      </c>
      <c r="BU275" s="240" t="str">
        <f t="shared" ca="1" si="386"/>
        <v>-4,44329402166018+5,99108844993583i</v>
      </c>
      <c r="BV275" s="240" t="str">
        <f t="shared" ca="1" si="387"/>
        <v>-3,67650520036736-6,48993929783226i</v>
      </c>
      <c r="BW275" s="240" t="str">
        <f t="shared" ca="1" si="388"/>
        <v>7,42303761834489-0,731105392205783i</v>
      </c>
      <c r="BX275" s="240" t="str">
        <f t="shared" ca="1" si="389"/>
        <v>-2,33973783636308+7,0824875174593i</v>
      </c>
      <c r="BY275" s="240" t="str">
        <f t="shared" ca="1" si="390"/>
        <v>-5,52672074787073-5,00912770379544i</v>
      </c>
      <c r="BZ275" s="240" t="str">
        <f t="shared" ca="1" si="391"/>
        <v>6,81904899237975-3,0226765320491i</v>
      </c>
      <c r="CA275" s="240" t="str">
        <f t="shared" ca="1" si="392"/>
        <v>5,95777651146586E-13+7,45895452311353i</v>
      </c>
      <c r="CB275" s="240" t="str">
        <f t="shared" ca="1" si="393"/>
        <v>-6,81904899238024-3,02267653204801i</v>
      </c>
      <c r="CC275" s="240" t="str">
        <f t="shared" ca="1" si="394"/>
        <v>5,52672074787506-5,00912770379067i</v>
      </c>
      <c r="CD275" s="240" t="str">
        <f t="shared" ca="1" si="395"/>
        <v>2,33973783636422+7,08248751745892i</v>
      </c>
      <c r="CE275" s="240" t="str">
        <f t="shared" ca="1" si="396"/>
        <v>-7,42303761834501-0,731105392204597i</v>
      </c>
      <c r="CF275" s="240" t="str">
        <f t="shared" ca="1" si="397"/>
        <v>3,67650520036614-6,48993929783296i</v>
      </c>
      <c r="CG275" s="240" t="str">
        <f t="shared" ca="1" si="398"/>
        <v>4,44329402166132+5,991088449935i</v>
      </c>
      <c r="CH275" s="240" t="str">
        <f t="shared" ca="1" si="399"/>
        <v>-7,2777178160632+1,63426618628425i</v>
      </c>
      <c r="CI275" s="240" t="str">
        <f t="shared" ca="1" si="400"/>
        <v>1,45516983981997-7,31563280346643i</v>
      </c>
      <c r="CJ275" s="240" t="str">
        <f t="shared" ca="1" si="401"/>
        <v>6,09832794008561+4,29492711382242i</v>
      </c>
      <c r="CK275" s="240" t="str">
        <f t="shared" ca="1" si="402"/>
        <v>-6,3977586951649+3,83466898914596i</v>
      </c>
      <c r="CL275" s="240" t="str">
        <f t="shared" ca="1" si="403"/>
        <v>-0,913055659457117-7,40285971369234i</v>
      </c>
      <c r="CM275" s="240" t="str">
        <f t="shared" ca="1" si="404"/>
        <v>7,13777444555852+2,16522020640108i</v>
      </c>
      <c r="CN275" s="240" t="str">
        <f t="shared" ca="1" si="405"/>
        <v>-4,87198653132647+5,64798635058986i</v>
      </c>
      <c r="CO275" s="240" t="str">
        <f t="shared" ca="1" si="406"/>
        <v>-3,18911399802169-6,74281502678947i</v>
      </c>
      <c r="CP275" s="240" t="str">
        <f t="shared" ca="1" si="407"/>
        <v>7,45670802546527-0,183051907494931i</v>
      </c>
      <c r="CQ275" s="240" t="str">
        <f t="shared" ca="1" si="408"/>
        <v>-2,85441831875765+6,89117541783813i</v>
      </c>
      <c r="CR275" s="240" t="str">
        <f t="shared" ca="1" si="409"/>
        <v>-5,14325156503432-5,40212605523491i</v>
      </c>
      <c r="CS275" s="240" t="str">
        <f t="shared" ca="1" si="410"/>
        <v>7,02293436370817-2,51284609574931i</v>
      </c>
      <c r="CT275" s="240" t="str">
        <f t="shared" ca="1" si="411"/>
        <v>-0,548714734402787+7,43874416270146i</v>
      </c>
      <c r="CU275" s="240" t="str">
        <f t="shared" ca="1" si="412"/>
        <v>-6,57821060374182-3,516126822328i</v>
      </c>
      <c r="CV275" s="240" t="str">
        <f t="shared" ca="1" si="413"/>
        <v>5,88024015212404-4,58898445532603i</v>
      </c>
      <c r="CW275" s="240" t="str">
        <f t="shared" ca="1" si="414"/>
        <v>1,81237811191338+7,23541900357768i</v>
      </c>
      <c r="CX275" s="240" t="str">
        <f t="shared" ca="1" si="415"/>
        <v>-7,34914112721936-1,2751969534502i</v>
      </c>
      <c r="CY275" s="240" t="str">
        <f t="shared" ca="1" si="416"/>
        <v>4,14397310248878-6,20189402551553i</v>
      </c>
      <c r="CZ275" s="240" t="str">
        <f t="shared" ca="1" si="417"/>
        <v>3,99052291671318+6,30172432188704i</v>
      </c>
      <c r="DA275" s="240" t="str">
        <f t="shared" ca="1" si="418"/>
        <v>-7,37822260315899+1,09445593612053i</v>
      </c>
      <c r="DB275" s="240" t="str">
        <f t="shared" ca="1" si="419"/>
        <v>1,98939832874228-7,18876184523268i</v>
      </c>
      <c r="DC275" s="240" t="str">
        <f t="shared" ca="1" si="420"/>
        <v>5,76584981752318+4,73191065634631i</v>
      </c>
      <c r="DD275" s="240" t="str">
        <f t="shared" ca="1" si="421"/>
        <v>-6,66251944155711+3,35363046097051i</v>
      </c>
      <c r="DE275" s="240" t="str">
        <f t="shared" ca="1" si="422"/>
        <v>-0,365993551364943-7,44996988572673i</v>
      </c>
      <c r="DF275" s="240" t="str">
        <f t="shared" ca="1" si="423"/>
        <v>6,95915085690194+2,68444071060562i</v>
      </c>
      <c r="DG275" s="240" t="str">
        <f t="shared" ca="1" si="424"/>
        <v>-5,27427732385756+5,27427732385373i</v>
      </c>
      <c r="DH275" s="240" t="str">
        <f t="shared" ca="1" si="425"/>
        <v>-2,68444071060769-6,95915085690114i</v>
      </c>
      <c r="DI275" s="240" t="str">
        <f t="shared" ca="1" si="426"/>
        <v>7,44996988572683+0,365993551362735i</v>
      </c>
      <c r="DJ275" s="240" t="str">
        <f t="shared" ca="1" si="427"/>
        <v>-3,35363046096854+6,6625194415581i</v>
      </c>
      <c r="DK275" s="240" t="str">
        <f t="shared" ca="1" si="428"/>
        <v>-4,73191065634802-5,76584981752177i</v>
      </c>
      <c r="DL275" s="240" t="str">
        <f t="shared" ca="1" si="429"/>
        <v>7,18876184523413-1,98939832873706i</v>
      </c>
      <c r="DM275" s="240" t="str">
        <f t="shared" ca="1" si="430"/>
        <v>-1,09445593611835+7,37822260315932i</v>
      </c>
      <c r="DN275" s="240" t="str">
        <f t="shared" ca="1" si="431"/>
        <v>-6,30172432188823-3,99052291671131i</v>
      </c>
      <c r="DO275" s="240" t="str">
        <f t="shared" ca="1" si="432"/>
        <v>6,2018940255143-4,14397310249062i</v>
      </c>
      <c r="DP275" s="240" t="str">
        <f t="shared" ca="1" si="433"/>
        <v>1,27519695345238+7,34914112721898i</v>
      </c>
      <c r="DQ275" s="240" t="str">
        <f t="shared" ca="1" si="434"/>
        <v>-7,23541900357637-1,81237811191864i</v>
      </c>
      <c r="DR275" s="240" t="str">
        <f t="shared" ca="1" si="435"/>
        <v>4,58898445532429-5,88024015212541i</v>
      </c>
      <c r="DS275" s="240" t="str">
        <f t="shared" ca="1" si="436"/>
        <v>3,51612682232996+6,57821060374078i</v>
      </c>
      <c r="DT275" s="240" t="str">
        <f t="shared" ca="1" si="437"/>
        <v>-7,4387441627013+0,548714734404991i</v>
      </c>
      <c r="DU275" s="240" t="str">
        <f t="shared" ca="1" si="438"/>
        <v>2,51284609574763-7,02293436370878i</v>
      </c>
      <c r="DV275" s="240" t="str">
        <f t="shared" ca="1" si="439"/>
        <v>5,40212605523116+5,14325156503824i</v>
      </c>
      <c r="DW275" s="240" t="str">
        <f t="shared" ca="1" si="440"/>
        <v>-6,89117541783729+2,85441831875969i</v>
      </c>
      <c r="DX275" s="240" t="str">
        <f t="shared" ca="1" si="441"/>
        <v>0,183051907492721-7,45670802546533i</v>
      </c>
      <c r="DY275" s="240" t="str">
        <f t="shared" ca="1" si="442"/>
        <v>6,74281502679042+3,18911399801969i</v>
      </c>
      <c r="DZ275" s="240" t="str">
        <f t="shared" ca="1" si="443"/>
        <v>-5,64798635059339+4,87198653132236i</v>
      </c>
      <c r="EA275" s="240" t="str">
        <f t="shared" ca="1" si="444"/>
        <v>-2,16522020639589-7,13777444556009i</v>
      </c>
      <c r="EB275" s="240" t="str">
        <f t="shared" ca="1" si="445"/>
        <v>7,40285971369261+0,913055659454924i</v>
      </c>
      <c r="EC275" s="240" t="str">
        <f t="shared" ca="1" si="446"/>
        <v>-3,83466898914407+6,39775869516604i</v>
      </c>
      <c r="ED275" s="240" t="str">
        <f t="shared" ca="1" si="447"/>
        <v>-4,29492711382389-6,09832794008458i</v>
      </c>
      <c r="EE275" s="240" t="str">
        <f t="shared" ca="1" si="448"/>
        <v>7,31563280346757-1,45516983981424i</v>
      </c>
      <c r="EF275" s="240" t="str">
        <f t="shared" ca="1" si="449"/>
        <v>-1,63426618628954+7,27771781606201i</v>
      </c>
      <c r="EG275" s="240" t="str">
        <f t="shared" ca="1" si="450"/>
        <v>-5,99108844993607-4,44329402165988i</v>
      </c>
      <c r="EH275" s="240" t="str">
        <f t="shared" ca="1" si="451"/>
        <v>6,48993929783187-3,67650520036806i</v>
      </c>
      <c r="EI275" s="240" t="str">
        <f t="shared" ca="1" si="452"/>
        <v>0,731105392206376+7,42303761834483i</v>
      </c>
      <c r="EJ275" s="240" t="str">
        <f t="shared" ca="1" si="453"/>
        <v>-7,08248751745722-2,33973783636936i</v>
      </c>
      <c r="EK275" s="240" t="str">
        <f t="shared" ca="1" si="454"/>
        <v>5,009127703795-5,52672074787113i</v>
      </c>
      <c r="EL275" s="240" t="str">
        <f t="shared" ca="1" si="455"/>
        <v>3,02267653205003+6,81904899237934i</v>
      </c>
      <c r="EM275" s="240" t="str">
        <f t="shared" ca="1" si="456"/>
        <v>-7,45895452311353+1,19155530229318E-12i</v>
      </c>
      <c r="EN275" s="240"/>
      <c r="EO275" s="240"/>
      <c r="EP275" s="240"/>
    </row>
    <row r="276" spans="1:146">
      <c r="A276" s="268">
        <f t="shared" si="323"/>
        <v>3.4375000000000026E-3</v>
      </c>
      <c r="B276" s="267">
        <v>176</v>
      </c>
      <c r="C276" s="266">
        <f t="shared" si="324"/>
        <v>35200</v>
      </c>
      <c r="N276" s="265">
        <f t="shared" ca="1" si="327"/>
        <v>22.45626244552993</v>
      </c>
      <c r="O276" s="240">
        <f t="shared" ca="1" si="328"/>
        <v>7.4562624455299291</v>
      </c>
      <c r="P276" s="240" t="str">
        <f t="shared" ca="1" si="329"/>
        <v>-2,85338810527028+6,88868826245767i</v>
      </c>
      <c r="Q276" s="240" t="str">
        <f t="shared" ca="1" si="330"/>
        <v>-5,2723737375408-5,27237373754081i</v>
      </c>
      <c r="R276" s="240" t="str">
        <f t="shared" ca="1" si="331"/>
        <v>6,88868826245764-2,85338810527034i</v>
      </c>
      <c r="S276" s="240" t="str">
        <f t="shared" ca="1" si="332"/>
        <v>2,73120372993093E-13+7,45626244552993i</v>
      </c>
      <c r="T276" s="240" t="str">
        <f t="shared" ca="1" si="333"/>
        <v>-6,88868826245757-2,85338810527051i</v>
      </c>
      <c r="U276" s="241" t="str">
        <f t="shared" ca="1" si="334"/>
        <v>5,27237373754077-5,27237373754084i</v>
      </c>
      <c r="V276" s="240" t="str">
        <f t="shared" ca="1" si="335"/>
        <v>2,85338810527057+6,88868826245754i</v>
      </c>
      <c r="W276" s="240" t="str">
        <f t="shared" ca="1" si="336"/>
        <v>-7,45626244552993-1,95478290336712E-13i</v>
      </c>
      <c r="X276" s="240" t="str">
        <f t="shared" ca="1" si="337"/>
        <v>2,85338810527025-6,88868826245768i</v>
      </c>
      <c r="Y276" s="240" t="str">
        <f t="shared" ca="1" si="338"/>
        <v>5,27237373754103+5,27237373754058i</v>
      </c>
      <c r="Z276" s="240" t="str">
        <f t="shared" ca="1" si="339"/>
        <v>-6,88868826245772+2,85338810527016i</v>
      </c>
      <c r="AA276" s="240" t="str">
        <f t="shared" ca="1" si="340"/>
        <v>-1,04132048239341E-13-7,45626244552993i</v>
      </c>
      <c r="AB276" s="240" t="str">
        <f t="shared" ca="1" si="341"/>
        <v>6,8886882624578+2,85338810526998i</v>
      </c>
      <c r="AC276" s="240" t="str">
        <f t="shared" ca="1" si="342"/>
        <v>-5,27237373754093+5,27237373754068i</v>
      </c>
      <c r="AD276" s="240" t="str">
        <f t="shared" ca="1" si="343"/>
        <v>-2,85338810527045-6,8886882624576i</v>
      </c>
      <c r="AE276" s="240" t="str">
        <f t="shared" ca="1" si="344"/>
        <v>7,45626244552993+3,90956580673424E-13i</v>
      </c>
      <c r="AF276" s="240" t="str">
        <f t="shared" ca="1" si="345"/>
        <v>-2,85338810527038+6,88868826245763i</v>
      </c>
      <c r="AG276" s="240" t="str">
        <f t="shared" ca="1" si="346"/>
        <v>-5,2723737375409-5,27237373754071i</v>
      </c>
      <c r="AH276" s="240" t="str">
        <f t="shared" ca="1" si="347"/>
        <v>6,8886882624578-2,85338810526994i</v>
      </c>
      <c r="AI276" s="240" t="str">
        <f t="shared" ca="1" si="348"/>
        <v>-9,13462420973709E-14+7,45626244552993i</v>
      </c>
      <c r="AJ276" s="240" t="str">
        <f t="shared" ca="1" si="349"/>
        <v>-6,8886882624577-2,8533881052702i</v>
      </c>
      <c r="AK276" s="240" t="str">
        <f t="shared" ca="1" si="350"/>
        <v>5,27237373754102-5,27237373754058i</v>
      </c>
      <c r="AL276" s="240" t="str">
        <f t="shared" ca="1" si="351"/>
        <v>2,85338810527022+6,88868826245769i</v>
      </c>
      <c r="AM276" s="240" t="str">
        <f t="shared" ca="1" si="352"/>
        <v>-7,45626244552993-1,27517397616711E-12i</v>
      </c>
      <c r="AN276" s="240" t="str">
        <f t="shared" ca="1" si="353"/>
        <v>2,8533881052713-6,88868826245725i</v>
      </c>
      <c r="AO276" s="240" t="str">
        <f t="shared" ca="1" si="354"/>
        <v>5,27237373754027+5,27237373754134i</v>
      </c>
      <c r="AP276" s="240" t="str">
        <f t="shared" ca="1" si="355"/>
        <v>-6,88868826245787+2,85338810526981i</v>
      </c>
      <c r="AQ276" s="240" t="str">
        <f t="shared" ca="1" si="356"/>
        <v>3,39804463600004E-13-7,45626244552993i</v>
      </c>
      <c r="AR276" s="240" t="str">
        <f t="shared" ca="1" si="357"/>
        <v>3,39804463600004E-13-7,45626244552993i</v>
      </c>
      <c r="AS276" s="240" t="str">
        <f t="shared" ca="1" si="358"/>
        <v>-5,2723737375406+5,27237373754101i</v>
      </c>
      <c r="AT276" s="240" t="str">
        <f t="shared" ca="1" si="359"/>
        <v>-2,85338810527077-6,88868826245746i</v>
      </c>
      <c r="AU276" s="240" t="str">
        <f t="shared" ca="1" si="360"/>
        <v>7,45626244552993-7,01524911298948E-13i</v>
      </c>
      <c r="AV276" s="240" t="str">
        <f t="shared" ca="1" si="361"/>
        <v>-2,85338810526947+6,888688262458i</v>
      </c>
      <c r="AW276" s="240" t="str">
        <f t="shared" ca="1" si="362"/>
        <v>-5,27237373754174-5,27237373753987i</v>
      </c>
      <c r="AX276" s="240" t="str">
        <f t="shared" ca="1" si="363"/>
        <v>6,88868826245707-2,85338810527173i</v>
      </c>
      <c r="AY276" s="240" t="str">
        <f t="shared" ca="1" si="364"/>
        <v>1,7428542861979E-12+7,45626244552993i</v>
      </c>
      <c r="AZ276" s="240" t="str">
        <f t="shared" ca="1" si="365"/>
        <v>-6,8886882624584-2,85338810526851i</v>
      </c>
      <c r="BA276" s="240" t="str">
        <f t="shared" ca="1" si="366"/>
        <v>5,27237373753928-5,27237373754233i</v>
      </c>
      <c r="BB276" s="240" t="str">
        <f t="shared" ca="1" si="367"/>
        <v>2,85338810527269+6,88868826245667i</v>
      </c>
      <c r="BC276" s="240" t="str">
        <f t="shared" ca="1" si="368"/>
        <v>-7,45626244552993+2,78418366109685E-12i</v>
      </c>
      <c r="BD276" s="240" t="str">
        <f t="shared" ca="1" si="369"/>
        <v>2,85338810526755-6,8886882624588i</v>
      </c>
      <c r="BE276" s="240" t="str">
        <f t="shared" ca="1" si="370"/>
        <v>5,27237373754307+5,27237373753854i</v>
      </c>
      <c r="BF276" s="240" t="str">
        <f t="shared" ca="1" si="371"/>
        <v>-6,88868826245919+2,85338810526661i</v>
      </c>
      <c r="BG276" s="240" t="str">
        <f t="shared" ca="1" si="372"/>
        <v>3,59167732723318E-12-7,45626244552993i</v>
      </c>
      <c r="BH276" s="240" t="str">
        <f t="shared" ca="1" si="373"/>
        <v>6,88868826245636+2,85338810527344i</v>
      </c>
      <c r="BI276" s="240" t="str">
        <f t="shared" ca="1" si="374"/>
        <v>-5,27237373754305+5,27237373753856i</v>
      </c>
      <c r="BJ276" s="240" t="str">
        <f t="shared" ca="1" si="375"/>
        <v>-2,85338810526757-6,88868826245879i</v>
      </c>
      <c r="BK276" s="240" t="str">
        <f t="shared" ca="1" si="376"/>
        <v>7,45626244552993+2,55034795233423E-12i</v>
      </c>
      <c r="BL276" s="240" t="str">
        <f t="shared" ca="1" si="377"/>
        <v>-2,85338810527248+6,88868826245676i</v>
      </c>
      <c r="BM276" s="240" t="str">
        <f t="shared" ca="1" si="378"/>
        <v>-5,27237373753929-5,27237373754231i</v>
      </c>
      <c r="BN276" s="240" t="str">
        <f t="shared" ca="1" si="379"/>
        <v>6,88868826245839-2,85338810526853i</v>
      </c>
      <c r="BO276" s="240" t="str">
        <f t="shared" ca="1" si="380"/>
        <v>-1,50901857743528E-12+7,45626244552993i</v>
      </c>
      <c r="BP276" s="240" t="str">
        <f t="shared" ca="1" si="381"/>
        <v>-6,88868826245716-2,85338810527151i</v>
      </c>
      <c r="BQ276" s="240" t="str">
        <f t="shared" ca="1" si="382"/>
        <v>5,27237373754158-5,27237373754003i</v>
      </c>
      <c r="BR276" s="240" t="str">
        <f t="shared" ca="1" si="383"/>
        <v>2,85338810526949+6,88868826245799i</v>
      </c>
      <c r="BS276" s="240" t="str">
        <f t="shared" ca="1" si="384"/>
        <v>-7,45626244552993-6,79608927200008E-13i</v>
      </c>
      <c r="BT276" s="240" t="str">
        <f t="shared" ca="1" si="385"/>
        <v>2,85338810527055-6,88868826245755i</v>
      </c>
      <c r="BU276" s="240" t="str">
        <f t="shared" ca="1" si="386"/>
        <v>5,27237373754076+5,27237373754084i</v>
      </c>
      <c r="BV276" s="240" t="str">
        <f t="shared" ca="1" si="387"/>
        <v>-6,8886882624576+2,85338810527045i</v>
      </c>
      <c r="BW276" s="240" t="str">
        <f t="shared" ca="1" si="388"/>
        <v>-5,73640172362629E-13-7,45626244552993i</v>
      </c>
      <c r="BX276" s="240" t="str">
        <f t="shared" ca="1" si="389"/>
        <v>6,88868826245787+2,85338810526978i</v>
      </c>
      <c r="BY276" s="240" t="str">
        <f t="shared" ca="1" si="390"/>
        <v>-5,27237373754011+5,2723737375415i</v>
      </c>
      <c r="BZ276" s="240" t="str">
        <f t="shared" ca="1" si="391"/>
        <v>-2,85338810527161-6,88868826245711i</v>
      </c>
      <c r="CA276" s="240" t="str">
        <f t="shared" ca="1" si="392"/>
        <v>7,45626244552993-1,40304982259789E-12i</v>
      </c>
      <c r="CB276" s="240" t="str">
        <f t="shared" ca="1" si="393"/>
        <v>-2,85338810526863+6,88868826245835i</v>
      </c>
      <c r="CC276" s="240" t="str">
        <f t="shared" ca="1" si="394"/>
        <v>-5,27237373754209-5,27237373753952i</v>
      </c>
      <c r="CD276" s="240" t="str">
        <f t="shared" ca="1" si="395"/>
        <v>6,8886882624568-2,85338810527238i</v>
      </c>
      <c r="CE276" s="240" t="str">
        <f t="shared" ca="1" si="396"/>
        <v>2,65629892216053E-12+7,45626244552993i</v>
      </c>
      <c r="CF276" s="240" t="str">
        <f t="shared" ca="1" si="397"/>
        <v>-6,88868826245867-2,85338810526786i</v>
      </c>
      <c r="CG276" s="240" t="str">
        <f t="shared" ca="1" si="398"/>
        <v>5,27237373753863-5,27237373754298i</v>
      </c>
      <c r="CH276" s="240" t="str">
        <f t="shared" ca="1" si="399"/>
        <v>2,85338810527315+6,88868826245648i</v>
      </c>
      <c r="CI276" s="240" t="str">
        <f t="shared" ca="1" si="400"/>
        <v>-7,45626244552993+3,4857085723958E-12i</v>
      </c>
      <c r="CJ276" s="240" t="str">
        <f t="shared" ca="1" si="401"/>
        <v>2,85338810527375-6,88868826245623i</v>
      </c>
      <c r="CK276" s="240" t="str">
        <f t="shared" ca="1" si="402"/>
        <v>5,27237373753847+5,27237373754314i</v>
      </c>
      <c r="CL276" s="240" t="str">
        <f t="shared" ca="1" si="403"/>
        <v>-6,88868826245892+2,85338810526726i</v>
      </c>
      <c r="CM276" s="240" t="str">
        <f t="shared" ca="1" si="404"/>
        <v>2,89015241593423E-12-7,45626244552993i</v>
      </c>
      <c r="CN276" s="240" t="str">
        <f t="shared" ca="1" si="405"/>
        <v>6,88868826245671+2,85338810527259i</v>
      </c>
      <c r="CO276" s="240" t="str">
        <f t="shared" ca="1" si="406"/>
        <v>-5,27237373754255+5,27237373753905i</v>
      </c>
      <c r="CP276" s="240" t="str">
        <f t="shared" ca="1" si="407"/>
        <v>-2,85338810526841-6,88868826245844i</v>
      </c>
      <c r="CQ276" s="240" t="str">
        <f t="shared" ca="1" si="408"/>
        <v>7,45626244552993+2,06074276569897E-12i</v>
      </c>
      <c r="CR276" s="240" t="str">
        <f t="shared" ca="1" si="409"/>
        <v>-2,85338810527183+6,88868826245702i</v>
      </c>
      <c r="CS276" s="240" t="str">
        <f t="shared" ca="1" si="410"/>
        <v>-5,27237373753994-5,27237373754166i</v>
      </c>
      <c r="CT276" s="240" t="str">
        <f t="shared" ca="1" si="411"/>
        <v>6,88868826245813-2,85338810526918i</v>
      </c>
      <c r="CU276" s="240" t="str">
        <f t="shared" ca="1" si="412"/>
        <v>-8,07493666136328E-13+7,45626244552993i</v>
      </c>
      <c r="CV276" s="240" t="str">
        <f t="shared" ca="1" si="413"/>
        <v>-6,88868826245734-2,85338810527106i</v>
      </c>
      <c r="CW276" s="240" t="str">
        <f t="shared" ca="1" si="414"/>
        <v>5,27237373754108-5,27237373754052i</v>
      </c>
      <c r="CX276" s="240" t="str">
        <f t="shared" ca="1" si="415"/>
        <v>2,85338810527034+6,88868826245764i</v>
      </c>
      <c r="CY276" s="240" t="str">
        <f t="shared" ca="1" si="416"/>
        <v>-7,45626244552993+2,19159840989399E-14i</v>
      </c>
      <c r="CZ276" s="240" t="str">
        <f t="shared" ca="1" si="417"/>
        <v>2,8533881052699-6,88868826245782i</v>
      </c>
      <c r="DA276" s="240" t="str">
        <f t="shared" ca="1" si="418"/>
        <v>5,27237373754111+5,27237373754049i</v>
      </c>
      <c r="DB276" s="240" t="str">
        <f t="shared" ca="1" si="419"/>
        <v>-6,88868826245733+2,8533881052711i</v>
      </c>
      <c r="DC276" s="240" t="str">
        <f t="shared" ca="1" si="420"/>
        <v>-1,27516508366158E-12-7,45626244552993i</v>
      </c>
      <c r="DD276" s="240" t="str">
        <f t="shared" ca="1" si="421"/>
        <v>6,88868826245814+2,85338810526914i</v>
      </c>
      <c r="DE276" s="240" t="str">
        <f t="shared" ca="1" si="422"/>
        <v>-5,27237373753961+5,272373737542i</v>
      </c>
      <c r="DF276" s="240" t="str">
        <f t="shared" ca="1" si="423"/>
        <v>-2,85338810527226-6,88868826245684i</v>
      </c>
      <c r="DG276" s="240" t="str">
        <f t="shared" ca="1" si="424"/>
        <v>7,45626244552993-2,10457473389684E-12i</v>
      </c>
      <c r="DH276" s="240" t="str">
        <f t="shared" ca="1" si="425"/>
        <v>-2,85338810526798+6,88868826245862i</v>
      </c>
      <c r="DI276" s="240" t="str">
        <f t="shared" ca="1" si="426"/>
        <v>-5,27237373754258-5,27237373753902i</v>
      </c>
      <c r="DJ276" s="240" t="str">
        <f t="shared" ca="1" si="427"/>
        <v>6,88868826245653-2,85338810527303i</v>
      </c>
      <c r="DK276" s="240" t="str">
        <f t="shared" ca="1" si="428"/>
        <v>3,35782383345948E-12+7,45626244552993i</v>
      </c>
      <c r="DL276" s="240" t="str">
        <f t="shared" ca="1" si="429"/>
        <v>-6,88868826245894-2,85338810526721i</v>
      </c>
      <c r="DM276" s="240" t="str">
        <f t="shared" ca="1" si="430"/>
        <v>5,27237373754353-5,27237373753808i</v>
      </c>
      <c r="DN276" s="240" t="str">
        <f t="shared" ca="1" si="431"/>
        <v>2,85338810526714+6,88868826245897i</v>
      </c>
      <c r="DO276" s="240" t="str">
        <f t="shared" ca="1" si="432"/>
        <v>-7,45626244552993-3,01803715487055E-12i</v>
      </c>
      <c r="DP276" s="240" t="str">
        <f t="shared" ca="1" si="433"/>
        <v>2,8533881052731-6,8886882624565i</v>
      </c>
      <c r="DQ276" s="240" t="str">
        <f t="shared" ca="1" si="434"/>
        <v>5,27237373753896+5,27237373754264i</v>
      </c>
      <c r="DR276" s="240" t="str">
        <f t="shared" ca="1" si="435"/>
        <v>-6,88868826245865+2,8533881052679i</v>
      </c>
      <c r="DS276" s="240" t="str">
        <f t="shared" ca="1" si="436"/>
        <v>2,18862750463528E-12-7,45626244552993i</v>
      </c>
      <c r="DT276" s="240" t="str">
        <f t="shared" ca="1" si="437"/>
        <v>6,88868826245698+2,85338810527195i</v>
      </c>
      <c r="DU276" s="240" t="str">
        <f t="shared" ca="1" si="438"/>
        <v>-5,27237373754206+5,27237373753955i</v>
      </c>
      <c r="DV276" s="240" t="str">
        <f t="shared" ca="1" si="439"/>
        <v>-2,85338810526906-6,88868826245817i</v>
      </c>
      <c r="DW276" s="240" t="str">
        <f t="shared" ca="1" si="440"/>
        <v>7,45626244552993+1,35921785440002E-12i</v>
      </c>
      <c r="DX276" s="240" t="str">
        <f t="shared" ca="1" si="441"/>
        <v>-2,85338810527118+6,8886882624573i</v>
      </c>
      <c r="DY276" s="240" t="str">
        <f t="shared" ca="1" si="442"/>
        <v>-5,27237373754043-5,27237373754117i</v>
      </c>
      <c r="DZ276" s="240" t="str">
        <f t="shared" ca="1" si="443"/>
        <v>6,88868826245786-2,85338810526983i</v>
      </c>
      <c r="EA276" s="240" t="str">
        <f t="shared" ca="1" si="444"/>
        <v>-1,05968754837379E-13+7,45626244552993i</v>
      </c>
      <c r="EB276" s="240" t="str">
        <f t="shared" ca="1" si="445"/>
        <v>-6,88868826245761-2,85338810527041i</v>
      </c>
      <c r="EC276" s="240" t="str">
        <f t="shared" ca="1" si="446"/>
        <v>5,27237373754058-5,27237373754102i</v>
      </c>
      <c r="ED276" s="240" t="str">
        <f t="shared" ca="1" si="447"/>
        <v>2,85338810527059+6,88868826245754i</v>
      </c>
      <c r="EE276" s="240" t="str">
        <f t="shared" ca="1" si="448"/>
        <v>-7,45626244552993+1,14728034472526E-12i</v>
      </c>
      <c r="EF276" s="240" t="str">
        <f t="shared" ca="1" si="449"/>
        <v>2,85338810526925-6,88868826245809i</v>
      </c>
      <c r="EG276" s="240" t="str">
        <f t="shared" ca="1" si="450"/>
        <v>5,2723737375416+5,27237373754i</v>
      </c>
      <c r="EH276" s="240" t="str">
        <f t="shared" ca="1" si="451"/>
        <v>-6,8886882624569+2,85338810527214i</v>
      </c>
      <c r="EI276" s="240" t="str">
        <f t="shared" ca="1" si="452"/>
        <v>-1,97668999496052E-12-7,45626244552993i</v>
      </c>
      <c r="EJ276" s="240" t="str">
        <f t="shared" ca="1" si="453"/>
        <v>6,88868826245841+2,85338810526849i</v>
      </c>
      <c r="EK276" s="240" t="str">
        <f t="shared" ca="1" si="454"/>
        <v>-5,27237373753882+5,27237373754279i</v>
      </c>
      <c r="EL276" s="240" t="str">
        <f t="shared" ca="1" si="455"/>
        <v>-2,85338810527291-6,88868826245658i</v>
      </c>
      <c r="EM276" s="240" t="str">
        <f t="shared" ca="1" si="456"/>
        <v>7,45626244552993-2,80609964519579E-12i</v>
      </c>
      <c r="EN276" s="240"/>
      <c r="EO276" s="240"/>
      <c r="EP276" s="240"/>
    </row>
    <row r="277" spans="1:146">
      <c r="A277" s="268">
        <f t="shared" si="323"/>
        <v>3.4570312500000026E-3</v>
      </c>
      <c r="B277" s="267">
        <v>177</v>
      </c>
      <c r="C277" s="266">
        <f t="shared" si="324"/>
        <v>35400</v>
      </c>
      <c r="N277" s="265">
        <f t="shared" ca="1" si="327"/>
        <v>22.453201392669278</v>
      </c>
      <c r="O277" s="240">
        <f t="shared" ca="1" si="328"/>
        <v>7.4532013926692766</v>
      </c>
      <c r="P277" s="240" t="str">
        <f t="shared" ca="1" si="329"/>
        <v>-2,68237018751731+6,95378322762549i</v>
      </c>
      <c r="Q277" s="240" t="str">
        <f t="shared" ca="1" si="330"/>
        <v>-5,52245795939544-5,00526413752533i</v>
      </c>
      <c r="R277" s="240" t="str">
        <f t="shared" ca="1" si="331"/>
        <v>6,65738060563648-3,35104378834154i</v>
      </c>
      <c r="S277" s="240" t="str">
        <f t="shared" ca="1" si="332"/>
        <v>0,730541486809404+7,41731219079644i</v>
      </c>
      <c r="T277" s="240" t="str">
        <f t="shared" ca="1" si="333"/>
        <v>-7,18321711580793-1,98786389545443i</v>
      </c>
      <c r="U277" s="241" t="str">
        <f t="shared" ca="1" si="334"/>
        <v>4,43986688585523-5,98646749223392i</v>
      </c>
      <c r="V277" s="240" t="str">
        <f t="shared" ca="1" si="335"/>
        <v>3,98744500561757+6,29686376912053i</v>
      </c>
      <c r="W277" s="240" t="str">
        <f t="shared" ca="1" si="336"/>
        <v>-7,30999021781086+1,45404745974702i</v>
      </c>
      <c r="X277" s="240" t="str">
        <f t="shared" ca="1" si="337"/>
        <v>1,27421338740183-7,34347269641913i</v>
      </c>
      <c r="Y277" s="240" t="str">
        <f t="shared" ca="1" si="338"/>
        <v>6,39282407058647+3,83171128899576i</v>
      </c>
      <c r="Z277" s="240" t="str">
        <f t="shared" ca="1" si="339"/>
        <v>-5,87570469229244+4,58544494772971i</v>
      </c>
      <c r="AA277" s="240" t="str">
        <f t="shared" ca="1" si="340"/>
        <v>-2,16355016078328-7,13226904298077i</v>
      </c>
      <c r="AB277" s="240" t="str">
        <f t="shared" ca="1" si="341"/>
        <v>7,43300662061341+0,548291507871906i</v>
      </c>
      <c r="AC277" s="240" t="str">
        <f t="shared" ca="1" si="342"/>
        <v>-3,18665421779743+6,73761425846576i</v>
      </c>
      <c r="AD277" s="240" t="str">
        <f t="shared" ca="1" si="343"/>
        <v>-5,13928454833602-5,39795936729075i</v>
      </c>
      <c r="AE277" s="240" t="str">
        <f t="shared" ca="1" si="344"/>
        <v>6,88586021837167-2,85221669105516i</v>
      </c>
      <c r="AF277" s="240" t="str">
        <f t="shared" ca="1" si="345"/>
        <v>0,182910718604716+7,45095662775638i</v>
      </c>
      <c r="AG277" s="240" t="str">
        <f t="shared" ca="1" si="346"/>
        <v>-7,01751753788146-2,51090792447939i</v>
      </c>
      <c r="AH277" s="240" t="str">
        <f t="shared" ca="1" si="347"/>
        <v>4,86822874275671-5,64363002932374i</v>
      </c>
      <c r="AI277" s="240" t="str">
        <f t="shared" ca="1" si="348"/>
        <v>3,51341481541116+6,57313679566587i</v>
      </c>
      <c r="AJ277" s="240" t="str">
        <f t="shared" ca="1" si="349"/>
        <v>-7,39714984946682+0,912351414872689i</v>
      </c>
      <c r="AK277" s="240" t="str">
        <f t="shared" ca="1" si="350"/>
        <v>1,81098021524593-7,22983828724233i</v>
      </c>
      <c r="AL277" s="240" t="str">
        <f t="shared" ca="1" si="351"/>
        <v>6,09362426800652+4,29161441418602i</v>
      </c>
      <c r="AM277" s="240" t="str">
        <f t="shared" ca="1" si="352"/>
        <v>-6,19711047237661+4,14077683446565i</v>
      </c>
      <c r="AN277" s="240" t="str">
        <f t="shared" ca="1" si="353"/>
        <v>-1,6330056682698-7,2721044744342i</v>
      </c>
      <c r="AO277" s="240" t="str">
        <f t="shared" ca="1" si="354"/>
        <v>7,37253174166575+1,09361177655431i</v>
      </c>
      <c r="AP277" s="240" t="str">
        <f t="shared" ca="1" si="355"/>
        <v>-3,6736694927691+6,48493357387606i</v>
      </c>
      <c r="AQ277" s="240" t="str">
        <f t="shared" ca="1" si="356"/>
        <v>-4,72826090902966-5,76140258755013i</v>
      </c>
      <c r="AR277" s="240" t="str">
        <f t="shared" ca="1" si="357"/>
        <v>-4,72826090902966-5,76140258755013i</v>
      </c>
      <c r="AS277" s="240" t="str">
        <f t="shared" ca="1" si="358"/>
        <v>-0,365711258632773+7,4442236851801i</v>
      </c>
      <c r="AT277" s="240" t="str">
        <f t="shared" ca="1" si="359"/>
        <v>-6,81378942440076-3,02034512591054i</v>
      </c>
      <c r="AU277" s="240" t="str">
        <f t="shared" ca="1" si="360"/>
        <v>5,27020924630738-5,27020924630355i</v>
      </c>
      <c r="AV277" s="240" t="str">
        <f t="shared" ca="1" si="361"/>
        <v>3,02034512590579+6,81378942440287i</v>
      </c>
      <c r="AW277" s="240" t="str">
        <f t="shared" ca="1" si="362"/>
        <v>-7,44422368518+0,36571125863498i</v>
      </c>
      <c r="AX277" s="240" t="str">
        <f t="shared" ca="1" si="363"/>
        <v>2,33793318439415-7,07702475797534i</v>
      </c>
      <c r="AY277" s="240" t="str">
        <f t="shared" ca="1" si="364"/>
        <v>5,76140258755153+4,72826090902795i</v>
      </c>
      <c r="AZ277" s="240" t="str">
        <f t="shared" ca="1" si="365"/>
        <v>-6,48493357387497+3,67366949277102i</v>
      </c>
      <c r="BA277" s="240" t="str">
        <f t="shared" ca="1" si="366"/>
        <v>-1,0936117765566-7,3725317416654i</v>
      </c>
      <c r="BB277" s="240" t="str">
        <f t="shared" ca="1" si="367"/>
        <v>7,27210447443304+1,63300566827498i</v>
      </c>
      <c r="BC277" s="240" t="str">
        <f t="shared" ca="1" si="368"/>
        <v>-4,14077683446998+6,19711047237372i</v>
      </c>
      <c r="BD277" s="240" t="str">
        <f t="shared" ca="1" si="369"/>
        <v>-4,29161441418852-6,09362426800477i</v>
      </c>
      <c r="BE277" s="240" t="str">
        <f t="shared" ca="1" si="370"/>
        <v>7,22983828724179-1,81098021524807i</v>
      </c>
      <c r="BF277" s="240" t="str">
        <f t="shared" ca="1" si="371"/>
        <v>-0,912351414871235+7,397149849467i</v>
      </c>
      <c r="BG277" s="240" t="str">
        <f t="shared" ca="1" si="372"/>
        <v>-6,57313679566591-3,51341481541108i</v>
      </c>
      <c r="BH277" s="240" t="str">
        <f t="shared" ca="1" si="373"/>
        <v>5,64363002932423-4,86822874275613i</v>
      </c>
      <c r="BI277" s="240" t="str">
        <f t="shared" ca="1" si="374"/>
        <v>2,51090792447728+7,01751753788221i</v>
      </c>
      <c r="BJ277" s="240" t="str">
        <f t="shared" ca="1" si="375"/>
        <v>-7,45095662775631-0,18291071860759i</v>
      </c>
      <c r="BK277" s="240" t="str">
        <f t="shared" ca="1" si="376"/>
        <v>2,85221669105175-6,88586021837308i</v>
      </c>
      <c r="BL277" s="240" t="str">
        <f t="shared" ca="1" si="377"/>
        <v>5,39795936729227+5,13928454833441i</v>
      </c>
      <c r="BM277" s="240" t="str">
        <f t="shared" ca="1" si="378"/>
        <v>-6,73761425846509+3,18665421779885i</v>
      </c>
      <c r="BN277" s="240" t="str">
        <f t="shared" ca="1" si="379"/>
        <v>-0,548291507872578-7,43300662061336i</v>
      </c>
      <c r="BO277" s="240" t="str">
        <f t="shared" ca="1" si="380"/>
        <v>7,13226904298056+2,163550160784i</v>
      </c>
      <c r="BP277" s="240" t="str">
        <f t="shared" ca="1" si="381"/>
        <v>-4,5854449477308+5,87570469229158i</v>
      </c>
      <c r="BQ277" s="240" t="str">
        <f t="shared" ca="1" si="382"/>
        <v>-3,83171128899379-6,39282407058764i</v>
      </c>
      <c r="BR277" s="240" t="str">
        <f t="shared" ca="1" si="383"/>
        <v>7,34347269641976-1,27421338739816i</v>
      </c>
      <c r="BS277" s="240" t="str">
        <f t="shared" ca="1" si="384"/>
        <v>-1,45404745974402+7,30999021781146i</v>
      </c>
      <c r="BT277" s="240" t="str">
        <f t="shared" ca="1" si="385"/>
        <v>-6,29686376912167-3,98744500561575i</v>
      </c>
      <c r="BU277" s="240" t="str">
        <f t="shared" ca="1" si="386"/>
        <v>5,98646749223349-4,43986688585581i</v>
      </c>
      <c r="BV277" s="240" t="str">
        <f t="shared" ca="1" si="387"/>
        <v>1,98786389545449+7,18321711580791i</v>
      </c>
      <c r="BW277" s="240" t="str">
        <f t="shared" ca="1" si="388"/>
        <v>-7,41731219079629-0,730541486810974i</v>
      </c>
      <c r="BX277" s="240" t="str">
        <f t="shared" ca="1" si="389"/>
        <v>3,35104378834373-6,65738060563538i</v>
      </c>
      <c r="BY277" s="240" t="str">
        <f t="shared" ca="1" si="390"/>
        <v>5,00526413752302+5,52245795939754i</v>
      </c>
      <c r="BZ277" s="240" t="str">
        <f t="shared" ca="1" si="391"/>
        <v>-6,95378322762428+2,68237018752047i</v>
      </c>
      <c r="CA277" s="240" t="str">
        <f t="shared" ca="1" si="392"/>
        <v>-2,20962951978052E-12-7,45320139266928i</v>
      </c>
      <c r="CB277" s="240" t="str">
        <f t="shared" ca="1" si="393"/>
        <v>6,95378322762586+2,68237018751635i</v>
      </c>
      <c r="CC277" s="240" t="str">
        <f t="shared" ca="1" si="394"/>
        <v>-5,00526413752507+5,52245795939567i</v>
      </c>
      <c r="CD277" s="240" t="str">
        <f t="shared" ca="1" si="395"/>
        <v>-3,35104378834087-6,65738060563683i</v>
      </c>
      <c r="CE277" s="240" t="str">
        <f t="shared" ca="1" si="396"/>
        <v>7,41731219079661-0,730541486807782i</v>
      </c>
      <c r="CF277" s="240" t="str">
        <f t="shared" ca="1" si="397"/>
        <v>-1,98786389545717+7,18321711580717i</v>
      </c>
      <c r="CG277" s="240" t="str">
        <f t="shared" ca="1" si="398"/>
        <v>-5,98646749223625-4,43986688585209i</v>
      </c>
      <c r="CH277" s="240" t="str">
        <f t="shared" ca="1" si="399"/>
        <v>6,29686376911931-3,98744500561948i</v>
      </c>
      <c r="CI277" s="240" t="str">
        <f t="shared" ca="1" si="400"/>
        <v>1,45404745974836+7,3099902178106i</v>
      </c>
      <c r="CJ277" s="240" t="str">
        <f t="shared" ca="1" si="401"/>
        <v>-7,34347269641929-1,27421338740091i</v>
      </c>
      <c r="CK277" s="240" t="str">
        <f t="shared" ca="1" si="402"/>
        <v>3,83171128899636-6,39282407058611i</v>
      </c>
      <c r="CL277" s="240" t="str">
        <f t="shared" ca="1" si="403"/>
        <v>4,58544494772844+5,87570469229342i</v>
      </c>
      <c r="CM277" s="240" t="str">
        <f t="shared" ca="1" si="404"/>
        <v>-7,13226904298136+2,16355016078133i</v>
      </c>
      <c r="CN277" s="240" t="str">
        <f t="shared" ca="1" si="405"/>
        <v>0,548291507875564-7,43300662061314i</v>
      </c>
      <c r="CO277" s="240" t="str">
        <f t="shared" ca="1" si="406"/>
        <v>6,73761425846706+3,18665421779466i</v>
      </c>
      <c r="CP277" s="240" t="str">
        <f t="shared" ca="1" si="407"/>
        <v>-5,39795936728922+5,13928454833762i</v>
      </c>
      <c r="CQ277" s="240" t="str">
        <f t="shared" ca="1" si="408"/>
        <v>-2,85221669105564-6,88586021837147i</v>
      </c>
      <c r="CR277" s="240" t="str">
        <f t="shared" ca="1" si="409"/>
        <v>7,45095662775638-0,182910718604808i</v>
      </c>
      <c r="CS277" s="240" t="str">
        <f t="shared" ca="1" si="410"/>
        <v>-2,5109079244801+7,0175175378812i</v>
      </c>
      <c r="CT277" s="240" t="str">
        <f t="shared" ca="1" si="411"/>
        <v>-5,64363002932214-4,86822874275856i</v>
      </c>
      <c r="CU277" s="240" t="str">
        <f t="shared" ca="1" si="412"/>
        <v>6,57313679566723-3,51341481540863i</v>
      </c>
      <c r="CV277" s="240" t="str">
        <f t="shared" ca="1" si="413"/>
        <v>0,912351414875827+7,39714984946644i</v>
      </c>
      <c r="CW277" s="240" t="str">
        <f t="shared" ca="1" si="414"/>
        <v>-7,22983828724287-1,81098021524379i</v>
      </c>
      <c r="CX277" s="240" t="str">
        <f t="shared" ca="1" si="415"/>
        <v>4,29161441418491-6,09362426800731i</v>
      </c>
      <c r="CY277" s="240" t="str">
        <f t="shared" ca="1" si="416"/>
        <v>4,14077683446767+6,19711047237527i</v>
      </c>
      <c r="CZ277" s="240" t="str">
        <f t="shared" ca="1" si="417"/>
        <v>-7,27210447443369+1,63300566827206i</v>
      </c>
      <c r="DA277" s="240" t="str">
        <f t="shared" ca="1" si="418"/>
        <v>1,09361177655956-7,37253174166496i</v>
      </c>
      <c r="DB277" s="240" t="str">
        <f t="shared" ca="1" si="419"/>
        <v>6,48493357387359+3,67366949277345i</v>
      </c>
      <c r="DC277" s="240" t="str">
        <f t="shared" ca="1" si="420"/>
        <v>-5,76140258755343+4,72826090902563i</v>
      </c>
      <c r="DD277" s="240" t="str">
        <f t="shared" ca="1" si="421"/>
        <v>-2,33793318439855-7,07702475797388i</v>
      </c>
      <c r="DE277" s="240" t="str">
        <f t="shared" ca="1" si="422"/>
        <v>7,44422368518021+0,365711258630566i</v>
      </c>
      <c r="DF277" s="240" t="str">
        <f t="shared" ca="1" si="423"/>
        <v>-3,02034512590872+6,81378942440158i</v>
      </c>
      <c r="DG277" s="240" t="str">
        <f t="shared" ca="1" si="424"/>
        <v>-5,27020924630526-5,27020924630567i</v>
      </c>
      <c r="DH277" s="240" t="str">
        <f t="shared" ca="1" si="425"/>
        <v>6,81378942440198-3,02034512590781i</v>
      </c>
      <c r="DI277" s="240" t="str">
        <f t="shared" ca="1" si="426"/>
        <v>0,36571125862957+7,44422368518026i</v>
      </c>
      <c r="DJ277" s="240" t="str">
        <f t="shared" ca="1" si="427"/>
        <v>-7,0770247579737-2,33793318439909i</v>
      </c>
      <c r="DK277" s="240" t="str">
        <f t="shared" ca="1" si="428"/>
        <v>4,72826090902608-5,76140258755307i</v>
      </c>
      <c r="DL277" s="240" t="str">
        <f t="shared" ca="1" si="429"/>
        <v>3,67366949277295+6,48493357387387i</v>
      </c>
      <c r="DM277" s="240" t="str">
        <f t="shared" ca="1" si="430"/>
        <v>-7,37253174166511+1,09361177655858i</v>
      </c>
      <c r="DN277" s="240" t="str">
        <f t="shared" ca="1" si="431"/>
        <v>1,63300566827262-7,27210447443357i</v>
      </c>
      <c r="DO277" s="240" t="str">
        <f t="shared" ca="1" si="432"/>
        <v>6,19711047237494+4,14077683446814i</v>
      </c>
      <c r="DP277" s="240" t="str">
        <f t="shared" ca="1" si="433"/>
        <v>-6,09362426800788+4,29161441418409i</v>
      </c>
      <c r="DQ277" s="240" t="str">
        <f t="shared" ca="1" si="434"/>
        <v>-1,81098021524323-7,229838287243i</v>
      </c>
      <c r="DR277" s="240" t="str">
        <f t="shared" ca="1" si="435"/>
        <v>7,39714984946725+0,912351414869253i</v>
      </c>
      <c r="DS277" s="240" t="str">
        <f t="shared" ca="1" si="436"/>
        <v>-3,51341481540913+6,57313679566696i</v>
      </c>
      <c r="DT277" s="240" t="str">
        <f t="shared" ca="1" si="437"/>
        <v>-4,86822874275781-5,64363002932279i</v>
      </c>
      <c r="DU277" s="240" t="str">
        <f t="shared" ca="1" si="438"/>
        <v>7,01751753788154-2,51090792447917i</v>
      </c>
      <c r="DV277" s="240" t="str">
        <f t="shared" ca="1" si="439"/>
        <v>-0,182910718605381+7,45095662775636i</v>
      </c>
      <c r="DW277" s="240" t="str">
        <f t="shared" ca="1" si="440"/>
        <v>-6,88586021837109-2,85221669105656i</v>
      </c>
      <c r="DX277" s="240" t="str">
        <f t="shared" ca="1" si="441"/>
        <v>5,13928454833833-5,39795936728854i</v>
      </c>
      <c r="DY277" s="240" t="str">
        <f t="shared" ca="1" si="442"/>
        <v>3,18665421779415+6,73761425846731i</v>
      </c>
      <c r="DZ277" s="240" t="str">
        <f t="shared" ca="1" si="443"/>
        <v>-7,43300662061318+0,548291507874993i</v>
      </c>
      <c r="EA277" s="240" t="str">
        <f t="shared" ca="1" si="444"/>
        <v>2,16355016078188-7,1322690429812i</v>
      </c>
      <c r="EB277" s="240" t="str">
        <f t="shared" ca="1" si="445"/>
        <v>5,87570469229281+4,58544494772923i</v>
      </c>
      <c r="EC277" s="240" t="str">
        <f t="shared" ca="1" si="446"/>
        <v>-6,3928240705864+3,83171128899586i</v>
      </c>
      <c r="ED277" s="240" t="str">
        <f t="shared" ca="1" si="447"/>
        <v>-1,27421338740034-7,34347269641939i</v>
      </c>
      <c r="EE277" s="240" t="str">
        <f t="shared" ca="1" si="448"/>
        <v>7,3099902178104+1,45404745974933i</v>
      </c>
      <c r="EF277" s="240" t="str">
        <f t="shared" ca="1" si="449"/>
        <v>-3,98744500562032+6,29686376911878i</v>
      </c>
      <c r="EG277" s="240" t="str">
        <f t="shared" ca="1" si="450"/>
        <v>-4,43986688585741-5,9864674922323i</v>
      </c>
      <c r="EH277" s="240" t="str">
        <f t="shared" ca="1" si="451"/>
        <v>7,18321711580743-1,98786389545621i</v>
      </c>
      <c r="EI277" s="240" t="str">
        <f t="shared" ca="1" si="452"/>
        <v>-0,730541486808352+7,41731219079655i</v>
      </c>
      <c r="EJ277" s="240" t="str">
        <f t="shared" ca="1" si="453"/>
        <v>-6,65738060563657-3,35104378834138i</v>
      </c>
      <c r="EK277" s="240" t="str">
        <f t="shared" ca="1" si="454"/>
        <v>5,52245795939606-5,00526413752465i</v>
      </c>
      <c r="EL277" s="240" t="str">
        <f t="shared" ca="1" si="455"/>
        <v>2,68237018751542+6,95378322762622i</v>
      </c>
      <c r="EM277" s="240" t="str">
        <f t="shared" ca="1" si="456"/>
        <v>-7,45320139266928-3,2067190355532E-12i</v>
      </c>
      <c r="EN277" s="240"/>
      <c r="EO277" s="240"/>
      <c r="EP277" s="240"/>
    </row>
    <row r="278" spans="1:146">
      <c r="A278" s="268">
        <f t="shared" si="323"/>
        <v>3.4765625000000027E-3</v>
      </c>
      <c r="B278" s="267">
        <v>178</v>
      </c>
      <c r="C278" s="266">
        <f t="shared" si="324"/>
        <v>35600</v>
      </c>
      <c r="N278" s="265">
        <f t="shared" ca="1" si="327"/>
        <v>22.449692514764507</v>
      </c>
      <c r="O278" s="240">
        <f t="shared" ca="1" si="328"/>
        <v>7.4496925147645054</v>
      </c>
      <c r="P278" s="240" t="str">
        <f t="shared" ca="1" si="329"/>
        <v>-2,50972581911611+7,0142137747149i</v>
      </c>
      <c r="Q278" s="240" t="str">
        <f t="shared" ca="1" si="330"/>
        <v>-5,75869018825109-4,72603490045079i</v>
      </c>
      <c r="R278" s="240" t="str">
        <f t="shared" ca="1" si="331"/>
        <v>6,38981440561846-3,82990736523602i</v>
      </c>
      <c r="S278" s="240" t="str">
        <f t="shared" ca="1" si="332"/>
        <v>1,45336291162637+7,30654876201119i</v>
      </c>
      <c r="T278" s="240" t="str">
        <f t="shared" ca="1" si="333"/>
        <v>-7,36906084206547-1,09309691723818i</v>
      </c>
      <c r="U278" s="241" t="str">
        <f t="shared" ca="1" si="334"/>
        <v>3,51176074181729-6,57004224162746i</v>
      </c>
      <c r="V278" s="240" t="str">
        <f t="shared" ca="1" si="335"/>
        <v>5,00290771914667+5,51985805236339i</v>
      </c>
      <c r="W278" s="240" t="str">
        <f t="shared" ca="1" si="336"/>
        <v>-6,88261843789332+2,85087390161495i</v>
      </c>
      <c r="X278" s="240" t="str">
        <f t="shared" ca="1" si="337"/>
        <v>-0,365539086154173-7,44071903387245i</v>
      </c>
      <c r="Y278" s="240" t="str">
        <f t="shared" ca="1" si="338"/>
        <v>7,12891125618055+2,16253158729313i</v>
      </c>
      <c r="Z278" s="240" t="str">
        <f t="shared" ca="1" si="339"/>
        <v>-4,43777664972753+5,98364913507396i</v>
      </c>
      <c r="AA278" s="240" t="str">
        <f t="shared" ca="1" si="340"/>
        <v>-4,13882740635227-6,19419294702431i</v>
      </c>
      <c r="AB278" s="240" t="str">
        <f t="shared" ca="1" si="341"/>
        <v>7,226434566011-1,8101276274616i</v>
      </c>
      <c r="AC278" s="240" t="str">
        <f t="shared" ca="1" si="342"/>
        <v>-0,730197556631646+7,41382020909783i</v>
      </c>
      <c r="AD278" s="240" t="str">
        <f t="shared" ca="1" si="343"/>
        <v>-6,73444227040901-3,18515397917694i</v>
      </c>
      <c r="AE278" s="240" t="str">
        <f t="shared" ca="1" si="344"/>
        <v>5,26772809494464-5,26772809494466i</v>
      </c>
      <c r="AF278" s="240" t="str">
        <f t="shared" ca="1" si="345"/>
        <v>3,18515397917696+6,734442270409i</v>
      </c>
      <c r="AG278" s="240" t="str">
        <f t="shared" ca="1" si="346"/>
        <v>-7,41382020909784+0,730197556631619i</v>
      </c>
      <c r="AH278" s="240" t="str">
        <f t="shared" ca="1" si="347"/>
        <v>1,81012762746158-7,226434566011i</v>
      </c>
      <c r="AI278" s="240" t="str">
        <f t="shared" ca="1" si="348"/>
        <v>6,19419294702433+4,13882740635224i</v>
      </c>
      <c r="AJ278" s="240" t="str">
        <f t="shared" ca="1" si="349"/>
        <v>-5,98364913507398+4,43777664972751i</v>
      </c>
      <c r="AK278" s="240" t="str">
        <f t="shared" ca="1" si="350"/>
        <v>-2,1625315872931-7,12891125618056i</v>
      </c>
      <c r="AL278" s="240" t="str">
        <f t="shared" ca="1" si="351"/>
        <v>7,44071903387246+0,365539086154148i</v>
      </c>
      <c r="AM278" s="240" t="str">
        <f t="shared" ca="1" si="352"/>
        <v>-2,85087390161698+6,88261843789248i</v>
      </c>
      <c r="AN278" s="240" t="str">
        <f t="shared" ca="1" si="353"/>
        <v>-5,51985805236488-5,00290771914503i</v>
      </c>
      <c r="AO278" s="240" t="str">
        <f t="shared" ca="1" si="354"/>
        <v>6,57004224162748-3,51176074181727i</v>
      </c>
      <c r="AP278" s="240" t="str">
        <f t="shared" ca="1" si="355"/>
        <v>1,09309691723593+7,3690608420658i</v>
      </c>
      <c r="AQ278" s="240" t="str">
        <f t="shared" ca="1" si="356"/>
        <v>-7,30654876201177-1,45336291162344i</v>
      </c>
      <c r="AR278" s="240" t="str">
        <f t="shared" ca="1" si="357"/>
        <v>-7,30654876201177-1,45336291162344i</v>
      </c>
      <c r="AS278" s="240" t="str">
        <f t="shared" ca="1" si="358"/>
        <v>4,72603490044976+5,75869018825193i</v>
      </c>
      <c r="AT278" s="240" t="str">
        <f t="shared" ca="1" si="359"/>
        <v>-7,01421377471611+2,50972581911274i</v>
      </c>
      <c r="AU278" s="240" t="str">
        <f t="shared" ca="1" si="360"/>
        <v>-1,50768247548427E-12-7,44969251476451i</v>
      </c>
      <c r="AV278" s="240" t="str">
        <f t="shared" ca="1" si="361"/>
        <v>7,01421377471463+2,50972581911688i</v>
      </c>
      <c r="AW278" s="240" t="str">
        <f t="shared" ca="1" si="362"/>
        <v>-4,72603490045316+5,75869018824914i</v>
      </c>
      <c r="AX278" s="240" t="str">
        <f t="shared" ca="1" si="363"/>
        <v>-3,82990736523788-6,38981440561735i</v>
      </c>
      <c r="AY278" s="240" t="str">
        <f t="shared" ca="1" si="364"/>
        <v>7,3065487620112-1,45336291162629i</v>
      </c>
      <c r="AZ278" s="240" t="str">
        <f t="shared" ca="1" si="365"/>
        <v>-1,09309691724048+7,36906084206513i</v>
      </c>
      <c r="BA278" s="240" t="str">
        <f t="shared" ca="1" si="366"/>
        <v>-6,57004224162889-3,51176074181461i</v>
      </c>
      <c r="BB278" s="240" t="str">
        <f t="shared" ca="1" si="367"/>
        <v>5,51985805236285-5,00290771914726i</v>
      </c>
      <c r="BC278" s="240" t="str">
        <f t="shared" ca="1" si="368"/>
        <v>2,85087390161292+6,88261843789416i</v>
      </c>
      <c r="BD278" s="240" t="str">
        <f t="shared" ca="1" si="369"/>
        <v>-7,44071903387231+0,365539086157159i</v>
      </c>
      <c r="BE278" s="240" t="str">
        <f t="shared" ca="1" si="370"/>
        <v>2,16253158729244-7,12891125618076i</v>
      </c>
      <c r="BF278" s="240" t="str">
        <f t="shared" ca="1" si="371"/>
        <v>5,98364913507306+4,43777664972874i</v>
      </c>
      <c r="BG278" s="240" t="str">
        <f t="shared" ca="1" si="372"/>
        <v>-6,19419294702641+4,13882740634911i</v>
      </c>
      <c r="BH278" s="240" t="str">
        <f t="shared" ca="1" si="373"/>
        <v>-1,81012762746316-7,2264345660106i</v>
      </c>
      <c r="BI278" s="240" t="str">
        <f t="shared" ca="1" si="374"/>
        <v>7,41382020909777+0,730197556632306i</v>
      </c>
      <c r="BJ278" s="240" t="str">
        <f t="shared" ca="1" si="375"/>
        <v>-3,18515397917959+6,73444227040776i</v>
      </c>
      <c r="BK278" s="240" t="str">
        <f t="shared" ca="1" si="376"/>
        <v>-5,26772809494624-5,26772809494305i</v>
      </c>
      <c r="BL278" s="240" t="str">
        <f t="shared" ca="1" si="377"/>
        <v>6,73444227040898-3,18515397917698i</v>
      </c>
      <c r="BM278" s="240" t="str">
        <f t="shared" ca="1" si="378"/>
        <v>0,730197556629432+7,41382020909806i</v>
      </c>
      <c r="BN278" s="240" t="str">
        <f t="shared" ca="1" si="379"/>
        <v>-7,22643456601171-1,81012762745877i</v>
      </c>
      <c r="BO278" s="240" t="str">
        <f t="shared" ca="1" si="380"/>
        <v>4,13882740635169-6,19419294702469i</v>
      </c>
      <c r="BP278" s="240" t="str">
        <f t="shared" ca="1" si="381"/>
        <v>4,43777664972625+5,98364913507491i</v>
      </c>
      <c r="BQ278" s="240" t="str">
        <f t="shared" ca="1" si="382"/>
        <v>-7,12891125617945+2,16253158729677i</v>
      </c>
      <c r="BR278" s="240" t="str">
        <f t="shared" ca="1" si="383"/>
        <v>0,365539086152641-7,44071903387254i</v>
      </c>
      <c r="BS278" s="240" t="str">
        <f t="shared" ca="1" si="384"/>
        <v>6,88261843789306+2,85087390161558i</v>
      </c>
      <c r="BT278" s="240" t="str">
        <f t="shared" ca="1" si="385"/>
        <v>-5,0029077191494+5,51985805236092i</v>
      </c>
      <c r="BU278" s="240" t="str">
        <f t="shared" ca="1" si="386"/>
        <v>-3,51176074181859-6,57004224162676i</v>
      </c>
      <c r="BV278" s="240" t="str">
        <f t="shared" ca="1" si="387"/>
        <v>7,36906084206555-1,09309691723763i</v>
      </c>
      <c r="BW278" s="240" t="str">
        <f t="shared" ca="1" si="388"/>
        <v>-1,45336291162912+7,30654876201064i</v>
      </c>
      <c r="BX278" s="240" t="str">
        <f t="shared" ca="1" si="389"/>
        <v>-6,38981440561956-3,82990736523418i</v>
      </c>
      <c r="BY278" s="240" t="str">
        <f t="shared" ca="1" si="390"/>
        <v>5,75869018825111-4,72603490045077i</v>
      </c>
      <c r="BZ278" s="240" t="str">
        <f t="shared" ca="1" si="391"/>
        <v>2,50972581911396+7,01421377471567i</v>
      </c>
      <c r="CA278" s="240" t="str">
        <f t="shared" ca="1" si="392"/>
        <v>-7,44969251476451+3,01536495096853E-12i</v>
      </c>
      <c r="CB278" s="240" t="str">
        <f t="shared" ca="1" si="393"/>
        <v>2,50972581911546-7,01421377471513i</v>
      </c>
      <c r="CC278" s="240" t="str">
        <f t="shared" ca="1" si="394"/>
        <v>5,7586901882501+4,726034900452i</v>
      </c>
      <c r="CD278" s="240" t="str">
        <f t="shared" ca="1" si="395"/>
        <v>-6,38981440561646+3,82990736523936i</v>
      </c>
      <c r="CE278" s="240" t="str">
        <f t="shared" ca="1" si="396"/>
        <v>-1,45336291162798-7,30654876201087i</v>
      </c>
      <c r="CF278" s="240" t="str">
        <f t="shared" ca="1" si="397"/>
        <v>7,36906084206538+1,09309691723878i</v>
      </c>
      <c r="CG278" s="240" t="str">
        <f t="shared" ca="1" si="398"/>
        <v>-3,51176074181981+6,57004224162611i</v>
      </c>
      <c r="CH278" s="240" t="str">
        <f t="shared" ca="1" si="399"/>
        <v>-5,00290771914822-5,51985805236198i</v>
      </c>
      <c r="CI278" s="240" t="str">
        <f t="shared" ca="1" si="400"/>
        <v>6,88261843789367-2,85087390161412i</v>
      </c>
      <c r="CJ278" s="240" t="str">
        <f t="shared" ca="1" si="401"/>
        <v>0,365539086151052+7,44071903387261i</v>
      </c>
      <c r="CK278" s="240" t="str">
        <f t="shared" ca="1" si="402"/>
        <v>-7,1289112561812-2,162531587291i</v>
      </c>
      <c r="CL278" s="240" t="str">
        <f t="shared" ca="1" si="403"/>
        <v>4,43777664972753-5,98364913507396i</v>
      </c>
      <c r="CM278" s="240" t="str">
        <f t="shared" ca="1" si="404"/>
        <v>4,13882740635037+6,19419294702558i</v>
      </c>
      <c r="CN278" s="240" t="str">
        <f t="shared" ca="1" si="405"/>
        <v>-7,22643456601024+1,81012762746462i</v>
      </c>
      <c r="CO278" s="240" t="str">
        <f t="shared" ca="1" si="406"/>
        <v>0,730197556630805-7,41382020909792i</v>
      </c>
      <c r="CP278" s="240" t="str">
        <f t="shared" ca="1" si="407"/>
        <v>6,7344422704084+3,18515397917822i</v>
      </c>
      <c r="CQ278" s="240" t="str">
        <f t="shared" ca="1" si="408"/>
        <v>-5,26772809494722+5,26772809494207i</v>
      </c>
      <c r="CR278" s="240" t="str">
        <f t="shared" ca="1" si="409"/>
        <v>-3,18515397917815-6,73444227040843i</v>
      </c>
      <c r="CS278" s="240" t="str">
        <f t="shared" ca="1" si="410"/>
        <v>7,41382020909792-0,730197556630722i</v>
      </c>
      <c r="CT278" s="240" t="str">
        <f t="shared" ca="1" si="411"/>
        <v>-1,81012762746429+7,22643456601032i</v>
      </c>
      <c r="CU278" s="240" t="str">
        <f t="shared" ca="1" si="412"/>
        <v>-6,19419294702552-4,13882740635044i</v>
      </c>
      <c r="CV278" s="240" t="str">
        <f t="shared" ca="1" si="413"/>
        <v>5,98364913507402-4,43777664972746i</v>
      </c>
      <c r="CW278" s="240" t="str">
        <f t="shared" ca="1" si="414"/>
        <v>2,16253158729092+7,12891125618122i</v>
      </c>
      <c r="CX278" s="240" t="str">
        <f t="shared" ca="1" si="415"/>
        <v>-7,4407190338726-0,365539086151136i</v>
      </c>
      <c r="CY278" s="240" t="str">
        <f t="shared" ca="1" si="416"/>
        <v>2,85087390161419-6,88261843789363i</v>
      </c>
      <c r="CZ278" s="240" t="str">
        <f t="shared" ca="1" si="417"/>
        <v>5,51985805236193+5,00290771914828i</v>
      </c>
      <c r="DA278" s="240" t="str">
        <f t="shared" ca="1" si="418"/>
        <v>-6,57004224162595+3,51176074182011i</v>
      </c>
      <c r="DB278" s="240" t="str">
        <f t="shared" ca="1" si="419"/>
        <v>-1,09309691723912-7,36906084206533i</v>
      </c>
      <c r="DC278" s="240" t="str">
        <f t="shared" ca="1" si="420"/>
        <v>7,30654876201093+1,45336291162764i</v>
      </c>
      <c r="DD278" s="240" t="str">
        <f t="shared" ca="1" si="421"/>
        <v>-3,82990736523907+6,38981440561664i</v>
      </c>
      <c r="DE278" s="240" t="str">
        <f t="shared" ca="1" si="422"/>
        <v>-4,72603490045193-5,75869018825015i</v>
      </c>
      <c r="DF278" s="240" t="str">
        <f t="shared" ca="1" si="423"/>
        <v>7,01421377471516-2,50972581911537i</v>
      </c>
      <c r="DG278" s="240" t="str">
        <f t="shared" ca="1" si="424"/>
        <v>-3,09934042956493E-12+7,44969251476451i</v>
      </c>
      <c r="DH278" s="240" t="str">
        <f t="shared" ca="1" si="425"/>
        <v>-7,01421377471565-2,50972581911403i</v>
      </c>
      <c r="DI278" s="240" t="str">
        <f t="shared" ca="1" si="426"/>
        <v>4,72603490045083-5,75869018825105i</v>
      </c>
      <c r="DJ278" s="240" t="str">
        <f t="shared" ca="1" si="427"/>
        <v>3,82990736523411+6,3898144056196i</v>
      </c>
      <c r="DK278" s="240" t="str">
        <f t="shared" ca="1" si="428"/>
        <v>-7,30654876201058+1,45336291162946i</v>
      </c>
      <c r="DL278" s="240" t="str">
        <f t="shared" ca="1" si="429"/>
        <v>1,09309691723729-7,3690608420656i</v>
      </c>
      <c r="DM278" s="240" t="str">
        <f t="shared" ca="1" si="430"/>
        <v>6,57004224162682+3,51176074181848i</v>
      </c>
      <c r="DN278" s="240" t="str">
        <f t="shared" ca="1" si="431"/>
        <v>-5,51985805236098+5,00290771914933i</v>
      </c>
      <c r="DO278" s="240" t="str">
        <f t="shared" ca="1" si="432"/>
        <v>-2,85087390161551-6,88261843789309i</v>
      </c>
      <c r="DP278" s="240" t="str">
        <f t="shared" ca="1" si="433"/>
        <v>7,44071903387254-0,365539086152558i</v>
      </c>
      <c r="DQ278" s="240" t="str">
        <f t="shared" ca="1" si="434"/>
        <v>-2,16253158729685+7,12891125617942i</v>
      </c>
      <c r="DR278" s="240" t="str">
        <f t="shared" ca="1" si="435"/>
        <v>-5,98364913507486-4,43777664972632i</v>
      </c>
      <c r="DS278" s="240" t="str">
        <f t="shared" ca="1" si="436"/>
        <v>6,19419294702474-4,13882740635162i</v>
      </c>
      <c r="DT278" s="240" t="str">
        <f t="shared" ca="1" si="437"/>
        <v>1,81012762745869+7,22643456601173i</v>
      </c>
      <c r="DU278" s="240" t="str">
        <f t="shared" ca="1" si="438"/>
        <v>-7,41382020909806-0,730197556629305i</v>
      </c>
      <c r="DV278" s="240" t="str">
        <f t="shared" ca="1" si="439"/>
        <v>3,18515397917686-6,73444227040904i</v>
      </c>
      <c r="DW278" s="240" t="str">
        <f t="shared" ca="1" si="440"/>
        <v>5,26772809494314+5,26772809494615i</v>
      </c>
      <c r="DX278" s="240" t="str">
        <f t="shared" ca="1" si="441"/>
        <v>-6,73444227040779+3,18515397917951i</v>
      </c>
      <c r="DY278" s="240" t="str">
        <f t="shared" ca="1" si="442"/>
        <v>-0,730197556632222-7,41382020909778i</v>
      </c>
      <c r="DZ278" s="240" t="str">
        <f t="shared" ca="1" si="443"/>
        <v>7,22643456601068+1,81012762746283i</v>
      </c>
      <c r="EA278" s="240" t="str">
        <f t="shared" ca="1" si="444"/>
        <v>-4,13882740634919+6,19419294702637i</v>
      </c>
      <c r="EB278" s="240" t="str">
        <f t="shared" ca="1" si="445"/>
        <v>-4,43777664972868-5,98364913507311i</v>
      </c>
      <c r="EC278" s="240" t="str">
        <f t="shared" ca="1" si="446"/>
        <v>7,12891125618066-2,16253158729277i</v>
      </c>
      <c r="ED278" s="240" t="str">
        <f t="shared" ca="1" si="447"/>
        <v>-0,36553908615682+7,44071903387233i</v>
      </c>
      <c r="EE278" s="240" t="str">
        <f t="shared" ca="1" si="448"/>
        <v>-6,88261843789405-2,85087390161319i</v>
      </c>
      <c r="EF278" s="240" t="str">
        <f t="shared" ca="1" si="449"/>
        <v>5,00290771914748-5,51985805236266i</v>
      </c>
      <c r="EG278" s="240" t="str">
        <f t="shared" ca="1" si="450"/>
        <v>3,51176074181435+6,57004224162903i</v>
      </c>
      <c r="EH278" s="240" t="str">
        <f t="shared" ca="1" si="451"/>
        <v>-7,36906084206517+1,09309691724019i</v>
      </c>
      <c r="EI278" s="240" t="str">
        <f t="shared" ca="1" si="452"/>
        <v>1,45336291162658-7,30654876201115i</v>
      </c>
      <c r="EJ278" s="240" t="str">
        <f t="shared" ca="1" si="453"/>
        <v>6,38981440561719+3,82990736523813i</v>
      </c>
      <c r="EK278" s="240" t="str">
        <f t="shared" ca="1" si="454"/>
        <v>-5,7586901882492+4,7260349004531i</v>
      </c>
      <c r="EL278" s="240" t="str">
        <f t="shared" ca="1" si="455"/>
        <v>-2,5097258191168-7,01421377471466i</v>
      </c>
      <c r="EM278" s="240" t="str">
        <f t="shared" ca="1" si="456"/>
        <v>7,44969251476451+1,59165795408066E-12i</v>
      </c>
      <c r="EN278" s="240"/>
      <c r="EO278" s="240"/>
      <c r="EP278" s="240"/>
    </row>
    <row r="279" spans="1:146">
      <c r="A279" s="268">
        <f t="shared" si="323"/>
        <v>3.4960937500000027E-3</v>
      </c>
      <c r="B279" s="267">
        <v>179</v>
      </c>
      <c r="C279" s="266">
        <f t="shared" si="324"/>
        <v>35800</v>
      </c>
      <c r="N279" s="265">
        <f t="shared" ca="1" si="327"/>
        <v>22.445632720808163</v>
      </c>
      <c r="O279" s="240">
        <f t="shared" ca="1" si="328"/>
        <v>7.445632720808165</v>
      </c>
      <c r="P279" s="240" t="str">
        <f t="shared" ca="1" si="329"/>
        <v>-2,33555903023401+7,06983809075297i</v>
      </c>
      <c r="Q279" s="240" t="str">
        <f t="shared" ca="1" si="330"/>
        <v>-5,98038827799183-4,43535823329155i</v>
      </c>
      <c r="R279" s="240" t="str">
        <f t="shared" ca="1" si="331"/>
        <v>6,08743623683739-4,2872563109299i</v>
      </c>
      <c r="S279" s="240" t="str">
        <f t="shared" ca="1" si="332"/>
        <v>2,16135309131502+7,1250262755889i</v>
      </c>
      <c r="T279" s="240" t="str">
        <f t="shared" ca="1" si="333"/>
        <v>-7,44339023543773-0,182724974098893i</v>
      </c>
      <c r="U279" s="241" t="str">
        <f t="shared" ca="1" si="334"/>
        <v>2,50835811572508-7,01039129980954i</v>
      </c>
      <c r="V279" s="240" t="str">
        <f t="shared" ca="1" si="335"/>
        <v>5,86973795686872+4,58078846170218i</v>
      </c>
      <c r="W279" s="240" t="str">
        <f t="shared" ca="1" si="336"/>
        <v>-6,19081735171757+4,13657190567768i</v>
      </c>
      <c r="X279" s="240" t="str">
        <f t="shared" ca="1" si="337"/>
        <v>-1,98584523411218-7,17592261101826i</v>
      </c>
      <c r="Y279" s="240" t="str">
        <f t="shared" ca="1" si="338"/>
        <v>7,43666413011576+0,365339881505916i</v>
      </c>
      <c r="Z279" s="240" t="str">
        <f t="shared" ca="1" si="339"/>
        <v>-2,67964626008165+6,94672171128221i</v>
      </c>
      <c r="AA279" s="240" t="str">
        <f t="shared" ca="1" si="340"/>
        <v>-5,75555192508425-4,72345939442991i</v>
      </c>
      <c r="AB279" s="240" t="str">
        <f t="shared" ca="1" si="341"/>
        <v>6,29046934971463-3,9833957841859i</v>
      </c>
      <c r="AC279" s="240" t="str">
        <f t="shared" ca="1" si="342"/>
        <v>1,80914117799581+7,22249643899179i</v>
      </c>
      <c r="AD279" s="240" t="str">
        <f t="shared" ca="1" si="343"/>
        <v>-7,42545845639655-0,547734721830024i</v>
      </c>
      <c r="AE279" s="240" t="str">
        <f t="shared" ca="1" si="344"/>
        <v>2,84932028572889-6,87886767735091i</v>
      </c>
      <c r="AF279" s="240" t="str">
        <f t="shared" ca="1" si="345"/>
        <v>5,63789896403406+4,86328509183997i</v>
      </c>
      <c r="AG279" s="240" t="str">
        <f t="shared" ca="1" si="346"/>
        <v>-6,38633220419122+3,8278202140225i</v>
      </c>
      <c r="AH279" s="240" t="str">
        <f t="shared" ca="1" si="347"/>
        <v>-1,63134736288128-7,26471970517717i</v>
      </c>
      <c r="AI279" s="240" t="str">
        <f t="shared" ca="1" si="348"/>
        <v>7,40977996415902+0,729799627238029i</v>
      </c>
      <c r="AJ279" s="240" t="str">
        <f t="shared" ca="1" si="349"/>
        <v>-3,01727798737889+6,80687007074823i</v>
      </c>
      <c r="AK279" s="240" t="str">
        <f t="shared" ca="1" si="350"/>
        <v>-5,51684994346259-5,00018132816061i</v>
      </c>
      <c r="AL279" s="240" t="str">
        <f t="shared" ca="1" si="351"/>
        <v>6,47834817094841-3,6699389080935i</v>
      </c>
      <c r="AM279" s="240" t="str">
        <f t="shared" ca="1" si="352"/>
        <v>1,45257088511308+7,30256697585794i</v>
      </c>
      <c r="AN279" s="240" t="str">
        <f t="shared" ca="1" si="353"/>
        <v>-7,3896380975407-0,911424928638818i</v>
      </c>
      <c r="AO279" s="240" t="str">
        <f t="shared" ca="1" si="354"/>
        <v>3,18341819359528-6,73077226013894i</v>
      </c>
      <c r="AP279" s="240" t="str">
        <f t="shared" ca="1" si="355"/>
        <v>5,392477778774+5,13406564221746i</v>
      </c>
      <c r="AQ279" s="240" t="str">
        <f t="shared" ca="1" si="356"/>
        <v>-6,56646182300981+3,5098469681916i</v>
      </c>
      <c r="AR279" s="240" t="str">
        <f t="shared" ca="1" si="357"/>
        <v>-6,56646182300981+3,5098469681916i</v>
      </c>
      <c r="AS279" s="240" t="str">
        <f t="shared" ca="1" si="358"/>
        <v>7,36504498924827+1,09250122174674i</v>
      </c>
      <c r="AT279" s="240" t="str">
        <f t="shared" ca="1" si="359"/>
        <v>-3,34764082772084+6,65062008400312i</v>
      </c>
      <c r="AU279" s="240" t="str">
        <f t="shared" ca="1" si="360"/>
        <v>-5,26485738710655-5,26485738710924i</v>
      </c>
      <c r="AV279" s="240" t="str">
        <f t="shared" ca="1" si="361"/>
        <v>6,6506200840014-3,34764082772426i</v>
      </c>
      <c r="AW279" s="240" t="str">
        <f t="shared" ca="1" si="362"/>
        <v>1,09250122174299+7,36504498924883i</v>
      </c>
      <c r="AX279" s="240" t="str">
        <f t="shared" ca="1" si="363"/>
        <v>-7,33601545325223-1,27291943296251i</v>
      </c>
      <c r="AY279" s="240" t="str">
        <f t="shared" ca="1" si="364"/>
        <v>3,50984696819477-6,56646182300812i</v>
      </c>
      <c r="AZ279" s="240" t="str">
        <f t="shared" ca="1" si="365"/>
        <v>5,13406564222015+5,39247777877144i</v>
      </c>
      <c r="BA279" s="240" t="str">
        <f t="shared" ca="1" si="366"/>
        <v>-6,73077226014047+3,18341819359204i</v>
      </c>
      <c r="BB279" s="240" t="str">
        <f t="shared" ca="1" si="367"/>
        <v>-0,911424928642504-7,38963809754024i</v>
      </c>
      <c r="BC279" s="240" t="str">
        <f t="shared" ca="1" si="368"/>
        <v>7,30256697585723+1,45257088511669i</v>
      </c>
      <c r="BD279" s="240" t="str">
        <f t="shared" ca="1" si="369"/>
        <v>-3,66993890809018+6,47834817095029i</v>
      </c>
      <c r="BE279" s="240" t="str">
        <f t="shared" ca="1" si="370"/>
        <v>-5,00018132816062-5,51684994346258i</v>
      </c>
      <c r="BF279" s="240" t="str">
        <f t="shared" ca="1" si="371"/>
        <v>6,80687007074968-3,01727798737562i</v>
      </c>
      <c r="BG279" s="240" t="str">
        <f t="shared" ca="1" si="372"/>
        <v>0,72979962723804+7,40977996415902i</v>
      </c>
      <c r="BH279" s="240" t="str">
        <f t="shared" ca="1" si="373"/>
        <v>-7,26471970517639-1,63134736288478i</v>
      </c>
      <c r="BI279" s="240" t="str">
        <f t="shared" ca="1" si="374"/>
        <v>3,82782021402186-6,38633220419161i</v>
      </c>
      <c r="BJ279" s="240" t="str">
        <f t="shared" ca="1" si="375"/>
        <v>4,86328509183774+5,63789896403598i</v>
      </c>
      <c r="BK279" s="240" t="str">
        <f t="shared" ca="1" si="376"/>
        <v>-6,87886767735066+2,84932028572948i</v>
      </c>
      <c r="BL279" s="240" t="str">
        <f t="shared" ca="1" si="377"/>
        <v>-0,54773472182708-7,42545845639677i</v>
      </c>
      <c r="BM279" s="240" t="str">
        <f t="shared" ca="1" si="378"/>
        <v>7,22249643899218+1,80914117799426i</v>
      </c>
      <c r="BN279" s="240" t="str">
        <f t="shared" ca="1" si="379"/>
        <v>-3,98339578418777+6,29046934971344i</v>
      </c>
      <c r="BO279" s="240" t="str">
        <f t="shared" ca="1" si="380"/>
        <v>-4,72345939443111-5,75555192508327i</v>
      </c>
      <c r="BP279" s="240" t="str">
        <f t="shared" ca="1" si="381"/>
        <v>6,94672171128302-2,67964626007954i</v>
      </c>
      <c r="BQ279" s="240" t="str">
        <f t="shared" ca="1" si="382"/>
        <v>0,365339881508199+7,43666413011565i</v>
      </c>
      <c r="BR279" s="240" t="str">
        <f t="shared" ca="1" si="383"/>
        <v>-7,17592261101785-1,98584523411364i</v>
      </c>
      <c r="BS279" s="240" t="str">
        <f t="shared" ca="1" si="384"/>
        <v>4,13657190567582-6,19081735171881i</v>
      </c>
      <c r="BT279" s="240" t="str">
        <f t="shared" ca="1" si="385"/>
        <v>4,5807884617011+5,86973795686956i</v>
      </c>
      <c r="BU279" s="240" t="str">
        <f t="shared" ca="1" si="386"/>
        <v>-7,01039129980854+2,50835811572788i</v>
      </c>
      <c r="BV279" s="240" t="str">
        <f t="shared" ca="1" si="387"/>
        <v>-0,182724974098032-7,44339023543775i</v>
      </c>
      <c r="BW279" s="240" t="str">
        <f t="shared" ca="1" si="388"/>
        <v>7,12502627558981+2,16135309131201i</v>
      </c>
      <c r="BX279" s="240" t="str">
        <f t="shared" ca="1" si="389"/>
        <v>-4,28725631093064+6,08743623683687i</v>
      </c>
      <c r="BY279" s="240" t="str">
        <f t="shared" ca="1" si="390"/>
        <v>-4,43535823329434-5,98038827798976i</v>
      </c>
      <c r="BZ279" s="240" t="str">
        <f t="shared" ca="1" si="391"/>
        <v>7,06983809075294-2,3355590302341i</v>
      </c>
      <c r="CA279" s="240" t="str">
        <f t="shared" ca="1" si="392"/>
        <v>-3,79817621918509E-12+7,44563272080816i</v>
      </c>
      <c r="CB279" s="240" t="str">
        <f t="shared" ca="1" si="393"/>
        <v>-7,06983809075308-2,33555903023368i</v>
      </c>
      <c r="CC279" s="240" t="str">
        <f t="shared" ca="1" si="394"/>
        <v>4,43535823329432-5,98038827798977i</v>
      </c>
      <c r="CD279" s="240" t="str">
        <f t="shared" ca="1" si="395"/>
        <v>4,28725631093065+6,08743623683686i</v>
      </c>
      <c r="CE279" s="240" t="str">
        <f t="shared" ca="1" si="396"/>
        <v>-7,1250262755898+2,16135309131204i</v>
      </c>
      <c r="CF279" s="240" t="str">
        <f t="shared" ca="1" si="397"/>
        <v>0,182724974098009-7,44339023543776i</v>
      </c>
      <c r="CG279" s="240" t="str">
        <f t="shared" ca="1" si="398"/>
        <v>7,01039129980848+2,50835811572806i</v>
      </c>
      <c r="CH279" s="240" t="str">
        <f t="shared" ca="1" si="399"/>
        <v>-4,58078846170091+5,86973795686971i</v>
      </c>
      <c r="CI279" s="240" t="str">
        <f t="shared" ca="1" si="400"/>
        <v>-4,13657190567602-6,19081735171868i</v>
      </c>
      <c r="CJ279" s="240" t="str">
        <f t="shared" ca="1" si="401"/>
        <v>7,17592261101785-1,98584523411367i</v>
      </c>
      <c r="CK279" s="240" t="str">
        <f t="shared" ca="1" si="402"/>
        <v>-0,365339881507966+7,43666413011567i</v>
      </c>
      <c r="CL279" s="240" t="str">
        <f t="shared" ca="1" si="403"/>
        <v>-6,94672171128303-2,67964626007952i</v>
      </c>
      <c r="CM279" s="240" t="str">
        <f t="shared" ca="1" si="404"/>
        <v>4,72345939443093-5,75555192508342i</v>
      </c>
      <c r="CN279" s="240" t="str">
        <f t="shared" ca="1" si="405"/>
        <v>3,98339578418779+6,29046934971343i</v>
      </c>
      <c r="CO279" s="240" t="str">
        <f t="shared" ca="1" si="406"/>
        <v>-7,22249643899212+1,80914117799448i</v>
      </c>
      <c r="CP279" s="240" t="str">
        <f t="shared" ca="1" si="407"/>
        <v>0,547734721827058-7,42545845639677i</v>
      </c>
      <c r="CQ279" s="240" t="str">
        <f t="shared" ca="1" si="408"/>
        <v>6,87886767735067+2,84932028572946i</v>
      </c>
      <c r="CR279" s="240" t="str">
        <f t="shared" ca="1" si="409"/>
        <v>-4,86328509183772+5,637898964036i</v>
      </c>
      <c r="CS279" s="240" t="str">
        <f t="shared" ca="1" si="410"/>
        <v>-3,82782021402188-6,3863322041916i</v>
      </c>
      <c r="CT279" s="240" t="str">
        <f t="shared" ca="1" si="411"/>
        <v>7,26471970517638-1,6313473628848i</v>
      </c>
      <c r="CU279" s="240" t="str">
        <f t="shared" ca="1" si="412"/>
        <v>-0,729799627238019+7,40977996415902i</v>
      </c>
      <c r="CV279" s="240" t="str">
        <f t="shared" ca="1" si="413"/>
        <v>-6,80687007074677-3,01727798738217i</v>
      </c>
      <c r="CW279" s="240" t="str">
        <f t="shared" ca="1" si="414"/>
        <v>5,0001813281606-5,5168499434626i</v>
      </c>
      <c r="CX279" s="240" t="str">
        <f t="shared" ca="1" si="415"/>
        <v>3,66993890809038+6,47834817095018i</v>
      </c>
      <c r="CY279" s="240" t="str">
        <f t="shared" ca="1" si="416"/>
        <v>-7,30256697585722+1,45257088511672i</v>
      </c>
      <c r="CZ279" s="240" t="str">
        <f t="shared" ca="1" si="417"/>
        <v>0,911424928642481-7,38963809754025i</v>
      </c>
      <c r="DA279" s="240" t="str">
        <f t="shared" ca="1" si="418"/>
        <v>6,73077226014048+3,18341819359201i</v>
      </c>
      <c r="DB279" s="240" t="str">
        <f t="shared" ca="1" si="419"/>
        <v>-5,13406564222014+5,39247777877146i</v>
      </c>
      <c r="DC279" s="240" t="str">
        <f t="shared" ca="1" si="420"/>
        <v>-3,50984696819479-6,56646182300811i</v>
      </c>
      <c r="DD279" s="240" t="str">
        <f t="shared" ca="1" si="421"/>
        <v>7,33601545325223-1,27291943296253i</v>
      </c>
      <c r="DE279" s="240" t="str">
        <f t="shared" ca="1" si="422"/>
        <v>-1,09250122174317+7,3650449892488i</v>
      </c>
      <c r="DF279" s="240" t="str">
        <f t="shared" ca="1" si="423"/>
        <v>-6,65062008400142-3,34764082772423i</v>
      </c>
      <c r="DG279" s="240" t="str">
        <f t="shared" ca="1" si="424"/>
        <v>5,26485738710669-5,26485738710911i</v>
      </c>
      <c r="DH279" s="240" t="str">
        <f t="shared" ca="1" si="425"/>
        <v>3,34764082772086+6,65062008400312i</v>
      </c>
      <c r="DI279" s="240" t="str">
        <f t="shared" ca="1" si="426"/>
        <v>-7,36504498924824+1,09250122174697i</v>
      </c>
      <c r="DJ279" s="240" t="str">
        <f t="shared" ca="1" si="427"/>
        <v>1,27291943296626-7,33601545325159i</v>
      </c>
      <c r="DK279" s="240" t="str">
        <f t="shared" ca="1" si="428"/>
        <v>6,56646182300992+3,5098469681914i</v>
      </c>
      <c r="DL279" s="240" t="str">
        <f t="shared" ca="1" si="429"/>
        <v>-5,39247777877406+5,1340656422174i</v>
      </c>
      <c r="DM279" s="240" t="str">
        <f t="shared" ca="1" si="430"/>
        <v>-3,18341819359549-6,73077226013883i</v>
      </c>
      <c r="DN279" s="240" t="str">
        <f t="shared" ca="1" si="431"/>
        <v>7,38963809754071-0,911424928638736i</v>
      </c>
      <c r="DO279" s="240" t="str">
        <f t="shared" ca="1" si="432"/>
        <v>-1,45257088511295+7,30256697585797i</v>
      </c>
      <c r="DP279" s="240" t="str">
        <f t="shared" ca="1" si="433"/>
        <v>-6,47834817094853-3,6699389080933i</v>
      </c>
      <c r="DQ279" s="240" t="str">
        <f t="shared" ca="1" si="434"/>
        <v>5,51684994346514-5,00018132815781i</v>
      </c>
      <c r="DR279" s="240" t="str">
        <f t="shared" ca="1" si="435"/>
        <v>3,01727798737911+6,80687007074813i</v>
      </c>
      <c r="DS279" s="240" t="str">
        <f t="shared" ca="1" si="436"/>
        <v>-7,40977996415939+0,72979962723426i</v>
      </c>
      <c r="DT279" s="240" t="str">
        <f t="shared" ca="1" si="437"/>
        <v>1,63134736288105-7,26471970517722i</v>
      </c>
      <c r="DU279" s="240" t="str">
        <f t="shared" ca="1" si="438"/>
        <v>6,38633220418965+3,82782021402512i</v>
      </c>
      <c r="DV279" s="240" t="str">
        <f t="shared" ca="1" si="439"/>
        <v>-5,63789896403349+4,86328509184063i</v>
      </c>
      <c r="DW279" s="240" t="str">
        <f t="shared" ca="1" si="440"/>
        <v>-2,84932028572636-6,87886767735195i</v>
      </c>
      <c r="DX279" s="240" t="str">
        <f t="shared" ca="1" si="441"/>
        <v>7,42545845639648-0,54773472183089i</v>
      </c>
      <c r="DY279" s="240" t="str">
        <f t="shared" ca="1" si="442"/>
        <v>-1,80914117799773+7,22249643899131i</v>
      </c>
      <c r="DZ279" s="240" t="str">
        <f t="shared" ca="1" si="443"/>
        <v>-6,29046934971549-3,98339578418455i</v>
      </c>
      <c r="EA279" s="240" t="str">
        <f t="shared" ca="1" si="444"/>
        <v>5,75555192508555-4,72345939442834i</v>
      </c>
      <c r="EB279" s="240" t="str">
        <f t="shared" ca="1" si="445"/>
        <v>2,6796462600835+6,9467217112815i</v>
      </c>
      <c r="EC279" s="240" t="str">
        <f t="shared" ca="1" si="446"/>
        <v>-7,43666413011585+0,365339881504194i</v>
      </c>
      <c r="ED279" s="240" t="str">
        <f t="shared" ca="1" si="447"/>
        <v>1,98584523410997-7,17592261101887i</v>
      </c>
      <c r="EE279" s="240" t="str">
        <f t="shared" ca="1" si="448"/>
        <v>6,19081735171682+4,13657190567881i</v>
      </c>
      <c r="EF279" s="240" t="str">
        <f t="shared" ca="1" si="449"/>
        <v>-5,86973795686708+4,58078846170428i</v>
      </c>
      <c r="EG279" s="240" t="str">
        <f t="shared" ca="1" si="450"/>
        <v>-2,50835811572411-7,01039129980989i</v>
      </c>
      <c r="EH279" s="240" t="str">
        <f t="shared" ca="1" si="451"/>
        <v>7,44339023543766-0,182724974101851i</v>
      </c>
      <c r="EI279" s="240" t="str">
        <f t="shared" ca="1" si="452"/>
        <v>-2,16135309131565+7,12502627558871i</v>
      </c>
      <c r="EJ279" s="240" t="str">
        <f t="shared" ca="1" si="453"/>
        <v>-6,08743623683493-4,28725631093339i</v>
      </c>
      <c r="EK279" s="240" t="str">
        <f t="shared" ca="1" si="454"/>
        <v>5,98038827799177-4,43535823329163i</v>
      </c>
      <c r="EL279" s="240" t="str">
        <f t="shared" ca="1" si="455"/>
        <v>2,33555903023733+7,06983809075187i</v>
      </c>
      <c r="EM279" s="240" t="str">
        <f t="shared" ca="1" si="456"/>
        <v>-7,44563272080816+2,18815114172765E-14i</v>
      </c>
      <c r="EN279" s="240"/>
      <c r="EO279" s="240"/>
      <c r="EP279" s="240"/>
    </row>
    <row r="280" spans="1:146">
      <c r="A280" s="268">
        <f t="shared" si="323"/>
        <v>3.5156250000000027E-3</v>
      </c>
      <c r="B280" s="267">
        <v>180</v>
      </c>
      <c r="C280" s="266">
        <f t="shared" si="324"/>
        <v>36000</v>
      </c>
      <c r="N280" s="265">
        <f t="shared" ca="1" si="327"/>
        <v>22.440884596072589</v>
      </c>
      <c r="O280" s="240">
        <f t="shared" ca="1" si="328"/>
        <v>7.4408845960725891</v>
      </c>
      <c r="P280" s="240" t="str">
        <f t="shared" ca="1" si="329"/>
        <v>-2,15997478345861+7,12048260351033i</v>
      </c>
      <c r="Q280" s="240" t="str">
        <f t="shared" ca="1" si="330"/>
        <v>-6,18686943028444-4,13393398891204i</v>
      </c>
      <c r="R280" s="240" t="str">
        <f t="shared" ca="1" si="331"/>
        <v>5,75188157503006-4,72044721598494i</v>
      </c>
      <c r="S280" s="240" t="str">
        <f t="shared" ca="1" si="332"/>
        <v>2,84750325705768+6,87448098208994i</v>
      </c>
      <c r="T280" s="240" t="str">
        <f t="shared" ca="1" si="333"/>
        <v>-7,40505470294188+0,729334229629067i</v>
      </c>
      <c r="U280" s="241" t="str">
        <f t="shared" ca="1" si="334"/>
        <v>1,45164457193251-7,29791008500716i</v>
      </c>
      <c r="V280" s="240" t="str">
        <f t="shared" ca="1" si="335"/>
        <v>6,56227435083844+3,50760871768763i</v>
      </c>
      <c r="W280" s="240" t="str">
        <f t="shared" ca="1" si="336"/>
        <v>-5,26149995590931+5,2614999559096i</v>
      </c>
      <c r="X280" s="240" t="str">
        <f t="shared" ca="1" si="337"/>
        <v>-3,50760871768733-6,5622743508386i</v>
      </c>
      <c r="Y280" s="240" t="str">
        <f t="shared" ca="1" si="338"/>
        <v>7,29791008500708-1,45164457193289i</v>
      </c>
      <c r="Z280" s="240" t="str">
        <f t="shared" ca="1" si="339"/>
        <v>-0,729334229629416+7,40505470294185i</v>
      </c>
      <c r="AA280" s="240" t="str">
        <f t="shared" ca="1" si="340"/>
        <v>-6,87448098209008-2,84750325705732i</v>
      </c>
      <c r="AB280" s="240" t="str">
        <f t="shared" ca="1" si="341"/>
        <v>4,72044721598522-5,75188157502983i</v>
      </c>
      <c r="AC280" s="240" t="str">
        <f t="shared" ca="1" si="342"/>
        <v>4,13393398891228+6,18686943028428i</v>
      </c>
      <c r="AD280" s="240" t="str">
        <f t="shared" ca="1" si="343"/>
        <v>-7,12048260351032+2,15997478345866i</v>
      </c>
      <c r="AE280" s="240" t="str">
        <f t="shared" ca="1" si="344"/>
        <v>3,24517747197266E-13-7,44088459607259i</v>
      </c>
      <c r="AF280" s="240" t="str">
        <f t="shared" ca="1" si="345"/>
        <v>7,12048260351034+2,15997478345857i</v>
      </c>
      <c r="AG280" s="240" t="str">
        <f t="shared" ca="1" si="346"/>
        <v>-4,13393398891225+6,1868694302843i</v>
      </c>
      <c r="AH280" s="240" t="str">
        <f t="shared" ca="1" si="347"/>
        <v>-4,72044721598525-5,75188157502981i</v>
      </c>
      <c r="AI280" s="240" t="str">
        <f t="shared" ca="1" si="348"/>
        <v>6,87448098209008-2,84750325705735i</v>
      </c>
      <c r="AJ280" s="240" t="str">
        <f t="shared" ca="1" si="349"/>
        <v>0,729334229629455+7,40505470294185i</v>
      </c>
      <c r="AK280" s="240" t="str">
        <f t="shared" ca="1" si="350"/>
        <v>-7,29791008500709-1,45164457193286i</v>
      </c>
      <c r="AL280" s="240" t="str">
        <f t="shared" ca="1" si="351"/>
        <v>3,50760871768663-6,56227435083897i</v>
      </c>
      <c r="AM280" s="240" t="str">
        <f t="shared" ca="1" si="352"/>
        <v>5,26149995591195+5,26149995590696i</v>
      </c>
      <c r="AN280" s="240" t="str">
        <f t="shared" ca="1" si="353"/>
        <v>-6,56227435083913+3,50760871768634i</v>
      </c>
      <c r="AO280" s="240" t="str">
        <f t="shared" ca="1" si="354"/>
        <v>-1,45164457193397-7,29791008500687i</v>
      </c>
      <c r="AP280" s="240" t="str">
        <f t="shared" ca="1" si="355"/>
        <v>7,40505470294153+0,729334229632739i</v>
      </c>
      <c r="AQ280" s="240" t="str">
        <f t="shared" ca="1" si="356"/>
        <v>-2,84750325705835+6,87448098208966i</v>
      </c>
      <c r="AR280" s="240" t="str">
        <f t="shared" ca="1" si="357"/>
        <v>-2,84750325705835+6,87448098208966i</v>
      </c>
      <c r="AS280" s="240" t="str">
        <f t="shared" ca="1" si="358"/>
        <v>6,18686943028607-4,1339339889096i</v>
      </c>
      <c r="AT280" s="240" t="str">
        <f t="shared" ca="1" si="359"/>
        <v>2,15997478345835+7,12048260351041i</v>
      </c>
      <c r="AU280" s="240" t="str">
        <f t="shared" ca="1" si="360"/>
        <v>-7,44088459607259+2,31172174413189E-12i</v>
      </c>
      <c r="AV280" s="240" t="str">
        <f t="shared" ca="1" si="361"/>
        <v>2,159974783461-7,1204826035096i</v>
      </c>
      <c r="AW280" s="240" t="str">
        <f t="shared" ca="1" si="362"/>
        <v>6,18686943028453+4,13393398891191i</v>
      </c>
      <c r="AX280" s="240" t="str">
        <f t="shared" ca="1" si="363"/>
        <v>-5,75188157502814+4,72044721598729i</v>
      </c>
      <c r="AY280" s="240" t="str">
        <f t="shared" ca="1" si="364"/>
        <v>-2,84750325705569-6,87448098209076i</v>
      </c>
      <c r="AZ280" s="240" t="str">
        <f t="shared" ca="1" si="365"/>
        <v>7,4050547029418-0,729334229629869i</v>
      </c>
      <c r="BA280" s="240" t="str">
        <f t="shared" ca="1" si="366"/>
        <v>-1,45164457192954+7,29791008500775i</v>
      </c>
      <c r="BB280" s="240" t="str">
        <f t="shared" ca="1" si="367"/>
        <v>-6,56227435083777-3,50760871768888i</v>
      </c>
      <c r="BC280" s="240" t="str">
        <f t="shared" ca="1" si="368"/>
        <v>5,26149995590876-5,26149995591015i</v>
      </c>
      <c r="BD280" s="240" t="str">
        <f t="shared" ca="1" si="369"/>
        <v>3,5076087176841+6,56227435084033i</v>
      </c>
      <c r="BE280" s="240" t="str">
        <f t="shared" ca="1" si="370"/>
        <v>-7,29791008500737+1,45164457193148i</v>
      </c>
      <c r="BF280" s="240" t="str">
        <f t="shared" ca="1" si="371"/>
        <v>0,729334229627905-7,405054702942i</v>
      </c>
      <c r="BG280" s="240" t="str">
        <f t="shared" ca="1" si="372"/>
        <v>6,87448098208869+2,8475032570607i</v>
      </c>
      <c r="BH280" s="240" t="str">
        <f t="shared" ca="1" si="373"/>
        <v>-4,72044721598576+5,75188157502939i</v>
      </c>
      <c r="BI280" s="240" t="str">
        <f t="shared" ca="1" si="374"/>
        <v>-4,13393398891355-6,18686943028344i</v>
      </c>
      <c r="BJ280" s="240" t="str">
        <f t="shared" ca="1" si="375"/>
        <v>7,12048260351118-2,15997478345581i</v>
      </c>
      <c r="BK280" s="240" t="str">
        <f t="shared" ca="1" si="376"/>
        <v>-3,39105261907565E-13+7,44088459607259i</v>
      </c>
      <c r="BL280" s="240" t="str">
        <f t="shared" ca="1" si="377"/>
        <v>-7,12048260351098-2,15997478345646i</v>
      </c>
      <c r="BM280" s="240" t="str">
        <f t="shared" ca="1" si="378"/>
        <v>4,13393398891411-6,18686943028306i</v>
      </c>
      <c r="BN280" s="240" t="str">
        <f t="shared" ca="1" si="379"/>
        <v>4,72044721598524+5,75188157502982i</v>
      </c>
      <c r="BO280" s="240" t="str">
        <f t="shared" ca="1" si="380"/>
        <v>-6,87448098208895+2,84750325706008i</v>
      </c>
      <c r="BP280" s="240" t="str">
        <f t="shared" ca="1" si="381"/>
        <v>-0,72933422962723-7,40505470294206i</v>
      </c>
      <c r="BQ280" s="240" t="str">
        <f t="shared" ca="1" si="382"/>
        <v>7,29791008500723+1,45164457193214i</v>
      </c>
      <c r="BR280" s="240" t="str">
        <f t="shared" ca="1" si="383"/>
        <v>-3,50760871768469+6,56227435084001i</v>
      </c>
      <c r="BS280" s="240" t="str">
        <f t="shared" ca="1" si="384"/>
        <v>-5,26149995590827-5,26149995591063i</v>
      </c>
      <c r="BT280" s="240" t="str">
        <f t="shared" ca="1" si="385"/>
        <v>6,56227435083809-3,50760871768829i</v>
      </c>
      <c r="BU280" s="240" t="str">
        <f t="shared" ca="1" si="386"/>
        <v>1,45164457193635+7,2979100850064i</v>
      </c>
      <c r="BV280" s="240" t="str">
        <f t="shared" ca="1" si="387"/>
        <v>-7,40505470294174-0,729334229630544i</v>
      </c>
      <c r="BW280" s="240" t="str">
        <f t="shared" ca="1" si="388"/>
        <v>2,84750325705631-6,8744809820905i</v>
      </c>
      <c r="BX280" s="240" t="str">
        <f t="shared" ca="1" si="389"/>
        <v>5,75188157502785+4,72044721598765i</v>
      </c>
      <c r="BY280" s="240" t="str">
        <f t="shared" ca="1" si="390"/>
        <v>-6,18686943028479+4,13393398891152i</v>
      </c>
      <c r="BZ280" s="240" t="str">
        <f t="shared" ca="1" si="391"/>
        <v>-2,15997478346056-7,12048260350974i</v>
      </c>
      <c r="CA280" s="240" t="str">
        <f t="shared" ca="1" si="392"/>
        <v>7,44088459607259+2,98993226794702E-12i</v>
      </c>
      <c r="CB280" s="240" t="str">
        <f t="shared" ca="1" si="393"/>
        <v>-2,15997478345899+7,12048260351021i</v>
      </c>
      <c r="CC280" s="240" t="str">
        <f t="shared" ca="1" si="394"/>
        <v>-6,1868694302857-4,13393398891016i</v>
      </c>
      <c r="CD280" s="240" t="str">
        <f t="shared" ca="1" si="395"/>
        <v>5,75188157503137-4,72044721598335i</v>
      </c>
      <c r="CE280" s="240" t="str">
        <f t="shared" ca="1" si="396"/>
        <v>2,84750325705782+6,87448098208988i</v>
      </c>
      <c r="CF280" s="240" t="str">
        <f t="shared" ca="1" si="397"/>
        <v>-7,40505470294158+0,729334229632169i</v>
      </c>
      <c r="CG280" s="240" t="str">
        <f t="shared" ca="1" si="398"/>
        <v>1,45164457193474-7,29791008500671i</v>
      </c>
      <c r="CH280" s="240" t="str">
        <f t="shared" ca="1" si="399"/>
        <v>6,56227435083876+3,50760871768703i</v>
      </c>
      <c r="CI280" s="240" t="str">
        <f t="shared" ca="1" si="400"/>
        <v>-5,26149995590727+5,26149995591164i</v>
      </c>
      <c r="CJ280" s="240" t="str">
        <f t="shared" ca="1" si="401"/>
        <v>-3,50760871768614-6,56227435083924i</v>
      </c>
      <c r="CK280" s="240" t="str">
        <f t="shared" ca="1" si="402"/>
        <v>7,29791008500691-1,45164457193374i</v>
      </c>
      <c r="CL280" s="240" t="str">
        <f t="shared" ca="1" si="403"/>
        <v>-0,729334229633181+7,40505470294148i</v>
      </c>
      <c r="CM280" s="240" t="str">
        <f t="shared" ca="1" si="404"/>
        <v>-6,87448098208949-2,84750325705876i</v>
      </c>
      <c r="CN280" s="240" t="str">
        <f t="shared" ca="1" si="405"/>
        <v>4,72044721598414-5,75188157503073i</v>
      </c>
      <c r="CO280" s="240" t="str">
        <f t="shared" ca="1" si="406"/>
        <v>4,13393398890931+6,18686943028626i</v>
      </c>
      <c r="CP280" s="240" t="str">
        <f t="shared" ca="1" si="407"/>
        <v>-7,12048260351051+2,15997478345802i</v>
      </c>
      <c r="CQ280" s="240" t="str">
        <f t="shared" ca="1" si="408"/>
        <v>-1,97261648222432E-12-7,44088459607259i</v>
      </c>
      <c r="CR280" s="240" t="str">
        <f t="shared" ca="1" si="409"/>
        <v>7,12048260350945+2,15997478346153i</v>
      </c>
      <c r="CS280" s="240" t="str">
        <f t="shared" ca="1" si="410"/>
        <v>-4,13393398891237+6,18686943028422i</v>
      </c>
      <c r="CT280" s="240" t="str">
        <f t="shared" ca="1" si="411"/>
        <v>-4,72044721598686-5,75188157502849i</v>
      </c>
      <c r="CU280" s="240" t="str">
        <f t="shared" ca="1" si="412"/>
        <v>6,87448098209089-2,84750325705537i</v>
      </c>
      <c r="CV280" s="240" t="str">
        <f t="shared" ca="1" si="413"/>
        <v>0,729334229629531+7,40505470294184i</v>
      </c>
      <c r="CW280" s="240" t="str">
        <f t="shared" ca="1" si="414"/>
        <v>-7,29791008500769-1,45164457192987i</v>
      </c>
      <c r="CX280" s="240" t="str">
        <f t="shared" ca="1" si="415"/>
        <v>3,50760871768937-6,56227435083751i</v>
      </c>
      <c r="CY280" s="240" t="str">
        <f t="shared" ca="1" si="416"/>
        <v>5,26149995590976+5,26149995590914i</v>
      </c>
      <c r="CZ280" s="240" t="str">
        <f t="shared" ca="1" si="417"/>
        <v>-6,5622743508369+3,50760871769051i</v>
      </c>
      <c r="DA280" s="240" t="str">
        <f t="shared" ca="1" si="418"/>
        <v>-1,45164457193114-7,29791008500743i</v>
      </c>
      <c r="DB280" s="240" t="str">
        <f t="shared" ca="1" si="419"/>
        <v>7,40505470294196+0,729334229628243i</v>
      </c>
      <c r="DC280" s="240" t="str">
        <f t="shared" ca="1" si="420"/>
        <v>-2,84750325706121+6,87448098208848i</v>
      </c>
      <c r="DD280" s="240" t="str">
        <f t="shared" ca="1" si="421"/>
        <v>-5,75188157502931-4,72044721598587i</v>
      </c>
      <c r="DE280" s="240" t="str">
        <f t="shared" ca="1" si="422"/>
        <v>6,1868694302835-4,13393398891344i</v>
      </c>
      <c r="DF280" s="240" t="str">
        <f t="shared" ca="1" si="423"/>
        <v>2,15997478345549+7,12048260351128i</v>
      </c>
      <c r="DG280" s="240" t="str">
        <f t="shared" ca="1" si="424"/>
        <v>-7,44088459607259-6,78210523815131E-13i</v>
      </c>
      <c r="DH280" s="240" t="str">
        <f t="shared" ca="1" si="425"/>
        <v>2,15997478345678-7,12048260351088i</v>
      </c>
      <c r="DI280" s="240" t="str">
        <f t="shared" ca="1" si="426"/>
        <v>6,18686943028299+4,13393398891422i</v>
      </c>
      <c r="DJ280" s="240" t="str">
        <f t="shared" ca="1" si="427"/>
        <v>-5,7518815750299+4,72044721598514i</v>
      </c>
      <c r="DK280" s="240" t="str">
        <f t="shared" ca="1" si="428"/>
        <v>-2,84750325705996-6,874480982089i</v>
      </c>
      <c r="DL280" s="240" t="str">
        <f t="shared" ca="1" si="429"/>
        <v>7,4050547029421-0,729334229626892i</v>
      </c>
      <c r="DM280" s="240" t="str">
        <f t="shared" ca="1" si="430"/>
        <v>-1,45164457193248+7,29791008500717i</v>
      </c>
      <c r="DN280" s="240" t="str">
        <f t="shared" ca="1" si="431"/>
        <v>-6,56227435083985-3,50760871768499i</v>
      </c>
      <c r="DO280" s="240" t="str">
        <f t="shared" ca="1" si="432"/>
        <v>5,26149995591072-5,26149995590818i</v>
      </c>
      <c r="DP280" s="240" t="str">
        <f t="shared" ca="1" si="433"/>
        <v>3,50760871768817+6,56227435083815i</v>
      </c>
      <c r="DQ280" s="240" t="str">
        <f t="shared" ca="1" si="434"/>
        <v>-7,29791008500647+1,45164457193601i</v>
      </c>
      <c r="DR280" s="240" t="str">
        <f t="shared" ca="1" si="435"/>
        <v>0,729334229630881-7,4050547029417i</v>
      </c>
      <c r="DS280" s="240" t="str">
        <f t="shared" ca="1" si="436"/>
        <v>6,87448098209037+2,84750325705662i</v>
      </c>
      <c r="DT280" s="240" t="str">
        <f t="shared" ca="1" si="437"/>
        <v>-4,72044721598791+5,75188157502763i</v>
      </c>
      <c r="DU280" s="240" t="str">
        <f t="shared" ca="1" si="438"/>
        <v>-4,13393398891124-6,18686943028498i</v>
      </c>
      <c r="DV280" s="240" t="str">
        <f t="shared" ca="1" si="439"/>
        <v>7,12048260350984-2,15997478346024i</v>
      </c>
      <c r="DW280" s="240" t="str">
        <f t="shared" ca="1" si="440"/>
        <v>-3,32903752985458E-12+7,44088459607259i</v>
      </c>
      <c r="DX280" s="240" t="str">
        <f t="shared" ca="1" si="441"/>
        <v>-7,12048260351012-2,15997478345932i</v>
      </c>
      <c r="DY280" s="240" t="str">
        <f t="shared" ca="1" si="442"/>
        <v>4,13393398891045-6,1868694302855i</v>
      </c>
      <c r="DZ280" s="240" t="str">
        <f t="shared" ca="1" si="443"/>
        <v>4,72044721598309+5,75188157503158i</v>
      </c>
      <c r="EA280" s="240" t="str">
        <f t="shared" ca="1" si="444"/>
        <v>-6,87448098209001+2,84750325705751i</v>
      </c>
      <c r="EB280" s="240" t="str">
        <f t="shared" ca="1" si="445"/>
        <v>-0,72933422963141-7,40505470294165i</v>
      </c>
      <c r="EC280" s="240" t="str">
        <f t="shared" ca="1" si="446"/>
        <v>7,29791008500665+1,45164457193507i</v>
      </c>
      <c r="ED280" s="240" t="str">
        <f t="shared" ca="1" si="447"/>
        <v>-3,50760871768695+6,5622743508388i</v>
      </c>
      <c r="EE280" s="240" t="str">
        <f t="shared" ca="1" si="448"/>
        <v>-5,2614999559114-5,26149995590751i</v>
      </c>
      <c r="EF280" s="240" t="str">
        <f t="shared" ca="1" si="449"/>
        <v>6,5622743508394-3,50760871768583i</v>
      </c>
      <c r="EG280" s="240" t="str">
        <f t="shared" ca="1" si="450"/>
        <v>1,451644571933+7,29791008500706i</v>
      </c>
      <c r="EH280" s="240" t="str">
        <f t="shared" ca="1" si="451"/>
        <v>-7,4050547029422-0,729334229625942i</v>
      </c>
      <c r="EI280" s="240" t="str">
        <f t="shared" ca="1" si="452"/>
        <v>2,84750325705869-6,87448098208952i</v>
      </c>
      <c r="EJ280" s="240" t="str">
        <f t="shared" ca="1" si="453"/>
        <v>5,75188157503051+4,7204472159844i</v>
      </c>
      <c r="EK280" s="240" t="str">
        <f t="shared" ca="1" si="454"/>
        <v>-6,18686943028645+4,13393398890903i</v>
      </c>
      <c r="EL280" s="240" t="str">
        <f t="shared" ca="1" si="455"/>
        <v>-2,15997478345729-7,12048260351073i</v>
      </c>
      <c r="EM280" s="240" t="str">
        <f t="shared" ca="1" si="456"/>
        <v>7,44088459607259-1,63351122031676E-12i</v>
      </c>
      <c r="EN280" s="240"/>
      <c r="EO280" s="240"/>
      <c r="EP280" s="240"/>
    </row>
    <row r="281" spans="1:146">
      <c r="A281" s="268">
        <f t="shared" si="323"/>
        <v>3.5351562500000027E-3</v>
      </c>
      <c r="B281" s="267">
        <v>181</v>
      </c>
      <c r="C281" s="266">
        <f t="shared" si="324"/>
        <v>36200</v>
      </c>
      <c r="N281" s="265">
        <f t="shared" ca="1" si="327"/>
        <v>22.435260832850162</v>
      </c>
      <c r="O281" s="240">
        <f t="shared" ca="1" si="328"/>
        <v>7.4352608328501626</v>
      </c>
      <c r="P281" s="240" t="str">
        <f t="shared" ca="1" si="329"/>
        <v>-1,98307891927455+7,16592643364726i</v>
      </c>
      <c r="Q281" s="240" t="str">
        <f t="shared" ca="1" si="330"/>
        <v>-6,37743593915002-3,82248799796067i</v>
      </c>
      <c r="R281" s="240" t="str">
        <f t="shared" ca="1" si="331"/>
        <v>5,38496596917477-5,12691380494595i</v>
      </c>
      <c r="S281" s="240" t="str">
        <f t="shared" ca="1" si="332"/>
        <v>3,50495769405592+6,55731463446691i</v>
      </c>
      <c r="T281" s="240" t="str">
        <f t="shared" ca="1" si="333"/>
        <v>-7,25459983200392+1,62907486936738i</v>
      </c>
      <c r="U281" s="241" t="str">
        <f t="shared" ca="1" si="334"/>
        <v>0,364830957085705-7,42630473555102i</v>
      </c>
      <c r="V281" s="240" t="str">
        <f t="shared" ca="1" si="335"/>
        <v>7,05998969085083+2,3323055583683i</v>
      </c>
      <c r="W281" s="240" t="str">
        <f t="shared" ca="1" si="336"/>
        <v>-4,13080959346832+6,18219344205807i</v>
      </c>
      <c r="X281" s="240" t="str">
        <f t="shared" ca="1" si="337"/>
        <v>-4,85651045629531-5,63004527871757i</v>
      </c>
      <c r="Y281" s="240" t="str">
        <f t="shared" ca="1" si="338"/>
        <v>6,72139618447654-3,17898364006798i</v>
      </c>
      <c r="Z281" s="240" t="str">
        <f t="shared" ca="1" si="339"/>
        <v>1,27114623540966+7,32579626393743i</v>
      </c>
      <c r="AA281" s="240" t="str">
        <f t="shared" ca="1" si="340"/>
        <v>-7,39945801967648-0,728783004440373i</v>
      </c>
      <c r="AB281" s="240" t="str">
        <f t="shared" ca="1" si="341"/>
        <v>2,6759134690859-6,93704481450713i</v>
      </c>
      <c r="AC281" s="240" t="str">
        <f t="shared" ca="1" si="342"/>
        <v>5,97205749946812+4,42917970684891i</v>
      </c>
      <c r="AD281" s="240" t="str">
        <f t="shared" ca="1" si="343"/>
        <v>-5,86156131604972+4,57440734857591i</v>
      </c>
      <c r="AE281" s="240" t="str">
        <f t="shared" ca="1" si="344"/>
        <v>-2,845351136045-6,86928530235302i</v>
      </c>
      <c r="AF281" s="240" t="str">
        <f t="shared" ca="1" si="345"/>
        <v>7,37934421100714-0,910155298831548i</v>
      </c>
      <c r="AG281" s="240" t="str">
        <f t="shared" ca="1" si="346"/>
        <v>-1,09097934970352+7,35478536131655i</v>
      </c>
      <c r="AH281" s="240" t="str">
        <f t="shared" ca="1" si="347"/>
        <v>-6,79738798959191-3,01307486987419i</v>
      </c>
      <c r="AI281" s="240" t="str">
        <f t="shared" ca="1" si="348"/>
        <v>4,71687953836536-5,74753434727153i</v>
      </c>
      <c r="AJ281" s="240" t="str">
        <f t="shared" ca="1" si="349"/>
        <v>4,28128409288367+6,0789563387589i</v>
      </c>
      <c r="AK281" s="240" t="str">
        <f t="shared" ca="1" si="350"/>
        <v>-7,00062571025776+2,50486393191201i</v>
      </c>
      <c r="AL281" s="240" t="str">
        <f t="shared" ca="1" si="351"/>
        <v>-0,546971718419891-7,4151146715182i</v>
      </c>
      <c r="AM281" s="240" t="str">
        <f t="shared" ca="1" si="352"/>
        <v>7,29239438081867+1,45054743015176i</v>
      </c>
      <c r="AN281" s="240" t="str">
        <f t="shared" ca="1" si="353"/>
        <v>-3,34297750938944+6,64135566162753i</v>
      </c>
      <c r="AO281" s="240" t="str">
        <f t="shared" ca="1" si="354"/>
        <v>-5,50916488140674-4,9932159939252i</v>
      </c>
      <c r="AP281" s="240" t="str">
        <f t="shared" ca="1" si="355"/>
        <v>6,28170662319523-3,97784684881417i</v>
      </c>
      <c r="AQ281" s="240" t="str">
        <f t="shared" ca="1" si="356"/>
        <v>2,15834229116759+7,1151009976439i</v>
      </c>
      <c r="AR281" s="240" t="str">
        <f t="shared" ca="1" si="357"/>
        <v>2,15834229116759+7,1151009976439i</v>
      </c>
      <c r="AS281" s="240" t="str">
        <f t="shared" ca="1" si="358"/>
        <v>1,80662101479732-7,21243538351703i</v>
      </c>
      <c r="AT281" s="240" t="str">
        <f t="shared" ca="1" si="359"/>
        <v>6,46932372616189+3,6648266232708i</v>
      </c>
      <c r="AU281" s="240" t="str">
        <f t="shared" ca="1" si="360"/>
        <v>-5,25752335479986+5,25752335479832i</v>
      </c>
      <c r="AV281" s="240" t="str">
        <f t="shared" ca="1" si="361"/>
        <v>-3,66482662326909-6,46932372616287i</v>
      </c>
      <c r="AW281" s="240" t="str">
        <f t="shared" ca="1" si="362"/>
        <v>7,21243538351756-1,8066210147952i</v>
      </c>
      <c r="AX281" s="240" t="str">
        <f t="shared" ca="1" si="363"/>
        <v>-0,182470435223343+7,43302147129854i</v>
      </c>
      <c r="AY281" s="240" t="str">
        <f t="shared" ca="1" si="364"/>
        <v>-7,11510099764329-2,15834229116957i</v>
      </c>
      <c r="AZ281" s="240" t="str">
        <f t="shared" ca="1" si="365"/>
        <v>3,97784684881611-6,28170662319401i</v>
      </c>
      <c r="BA281" s="240" t="str">
        <f t="shared" ca="1" si="366"/>
        <v>4,99321599392358+5,5091648814082i</v>
      </c>
      <c r="BB281" s="240" t="str">
        <f t="shared" ca="1" si="367"/>
        <v>-6,64135566162856+3,3429775093874i</v>
      </c>
      <c r="BC281" s="240" t="str">
        <f t="shared" ca="1" si="368"/>
        <v>-1,45054743015698-7,29239438081764i</v>
      </c>
      <c r="BD281" s="240" t="str">
        <f t="shared" ca="1" si="369"/>
        <v>7,41511467151804+0,546971718422068i</v>
      </c>
      <c r="BE281" s="240" t="str">
        <f t="shared" ca="1" si="370"/>
        <v>-2,50486393191396+7,00062571025706i</v>
      </c>
      <c r="BF281" s="240" t="str">
        <f t="shared" ca="1" si="371"/>
        <v>-6,07895633875849-4,28128409288424i</v>
      </c>
      <c r="BG281" s="240" t="str">
        <f t="shared" ca="1" si="372"/>
        <v>5,74753434727143-4,71687953836547i</v>
      </c>
      <c r="BH281" s="240" t="str">
        <f t="shared" ca="1" si="373"/>
        <v>3,01307486987558+6,7973879895913i</v>
      </c>
      <c r="BI281" s="240" t="str">
        <f t="shared" ca="1" si="374"/>
        <v>-7,35478536131609+1,09097934970658i</v>
      </c>
      <c r="BJ281" s="240" t="str">
        <f t="shared" ca="1" si="375"/>
        <v>0,910155298834448-7,37934421100678i</v>
      </c>
      <c r="BK281" s="240" t="str">
        <f t="shared" ca="1" si="376"/>
        <v>6,8692853023525+2,84535113604623i</v>
      </c>
      <c r="BL281" s="240" t="str">
        <f t="shared" ca="1" si="377"/>
        <v>-4,57440734857646+5,86156131604928i</v>
      </c>
      <c r="BM281" s="240" t="str">
        <f t="shared" ca="1" si="378"/>
        <v>-4,42917970684963-5,9720574994676i</v>
      </c>
      <c r="BN281" s="240" t="str">
        <f t="shared" ca="1" si="379"/>
        <v>6,93704481450631-2,67591346908805i</v>
      </c>
      <c r="BO281" s="240" t="str">
        <f t="shared" ca="1" si="380"/>
        <v>0,728783004436677+7,39945801967685i</v>
      </c>
      <c r="BP281" s="240" t="str">
        <f t="shared" ca="1" si="381"/>
        <v>-7,32579626393706-1,27114623541176i</v>
      </c>
      <c r="BQ281" s="240" t="str">
        <f t="shared" ca="1" si="382"/>
        <v>3,17898364006866-6,72139618447622i</v>
      </c>
      <c r="BR281" s="240" t="str">
        <f t="shared" ca="1" si="383"/>
        <v>5,63004527871763+4,85651045629524i</v>
      </c>
      <c r="BS281" s="240" t="str">
        <f t="shared" ca="1" si="384"/>
        <v>-6,18219344205714+4,13080959346971i</v>
      </c>
      <c r="BT281" s="240" t="str">
        <f t="shared" ca="1" si="385"/>
        <v>-2,33230555837119-7,05998969084988i</v>
      </c>
      <c r="BU281" s="240" t="str">
        <f t="shared" ca="1" si="386"/>
        <v>7,42630473555117-0,36483095708276i</v>
      </c>
      <c r="BV281" s="240" t="str">
        <f t="shared" ca="1" si="387"/>
        <v>-1,62907486936872+7,25459983200362i</v>
      </c>
      <c r="BW281" s="240" t="str">
        <f t="shared" ca="1" si="388"/>
        <v>-6,55731463446701-3,50495769405573i</v>
      </c>
      <c r="BX281" s="240" t="str">
        <f t="shared" ca="1" si="389"/>
        <v>5,12691380494494-5,38496596917573i</v>
      </c>
      <c r="BY281" s="240" t="str">
        <f t="shared" ca="1" si="390"/>
        <v>3,82248799796279+6,37743593914876i</v>
      </c>
      <c r="BZ281" s="240" t="str">
        <f t="shared" ca="1" si="391"/>
        <v>-7,16592643364823+1,98307891927106i</v>
      </c>
      <c r="CA281" s="240" t="str">
        <f t="shared" ca="1" si="392"/>
        <v>2,18245970267909E-12-7,43526083285016i</v>
      </c>
      <c r="CB281" s="240" t="str">
        <f t="shared" ca="1" si="393"/>
        <v>7,16592643364706+1,98307891927527i</v>
      </c>
      <c r="CC281" s="240" t="str">
        <f t="shared" ca="1" si="394"/>
        <v>-3,82248799796001+6,37743593915042i</v>
      </c>
      <c r="CD281" s="240" t="str">
        <f t="shared" ca="1" si="395"/>
        <v>-5,12691380494697-5,38496596917379i</v>
      </c>
      <c r="CE281" s="240" t="str">
        <f t="shared" ca="1" si="396"/>
        <v>6,55731463446549-3,50495769405859i</v>
      </c>
      <c r="CF281" s="240" t="str">
        <f t="shared" ca="1" si="397"/>
        <v>1,62907486936445+7,25459983200458i</v>
      </c>
      <c r="CG281" s="240" t="str">
        <f t="shared" ca="1" si="398"/>
        <v>-7,42630473555096-0,36483095708712i</v>
      </c>
      <c r="CH281" s="240" t="str">
        <f t="shared" ca="1" si="399"/>
        <v>2,33230555836811-7,05998969085089i</v>
      </c>
      <c r="CI281" s="240" t="str">
        <f t="shared" ca="1" si="400"/>
        <v>6,18219344205906+4,13080959346684i</v>
      </c>
      <c r="CJ281" s="240" t="str">
        <f t="shared" ca="1" si="401"/>
        <v>-5,63004527871565+4,85651045629753i</v>
      </c>
      <c r="CK281" s="240" t="str">
        <f t="shared" ca="1" si="402"/>
        <v>-3,17898364006452-6,72139618447818i</v>
      </c>
      <c r="CL281" s="240" t="str">
        <f t="shared" ca="1" si="403"/>
        <v>7,32579626393781-1,27114623540746i</v>
      </c>
      <c r="CM281" s="240" t="str">
        <f t="shared" ca="1" si="404"/>
        <v>-0,72878300444102+7,39945801967641i</v>
      </c>
      <c r="CN281" s="240" t="str">
        <f t="shared" ca="1" si="405"/>
        <v>-6,93704481450748-2,67591346908503i</v>
      </c>
      <c r="CO281" s="240" t="str">
        <f t="shared" ca="1" si="406"/>
        <v>4,42917970684719-5,9720574994694i</v>
      </c>
      <c r="CP281" s="240" t="str">
        <f t="shared" ca="1" si="407"/>
        <v>4,57440734857885+5,86156131604741i</v>
      </c>
      <c r="CQ281" s="240" t="str">
        <f t="shared" ca="1" si="408"/>
        <v>-6,86928530235418+2,8453511360422i</v>
      </c>
      <c r="CR281" s="240" t="str">
        <f t="shared" ca="1" si="409"/>
        <v>-0,910155298830113-7,37934421100732i</v>
      </c>
      <c r="CS281" s="240" t="str">
        <f t="shared" ca="1" si="410"/>
        <v>7,35478536131657+1,09097934970338i</v>
      </c>
      <c r="CT281" s="240" t="str">
        <f t="shared" ca="1" si="411"/>
        <v>-3,01307486987261+6,79738798959261i</v>
      </c>
      <c r="CU281" s="240" t="str">
        <f t="shared" ca="1" si="412"/>
        <v>-5,74753434727336-4,71687953836313i</v>
      </c>
      <c r="CV281" s="240" t="str">
        <f t="shared" ca="1" si="413"/>
        <v>6,07895633876088-4,28128409288085i</v>
      </c>
      <c r="CW281" s="240" t="str">
        <f t="shared" ca="1" si="414"/>
        <v>2,50486393190985+7,00062571025853i</v>
      </c>
      <c r="CX281" s="240" t="str">
        <f t="shared" ca="1" si="415"/>
        <v>-7,41511467151836+0,546971718417714i</v>
      </c>
      <c r="CY281" s="240" t="str">
        <f t="shared" ca="1" si="416"/>
        <v>1,4505474301538-7,29239438081827i</v>
      </c>
      <c r="CZ281" s="240" t="str">
        <f t="shared" ca="1" si="417"/>
        <v>6,64135566163002+3,34297750938451i</v>
      </c>
      <c r="DA281" s="240" t="str">
        <f t="shared" ca="1" si="418"/>
        <v>-4,99321599392133+5,50916488141024i</v>
      </c>
      <c r="DB281" s="240" t="str">
        <f t="shared" ca="1" si="419"/>
        <v>-3,97784684881224-6,28170662319645i</v>
      </c>
      <c r="DC281" s="240" t="str">
        <f t="shared" ca="1" si="420"/>
        <v>7,11510099764456-2,1583422911654i</v>
      </c>
      <c r="DD281" s="240" t="str">
        <f t="shared" ca="1" si="421"/>
        <v>0,182470435226585+7,43302147129846i</v>
      </c>
      <c r="DE281" s="240" t="str">
        <f t="shared" ca="1" si="422"/>
        <v>-7,21243538351835-1,80662101479206i</v>
      </c>
      <c r="DF281" s="240" t="str">
        <f t="shared" ca="1" si="423"/>
        <v>3,66482662326645-6,46932372616436i</v>
      </c>
      <c r="DG281" s="240" t="str">
        <f t="shared" ca="1" si="424"/>
        <v>5,25752335479692+5,25752335480125i</v>
      </c>
      <c r="DH281" s="240" t="str">
        <f t="shared" ca="1" si="425"/>
        <v>-6,46932372616404+3,66482662326701i</v>
      </c>
      <c r="DI281" s="240" t="str">
        <f t="shared" ca="1" si="426"/>
        <v>-1,80662101479308-7,21243538351809i</v>
      </c>
      <c r="DJ281" s="240" t="str">
        <f t="shared" ca="1" si="427"/>
        <v>7,43302147129848+0,182470435225525i</v>
      </c>
      <c r="DK281" s="240" t="str">
        <f t="shared" ca="1" si="428"/>
        <v>-2,15834229116438+7,11510099764487i</v>
      </c>
      <c r="DL281" s="240" t="str">
        <f t="shared" ca="1" si="429"/>
        <v>-6,2817066231968-3,97784684881171i</v>
      </c>
      <c r="DM281" s="240" t="str">
        <f t="shared" ca="1" si="430"/>
        <v>5,50916488140952-4,99321599392212i</v>
      </c>
      <c r="DN281" s="240" t="str">
        <f t="shared" ca="1" si="431"/>
        <v>3,34297750938545+6,64135566162954i</v>
      </c>
      <c r="DO281" s="240" t="str">
        <f t="shared" ca="1" si="432"/>
        <v>-7,29239438081806+1,45054743015484i</v>
      </c>
      <c r="DP281" s="240" t="str">
        <f t="shared" ca="1" si="433"/>
        <v>0,546971718416657-7,41511467151844i</v>
      </c>
      <c r="DQ281" s="240" t="str">
        <f t="shared" ca="1" si="434"/>
        <v>7,00062571025889+2,50486393190885i</v>
      </c>
      <c r="DR281" s="240" t="str">
        <f t="shared" ca="1" si="435"/>
        <v>-4,28128409288585+6,07895633875736i</v>
      </c>
      <c r="DS281" s="240" t="str">
        <f t="shared" ca="1" si="436"/>
        <v>-4,71687953836362-5,74753434727295i</v>
      </c>
      <c r="DT281" s="240" t="str">
        <f t="shared" ca="1" si="437"/>
        <v>6,79738798959218-3,01307486987358i</v>
      </c>
      <c r="DU281" s="240" t="str">
        <f t="shared" ca="1" si="438"/>
        <v>1,09097934970443+7,35478536131641i</v>
      </c>
      <c r="DV281" s="240" t="str">
        <f t="shared" ca="1" si="439"/>
        <v>-7,37934421100744-0,910155298829064i</v>
      </c>
      <c r="DW281" s="240" t="str">
        <f t="shared" ca="1" si="440"/>
        <v>2,84535113604825-6,86928530235167i</v>
      </c>
      <c r="DX281" s="240" t="str">
        <f t="shared" ca="1" si="441"/>
        <v>5,86156131604807+4,57440734857801i</v>
      </c>
      <c r="DY281" s="240" t="str">
        <f t="shared" ca="1" si="442"/>
        <v>-5,97205749946902+4,4291797068477i</v>
      </c>
      <c r="DZ281" s="240" t="str">
        <f t="shared" ca="1" si="443"/>
        <v>-2,67591346908602-6,93704481450709i</v>
      </c>
      <c r="EA281" s="240" t="str">
        <f t="shared" ca="1" si="444"/>
        <v>7,39945801967631-0,728783004442075i</v>
      </c>
      <c r="EB281" s="240" t="str">
        <f t="shared" ca="1" si="445"/>
        <v>-1,27114623540683+7,32579626393792i</v>
      </c>
      <c r="EC281" s="240" t="str">
        <f t="shared" ca="1" si="446"/>
        <v>-6,72139618447538-3,17898364007044i</v>
      </c>
      <c r="ED281" s="240" t="str">
        <f t="shared" ca="1" si="447"/>
        <v>4,85651045629705-5,63004527871607i</v>
      </c>
      <c r="EE281" s="240" t="str">
        <f t="shared" ca="1" si="448"/>
        <v>4,13080959346807+6,18219344205824i</v>
      </c>
      <c r="EF281" s="240" t="str">
        <f t="shared" ca="1" si="449"/>
        <v>-7,05998969085056+2,33230555836912i</v>
      </c>
      <c r="EG281" s="240" t="str">
        <f t="shared" ca="1" si="450"/>
        <v>-0,364830957087757-7,42630473555093i</v>
      </c>
      <c r="EH281" s="240" t="str">
        <f t="shared" ca="1" si="451"/>
        <v>7,25459983200315+1,62907486937084i</v>
      </c>
      <c r="EI281" s="240" t="str">
        <f t="shared" ca="1" si="452"/>
        <v>-3,50495769405802+6,55731463446578i</v>
      </c>
      <c r="EJ281" s="240" t="str">
        <f t="shared" ca="1" si="453"/>
        <v>-5,38496596917452-5,12691380494621i</v>
      </c>
      <c r="EK281" s="240" t="str">
        <f t="shared" ca="1" si="454"/>
        <v>6,37743593914987-3,82248799796092i</v>
      </c>
      <c r="EL281" s="240" t="str">
        <f t="shared" ca="1" si="455"/>
        <v>1,9830789192767+7,16592643364667i</v>
      </c>
      <c r="EM281" s="240" t="str">
        <f t="shared" ca="1" si="456"/>
        <v>-7,43526083285016+3,24270222014093E-12i</v>
      </c>
      <c r="EN281" s="240"/>
      <c r="EO281" s="240"/>
      <c r="EP281" s="240"/>
    </row>
    <row r="282" spans="1:146">
      <c r="A282" s="268">
        <f t="shared" si="323"/>
        <v>3.5546875000000027E-3</v>
      </c>
      <c r="B282" s="267">
        <v>182</v>
      </c>
      <c r="C282" s="266">
        <f t="shared" si="324"/>
        <v>36400</v>
      </c>
      <c r="N282" s="265">
        <f t="shared" ca="1" si="327"/>
        <v>22.428499345366909</v>
      </c>
      <c r="O282" s="240">
        <f t="shared" ca="1" si="328"/>
        <v>7.4284993453669097</v>
      </c>
      <c r="P282" s="240" t="str">
        <f t="shared" ca="1" si="329"/>
        <v>-1,80497810734852+7,20587652934112i</v>
      </c>
      <c r="Q282" s="240" t="str">
        <f t="shared" ca="1" si="330"/>
        <v>-6,5513515348769-3,50177035092005i</v>
      </c>
      <c r="R282" s="240" t="str">
        <f t="shared" ca="1" si="331"/>
        <v>4,98867525645616-5,50415494964837i</v>
      </c>
      <c r="S282" s="240" t="str">
        <f t="shared" ca="1" si="332"/>
        <v>4,12705311229114+6,17657147068214i</v>
      </c>
      <c r="T282" s="240" t="str">
        <f t="shared" ca="1" si="333"/>
        <v>-6,99425947184626+2,50258605538461i</v>
      </c>
      <c r="U282" s="241" t="str">
        <f t="shared" ca="1" si="334"/>
        <v>-0,728120262772696-7,39272909060358i</v>
      </c>
      <c r="V282" s="240" t="str">
        <f t="shared" ca="1" si="335"/>
        <v>7,34809705672569+1,0899872334371i</v>
      </c>
      <c r="W282" s="240" t="str">
        <f t="shared" ca="1" si="336"/>
        <v>-2,8427636268068+6,863038502458i</v>
      </c>
      <c r="X282" s="240" t="str">
        <f t="shared" ca="1" si="337"/>
        <v>-5,9666266217978-4,42515189345749i</v>
      </c>
      <c r="Y282" s="240" t="str">
        <f t="shared" ca="1" si="338"/>
        <v>5,74230764676674-4,71259009611496i</v>
      </c>
      <c r="Z282" s="240" t="str">
        <f t="shared" ca="1" si="339"/>
        <v>3,17609273165543+6,71528387218606i</v>
      </c>
      <c r="AA282" s="240" t="str">
        <f t="shared" ca="1" si="340"/>
        <v>-7,28576281342097+1,44922832938387i</v>
      </c>
      <c r="AB282" s="240" t="str">
        <f t="shared" ca="1" si="341"/>
        <v>0,364499186620154-7,41955139257556i</v>
      </c>
      <c r="AC282" s="240" t="str">
        <f t="shared" ca="1" si="342"/>
        <v>7,10863065754186+2,15637953495496i</v>
      </c>
      <c r="AD282" s="240" t="str">
        <f t="shared" ca="1" si="343"/>
        <v>-3,8190118986907+6,37163641788948i</v>
      </c>
      <c r="AE282" s="240" t="str">
        <f t="shared" ca="1" si="344"/>
        <v>-5,25274226114883-5,25274226114872i</v>
      </c>
      <c r="AF282" s="240" t="str">
        <f t="shared" ca="1" si="345"/>
        <v>6,37163641788945-3,81901189869075i</v>
      </c>
      <c r="AG282" s="240" t="str">
        <f t="shared" ca="1" si="346"/>
        <v>2,156379534955+7,10863065754185i</v>
      </c>
      <c r="AH282" s="240" t="str">
        <f t="shared" ca="1" si="347"/>
        <v>-7,41955139257555+0,364499186620205i</v>
      </c>
      <c r="AI282" s="240" t="str">
        <f t="shared" ca="1" si="348"/>
        <v>1,44922832938455-7,28576281342084i</v>
      </c>
      <c r="AJ282" s="240" t="str">
        <f t="shared" ca="1" si="349"/>
        <v>6,7152838721861+3,17609273165533i</v>
      </c>
      <c r="AK282" s="240" t="str">
        <f t="shared" ca="1" si="350"/>
        <v>-4,71259009611488+5,7423076467668i</v>
      </c>
      <c r="AL282" s="240" t="str">
        <f t="shared" ca="1" si="351"/>
        <v>-4,42515189345935-5,96662662179642i</v>
      </c>
      <c r="AM282" s="240" t="str">
        <f t="shared" ca="1" si="352"/>
        <v>6,86303850245713-2,84276362680889i</v>
      </c>
      <c r="AN282" s="240" t="str">
        <f t="shared" ca="1" si="353"/>
        <v>1,08998723343934+7,34809705672536i</v>
      </c>
      <c r="AO282" s="240" t="str">
        <f t="shared" ca="1" si="354"/>
        <v>-7,3927290906038-0,728120262770439i</v>
      </c>
      <c r="AP282" s="240" t="str">
        <f t="shared" ca="1" si="355"/>
        <v>2,50258605538245-6,99425947184703i</v>
      </c>
      <c r="AQ282" s="240" t="str">
        <f t="shared" ca="1" si="356"/>
        <v>6,17657147068342+4,12705311228923i</v>
      </c>
      <c r="AR282" s="240" t="str">
        <f t="shared" ca="1" si="357"/>
        <v>6,17657147068342+4,12705311228923i</v>
      </c>
      <c r="AS282" s="240" t="str">
        <f t="shared" ca="1" si="358"/>
        <v>-3,50177035092257-6,55135153487555i</v>
      </c>
      <c r="AT282" s="240" t="str">
        <f t="shared" ca="1" si="359"/>
        <v>7,20587652934039-1,80497810735144i</v>
      </c>
      <c r="AU282" s="240" t="str">
        <f t="shared" ca="1" si="360"/>
        <v>3,11235446689739E-12+7,42849934536691i</v>
      </c>
      <c r="AV282" s="240" t="str">
        <f t="shared" ca="1" si="361"/>
        <v>-7,20587652934189-1,8049781073454i</v>
      </c>
      <c r="AW282" s="240" t="str">
        <f t="shared" ca="1" si="362"/>
        <v>3,50177035091727-6,55135153487838i</v>
      </c>
      <c r="AX282" s="240" t="str">
        <f t="shared" ca="1" si="363"/>
        <v>5,50415494965036+4,98867525645397i</v>
      </c>
      <c r="AY282" s="240" t="str">
        <f t="shared" ca="1" si="364"/>
        <v>-6,17657147068008+4,12705311229423i</v>
      </c>
      <c r="AZ282" s="240" t="str">
        <f t="shared" ca="1" si="365"/>
        <v>-2,50258605538811-6,994259471845i</v>
      </c>
      <c r="BA282" s="240" t="str">
        <f t="shared" ca="1" si="366"/>
        <v>7,39272909060321-0,728120262776424i</v>
      </c>
      <c r="BB282" s="240" t="str">
        <f t="shared" ca="1" si="367"/>
        <v>-1,0899872334407+7,34809705672516i</v>
      </c>
      <c r="BC282" s="240" t="str">
        <f t="shared" ca="1" si="368"/>
        <v>-6,8630385024566-2,84276362681016i</v>
      </c>
      <c r="BD282" s="240" t="str">
        <f t="shared" ca="1" si="369"/>
        <v>4,42515189346037-5,96662662179566i</v>
      </c>
      <c r="BE282" s="240" t="str">
        <f t="shared" ca="1" si="370"/>
        <v>4,71259009611219+5,74230764676902i</v>
      </c>
      <c r="BF282" s="240" t="str">
        <f t="shared" ca="1" si="371"/>
        <v>-6,7152838721876+3,17609273165218i</v>
      </c>
      <c r="BG282" s="240" t="str">
        <f t="shared" ca="1" si="372"/>
        <v>-1,44922832938113-7,28576281342151i</v>
      </c>
      <c r="BH282" s="240" t="str">
        <f t="shared" ca="1" si="373"/>
        <v>7,41955139257541+0,364499186623161i</v>
      </c>
      <c r="BI282" s="240" t="str">
        <f t="shared" ca="1" si="374"/>
        <v>-2,15637953495784+7,10863065754099i</v>
      </c>
      <c r="BJ282" s="240" t="str">
        <f t="shared" ca="1" si="375"/>
        <v>-6,37163641788793-3,81901189869329i</v>
      </c>
      <c r="BK282" s="240" t="str">
        <f t="shared" ca="1" si="376"/>
        <v>5,25274226115085-5,25274226114669i</v>
      </c>
      <c r="BL282" s="240" t="str">
        <f t="shared" ca="1" si="377"/>
        <v>3,81901189868826+6,37163641789094i</v>
      </c>
      <c r="BM282" s="240" t="str">
        <f t="shared" ca="1" si="378"/>
        <v>-7,10863065754269+2,15637953495222i</v>
      </c>
      <c r="BN282" s="240" t="str">
        <f t="shared" ca="1" si="379"/>
        <v>-0,364499186617304-7,4195513925757i</v>
      </c>
      <c r="BO282" s="240" t="str">
        <f t="shared" ca="1" si="380"/>
        <v>7,28576281342041+1,44922832938667i</v>
      </c>
      <c r="BP282" s="240" t="str">
        <f t="shared" ca="1" si="381"/>
        <v>-3,17609273165729+6,71528387218517i</v>
      </c>
      <c r="BQ282" s="240" t="str">
        <f t="shared" ca="1" si="382"/>
        <v>-5,74230764676543-4,71259009611656i</v>
      </c>
      <c r="BR282" s="240" t="str">
        <f t="shared" ca="1" si="383"/>
        <v>5,96662662179903-4,42515189345583i</v>
      </c>
      <c r="BS282" s="240" t="str">
        <f t="shared" ca="1" si="384"/>
        <v>2,84276362680494+6,86303850245876i</v>
      </c>
      <c r="BT282" s="240" t="str">
        <f t="shared" ca="1" si="385"/>
        <v>-7,34809705672598+1,08998723343512i</v>
      </c>
      <c r="BU282" s="240" t="str">
        <f t="shared" ca="1" si="386"/>
        <v>0,728120262774906-7,39272909060336i</v>
      </c>
      <c r="BV282" s="240" t="str">
        <f t="shared" ca="1" si="387"/>
        <v>6,99425947184559+2,50258605538648i</v>
      </c>
      <c r="BW282" s="240" t="str">
        <f t="shared" ca="1" si="388"/>
        <v>-4,12705311229297+6,17657147068092i</v>
      </c>
      <c r="BX282" s="240" t="str">
        <f t="shared" ca="1" si="389"/>
        <v>-4,98867525645525-5,50415494964919i</v>
      </c>
      <c r="BY282" s="240" t="str">
        <f t="shared" ca="1" si="390"/>
        <v>6,55135153487766-3,50177035091861i</v>
      </c>
      <c r="BZ282" s="240" t="str">
        <f t="shared" ca="1" si="391"/>
        <v>1,80497810734729+7,20587652934143i</v>
      </c>
      <c r="CA282" s="240" t="str">
        <f t="shared" ca="1" si="392"/>
        <v>-7,42849934536691-1,37599446253195E-12i</v>
      </c>
      <c r="CB282" s="240" t="str">
        <f t="shared" ca="1" si="393"/>
        <v>1,80497810734996-7,20587652934076i</v>
      </c>
      <c r="CC282" s="240" t="str">
        <f t="shared" ca="1" si="394"/>
        <v>6,55135153487637+3,50177035092104i</v>
      </c>
      <c r="CD282" s="240" t="str">
        <f t="shared" ca="1" si="395"/>
        <v>-4,9886752564573+5,50415494964735i</v>
      </c>
      <c r="CE282" s="240" t="str">
        <f t="shared" ca="1" si="396"/>
        <v>-4,12705311229068-6,17657147068245i</v>
      </c>
      <c r="CF282" s="240" t="str">
        <f t="shared" ca="1" si="397"/>
        <v>6,99425947184652-2,50258605538389i</v>
      </c>
      <c r="CG282" s="240" t="str">
        <f t="shared" ca="1" si="398"/>
        <v>0,728120262772168+7,39272909060363i</v>
      </c>
      <c r="CH282" s="240" t="str">
        <f t="shared" ca="1" si="399"/>
        <v>-7,34809705672558-1,08998723343783i</v>
      </c>
      <c r="CI282" s="240" t="str">
        <f t="shared" ca="1" si="400"/>
        <v>2,84276362680729-6,86303850245779i</v>
      </c>
      <c r="CJ282" s="240" t="str">
        <f t="shared" ca="1" si="401"/>
        <v>5,96662662179739+4,42515189345804i</v>
      </c>
      <c r="CK282" s="240" t="str">
        <f t="shared" ca="1" si="402"/>
        <v>-5,74230764676704+4,71259009611459i</v>
      </c>
      <c r="CL282" s="240" t="str">
        <f t="shared" ca="1" si="403"/>
        <v>-3,1760927316548-6,71528387218636i</v>
      </c>
      <c r="CM282" s="240" t="str">
        <f t="shared" ca="1" si="404"/>
        <v>7,28576281342091-1,44922832938418i</v>
      </c>
      <c r="CN282" s="240" t="str">
        <f t="shared" ca="1" si="405"/>
        <v>-0,364499186620052+7,41955139257556i</v>
      </c>
      <c r="CO282" s="240" t="str">
        <f t="shared" ca="1" si="406"/>
        <v>-7,10863065754183-2,15637953495506i</v>
      </c>
      <c r="CP282" s="240" t="str">
        <f t="shared" ca="1" si="407"/>
        <v>3,81901189869062-6,37163641788953i</v>
      </c>
      <c r="CQ282" s="240" t="str">
        <f t="shared" ca="1" si="408"/>
        <v>5,25274226114875+5,25274226114879i</v>
      </c>
      <c r="CR282" s="240" t="str">
        <f t="shared" ca="1" si="409"/>
        <v>-6,37163641788934+3,81901189869093i</v>
      </c>
      <c r="CS282" s="240" t="str">
        <f t="shared" ca="1" si="410"/>
        <v>-2,156379534955-7,10863065754185i</v>
      </c>
      <c r="CT282" s="240" t="str">
        <f t="shared" ca="1" si="411"/>
        <v>7,41955139257554-0,364499186620412i</v>
      </c>
      <c r="CU282" s="240" t="str">
        <f t="shared" ca="1" si="412"/>
        <v>-1,44922832938383+7,28576281342098i</v>
      </c>
      <c r="CV282" s="240" t="str">
        <f t="shared" ca="1" si="413"/>
        <v>-6,71528387218651-3,17609273165448i</v>
      </c>
      <c r="CW282" s="240" t="str">
        <f t="shared" ca="1" si="414"/>
        <v>4,71259009611432-5,74230764676727i</v>
      </c>
      <c r="CX282" s="240" t="str">
        <f t="shared" ca="1" si="415"/>
        <v>4,42515189345833+5,96662662179717i</v>
      </c>
      <c r="CY282" s="240" t="str">
        <f t="shared" ca="1" si="416"/>
        <v>-6,86303850245766+2,84276362680762i</v>
      </c>
      <c r="CZ282" s="240" t="str">
        <f t="shared" ca="1" si="417"/>
        <v>-1,08998723343819-7,34809705672553i</v>
      </c>
      <c r="DA282" s="240" t="str">
        <f t="shared" ca="1" si="418"/>
        <v>7,39272909060367+0,728120262771809i</v>
      </c>
      <c r="DB282" s="240" t="str">
        <f t="shared" ca="1" si="419"/>
        <v>-2,50258605538395+6,9942594718465i</v>
      </c>
      <c r="DC282" s="240" t="str">
        <f t="shared" ca="1" si="420"/>
        <v>-6,17657147068265-4,12705311229038i</v>
      </c>
      <c r="DD282" s="240" t="str">
        <f t="shared" ca="1" si="421"/>
        <v>5,50415494964739-4,98867525645724i</v>
      </c>
      <c r="DE282" s="240" t="str">
        <f t="shared" ca="1" si="422"/>
        <v>3,50177035092136+6,5513515348762i</v>
      </c>
      <c r="DF282" s="240" t="str">
        <f t="shared" ca="1" si="423"/>
        <v>-7,20587652934077+1,8049781073499i</v>
      </c>
      <c r="DG282" s="240" t="str">
        <f t="shared" ca="1" si="424"/>
        <v>-1,73636000436544E-12-7,42849934536691i</v>
      </c>
      <c r="DH282" s="240" t="str">
        <f t="shared" ca="1" si="425"/>
        <v>7,20587652934151+1,80497810734694i</v>
      </c>
      <c r="DI282" s="240" t="str">
        <f t="shared" ca="1" si="426"/>
        <v>-3,50177035091829+6,55135153487783i</v>
      </c>
      <c r="DJ282" s="240" t="str">
        <f t="shared" ca="1" si="427"/>
        <v>-5,50415494964944-4,98867525645498i</v>
      </c>
      <c r="DK282" s="240" t="str">
        <f t="shared" ca="1" si="428"/>
        <v>6,17657147068072-4,12705311229327i</v>
      </c>
      <c r="DL282" s="240" t="str">
        <f t="shared" ca="1" si="429"/>
        <v>2,50258605538681+6,99425947184547i</v>
      </c>
      <c r="DM282" s="240" t="str">
        <f t="shared" ca="1" si="430"/>
        <v>-7,39272909060332+0,728120262775265i</v>
      </c>
      <c r="DN282" s="240" t="str">
        <f t="shared" ca="1" si="431"/>
        <v>1,08998723343476-7,34809705672603i</v>
      </c>
      <c r="DO282" s="240" t="str">
        <f t="shared" ca="1" si="432"/>
        <v>6,86303850245899+2,84276362680441i</v>
      </c>
      <c r="DP282" s="240" t="str">
        <f t="shared" ca="1" si="433"/>
        <v>-4,42515189345554+5,96662662179924i</v>
      </c>
      <c r="DQ282" s="240" t="str">
        <f t="shared" ca="1" si="434"/>
        <v>-4,71259009611667-5,74230764676533i</v>
      </c>
      <c r="DR282" s="240" t="str">
        <f t="shared" ca="1" si="435"/>
        <v>6,71528387218503-3,17609273165762i</v>
      </c>
      <c r="DS282" s="240" t="str">
        <f t="shared" ca="1" si="436"/>
        <v>1,44922832938682+7,28576281342038i</v>
      </c>
      <c r="DT282" s="240" t="str">
        <f t="shared" ca="1" si="437"/>
        <v>-7,41955139257571-0,364499186616944i</v>
      </c>
      <c r="DU282" s="240" t="str">
        <f t="shared" ca="1" si="438"/>
        <v>2,15637953495208-7,10863065754274i</v>
      </c>
      <c r="DV282" s="240" t="str">
        <f t="shared" ca="1" si="439"/>
        <v>6,37163641789112+3,81901189868795i</v>
      </c>
      <c r="DW282" s="240" t="str">
        <f t="shared" ca="1" si="440"/>
        <v>-5,25274226114659+5,25274226115095i</v>
      </c>
      <c r="DX282" s="240" t="str">
        <f t="shared" ca="1" si="441"/>
        <v>-3,8190118986936-6,37163641788774i</v>
      </c>
      <c r="DY282" s="240" t="str">
        <f t="shared" ca="1" si="442"/>
        <v>7,10863065754303-2,15637953495111i</v>
      </c>
      <c r="DZ282" s="240" t="str">
        <f t="shared" ca="1" si="443"/>
        <v>0,364499186623521+7,41955139257539i</v>
      </c>
      <c r="EA282" s="240" t="str">
        <f t="shared" ca="1" si="444"/>
        <v>-7,28576281342159-1,44922832938077i</v>
      </c>
      <c r="EB282" s="240" t="str">
        <f t="shared" ca="1" si="445"/>
        <v>3,17609273165205-6,71528387218765i</v>
      </c>
      <c r="EC282" s="240" t="str">
        <f t="shared" ca="1" si="446"/>
        <v>5,74230764676469+4,71259009611746i</v>
      </c>
      <c r="ED282" s="240" t="str">
        <f t="shared" ca="1" si="447"/>
        <v>-5,96662662179985+4,42515189345472i</v>
      </c>
      <c r="EE282" s="240" t="str">
        <f t="shared" ca="1" si="448"/>
        <v>-2,84276362680348-6,86303850245937i</v>
      </c>
      <c r="EF282" s="240" t="str">
        <f t="shared" ca="1" si="449"/>
        <v>7,34809705672625-1,08998723343333i</v>
      </c>
      <c r="EG282" s="240" t="str">
        <f t="shared" ca="1" si="450"/>
        <v>-0,728120262775856+7,39272909060326i</v>
      </c>
      <c r="EH282" s="240" t="str">
        <f t="shared" ca="1" si="451"/>
        <v>-6,99425947184512-2,50258605538777i</v>
      </c>
      <c r="EI282" s="240" t="str">
        <f t="shared" ca="1" si="452"/>
        <v>4,12705311229411-6,17657147068016i</v>
      </c>
      <c r="EJ282" s="240" t="str">
        <f t="shared" ca="1" si="453"/>
        <v>4,98867525645392+5,5041549496504i</v>
      </c>
      <c r="EK282" s="240" t="str">
        <f t="shared" ca="1" si="454"/>
        <v>-6,55135153487812+3,50177035091777i</v>
      </c>
      <c r="EL282" s="240" t="str">
        <f t="shared" ca="1" si="455"/>
        <v>-1,80497810734596-7,20587652934176i</v>
      </c>
      <c r="EM282" s="240" t="str">
        <f t="shared" ca="1" si="456"/>
        <v>7,42849934536691+2,75198892506391E-12i</v>
      </c>
      <c r="EN282" s="240"/>
      <c r="EO282" s="240"/>
      <c r="EP282" s="240"/>
    </row>
    <row r="283" spans="1:146">
      <c r="A283" s="268">
        <f t="shared" si="323"/>
        <v>3.5742187500000027E-3</v>
      </c>
      <c r="B283" s="267">
        <v>183</v>
      </c>
      <c r="C283" s="266">
        <f t="shared" si="324"/>
        <v>36600</v>
      </c>
      <c r="N283" s="265">
        <f t="shared" ca="1" si="327"/>
        <v>22.420221849775267</v>
      </c>
      <c r="O283" s="240">
        <f t="shared" ca="1" si="328"/>
        <v>7.420221849775265</v>
      </c>
      <c r="P283" s="240" t="str">
        <f t="shared" ca="1" si="329"/>
        <v>-1,62577980952484+7,23992626418416i</v>
      </c>
      <c r="Q283" s="240" t="str">
        <f t="shared" ca="1" si="330"/>
        <v>-6,70780110479746-3,17255364625411i</v>
      </c>
      <c r="R283" s="240" t="str">
        <f t="shared" ca="1" si="331"/>
        <v>4,56515489109819-5,84970538746734i</v>
      </c>
      <c r="S283" s="240" t="str">
        <f t="shared" ca="1" si="332"/>
        <v>4,7073389085016+5,73590905614701i</v>
      </c>
      <c r="T283" s="240" t="str">
        <f t="shared" ca="1" si="333"/>
        <v>-6,62792247648117+3,33621581220971i</v>
      </c>
      <c r="U283" s="241" t="str">
        <f t="shared" ca="1" si="334"/>
        <v>-1,80296683998021-7,19784709991912i</v>
      </c>
      <c r="V283" s="240" t="str">
        <f t="shared" ca="1" si="335"/>
        <v>7,41798701768409-0,182101360106025i</v>
      </c>
      <c r="W283" s="240" t="str">
        <f t="shared" ca="1" si="336"/>
        <v>-1,44761347010348+7,27764436758607i</v>
      </c>
      <c r="X283" s="240" t="str">
        <f t="shared" ca="1" si="337"/>
        <v>-6,78363920454898-3,00698045261161i</v>
      </c>
      <c r="Y283" s="240" t="str">
        <f t="shared" ca="1" si="338"/>
        <v>4,42022099509053-5,95997807499685i</v>
      </c>
      <c r="Z283" s="240" t="str">
        <f t="shared" ca="1" si="339"/>
        <v>4,84668740096524+5,61865762769072i</v>
      </c>
      <c r="AA283" s="240" t="str">
        <f t="shared" ca="1" si="340"/>
        <v>-6,54405143549905+3,4978683665091i</v>
      </c>
      <c r="AB283" s="240" t="str">
        <f t="shared" ca="1" si="341"/>
        <v>-1,97906783062869-7,15143222170586i</v>
      </c>
      <c r="AC283" s="240" t="str">
        <f t="shared" ca="1" si="342"/>
        <v>7,41128386758988-0,364093029161931i</v>
      </c>
      <c r="AD283" s="240" t="str">
        <f t="shared" ca="1" si="343"/>
        <v>-1,26857514245778+7,31097869014952i</v>
      </c>
      <c r="AE283" s="240" t="str">
        <f t="shared" ca="1" si="344"/>
        <v>-6,85539109370035-2,83959596638257i</v>
      </c>
      <c r="AF283" s="240" t="str">
        <f t="shared" ca="1" si="345"/>
        <v>4,27262452323811-6,06666069459192i</v>
      </c>
      <c r="AG283" s="240" t="str">
        <f t="shared" ca="1" si="346"/>
        <v>4,98311643016786+5,49802172997465i</v>
      </c>
      <c r="AH283" s="240" t="str">
        <f t="shared" ca="1" si="347"/>
        <v>-6,45623850263006+3,6574139356982i</v>
      </c>
      <c r="AI283" s="240" t="str">
        <f t="shared" ca="1" si="348"/>
        <v>-2,15397670481818-7,10070958813152i</v>
      </c>
      <c r="AJ283" s="240" t="str">
        <f t="shared" ca="1" si="349"/>
        <v>7,40011643721957-0,545865382191412i</v>
      </c>
      <c r="AK283" s="240" t="str">
        <f t="shared" ca="1" si="350"/>
        <v>-1,08877267258135+7,33990915252514i</v>
      </c>
      <c r="AL283" s="240" t="str">
        <f t="shared" ca="1" si="351"/>
        <v>-6,9230135515975-2,67050101372i</v>
      </c>
      <c r="AM283" s="240" t="str">
        <f t="shared" ca="1" si="352"/>
        <v>4,12245438213543-6,16968898463242i</v>
      </c>
      <c r="AN283" s="240" t="str">
        <f t="shared" ca="1" si="353"/>
        <v>5,11654381636428+5,37407402955213i</v>
      </c>
      <c r="AO283" s="240" t="str">
        <f t="shared" ca="1" si="354"/>
        <v>-6,36453657310177+3,81475641549133i</v>
      </c>
      <c r="AP283" s="240" t="str">
        <f t="shared" ca="1" si="355"/>
        <v>-2,3275881039816-7,04570975261439i</v>
      </c>
      <c r="AQ283" s="240" t="str">
        <f t="shared" ca="1" si="356"/>
        <v>7,38449145341596-0,727308926322891i</v>
      </c>
      <c r="AR283" s="240" t="str">
        <f t="shared" ca="1" si="357"/>
        <v>7,38449145341596-0,727308926322891i</v>
      </c>
      <c r="AS283" s="240" t="str">
        <f t="shared" ca="1" si="358"/>
        <v>-6,98646584499795-2,49979745110667i</v>
      </c>
      <c r="AT283" s="240" t="str">
        <f t="shared" ca="1" si="359"/>
        <v>3,96980102866319-6,26900088472692i</v>
      </c>
      <c r="AU283" s="240" t="str">
        <f t="shared" ca="1" si="360"/>
        <v>5,24688918788447+5,24688918788488i</v>
      </c>
      <c r="AV283" s="240" t="str">
        <f t="shared" ca="1" si="361"/>
        <v>-6,26900088472722+3,96980102866271i</v>
      </c>
      <c r="AW283" s="240" t="str">
        <f t="shared" ca="1" si="362"/>
        <v>-2,49979745110613-6,98646584499814i</v>
      </c>
      <c r="AX283" s="240" t="str">
        <f t="shared" ca="1" si="363"/>
        <v>7,3644183280837-0,90831436676252i</v>
      </c>
      <c r="AY283" s="240" t="str">
        <f t="shared" ca="1" si="364"/>
        <v>-0,727308926323564+7,38449145341589i</v>
      </c>
      <c r="AZ283" s="240" t="str">
        <f t="shared" ca="1" si="365"/>
        <v>-7,04570975261421-2,32758810398214i</v>
      </c>
      <c r="BA283" s="240" t="str">
        <f t="shared" ca="1" si="366"/>
        <v>3,81475641549191-6,36453657310142i</v>
      </c>
      <c r="BB283" s="240" t="str">
        <f t="shared" ca="1" si="367"/>
        <v>5,37407402955181+5,11654381636462i</v>
      </c>
      <c r="BC283" s="240" t="str">
        <f t="shared" ca="1" si="368"/>
        <v>-6,16968898463274+4,12245438213495i</v>
      </c>
      <c r="BD283" s="240" t="str">
        <f t="shared" ca="1" si="369"/>
        <v>-2,67050101371937-6,92301355159775i</v>
      </c>
      <c r="BE283" s="240" t="str">
        <f t="shared" ca="1" si="370"/>
        <v>7,33990915252468-1,08877267258444i</v>
      </c>
      <c r="BF283" s="240" t="str">
        <f t="shared" ca="1" si="371"/>
        <v>-0,545865382189773+7,40011643721969i</v>
      </c>
      <c r="BG283" s="240" t="str">
        <f t="shared" ca="1" si="372"/>
        <v>-7,10070958813153-2,15397670481812i</v>
      </c>
      <c r="BH283" s="240" t="str">
        <f t="shared" ca="1" si="373"/>
        <v>3,6574139356987-6,45623850262978i</v>
      </c>
      <c r="BI283" s="240" t="str">
        <f t="shared" ca="1" si="374"/>
        <v>5,4980217299732+4,98311643016946i</v>
      </c>
      <c r="BJ283" s="240" t="str">
        <f t="shared" ca="1" si="375"/>
        <v>-6,06666069459358+4,27262452323575i</v>
      </c>
      <c r="BK283" s="240" t="str">
        <f t="shared" ca="1" si="376"/>
        <v>-2,83959596638545-6,85539109369916i</v>
      </c>
      <c r="BL283" s="240" t="str">
        <f t="shared" ca="1" si="377"/>
        <v>7,31097869014914-1,26857514246003i</v>
      </c>
      <c r="BM283" s="240" t="str">
        <f t="shared" ca="1" si="378"/>
        <v>-0,364093029160975+7,41128386758992i</v>
      </c>
      <c r="BN283" s="240" t="str">
        <f t="shared" ca="1" si="379"/>
        <v>-7,1514322217057-1,97906783062929i</v>
      </c>
      <c r="BO283" s="240" t="str">
        <f t="shared" ca="1" si="380"/>
        <v>3,49786836651034-6,54405143549839i</v>
      </c>
      <c r="BP283" s="240" t="str">
        <f t="shared" ca="1" si="381"/>
        <v>5,6186576276889+4,84668740096735i</v>
      </c>
      <c r="BQ283" s="240" t="str">
        <f t="shared" ca="1" si="382"/>
        <v>-5,95997807499898+4,42022099508766i</v>
      </c>
      <c r="BR283" s="240" t="str">
        <f t="shared" ca="1" si="383"/>
        <v>-3,00698045261383-6,78363920454799i</v>
      </c>
      <c r="BS283" s="240" t="str">
        <f t="shared" ca="1" si="384"/>
        <v>7,27764436758575-1,44761347010509i</v>
      </c>
      <c r="BT283" s="240" t="str">
        <f t="shared" ca="1" si="385"/>
        <v>-0,182101360105937+7,4179870176841i</v>
      </c>
      <c r="BU283" s="240" t="str">
        <f t="shared" ca="1" si="386"/>
        <v>-7,19784709991876-1,80296683998163i</v>
      </c>
      <c r="BV283" s="240" t="str">
        <f t="shared" ca="1" si="387"/>
        <v>3,33621581221175-6,62792247648013i</v>
      </c>
      <c r="BW283" s="240" t="str">
        <f t="shared" ca="1" si="388"/>
        <v>5,73590905614484+4,70733890850425i</v>
      </c>
      <c r="BX283" s="240" t="str">
        <f t="shared" ca="1" si="389"/>
        <v>-5,84970538746554+4,56515489110051i</v>
      </c>
      <c r="BY283" s="240" t="str">
        <f t="shared" ca="1" si="390"/>
        <v>-3,17255364625581-6,70780110479665i</v>
      </c>
      <c r="BZ283" s="240" t="str">
        <f t="shared" ca="1" si="391"/>
        <v>7,23992626418401-1,62577980952552i</v>
      </c>
      <c r="CA283" s="240" t="str">
        <f t="shared" ca="1" si="392"/>
        <v>-5,70877078819604E-13+7,42022184977526i</v>
      </c>
      <c r="CB283" s="240" t="str">
        <f t="shared" ca="1" si="393"/>
        <v>-7,23992626418376-1,62577980952663i</v>
      </c>
      <c r="CC283" s="240" t="str">
        <f t="shared" ca="1" si="394"/>
        <v>3,17255364625684-6,70780110479616i</v>
      </c>
      <c r="CD283" s="240" t="str">
        <f t="shared" ca="1" si="395"/>
        <v>5,84970538746925+4,56515489109576i</v>
      </c>
      <c r="CE283" s="240" t="str">
        <f t="shared" ca="1" si="396"/>
        <v>-5,73590905614556+4,70733890850336i</v>
      </c>
      <c r="CF283" s="240" t="str">
        <f t="shared" ca="1" si="397"/>
        <v>-3,33621581221035-6,62792247648084i</v>
      </c>
      <c r="CG283" s="240" t="str">
        <f t="shared" ca="1" si="398"/>
        <v>7,19784709991904-1,80296683998052i</v>
      </c>
      <c r="CH283" s="240" t="str">
        <f t="shared" ca="1" si="399"/>
        <v>0,182101360104796+7,41798701768412i</v>
      </c>
      <c r="CI283" s="240" t="str">
        <f t="shared" ca="1" si="400"/>
        <v>-7,27764436758553-1,44761347010621i</v>
      </c>
      <c r="CJ283" s="240" t="str">
        <f t="shared" ca="1" si="401"/>
        <v>3,00698045261487-6,78363920454753i</v>
      </c>
      <c r="CK283" s="240" t="str">
        <f t="shared" ca="1" si="402"/>
        <v>5,95997807499829+4,42022099508857i</v>
      </c>
      <c r="CL283" s="240" t="str">
        <f t="shared" ca="1" si="403"/>
        <v>-5,61865762768964+4,84668740096649i</v>
      </c>
      <c r="CM283" s="240" t="str">
        <f t="shared" ca="1" si="404"/>
        <v>-3,49786836650915-6,54405143549902i</v>
      </c>
      <c r="CN283" s="240" t="str">
        <f t="shared" ca="1" si="405"/>
        <v>7,15143222170606-1,97906783062799i</v>
      </c>
      <c r="CO283" s="240" t="str">
        <f t="shared" ca="1" si="406"/>
        <v>0,364093029160045+7,41128386758997i</v>
      </c>
      <c r="CP283" s="240" t="str">
        <f t="shared" ca="1" si="407"/>
        <v>-7,31097869014894-1,26857514246115i</v>
      </c>
      <c r="CQ283" s="240" t="str">
        <f t="shared" ca="1" si="408"/>
        <v>2,83959596637988-6,85539109370146i</v>
      </c>
      <c r="CR283" s="240" t="str">
        <f t="shared" ca="1" si="409"/>
        <v>6,06666069459293+4,27262452323668i</v>
      </c>
      <c r="CS283" s="240" t="str">
        <f t="shared" ca="1" si="410"/>
        <v>-5,49802172997396+4,98311643016861i</v>
      </c>
      <c r="CT283" s="240" t="str">
        <f t="shared" ca="1" si="411"/>
        <v>-3,6574139356977-6,45623850263034i</v>
      </c>
      <c r="CU283" s="240" t="str">
        <f t="shared" ca="1" si="412"/>
        <v>7,10070958813193-2,15397670481682i</v>
      </c>
      <c r="CV283" s="240" t="str">
        <f t="shared" ca="1" si="413"/>
        <v>0,545865382188424+7,40011643721979i</v>
      </c>
      <c r="CW283" s="240" t="str">
        <f t="shared" ca="1" si="414"/>
        <v>-7,3399091525256-1,08877267257827i</v>
      </c>
      <c r="CX283" s="240" t="str">
        <f t="shared" ca="1" si="415"/>
        <v>2,67050101372063-6,92301355159726i</v>
      </c>
      <c r="CY283" s="240" t="str">
        <f t="shared" ca="1" si="416"/>
        <v>6,16968898463199+4,12245438213608i</v>
      </c>
      <c r="CZ283" s="240" t="str">
        <f t="shared" ca="1" si="417"/>
        <v>-5,37407402955245+5,11654381636395i</v>
      </c>
      <c r="DA283" s="240" t="str">
        <f t="shared" ca="1" si="418"/>
        <v>-3,81475641549093-6,36453657310201i</v>
      </c>
      <c r="DB283" s="240" t="str">
        <f t="shared" ca="1" si="419"/>
        <v>7,04570975261457-2,32758810398106i</v>
      </c>
      <c r="DC283" s="240" t="str">
        <f t="shared" ca="1" si="420"/>
        <v>0,727308926322218+7,38449145341602i</v>
      </c>
      <c r="DD283" s="240" t="str">
        <f t="shared" ca="1" si="421"/>
        <v>-7,36441832808446-0,908314366756331i</v>
      </c>
      <c r="DE283" s="240" t="str">
        <f t="shared" ca="1" si="422"/>
        <v>2,4997974511072-6,98646584499775i</v>
      </c>
      <c r="DF283" s="240" t="str">
        <f t="shared" ca="1" si="423"/>
        <v>6,2690008847265+3,96980102866385i</v>
      </c>
      <c r="DG283" s="240" t="str">
        <f t="shared" ca="1" si="424"/>
        <v>-5,24688918788543+5,24688918788392i</v>
      </c>
      <c r="DH283" s="240" t="str">
        <f t="shared" ca="1" si="425"/>
        <v>-3,9698010286624-6,26900088472742i</v>
      </c>
      <c r="DI283" s="240" t="str">
        <f t="shared" ca="1" si="426"/>
        <v>6,98646584499833-2,49979745110559i</v>
      </c>
      <c r="DJ283" s="240" t="str">
        <f t="shared" ca="1" si="427"/>
        <v>0,908314366761748+7,36441832808379i</v>
      </c>
      <c r="DK283" s="240" t="str">
        <f t="shared" ca="1" si="428"/>
        <v>-7,38449145341585-0,727308926323922i</v>
      </c>
      <c r="DL283" s="240" t="str">
        <f t="shared" ca="1" si="429"/>
        <v>2,32758810398269-7,04570975261404i</v>
      </c>
      <c r="DM283" s="240" t="str">
        <f t="shared" ca="1" si="430"/>
        <v>6,36453657310113+3,8147564154924i</v>
      </c>
      <c r="DN283" s="240" t="str">
        <f t="shared" ca="1" si="431"/>
        <v>-5,11654381636518+5,37407402955127i</v>
      </c>
      <c r="DO283" s="240" t="str">
        <f t="shared" ca="1" si="432"/>
        <v>-4,12245438213431-6,16968898463317i</v>
      </c>
      <c r="DP283" s="240" t="str">
        <f t="shared" ca="1" si="433"/>
        <v>6,9230135515953-2,67050101372572i</v>
      </c>
      <c r="DQ283" s="240" t="str">
        <f t="shared" ca="1" si="434"/>
        <v>1,08877267258367+7,3399091525248i</v>
      </c>
      <c r="DR283" s="240" t="str">
        <f t="shared" ca="1" si="435"/>
        <v>-7,40011643721963-0,545865382190553i</v>
      </c>
      <c r="DS283" s="240" t="str">
        <f t="shared" ca="1" si="436"/>
        <v>2,15397670481846-7,10070958813143i</v>
      </c>
      <c r="DT283" s="240" t="str">
        <f t="shared" ca="1" si="437"/>
        <v>6,4562385026295+3,6574139356992i</v>
      </c>
      <c r="DU283" s="240" t="str">
        <f t="shared" ca="1" si="438"/>
        <v>-4,98311643016988+5,49802172997281i</v>
      </c>
      <c r="DV283" s="240" t="str">
        <f t="shared" ca="1" si="439"/>
        <v>-4,27262452324149-6,06666069458955i</v>
      </c>
      <c r="DW283" s="240" t="str">
        <f t="shared" ca="1" si="440"/>
        <v>6,85539109369938-2,83959596638492i</v>
      </c>
      <c r="DX283" s="240" t="str">
        <f t="shared" ca="1" si="441"/>
        <v>1,26857514245947+7,31097869014924i</v>
      </c>
      <c r="DY283" s="240" t="str">
        <f t="shared" ca="1" si="442"/>
        <v>-7,41128386758989-0,364093029161755i</v>
      </c>
      <c r="DZ283" s="240" t="str">
        <f t="shared" ca="1" si="443"/>
        <v>1,97906783063004-7,15143222170549i</v>
      </c>
      <c r="EA283" s="240" t="str">
        <f t="shared" ca="1" si="444"/>
        <v>6,54405143549802+3,49786836651103i</v>
      </c>
      <c r="EB283" s="240" t="str">
        <f t="shared" ca="1" si="445"/>
        <v>-4,8466874009681+5,61865762768825i</v>
      </c>
      <c r="EC283" s="240" t="str">
        <f t="shared" ca="1" si="446"/>
        <v>-4,42022099509296-5,95997807499504i</v>
      </c>
      <c r="ED283" s="240" t="str">
        <f t="shared" ca="1" si="447"/>
        <v>6,7836392045484-3,00698045261292i</v>
      </c>
      <c r="EE283" s="240" t="str">
        <f t="shared" ca="1" si="448"/>
        <v>1,44761347010411+7,27764436758594i</v>
      </c>
      <c r="EF283" s="240" t="str">
        <f t="shared" ca="1" si="449"/>
        <v>-7,41798701768409-0,182101360106086i</v>
      </c>
      <c r="EG283" s="240" t="str">
        <f t="shared" ca="1" si="450"/>
        <v>1,80296683998177-7,19784709991873i</v>
      </c>
      <c r="EH283" s="240" t="str">
        <f t="shared" ca="1" si="451"/>
        <v>6,62792247648007+3,33621581221188i</v>
      </c>
      <c r="EI283" s="240" t="str">
        <f t="shared" ca="1" si="452"/>
        <v>-4,70733890850468+5,73590905614448i</v>
      </c>
      <c r="EJ283" s="240" t="str">
        <f t="shared" ca="1" si="453"/>
        <v>-4,56515489110039-5,84970538746563i</v>
      </c>
      <c r="EK283" s="240" t="str">
        <f t="shared" ca="1" si="454"/>
        <v>6,7078011047969-3,17255364625529i</v>
      </c>
      <c r="EL283" s="240" t="str">
        <f t="shared" ca="1" si="455"/>
        <v>1,62577980952496+7,23992626418414i</v>
      </c>
      <c r="EM283" s="240" t="str">
        <f t="shared" ca="1" si="456"/>
        <v>-7,42022184977526-1,14175415763921E-12i</v>
      </c>
      <c r="EN283" s="240"/>
      <c r="EO283" s="240"/>
      <c r="EP283" s="240"/>
    </row>
    <row r="284" spans="1:146">
      <c r="A284" s="268">
        <f t="shared" si="323"/>
        <v>3.5937500000000028E-3</v>
      </c>
      <c r="B284" s="267">
        <v>184</v>
      </c>
      <c r="C284" s="266">
        <f t="shared" si="324"/>
        <v>36800</v>
      </c>
      <c r="N284" s="265">
        <f t="shared" ca="1" si="327"/>
        <v>22.409861506165491</v>
      </c>
      <c r="O284" s="240">
        <f t="shared" ca="1" si="328"/>
        <v>7.4098615061654929</v>
      </c>
      <c r="P284" s="240" t="str">
        <f t="shared" ca="1" si="329"/>
        <v>-1,44559226733272+7,26748309507363i</v>
      </c>
      <c r="Q284" s="240" t="str">
        <f t="shared" ca="1" si="330"/>
        <v>-6,84581938428953-2,8356312345294i</v>
      </c>
      <c r="R284" s="240" t="str">
        <f t="shared" ca="1" si="331"/>
        <v>4,11669848362324-6,16107467374705i</v>
      </c>
      <c r="S284" s="240" t="str">
        <f t="shared" ca="1" si="332"/>
        <v>5,23956331866272+5,23956331866285i</v>
      </c>
      <c r="T284" s="240" t="str">
        <f t="shared" ca="1" si="333"/>
        <v>-6,16107467374714+4,1166984836231i</v>
      </c>
      <c r="U284" s="241" t="str">
        <f t="shared" ca="1" si="334"/>
        <v>-2,8356312345296-6,84581938428945i</v>
      </c>
      <c r="V284" s="240" t="str">
        <f t="shared" ca="1" si="335"/>
        <v>7,26748309507362-1,44559226733277i</v>
      </c>
      <c r="W284" s="240" t="str">
        <f t="shared" ca="1" si="336"/>
        <v>-1,81553163582985E-13+7,40986150616549i</v>
      </c>
      <c r="X284" s="240" t="str">
        <f t="shared" ca="1" si="337"/>
        <v>-7,26748309507356-1,44559226733308i</v>
      </c>
      <c r="Y284" s="240" t="str">
        <f t="shared" ca="1" si="338"/>
        <v>2,83563123452921-6,84581938428962i</v>
      </c>
      <c r="Z284" s="240" t="str">
        <f t="shared" ca="1" si="339"/>
        <v>6,16107467374694+4,11669848362339i</v>
      </c>
      <c r="AA284" s="240" t="str">
        <f t="shared" ca="1" si="340"/>
        <v>-5,23956331866298+5,23956331866259i</v>
      </c>
      <c r="AB284" s="240" t="str">
        <f t="shared" ca="1" si="341"/>
        <v>-4,11669848362359-6,16107467374681i</v>
      </c>
      <c r="AC284" s="240" t="str">
        <f t="shared" ca="1" si="342"/>
        <v>6,84581938428953-2,83563123452943i</v>
      </c>
      <c r="AD284" s="240" t="str">
        <f t="shared" ca="1" si="343"/>
        <v>1,44559226733265+7,26748309507365i</v>
      </c>
      <c r="AE284" s="240" t="str">
        <f t="shared" ca="1" si="344"/>
        <v>-7,40986150616549-3,63106327165969E-13i</v>
      </c>
      <c r="AF284" s="240" t="str">
        <f t="shared" ca="1" si="345"/>
        <v>1,44559226733254-7,26748309507367i</v>
      </c>
      <c r="AG284" s="240" t="str">
        <f t="shared" ca="1" si="346"/>
        <v>6,84581938428957+2,83563123452933i</v>
      </c>
      <c r="AH284" s="240" t="str">
        <f t="shared" ca="1" si="347"/>
        <v>-4,11669848362353+6,16107467374685i</v>
      </c>
      <c r="AI284" s="240" t="str">
        <f t="shared" ca="1" si="348"/>
        <v>-5,23956331866303-5,23956331866254i</v>
      </c>
      <c r="AJ284" s="240" t="str">
        <f t="shared" ca="1" si="349"/>
        <v>6,16107467374689-4,11669848362348i</v>
      </c>
      <c r="AK284" s="240" t="str">
        <f t="shared" ca="1" si="350"/>
        <v>2,83563123452927+6,84581938428959i</v>
      </c>
      <c r="AL284" s="240" t="str">
        <f t="shared" ca="1" si="351"/>
        <v>-7,26748309507296+1,44559226733609i</v>
      </c>
      <c r="AM284" s="240" t="str">
        <f t="shared" ca="1" si="352"/>
        <v>-1,03484748910934E-12-7,40986150616549i</v>
      </c>
      <c r="AN284" s="240" t="str">
        <f t="shared" ca="1" si="353"/>
        <v>7,26748309507334+1,44559226733416i</v>
      </c>
      <c r="AO284" s="240" t="str">
        <f t="shared" ca="1" si="354"/>
        <v>-2,83563123452609+6,84581938429091i</v>
      </c>
      <c r="AP284" s="240" t="str">
        <f t="shared" ca="1" si="355"/>
        <v>-6,16107467374757-4,11669848362246i</v>
      </c>
      <c r="AQ284" s="240" t="str">
        <f t="shared" ca="1" si="356"/>
        <v>5,23956331866371-5,23956331866185i</v>
      </c>
      <c r="AR284" s="240" t="str">
        <f t="shared" ca="1" si="357"/>
        <v>5,23956331866371-5,23956331866185i</v>
      </c>
      <c r="AS284" s="240" t="str">
        <f t="shared" ca="1" si="358"/>
        <v>-6,84581938428906+2,83563123453056i</v>
      </c>
      <c r="AT284" s="240" t="str">
        <f t="shared" ca="1" si="359"/>
        <v>-1,44559226733147-7,26748309507388i</v>
      </c>
      <c r="AU284" s="240" t="str">
        <f t="shared" ca="1" si="360"/>
        <v>7,40986150616549+3,67462568340074E-12i</v>
      </c>
      <c r="AV284" s="240" t="str">
        <f t="shared" ca="1" si="361"/>
        <v>-1,44559226733145+7,26748309507388i</v>
      </c>
      <c r="AW284" s="240" t="str">
        <f t="shared" ca="1" si="362"/>
        <v>-6,84581938428915-2,83563123453034i</v>
      </c>
      <c r="AX284" s="240" t="str">
        <f t="shared" ca="1" si="363"/>
        <v>4,1166984836262-6,16107467374506i</v>
      </c>
      <c r="AY284" s="240" t="str">
        <f t="shared" ca="1" si="364"/>
        <v>5,23956331866389+5,23956331866168i</v>
      </c>
      <c r="AZ284" s="240" t="str">
        <f t="shared" ca="1" si="365"/>
        <v>-6,16107467374755+4,11669848362248i</v>
      </c>
      <c r="BA284" s="240" t="str">
        <f t="shared" ca="1" si="366"/>
        <v>-2,83563123452621-6,84581938429086i</v>
      </c>
      <c r="BB284" s="240" t="str">
        <f t="shared" ca="1" si="367"/>
        <v>7,26748309507332-1,44559226733429i</v>
      </c>
      <c r="BC284" s="240" t="str">
        <f t="shared" ca="1" si="368"/>
        <v>-8,02465352591039E-13+7,40986150616549i</v>
      </c>
      <c r="BD284" s="240" t="str">
        <f t="shared" ca="1" si="369"/>
        <v>-7,26748309507301-1,44559226733586i</v>
      </c>
      <c r="BE284" s="240" t="str">
        <f t="shared" ca="1" si="370"/>
        <v>2,83563123452769-6,84581938429025i</v>
      </c>
      <c r="BF284" s="240" t="str">
        <f t="shared" ca="1" si="371"/>
        <v>6,16107467374654+4,11669848362399i</v>
      </c>
      <c r="BG284" s="240" t="str">
        <f t="shared" ca="1" si="372"/>
        <v>-5,23956331866502+5,23956331866055i</v>
      </c>
      <c r="BH284" s="240" t="str">
        <f t="shared" ca="1" si="373"/>
        <v>-4,11669848362487-6,16107467374596i</v>
      </c>
      <c r="BI284" s="240" t="str">
        <f t="shared" ca="1" si="374"/>
        <v>6,84581938428976-2,83563123452886i</v>
      </c>
      <c r="BJ284" s="240" t="str">
        <f t="shared" ca="1" si="375"/>
        <v>1,44559226732987+7,26748309507419i</v>
      </c>
      <c r="BK284" s="240" t="str">
        <f t="shared" ca="1" si="376"/>
        <v>-7,40986150616549+2,06969497821866E-12i</v>
      </c>
      <c r="BL284" s="240" t="str">
        <f t="shared" ca="1" si="377"/>
        <v>1,44559226733325-7,26748309507353i</v>
      </c>
      <c r="BM284" s="240" t="str">
        <f t="shared" ca="1" si="378"/>
        <v>6,84581938428845+2,83563123453204i</v>
      </c>
      <c r="BN284" s="240" t="str">
        <f t="shared" ca="1" si="379"/>
        <v>-4,1166984836216+6,16107467374814i</v>
      </c>
      <c r="BO284" s="240" t="str">
        <f t="shared" ca="1" si="380"/>
        <v>-5,23956331866258-5,23956331866299i</v>
      </c>
      <c r="BP284" s="240" t="str">
        <f t="shared" ca="1" si="381"/>
        <v>6,16107467374846-4,11669848362113i</v>
      </c>
      <c r="BQ284" s="240" t="str">
        <f t="shared" ca="1" si="382"/>
        <v>2,83563123453132+6,84581938428874i</v>
      </c>
      <c r="BR284" s="240" t="str">
        <f t="shared" ca="1" si="383"/>
        <v>-7,26748309507367+1,44559226733249i</v>
      </c>
      <c r="BS284" s="240" t="str">
        <f t="shared" ca="1" si="384"/>
        <v>2,6397781942914E-12-7,40986150616549i</v>
      </c>
      <c r="BT284" s="240" t="str">
        <f t="shared" ca="1" si="385"/>
        <v>7,26748309507405+1,44559226733064i</v>
      </c>
      <c r="BU284" s="240" t="str">
        <f t="shared" ca="1" si="386"/>
        <v>-2,83563123452958+6,84581938428947i</v>
      </c>
      <c r="BV284" s="240" t="str">
        <f t="shared" ca="1" si="387"/>
        <v>-6,16107467374552-4,11669848362552i</v>
      </c>
      <c r="BW284" s="240" t="str">
        <f t="shared" ca="1" si="388"/>
        <v>5,23956331866096-5,23956331866461i</v>
      </c>
      <c r="BX284" s="240" t="str">
        <f t="shared" ca="1" si="389"/>
        <v>4,11669848362352+6,16107467374686i</v>
      </c>
      <c r="BY284" s="240" t="str">
        <f t="shared" ca="1" si="390"/>
        <v>-6,84581938429055+2,83563123452697i</v>
      </c>
      <c r="BZ284" s="240" t="str">
        <f t="shared" ca="1" si="391"/>
        <v>-1,4455922673353-7,26748309507312i</v>
      </c>
      <c r="CA284" s="240" t="str">
        <f t="shared" ca="1" si="392"/>
        <v>7,40986150616549-2,32382136518294E-13i</v>
      </c>
      <c r="CB284" s="240" t="str">
        <f t="shared" ca="1" si="393"/>
        <v>-1,44559226733484+7,26748309507321i</v>
      </c>
      <c r="CC284" s="240" t="str">
        <f t="shared" ca="1" si="394"/>
        <v>-6,84581938429056-2,83563123452693i</v>
      </c>
      <c r="CD284" s="240" t="str">
        <f t="shared" ca="1" si="395"/>
        <v>4,11669848362313-6,16107467374712i</v>
      </c>
      <c r="CE284" s="240" t="str">
        <f t="shared" ca="1" si="396"/>
        <v>5,23956331866128+5,23956331866428i</v>
      </c>
      <c r="CF284" s="240" t="str">
        <f t="shared" ca="1" si="397"/>
        <v>-6,1610746737455+4,11669848362556i</v>
      </c>
      <c r="CG284" s="240" t="str">
        <f t="shared" ca="1" si="398"/>
        <v>-2,83563123452963-6,84581938428945i</v>
      </c>
      <c r="CH284" s="240" t="str">
        <f t="shared" ca="1" si="399"/>
        <v>7,26748309507404-1,44559226733068i</v>
      </c>
      <c r="CI284" s="240" t="str">
        <f t="shared" ca="1" si="400"/>
        <v>3,104542467328E-12+7,40986150616549i</v>
      </c>
      <c r="CJ284" s="240" t="str">
        <f t="shared" ca="1" si="401"/>
        <v>-7,26748309507377-1,44559226733203i</v>
      </c>
      <c r="CK284" s="240" t="str">
        <f t="shared" ca="1" si="402"/>
        <v>2,83563123453128-6,84581938428876i</v>
      </c>
      <c r="CL284" s="240" t="str">
        <f t="shared" ca="1" si="403"/>
        <v>6,16107467374872+4,11669848362074i</v>
      </c>
      <c r="CM284" s="240" t="str">
        <f t="shared" ca="1" si="404"/>
        <v>-5,23956331866225+5,23956331866331i</v>
      </c>
      <c r="CN284" s="240" t="str">
        <f t="shared" ca="1" si="405"/>
        <v>-4,11669848362199-6,16107467374788i</v>
      </c>
      <c r="CO284" s="240" t="str">
        <f t="shared" ca="1" si="406"/>
        <v>6,84581938428835-2,83563123453228i</v>
      </c>
      <c r="CP284" s="240" t="str">
        <f t="shared" ca="1" si="407"/>
        <v>1,4455922673335+7,26748309507347i</v>
      </c>
      <c r="CQ284" s="240" t="str">
        <f t="shared" ca="1" si="408"/>
        <v>-7,40986150616549-1,60493070518208E-12i</v>
      </c>
      <c r="CR284" s="240" t="str">
        <f t="shared" ca="1" si="409"/>
        <v>1,44559226732963-7,26748309507425i</v>
      </c>
      <c r="CS284" s="240" t="str">
        <f t="shared" ca="1" si="410"/>
        <v>6,84581938428986+2,83563123452863i</v>
      </c>
      <c r="CT284" s="240" t="str">
        <f t="shared" ca="1" si="411"/>
        <v>-4,11669848362466+6,1610746737461i</v>
      </c>
      <c r="CU284" s="240" t="str">
        <f t="shared" ca="1" si="412"/>
        <v>-5,23956331866534-5,23956331866022i</v>
      </c>
      <c r="CV284" s="240" t="str">
        <f t="shared" ca="1" si="413"/>
        <v>6,16107467374652-4,11669848362402i</v>
      </c>
      <c r="CW284" s="240" t="str">
        <f t="shared" ca="1" si="414"/>
        <v>2,83563123452793+6,84581938429015i</v>
      </c>
      <c r="CX284" s="240" t="str">
        <f t="shared" ca="1" si="415"/>
        <v>-7,26748309507439+1,44559226732888i</v>
      </c>
      <c r="CY284" s="240" t="str">
        <f t="shared" ca="1" si="416"/>
        <v>-1,26722962562762E-12-7,40986150616549i</v>
      </c>
      <c r="CZ284" s="240" t="str">
        <f t="shared" ca="1" si="417"/>
        <v>7,26748309507341+1,44559226733383i</v>
      </c>
      <c r="DA284" s="240" t="str">
        <f t="shared" ca="1" si="418"/>
        <v>-2,83563123453298+6,84581938428806i</v>
      </c>
      <c r="DB284" s="240" t="str">
        <f t="shared" ca="1" si="419"/>
        <v>-6,16107467374769-4,11669848362227i</v>
      </c>
      <c r="DC284" s="240" t="str">
        <f t="shared" ca="1" si="420"/>
        <v>5,23956331866355-5,23956331866202i</v>
      </c>
      <c r="DD284" s="240" t="str">
        <f t="shared" ca="1" si="421"/>
        <v>4,11669848362046+6,1610746737489i</v>
      </c>
      <c r="DE284" s="240" t="str">
        <f t="shared" ca="1" si="422"/>
        <v>-6,84581938428905+2,83563123453058i</v>
      </c>
      <c r="DF284" s="240" t="str">
        <f t="shared" ca="1" si="423"/>
        <v>-1,44559226733169-7,26748309507383i</v>
      </c>
      <c r="DG284" s="240" t="str">
        <f t="shared" ca="1" si="424"/>
        <v>7,40986150616549+3,44224354688244E-12i</v>
      </c>
      <c r="DH284" s="240" t="str">
        <f t="shared" ca="1" si="425"/>
        <v>-1,44559226733143+7,26748309507389i</v>
      </c>
      <c r="DI284" s="240" t="str">
        <f t="shared" ca="1" si="426"/>
        <v>-6,84581938428916-2,83563123453032i</v>
      </c>
      <c r="DJ284" s="240" t="str">
        <f t="shared" ca="1" si="427"/>
        <v>4,11669848362619-6,16107467374508i</v>
      </c>
      <c r="DK284" s="240" t="str">
        <f t="shared" ca="1" si="428"/>
        <v>5,23956331866405+5,23956331866152i</v>
      </c>
      <c r="DL284" s="240" t="str">
        <f t="shared" ca="1" si="429"/>
        <v>-6,16107467374731+4,11669848362285i</v>
      </c>
      <c r="DM284" s="240" t="str">
        <f t="shared" ca="1" si="430"/>
        <v>-2,83563123452623-6,84581938429085i</v>
      </c>
      <c r="DN284" s="240" t="str">
        <f t="shared" ca="1" si="431"/>
        <v>7,26748309507327-1,44559226733452i</v>
      </c>
      <c r="DO284" s="240" t="str">
        <f t="shared" ca="1" si="432"/>
        <v>-5,70083216072743E-13+7,40986150616549i</v>
      </c>
      <c r="DP284" s="240" t="str">
        <f t="shared" ca="1" si="433"/>
        <v>-7,26748309507305-1,44559226733563i</v>
      </c>
      <c r="DQ284" s="240" t="str">
        <f t="shared" ca="1" si="434"/>
        <v>2,83563123452767-6,84581938429025i</v>
      </c>
      <c r="DR284" s="240" t="str">
        <f t="shared" ca="1" si="435"/>
        <v>6,16107467374667+4,11669848362379i</v>
      </c>
      <c r="DS284" s="240" t="str">
        <f t="shared" ca="1" si="436"/>
        <v>-5,23956331866486+5,23956331866071i</v>
      </c>
      <c r="DT284" s="240" t="str">
        <f t="shared" ca="1" si="437"/>
        <v>-4,11669848362489-6,16107467374594i</v>
      </c>
      <c r="DU284" s="240" t="str">
        <f t="shared" ca="1" si="438"/>
        <v>6,84581938428976-2,83563123452888i</v>
      </c>
      <c r="DV284" s="240" t="str">
        <f t="shared" ca="1" si="439"/>
        <v>1,44559226732989+7,26748309507419i</v>
      </c>
      <c r="DW284" s="240" t="str">
        <f t="shared" ca="1" si="440"/>
        <v>-7,40986150616549+2,30207711473696E-12i</v>
      </c>
      <c r="DX284" s="240" t="str">
        <f t="shared" ca="1" si="441"/>
        <v>1,44559226733323-7,26748309507353i</v>
      </c>
      <c r="DY284" s="240" t="str">
        <f t="shared" ca="1" si="442"/>
        <v>6,84581938428861+2,83563123453163i</v>
      </c>
      <c r="DZ284" s="240" t="str">
        <f t="shared" ca="1" si="443"/>
        <v>-4,11669848362176+6,16107467374803i</v>
      </c>
      <c r="EA284" s="240" t="str">
        <f t="shared" ca="1" si="444"/>
        <v>-5,23956331866245-5,23956331866312i</v>
      </c>
      <c r="EB284" s="240" t="str">
        <f t="shared" ca="1" si="445"/>
        <v>6,16107467374856-4,11669848362097i</v>
      </c>
      <c r="EC284" s="240" t="str">
        <f t="shared" ca="1" si="446"/>
        <v>2,83563123453154+6,84581938428865i</v>
      </c>
      <c r="ED284" s="240" t="str">
        <f t="shared" ca="1" si="447"/>
        <v>-7,26748309507363+1,44559226733271i</v>
      </c>
      <c r="EE284" s="240" t="str">
        <f t="shared" ca="1" si="448"/>
        <v>2,40739605777312E-12-7,40986150616549i</v>
      </c>
      <c r="EF284" s="240" t="str">
        <f t="shared" ca="1" si="449"/>
        <v>7,26748309507417+1,44559226733i</v>
      </c>
      <c r="EG284" s="240" t="str">
        <f t="shared" ca="1" si="450"/>
        <v>-2,83563123452898+6,84581938428971i</v>
      </c>
      <c r="EH284" s="240" t="str">
        <f t="shared" ca="1" si="451"/>
        <v>-6,16107467374589-4,11669848362497i</v>
      </c>
      <c r="EI284" s="240" t="str">
        <f t="shared" ca="1" si="452"/>
        <v>5,23956331866109-5,23956331866448i</v>
      </c>
      <c r="EJ284" s="240" t="str">
        <f t="shared" ca="1" si="453"/>
        <v>4,11669848362336+6,16107467374697i</v>
      </c>
      <c r="EK284" s="240" t="str">
        <f t="shared" ca="1" si="454"/>
        <v>-6,84581938429046+2,83563123452719i</v>
      </c>
      <c r="EL284" s="240" t="str">
        <f t="shared" ca="1" si="455"/>
        <v>-1,44559226733553-7,26748309507308i</v>
      </c>
      <c r="EM284" s="240" t="str">
        <f t="shared" ca="1" si="456"/>
        <v>7,40986150616549-4,64764273036589E-13i</v>
      </c>
      <c r="EN284" s="240"/>
      <c r="EO284" s="240"/>
      <c r="EP284" s="240"/>
    </row>
    <row r="285" spans="1:146">
      <c r="A285" s="268">
        <f t="shared" si="323"/>
        <v>3.6132812500000028E-3</v>
      </c>
      <c r="B285" s="267">
        <v>185</v>
      </c>
      <c r="C285" s="266">
        <f t="shared" si="324"/>
        <v>37000</v>
      </c>
      <c r="N285" s="265">
        <f t="shared" ca="1" si="327"/>
        <v>22.396528859159528</v>
      </c>
      <c r="O285" s="240">
        <f t="shared" ca="1" si="328"/>
        <v>7.3965288591595275</v>
      </c>
      <c r="P285" s="240" t="str">
        <f t="shared" ca="1" si="329"/>
        <v>-1,26452454403197+7,28763451621447i</v>
      </c>
      <c r="Q285" s="240" t="str">
        <f t="shared" ca="1" si="330"/>
        <v>-6,9641578502966-2,49181552297355i</v>
      </c>
      <c r="R285" s="240" t="str">
        <f t="shared" ca="1" si="331"/>
        <v>3,64573570345512-6,43562353971488i</v>
      </c>
      <c r="S285" s="240" t="str">
        <f t="shared" ca="1" si="332"/>
        <v>5,71759412672952+4,69230823437335i</v>
      </c>
      <c r="T285" s="240" t="str">
        <f t="shared" ca="1" si="333"/>
        <v>-5,60071708559606+4,83121178292694i</v>
      </c>
      <c r="U285" s="241" t="str">
        <f t="shared" ca="1" si="334"/>
        <v>-3,80257578399834-6,34421441719376i</v>
      </c>
      <c r="V285" s="240" t="str">
        <f t="shared" ca="1" si="335"/>
        <v>6,90090816196913-2,6619740239994i</v>
      </c>
      <c r="W285" s="240" t="str">
        <f t="shared" ca="1" si="336"/>
        <v>1,44299119693514+7,25440663114134i</v>
      </c>
      <c r="X285" s="240" t="str">
        <f t="shared" ca="1" si="337"/>
        <v>-7,39430116295416+0,181519905009088i</v>
      </c>
      <c r="Y285" s="240" t="str">
        <f t="shared" ca="1" si="338"/>
        <v>1,08529618882711-7,31647260275723i</v>
      </c>
      <c r="Z285" s="240" t="str">
        <f t="shared" ca="1" si="339"/>
        <v>7,02321259034168+2,32015604545164i</v>
      </c>
      <c r="AA285" s="240" t="str">
        <f t="shared" ca="1" si="340"/>
        <v>-3,48669956804698+6,52315608325915i</v>
      </c>
      <c r="AB285" s="240" t="str">
        <f t="shared" ca="1" si="341"/>
        <v>-5,83102710295562-4,55057821479609i</v>
      </c>
      <c r="AC285" s="240" t="str">
        <f t="shared" ca="1" si="342"/>
        <v>5,48046638191456-4,96720519015312i</v>
      </c>
      <c r="AD285" s="240" t="str">
        <f t="shared" ca="1" si="343"/>
        <v>3,95712533507674+6,24898377713317i</v>
      </c>
      <c r="AE285" s="240" t="str">
        <f t="shared" ca="1" si="344"/>
        <v>-6,83350162460644+2,83052905141085i</v>
      </c>
      <c r="AF285" s="240" t="str">
        <f t="shared" ca="1" si="345"/>
        <v>-1,62058864589814-7,21680896277335i</v>
      </c>
      <c r="AG285" s="240" t="str">
        <f t="shared" ca="1" si="346"/>
        <v>7,38761941621895-0,362930469214866i</v>
      </c>
      <c r="AH285" s="240" t="str">
        <f t="shared" ca="1" si="347"/>
        <v>-0,905414091779975+7,3409035197846i</v>
      </c>
      <c r="AI285" s="240" t="str">
        <f t="shared" ca="1" si="348"/>
        <v>-7,07803680973717-2,14709899268416i</v>
      </c>
      <c r="AJ285" s="240" t="str">
        <f t="shared" ca="1" si="349"/>
        <v>3,32556317519516-6,60675932149535i</v>
      </c>
      <c r="AK285" s="240" t="str">
        <f t="shared" ca="1" si="350"/>
        <v>5,94094768649062+4,40610709705988i</v>
      </c>
      <c r="AL285" s="240" t="str">
        <f t="shared" ca="1" si="351"/>
        <v>-5,35691445021497+5,10020653870583i</v>
      </c>
      <c r="AM285" s="240" t="str">
        <f t="shared" ca="1" si="352"/>
        <v>-4,10929126181975-6,14998898290977i</v>
      </c>
      <c r="AN285" s="240" t="str">
        <f t="shared" ca="1" si="353"/>
        <v>6,76197884138772-2,99737907395854i</v>
      </c>
      <c r="AO285" s="240" t="str">
        <f t="shared" ca="1" si="354"/>
        <v>1,79720991285861+7,17486415854004i</v>
      </c>
      <c r="AP285" s="240" t="str">
        <f t="shared" ca="1" si="355"/>
        <v>-7,37648764378856+0,544122417673163i</v>
      </c>
      <c r="AQ285" s="240" t="str">
        <f t="shared" ca="1" si="356"/>
        <v>0,724986607139513-7,36091255102573i</v>
      </c>
      <c r="AR285" s="240" t="str">
        <f t="shared" ca="1" si="357"/>
        <v>0,724986607139513-7,36091255102573i</v>
      </c>
      <c r="AS285" s="240" t="str">
        <f t="shared" ca="1" si="358"/>
        <v>-3,16242358743737+6,68638289495894i</v>
      </c>
      <c r="AT285" s="240" t="str">
        <f t="shared" ca="1" si="359"/>
        <v>-6,04728966528432-4,25898190516527i</v>
      </c>
      <c r="AU285" s="240" t="str">
        <f t="shared" ca="1" si="360"/>
        <v>5,23013571355333-5,23013571355407i</v>
      </c>
      <c r="AV285" s="240" t="str">
        <f t="shared" ca="1" si="361"/>
        <v>4,25898190515993+6,04728966528808i</v>
      </c>
      <c r="AW285" s="240" t="str">
        <f t="shared" ca="1" si="362"/>
        <v>-6,68638289495858+3,16242358743812i</v>
      </c>
      <c r="AX285" s="240" t="str">
        <f t="shared" ca="1" si="363"/>
        <v>-1,97274860776593-7,12859748442408i</v>
      </c>
      <c r="AY285" s="240" t="str">
        <f t="shared" ca="1" si="364"/>
        <v>7,36091255102563-0,724986607140437i</v>
      </c>
      <c r="AZ285" s="240" t="str">
        <f t="shared" ca="1" si="365"/>
        <v>-0,544122417679575+7,37648764378809i</v>
      </c>
      <c r="BA285" s="240" t="str">
        <f t="shared" ca="1" si="366"/>
        <v>-7,17486415854024-1,79720991285781i</v>
      </c>
      <c r="BB285" s="240" t="str">
        <f t="shared" ca="1" si="367"/>
        <v>2,99737907396442-6,76197884138511i</v>
      </c>
      <c r="BC285" s="240" t="str">
        <f t="shared" ca="1" si="368"/>
        <v>6,14998898291029+4,10929126181898i</v>
      </c>
      <c r="BD285" s="240" t="str">
        <f t="shared" ca="1" si="369"/>
        <v>-5,10020653871056+5,35691445021047i</v>
      </c>
      <c r="BE285" s="240" t="str">
        <f t="shared" ca="1" si="370"/>
        <v>-4,40610709705995-5,94094768649057i</v>
      </c>
      <c r="BF285" s="240" t="str">
        <f t="shared" ca="1" si="371"/>
        <v>6,60675932149658-3,3255631751927i</v>
      </c>
      <c r="BG285" s="240" t="str">
        <f t="shared" ca="1" si="372"/>
        <v>2,14709899268504+7,07803680973691i</v>
      </c>
      <c r="BH285" s="240" t="str">
        <f t="shared" ca="1" si="373"/>
        <v>-7,34090351978495+0,905414091777135i</v>
      </c>
      <c r="BI285" s="240" t="str">
        <f t="shared" ca="1" si="374"/>
        <v>0,362930469213834-7,387619416219i</v>
      </c>
      <c r="BJ285" s="240" t="str">
        <f t="shared" ca="1" si="375"/>
        <v>7,21680896277275+1,62058864590082i</v>
      </c>
      <c r="BK285" s="240" t="str">
        <f t="shared" ca="1" si="376"/>
        <v>-2,83052905140999+6,8335016246068i</v>
      </c>
      <c r="BL285" s="240" t="str">
        <f t="shared" ca="1" si="377"/>
        <v>-6,24898377713164-3,95712533507915i</v>
      </c>
      <c r="BM285" s="240" t="str">
        <f t="shared" ca="1" si="378"/>
        <v>4,96720519015239-5,48046638191522i</v>
      </c>
      <c r="BN285" s="240" t="str">
        <f t="shared" ca="1" si="379"/>
        <v>4,55057821479392+5,83102710295731i</v>
      </c>
      <c r="BO285" s="240" t="str">
        <f t="shared" ca="1" si="380"/>
        <v>-6,52315608325873+3,48669956804774i</v>
      </c>
      <c r="BP285" s="240" t="str">
        <f t="shared" ca="1" si="381"/>
        <v>-2,32015604544893-7,02321259034258i</v>
      </c>
      <c r="BQ285" s="240" t="str">
        <f t="shared" ca="1" si="382"/>
        <v>7,31647260275708-1,08529618882808i</v>
      </c>
      <c r="BR285" s="240" t="str">
        <f t="shared" ca="1" si="383"/>
        <v>-0,181519905011839+7,3943011629541i</v>
      </c>
      <c r="BS285" s="240" t="str">
        <f t="shared" ca="1" si="384"/>
        <v>-7,25440663114151-1,44299119693428i</v>
      </c>
      <c r="BT285" s="240" t="str">
        <f t="shared" ca="1" si="385"/>
        <v>2,66197402400208-6,90090816196809i</v>
      </c>
      <c r="BU285" s="240" t="str">
        <f t="shared" ca="1" si="386"/>
        <v>6,34421441719414+3,8025757839977i</v>
      </c>
      <c r="BV285" s="240" t="str">
        <f t="shared" ca="1" si="387"/>
        <v>-4,83121178292904+5,60071708559425i</v>
      </c>
      <c r="BW285" s="240" t="str">
        <f t="shared" ca="1" si="388"/>
        <v>-4,69230823437401-5,71759412672898i</v>
      </c>
      <c r="BX285" s="240" t="str">
        <f t="shared" ca="1" si="389"/>
        <v>6,43562353971621-3,64573570345278i</v>
      </c>
      <c r="BY285" s="240" t="str">
        <f t="shared" ca="1" si="390"/>
        <v>2,49181552297444+6,96415785029628i</v>
      </c>
      <c r="BZ285" s="240" t="str">
        <f t="shared" ca="1" si="391"/>
        <v>-7,28763451621491+1,26452454402942i</v>
      </c>
      <c r="CA285" s="240" t="str">
        <f t="shared" ca="1" si="392"/>
        <v>-1,03298226866985E-12-7,39652885915953i</v>
      </c>
      <c r="CB285" s="240" t="str">
        <f t="shared" ca="1" si="393"/>
        <v>7,28763451621397+1,26452454403484i</v>
      </c>
      <c r="CC285" s="240" t="str">
        <f t="shared" ca="1" si="394"/>
        <v>-2,49181552297249+6,96415785029699i</v>
      </c>
      <c r="CD285" s="240" t="str">
        <f t="shared" ca="1" si="395"/>
        <v>-6,43562353971349-3,64573570345757i</v>
      </c>
      <c r="CE285" s="240" t="str">
        <f t="shared" ca="1" si="396"/>
        <v>4,69230823437273-5,71759412673002i</v>
      </c>
      <c r="CF285" s="240" t="str">
        <f t="shared" ca="1" si="397"/>
        <v>4,83121178292487+5,60071708559784i</v>
      </c>
      <c r="CG285" s="240" t="str">
        <f t="shared" ca="1" si="398"/>
        <v>-6,3442144171933+3,80257578399912i</v>
      </c>
      <c r="CH285" s="240" t="str">
        <f t="shared" ca="1" si="399"/>
        <v>-2,66197402399695-6,90090816197008i</v>
      </c>
      <c r="CI285" s="240" t="str">
        <f t="shared" ca="1" si="400"/>
        <v>7,25440663114115-1,4429911969361i</v>
      </c>
      <c r="CJ285" s="240" t="str">
        <f t="shared" ca="1" si="401"/>
        <v>0,181519905006128+7,39430116295424i</v>
      </c>
      <c r="CK285" s="240" t="str">
        <f t="shared" ca="1" si="402"/>
        <v>-7,31647260275738-1,08529618882603i</v>
      </c>
      <c r="CL285" s="240" t="str">
        <f t="shared" ca="1" si="403"/>
        <v>2,32015604545435-7,02321259034079i</v>
      </c>
      <c r="CM285" s="240" t="str">
        <f t="shared" ca="1" si="404"/>
        <v>6,52315608325951+3,48669956804629i</v>
      </c>
      <c r="CN285" s="240" t="str">
        <f t="shared" ca="1" si="405"/>
        <v>-4,55057821479825+5,83102710295393i</v>
      </c>
      <c r="CO285" s="240" t="str">
        <f t="shared" ca="1" si="406"/>
        <v>-4,96720519015377-5,48046638191397i</v>
      </c>
      <c r="CP285" s="240" t="str">
        <f t="shared" ca="1" si="407"/>
        <v>6,24898377713458-3,9571253350745i</v>
      </c>
      <c r="CQ285" s="240" t="str">
        <f t="shared" ca="1" si="408"/>
        <v>2,83052905141171+6,83350162460609i</v>
      </c>
      <c r="CR285" s="240" t="str">
        <f t="shared" ca="1" si="409"/>
        <v>-7,2168089627739+1,62058864589566i</v>
      </c>
      <c r="CS285" s="240" t="str">
        <f t="shared" ca="1" si="410"/>
        <v>-0,362930469215897-7,3876194162189i</v>
      </c>
      <c r="CT285" s="240" t="str">
        <f t="shared" ca="1" si="411"/>
        <v>7,34090351978426+0,905414091782808i</v>
      </c>
      <c r="CU285" s="240" t="str">
        <f t="shared" ca="1" si="412"/>
        <v>-2,14709899268347+7,07803680973739i</v>
      </c>
      <c r="CV285" s="240" t="str">
        <f t="shared" ca="1" si="413"/>
        <v>-6,60675932149411-3,32556317519761i</v>
      </c>
      <c r="CW285" s="240" t="str">
        <f t="shared" ca="1" si="414"/>
        <v>4,40610709705863-5,94094768649156i</v>
      </c>
      <c r="CX285" s="240" t="str">
        <f t="shared" ca="1" si="415"/>
        <v>5,10020653870658+5,35691445021426i</v>
      </c>
      <c r="CY285" s="240" t="str">
        <f t="shared" ca="1" si="416"/>
        <v>-6,14998898290925+4,10929126182052i</v>
      </c>
      <c r="CZ285" s="240" t="str">
        <f t="shared" ca="1" si="417"/>
        <v>-2,99737907395958-6,76197884138726i</v>
      </c>
      <c r="DA285" s="240" t="str">
        <f t="shared" ca="1" si="418"/>
        <v>7,17486415853979-1,79720991285961i</v>
      </c>
      <c r="DB285" s="240" t="str">
        <f t="shared" ca="1" si="419"/>
        <v>0,544122417673879+7,37648764378851i</v>
      </c>
      <c r="DC285" s="240" t="str">
        <f t="shared" ca="1" si="420"/>
        <v>-7,36091255102584-0,72498660713838i</v>
      </c>
      <c r="DD285" s="240" t="str">
        <f t="shared" ca="1" si="421"/>
        <v>1,97274860777144-7,12859748442256i</v>
      </c>
      <c r="DE285" s="240" t="str">
        <f t="shared" ca="1" si="422"/>
        <v>6,68638289495929+3,16242358743663i</v>
      </c>
      <c r="DF285" s="240" t="str">
        <f t="shared" ca="1" si="423"/>
        <v>-4,25898190516442+6,04728966528492i</v>
      </c>
      <c r="DG285" s="240" t="str">
        <f t="shared" ca="1" si="424"/>
        <v>-5,23013571355465-5,23013571355275i</v>
      </c>
      <c r="DH285" s="240" t="str">
        <f t="shared" ca="1" si="425"/>
        <v>6,04728966528749-4,25898190516077i</v>
      </c>
      <c r="DI285" s="240" t="str">
        <f t="shared" ca="1" si="426"/>
        <v>3,16242358743905+6,68638289495815i</v>
      </c>
      <c r="DJ285" s="240" t="str">
        <f t="shared" ca="1" si="427"/>
        <v>-7,12859748442386+1,97274860776672i</v>
      </c>
      <c r="DK285" s="240" t="str">
        <f t="shared" ca="1" si="428"/>
        <v>-0,724986607141464-7,36091255102554i</v>
      </c>
      <c r="DL285" s="240" t="str">
        <f t="shared" ca="1" si="429"/>
        <v>7,37648764378815+0,544122417678754i</v>
      </c>
      <c r="DM285" s="240" t="str">
        <f t="shared" ca="1" si="430"/>
        <v>-1,79720991285702+7,17486415854044i</v>
      </c>
      <c r="DN285" s="240" t="str">
        <f t="shared" ca="1" si="431"/>
        <v>-6,76197884138545-2,99737907396366i</v>
      </c>
      <c r="DO285" s="240" t="str">
        <f t="shared" ca="1" si="432"/>
        <v>4,10929126181829-6,14998898291075i</v>
      </c>
      <c r="DP285" s="240" t="str">
        <f t="shared" ca="1" si="433"/>
        <v>5,35691445021118+5,10020653870981i</v>
      </c>
      <c r="DQ285" s="240" t="str">
        <f t="shared" ca="1" si="434"/>
        <v>-5,94094768648996+4,40610709706078i</v>
      </c>
      <c r="DR285" s="240" t="str">
        <f t="shared" ca="1" si="435"/>
        <v>-3,32556317519363-6,60675932149612i</v>
      </c>
      <c r="DS285" s="240" t="str">
        <f t="shared" ca="1" si="436"/>
        <v>7,07803680973661-2,14709899268603i</v>
      </c>
      <c r="DT285" s="240" t="str">
        <f t="shared" ca="1" si="437"/>
        <v>0,905414091777956+7,34090351978485i</v>
      </c>
      <c r="DU285" s="240" t="str">
        <f t="shared" ca="1" si="438"/>
        <v>-7,38761941621905-0,362930469212802i</v>
      </c>
      <c r="DV285" s="240" t="str">
        <f t="shared" ca="1" si="439"/>
        <v>1,62058864590002-7,21680896277293i</v>
      </c>
      <c r="DW285" s="240" t="str">
        <f t="shared" ca="1" si="440"/>
        <v>6,83350162460712+2,83052905140923i</v>
      </c>
      <c r="DX285" s="240" t="str">
        <f t="shared" ca="1" si="441"/>
        <v>-3,95712533507864+6,24898377713197i</v>
      </c>
      <c r="DY285" s="240" t="str">
        <f t="shared" ca="1" si="442"/>
        <v>-5,48046638191577-4,96720519015178i</v>
      </c>
      <c r="DZ285" s="240" t="str">
        <f t="shared" ca="1" si="443"/>
        <v>5,83102710295668-4,55057821479473i</v>
      </c>
      <c r="EA285" s="240" t="str">
        <f t="shared" ca="1" si="444"/>
        <v>3,48669956804828+6,52315608325844i</v>
      </c>
      <c r="EB285" s="240" t="str">
        <f t="shared" ca="1" si="445"/>
        <v>-7,02321259034233+2,32015604544971i</v>
      </c>
      <c r="EC285" s="240" t="str">
        <f t="shared" ca="1" si="446"/>
        <v>-1,0852961888291-7,31647260275693i</v>
      </c>
      <c r="ED285" s="240" t="str">
        <f t="shared" ca="1" si="447"/>
        <v>7,39430116295412+0,181519905010596i</v>
      </c>
      <c r="EE285" s="240" t="str">
        <f t="shared" ca="1" si="448"/>
        <v>-1,44299119693348+7,25440663114167i</v>
      </c>
      <c r="EF285" s="240" t="str">
        <f t="shared" ca="1" si="449"/>
        <v>-6,90090816196846-2,66197402400112i</v>
      </c>
      <c r="EG285" s="240" t="str">
        <f t="shared" ca="1" si="450"/>
        <v>3,80257578399646-6,34421441719489i</v>
      </c>
      <c r="EH285" s="240" t="str">
        <f t="shared" ca="1" si="451"/>
        <v>5,60071708559465+4,83121178292858i</v>
      </c>
      <c r="EI285" s="240" t="str">
        <f t="shared" ca="1" si="452"/>
        <v>-5,71759412672832+4,6923082343748i</v>
      </c>
      <c r="EJ285" s="240" t="str">
        <f t="shared" ca="1" si="453"/>
        <v>-3,64573570345369-6,4356235397157i</v>
      </c>
      <c r="EK285" s="240" t="str">
        <f t="shared" ca="1" si="454"/>
        <v>6,96415785029608-2,49181552297501i</v>
      </c>
      <c r="EL285" s="240" t="str">
        <f t="shared" ca="1" si="455"/>
        <v>1,26452454403003+7,2876345162148i</v>
      </c>
      <c r="EM285" s="240" t="str">
        <f t="shared" ca="1" si="456"/>
        <v>-7,39652885915953+2,06596453733969E-12i</v>
      </c>
      <c r="EN285" s="240"/>
      <c r="EO285" s="240"/>
      <c r="EP285" s="240"/>
    </row>
    <row r="286" spans="1:146">
      <c r="A286" s="268">
        <f t="shared" si="323"/>
        <v>3.6328125000000028E-3</v>
      </c>
      <c r="B286" s="267">
        <v>186</v>
      </c>
      <c r="C286" s="266">
        <f t="shared" si="324"/>
        <v>37200</v>
      </c>
      <c r="N286" s="265">
        <f t="shared" ca="1" si="327"/>
        <v>22.378744617996453</v>
      </c>
      <c r="O286" s="240">
        <f t="shared" ca="1" si="328"/>
        <v>7.3787446179964515</v>
      </c>
      <c r="P286" s="240" t="str">
        <f t="shared" ca="1" si="329"/>
        <v>-1,08268669868355+7,29888084915114i</v>
      </c>
      <c r="Q286" s="240" t="str">
        <f t="shared" ca="1" si="330"/>
        <v>-7,06101835202776-2,14193649997817i</v>
      </c>
      <c r="R286" s="240" t="str">
        <f t="shared" ca="1" si="331"/>
        <v>3,15481984454569-6,67030613136101i</v>
      </c>
      <c r="S286" s="240" t="str">
        <f t="shared" ca="1" si="332"/>
        <v>6,13520192680511+4,09941086681227i</v>
      </c>
      <c r="T286" s="240" t="str">
        <f t="shared" ca="1" si="333"/>
        <v>-4,95526202374498+5,46728912841112i</v>
      </c>
      <c r="U286" s="241" t="str">
        <f t="shared" ca="1" si="334"/>
        <v>-4,68102603121554-5,70384672240534i</v>
      </c>
      <c r="V286" s="240" t="str">
        <f t="shared" ca="1" si="335"/>
        <v>6,328960364741-3,79343285681309i</v>
      </c>
      <c r="W286" s="240" t="str">
        <f t="shared" ca="1" si="336"/>
        <v>2,82372331695999+6,81707112819487i</v>
      </c>
      <c r="X286" s="240" t="str">
        <f t="shared" ca="1" si="337"/>
        <v>-7,15761288879762+1,79288869474091i</v>
      </c>
      <c r="Y286" s="240" t="str">
        <f t="shared" ca="1" si="338"/>
        <v>-0,723243446678277-7,34321394584473i</v>
      </c>
      <c r="Z286" s="240" t="str">
        <f t="shared" ca="1" si="339"/>
        <v>7,36985659695321+0,362057837861405i</v>
      </c>
      <c r="AA286" s="240" t="str">
        <f t="shared" ca="1" si="340"/>
        <v>-1,43952166359982+7,23696410918545i</v>
      </c>
      <c r="AB286" s="240" t="str">
        <f t="shared" ca="1" si="341"/>
        <v>-6,94741320357575-2,48582419257535i</v>
      </c>
      <c r="AC286" s="240" t="str">
        <f t="shared" ca="1" si="342"/>
        <v>3,47831613479561-6,50747178280721i</v>
      </c>
      <c r="AD286" s="240" t="str">
        <f t="shared" ca="1" si="343"/>
        <v>5,92666325004694+4,39551303696789i</v>
      </c>
      <c r="AE286" s="240" t="str">
        <f t="shared" ca="1" si="344"/>
        <v>-5,21756035602901+5,21756035602906i</v>
      </c>
      <c r="AF286" s="240" t="str">
        <f t="shared" ca="1" si="345"/>
        <v>-4,39551303696804-5,92666325004683i</v>
      </c>
      <c r="AG286" s="240" t="str">
        <f t="shared" ca="1" si="346"/>
        <v>6,50747178280715-3,47831613479572i</v>
      </c>
      <c r="AH286" s="240" t="str">
        <f t="shared" ca="1" si="347"/>
        <v>2,48582419257543+6,94741320357572i</v>
      </c>
      <c r="AI286" s="240" t="str">
        <f t="shared" ca="1" si="348"/>
        <v>-7,23696410918543+1,43952166359995i</v>
      </c>
      <c r="AJ286" s="240" t="str">
        <f t="shared" ca="1" si="349"/>
        <v>-0,362057837860748-7,36985659695324i</v>
      </c>
      <c r="AK286" s="240" t="str">
        <f t="shared" ca="1" si="350"/>
        <v>7,34321394584496+0,723243446675957i</v>
      </c>
      <c r="AL286" s="240" t="str">
        <f t="shared" ca="1" si="351"/>
        <v>-1,79288869474368+7,15761288879692i</v>
      </c>
      <c r="AM286" s="240" t="str">
        <f t="shared" ca="1" si="352"/>
        <v>-6,81707112819463-2,82372331696055i</v>
      </c>
      <c r="AN286" s="240" t="str">
        <f t="shared" ca="1" si="353"/>
        <v>3,79343285681111-6,32896036474218i</v>
      </c>
      <c r="AO286" s="240" t="str">
        <f t="shared" ca="1" si="354"/>
        <v>5,7038467224035+4,68102603121777i</v>
      </c>
      <c r="AP286" s="240" t="str">
        <f t="shared" ca="1" si="355"/>
        <v>-5,46728912841154+4,95526202374451i</v>
      </c>
      <c r="AQ286" s="240" t="str">
        <f t="shared" ca="1" si="356"/>
        <v>-4,09941086681422-6,1352019268038i</v>
      </c>
      <c r="AR286" s="240" t="str">
        <f t="shared" ca="1" si="357"/>
        <v>-4,09941086681422-6,1352019268038i</v>
      </c>
      <c r="AS286" s="240" t="str">
        <f t="shared" ca="1" si="358"/>
        <v>2,14193649997792+7,06101835202784i</v>
      </c>
      <c r="AT286" s="240" t="str">
        <f t="shared" ca="1" si="359"/>
        <v>-7,29888084915085+1,08268669868553i</v>
      </c>
      <c r="AU286" s="240" t="str">
        <f t="shared" ca="1" si="360"/>
        <v>2,8601022133894E-12-7,37874461799645i</v>
      </c>
      <c r="AV286" s="240" t="str">
        <f t="shared" ca="1" si="361"/>
        <v>7,29888084915109+1,08268669868393i</v>
      </c>
      <c r="AW286" s="240" t="str">
        <f t="shared" ca="1" si="362"/>
        <v>-2,14193649997617+7,06101835202837i</v>
      </c>
      <c r="AX286" s="240" t="str">
        <f t="shared" ca="1" si="363"/>
        <v>-6,67030613135977-3,15481984454831i</v>
      </c>
      <c r="AY286" s="240" t="str">
        <f t="shared" ca="1" si="364"/>
        <v>4,09941086681279-6,13520192680476i</v>
      </c>
      <c r="AZ286" s="240" t="str">
        <f t="shared" ca="1" si="365"/>
        <v>5,4672891284127+4,95526202374324i</v>
      </c>
      <c r="BA286" s="240" t="str">
        <f t="shared" ca="1" si="366"/>
        <v>-5,7038467224072+4,68102603121327i</v>
      </c>
      <c r="BB286" s="240" t="str">
        <f t="shared" ca="1" si="367"/>
        <v>-3,7934328568125-6,32896036474135i</v>
      </c>
      <c r="BC286" s="240" t="str">
        <f t="shared" ca="1" si="368"/>
        <v>6,81707112819398-2,82372331696215i</v>
      </c>
      <c r="BD286" s="240" t="str">
        <f t="shared" ca="1" si="369"/>
        <v>1,79288869473824+7,15761288879829i</v>
      </c>
      <c r="BE286" s="240" t="str">
        <f t="shared" ca="1" si="370"/>
        <v>-7,3432139458448+0,723243446677569i</v>
      </c>
      <c r="BF286" s="240" t="str">
        <f t="shared" ca="1" si="371"/>
        <v>0,36205783785913-7,36985659695332i</v>
      </c>
      <c r="BG286" s="240" t="str">
        <f t="shared" ca="1" si="372"/>
        <v>7,23696410918491+1,43952166360258i</v>
      </c>
      <c r="BH286" s="240" t="str">
        <f t="shared" ca="1" si="373"/>
        <v>-2,48582419257588+6,94741320357556i</v>
      </c>
      <c r="BI286" s="240" t="str">
        <f t="shared" ca="1" si="374"/>
        <v>-6,50747178280792-3,4783161347943i</v>
      </c>
      <c r="BJ286" s="240" t="str">
        <f t="shared" ca="1" si="375"/>
        <v>4,39551303697019-5,92666325004523i</v>
      </c>
      <c r="BK286" s="240" t="str">
        <f t="shared" ca="1" si="376"/>
        <v>5,21756035602867+5,2175603560294i</v>
      </c>
      <c r="BL286" s="240" t="str">
        <f t="shared" ca="1" si="377"/>
        <v>-5,92666325004597+4,39551303696919i</v>
      </c>
      <c r="BM286" s="240" t="str">
        <f t="shared" ca="1" si="378"/>
        <v>-3,47831613479321-6,5074717828085i</v>
      </c>
      <c r="BN286" s="240" t="str">
        <f t="shared" ca="1" si="379"/>
        <v>6,94741320357592-2,4858241925749i</v>
      </c>
      <c r="BO286" s="240" t="str">
        <f t="shared" ca="1" si="380"/>
        <v>1,43952166360157+7,2369641091851i</v>
      </c>
      <c r="BP286" s="240" t="str">
        <f t="shared" ca="1" si="381"/>
        <v>-7,36985659695338+0,362057837857891i</v>
      </c>
      <c r="BQ286" s="240" t="str">
        <f t="shared" ca="1" si="382"/>
        <v>0,723243446678803-7,34321394584468i</v>
      </c>
      <c r="BR286" s="240" t="str">
        <f t="shared" ca="1" si="383"/>
        <v>7,15761288879804+1,79288869473924i</v>
      </c>
      <c r="BS286" s="240" t="str">
        <f t="shared" ca="1" si="384"/>
        <v>-2,82372331696329+6,8170711281935i</v>
      </c>
      <c r="BT286" s="240" t="str">
        <f t="shared" ca="1" si="385"/>
        <v>-6,32896036474082-3,79343285681339i</v>
      </c>
      <c r="BU286" s="240" t="str">
        <f t="shared" ca="1" si="386"/>
        <v>4,68102603121439-5,70384672240628i</v>
      </c>
      <c r="BV286" s="240" t="str">
        <f t="shared" ca="1" si="387"/>
        <v>4,95526202374248+5,46728912841339i</v>
      </c>
      <c r="BW286" s="240" t="str">
        <f t="shared" ca="1" si="388"/>
        <v>-6,13520192680533+4,09941086681194i</v>
      </c>
      <c r="BX286" s="240" t="str">
        <f t="shared" ca="1" si="389"/>
        <v>-3,15481984454738-6,67030613136021i</v>
      </c>
      <c r="BY286" s="240" t="str">
        <f t="shared" ca="1" si="390"/>
        <v>7,06101835202867-2,14193649997518i</v>
      </c>
      <c r="BZ286" s="240" t="str">
        <f t="shared" ca="1" si="391"/>
        <v>1,08268669868291+7,29888084915124i</v>
      </c>
      <c r="CA286" s="240" t="str">
        <f t="shared" ca="1" si="392"/>
        <v>-7,37874461799645+1,8295908509999E-12i</v>
      </c>
      <c r="CB286" s="240" t="str">
        <f t="shared" ca="1" si="393"/>
        <v>1,08268669868676-7,29888084915067i</v>
      </c>
      <c r="CC286" s="240" t="str">
        <f t="shared" ca="1" si="394"/>
        <v>7,06101835202754+2,14193649997891i</v>
      </c>
      <c r="CD286" s="240" t="str">
        <f t="shared" ca="1" si="395"/>
        <v>-3,15481984454408+6,67030613136177i</v>
      </c>
      <c r="CE286" s="240" t="str">
        <f t="shared" ca="1" si="396"/>
        <v>-6,13520192680317-4,09941086681517i</v>
      </c>
      <c r="CF286" s="240" t="str">
        <f t="shared" ca="1" si="397"/>
        <v>4,95526202374535-5,46728912841078i</v>
      </c>
      <c r="CG286" s="240" t="str">
        <f t="shared" ca="1" si="398"/>
        <v>4,68102603121689+5,70384672240422i</v>
      </c>
      <c r="CH286" s="240" t="str">
        <f t="shared" ca="1" si="399"/>
        <v>-6,32896036474282+3,79343285681005i</v>
      </c>
      <c r="CI286" s="240" t="str">
        <f t="shared" ca="1" si="400"/>
        <v>-2,82372331695951-6,81707112819507i</v>
      </c>
      <c r="CJ286" s="240" t="str">
        <f t="shared" ca="1" si="401"/>
        <v>7,1576128887972-1,79288869474258i</v>
      </c>
      <c r="CK286" s="240" t="str">
        <f t="shared" ca="1" si="402"/>
        <v>0,723243446674723+7,34321394584508i</v>
      </c>
      <c r="CL286" s="240" t="str">
        <f t="shared" ca="1" si="403"/>
        <v>-7,36985659695318-0,362057837861986i</v>
      </c>
      <c r="CM286" s="240" t="str">
        <f t="shared" ca="1" si="404"/>
        <v>1,43952166359819-7,23696410918578i</v>
      </c>
      <c r="CN286" s="240" t="str">
        <f t="shared" ca="1" si="405"/>
        <v>6,94741320357453+2,48582419257876i</v>
      </c>
      <c r="CO286" s="240" t="str">
        <f t="shared" ca="1" si="406"/>
        <v>-3,47831613479682+6,50747178280657i</v>
      </c>
      <c r="CP286" s="240" t="str">
        <f t="shared" ca="1" si="407"/>
        <v>-5,9266632500479-4,39551303696659i</v>
      </c>
      <c r="CQ286" s="240" t="str">
        <f t="shared" ca="1" si="408"/>
        <v>5,21756035603157-5,2175603560265i</v>
      </c>
      <c r="CR286" s="240" t="str">
        <f t="shared" ca="1" si="409"/>
        <v>4,39551303696689+5,92666325004767i</v>
      </c>
      <c r="CS286" s="240" t="str">
        <f t="shared" ca="1" si="410"/>
        <v>-6,50747178280639+3,47831613479715i</v>
      </c>
      <c r="CT286" s="240" t="str">
        <f t="shared" ca="1" si="411"/>
        <v>-2,48582419257201-6,94741320357695i</v>
      </c>
      <c r="CU286" s="240" t="str">
        <f t="shared" ca="1" si="412"/>
        <v>7,2369641091857-1,43952166359856i</v>
      </c>
      <c r="CV286" s="240" t="str">
        <f t="shared" ca="1" si="413"/>
        <v>0,362057837862366+7,36985659695316i</v>
      </c>
      <c r="CW286" s="240" t="str">
        <f t="shared" ca="1" si="414"/>
        <v>-7,34321394584442-0,723243446681441i</v>
      </c>
      <c r="CX286" s="240" t="str">
        <f t="shared" ca="1" si="415"/>
        <v>1,79288869474221-7,15761288879729i</v>
      </c>
      <c r="CY286" s="240" t="str">
        <f t="shared" ca="1" si="416"/>
        <v>6,81707112819522+2,82372331695915i</v>
      </c>
      <c r="CZ286" s="240" t="str">
        <f t="shared" ca="1" si="417"/>
        <v>-3,79343285681584+6,32896036473935i</v>
      </c>
      <c r="DA286" s="240" t="str">
        <f t="shared" ca="1" si="418"/>
        <v>-5,70384672240473-4,68102603121628i</v>
      </c>
      <c r="DB286" s="240" t="str">
        <f t="shared" ca="1" si="419"/>
        <v>5,46728912841052-4,95526202374563i</v>
      </c>
      <c r="DC286" s="240" t="str">
        <f t="shared" ca="1" si="420"/>
        <v>4,09941086680955+6,13520192680692i</v>
      </c>
      <c r="DD286" s="240" t="str">
        <f t="shared" ca="1" si="421"/>
        <v>-6,67030613136143+3,1548198445448i</v>
      </c>
      <c r="DE286" s="240" t="str">
        <f t="shared" ca="1" si="422"/>
        <v>-2,14193649997967-7,06101835202731i</v>
      </c>
      <c r="DF286" s="240" t="str">
        <f t="shared" ca="1" si="423"/>
        <v>7,29888084915166-1,08268669868008i</v>
      </c>
      <c r="DG286" s="240" t="str">
        <f t="shared" ca="1" si="424"/>
        <v>-1,0305113623895E-12+7,37874461799645i</v>
      </c>
      <c r="DH286" s="240" t="str">
        <f t="shared" ca="1" si="425"/>
        <v>-7,29888084915136-1,08268669868212i</v>
      </c>
      <c r="DI286" s="240" t="str">
        <f t="shared" ca="1" si="426"/>
        <v>2,14193649998164-7,06101835202671i</v>
      </c>
      <c r="DJ286" s="240" t="str">
        <f t="shared" ca="1" si="427"/>
        <v>6,67030613136056+3,15481984454666i</v>
      </c>
      <c r="DK286" s="240" t="str">
        <f t="shared" ca="1" si="428"/>
        <v>-4,09941086681127+6,13520192680577i</v>
      </c>
      <c r="DL286" s="240" t="str">
        <f t="shared" ca="1" si="429"/>
        <v>-5,46728912841392-4,95526202374188i</v>
      </c>
      <c r="DM286" s="240" t="str">
        <f t="shared" ca="1" si="430"/>
        <v>5,70384672240604-4,68102603121469i</v>
      </c>
      <c r="DN286" s="240" t="str">
        <f t="shared" ca="1" si="431"/>
        <v>3,79343285681407+6,32896036474041i</v>
      </c>
      <c r="DO286" s="240" t="str">
        <f t="shared" ca="1" si="432"/>
        <v>-6,81707112819328+2,82372331696384i</v>
      </c>
      <c r="DP286" s="240" t="str">
        <f t="shared" ca="1" si="433"/>
        <v>-1,79288869473981-7,1576128887979i</v>
      </c>
      <c r="DQ286" s="240" t="str">
        <f t="shared" ca="1" si="434"/>
        <v>7,34321394584462-0,72324344667939i</v>
      </c>
      <c r="DR286" s="240" t="str">
        <f t="shared" ca="1" si="435"/>
        <v>-0,362057837857302+7,36985659695341i</v>
      </c>
      <c r="DS286" s="240" t="str">
        <f t="shared" ca="1" si="436"/>
        <v>-7,23696410918522-1,43952166360099i</v>
      </c>
      <c r="DT286" s="240" t="str">
        <f t="shared" ca="1" si="437"/>
        <v>2,48582419257435-6,94741320357611i</v>
      </c>
      <c r="DU286" s="240" t="str">
        <f t="shared" ca="1" si="438"/>
        <v>6,50747178280522+3,47831613479934i</v>
      </c>
      <c r="DV286" s="240" t="str">
        <f t="shared" ca="1" si="439"/>
        <v>-4,39551303696888+5,9266632500462i</v>
      </c>
      <c r="DW286" s="240" t="str">
        <f t="shared" ca="1" si="440"/>
        <v>-5,21756035602981-5,21756035602825i</v>
      </c>
      <c r="DX286" s="240" t="str">
        <f t="shared" ca="1" si="441"/>
        <v>5,92666325004938-4,3955130369646i</v>
      </c>
      <c r="DY286" s="240" t="str">
        <f t="shared" ca="1" si="442"/>
        <v>3,478316134795+6,50747178280754i</v>
      </c>
      <c r="DZ286" s="240" t="str">
        <f t="shared" ca="1" si="443"/>
        <v>-6,94741320357537+2,48582419257643i</v>
      </c>
      <c r="EA286" s="240" t="str">
        <f t="shared" ca="1" si="444"/>
        <v>-1,43952166359616-7,23696410918618i</v>
      </c>
      <c r="EB286" s="240" t="str">
        <f t="shared" ca="1" si="445"/>
        <v>7,3698565969533-0,362057837859509i</v>
      </c>
      <c r="EC286" s="240" t="str">
        <f t="shared" ca="1" si="446"/>
        <v>-0,723243446676774+7,34321394584488i</v>
      </c>
      <c r="ED286" s="240" t="str">
        <f t="shared" ca="1" si="447"/>
        <v>-7,1576128887966-1,79288869474499i</v>
      </c>
      <c r="EE286" s="240" t="str">
        <f t="shared" ca="1" si="448"/>
        <v>2,82372331696141-6,81707112819428i</v>
      </c>
      <c r="EF286" s="240" t="str">
        <f t="shared" ca="1" si="449"/>
        <v>6,32896036474154+3,79343285681218i</v>
      </c>
      <c r="EG286" s="240" t="str">
        <f t="shared" ca="1" si="450"/>
        <v>-4,68102603121849+5,70384672240292i</v>
      </c>
      <c r="EH286" s="240" t="str">
        <f t="shared" ca="1" si="451"/>
        <v>-4,95526202374352-5,46728912841244i</v>
      </c>
      <c r="EI286" s="240" t="str">
        <f t="shared" ca="1" si="452"/>
        <v>6,13520192680431-4,09941086681346i</v>
      </c>
      <c r="EJ286" s="240" t="str">
        <f t="shared" ca="1" si="453"/>
        <v>3,15481984454866+6,67030613135961i</v>
      </c>
      <c r="EK286" s="240" t="str">
        <f t="shared" ca="1" si="454"/>
        <v>-7,06101835202814+2,14193649997693i</v>
      </c>
      <c r="EL286" s="240" t="str">
        <f t="shared" ca="1" si="455"/>
        <v>-1,08268669868431-7,29888084915103i</v>
      </c>
      <c r="EM286" s="240" t="str">
        <f t="shared" ca="1" si="456"/>
        <v>7,37874461799645+3,89061357577889E-12i</v>
      </c>
      <c r="EN286" s="240"/>
      <c r="EO286" s="240"/>
      <c r="EP286" s="240"/>
    </row>
    <row r="287" spans="1:146">
      <c r="A287" s="268">
        <f t="shared" si="323"/>
        <v>3.6523437500000028E-3</v>
      </c>
      <c r="B287" s="267">
        <v>187</v>
      </c>
      <c r="C287" s="266">
        <f t="shared" si="324"/>
        <v>37400</v>
      </c>
      <c r="N287" s="265">
        <f t="shared" ca="1" si="327"/>
        <v>22.35385468804521</v>
      </c>
      <c r="O287" s="240">
        <f t="shared" ca="1" si="328"/>
        <v>7.3538546880452103</v>
      </c>
      <c r="P287" s="240" t="str">
        <f t="shared" ca="1" si="329"/>
        <v>-0,900190317680527+7,29855027829765i</v>
      </c>
      <c r="Q287" s="240" t="str">
        <f t="shared" ca="1" si="330"/>
        <v>-7,13346887885507-1,78684093508367i</v>
      </c>
      <c r="R287" s="240" t="str">
        <f t="shared" ca="1" si="331"/>
        <v>2,64661580162713-6,86109346762322i</v>
      </c>
      <c r="S287" s="240" t="str">
        <f t="shared" ca="1" si="332"/>
        <v>6,48552082431507+3,46658310303677i</v>
      </c>
      <c r="T287" s="240" t="str">
        <f t="shared" ca="1" si="333"/>
        <v>-4,23440976787291+6,01239991106937i</v>
      </c>
      <c r="U287" s="241" t="str">
        <f t="shared" ca="1" si="334"/>
        <v>-5,44884690680378-4,93854696840066i</v>
      </c>
      <c r="V287" s="240" t="str">
        <f t="shared" ca="1" si="335"/>
        <v>5,56840382571087-4,80333817325962i</v>
      </c>
      <c r="W287" s="240" t="str">
        <f t="shared" ca="1" si="336"/>
        <v>4,08558276262954+6,11450670639823i</v>
      </c>
      <c r="X287" s="240" t="str">
        <f t="shared" ca="1" si="337"/>
        <v>-6,56864171482271+3,30637638437845i</v>
      </c>
      <c r="Y287" s="240" t="str">
        <f t="shared" ca="1" si="338"/>
        <v>-2,47743902772334-6,92397823774727i</v>
      </c>
      <c r="Z287" s="240" t="str">
        <f t="shared" ca="1" si="339"/>
        <v>7,17517168311956-1,61123868208396i</v>
      </c>
      <c r="AA287" s="240" t="str">
        <f t="shared" ca="1" si="340"/>
        <v>0,72080380692158+7,3184438677093i</v>
      </c>
      <c r="AB287" s="240" t="str">
        <f t="shared" ca="1" si="341"/>
        <v>-7,35163984450234-0,180472628423617i</v>
      </c>
      <c r="AC287" s="240" t="str">
        <f t="shared" ca="1" si="342"/>
        <v>1,07903458745293-7,27426031510866i</v>
      </c>
      <c r="AD287" s="240" t="str">
        <f t="shared" ca="1" si="343"/>
        <v>7,0874691396756+1,96136686191811i</v>
      </c>
      <c r="AE287" s="240" t="str">
        <f t="shared" ca="1" si="344"/>
        <v>-2,81419835313532+6,79407583134712i</v>
      </c>
      <c r="AF287" s="240" t="str">
        <f t="shared" ca="1" si="345"/>
        <v>-6,39849329857211-3,62470168165771i</v>
      </c>
      <c r="AG287" s="240" t="str">
        <f t="shared" ca="1" si="346"/>
        <v>4,38068612300694-5,90667147085217i</v>
      </c>
      <c r="AH287" s="240" t="str">
        <f t="shared" ca="1" si="347"/>
        <v>5,32600780626558+5,07078096751207i</v>
      </c>
      <c r="AI287" s="240" t="str">
        <f t="shared" ca="1" si="348"/>
        <v>-5,68460654636938+4,66523602681139i</v>
      </c>
      <c r="AJ287" s="240" t="str">
        <f t="shared" ca="1" si="349"/>
        <v>-3,93429475509968-6,21293035152332i</v>
      </c>
      <c r="AK287" s="240" t="str">
        <f t="shared" ca="1" si="350"/>
        <v>6,64780590117994-3,14417802821686i</v>
      </c>
      <c r="AL287" s="240" t="str">
        <f t="shared" ca="1" si="351"/>
        <v>2,30676993718458+6,9826922622858i</v>
      </c>
      <c r="AM287" s="240" t="str">
        <f t="shared" ca="1" si="352"/>
        <v>-7,21255243225922+1,43466587914962i</v>
      </c>
      <c r="AN287" s="240" t="str">
        <f t="shared" ca="1" si="353"/>
        <v>-0,540983110901712-7,33392910018931i</v>
      </c>
      <c r="AO287" s="240" t="str">
        <f t="shared" ca="1" si="354"/>
        <v>7,34499664801273+0,360836546882717i</v>
      </c>
      <c r="AP287" s="240" t="str">
        <f t="shared" ca="1" si="355"/>
        <v>-1,25722888713445+7,24558860950849i</v>
      </c>
      <c r="AQ287" s="240" t="str">
        <f t="shared" ca="1" si="356"/>
        <v>-7,03720017410286-2,13471133469875i</v>
      </c>
      <c r="AR287" s="240" t="str">
        <f t="shared" ca="1" si="357"/>
        <v>-7,03720017410286-2,13471133469875i</v>
      </c>
      <c r="AS287" s="240" t="str">
        <f t="shared" ca="1" si="358"/>
        <v>6,30761155972039+3,78063687552325i</v>
      </c>
      <c r="AT287" s="240" t="str">
        <f t="shared" ca="1" si="359"/>
        <v>-4,52432371662489+5,79738507260559i</v>
      </c>
      <c r="AU287" s="240" t="str">
        <f t="shared" ca="1" si="360"/>
        <v>-5,19996051777817-5,19996051777633i</v>
      </c>
      <c r="AV287" s="240" t="str">
        <f t="shared" ca="1" si="361"/>
        <v>5,7973850726041-4,52432371662679i</v>
      </c>
      <c r="AW287" s="240" t="str">
        <f t="shared" ca="1" si="362"/>
        <v>3,78063687552532+6,30761155971915i</v>
      </c>
      <c r="AX287" s="240" t="str">
        <f t="shared" ca="1" si="363"/>
        <v>-6,72296569783811+2,98008573678284i</v>
      </c>
      <c r="AY287" s="240" t="str">
        <f t="shared" ca="1" si="364"/>
        <v>-2,13471133469406-7,03720017410427i</v>
      </c>
      <c r="AZ287" s="240" t="str">
        <f t="shared" ca="1" si="365"/>
        <v>7,2455886095081-1,25722888713672i</v>
      </c>
      <c r="BA287" s="240" t="str">
        <f t="shared" ca="1" si="366"/>
        <v>0,360836546885229+7,34499664801261i</v>
      </c>
      <c r="BB287" s="240" t="str">
        <f t="shared" ca="1" si="367"/>
        <v>-7,33392910018949-0,540983110899204i</v>
      </c>
      <c r="BC287" s="240" t="str">
        <f t="shared" ca="1" si="368"/>
        <v>1,43466587914726-7,21255243225969i</v>
      </c>
      <c r="BD287" s="240" t="str">
        <f t="shared" ca="1" si="369"/>
        <v>6,98269226228426+2,30676993718923i</v>
      </c>
      <c r="BE287" s="240" t="str">
        <f t="shared" ca="1" si="370"/>
        <v>-3,14417802822139+6,6478059011778i</v>
      </c>
      <c r="BF287" s="240" t="str">
        <f t="shared" ca="1" si="371"/>
        <v>-6,21293035152299-3,9342947551002i</v>
      </c>
      <c r="BG287" s="240" t="str">
        <f t="shared" ca="1" si="372"/>
        <v>4,66523602681058-5,68460654637005i</v>
      </c>
      <c r="BH287" s="240" t="str">
        <f t="shared" ca="1" si="373"/>
        <v>5,07078096751336+5,32600780626435i</v>
      </c>
      <c r="BI287" s="240" t="str">
        <f t="shared" ca="1" si="374"/>
        <v>-5,9066714708503+4,38068612300946i</v>
      </c>
      <c r="BJ287" s="240" t="str">
        <f t="shared" ca="1" si="375"/>
        <v>-3,62470168165536-6,39849329857345i</v>
      </c>
      <c r="BK287" s="240" t="str">
        <f t="shared" ca="1" si="376"/>
        <v>6,79407583134787-2,81419835313349i</v>
      </c>
      <c r="BL287" s="240" t="str">
        <f t="shared" ca="1" si="377"/>
        <v>1,96136686191752+7,08746913967576i</v>
      </c>
      <c r="BM287" s="240" t="str">
        <f t="shared" ca="1" si="378"/>
        <v>-7,27426031510862+1,07903458745325i</v>
      </c>
      <c r="BN287" s="240" t="str">
        <f t="shared" ca="1" si="379"/>
        <v>-0,180472628425348-7,35163984450229i</v>
      </c>
      <c r="BO287" s="240" t="str">
        <f t="shared" ca="1" si="380"/>
        <v>7,31844386770961+0,720803806918452i</v>
      </c>
      <c r="BP287" s="240" t="str">
        <f t="shared" ca="1" si="381"/>
        <v>-1,61123868208732+7,17517168311881i</v>
      </c>
      <c r="BQ287" s="240" t="str">
        <f t="shared" ca="1" si="382"/>
        <v>-6,92397823774658-2,47743902772526i</v>
      </c>
      <c r="BR287" s="240" t="str">
        <f t="shared" ca="1" si="383"/>
        <v>3,30637638437947-6,56864171482219i</v>
      </c>
      <c r="BS287" s="240" t="str">
        <f t="shared" ca="1" si="384"/>
        <v>6,11450670639829+4,08558276262944i</v>
      </c>
      <c r="BT287" s="240" t="str">
        <f t="shared" ca="1" si="385"/>
        <v>-4,80333817325831+5,568403825712i</v>
      </c>
      <c r="BU287" s="240" t="str">
        <f t="shared" ca="1" si="386"/>
        <v>-4,9385469684026-5,44884690680202i</v>
      </c>
      <c r="BV287" s="240" t="str">
        <f t="shared" ca="1" si="387"/>
        <v>6,01239991107125-4,23440976787025i</v>
      </c>
      <c r="BW287" s="240" t="str">
        <f t="shared" ca="1" si="388"/>
        <v>3,46658310303498+6,48552082431603i</v>
      </c>
      <c r="BX287" s="240" t="str">
        <f t="shared" ca="1" si="389"/>
        <v>-6,86109346762364+2,64661580162607i</v>
      </c>
      <c r="BY287" s="240" t="str">
        <f t="shared" ca="1" si="390"/>
        <v>-1,7868409350836-7,13346887885509i</v>
      </c>
      <c r="BZ287" s="240" t="str">
        <f t="shared" ca="1" si="391"/>
        <v>7,2985502782975-0,900190317681792i</v>
      </c>
      <c r="CA287" s="240" t="str">
        <f t="shared" ca="1" si="392"/>
        <v>2,61981608403422E-12+7,35385468804521i</v>
      </c>
      <c r="CB287" s="240" t="str">
        <f t="shared" ca="1" si="393"/>
        <v>-7,29855027829722-0,900190317684057i</v>
      </c>
      <c r="CC287" s="240" t="str">
        <f t="shared" ca="1" si="394"/>
        <v>1,78684093508622-7,13346887885444i</v>
      </c>
      <c r="CD287" s="240" t="str">
        <f t="shared" ca="1" si="395"/>
        <v>6,86109346762281+2,6466158016282i</v>
      </c>
      <c r="CE287" s="240" t="str">
        <f t="shared" ca="1" si="396"/>
        <v>-3,46658310303737+6,48552082431475i</v>
      </c>
      <c r="CF287" s="240" t="str">
        <f t="shared" ca="1" si="397"/>
        <v>-6,01239991106993-4,23440976787211i</v>
      </c>
      <c r="CG287" s="240" t="str">
        <f t="shared" ca="1" si="398"/>
        <v>4,93854696839872-5,44884690680554i</v>
      </c>
      <c r="CH287" s="240" t="str">
        <f t="shared" ca="1" si="399"/>
        <v>4,80333817326196+5,56840382570885i</v>
      </c>
      <c r="CI287" s="240" t="str">
        <f t="shared" ca="1" si="400"/>
        <v>-6,11450670639979+4,0855827626272i</v>
      </c>
      <c r="CJ287" s="240" t="str">
        <f t="shared" ca="1" si="401"/>
        <v>-3,30637638437743-6,56864171482322i</v>
      </c>
      <c r="CK287" s="240" t="str">
        <f t="shared" ca="1" si="402"/>
        <v>6,9239782377475-2,47743902772271i</v>
      </c>
      <c r="CL287" s="240" t="str">
        <f t="shared" ca="1" si="403"/>
        <v>1,61123868208489+7,17517168311936i</v>
      </c>
      <c r="CM287" s="240" t="str">
        <f t="shared" ca="1" si="404"/>
        <v>-7,31844386770911+0,720803806923459i</v>
      </c>
      <c r="CN287" s="240" t="str">
        <f t="shared" ca="1" si="405"/>
        <v>0,180472628420528-7,35163984450241i</v>
      </c>
      <c r="CO287" s="240" t="str">
        <f t="shared" ca="1" si="406"/>
        <v>7,27426031510825+1,07903458745571i</v>
      </c>
      <c r="CP287" s="240" t="str">
        <f t="shared" ca="1" si="407"/>
        <v>-1,96136686191992+7,0874691396751i</v>
      </c>
      <c r="CQ287" s="240" t="str">
        <f t="shared" ca="1" si="408"/>
        <v>-6,79407583134684-2,81419835313598i</v>
      </c>
      <c r="CR287" s="240" t="str">
        <f t="shared" ca="1" si="409"/>
        <v>3,62470168165753-6,39849329857222i</v>
      </c>
      <c r="CS287" s="240" t="str">
        <f t="shared" ca="1" si="410"/>
        <v>5,9066714708533+4,38068612300542i</v>
      </c>
      <c r="CT287" s="240" t="str">
        <f t="shared" ca="1" si="411"/>
        <v>-5,07078096750987+5,32600780626767i</v>
      </c>
      <c r="CU287" s="240" t="str">
        <f t="shared" ca="1" si="412"/>
        <v>-4,66523602680865-5,68460654637163i</v>
      </c>
      <c r="CV287" s="240" t="str">
        <f t="shared" ca="1" si="413"/>
        <v>6,21293035152433-3,93429475509809i</v>
      </c>
      <c r="CW287" s="240" t="str">
        <f t="shared" ca="1" si="414"/>
        <v>3,14417802821895+6,64780590117896i</v>
      </c>
      <c r="CX287" s="240" t="str">
        <f t="shared" ca="1" si="415"/>
        <v>-6,98269226228504+2,30676993718687i</v>
      </c>
      <c r="CY287" s="240" t="str">
        <f t="shared" ca="1" si="416"/>
        <v>-1,43466587915219-7,21255243225871i</v>
      </c>
      <c r="CZ287" s="240" t="str">
        <f t="shared" ca="1" si="417"/>
        <v>7,33392910018914-0,540983110904012i</v>
      </c>
      <c r="DA287" s="240" t="str">
        <f t="shared" ca="1" si="418"/>
        <v>-0,36083654688772+7,34499664801249i</v>
      </c>
      <c r="DB287" s="240" t="str">
        <f t="shared" ca="1" si="419"/>
        <v>-7,24558860950767-1,25722888713919i</v>
      </c>
      <c r="DC287" s="240" t="str">
        <f t="shared" ca="1" si="420"/>
        <v>2,13471133469664-7,03720017410349i</v>
      </c>
      <c r="DD287" s="240" t="str">
        <f t="shared" ca="1" si="421"/>
        <v>6,72296569783711+2,98008573678512i</v>
      </c>
      <c r="DE287" s="240" t="str">
        <f t="shared" ca="1" si="422"/>
        <v>-3,780636875521+6,30761155972174i</v>
      </c>
      <c r="DF287" s="240" t="str">
        <f t="shared" ca="1" si="423"/>
        <v>-5,79738507260707-4,52432371662299i</v>
      </c>
      <c r="DG287" s="240" t="str">
        <f t="shared" ca="1" si="424"/>
        <v>5,19996051777994-5,19996051777456i</v>
      </c>
      <c r="DH287" s="240" t="str">
        <f t="shared" ca="1" si="425"/>
        <v>4,52432371662292+5,79738507260712i</v>
      </c>
      <c r="DI287" s="240" t="str">
        <f t="shared" ca="1" si="426"/>
        <v>-6,30761155972178+3,78063687552093i</v>
      </c>
      <c r="DJ287" s="240" t="str">
        <f t="shared" ca="1" si="427"/>
        <v>-2,98008573678505-6,72296569783714i</v>
      </c>
      <c r="DK287" s="240" t="str">
        <f t="shared" ca="1" si="428"/>
        <v>7,03720017410352-2,13471133469656i</v>
      </c>
      <c r="DL287" s="240" t="str">
        <f t="shared" ca="1" si="429"/>
        <v>1,2572288871391+7,24558860950769i</v>
      </c>
      <c r="DM287" s="240" t="str">
        <f t="shared" ca="1" si="430"/>
        <v>-7,34499664801286+0,360836546880122i</v>
      </c>
      <c r="DN287" s="240" t="str">
        <f t="shared" ca="1" si="431"/>
        <v>0,540983110904095-7,33392910018913i</v>
      </c>
      <c r="DO287" s="240" t="str">
        <f t="shared" ca="1" si="432"/>
        <v>7,21255243225869+1,43466587915227i</v>
      </c>
      <c r="DP287" s="240" t="str">
        <f t="shared" ca="1" si="433"/>
        <v>-2,30676993718695+6,98269226228502i</v>
      </c>
      <c r="DQ287" s="240" t="str">
        <f t="shared" ca="1" si="434"/>
        <v>-6,64780590117892-3,14417802821903i</v>
      </c>
      <c r="DR287" s="240" t="str">
        <f t="shared" ca="1" si="435"/>
        <v>3,93429475509816-6,21293035152428i</v>
      </c>
      <c r="DS287" s="240" t="str">
        <f t="shared" ca="1" si="436"/>
        <v>5,68460654637158+4,66523602680871i</v>
      </c>
      <c r="DT287" s="240" t="str">
        <f t="shared" ca="1" si="437"/>
        <v>-5,32600780626773+5,07078096750981i</v>
      </c>
      <c r="DU287" s="240" t="str">
        <f t="shared" ca="1" si="438"/>
        <v>-4,38068612300569-5,9066714708531i</v>
      </c>
      <c r="DV287" s="240" t="str">
        <f t="shared" ca="1" si="439"/>
        <v>6,39849329857226-3,62470168165745i</v>
      </c>
      <c r="DW287" s="240" t="str">
        <f t="shared" ca="1" si="440"/>
        <v>2,81419835313552+6,79407583134703i</v>
      </c>
      <c r="DX287" s="240" t="str">
        <f t="shared" ca="1" si="441"/>
        <v>-7,08746913967501+1,96136686192024i</v>
      </c>
      <c r="DY287" s="240" t="str">
        <f t="shared" ca="1" si="442"/>
        <v>-1,07903458745563-7,27426031510826i</v>
      </c>
      <c r="DZ287" s="240" t="str">
        <f t="shared" ca="1" si="443"/>
        <v>7,35163984450243-0,180472628420028i</v>
      </c>
      <c r="EA287" s="240" t="str">
        <f t="shared" ca="1" si="444"/>
        <v>-0,720803806923125+7,31844386770915i</v>
      </c>
      <c r="EB287" s="240" t="str">
        <f t="shared" ca="1" si="445"/>
        <v>-7,17517168311934-1,61123868208497i</v>
      </c>
      <c r="EC287" s="240" t="str">
        <f t="shared" ca="1" si="446"/>
        <v>2,47743902772318-6,92397823774733i</v>
      </c>
      <c r="ED287" s="240" t="str">
        <f t="shared" ca="1" si="447"/>
        <v>6,56864171482337+3,30637638437713i</v>
      </c>
      <c r="EE287" s="240" t="str">
        <f t="shared" ca="1" si="448"/>
        <v>-4,08558276262727+6,11450670639975i</v>
      </c>
      <c r="EF287" s="240" t="str">
        <f t="shared" ca="1" si="449"/>
        <v>-5,56840382571344-4,80333817325664i</v>
      </c>
      <c r="EG287" s="240" t="str">
        <f t="shared" ca="1" si="450"/>
        <v>5,44884690680531-4,93854696839897i</v>
      </c>
      <c r="EH287" s="240" t="str">
        <f t="shared" ca="1" si="451"/>
        <v>4,23440976787205+6,01239991106998i</v>
      </c>
      <c r="EI287" s="240" t="str">
        <f t="shared" ca="1" si="452"/>
        <v>-6,48552082431499+3,46658310303693i</v>
      </c>
      <c r="EJ287" s="240" t="str">
        <f t="shared" ca="1" si="453"/>
        <v>-2,64661580162852-6,86109346762269i</v>
      </c>
      <c r="EK287" s="240" t="str">
        <f t="shared" ca="1" si="454"/>
        <v>7,13346887885445-1,78684093508614i</v>
      </c>
      <c r="EL287" s="240" t="str">
        <f t="shared" ca="1" si="455"/>
        <v>0,900190317683976+7,29855027829723i</v>
      </c>
      <c r="EM287" s="240" t="str">
        <f t="shared" ca="1" si="456"/>
        <v>-7,35385468804521-2,28469619286482E-12i</v>
      </c>
      <c r="EN287" s="240"/>
      <c r="EO287" s="240"/>
      <c r="EP287" s="240"/>
    </row>
    <row r="288" spans="1:146">
      <c r="A288" s="268">
        <f t="shared" si="323"/>
        <v>3.6718750000000028E-3</v>
      </c>
      <c r="B288" s="267">
        <v>188</v>
      </c>
      <c r="C288" s="266">
        <f t="shared" si="324"/>
        <v>37600</v>
      </c>
      <c r="N288" s="265">
        <f t="shared" ca="1" si="327"/>
        <v>22.316579211319628</v>
      </c>
      <c r="O288" s="240">
        <f t="shared" ca="1" si="328"/>
        <v>7.3165792113196275</v>
      </c>
      <c r="P288" s="240" t="str">
        <f t="shared" ca="1" si="329"/>
        <v>-0,717150171288254+7,2813478825926i</v>
      </c>
      <c r="Q288" s="240" t="str">
        <f t="shared" ca="1" si="330"/>
        <v>-7,17599319336657-1,42739379439284i</v>
      </c>
      <c r="R288" s="240" t="str">
        <f t="shared" ca="1" si="331"/>
        <v>2,12389083496481-7,00152976689145i</v>
      </c>
      <c r="S288" s="240" t="str">
        <f t="shared" ca="1" si="332"/>
        <v>6,75963778133568+2,79993364575909i</v>
      </c>
      <c r="T288" s="240" t="str">
        <f t="shared" ca="1" si="333"/>
        <v>-3,44901156494528+6,45264678875175i</v>
      </c>
      <c r="U288" s="241" t="str">
        <f t="shared" ca="1" si="334"/>
        <v>-6,08351328021698-4,06487361733894i</v>
      </c>
      <c r="V288" s="240" t="str">
        <f t="shared" ca="1" si="335"/>
        <v>4,64158871471232-5,65579221320672i</v>
      </c>
      <c r="W288" s="240" t="str">
        <f t="shared" ca="1" si="336"/>
        <v>5,17360277541278+5,17360277541248i</v>
      </c>
      <c r="X288" s="240" t="str">
        <f t="shared" ca="1" si="337"/>
        <v>-5,65579221320648+4,64158871471261i</v>
      </c>
      <c r="Y288" s="240" t="str">
        <f t="shared" ca="1" si="338"/>
        <v>-4,06487361733929-6,08351328021674i</v>
      </c>
      <c r="Z288" s="240" t="str">
        <f t="shared" ca="1" si="339"/>
        <v>6,4526467887519-3,44901156494501i</v>
      </c>
      <c r="AA288" s="240" t="str">
        <f t="shared" ca="1" si="340"/>
        <v>2,79993364575882+6,75963778133579i</v>
      </c>
      <c r="AB288" s="240" t="str">
        <f t="shared" ca="1" si="341"/>
        <v>-7,00152976689154+2,12389083496451i</v>
      </c>
      <c r="AC288" s="240" t="str">
        <f t="shared" ca="1" si="342"/>
        <v>-1,42739379439264-7,17599319336661i</v>
      </c>
      <c r="AD288" s="240" t="str">
        <f t="shared" ca="1" si="343"/>
        <v>7,28134788259262-0,717150171288058i</v>
      </c>
      <c r="AE288" s="240" t="str">
        <f t="shared" ca="1" si="344"/>
        <v>-2,93999120916385E-13+7,31657921131963i</v>
      </c>
      <c r="AF288" s="240" t="str">
        <f t="shared" ca="1" si="345"/>
        <v>-7,28134788259263-0,717150171287919i</v>
      </c>
      <c r="AG288" s="240" t="str">
        <f t="shared" ca="1" si="346"/>
        <v>1,42739379439261-7,17599319336662i</v>
      </c>
      <c r="AH288" s="240" t="str">
        <f t="shared" ca="1" si="347"/>
        <v>7,00152976689158+2,12389083496437i</v>
      </c>
      <c r="AI288" s="240" t="str">
        <f t="shared" ca="1" si="348"/>
        <v>-2,79993364575869+6,75963778133584i</v>
      </c>
      <c r="AJ288" s="240" t="str">
        <f t="shared" ca="1" si="349"/>
        <v>-6,45264678875194-3,44901156494493i</v>
      </c>
      <c r="AK288" s="240" t="str">
        <f t="shared" ca="1" si="350"/>
        <v>4,06487361734044-6,08351328021599i</v>
      </c>
      <c r="AL288" s="240" t="str">
        <f t="shared" ca="1" si="351"/>
        <v>5,65579221320565+4,64158871471363i</v>
      </c>
      <c r="AM288" s="240" t="str">
        <f t="shared" ca="1" si="352"/>
        <v>-5,17360277541372+5,17360277541154i</v>
      </c>
      <c r="AN288" s="240" t="str">
        <f t="shared" ca="1" si="353"/>
        <v>-4,64158871471126-5,65579221320759i</v>
      </c>
      <c r="AO288" s="240" t="str">
        <f t="shared" ca="1" si="354"/>
        <v>6,08351328021774-4,0648736173378i</v>
      </c>
      <c r="AP288" s="240" t="str">
        <f t="shared" ca="1" si="355"/>
        <v>3,44901156494351+6,45264678875269i</v>
      </c>
      <c r="AQ288" s="240" t="str">
        <f t="shared" ca="1" si="356"/>
        <v>-6,7596377813365+2,79993364575711i</v>
      </c>
      <c r="AR288" s="240" t="str">
        <f t="shared" ca="1" si="357"/>
        <v>-6,7596377813365+2,79993364575711i</v>
      </c>
      <c r="AS288" s="240" t="str">
        <f t="shared" ca="1" si="358"/>
        <v>7,17599319336693-1,42739379439102i</v>
      </c>
      <c r="AT288" s="240" t="str">
        <f t="shared" ca="1" si="359"/>
        <v>0,717150171286214+7,2813478825928i</v>
      </c>
      <c r="AU288" s="240" t="str">
        <f t="shared" ca="1" si="360"/>
        <v>-7,31657921131963-2,0436460604134E-12i</v>
      </c>
      <c r="AV288" s="240" t="str">
        <f t="shared" ca="1" si="361"/>
        <v>0,717150171290282-7,2813478825924i</v>
      </c>
      <c r="AW288" s="240" t="str">
        <f t="shared" ca="1" si="362"/>
        <v>7,17599319336613+1,42739379439503i</v>
      </c>
      <c r="AX288" s="240" t="str">
        <f t="shared" ca="1" si="363"/>
        <v>-2,12389083496674+7,00152976689086i</v>
      </c>
      <c r="AY288" s="240" t="str">
        <f t="shared" ca="1" si="364"/>
        <v>-6,75963778133486-2,79993364576108i</v>
      </c>
      <c r="AZ288" s="240" t="str">
        <f t="shared" ca="1" si="365"/>
        <v>3,44901156494711-6,45264678875077i</v>
      </c>
      <c r="BA288" s="240" t="str">
        <f t="shared" ca="1" si="366"/>
        <v>6,08351328021547+4,0648736173412i</v>
      </c>
      <c r="BB288" s="240" t="str">
        <f t="shared" ca="1" si="367"/>
        <v>-4,6415887147145+5,65579221320493i</v>
      </c>
      <c r="BC288" s="240" t="str">
        <f t="shared" ca="1" si="368"/>
        <v>-5,17360277541083-5,17360277541443i</v>
      </c>
      <c r="BD288" s="240" t="str">
        <f t="shared" ca="1" si="369"/>
        <v>5,6557922132083-4,64158871471039i</v>
      </c>
      <c r="BE288" s="240" t="str">
        <f t="shared" ca="1" si="370"/>
        <v>4,06487361733695+6,08351328021831i</v>
      </c>
      <c r="BF288" s="240" t="str">
        <f t="shared" ca="1" si="371"/>
        <v>-6,45264678875318+3,44901156494261i</v>
      </c>
      <c r="BG288" s="240" t="str">
        <f t="shared" ca="1" si="372"/>
        <v>-2,79993364575617-6,75963778133689i</v>
      </c>
      <c r="BH288" s="240" t="str">
        <f t="shared" ca="1" si="373"/>
        <v>7,00152976689235-2,12389083496185i</v>
      </c>
      <c r="BI288" s="240" t="str">
        <f t="shared" ca="1" si="374"/>
        <v>1,42739379439002+7,17599319336713i</v>
      </c>
      <c r="BJ288" s="240" t="str">
        <f t="shared" ca="1" si="375"/>
        <v>-7,2813478825929+0,717150171285197i</v>
      </c>
      <c r="BK288" s="240" t="str">
        <f t="shared" ca="1" si="376"/>
        <v>3,0654690906201E-12-7,31657921131963i</v>
      </c>
      <c r="BL288" s="240" t="str">
        <f t="shared" ca="1" si="377"/>
        <v>7,28134788259228+0,717150171291505i</v>
      </c>
      <c r="BM288" s="240" t="str">
        <f t="shared" ca="1" si="378"/>
        <v>-1,42739379439604+7,17599319336594i</v>
      </c>
      <c r="BN288" s="240" t="str">
        <f t="shared" ca="1" si="379"/>
        <v>-7,00152976689057-2,12389083496772i</v>
      </c>
      <c r="BO288" s="240" t="str">
        <f t="shared" ca="1" si="380"/>
        <v>2,79993364576202-6,75963778133447i</v>
      </c>
      <c r="BP288" s="240" t="str">
        <f t="shared" ca="1" si="381"/>
        <v>6,45264678875029+3,44901156494801i</v>
      </c>
      <c r="BQ288" s="240" t="str">
        <f t="shared" ca="1" si="382"/>
        <v>-4,06487361734205+6,0835132802149i</v>
      </c>
      <c r="BR288" s="240" t="str">
        <f t="shared" ca="1" si="383"/>
        <v>-5,65579221320429-4,64158871471529i</v>
      </c>
      <c r="BS288" s="240" t="str">
        <f t="shared" ca="1" si="384"/>
        <v>5,1736027754153-5,17360277540996i</v>
      </c>
      <c r="BT288" s="240" t="str">
        <f t="shared" ca="1" si="385"/>
        <v>4,64158871470976+5,65579221320882i</v>
      </c>
      <c r="BU288" s="240" t="str">
        <f t="shared" ca="1" si="386"/>
        <v>-6,08351328021472+4,06487361734232i</v>
      </c>
      <c r="BV288" s="240" t="str">
        <f t="shared" ca="1" si="387"/>
        <v>-3,44901156494152-6,45264678875376i</v>
      </c>
      <c r="BW288" s="240" t="str">
        <f t="shared" ca="1" si="388"/>
        <v>6,75963778133721-2,79993364575541i</v>
      </c>
      <c r="BX288" s="240" t="str">
        <f t="shared" ca="1" si="389"/>
        <v>2,12389083496804+7,00152976689047i</v>
      </c>
      <c r="BY288" s="240" t="str">
        <f t="shared" ca="1" si="390"/>
        <v>-7,17599319336591+1,42739379439616i</v>
      </c>
      <c r="BZ288" s="240" t="str">
        <f t="shared" ca="1" si="391"/>
        <v>-0,717150171291423-7,28134788259229i</v>
      </c>
      <c r="CA288" s="240" t="str">
        <f t="shared" ca="1" si="392"/>
        <v>7,31657921131963-2,98299728370768E-12i</v>
      </c>
      <c r="CB288" s="240" t="str">
        <f t="shared" ca="1" si="393"/>
        <v>-0,717150171285073+7,28134788259292i</v>
      </c>
      <c r="CC288" s="240" t="str">
        <f t="shared" ca="1" si="394"/>
        <v>-7,17599319336716-1,42739379438991i</v>
      </c>
      <c r="CD288" s="240" t="str">
        <f t="shared" ca="1" si="395"/>
        <v>2,12389083496193-7,00152976689232i</v>
      </c>
      <c r="CE288" s="240" t="str">
        <f t="shared" ca="1" si="396"/>
        <v>6,75963778133694+2,79993364575605i</v>
      </c>
      <c r="CF288" s="240" t="str">
        <f t="shared" ca="1" si="397"/>
        <v>-3,4490115649425+6,45264678875323i</v>
      </c>
      <c r="CG288" s="240" t="str">
        <f t="shared" ca="1" si="398"/>
        <v>-6,08351328021827-4,06487361733702i</v>
      </c>
      <c r="CH288" s="240" t="str">
        <f t="shared" ca="1" si="399"/>
        <v>4,64158871471029-5,65579221320838i</v>
      </c>
      <c r="CI288" s="240" t="str">
        <f t="shared" ca="1" si="400"/>
        <v>5,17360277541453+5,17360277541074i</v>
      </c>
      <c r="CJ288" s="240" t="str">
        <f t="shared" ca="1" si="401"/>
        <v>-5,65579221320498+4,64158871471443i</v>
      </c>
      <c r="CK288" s="240" t="str">
        <f t="shared" ca="1" si="402"/>
        <v>-4,06487361734148-6,08351328021529i</v>
      </c>
      <c r="CL288" s="240" t="str">
        <f t="shared" ca="1" si="403"/>
        <v>6,45264678875071-3,44901156494722i</v>
      </c>
      <c r="CM288" s="240" t="str">
        <f t="shared" ca="1" si="404"/>
        <v>2,799933645761+6,75963778133489i</v>
      </c>
      <c r="CN288" s="240" t="str">
        <f t="shared" ca="1" si="405"/>
        <v>-7,00152976689077+2,12389083496706i</v>
      </c>
      <c r="CO288" s="240" t="str">
        <f t="shared" ca="1" si="406"/>
        <v>-1,42739379439516-7,17599319336611i</v>
      </c>
      <c r="CP288" s="240" t="str">
        <f t="shared" ca="1" si="407"/>
        <v>7,28134788259239-0,717150171290406i</v>
      </c>
      <c r="CQ288" s="240" t="str">
        <f t="shared" ca="1" si="408"/>
        <v>1,96117425350099E-12+7,31657921131963i</v>
      </c>
      <c r="CR288" s="240" t="str">
        <f t="shared" ca="1" si="409"/>
        <v>-7,28134788259281-0,717150171286089i</v>
      </c>
      <c r="CS288" s="240" t="str">
        <f t="shared" ca="1" si="410"/>
        <v>1,42739379439091-7,17599319336695i</v>
      </c>
      <c r="CT288" s="240" t="str">
        <f t="shared" ca="1" si="411"/>
        <v>7,00152976689203+2,12389083496291i</v>
      </c>
      <c r="CU288" s="240" t="str">
        <f t="shared" ca="1" si="412"/>
        <v>-2,79993364575699+6,75963778133655i</v>
      </c>
      <c r="CV288" s="240" t="str">
        <f t="shared" ca="1" si="413"/>
        <v>-6,45264678875276-3,4490115649434i</v>
      </c>
      <c r="CW288" s="240" t="str">
        <f t="shared" ca="1" si="414"/>
        <v>4,06487361733787-6,0835132802177i</v>
      </c>
      <c r="CX288" s="240" t="str">
        <f t="shared" ca="1" si="415"/>
        <v>5,65579221320774+4,64158871471108i</v>
      </c>
      <c r="CY288" s="240" t="str">
        <f t="shared" ca="1" si="416"/>
        <v>-5,17360277541146+5,1736027754138i</v>
      </c>
      <c r="CZ288" s="240" t="str">
        <f t="shared" ca="1" si="417"/>
        <v>-4,64158871471364-5,65579221320563i</v>
      </c>
      <c r="DA288" s="240" t="str">
        <f t="shared" ca="1" si="418"/>
        <v>6,08351328021585-4,06487361734063i</v>
      </c>
      <c r="DB288" s="240" t="str">
        <f t="shared" ca="1" si="419"/>
        <v>3,44901156494632+6,45264678875119i</v>
      </c>
      <c r="DC288" s="240" t="str">
        <f t="shared" ca="1" si="420"/>
        <v>-6,75963778133528+2,79993364576006i</v>
      </c>
      <c r="DD288" s="240" t="str">
        <f t="shared" ca="1" si="421"/>
        <v>-2,12389083496608-7,00152976689107i</v>
      </c>
      <c r="DE288" s="240" t="str">
        <f t="shared" ca="1" si="422"/>
        <v>7,17599319336631-1,42739379439416i</v>
      </c>
      <c r="DF288" s="240" t="str">
        <f t="shared" ca="1" si="423"/>
        <v>0,717150171289389+7,28134788259249i</v>
      </c>
      <c r="DG288" s="240" t="str">
        <f t="shared" ca="1" si="424"/>
        <v>-7,31657921131963+9,39351223294284E-13i</v>
      </c>
      <c r="DH288" s="240" t="str">
        <f t="shared" ca="1" si="425"/>
        <v>0,717150171287106-7,28134788259271i</v>
      </c>
      <c r="DI288" s="240" t="str">
        <f t="shared" ca="1" si="426"/>
        <v>7,17599319336675+1,42739379439191i</v>
      </c>
      <c r="DJ288" s="240" t="str">
        <f t="shared" ca="1" si="427"/>
        <v>-2,12389083496389+7,00152976689173i</v>
      </c>
      <c r="DK288" s="240" t="str">
        <f t="shared" ca="1" si="428"/>
        <v>-6,75963778133616-2,79993364575794i</v>
      </c>
      <c r="DL288" s="240" t="str">
        <f t="shared" ca="1" si="429"/>
        <v>3,4490115649443-6,45264678875228i</v>
      </c>
      <c r="DM288" s="240" t="str">
        <f t="shared" ca="1" si="430"/>
        <v>6,08351328021713+4,06487361733872i</v>
      </c>
      <c r="DN288" s="240" t="str">
        <f t="shared" ca="1" si="431"/>
        <v>-4,64158871471187+5,65579221320709i</v>
      </c>
      <c r="DO288" s="240" t="str">
        <f t="shared" ca="1" si="432"/>
        <v>-5,17360277541308-5,17360277541218i</v>
      </c>
      <c r="DP288" s="240" t="str">
        <f t="shared" ca="1" si="433"/>
        <v>5,65579221320628-4,64158871471285i</v>
      </c>
      <c r="DQ288" s="240" t="str">
        <f t="shared" ca="1" si="434"/>
        <v>4,06487361733978+6,08351328021643i</v>
      </c>
      <c r="DR288" s="240" t="str">
        <f t="shared" ca="1" si="435"/>
        <v>-6,45264678875168+3,44901156494542i</v>
      </c>
      <c r="DS288" s="240" t="str">
        <f t="shared" ca="1" si="436"/>
        <v>-2,79993364575911-6,75963778133567i</v>
      </c>
      <c r="DT288" s="240" t="str">
        <f t="shared" ca="1" si="437"/>
        <v>7,00152976689148-2,1238908349647i</v>
      </c>
      <c r="DU288" s="240" t="str">
        <f t="shared" ca="1" si="438"/>
        <v>1,42739379439315+7,17599319336651i</v>
      </c>
      <c r="DV288" s="240" t="str">
        <f t="shared" ca="1" si="439"/>
        <v>-7,28134788259259+0,717150171288372i</v>
      </c>
      <c r="DW288" s="240" t="str">
        <f t="shared" ca="1" si="440"/>
        <v>8,24718069124136E-14-7,31657921131963i</v>
      </c>
      <c r="DX288" s="240" t="str">
        <f t="shared" ca="1" si="441"/>
        <v>7,28134788259257+0,717150171288537i</v>
      </c>
      <c r="DY288" s="240" t="str">
        <f t="shared" ca="1" si="442"/>
        <v>-1,4273937943925+7,17599319336664i</v>
      </c>
      <c r="DZ288" s="240" t="str">
        <f t="shared" ca="1" si="443"/>
        <v>-7,00152976689155-2,12389083496446i</v>
      </c>
      <c r="EA288" s="240" t="str">
        <f t="shared" ca="1" si="444"/>
        <v>2,79993364575888-6,75963778133576i</v>
      </c>
      <c r="EB288" s="240" t="str">
        <f t="shared" ca="1" si="445"/>
        <v>6,45264678875179+3,4490115649452i</v>
      </c>
      <c r="EC288" s="240" t="str">
        <f t="shared" ca="1" si="446"/>
        <v>-4,06487361733957+6,08351328021656i</v>
      </c>
      <c r="ED288" s="240" t="str">
        <f t="shared" ca="1" si="447"/>
        <v>-5,65579221320617-4,64158871471299i</v>
      </c>
      <c r="EE288" s="240" t="str">
        <f t="shared" ca="1" si="448"/>
        <v>5,1736027754132-5,17360277541206i</v>
      </c>
      <c r="EF288" s="240" t="str">
        <f t="shared" ca="1" si="449"/>
        <v>4,64158871471238+5,65579221320666i</v>
      </c>
      <c r="EG288" s="240" t="str">
        <f t="shared" ca="1" si="450"/>
        <v>-6,08351328021699+4,06487361733893i</v>
      </c>
      <c r="EH288" s="240" t="str">
        <f t="shared" ca="1" si="451"/>
        <v>-3,44901156494452-6,45264678875216i</v>
      </c>
      <c r="EI288" s="240" t="str">
        <f t="shared" ca="1" si="452"/>
        <v>6,75963778133606-2,79993364575817i</v>
      </c>
      <c r="EJ288" s="240" t="str">
        <f t="shared" ca="1" si="453"/>
        <v>2,12389083496373+7,00152976689178i</v>
      </c>
      <c r="EK288" s="240" t="str">
        <f t="shared" ca="1" si="454"/>
        <v>-7,17599319336679+1,42739379439174i</v>
      </c>
      <c r="EL288" s="240" t="str">
        <f t="shared" ca="1" si="455"/>
        <v>-0,717150171287769-7,28134788259265i</v>
      </c>
      <c r="EM288" s="240" t="str">
        <f t="shared" ca="1" si="456"/>
        <v>7,31657921131963+6,8839546038179E-13i</v>
      </c>
      <c r="EN288" s="240"/>
      <c r="EO288" s="240"/>
      <c r="EP288" s="240"/>
    </row>
    <row r="289" spans="1:146">
      <c r="A289" s="268">
        <f t="shared" si="323"/>
        <v>3.6914062500000028E-3</v>
      </c>
      <c r="B289" s="267">
        <v>189</v>
      </c>
      <c r="C289" s="266">
        <f t="shared" si="324"/>
        <v>37800</v>
      </c>
      <c r="N289" s="265">
        <f t="shared" ca="1" si="327"/>
        <v>22.254719100604813</v>
      </c>
      <c r="O289" s="240">
        <f t="shared" ca="1" si="328"/>
        <v>7.2547191006048122</v>
      </c>
      <c r="P289" s="240" t="str">
        <f t="shared" ca="1" si="329"/>
        <v>-0,533690244674158+7,23506212491779i</v>
      </c>
      <c r="Q289" s="240" t="str">
        <f t="shared" ca="1" si="330"/>
        <v>-7,1761977207111-1,06448837567211i</v>
      </c>
      <c r="R289" s="240" t="str">
        <f t="shared" ca="1" si="331"/>
        <v>1,58951795193252-7,07844487929125i</v>
      </c>
      <c r="S289" s="240" t="str">
        <f t="shared" ca="1" si="332"/>
        <v>6,9423333317756+2,10593379269097i</v>
      </c>
      <c r="T289" s="240" t="str">
        <f t="shared" ca="1" si="333"/>
        <v>-2,61093739576322+6,76860067843314i</v>
      </c>
      <c r="U289" s="241" t="str">
        <f t="shared" ca="1" si="334"/>
        <v>-6,55818839156497-3,10179210286937i</v>
      </c>
      <c r="V289" s="240" t="str">
        <f t="shared" ca="1" si="335"/>
        <v>3,57583792982334-6,31223671358395i</v>
      </c>
      <c r="W289" s="240" t="str">
        <f t="shared" ca="1" si="336"/>
        <v>6,03207847794361+4,03050598121498i</v>
      </c>
      <c r="X289" s="240" t="str">
        <f t="shared" ca="1" si="337"/>
        <v>-4,46333237148081+5,71923188639627i</v>
      </c>
      <c r="Y289" s="240" t="str">
        <f t="shared" ca="1" si="338"/>
        <v>-5,3753922817273-4,87197157691082i</v>
      </c>
      <c r="Z289" s="240" t="str">
        <f t="shared" ca="1" si="339"/>
        <v>5,25420914624518-5,00242296054559i</v>
      </c>
      <c r="AA289" s="240" t="str">
        <f t="shared" ca="1" si="340"/>
        <v>4,60234507591712+5,60797370097807i</v>
      </c>
      <c r="AB289" s="240" t="str">
        <f t="shared" ca="1" si="341"/>
        <v>-5,93134816033532+4,17732668456359i</v>
      </c>
      <c r="AC289" s="240" t="str">
        <f t="shared" ca="1" si="342"/>
        <v>-3,72967099797187-6,22258013010422i</v>
      </c>
      <c r="AD289" s="240" t="str">
        <f t="shared" ca="1" si="343"/>
        <v>6,48009139900745-3,26180390109367i</v>
      </c>
      <c r="AE289" s="240" t="str">
        <f t="shared" ca="1" si="344"/>
        <v>2,77626080626422+6,70248649116739i</v>
      </c>
      <c r="AF289" s="240" t="str">
        <f t="shared" ca="1" si="345"/>
        <v>-6,88856022831096+2,27567291358245i</v>
      </c>
      <c r="AG289" s="240" t="str">
        <f t="shared" ca="1" si="346"/>
        <v>-1,76275295221247-7,03730426073411i</v>
      </c>
      <c r="AH289" s="240" t="str">
        <f t="shared" ca="1" si="347"/>
        <v>7,14791253163793-1,24028047986484i</v>
      </c>
      <c r="AI289" s="240" t="str">
        <f t="shared" ca="1" si="348"/>
        <v>0,711086820135664+7,21978564521895i</v>
      </c>
      <c r="AJ289" s="240" t="str">
        <f t="shared" ca="1" si="349"/>
        <v>-7,25253411484741+0,178039719317754i</v>
      </c>
      <c r="AK289" s="240" t="str">
        <f t="shared" ca="1" si="350"/>
        <v>0,355972194164966-7,24598047372898i</v>
      </c>
      <c r="AL289" s="240" t="str">
        <f t="shared" ca="1" si="351"/>
        <v>7,20016023661253+0,888055063486576i</v>
      </c>
      <c r="AM289" s="240" t="str">
        <f t="shared" ca="1" si="352"/>
        <v>-1,41532548547571+7,11532170733293i</v>
      </c>
      <c r="AN289" s="240" t="str">
        <f t="shared" ca="1" si="353"/>
        <v>-6,99192463323102-1,93492613603141i</v>
      </c>
      <c r="AO289" s="240" t="str">
        <f t="shared" ca="1" si="354"/>
        <v>2,44404125420214-6,83063771374521i</v>
      </c>
      <c r="AP289" s="240" t="str">
        <f t="shared" ca="1" si="355"/>
        <v>6,63233497666214+2,93991190106511i</v>
      </c>
      <c r="AQ289" s="240" t="str">
        <f t="shared" ca="1" si="356"/>
        <v>-3,41985091061445+6,39809104169751i</v>
      </c>
      <c r="AR289" s="240" t="str">
        <f t="shared" ca="1" si="357"/>
        <v>-3,41985091061445+6,39809104169751i</v>
      </c>
      <c r="AS289" s="240" t="str">
        <f t="shared" ca="1" si="358"/>
        <v>4,32163112252045-5,82704502038065i</v>
      </c>
      <c r="AT289" s="240" t="str">
        <f t="shared" ca="1" si="359"/>
        <v>5,49333748189961+4,73858549977071i</v>
      </c>
      <c r="AU289" s="240" t="str">
        <f t="shared" ca="1" si="360"/>
        <v>-5,12986107163991+5,12986107164256i</v>
      </c>
      <c r="AV289" s="240" t="str">
        <f t="shared" ca="1" si="361"/>
        <v>-4,73858549977354-5,49333748189716i</v>
      </c>
      <c r="AW289" s="240" t="str">
        <f t="shared" ca="1" si="362"/>
        <v>5,82704502038272-4,32163112251766i</v>
      </c>
      <c r="AX289" s="240" t="str">
        <f t="shared" ca="1" si="363"/>
        <v>3,88125745177148+6,12917529703211i</v>
      </c>
      <c r="AY289" s="240" t="str">
        <f t="shared" ca="1" si="364"/>
        <v>-6,39809104169904+3,41985091061156i</v>
      </c>
      <c r="AZ289" s="240" t="str">
        <f t="shared" ca="1" si="365"/>
        <v>-2,93991190106871-6,63233497666055i</v>
      </c>
      <c r="BA289" s="240" t="str">
        <f t="shared" ca="1" si="366"/>
        <v>6,83063771374387-2,44404125420586i</v>
      </c>
      <c r="BB289" s="240" t="str">
        <f t="shared" ca="1" si="367"/>
        <v>1,93492613602826+6,9919246332319i</v>
      </c>
      <c r="BC289" s="240" t="str">
        <f t="shared" ca="1" si="368"/>
        <v>-7,11532170733359+1,41532548547241i</v>
      </c>
      <c r="BD289" s="240" t="str">
        <f t="shared" ca="1" si="369"/>
        <v>-0,888055063483232-7,20016023661294i</v>
      </c>
      <c r="BE289" s="240" t="str">
        <f t="shared" ca="1" si="370"/>
        <v>7,24598047372879-0,355972194168808i</v>
      </c>
      <c r="BF289" s="240" t="str">
        <f t="shared" ca="1" si="371"/>
        <v>-0,178039719315352+7,25253411484747i</v>
      </c>
      <c r="BG289" s="240" t="str">
        <f t="shared" ca="1" si="372"/>
        <v>-7,21978564521905-0,711086820134709i</v>
      </c>
      <c r="BH289" s="240" t="str">
        <f t="shared" ca="1" si="373"/>
        <v>1,24028047986531-7,14791253163785i</v>
      </c>
      <c r="BI289" s="240" t="str">
        <f t="shared" ca="1" si="374"/>
        <v>7,03730426073365+1,76275295221434i</v>
      </c>
      <c r="BJ289" s="240" t="str">
        <f t="shared" ca="1" si="375"/>
        <v>-2,27567291358574+6,88856022830987i</v>
      </c>
      <c r="BK289" s="240" t="str">
        <f t="shared" ca="1" si="376"/>
        <v>-6,70248649116863-2,77626080626124i</v>
      </c>
      <c r="BL289" s="240" t="str">
        <f t="shared" ca="1" si="377"/>
        <v>3,26180390109208-6,48009139900826i</v>
      </c>
      <c r="BM289" s="240" t="str">
        <f t="shared" ca="1" si="378"/>
        <v>6,22258013010439+3,72967099797158i</v>
      </c>
      <c r="BN289" s="240" t="str">
        <f t="shared" ca="1" si="379"/>
        <v>-4,1773266845645+5,93134816033469i</v>
      </c>
      <c r="BO289" s="240" t="str">
        <f t="shared" ca="1" si="380"/>
        <v>-5,60797370097643-4,60234507591913i</v>
      </c>
      <c r="BP289" s="240" t="str">
        <f t="shared" ca="1" si="381"/>
        <v>5,002422960548-5,2542091462429i</v>
      </c>
      <c r="BQ289" s="240" t="str">
        <f t="shared" ca="1" si="382"/>
        <v>4,87197157691264+5,37539228172565i</v>
      </c>
      <c r="BR289" s="240" t="str">
        <f t="shared" ca="1" si="383"/>
        <v>-5,71923188639565+4,4633323714816i</v>
      </c>
      <c r="BS289" s="240" t="str">
        <f t="shared" ca="1" si="384"/>
        <v>-4,03050598121458-6,03207847794388i</v>
      </c>
      <c r="BT289" s="240" t="str">
        <f t="shared" ca="1" si="385"/>
        <v>6,3122367135849-3,57583792982166i</v>
      </c>
      <c r="BU289" s="240" t="str">
        <f t="shared" ca="1" si="386"/>
        <v>3,10179210286697+6,5581883915661i</v>
      </c>
      <c r="BV289" s="240" t="str">
        <f t="shared" ca="1" si="387"/>
        <v>-6,76860067843195+2,6109373957663i</v>
      </c>
      <c r="BW289" s="240" t="str">
        <f t="shared" ca="1" si="388"/>
        <v>-2,10593379269273-6,94233333177506i</v>
      </c>
      <c r="BX289" s="240" t="str">
        <f t="shared" ca="1" si="389"/>
        <v>7,07844487929117-1,58951795193289i</v>
      </c>
      <c r="BY289" s="240" t="str">
        <f t="shared" ca="1" si="390"/>
        <v>1,06448837567148+7,1761977207112i</v>
      </c>
      <c r="BZ289" s="240" t="str">
        <f t="shared" ca="1" si="391"/>
        <v>-7,23506212491793+0,53369024467221i</v>
      </c>
      <c r="CA289" s="240" t="str">
        <f t="shared" ca="1" si="392"/>
        <v>3,26707418302061E-12-7,25471910060481i</v>
      </c>
      <c r="CB289" s="240" t="str">
        <f t="shared" ca="1" si="393"/>
        <v>7,23506212491797+0,533690244671736i</v>
      </c>
      <c r="CC289" s="240" t="str">
        <f t="shared" ca="1" si="394"/>
        <v>-1,064488375671+7,17619772071127i</v>
      </c>
      <c r="CD289" s="240" t="str">
        <f t="shared" ca="1" si="395"/>
        <v>-7,07844487929127-1,58951795193242i</v>
      </c>
      <c r="CE289" s="240" t="str">
        <f t="shared" ca="1" si="396"/>
        <v>2,10593379269227-6,9423333317752i</v>
      </c>
      <c r="CF289" s="240" t="str">
        <f t="shared" ca="1" si="397"/>
        <v>6,76860067843227+2,61093739576546i</v>
      </c>
      <c r="CG289" s="240" t="str">
        <f t="shared" ca="1" si="398"/>
        <v>-3,10179210286654+6,55818839156631i</v>
      </c>
      <c r="CH289" s="240" t="str">
        <f t="shared" ca="1" si="399"/>
        <v>-6,31223671358513-3,57583792982125i</v>
      </c>
      <c r="CI289" s="240" t="str">
        <f t="shared" ca="1" si="400"/>
        <v>4,03050598121419-6,03207847794414i</v>
      </c>
      <c r="CJ289" s="240" t="str">
        <f t="shared" ca="1" si="401"/>
        <v>5,71923188639594+4,46333237148123i</v>
      </c>
      <c r="CK289" s="240" t="str">
        <f t="shared" ca="1" si="402"/>
        <v>-4,87197157691228+5,37539228172597i</v>
      </c>
      <c r="CL289" s="240" t="str">
        <f t="shared" ca="1" si="403"/>
        <v>-5,00242296054312-5,25420914624755i</v>
      </c>
      <c r="CM289" s="240" t="str">
        <f t="shared" ca="1" si="404"/>
        <v>5,60797370097599-4,60234507591965i</v>
      </c>
      <c r="CN289" s="240" t="str">
        <f t="shared" ca="1" si="405"/>
        <v>4,17732668456506+5,93134816033429i</v>
      </c>
      <c r="CO289" s="240" t="str">
        <f t="shared" ca="1" si="406"/>
        <v>-6,22258013010404+3,72967099797216i</v>
      </c>
      <c r="CP289" s="240" t="str">
        <f t="shared" ca="1" si="407"/>
        <v>-3,26180390109269-6,48009139900795i</v>
      </c>
      <c r="CQ289" s="240" t="str">
        <f t="shared" ca="1" si="408"/>
        <v>6,70248649116837-2,77626080626187i</v>
      </c>
      <c r="CR289" s="240" t="str">
        <f t="shared" ca="1" si="409"/>
        <v>2,27567291357934+6,88856022831198i</v>
      </c>
      <c r="CS289" s="240" t="str">
        <f t="shared" ca="1" si="410"/>
        <v>-7,03730426073348+1,762752952215i</v>
      </c>
      <c r="CT289" s="240" t="str">
        <f t="shared" ca="1" si="411"/>
        <v>-1,24028047986598-7,14791253163773i</v>
      </c>
      <c r="CU289" s="240" t="str">
        <f t="shared" ca="1" si="412"/>
        <v>7,21978564521898-0,711086820135388i</v>
      </c>
      <c r="CV289" s="240" t="str">
        <f t="shared" ca="1" si="413"/>
        <v>0,178039719316034+7,25253411484745i</v>
      </c>
      <c r="CW289" s="240" t="str">
        <f t="shared" ca="1" si="414"/>
        <v>-7,24598047372883-0,355972194168126i</v>
      </c>
      <c r="CX289" s="240" t="str">
        <f t="shared" ca="1" si="415"/>
        <v>0,88805506348276-7,200160236613i</v>
      </c>
      <c r="CY289" s="240" t="str">
        <f t="shared" ca="1" si="416"/>
        <v>7,11532170733369+1,41532548547194i</v>
      </c>
      <c r="CZ289" s="240" t="str">
        <f t="shared" ca="1" si="417"/>
        <v>-1,9349261360278+6,99192463323203i</v>
      </c>
      <c r="DA289" s="240" t="str">
        <f t="shared" ca="1" si="418"/>
        <v>-6,83063771374404-2,44404125420541i</v>
      </c>
      <c r="DB289" s="240" t="str">
        <f t="shared" ca="1" si="419"/>
        <v>2,93991190106828-6,63233497666074i</v>
      </c>
      <c r="DC289" s="240" t="str">
        <f t="shared" ca="1" si="420"/>
        <v>6,39809104169587+3,41985091061751i</v>
      </c>
      <c r="DD289" s="240" t="str">
        <f t="shared" ca="1" si="421"/>
        <v>-3,8812574517709+6,12917529703247i</v>
      </c>
      <c r="DE289" s="240" t="str">
        <f t="shared" ca="1" si="422"/>
        <v>-5,827045020383-4,32163112251728i</v>
      </c>
      <c r="DF289" s="240" t="str">
        <f t="shared" ca="1" si="423"/>
        <v>4,73858549977318-5,49333748189748i</v>
      </c>
      <c r="DG289" s="240" t="str">
        <f t="shared" ca="1" si="424"/>
        <v>5,12986107164025+5,12986107164222i</v>
      </c>
      <c r="DH289" s="240" t="str">
        <f t="shared" ca="1" si="425"/>
        <v>-5,4933374818993+4,73858549977107i</v>
      </c>
      <c r="DI289" s="240" t="str">
        <f t="shared" ca="1" si="426"/>
        <v>-4,321631122521-5,82704502038024i</v>
      </c>
      <c r="DJ289" s="240" t="str">
        <f t="shared" ca="1" si="427"/>
        <v>6,12917529703-3,88125745177481i</v>
      </c>
      <c r="DK289" s="240" t="str">
        <f t="shared" ca="1" si="428"/>
        <v>3,41985091061505+6,39809104169718i</v>
      </c>
      <c r="DL289" s="240" t="str">
        <f t="shared" ca="1" si="429"/>
        <v>-6,63233497666187+2,93991190106573i</v>
      </c>
      <c r="DM289" s="240" t="str">
        <f t="shared" ca="1" si="430"/>
        <v>-2,44404125420278-6,83063771374497i</v>
      </c>
      <c r="DN289" s="240" t="str">
        <f t="shared" ca="1" si="431"/>
        <v>6,99192463323277-1,93492613602511i</v>
      </c>
      <c r="DO289" s="240" t="str">
        <f t="shared" ca="1" si="432"/>
        <v>1,41532548547608+7,11532170733286i</v>
      </c>
      <c r="DP289" s="240" t="str">
        <f t="shared" ca="1" si="433"/>
        <v>-7,20016023661248+0,888055063486946i</v>
      </c>
      <c r="DQ289" s="240" t="str">
        <f t="shared" ca="1" si="434"/>
        <v>-0,355972194165339-7,24598047372897i</v>
      </c>
      <c r="DR289" s="240" t="str">
        <f t="shared" ca="1" si="435"/>
        <v>7,25253411484739+0,178039719318824i</v>
      </c>
      <c r="DS289" s="240" t="str">
        <f t="shared" ca="1" si="436"/>
        <v>-0,711086820138165+7,21978564521871i</v>
      </c>
      <c r="DT289" s="240" t="str">
        <f t="shared" ca="1" si="437"/>
        <v>-7,14791253163725-1,24028047986873i</v>
      </c>
      <c r="DU289" s="240" t="str">
        <f t="shared" ca="1" si="438"/>
        <v>1,76275295221051-7,0373042607346i</v>
      </c>
      <c r="DV289" s="240" t="str">
        <f t="shared" ca="1" si="439"/>
        <v>6,8885602283111+2,27567291358199i</v>
      </c>
      <c r="DW289" s="240" t="str">
        <f t="shared" ca="1" si="440"/>
        <v>-2,77626080626445+6,7024864911673i</v>
      </c>
      <c r="DX289" s="240" t="str">
        <f t="shared" ca="1" si="441"/>
        <v>-6,4800913990067-3,26180390109518i</v>
      </c>
      <c r="DY289" s="240" t="str">
        <f t="shared" ca="1" si="442"/>
        <v>3,72967099797455-6,22258013010261i</v>
      </c>
      <c r="DZ289" s="240" t="str">
        <f t="shared" ca="1" si="443"/>
        <v>5,93134816033696+4,17732668456127i</v>
      </c>
      <c r="EA289" s="240" t="str">
        <f t="shared" ca="1" si="444"/>
        <v>-4,60234507591608+5,60797370097894i</v>
      </c>
      <c r="EB289" s="240" t="str">
        <f t="shared" ca="1" si="445"/>
        <v>-5,25420914624562-5,00242296054514i</v>
      </c>
      <c r="EC289" s="240" t="str">
        <f t="shared" ca="1" si="446"/>
        <v>5,37539228172785-4,87197157691021i</v>
      </c>
      <c r="ED289" s="240" t="str">
        <f t="shared" ca="1" si="447"/>
        <v>4,46333237147903+5,71923188639766i</v>
      </c>
      <c r="EE289" s="240" t="str">
        <f t="shared" ca="1" si="448"/>
        <v>-6,0320784779457+4,03050598121186i</v>
      </c>
      <c r="EF289" s="240" t="str">
        <f t="shared" ca="1" si="449"/>
        <v>-3,57583792982527-6,31223671358284i</v>
      </c>
      <c r="EG289" s="240" t="str">
        <f t="shared" ca="1" si="450"/>
        <v>6,55818839156433-3,10179210287072i</v>
      </c>
      <c r="EH289" s="240" t="str">
        <f t="shared" ca="1" si="451"/>
        <v>2,61093739576325+6,76860067843312i</v>
      </c>
      <c r="EI289" s="240" t="str">
        <f t="shared" ca="1" si="452"/>
        <v>-6,94233333177602+2,1059337926896i</v>
      </c>
      <c r="EJ289" s="240" t="str">
        <f t="shared" ca="1" si="453"/>
        <v>-1,5895179519297-7,07844487929188i</v>
      </c>
      <c r="EK289" s="240" t="str">
        <f t="shared" ca="1" si="454"/>
        <v>7,17619772071059-1,06448837567559i</v>
      </c>
      <c r="EL289" s="240" t="str">
        <f t="shared" ca="1" si="455"/>
        <v>0,533690244676355+7,23506212491763i</v>
      </c>
      <c r="EM289" s="240" t="str">
        <f t="shared" ca="1" si="456"/>
        <v>-7,25471910060481+8,88746291916088E-13i</v>
      </c>
      <c r="EN289" s="240"/>
      <c r="EO289" s="240"/>
      <c r="EP289" s="240"/>
    </row>
    <row r="290" spans="1:146">
      <c r="A290" s="268">
        <f t="shared" si="323"/>
        <v>3.7109375000000029E-3</v>
      </c>
      <c r="B290" s="267">
        <v>190</v>
      </c>
      <c r="C290" s="266">
        <f t="shared" si="324"/>
        <v>38000</v>
      </c>
      <c r="N290" s="265">
        <f t="shared" ca="1" si="327"/>
        <v>22.132460895964151</v>
      </c>
      <c r="O290" s="240">
        <f t="shared" ca="1" si="328"/>
        <v>7.1324608959641518</v>
      </c>
      <c r="P290" s="240" t="str">
        <f t="shared" ca="1" si="329"/>
        <v>-0,349973268396207+7,12386953445006i</v>
      </c>
      <c r="Q290" s="240" t="str">
        <f t="shared" ca="1" si="330"/>
        <v>-7,09811614725022-0,69910342053481i</v>
      </c>
      <c r="R290" s="240" t="str">
        <f t="shared" ca="1" si="331"/>
        <v>1,04654937129947-7,05526277653004i</v>
      </c>
      <c r="S290" s="240" t="str">
        <f t="shared" ca="1" si="332"/>
        <v>6,99541265981328+1,39147409296107i</v>
      </c>
      <c r="T290" s="240" t="str">
        <f t="shared" ca="1" si="333"/>
        <v>-1,73304663165469+6,91870998127311i</v>
      </c>
      <c r="U290" s="241" t="str">
        <f t="shared" ca="1" si="334"/>
        <v>-6,8253395243808-2,070444109215i</v>
      </c>
      <c r="V290" s="240" t="str">
        <f t="shared" ca="1" si="335"/>
        <v>2,40285370556739-6,71552622674491i</v>
      </c>
      <c r="W290" s="240" t="str">
        <f t="shared" ca="1" si="336"/>
        <v>6,58953463821841+2,7294746168773i</v>
      </c>
      <c r="X290" s="240" t="str">
        <f t="shared" ca="1" si="337"/>
        <v>-3,04951998476206+6,4476682835731i</v>
      </c>
      <c r="Y290" s="240" t="str">
        <f t="shared" ca="1" si="338"/>
        <v>-6,29026893128393-3,36221879189649i</v>
      </c>
      <c r="Z290" s="240" t="str">
        <f t="shared" ca="1" si="339"/>
        <v>3,66681771946627-6,11771577017647i</v>
      </c>
      <c r="AA290" s="240" t="str">
        <f t="shared" ca="1" si="340"/>
        <v>5,9304244959304+3,96258296197397i</v>
      </c>
      <c r="AB290" s="240" t="str">
        <f t="shared" ca="1" si="341"/>
        <v>-4,24880199504557+5,72884630962941i</v>
      </c>
      <c r="AC290" s="240" t="str">
        <f t="shared" ca="1" si="342"/>
        <v>-5,51346683078131-4,5247852919594i</v>
      </c>
      <c r="AD290" s="240" t="str">
        <f t="shared" ca="1" si="343"/>
        <v>4,7898679847811-5,28480492741471i</v>
      </c>
      <c r="AE290" s="240" t="str">
        <f t="shared" ca="1" si="344"/>
        <v>5,0434114660842+5,04341146608406i</v>
      </c>
      <c r="AF290" s="240" t="str">
        <f t="shared" ca="1" si="345"/>
        <v>-5,28480492741505+4,78986798478073i</v>
      </c>
      <c r="AG290" s="240" t="str">
        <f t="shared" ca="1" si="346"/>
        <v>-4,52478529195955-5,51346683078118i</v>
      </c>
      <c r="AH290" s="240" t="str">
        <f t="shared" ca="1" si="347"/>
        <v>5,72884630962975-4,24880199504512i</v>
      </c>
      <c r="AI290" s="240" t="str">
        <f t="shared" ca="1" si="348"/>
        <v>3,96258296197409+5,93042449593032i</v>
      </c>
      <c r="AJ290" s="240" t="str">
        <f t="shared" ca="1" si="349"/>
        <v>-6,11771577017676+3,6668177194658i</v>
      </c>
      <c r="AK290" s="240" t="str">
        <f t="shared" ca="1" si="350"/>
        <v>-3,3622187918985-6,29026893128286i</v>
      </c>
      <c r="AL290" s="240" t="str">
        <f t="shared" ca="1" si="351"/>
        <v>6,44766828357335-3,04951998476156i</v>
      </c>
      <c r="AM290" s="240" t="str">
        <f t="shared" ca="1" si="352"/>
        <v>2,72947461687481+6,58953463821944i</v>
      </c>
      <c r="AN290" s="240" t="str">
        <f t="shared" ca="1" si="353"/>
        <v>-6,71552622674438+2,40285370556887i</v>
      </c>
      <c r="AO290" s="240" t="str">
        <f t="shared" ca="1" si="354"/>
        <v>-2,07044410921444-6,82533952438097i</v>
      </c>
      <c r="AP290" s="240" t="str">
        <f t="shared" ca="1" si="355"/>
        <v>6,91870998127393-1,73304663165136i</v>
      </c>
      <c r="AQ290" s="240" t="str">
        <f t="shared" ca="1" si="356"/>
        <v>1,39147409296268+6,99541265981296i</v>
      </c>
      <c r="AR290" s="240" t="str">
        <f t="shared" ca="1" si="357"/>
        <v>1,39147409296268+6,99541265981296i</v>
      </c>
      <c r="AS290" s="240" t="str">
        <f t="shared" ca="1" si="358"/>
        <v>-0,699103420531489-7,09811614725055i</v>
      </c>
      <c r="AT290" s="240" t="str">
        <f t="shared" ca="1" si="359"/>
        <v>7,12386953445001-0,349973268397374i</v>
      </c>
      <c r="AU290" s="240" t="str">
        <f t="shared" ca="1" si="360"/>
        <v>-1,21979803594031E-12+7,13246089596415i</v>
      </c>
      <c r="AV290" s="240" t="str">
        <f t="shared" ca="1" si="361"/>
        <v>-7,12386953445023-0,349973268392926i</v>
      </c>
      <c r="AW290" s="240" t="str">
        <f t="shared" ca="1" si="362"/>
        <v>0,699103420533917-7,0981161472503i</v>
      </c>
      <c r="AX290" s="240" t="str">
        <f t="shared" ca="1" si="363"/>
        <v>7,05526277652985+1,04654937130079i</v>
      </c>
      <c r="AY290" s="240" t="str">
        <f t="shared" ca="1" si="364"/>
        <v>-1,39147409295811+6,99541265981387i</v>
      </c>
      <c r="AZ290" s="240" t="str">
        <f t="shared" ca="1" si="365"/>
        <v>-6,91870998127329-1,73304663165392i</v>
      </c>
      <c r="BA290" s="240" t="str">
        <f t="shared" ca="1" si="366"/>
        <v>2,07044410921687-6,82533952438022i</v>
      </c>
      <c r="BB290" s="240" t="str">
        <f t="shared" ca="1" si="367"/>
        <v>6,71552622674589+2,40285370556467i</v>
      </c>
      <c r="BC290" s="240" t="str">
        <f t="shared" ca="1" si="368"/>
        <v>-2,72947461687716+6,58953463821847i</v>
      </c>
      <c r="BD290" s="240" t="str">
        <f t="shared" ca="1" si="369"/>
        <v>-6,44766828357221-3,04951998476395i</v>
      </c>
      <c r="BE290" s="240" t="str">
        <f t="shared" ca="1" si="370"/>
        <v>3,36221879189448-6,290268931285i</v>
      </c>
      <c r="BF290" s="240" t="str">
        <f t="shared" ca="1" si="371"/>
        <v>6,1177157701766+3,66681771946606i</v>
      </c>
      <c r="BG290" s="240" t="str">
        <f t="shared" ca="1" si="372"/>
        <v>-3,9625829619762+5,93042449592891i</v>
      </c>
      <c r="BH290" s="240" t="str">
        <f t="shared" ca="1" si="373"/>
        <v>-5,72884630963083-4,24880199504366i</v>
      </c>
      <c r="BI290" s="240" t="str">
        <f t="shared" ca="1" si="374"/>
        <v>4,52478529195987-5,51346683078091i</v>
      </c>
      <c r="BJ290" s="240" t="str">
        <f t="shared" ca="1" si="375"/>
        <v>5,28480492741294+4,78986798478306i</v>
      </c>
      <c r="BK290" s="240" t="str">
        <f t="shared" ca="1" si="376"/>
        <v>-5,04341146608299+5,04341146608528i</v>
      </c>
      <c r="BL290" s="240" t="str">
        <f t="shared" ca="1" si="377"/>
        <v>-4,78986798478035-5,28480492741539i</v>
      </c>
      <c r="BM290" s="240" t="str">
        <f t="shared" ca="1" si="378"/>
        <v>5,51346683078337-4,52478529195688i</v>
      </c>
      <c r="BN290" s="240" t="str">
        <f t="shared" ca="1" si="379"/>
        <v>4,24880199504642+5,72884630962878i</v>
      </c>
      <c r="BO290" s="240" t="str">
        <f t="shared" ca="1" si="380"/>
        <v>-5,93042449593105+3,96258296197299i</v>
      </c>
      <c r="BP290" s="240" t="str">
        <f t="shared" ca="1" si="381"/>
        <v>-3,66681771946901-6,11771577017483i</v>
      </c>
      <c r="BQ290" s="240" t="str">
        <f t="shared" ca="1" si="382"/>
        <v>6,29026893128348-3,36221879189733i</v>
      </c>
      <c r="BR290" s="240" t="str">
        <f t="shared" ca="1" si="383"/>
        <v>3,04951998476027+6,44766828357395i</v>
      </c>
      <c r="BS290" s="240" t="str">
        <f t="shared" ca="1" si="384"/>
        <v>-6,58953463821715+2,72947461688034i</v>
      </c>
      <c r="BT290" s="240" t="str">
        <f t="shared" ca="1" si="385"/>
        <v>-2,40285370556753-6,71552622674486i</v>
      </c>
      <c r="BU290" s="240" t="str">
        <f t="shared" ca="1" si="386"/>
        <v>6,82533952438135-2,07044410921318i</v>
      </c>
      <c r="BV290" s="240" t="str">
        <f t="shared" ca="1" si="387"/>
        <v>1,73304663165687+6,91870998127256i</v>
      </c>
      <c r="BW290" s="240" t="str">
        <f t="shared" ca="1" si="388"/>
        <v>-6,99541265981324+1,39147409296128i</v>
      </c>
      <c r="BX290" s="240" t="str">
        <f t="shared" ca="1" si="389"/>
        <v>-1,04654937129698-7,05526277653042i</v>
      </c>
      <c r="BY290" s="240" t="str">
        <f t="shared" ca="1" si="390"/>
        <v>7,09811614724999-0,699103420537135i</v>
      </c>
      <c r="BZ290" s="240" t="str">
        <f t="shared" ca="1" si="391"/>
        <v>0,349973268396156+7,12386953445007i</v>
      </c>
      <c r="CA290" s="240" t="str">
        <f t="shared" ca="1" si="392"/>
        <v>-7,13246089596415-2,43959607188061E-12i</v>
      </c>
      <c r="CB290" s="240" t="str">
        <f t="shared" ca="1" si="393"/>
        <v>0,349973268394145-7,12386953445017i</v>
      </c>
      <c r="CC290" s="240" t="str">
        <f t="shared" ca="1" si="394"/>
        <v>7,09811614725019+0,699103420535131i</v>
      </c>
      <c r="CD290" s="240" t="str">
        <f t="shared" ca="1" si="395"/>
        <v>-1,0465493713018+7,0552627765297i</v>
      </c>
      <c r="CE290" s="240" t="str">
        <f t="shared" ca="1" si="396"/>
        <v>-6,99541265981363-1,3914740929593i</v>
      </c>
      <c r="CF290" s="240" t="str">
        <f t="shared" ca="1" si="397"/>
        <v>1,73304663165491-6,91870998127305i</v>
      </c>
      <c r="CG290" s="240" t="str">
        <f t="shared" ca="1" si="398"/>
        <v>6,82533952437981+2,07044410921823i</v>
      </c>
      <c r="CH290" s="240" t="str">
        <f t="shared" ca="1" si="399"/>
        <v>-2,40285370556564+6,71552622674555i</v>
      </c>
      <c r="CI290" s="240" t="str">
        <f t="shared" ca="1" si="400"/>
        <v>-6,58953463821793-2,72947461687847i</v>
      </c>
      <c r="CJ290" s="240" t="str">
        <f t="shared" ca="1" si="401"/>
        <v>3,04951998476505-6,44766828357169i</v>
      </c>
      <c r="CK290" s="240" t="str">
        <f t="shared" ca="1" si="402"/>
        <v>6,29026893128433+3,36221879189574i</v>
      </c>
      <c r="CL290" s="240" t="str">
        <f t="shared" ca="1" si="403"/>
        <v>-3,66681771946728+6,11771577017587i</v>
      </c>
      <c r="CM290" s="240" t="str">
        <f t="shared" ca="1" si="404"/>
        <v>-5,93042449593206-3,96258296197149i</v>
      </c>
      <c r="CN290" s="240" t="str">
        <f t="shared" ca="1" si="405"/>
        <v>4,2488019950448-5,72884630962998i</v>
      </c>
      <c r="CO290" s="240" t="str">
        <f t="shared" ca="1" si="406"/>
        <v>5,51346683078014+4,52478529196081i</v>
      </c>
      <c r="CP290" s="240" t="str">
        <f t="shared" ca="1" si="407"/>
        <v>-4,78986798477886+5,28480492741675i</v>
      </c>
      <c r="CQ290" s="240" t="str">
        <f t="shared" ca="1" si="408"/>
        <v>-5,04341146608441-5,04341146608385i</v>
      </c>
      <c r="CR290" s="240" t="str">
        <f t="shared" ca="1" si="409"/>
        <v>5,28480492741621-4,78986798477944i</v>
      </c>
      <c r="CS290" s="240" t="str">
        <f t="shared" ca="1" si="410"/>
        <v>4,52478529196143+5,51346683077964i</v>
      </c>
      <c r="CT290" s="240" t="str">
        <f t="shared" ca="1" si="411"/>
        <v>-5,72884630962951+4,24880199504543i</v>
      </c>
      <c r="CU290" s="240" t="str">
        <f t="shared" ca="1" si="412"/>
        <v>-3,96258296197181-5,93042449593185i</v>
      </c>
      <c r="CV290" s="240" t="str">
        <f t="shared" ca="1" si="413"/>
        <v>6,11771577017546-3,66681771946796i</v>
      </c>
      <c r="CW290" s="240" t="str">
        <f t="shared" ca="1" si="414"/>
        <v>3,36221879189644+6,29026893128396i</v>
      </c>
      <c r="CX290" s="240" t="str">
        <f t="shared" ca="1" si="415"/>
        <v>-6,44766828357447+3,04951998475917i</v>
      </c>
      <c r="CY290" s="240" t="str">
        <f t="shared" ca="1" si="416"/>
        <v>-2,72947461687921-6,58953463821762i</v>
      </c>
      <c r="CZ290" s="240" t="str">
        <f t="shared" ca="1" si="417"/>
        <v>6,71552622674528-2,40285370556638i</v>
      </c>
      <c r="DA290" s="240" t="str">
        <f t="shared" ca="1" si="418"/>
        <v>2,07044410921201+6,8253395243817i</v>
      </c>
      <c r="DB290" s="240" t="str">
        <f t="shared" ca="1" si="419"/>
        <v>-6,91870998127286+1,73304663165568i</v>
      </c>
      <c r="DC290" s="240" t="str">
        <f t="shared" ca="1" si="420"/>
        <v>-1,39147409296008-6,99541265981347i</v>
      </c>
      <c r="DD290" s="240" t="str">
        <f t="shared" ca="1" si="421"/>
        <v>7,05526277653059-1,04654937129576i</v>
      </c>
      <c r="DE290" s="240" t="str">
        <f t="shared" ca="1" si="422"/>
        <v>0,699103420535921+7,09811614725011i</v>
      </c>
      <c r="DF290" s="240" t="str">
        <f t="shared" ca="1" si="423"/>
        <v>-7,12386953445013+0,349973268394937i</v>
      </c>
      <c r="DG290" s="240" t="str">
        <f t="shared" ca="1" si="424"/>
        <v>-3,23297474987869E-12-7,13246089596415i</v>
      </c>
      <c r="DH290" s="240" t="str">
        <f t="shared" ca="1" si="425"/>
        <v>7,12386953445011+0,349973268395364i</v>
      </c>
      <c r="DI290" s="240" t="str">
        <f t="shared" ca="1" si="426"/>
        <v>-0,699103420536345+7,09811614725007i</v>
      </c>
      <c r="DJ290" s="240" t="str">
        <f t="shared" ca="1" si="427"/>
        <v>-7,05526277653053-1,04654937129619i</v>
      </c>
      <c r="DK290" s="240" t="str">
        <f t="shared" ca="1" si="428"/>
        <v>1,3914740929605-6,99541265981339i</v>
      </c>
      <c r="DL290" s="240" t="str">
        <f t="shared" ca="1" si="429"/>
        <v>6,91870998127265+1,73304663165649i</v>
      </c>
      <c r="DM290" s="240" t="str">
        <f t="shared" ca="1" si="430"/>
        <v>-2,07044410921242+6,82533952438158i</v>
      </c>
      <c r="DN290" s="240" t="str">
        <f t="shared" ca="1" si="431"/>
        <v>-6,715526226745-2,40285370556716i</v>
      </c>
      <c r="DO290" s="240" t="str">
        <f t="shared" ca="1" si="432"/>
        <v>2,7294746168796-6,58953463821746i</v>
      </c>
      <c r="DP290" s="240" t="str">
        <f t="shared" ca="1" si="433"/>
        <v>6,44766828357429+3,04951998475955i</v>
      </c>
      <c r="DQ290" s="240" t="str">
        <f t="shared" ca="1" si="434"/>
        <v>-3,36221879189681+6,29026893128376i</v>
      </c>
      <c r="DR290" s="240" t="str">
        <f t="shared" ca="1" si="435"/>
        <v>-6,11771577017524-3,66681771946833i</v>
      </c>
      <c r="DS290" s="240" t="str">
        <f t="shared" ca="1" si="436"/>
        <v>3,9625829619725-5,93042449593138i</v>
      </c>
      <c r="DT290" s="240" t="str">
        <f t="shared" ca="1" si="437"/>
        <v>5,72884630962925+4,24880199504578i</v>
      </c>
      <c r="DU290" s="240" t="str">
        <f t="shared" ca="1" si="438"/>
        <v>-4,52478529196207+5,51346683077911i</v>
      </c>
      <c r="DV290" s="240" t="str">
        <f t="shared" ca="1" si="439"/>
        <v>-5,28480492741593-4,78986798477976i</v>
      </c>
      <c r="DW290" s="240" t="str">
        <f t="shared" ca="1" si="440"/>
        <v>5,04341146608471-5,04341146608355i</v>
      </c>
      <c r="DX290" s="240" t="str">
        <f t="shared" ca="1" si="441"/>
        <v>4,78986798477854+5,28480492741703i</v>
      </c>
      <c r="DY290" s="240" t="str">
        <f t="shared" ca="1" si="442"/>
        <v>-5,51346683078067+4,52478529196017i</v>
      </c>
      <c r="DZ290" s="240" t="str">
        <f t="shared" ca="1" si="443"/>
        <v>-4,24880199504413-5,72884630963048i</v>
      </c>
      <c r="EA290" s="240" t="str">
        <f t="shared" ca="1" si="444"/>
        <v>5,93042449592847-3,96258296197686i</v>
      </c>
      <c r="EB290" s="240" t="str">
        <f t="shared" ca="1" si="445"/>
        <v>3,66681771946692+6,11771577017608i</v>
      </c>
      <c r="EC290" s="240" t="str">
        <f t="shared" ca="1" si="446"/>
        <v>-6,29026893128453+3,36221879189536i</v>
      </c>
      <c r="ED290" s="240" t="str">
        <f t="shared" ca="1" si="447"/>
        <v>-3,0495199847643-6,44766828357205i</v>
      </c>
      <c r="EE290" s="240" t="str">
        <f t="shared" ca="1" si="448"/>
        <v>6,58953463821825-2,72947461687771i</v>
      </c>
      <c r="EF290" s="240" t="str">
        <f t="shared" ca="1" si="449"/>
        <v>2,40285370556523+6,71552622674569i</v>
      </c>
      <c r="EG290" s="240" t="str">
        <f t="shared" ca="1" si="450"/>
        <v>-6,82533952437994+2,07044410921783i</v>
      </c>
      <c r="EH290" s="240" t="str">
        <f t="shared" ca="1" si="451"/>
        <v>-1,73304663165489-6,91870998127305i</v>
      </c>
      <c r="EI290" s="240" t="str">
        <f t="shared" ca="1" si="452"/>
        <v>6,99541265981379-1,39147409295849i</v>
      </c>
      <c r="EJ290" s="240" t="str">
        <f t="shared" ca="1" si="453"/>
        <v>1,04654937130138+7,05526277652976i</v>
      </c>
      <c r="EK290" s="240" t="str">
        <f t="shared" ca="1" si="454"/>
        <v>-7,09811614725023+0,699103420534707i</v>
      </c>
      <c r="EL290" s="240" t="str">
        <f t="shared" ca="1" si="455"/>
        <v>-0,349973268393719-7,12386953445019i</v>
      </c>
      <c r="EM290" s="240" t="str">
        <f t="shared" ca="1" si="456"/>
        <v>7,13246089596415-2,41861017615601E-12i</v>
      </c>
      <c r="EN290" s="240"/>
      <c r="EO290" s="240"/>
      <c r="EP290" s="240"/>
    </row>
    <row r="291" spans="1:146">
      <c r="A291" s="268">
        <f t="shared" si="323"/>
        <v>3.7304687500000029E-3</v>
      </c>
      <c r="B291" s="267">
        <v>191</v>
      </c>
      <c r="C291" s="266">
        <f t="shared" si="324"/>
        <v>38200</v>
      </c>
      <c r="N291" s="265">
        <f t="shared" ca="1" si="327"/>
        <v>21.782732567010019</v>
      </c>
      <c r="O291" s="240">
        <f t="shared" ca="1" si="328"/>
        <v>6.7827325670100187</v>
      </c>
      <c r="P291" s="240" t="str">
        <f t="shared" ca="1" si="329"/>
        <v>-0,166456589936787+6,78068973477219i</v>
      </c>
      <c r="Q291" s="240" t="str">
        <f t="shared" ca="1" si="330"/>
        <v>-6,77456246858446-0,332812912648009i</v>
      </c>
      <c r="R291" s="240" t="str">
        <f t="shared" ca="1" si="331"/>
        <v>0,498968761305064-6,76435445928287i</v>
      </c>
      <c r="S291" s="240" t="str">
        <f t="shared" ca="1" si="332"/>
        <v>6,75007185579049+0,664824049838361i</v>
      </c>
      <c r="T291" s="240" t="str">
        <f t="shared" ca="1" si="333"/>
        <v>-0,830278873223394+6,73172326141362i</v>
      </c>
      <c r="U291" s="241" t="str">
        <f t="shared" ca="1" si="334"/>
        <v>-6,70931972865942-0,995233567661324i</v>
      </c>
      <c r="V291" s="240" t="str">
        <f t="shared" ca="1" si="335"/>
        <v>1,1595887706123-6,68287475257828i</v>
      </c>
      <c r="W291" s="240" t="str">
        <f t="shared" ca="1" si="336"/>
        <v>6,6524042626351+1,32324548064698i</v>
      </c>
      <c r="X291" s="240" t="str">
        <f t="shared" ca="1" si="337"/>
        <v>-1,48610511708413+6,61792661311341i</v>
      </c>
      <c r="Y291" s="240" t="str">
        <f t="shared" ca="1" si="338"/>
        <v>-6,57946257206018-1,64806957936779i</v>
      </c>
      <c r="Z291" s="240" t="str">
        <f t="shared" ca="1" si="339"/>
        <v>1,80904130616213-6,53703530877549i</v>
      </c>
      <c r="AA291" s="240" t="str">
        <f t="shared" ca="1" si="340"/>
        <v>6,49067037985629+1,96892333411805i</v>
      </c>
      <c r="AB291" s="240" t="str">
        <f t="shared" ca="1" si="341"/>
        <v>-2,12761935627963+6,44039571380226i</v>
      </c>
      <c r="AC291" s="240" t="str">
        <f t="shared" ca="1" si="342"/>
        <v>-6,38624159419193-2,28503378009851i</v>
      </c>
      <c r="AD291" s="240" t="str">
        <f t="shared" ca="1" si="343"/>
        <v>2,4410717850111-6,32824064144222i</v>
      </c>
      <c r="AE291" s="240" t="str">
        <f t="shared" ca="1" si="344"/>
        <v>6,26642779315826+2,59563937955797i</v>
      </c>
      <c r="AF291" s="240" t="str">
        <f t="shared" ca="1" si="345"/>
        <v>-2,74864345799979+6,20084028308852i</v>
      </c>
      <c r="AG291" s="240" t="str">
        <f t="shared" ca="1" si="346"/>
        <v>-6,13151761869688-2,8999918564003i</v>
      </c>
      <c r="AH291" s="240" t="str">
        <f t="shared" ca="1" si="347"/>
        <v>3,04959340814481-6,05850155736367i</v>
      </c>
      <c r="AI291" s="240" t="str">
        <f t="shared" ca="1" si="348"/>
        <v>5,98183608123427+3,19735799885189i</v>
      </c>
      <c r="AJ291" s="240" t="str">
        <f t="shared" ca="1" si="349"/>
        <v>-3,34319662065738+5,90156737072478i</v>
      </c>
      <c r="AK291" s="240" t="str">
        <f t="shared" ca="1" si="350"/>
        <v>-5,81774377670359-3,48702142583107i</v>
      </c>
      <c r="AL291" s="240" t="str">
        <f t="shared" ca="1" si="351"/>
        <v>3,62874577968076-5,7304157913739i</v>
      </c>
      <c r="AM291" s="240" t="str">
        <f t="shared" ca="1" si="352"/>
        <v>5,63963601784192+3,76828431276602i</v>
      </c>
      <c r="AN291" s="240" t="str">
        <f t="shared" ca="1" si="353"/>
        <v>-3,90555297228088+5,5454591384561i</v>
      </c>
      <c r="AO291" s="240" t="str">
        <f t="shared" ca="1" si="354"/>
        <v>-5,44794188184349-4,04046907272336i</v>
      </c>
      <c r="AP291" s="240" t="str">
        <f t="shared" ca="1" si="355"/>
        <v>4,17295134568471-5,34714298874889i</v>
      </c>
      <c r="AQ291" s="240" t="str">
        <f t="shared" ca="1" si="356"/>
        <v>5,24312317666451+4,30291998878688i</v>
      </c>
      <c r="AR291" s="240" t="str">
        <f t="shared" ca="1" si="357"/>
        <v>5,24312317666451+4,30291998878688i</v>
      </c>
      <c r="AS291" s="240" t="str">
        <f t="shared" ca="1" si="358"/>
        <v>-5,02567332850964-4,55500479370605i</v>
      </c>
      <c r="AT291" s="240" t="str">
        <f t="shared" ca="1" si="359"/>
        <v>4,67696910906248-4,9123742760964i</v>
      </c>
      <c r="AU291" s="240" t="str">
        <f t="shared" ca="1" si="360"/>
        <v>4,79611619310938+4,79611619310587i</v>
      </c>
      <c r="AV291" s="240" t="str">
        <f t="shared" ca="1" si="361"/>
        <v>-4,91237427609762+4,67696910906119i</v>
      </c>
      <c r="AW291" s="240" t="str">
        <f t="shared" ca="1" si="362"/>
        <v>-4,55500479370973-5,0256733285063i</v>
      </c>
      <c r="AX291" s="240" t="str">
        <f t="shared" ca="1" si="363"/>
        <v>5,13594510322845-4,43029671378814i</v>
      </c>
      <c r="AY291" s="240" t="str">
        <f t="shared" ca="1" si="364"/>
        <v>4,30291998879073+5,24312317666136i</v>
      </c>
      <c r="AZ291" s="240" t="str">
        <f t="shared" ca="1" si="365"/>
        <v>-5,34714298874993+4,17295134568339i</v>
      </c>
      <c r="BA291" s="240" t="str">
        <f t="shared" ca="1" si="366"/>
        <v>-4,04046907272743-5,44794188184047i</v>
      </c>
      <c r="BB291" s="240" t="str">
        <f t="shared" ca="1" si="367"/>
        <v>5,54545913845707-3,9055529722795i</v>
      </c>
      <c r="BC291" s="240" t="str">
        <f t="shared" ca="1" si="368"/>
        <v>3,76828431276462+5,63963601784285i</v>
      </c>
      <c r="BD291" s="240" t="str">
        <f t="shared" ca="1" si="369"/>
        <v>-5,7304157913748+3,62874577967934i</v>
      </c>
      <c r="BE291" s="240" t="str">
        <f t="shared" ca="1" si="370"/>
        <v>-3,48702142582963-5,81774377670446i</v>
      </c>
      <c r="BF291" s="240" t="str">
        <f t="shared" ca="1" si="371"/>
        <v>5,90156737072594-3,34319662065533i</v>
      </c>
      <c r="BG291" s="240" t="str">
        <f t="shared" ca="1" si="372"/>
        <v>3,19735799885279+5,98183608123378i</v>
      </c>
      <c r="BH291" s="240" t="str">
        <f t="shared" ca="1" si="373"/>
        <v>-6,05850155736473+3,04959340814271i</v>
      </c>
      <c r="BI291" s="240" t="str">
        <f t="shared" ca="1" si="374"/>
        <v>-2,89999185640122-6,13151761869644i</v>
      </c>
      <c r="BJ291" s="240" t="str">
        <f t="shared" ca="1" si="375"/>
        <v>6,20084028308975-2,74864345799702i</v>
      </c>
      <c r="BK291" s="240" t="str">
        <f t="shared" ca="1" si="376"/>
        <v>2,59563937955829+6,26642779315812i</v>
      </c>
      <c r="BL291" s="240" t="str">
        <f t="shared" ca="1" si="377"/>
        <v>-6,32824064144331+2,44107178500827i</v>
      </c>
      <c r="BM291" s="240" t="str">
        <f t="shared" ca="1" si="378"/>
        <v>-2,28503378009882-6,38624159419181i</v>
      </c>
      <c r="BN291" s="240" t="str">
        <f t="shared" ca="1" si="379"/>
        <v>6,4403957138032-2,12761935627681i</v>
      </c>
      <c r="BO291" s="240" t="str">
        <f t="shared" ca="1" si="380"/>
        <v>1,96892333411778+6,49067037985637i</v>
      </c>
      <c r="BP291" s="240" t="str">
        <f t="shared" ca="1" si="381"/>
        <v>-6,53703530877467+1,80904130616511i</v>
      </c>
      <c r="BQ291" s="240" t="str">
        <f t="shared" ca="1" si="382"/>
        <v>-1,64806957936752-6,57946257206025i</v>
      </c>
      <c r="BR291" s="240" t="str">
        <f t="shared" ca="1" si="383"/>
        <v>6,61792661311277-1,48610511708696i</v>
      </c>
      <c r="BS291" s="240" t="str">
        <f t="shared" ca="1" si="384"/>
        <v>1,32324548064671+6,65240426263516i</v>
      </c>
      <c r="BT291" s="240" t="str">
        <f t="shared" ca="1" si="385"/>
        <v>-6,68287475257787+1,15958877061468i</v>
      </c>
      <c r="BU291" s="240" t="str">
        <f t="shared" ca="1" si="386"/>
        <v>-0,995233567660212-6,70931972865958i</v>
      </c>
      <c r="BV291" s="240" t="str">
        <f t="shared" ca="1" si="387"/>
        <v>6,73172326141335-0,830278873225626i</v>
      </c>
      <c r="BW291" s="240" t="str">
        <f t="shared" ca="1" si="388"/>
        <v>0,66482404983743+6,75007185579058i</v>
      </c>
      <c r="BX291" s="240" t="str">
        <f t="shared" ca="1" si="389"/>
        <v>-6,76435445928269+0,498968761307508i</v>
      </c>
      <c r="BY291" s="240" t="str">
        <f t="shared" ca="1" si="390"/>
        <v>-0,332812912646497-6,77456246858452i</v>
      </c>
      <c r="BZ291" s="240" t="str">
        <f t="shared" ca="1" si="391"/>
        <v>6,78068973477215-0,166456589938515i</v>
      </c>
      <c r="CA291" s="240" t="str">
        <f t="shared" ca="1" si="392"/>
        <v>-1,58542828195315E-12+6,78273256701002i</v>
      </c>
      <c r="CB291" s="240" t="str">
        <f t="shared" ca="1" si="393"/>
        <v>-6,78068973477223-0,166456589935132i</v>
      </c>
      <c r="CC291" s="240" t="str">
        <f t="shared" ca="1" si="394"/>
        <v>0,33281291265005-6,77456246858435i</v>
      </c>
      <c r="CD291" s="240" t="str">
        <f t="shared" ca="1" si="395"/>
        <v>6,76435445928293+0,498968761304133i</v>
      </c>
      <c r="CE291" s="240" t="str">
        <f t="shared" ca="1" si="396"/>
        <v>-0,664824049840586+6,75007185579027i</v>
      </c>
      <c r="CF291" s="240" t="str">
        <f t="shared" ca="1" si="397"/>
        <v>-6,73172326141376-0,830278873222268i</v>
      </c>
      <c r="CG291" s="240" t="str">
        <f t="shared" ca="1" si="398"/>
        <v>0,995233567663725-6,70931972865906i</v>
      </c>
      <c r="CH291" s="240" t="str">
        <f t="shared" ca="1" si="399"/>
        <v>6,68287475257844+1,15958877061135i</v>
      </c>
      <c r="CI291" s="240" t="str">
        <f t="shared" ca="1" si="400"/>
        <v>-1,32324548064982+6,65240426263454i</v>
      </c>
      <c r="CJ291" s="240" t="str">
        <f t="shared" ca="1" si="401"/>
        <v>-6,61792661311351-1,48610511708365i</v>
      </c>
      <c r="CK291" s="240" t="str">
        <f t="shared" ca="1" si="402"/>
        <v>1,64806957937078-6,57946257205943i</v>
      </c>
      <c r="CL291" s="240" t="str">
        <f t="shared" ca="1" si="403"/>
        <v>6,53703530877558+1,80904130616185i</v>
      </c>
      <c r="CM291" s="240" t="str">
        <f t="shared" ca="1" si="404"/>
        <v>-1,96892333412118+6,49067037985534i</v>
      </c>
      <c r="CN291" s="240" t="str">
        <f t="shared" ca="1" si="405"/>
        <v>-6,44039571380208-2,12761935628018i</v>
      </c>
      <c r="CO291" s="240" t="str">
        <f t="shared" ca="1" si="406"/>
        <v>2,28503378009546-6,38624159419302i</v>
      </c>
      <c r="CP291" s="240" t="str">
        <f t="shared" ca="1" si="407"/>
        <v>6,3282406414421+2,44107178501142i</v>
      </c>
      <c r="CQ291" s="240" t="str">
        <f t="shared" ca="1" si="408"/>
        <v>-2,59563937955516+6,26642779315942i</v>
      </c>
      <c r="CR291" s="240" t="str">
        <f t="shared" ca="1" si="409"/>
        <v>-6,2008402830883-2,74864345800027i</v>
      </c>
      <c r="CS291" s="240" t="str">
        <f t="shared" ca="1" si="410"/>
        <v>2,89999185639834-6,13151761869781i</v>
      </c>
      <c r="CT291" s="240" t="str">
        <f t="shared" ca="1" si="411"/>
        <v>6,05850155736322+3,04959340814571i</v>
      </c>
      <c r="CU291" s="240" t="str">
        <f t="shared" ca="1" si="412"/>
        <v>-3,1973579988498+5,98183608123539i</v>
      </c>
      <c r="CV291" s="240" t="str">
        <f t="shared" ca="1" si="413"/>
        <v>-5,90156737072419-3,34319662065843i</v>
      </c>
      <c r="CW291" s="240" t="str">
        <f t="shared" ca="1" si="414"/>
        <v>3,48702142582689-5,8177437767061i</v>
      </c>
      <c r="CX291" s="240" t="str">
        <f t="shared" ca="1" si="415"/>
        <v>5,730415791373+3,62874577968219i</v>
      </c>
      <c r="CY291" s="240" t="str">
        <f t="shared" ca="1" si="416"/>
        <v>-3,76828431276181+5,63963601784473i</v>
      </c>
      <c r="CZ291" s="240" t="str">
        <f t="shared" ca="1" si="417"/>
        <v>-5,54545913845503-3,90555297228241i</v>
      </c>
      <c r="DA291" s="240" t="str">
        <f t="shared" ca="1" si="418"/>
        <v>4,04046907272486-5,44794188184237i</v>
      </c>
      <c r="DB291" s="240" t="str">
        <f t="shared" ca="1" si="419"/>
        <v>5,34714298874785+4,17295134568604i</v>
      </c>
      <c r="DC291" s="240" t="str">
        <f t="shared" ca="1" si="420"/>
        <v>-4,30291998878811+5,24312317666351i</v>
      </c>
      <c r="DD291" s="240" t="str">
        <f t="shared" ca="1" si="421"/>
        <v>-5,13594510322613-4,43029671379083i</v>
      </c>
      <c r="DE291" s="240" t="str">
        <f t="shared" ca="1" si="422"/>
        <v>4,55500479370737-5,02567332850845i</v>
      </c>
      <c r="DF291" s="240" t="str">
        <f t="shared" ca="1" si="423"/>
        <v>4,9123742760953+4,67696910906364i</v>
      </c>
      <c r="DG291" s="240" t="str">
        <f t="shared" ca="1" si="424"/>
        <v>-4,79611619310699+4,79611619310826i</v>
      </c>
      <c r="DH291" s="240" t="str">
        <f t="shared" ca="1" si="425"/>
        <v>-4,67696910905991-4,91237427609885i</v>
      </c>
      <c r="DI291" s="240" t="str">
        <f t="shared" ca="1" si="426"/>
        <v>5,0256733285075-4,55500479370842i</v>
      </c>
      <c r="DJ291" s="240" t="str">
        <f t="shared" ca="1" si="427"/>
        <v>4,43029671378694+5,13594510322949i</v>
      </c>
      <c r="DK291" s="240" t="str">
        <f t="shared" ca="1" si="428"/>
        <v>-5,24312317666236+4,3029199887895i</v>
      </c>
      <c r="DL291" s="240" t="str">
        <f t="shared" ca="1" si="429"/>
        <v>-4,17295134568199-5,34714298875102i</v>
      </c>
      <c r="DM291" s="240" t="str">
        <f t="shared" ca="1" si="430"/>
        <v>5,44794188184153-4,040469072726i</v>
      </c>
      <c r="DN291" s="240" t="str">
        <f t="shared" ca="1" si="431"/>
        <v>3,90555297227821+5,54545913845798i</v>
      </c>
      <c r="DO291" s="240" t="str">
        <f t="shared" ca="1" si="432"/>
        <v>-5,63963601784373+3,7682843127633i</v>
      </c>
      <c r="DP291" s="240" t="str">
        <f t="shared" ca="1" si="433"/>
        <v>-3,6287457796837-5,73041579137204i</v>
      </c>
      <c r="DQ291" s="240" t="str">
        <f t="shared" ca="1" si="434"/>
        <v>5,81774377670537-3,4870214258281i</v>
      </c>
      <c r="DR291" s="240" t="str">
        <f t="shared" ca="1" si="435"/>
        <v>3,34319662065965+5,90156737072349i</v>
      </c>
      <c r="DS291" s="240" t="str">
        <f t="shared" ca="1" si="436"/>
        <v>-5,98183608123454+3,19735799885139i</v>
      </c>
      <c r="DT291" s="240" t="str">
        <f t="shared" ca="1" si="437"/>
        <v>-3,04959340814732-6,05850155736241i</v>
      </c>
      <c r="DU291" s="240" t="str">
        <f t="shared" ca="1" si="438"/>
        <v>6,13151761869704-2,89999185639996i</v>
      </c>
      <c r="DV291" s="240" t="str">
        <f t="shared" ca="1" si="439"/>
        <v>2,74864345800157+6,20084028308773i</v>
      </c>
      <c r="DW291" s="240" t="str">
        <f t="shared" ca="1" si="440"/>
        <v>-6,26642779315873+2,59563937955682i</v>
      </c>
      <c r="DX291" s="240" t="str">
        <f t="shared" ca="1" si="441"/>
        <v>-2,44107178501273-6,32824064144159i</v>
      </c>
      <c r="DY291" s="240" t="str">
        <f t="shared" ca="1" si="442"/>
        <v>6,38624159419241-2,28503378009715i</v>
      </c>
      <c r="DZ291" s="240" t="str">
        <f t="shared" ca="1" si="443"/>
        <v>2,12761935628189+6,44039571380152i</v>
      </c>
      <c r="EA291" s="240" t="str">
        <f t="shared" ca="1" si="444"/>
        <v>-6,49067037985694+1,96892333411589i</v>
      </c>
      <c r="EB291" s="240" t="str">
        <f t="shared" ca="1" si="445"/>
        <v>-1,80904130616358-6,53703530877509i</v>
      </c>
      <c r="EC291" s="240" t="str">
        <f t="shared" ca="1" si="446"/>
        <v>6,57946257206078-1,64806957936542i</v>
      </c>
      <c r="ED291" s="240" t="str">
        <f t="shared" ca="1" si="447"/>
        <v>1,48610511708541+6,61792661311312i</v>
      </c>
      <c r="EE291" s="240" t="str">
        <f t="shared" ca="1" si="448"/>
        <v>-6,65240426263546+1,32324548064515i</v>
      </c>
      <c r="EF291" s="240" t="str">
        <f t="shared" ca="1" si="449"/>
        <v>-1,15958877061274-6,6828747525782i</v>
      </c>
      <c r="EG291" s="240" t="str">
        <f t="shared" ca="1" si="450"/>
        <v>6,70931972865981-0,995233567658638i</v>
      </c>
      <c r="EH291" s="240" t="str">
        <f t="shared" ca="1" si="451"/>
        <v>0,830278873223666+6,73172326141358i</v>
      </c>
      <c r="EI291" s="240" t="str">
        <f t="shared" ca="1" si="452"/>
        <v>-6,75007185579077+0,664824049835469i</v>
      </c>
      <c r="EJ291" s="240" t="str">
        <f t="shared" ca="1" si="453"/>
        <v>-0,498968761305926-6,7643544592828i</v>
      </c>
      <c r="EK291" s="240" t="str">
        <f t="shared" ca="1" si="454"/>
        <v>6,77456246858428-0,33281291265146i</v>
      </c>
      <c r="EL291" s="240" t="str">
        <f t="shared" ca="1" si="455"/>
        <v>0,166456589936929+6,78068973477219i</v>
      </c>
      <c r="EM291" s="240" t="str">
        <f t="shared" ca="1" si="456"/>
        <v>-6,78273256701002-3,1708565639063E-12i</v>
      </c>
      <c r="EN291" s="240"/>
      <c r="EO291" s="240"/>
      <c r="EP291" s="240"/>
    </row>
    <row r="292" spans="1:146">
      <c r="A292" s="268">
        <f t="shared" si="323"/>
        <v>3.7500000000000029E-3</v>
      </c>
      <c r="B292" s="267">
        <v>192</v>
      </c>
      <c r="C292" s="266">
        <f t="shared" si="324"/>
        <v>38400</v>
      </c>
      <c r="N292" s="265">
        <f t="shared" ca="1" si="327"/>
        <v>15.579482704209237</v>
      </c>
      <c r="O292" s="240">
        <f t="shared" ca="1" si="328"/>
        <v>0.57948270420923775</v>
      </c>
      <c r="P292" s="240" t="str">
        <f t="shared" ca="1" si="329"/>
        <v>-1,06492850956232E-16+0,579482704209238i</v>
      </c>
      <c r="Q292" s="240" t="str">
        <f t="shared" ca="1" si="330"/>
        <v>-0,579482704209238-2,12985701912465E-16i</v>
      </c>
      <c r="R292" s="240" t="str">
        <f t="shared" ca="1" si="331"/>
        <v>-1,71797785510473E-14-0,579482704209238i</v>
      </c>
      <c r="S292" s="240" t="str">
        <f t="shared" ca="1" si="332"/>
        <v>0,579482704209238-2,42788621546446E-14i</v>
      </c>
      <c r="T292" s="240" t="str">
        <f t="shared" ca="1" si="333"/>
        <v>-2,83254020080594E-14+0,579482704209238i</v>
      </c>
      <c r="U292" s="241" t="str">
        <f t="shared" ca="1" si="334"/>
        <v>-0,579482704209238-2,32850545343345E-14i</v>
      </c>
      <c r="V292" s="240" t="str">
        <f t="shared" ca="1" si="335"/>
        <v>1,61859709307371E-14-0,579482704209238i</v>
      </c>
      <c r="W292" s="240" t="str">
        <f t="shared" ca="1" si="336"/>
        <v>0,579482704209238+9,08688732713969E-15i</v>
      </c>
      <c r="X292" s="240" t="str">
        <f t="shared" ca="1" si="337"/>
        <v>-6,10527598328726E-15+0,579482704209238i</v>
      </c>
      <c r="Y292" s="240" t="str">
        <f t="shared" ca="1" si="338"/>
        <v>-0,579482704209238+9,93807620310138E-16i</v>
      </c>
      <c r="Z292" s="240" t="str">
        <f t="shared" ca="1" si="339"/>
        <v>-8,09289122390751E-15-0,579482704209238i</v>
      </c>
      <c r="AA292" s="240" t="str">
        <f t="shared" ca="1" si="340"/>
        <v>0,579482704209238-1,107450256776E-14i</v>
      </c>
      <c r="AB292" s="240" t="str">
        <f t="shared" ca="1" si="341"/>
        <v>1,81735861713574E-14+0,579482704209238i</v>
      </c>
      <c r="AC292" s="240" t="str">
        <f t="shared" ca="1" si="342"/>
        <v>-0,579482704209238+2,52726697749548E-14i</v>
      </c>
      <c r="AD292" s="240" t="str">
        <f t="shared" ca="1" si="343"/>
        <v>2,52728582578768E-14-0,579482704209238i</v>
      </c>
      <c r="AE292" s="240" t="str">
        <f t="shared" ca="1" si="344"/>
        <v>0,579482704209238+1,81737746542794E-14i</v>
      </c>
      <c r="AF292" s="240" t="str">
        <f t="shared" ca="1" si="345"/>
        <v>-1,93096355701719E-14+0,579482704209238i</v>
      </c>
      <c r="AG292" s="240" t="str">
        <f t="shared" ca="1" si="346"/>
        <v>-0,579482704209238-1,22105519665745E-14i</v>
      </c>
      <c r="AH292" s="240" t="str">
        <f t="shared" ca="1" si="347"/>
        <v>5,11146836297711E-15-0,579482704209238i</v>
      </c>
      <c r="AI292" s="240" t="str">
        <f t="shared" ca="1" si="348"/>
        <v>0,579482704209238-1,98761524062028E-15i</v>
      </c>
      <c r="AJ292" s="240" t="str">
        <f t="shared" ca="1" si="349"/>
        <v>9,08669884421767E-15+0,579482704209238i</v>
      </c>
      <c r="AK292" s="240" t="str">
        <f t="shared" ca="1" si="350"/>
        <v>-0,579482704209238-9,91034408250429E-14i</v>
      </c>
      <c r="AL292" s="240" t="str">
        <f t="shared" ca="1" si="351"/>
        <v>-8,09294776878417E-14-0,579482704209238i</v>
      </c>
      <c r="AM292" s="240" t="str">
        <f t="shared" ca="1" si="352"/>
        <v>0,579482704209238-2,60962396200726E-13i</v>
      </c>
      <c r="AN292" s="240" t="str">
        <f t="shared" ca="1" si="353"/>
        <v>-1,4368574617017E-13+0,579482704209238i</v>
      </c>
      <c r="AO292" s="240" t="str">
        <f t="shared" ca="1" si="354"/>
        <v>-0,579482704209238+3,63471723427148E-14i</v>
      </c>
      <c r="AP292" s="240" t="str">
        <f t="shared" ca="1" si="355"/>
        <v>-2,16380090855599E-13-0,579482704209238i</v>
      </c>
      <c r="AQ292" s="240" t="str">
        <f t="shared" ca="1" si="356"/>
        <v>0,579482704209238+1,80033106995806E-13i</v>
      </c>
      <c r="AR292" s="240" t="str">
        <f t="shared" ca="1" si="357"/>
        <v>0,579482704209238+1,80033106995806E-13i</v>
      </c>
      <c r="AS292" s="240" t="str">
        <f t="shared" ca="1" si="358"/>
        <v>-0,579482704209238+1,80032730029962E-13i</v>
      </c>
      <c r="AT292" s="240" t="str">
        <f t="shared" ca="1" si="359"/>
        <v>2,24615412340933E-13-0,579482704209238i</v>
      </c>
      <c r="AU292" s="240" t="str">
        <f t="shared" ca="1" si="360"/>
        <v>0,579482704209238+3,63475493085589E-14i</v>
      </c>
      <c r="AV292" s="240" t="str">
        <f t="shared" ca="1" si="361"/>
        <v>1,35450424684836E-13+0,579482704209238i</v>
      </c>
      <c r="AW292" s="240" t="str">
        <f t="shared" ca="1" si="362"/>
        <v>-0,579482704209238-2,6919771768606E-13i</v>
      </c>
      <c r="AX292" s="240" t="str">
        <f t="shared" ca="1" si="363"/>
        <v>8,09298546536855E-14-0,579482704209238i</v>
      </c>
      <c r="AY292" s="240" t="str">
        <f t="shared" ca="1" si="364"/>
        <v>0,579482704209238-9,08681193397087E-14i</v>
      </c>
      <c r="AZ292" s="240" t="str">
        <f t="shared" ca="1" si="365"/>
        <v>2,79135982372083E-13+0,579482704209238i</v>
      </c>
      <c r="BA292" s="240" t="str">
        <f t="shared" ca="1" si="366"/>
        <v>-0,579482704209238-1,25512159998812E-13i</v>
      </c>
      <c r="BB292" s="240" t="str">
        <f t="shared" ca="1" si="367"/>
        <v>-6,27557030335621E-14-0,579482704209238i</v>
      </c>
      <c r="BC292" s="240" t="str">
        <f t="shared" ca="1" si="368"/>
        <v>0,579482704209238-2,34553677026956E-13i</v>
      </c>
      <c r="BD292" s="240" t="str">
        <f t="shared" ca="1" si="369"/>
        <v>-1,70094465343939E-13+0,579482704209238i</v>
      </c>
      <c r="BE292" s="240" t="str">
        <f t="shared" ca="1" si="370"/>
        <v>-0,579482704209238+1,81733976884353E-14i</v>
      </c>
      <c r="BF292" s="240" t="str">
        <f t="shared" ca="1" si="371"/>
        <v>-1,8997137168183E-13-0,579482704209238i</v>
      </c>
      <c r="BG292" s="240" t="str">
        <f t="shared" ca="1" si="372"/>
        <v>0,579482704209238+1,98206881650086E-13i</v>
      </c>
      <c r="BH292" s="240" t="str">
        <f t="shared" ca="1" si="373"/>
        <v>-2,64089076566913E-14+0,579482704209238i</v>
      </c>
      <c r="BI292" s="240" t="str">
        <f t="shared" ca="1" si="374"/>
        <v>-0,579482704209238+1,61858955375683E-13i</v>
      </c>
      <c r="BJ292" s="240" t="str">
        <f t="shared" ca="1" si="375"/>
        <v>2,42789186995213E-13-0,579482704209238i</v>
      </c>
      <c r="BK292" s="240" t="str">
        <f t="shared" ca="1" si="376"/>
        <v>0,579482704209238+7,09912130018179E-14i</v>
      </c>
      <c r="BL292" s="240" t="str">
        <f t="shared" ca="1" si="377"/>
        <v>1,17276650030556E-13+0,579482704209238i</v>
      </c>
      <c r="BM292" s="240" t="str">
        <f t="shared" ca="1" si="378"/>
        <v>-0,579482704209238-2,87371492340339E-13i</v>
      </c>
      <c r="BN292" s="240" t="str">
        <f t="shared" ca="1" si="379"/>
        <v>9,91036293079651E-14-0,579482704209238i</v>
      </c>
      <c r="BO292" s="240" t="str">
        <f t="shared" ca="1" si="380"/>
        <v>0,579482704209238-7,26943446854296E-14i</v>
      </c>
      <c r="BP292" s="240" t="str">
        <f t="shared" ca="1" si="381"/>
        <v>2,60962207717804E-13+0,579482704209238i</v>
      </c>
      <c r="BQ292" s="240" t="str">
        <f t="shared" ca="1" si="382"/>
        <v>-0,579482704209238-1,43685934653091E-13i</v>
      </c>
      <c r="BR292" s="240" t="str">
        <f t="shared" ca="1" si="383"/>
        <v>-4,45819283792826E-14-0,579482704209238i</v>
      </c>
      <c r="BS292" s="240" t="str">
        <f t="shared" ca="1" si="384"/>
        <v>0,579482704209238-1,99910013333698E-13i</v>
      </c>
      <c r="BT292" s="240" t="str">
        <f t="shared" ca="1" si="385"/>
        <v>-1,71798350959239E-13+0,579482704209238i</v>
      </c>
      <c r="BU292" s="240" t="str">
        <f t="shared" ca="1" si="386"/>
        <v>-0,579482704209238-1,64702660048238E-14i</v>
      </c>
      <c r="BV292" s="240" t="str">
        <f t="shared" ca="1" si="387"/>
        <v>-1,7179759702755E-13-0,579482704209238i</v>
      </c>
      <c r="BW292" s="240" t="str">
        <f t="shared" ca="1" si="388"/>
        <v>0,579482704209238+2,32850545343345E-13i</v>
      </c>
      <c r="BX292" s="240" t="str">
        <f t="shared" ca="1" si="389"/>
        <v>-4,45826823109707E-14+0,579482704209238i</v>
      </c>
      <c r="BY292" s="240" t="str">
        <f t="shared" ca="1" si="390"/>
        <v>-0,579482704209238+1,43685180721403E-13i</v>
      </c>
      <c r="BZ292" s="240" t="str">
        <f t="shared" ca="1" si="391"/>
        <v>2,60962961649492E-13-0,579482704209238i</v>
      </c>
      <c r="CA292" s="240" t="str">
        <f t="shared" ca="1" si="392"/>
        <v>0,579482704209238+7,26950986171178E-14i</v>
      </c>
      <c r="CB292" s="240" t="str">
        <f t="shared" ca="1" si="393"/>
        <v>8,26329863372972E-14+0,579482704209238i</v>
      </c>
      <c r="CC292" s="240" t="str">
        <f t="shared" ca="1" si="394"/>
        <v>-0,579482704209238+2,70900849369671E-13i</v>
      </c>
      <c r="CD292" s="240" t="str">
        <f t="shared" ca="1" si="395"/>
        <v>1,33747293001224E-13-0,579482704209238i</v>
      </c>
      <c r="CE292" s="240" t="str">
        <f t="shared" ca="1" si="396"/>
        <v>0,579482704209238-5,45205700311501E-14i</v>
      </c>
      <c r="CF292" s="240" t="str">
        <f t="shared" ca="1" si="397"/>
        <v>2,42788433063524E-13+0,579482704209238i</v>
      </c>
      <c r="CG292" s="240" t="str">
        <f t="shared" ca="1" si="398"/>
        <v>-0,579482704209238-1,61859709307371E-13i</v>
      </c>
      <c r="CH292" s="240" t="str">
        <f t="shared" ca="1" si="399"/>
        <v>-2,64081537250032E-14-0,579482704209238i</v>
      </c>
      <c r="CI292" s="240" t="str">
        <f t="shared" ca="1" si="400"/>
        <v>0,579482704209238-1,81736238679418E-13i</v>
      </c>
      <c r="CJ292" s="240" t="str">
        <f t="shared" ca="1" si="401"/>
        <v>-2,22911903691478E-13+0,579482704209238i</v>
      </c>
      <c r="CK292" s="240" t="str">
        <f t="shared" ca="1" si="402"/>
        <v>-0,579482704209238-3,46440406591032E-14i</v>
      </c>
      <c r="CL292" s="240" t="str">
        <f t="shared" ca="1" si="403"/>
        <v>-1,53623822373271E-13-0,579482704209238i</v>
      </c>
      <c r="CM292" s="240" t="str">
        <f t="shared" ca="1" si="404"/>
        <v>0,579482704209238+2,51024319997624E-13i</v>
      </c>
      <c r="CN292" s="240" t="str">
        <f t="shared" ca="1" si="405"/>
        <v>-6,27564569652503E-14+0,579482704209238i</v>
      </c>
      <c r="CO292" s="240" t="str">
        <f t="shared" ca="1" si="406"/>
        <v>-0,579482704209238+1,25511406067124E-13i</v>
      </c>
      <c r="CP292" s="240" t="str">
        <f t="shared" ca="1" si="407"/>
        <v>-2,80839491021539E-13-0,579482704209238i</v>
      </c>
      <c r="CQ292" s="240" t="str">
        <f t="shared" ca="1" si="408"/>
        <v>0,579482704209238+1,23808651349356E-13i</v>
      </c>
      <c r="CR292" s="240" t="str">
        <f t="shared" ca="1" si="409"/>
        <v>6,44592116830176E-14+0,579482704209238i</v>
      </c>
      <c r="CS292" s="240" t="str">
        <f t="shared" ca="1" si="410"/>
        <v>-0,579482704209238-3,40188930687878E-13i</v>
      </c>
      <c r="CT292" s="240" t="str">
        <f t="shared" ca="1" si="411"/>
        <v>1,51921067655503E-13-0,579482704209238i</v>
      </c>
      <c r="CU292" s="240" t="str">
        <f t="shared" ca="1" si="412"/>
        <v>0,579482704209238-3,63467953768707E-14i</v>
      </c>
      <c r="CV292" s="240" t="str">
        <f t="shared" ca="1" si="413"/>
        <v>2,24614658409245E-13+0,579482704209238i</v>
      </c>
      <c r="CW292" s="240" t="str">
        <f t="shared" ca="1" si="414"/>
        <v>-0,579482704209238-1,80033483961651E-13i</v>
      </c>
      <c r="CX292" s="240" t="str">
        <f t="shared" ca="1" si="415"/>
        <v>2,47053990072357E-14-0,579482704209238i</v>
      </c>
      <c r="CY292" s="240" t="str">
        <f t="shared" ca="1" si="416"/>
        <v>0,579482704209238-1,63562464025138E-13i</v>
      </c>
      <c r="CZ292" s="240" t="str">
        <f t="shared" ca="1" si="417"/>
        <v>-2,41085678345757E-13+0,579482704209238i</v>
      </c>
      <c r="DA292" s="240" t="str">
        <f t="shared" ca="1" si="418"/>
        <v>-0,579482704209238-5,28178153133827E-14i</v>
      </c>
      <c r="DB292" s="240" t="str">
        <f t="shared" ca="1" si="419"/>
        <v>-1,35450047718992E-13-0,579482704209238i</v>
      </c>
      <c r="DC292" s="240" t="str">
        <f t="shared" ca="1" si="420"/>
        <v>0,579482704209238+2,69198094651904E-13i</v>
      </c>
      <c r="DD292" s="240" t="str">
        <f t="shared" ca="1" si="421"/>
        <v>-8,09302316195299E-14+0,579482704209238i</v>
      </c>
      <c r="DE292" s="240" t="str">
        <f t="shared" ca="1" si="422"/>
        <v>-0,579482704209238+7,43978533348852E-14i</v>
      </c>
      <c r="DF292" s="240" t="str">
        <f t="shared" ca="1" si="423"/>
        <v>-2,6266571636726E-13-0,579482704209238i</v>
      </c>
      <c r="DG292" s="240" t="str">
        <f t="shared" ca="1" si="424"/>
        <v>0,579482704209238+1,41982426003636E-13i</v>
      </c>
      <c r="DH292" s="240" t="str">
        <f t="shared" ca="1" si="425"/>
        <v>4,62854370287382E-14+0,579482704209238i</v>
      </c>
      <c r="DI292" s="240" t="str">
        <f t="shared" ca="1" si="426"/>
        <v>-0,579482704209238+2,34553300061112E-13i</v>
      </c>
      <c r="DJ292" s="240" t="str">
        <f t="shared" ca="1" si="427"/>
        <v>1,70094842309783E-13-0,579482704209238i</v>
      </c>
      <c r="DK292" s="240" t="str">
        <f t="shared" ca="1" si="428"/>
        <v>0,579482704209238-1,81730207225912E-14i</v>
      </c>
      <c r="DL292" s="240" t="str">
        <f t="shared" ca="1" si="429"/>
        <v>1,73501105677006E-13+0,579482704209238i</v>
      </c>
      <c r="DM292" s="240" t="str">
        <f t="shared" ca="1" si="430"/>
        <v>-0,579482704209238-1,9820725861593E-13i</v>
      </c>
      <c r="DN292" s="240" t="str">
        <f t="shared" ca="1" si="431"/>
        <v>4,28791736615151E-14-0,579482704209238i</v>
      </c>
      <c r="DO292" s="240" t="str">
        <f t="shared" ca="1" si="432"/>
        <v>0,579482704209238-1,45388689370859E-13i</v>
      </c>
      <c r="DP292" s="240" t="str">
        <f t="shared" ca="1" si="433"/>
        <v>-2,59259453000036E-13+0,579482704209238i</v>
      </c>
      <c r="DQ292" s="240" t="str">
        <f t="shared" ca="1" si="434"/>
        <v>-0,579482704209238-7,09915899676623E-14i</v>
      </c>
      <c r="DR292" s="240" t="str">
        <f t="shared" ca="1" si="435"/>
        <v>-1,17276273064712E-13-0,579482704209238i</v>
      </c>
      <c r="DS292" s="240" t="str">
        <f t="shared" ca="1" si="436"/>
        <v>0,579482704209238+2,87371869306183E-13i</v>
      </c>
      <c r="DT292" s="240" t="str">
        <f t="shared" ca="1" si="437"/>
        <v>-1,32043784351768E-13+0,579482704209238i</v>
      </c>
      <c r="DU292" s="240" t="str">
        <f t="shared" ca="1" si="438"/>
        <v>-0,579482704209238+8,9163856758565E-14i</v>
      </c>
      <c r="DV292" s="240" t="str">
        <f t="shared" ca="1" si="439"/>
        <v>-2,4449194171298E-13-0,579482704209238i</v>
      </c>
      <c r="DW292" s="240" t="str">
        <f t="shared" ca="1" si="440"/>
        <v>0,579482704209238+1,27216422579956E-13i</v>
      </c>
      <c r="DX292" s="240" t="str">
        <f t="shared" ca="1" si="441"/>
        <v>2,81116623744588E-14+0,579482704209238i</v>
      </c>
      <c r="DY292" s="240" t="str">
        <f t="shared" ca="1" si="442"/>
        <v>-0,579482704209238+1,83439747328873E-13i</v>
      </c>
      <c r="DZ292" s="240" t="str">
        <f t="shared" ca="1" si="443"/>
        <v>1,88268616964063E-13-0,579482704209238i</v>
      </c>
      <c r="EA292" s="240" t="str">
        <f t="shared" ca="1" si="444"/>
        <v>0,579482704209238+3,29405320096476E-14i</v>
      </c>
      <c r="EB292" s="240" t="str">
        <f t="shared" ca="1" si="445"/>
        <v>1,88267109100686E-13+0,579482704209238i</v>
      </c>
      <c r="EC292" s="240" t="str">
        <f t="shared" ca="1" si="446"/>
        <v>-0,579482704209238-2,49320811348169E-13i</v>
      </c>
      <c r="ED292" s="240" t="str">
        <f t="shared" ca="1" si="447"/>
        <v>2,81131702378351E-14-0,579482704209238i</v>
      </c>
      <c r="EE292" s="240" t="str">
        <f t="shared" ca="1" si="448"/>
        <v>0,579482704209238-1,2721491471658E-13i</v>
      </c>
      <c r="EF292" s="240" t="str">
        <f t="shared" ca="1" si="449"/>
        <v>2,82542999670994E-13+0,579482704209238i</v>
      </c>
      <c r="EG292" s="240" t="str">
        <f t="shared" ca="1" si="450"/>
        <v>-0,579482704209238-8,91653646219414E-14i</v>
      </c>
      <c r="EH292" s="240" t="str">
        <f t="shared" ca="1" si="451"/>
        <v>-6,61627203324731E-14-0,579482704209238i</v>
      </c>
      <c r="EI292" s="240" t="str">
        <f t="shared" ca="1" si="452"/>
        <v>0,579482704209238+3,05545643960462E-13i</v>
      </c>
      <c r="EJ292" s="240" t="str">
        <f t="shared" ca="1" si="453"/>
        <v>-1,50217559006048E-13+0,579482704209238i</v>
      </c>
      <c r="EK292" s="240" t="str">
        <f t="shared" ca="1" si="454"/>
        <v>-0,579482704209238+7,09900821042859E-14i</v>
      </c>
      <c r="EL292" s="240" t="str">
        <f t="shared" ca="1" si="455"/>
        <v>-2,263181670587E-13-0,579482704209238i</v>
      </c>
      <c r="EM292" s="240" t="str">
        <f t="shared" ca="1" si="456"/>
        <v>0,579482704209238+1,45390197234236E-13i</v>
      </c>
      <c r="EN292" s="240"/>
      <c r="EO292" s="240"/>
      <c r="EP292" s="240"/>
    </row>
    <row r="293" spans="1:146">
      <c r="A293" s="268">
        <f t="shared" ref="A293:A356" si="461">A292+Div_Nt_load2</f>
        <v>3.7695312500000029E-3</v>
      </c>
      <c r="B293" s="267">
        <v>193</v>
      </c>
      <c r="C293" s="266">
        <f t="shared" ref="C293:C355" si="462">C292+1/time_load2</f>
        <v>38600</v>
      </c>
      <c r="N293" s="265">
        <f t="shared" ref="N293:N355" ca="1" si="463">Ioutput2+O293</f>
        <v>8.2258113148073235</v>
      </c>
      <c r="O293" s="240">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240" t="str">
        <f t="shared" ref="P293:P355" ca="1" si="465">IMPRODUCT(O293,IMEXP(COMPLEX(0,-2*PI()*1*B293/Nt_load2)))</f>
        <v>-0,166246912580638-6,77214842621231i</v>
      </c>
      <c r="Q293" s="240" t="str">
        <f t="shared" ref="Q293:Q355" ca="1" si="466">IMPRODUCT(O293,IMEXP(COMPLEX(0,-2*PI()*2*B293/Nt_load2)))</f>
        <v>6,76602887824693-0,332393684237511i</v>
      </c>
      <c r="R293" s="240" t="str">
        <f t="shared" ref="R293:R355" ca="1" si="467">IMPRODUCT(O293,IMEXP(COMPLEX(0,-2*PI()*3*B293/Nt_load2)))</f>
        <v>0,498340234368137+6,75583372748341i</v>
      </c>
      <c r="S293" s="240" t="str">
        <f t="shared" ref="S293:S355" ca="1" si="468">IMPRODUCT(O293,IMEXP(COMPLEX(0,-2*PI()*4*B293/Nt_load2)))</f>
        <v>-6,74156911509939+0,663986602975181i</v>
      </c>
      <c r="T293" s="240" t="str">
        <f t="shared" ref="T293:T355" ca="1" si="469">IMPRODUCT(O293,IMEXP(COMPLEX(0,-2*PI()*5*B293/Nt_load2)))</f>
        <v>-0,829233010881325-6,72324363356387i</v>
      </c>
      <c r="U293" s="241" t="str">
        <f t="shared" ref="U293:U355" ca="1" si="470">IMPRODUCT(O293,IMEXP(COMPLEX(0,-2*PI()*6*B293/Nt_load2)))</f>
        <v>6,70086832146176-0,99397991982873i</v>
      </c>
      <c r="V293" s="240" t="str">
        <f t="shared" ref="V293:V355" ca="1" si="471">IMPRODUCT(O293,IMEXP(COMPLEX(0,-2*PI()*7*B293/Nt_load2)))</f>
        <v>1,15812809243904+6,67445665684451i</v>
      </c>
      <c r="W293" s="240" t="str">
        <f t="shared" ref="W293:W355" ca="1" si="472">IMPRODUCT(O293,IMEXP(COMPLEX(0,-2*PI()*8*B293/Nt_load2)))</f>
        <v>-6,64402454911107+1,32157865199238i</v>
      </c>
      <c r="X293" s="240" t="str">
        <f t="shared" ref="X293:X355" ca="1" si="473">IMPRODUCT(O293,IMEXP(COMPLEX(0,-2*PI()*9*B293/Nt_load2)))</f>
        <v>-1,48423314198206-6,60959032942546i</v>
      </c>
      <c r="Y293" s="240" t="str">
        <f t="shared" ref="Y293:Y355" ca="1" si="474">IMPRODUCT(O293,IMEXP(COMPLEX(0,-2*PI()*10*B293/Nt_load2)))</f>
        <v>6,57117473967375-1,64599358542677i</v>
      </c>
      <c r="Z293" s="240" t="str">
        <f t="shared" ref="Z293:Z355" ca="1" si="475">IMPRODUCT(O293,IMEXP(COMPLEX(0,-2*PI()*11*B293/Nt_load2)))</f>
        <v>1,80676254388322+6,52880091997092i</v>
      </c>
      <c r="AA293" s="240" t="str">
        <f t="shared" ref="AA293:AA355" ca="1" si="476">IMPRODUCT(O293,IMEXP(COMPLEX(0,-2*PI()*12*B293/Nt_load2)))</f>
        <v>-6,48249439472165+1,96644317614185i</v>
      </c>
      <c r="AB293" s="240" t="str">
        <f t="shared" ref="AB293:AB355" ca="1" si="477">IMPRODUCT(O293,IMEXP(COMPLEX(0,-2*PI()*13*B293/Nt_load2)))</f>
        <v>-2,12493929656182-6,43228305724491i</v>
      </c>
      <c r="AC293" s="240" t="str">
        <f t="shared" ref="AC293:AC355" ca="1" si="478">IMPRODUCT(O293,IMEXP(COMPLEX(0,-2*PI()*14*B293/Nt_load2)))</f>
        <v>6,37819715297324-2,28215543300549i</v>
      </c>
      <c r="AD293" s="240" t="str">
        <f t="shared" ref="AD293:AD355" ca="1" si="479">IMPRODUCT(O293,IMEXP(COMPLEX(0,-2*PI()*15*B293/Nt_load2)))</f>
        <v>2,43799688435229+6,32026926123255i</v>
      </c>
      <c r="AE293" s="240" t="str">
        <f t="shared" ref="AE293:AE355" ca="1" si="480">IMPRODUCT(O293,IMEXP(COMPLEX(0,-2*PI()*16*B293/Nt_load2)))</f>
        <v>-6,25853427561896+2,59236977753853i</v>
      </c>
      <c r="AF293" s="240" t="str">
        <f t="shared" ref="AF293:AF355" ca="1" si="481">IMPRODUCT(O293,IMEXP(COMPLEX(0,-2*PI()*17*B293/Nt_load2)))</f>
        <v>-2,74518112410511-6,19302938297967i</v>
      </c>
      <c r="AG293" s="240" t="str">
        <f t="shared" ref="AG293:AG355" ca="1" si="482">IMPRODUCT(O293,IMEXP(COMPLEX(0,-2*PI()*18*B293/Nt_load2)))</f>
        <v>6,12379404101213-2,89633887621198i</v>
      </c>
      <c r="AH293" s="240" t="str">
        <f t="shared" ref="AH293:AH355" ca="1" si="483">IMPRODUCT(O293,IMEXP(COMPLEX(0,-2*PI()*19*B293/Nt_load2)))</f>
        <v>3,0457519820804+6,05086995449794i</v>
      </c>
      <c r="AI293" s="240" t="str">
        <f t="shared" ref="AI293:AI355" ca="1" si="484">IMPRODUCT(O293,IMEXP(COMPLEX(0,-2*PI()*20*B293/Nt_load2)))</f>
        <v>-5,97430105017945+3,19333044084341i</v>
      </c>
      <c r="AJ293" s="240" t="str">
        <f t="shared" ref="AJ293:AJ355" ca="1" si="485">IMPRODUCT(O293,IMEXP(COMPLEX(0,-2*PI()*21*B293/Nt_load2)))</f>
        <v>-3,33898535675517-5,89413345030184i</v>
      </c>
      <c r="AK293" s="240" t="str">
        <f t="shared" ref="AK293:AK355" ca="1" si="486">IMPRODUCT(O293,IMEXP(COMPLEX(0,-2*PI()*22*B293/Nt_load2)))</f>
        <v>5,81041544482964-3,48262899274064i</v>
      </c>
      <c r="AL293" s="240" t="str">
        <f t="shared" ref="AL293:AL355" ca="1" si="487">IMPRODUCT(O293,IMEXP(COMPLEX(0,-2*PI()*23*B293/Nt_load2)))</f>
        <v>3,6241748232454+5,72319746235849i</v>
      </c>
      <c r="AM293" s="240" t="str">
        <f t="shared" ref="AM293:AM355" ca="1" si="488">IMPRODUCT(O293,IMEXP(COMPLEX(0,-2*PI()*24*B293/Nt_load2)))</f>
        <v>-5,63253203974011+3,76353758635325i</v>
      </c>
      <c r="AN293" s="240" t="str">
        <f t="shared" ref="AN293:AN355" ca="1" si="489">IMPRODUCT(O293,IMEXP(COMPLEX(0,-2*PI()*25*B293/Nt_load2)))</f>
        <v>-3,90063333514679-5,53847379043489i</v>
      </c>
      <c r="AO293" s="240" t="str">
        <f t="shared" ref="AO293:AO355" ca="1" si="490">IMPRODUCT(O293,IMEXP(COMPLEX(0,-2*PI()*26*B293/Nt_load2)))</f>
        <v>5,44107937161921-4,03537948826779i</v>
      </c>
      <c r="AP293" s="240" t="str">
        <f t="shared" ref="AP293:AP355" ca="1" si="491">IMPRODUCT(O293,IMEXP(COMPLEX(0,-2*PI()*27*B293/Nt_load2)))</f>
        <v>4,16769487968318+5,34040745004116i</v>
      </c>
      <c r="AQ293" s="240" t="str">
        <f t="shared" ref="AQ293:AQ355" ca="1" si="492">IMPRODUCT(O293,IMEXP(COMPLEX(0,-2*PI()*28*B293/Nt_load2)))</f>
        <v>-5,23651866670593+4,29749980754309i</v>
      </c>
      <c r="AR293" s="240" t="str">
        <f t="shared" ref="AR293:AR355" ca="1" si="493">IMPRODUCT(O293,IMEXP(COMPLEX(0,-2*PI()*28*B293/Nt_load2)))</f>
        <v>-5,23651866670593+4,29749980754309i</v>
      </c>
      <c r="AS293" s="240" t="str">
        <f t="shared" ref="AS293:AS355" ca="1" si="494">IMPRODUCT(O293,IMEXP(COMPLEX(0,-2*PI()*30*B293/Nt_load2)))</f>
        <v>5,01934272965948-4,54926707336544i</v>
      </c>
      <c r="AT293" s="240" t="str">
        <f t="shared" ref="AT293:AT355" ca="1" si="495">IMPRODUCT(O293,IMEXP(COMPLEX(0,-2*PI()*31*B293/Nt_load2)))</f>
        <v>4,67107775614106+4,90618639461208i</v>
      </c>
      <c r="AU293" s="240" t="str">
        <f t="shared" ref="AU293:AU355" ca="1" si="496">IMPRODUCT(O293,IMEXP(COMPLEX(0,-2*PI()*32*B293/Nt_load2)))</f>
        <v>-4,79007475633465+4,7900747563392i</v>
      </c>
      <c r="AV293" s="240" t="str">
        <f t="shared" ref="AV293:AV355" ca="1" si="497">IMPRODUCT(O293,IMEXP(COMPLEX(0,-2*PI()*33*B293/Nt_load2)))</f>
        <v>-4,90618639461187-4,67107775614128i</v>
      </c>
      <c r="AW293" s="240" t="str">
        <f t="shared" ref="AW293:AW355" ca="1" si="498">IMPRODUCT(O293,IMEXP(COMPLEX(0,-2*PI()*34*B293/Nt_load2)))</f>
        <v>4,54926707336567-5,01934272965927i</v>
      </c>
      <c r="AX293" s="240" t="str">
        <f t="shared" ref="AX293:AX355" ca="1" si="499">IMPRODUCT(O293,IMEXP(COMPLEX(0,-2*PI()*35*B293/Nt_load2)))</f>
        <v>5,12947560033162+4,42471608221308i</v>
      </c>
      <c r="AY293" s="240" t="str">
        <f t="shared" ref="AY293:AY355" ca="1" si="500">IMPRODUCT(O293,IMEXP(COMPLEX(0,-2*PI()*36*B293/Nt_load2)))</f>
        <v>-4,29749980754347+5,23651866670561i</v>
      </c>
      <c r="AZ293" s="240" t="str">
        <f t="shared" ref="AZ293:AZ355" ca="1" si="501">IMPRODUCT(O293,IMEXP(COMPLEX(0,-2*PI()*37*B293/Nt_load2)))</f>
        <v>-5,34040745004091-4,1676948796835i</v>
      </c>
      <c r="BA293" s="240" t="str">
        <f t="shared" ref="BA293:BA355" ca="1" si="502">IMPRODUCT(O293,IMEXP(COMPLEX(0,-2*PI()*38*B293/Nt_load2)))</f>
        <v>4,03537948826811-5,44107937161897i</v>
      </c>
      <c r="BB293" s="240" t="str">
        <f t="shared" ref="BB293:BB355" ca="1" si="503">IMPRODUCT(O293,IMEXP(COMPLEX(0,-2*PI()*39*B293/Nt_load2)))</f>
        <v>5,53847379043858+3,90063333514153i</v>
      </c>
      <c r="BC293" s="240" t="str">
        <f t="shared" ref="BC293:BC355" ca="1" si="504">IMPRODUCT(O293,IMEXP(COMPLEX(0,-2*PI()*40*B293/Nt_load2)))</f>
        <v>-3,76353758635351+5,63253203973993i</v>
      </c>
      <c r="BD293" s="240" t="str">
        <f t="shared" ref="BD293:BD355" ca="1" si="505">IMPRODUCT(O293,IMEXP(COMPLEX(0,-2*PI()*41*B293/Nt_load2)))</f>
        <v>-5,72319746235832-3,62417482324567i</v>
      </c>
      <c r="BE293" s="240" t="str">
        <f t="shared" ref="BE293:BE355" ca="1" si="506">IMPRODUCT(O293,IMEXP(COMPLEX(0,-2*PI()*42*B293/Nt_load2)))</f>
        <v>3,4826289927409-5,81041544482948i</v>
      </c>
      <c r="BF293" s="240" t="str">
        <f t="shared" ref="BF293:BF355" ca="1" si="507">IMPRODUCT(O293,IMEXP(COMPLEX(0,-2*PI()*43*B293/Nt_load2)))</f>
        <v>5,89413345030207+3,33898535675477i</v>
      </c>
      <c r="BG293" s="240" t="str">
        <f t="shared" ref="BG293:BG355" ca="1" si="508">IMPRODUCT(O293,IMEXP(COMPLEX(0,-2*PI()*44*B293/Nt_load2)))</f>
        <v>-3,19333044084258+5,97430105017989i</v>
      </c>
      <c r="BH293" s="240" t="str">
        <f t="shared" ref="BH293:BH355" ca="1" si="509">IMPRODUCT(O293,IMEXP(COMPLEX(0,-2*PI()*45*B293/Nt_load2)))</f>
        <v>-6,05086995449866-3,04575198207895i</v>
      </c>
      <c r="BI293" s="240" t="str">
        <f t="shared" ref="BI293:BI355" ca="1" si="510">IMPRODUCT(O293,IMEXP(COMPLEX(0,-2*PI()*46*B293/Nt_load2)))</f>
        <v>2,89633887620931-6,12379404101339i</v>
      </c>
      <c r="BJ293" s="240" t="str">
        <f t="shared" ref="BJ293:BJ355" ca="1" si="511">IMPRODUCT(O293,IMEXP(COMPLEX(0,-2*PI()*47*B293/Nt_load2)))</f>
        <v>6,19302938297845+2,74518112410785i</v>
      </c>
      <c r="BK293" s="240" t="str">
        <f t="shared" ref="BK293:BK355" ca="1" si="512">IMPRODUCT(O293,IMEXP(COMPLEX(0,-2*PI()*48*B293/Nt_load2)))</f>
        <v>-2,59236977754006+6,25853427561832i</v>
      </c>
      <c r="BL293" s="240" t="str">
        <f t="shared" ref="BL293:BL355" ca="1" si="513">IMPRODUCT(O293,IMEXP(COMPLEX(0,-2*PI()*49*B293/Nt_load2)))</f>
        <v>-6,32026926123219-2,43799688435321i</v>
      </c>
      <c r="BM293" s="240" t="str">
        <f t="shared" ref="BM293:BM355" ca="1" si="514">IMPRODUCT(O293,IMEXP(COMPLEX(0,-2*PI()*50*B293/Nt_load2)))</f>
        <v>2,28215543300578-6,37819715297314i</v>
      </c>
      <c r="BN293" s="240" t="str">
        <f t="shared" ref="BN293:BN355" ca="1" si="515">IMPRODUCT(O293,IMEXP(COMPLEX(0,-2*PI()*51*B293/Nt_load2)))</f>
        <v>6,43228305724524+2,12493929656079i</v>
      </c>
      <c r="BO293" s="240" t="str">
        <f t="shared" ref="BO293:BO355" ca="1" si="516">IMPRODUCT(O293,IMEXP(COMPLEX(0,-2*PI()*52*B293/Nt_load2)))</f>
        <v>-1,96644317614012+6,48249439472218i</v>
      </c>
      <c r="BP293" s="240" t="str">
        <f t="shared" ref="BP293:BP355" ca="1" si="517">IMPRODUCT(O293,IMEXP(COMPLEX(0,-2*PI()*53*B293/Nt_load2)))</f>
        <v>-6,52880091997171-1,80676254388037i</v>
      </c>
      <c r="BQ293" s="240" t="str">
        <f t="shared" ref="BQ293:BQ355" ca="1" si="518">IMPRODUCT(O293,IMEXP(COMPLEX(0,-2*PI()*54*B293/Nt_load2)))</f>
        <v>1,64599358542973-6,57117473967301i</v>
      </c>
      <c r="BR293" s="240" t="str">
        <f t="shared" ref="BR293:BR355" ca="1" si="519">IMPRODUCT(O293,IMEXP(COMPLEX(0,-2*PI()*55*B293/Nt_load2)))</f>
        <v>6,60959032942494+1,48423314198438i</v>
      </c>
      <c r="BS293" s="240" t="str">
        <f t="shared" ref="BS293:BS355" ca="1" si="520">IMPRODUCT(O293,IMEXP(COMPLEX(0,-2*PI()*56*B293/Nt_load2)))</f>
        <v>-1,32157865199353+6,64402454911084i</v>
      </c>
      <c r="BT293" s="240" t="str">
        <f t="shared" ref="BT293:BT355" ca="1" si="521">IMPRODUCT(O293,IMEXP(COMPLEX(0,-2*PI()*57*B293/Nt_load2)))</f>
        <v>-6,67445665684446-1,15812809243934i</v>
      </c>
      <c r="BU293" s="240" t="str">
        <f t="shared" ref="BU293:BU355" ca="1" si="522">IMPRODUCT(O293,IMEXP(COMPLEX(0,-2*PI()*58*B293/Nt_load2)))</f>
        <v>0,993979919827843-6,7008683214619i</v>
      </c>
      <c r="BV293" s="240" t="str">
        <f t="shared" ref="BV293:BV355" ca="1" si="523">IMPRODUCT(O293,IMEXP(COMPLEX(0,-2*PI()*59*B293/Nt_load2)))</f>
        <v>6,72324363356409+0,82923301087955i</v>
      </c>
      <c r="BW293" s="240" t="str">
        <f t="shared" ref="BW293:BW355" ca="1" si="524">IMPRODUCT(O293,IMEXP(COMPLEX(0,-2*PI()*60*B293/Nt_load2)))</f>
        <v>-0,663986602972902+6,74156911509961i</v>
      </c>
      <c r="BX293" s="240" t="str">
        <f t="shared" ref="BX293:BX355" ca="1" si="525">IMPRODUCT(O293,IMEXP(COMPLEX(0,-2*PI()*61*B293/Nt_load2)))</f>
        <v>-6,75583372748318-0,498340234371205i</v>
      </c>
      <c r="BY293" s="240" t="str">
        <f t="shared" ref="BY293:BY355" ca="1" si="526">IMPRODUCT(O293,IMEXP(COMPLEX(0,-2*PI()*62*B293/Nt_load2)))</f>
        <v>0,332393684239562-6,76602887824684i</v>
      </c>
      <c r="BZ293" s="240" t="str">
        <f t="shared" ref="BZ293:BZ355" ca="1" si="527">IMPRODUCT(O293,IMEXP(COMPLEX(0,-2*PI()*63*B293/Nt_load2)))</f>
        <v>6,77214842621228+0,166246912581915i</v>
      </c>
      <c r="CA293" s="240" t="str">
        <f t="shared" ref="CA293:CA355" ca="1" si="528">IMPRODUCT(O293,IMEXP(COMPLEX(0,-2*PI()*64*B293/Nt_load2)))</f>
        <v>-5,01257256710452E-13+6,77418868519268i</v>
      </c>
      <c r="CB293" s="240" t="str">
        <f t="shared" ref="CB293:CB355" ca="1" si="529">IMPRODUCT(O293,IMEXP(COMPLEX(0,-2*PI()*65*B293/Nt_load2)))</f>
        <v>-6,7721484262123+0,166246912581298i</v>
      </c>
      <c r="CC293" s="240" t="str">
        <f t="shared" ref="CC293:CC355" ca="1" si="530">IMPRODUCT(O293,IMEXP(COMPLEX(0,-2*PI()*66*B293/Nt_load2)))</f>
        <v>-0,332393684238945-6,76602887824687i</v>
      </c>
      <c r="CD293" s="240" t="str">
        <f t="shared" ref="CD293:CD355" ca="1" si="531">IMPRODUCT(O293,IMEXP(COMPLEX(0,-2*PI()*67*B293/Nt_load2)))</f>
        <v>6,75583372748323-0,498340234370589i</v>
      </c>
      <c r="CE293" s="240" t="str">
        <f t="shared" ref="CE293:CE355" ca="1" si="532">IMPRODUCT(O293,IMEXP(COMPLEX(0,-2*PI()*68*B293/Nt_load2)))</f>
        <v>0,663986602972287+6,74156911509967i</v>
      </c>
      <c r="CF293" s="240" t="str">
        <f t="shared" ref="CF293:CF355" ca="1" si="533">IMPRODUCT(O293,IMEXP(COMPLEX(0,-2*PI()*69*B293/Nt_load2)))</f>
        <v>-6,72324363356417+0,82923301087894i</v>
      </c>
      <c r="CG293" s="240" t="str">
        <f t="shared" ref="CG293:CG355" ca="1" si="534">IMPRODUCT(O293,IMEXP(COMPLEX(0,-2*PI()*70*B293/Nt_load2)))</f>
        <v>-0,993979919827233-6,70086832146198i</v>
      </c>
      <c r="CH293" s="240" t="str">
        <f t="shared" ref="CH293:CH355" ca="1" si="535">IMPRODUCT(O293,IMEXP(COMPLEX(0,-2*PI()*71*B293/Nt_load2)))</f>
        <v>6,67445665684456-1,15812809243874i</v>
      </c>
      <c r="CI293" s="240" t="str">
        <f t="shared" ref="CI293:CI355" ca="1" si="536">IMPRODUCT(O293,IMEXP(COMPLEX(0,-2*PI()*72*B293/Nt_load2)))</f>
        <v>1,32157865199255+6,64402454911103i</v>
      </c>
      <c r="CJ293" s="240" t="str">
        <f t="shared" ref="CJ293:CJ355" ca="1" si="537">IMPRODUCT(O293,IMEXP(COMPLEX(0,-2*PI()*73*B293/Nt_load2)))</f>
        <v>-6,60959032942507+1,48423314198377i</v>
      </c>
      <c r="CK293" s="240" t="str">
        <f t="shared" ref="CK293:CK355" ca="1" si="538">IMPRODUCT(O293,IMEXP(COMPLEX(0,-2*PI()*74*B293/Nt_load2)))</f>
        <v>-1,64599358542894-6,57117473967321i</v>
      </c>
      <c r="CL293" s="240" t="str">
        <f t="shared" ref="CL293:CL355" ca="1" si="539">IMPRODUCT(O293,IMEXP(COMPLEX(0,-2*PI()*75*B293/Nt_load2)))</f>
        <v>6,52880091997192-1,80676254387958i</v>
      </c>
      <c r="CM293" s="240" t="str">
        <f t="shared" ref="CM293:CM355" ca="1" si="540">IMPRODUCT(O293,IMEXP(COMPLEX(0,-2*PI()*76*B293/Nt_load2)))</f>
        <v>1,96644317613971+6,4824943947223i</v>
      </c>
      <c r="CN293" s="240" t="str">
        <f t="shared" ref="CN293:CN355" ca="1" si="541">IMPRODUCT(O293,IMEXP(COMPLEX(0,-2*PI()*77*B293/Nt_load2)))</f>
        <v>-6,43228305724544+2,1249392965602i</v>
      </c>
      <c r="CO293" s="240" t="str">
        <f t="shared" ref="CO293:CO355" ca="1" si="542">IMPRODUCT(O293,IMEXP(COMPLEX(0,-2*PI()*78*B293/Nt_load2)))</f>
        <v>-2,28215543300538-6,37819715297329i</v>
      </c>
      <c r="CP293" s="240" t="str">
        <f t="shared" ref="CP293:CP355" ca="1" si="543">IMPRODUCT(O293,IMEXP(COMPLEX(0,-2*PI()*79*B293/Nt_load2)))</f>
        <v>6,32026926123241-2,43799688435263i</v>
      </c>
      <c r="CQ293" s="240" t="str">
        <f t="shared" ref="CQ293:CQ355" ca="1" si="544">IMPRODUCT(O293,IMEXP(COMPLEX(0,-2*PI()*80*B293/Nt_load2)))</f>
        <v>2,59236977753931+6,25853427561863i</v>
      </c>
      <c r="CR293" s="240" t="str">
        <f t="shared" ref="CR293:CR355" ca="1" si="545">IMPRODUCT(O293,IMEXP(COMPLEX(0,-2*PI()*81*B293/Nt_load2)))</f>
        <v>-6,1930293829787+2,74518112410729i</v>
      </c>
      <c r="CS293" s="240" t="str">
        <f t="shared" ref="CS293:CS355" ca="1" si="546">IMPRODUCT(O293,IMEXP(COMPLEX(0,-2*PI()*82*B293/Nt_load2)))</f>
        <v>-2,89633887620874-6,12379404101366i</v>
      </c>
      <c r="CT293" s="240" t="str">
        <f t="shared" ref="CT293:CT355" ca="1" si="547">IMPRODUCT(O293,IMEXP(COMPLEX(0,-2*PI()*83*B293/Nt_load2)))</f>
        <v>6,05086995449903-3,04575198207823i</v>
      </c>
      <c r="CU293" s="240" t="str">
        <f t="shared" ref="CU293:CU355" ca="1" si="548">IMPRODUCT(O293,IMEXP(COMPLEX(0,-2*PI()*84*B293/Nt_load2)))</f>
        <v>3,19333044084204+5,97430105018018i</v>
      </c>
      <c r="CV293" s="240" t="str">
        <f t="shared" ref="CV293:CV355" ca="1" si="549">IMPRODUCT(O293,IMEXP(COMPLEX(0,-2*PI()*85*B293/Nt_load2)))</f>
        <v>-5,89413345030237+3,33898535675424i</v>
      </c>
      <c r="CW293" s="240" t="str">
        <f t="shared" ref="CW293:CW355" ca="1" si="550">IMPRODUCT(O293,IMEXP(COMPLEX(0,-2*PI()*86*B293/Nt_load2)))</f>
        <v>-3,48262899274054-5,8104154448297i</v>
      </c>
      <c r="CX293" s="240" t="str">
        <f t="shared" ref="CX293:CX355" ca="1" si="551">IMPRODUCT(O293,IMEXP(COMPLEX(0,-2*PI()*87*B293/Nt_load2)))</f>
        <v>5,72319746235865-3,62417482324515i</v>
      </c>
      <c r="CY293" s="240" t="str">
        <f t="shared" ref="CY293:CY355" ca="1" si="552">IMPRODUCT(O293,IMEXP(COMPLEX(0,-2*PI()*88*B293/Nt_load2)))</f>
        <v>3,76353758635284+5,63253203974039i</v>
      </c>
      <c r="CZ293" s="240" t="str">
        <f t="shared" ref="CZ293:CZ355" ca="1" si="553">IMPRODUCT(O293,IMEXP(COMPLEX(0,-2*PI()*89*B293/Nt_load2)))</f>
        <v>-5,53847379043506+3,90063333514654i</v>
      </c>
      <c r="DA293" s="240" t="str">
        <f t="shared" ref="DA293:DA355" ca="1" si="554">IMPRODUCT(O293,IMEXP(COMPLEX(0,-2*PI()*90*B293/Nt_load2)))</f>
        <v>-4,03537948826762-5,44107937161934i</v>
      </c>
      <c r="DB293" s="240" t="str">
        <f t="shared" ref="DB293:DB355" ca="1" si="555">IMPRODUCT(O293,IMEXP(COMPLEX(0,-2*PI()*91*B293/Nt_load2)))</f>
        <v>5,34040745004141-4,16769487968285i</v>
      </c>
      <c r="DC293" s="240" t="str">
        <f t="shared" ref="DC293:DC355" ca="1" si="556">IMPRODUCT(O293,IMEXP(COMPLEX(0,-2*PI()*92*B293/Nt_load2)))</f>
        <v>4,297499807543+5,236518666706i</v>
      </c>
      <c r="DD293" s="240" t="str">
        <f t="shared" ref="DD293:DD355" ca="1" si="557">IMPRODUCT(O293,IMEXP(COMPLEX(0,-2*PI()*93*B293/Nt_load2)))</f>
        <v>-5,12947560033202+4,42471608221261i</v>
      </c>
      <c r="DE293" s="240" t="str">
        <f t="shared" ref="DE293:DE355" ca="1" si="558">IMPRODUCT(O293,IMEXP(COMPLEX(0,-2*PI()*94*B293/Nt_load2)))</f>
        <v>-4,54926707336536-5,01934272965956i</v>
      </c>
      <c r="DF293" s="240" t="str">
        <f t="shared" ref="DF293:DF355" ca="1" si="559">IMPRODUCT(O293,IMEXP(COMPLEX(0,-2*PI()*95*B293/Nt_load2)))</f>
        <v>4,90618639461229-4,67107775614084i</v>
      </c>
      <c r="DG293" s="240" t="str">
        <f t="shared" ref="DG293:DG355" ca="1" si="560">IMPRODUCT(O293,IMEXP(COMPLEX(0,-2*PI()*96*B293/Nt_load2)))</f>
        <v>4,79007475633884+4,790074756335i</v>
      </c>
      <c r="DH293" s="240" t="str">
        <f t="shared" ref="DH293:DH355" ca="1" si="561">IMPRODUCT(O293,IMEXP(COMPLEX(0,-2*PI()*97*B293/Nt_load2)))</f>
        <v>-4,67107775614165+4,90618639461152i</v>
      </c>
      <c r="DI293" s="240" t="str">
        <f t="shared" ref="DI293:DI355" ca="1" si="562">IMPRODUCT(O293,IMEXP(COMPLEX(0,-2*PI()*98*B293/Nt_load2)))</f>
        <v>-5,01934272965907-4,5492670733659i</v>
      </c>
      <c r="DJ293" s="240" t="str">
        <f t="shared" ref="DJ293:DJ355" ca="1" si="563">IMPRODUCT(O293,IMEXP(COMPLEX(0,-2*PI()*99*B293/Nt_load2)))</f>
        <v>4,42471608221346-5,12947560033129i</v>
      </c>
      <c r="DK293" s="240" t="str">
        <f t="shared" ref="DK293:DK355" ca="1" si="564">IMPRODUCT(O293,IMEXP(COMPLEX(0,-2*PI()*100*B293/Nt_load2)))</f>
        <v>5,23651866670553+4,29749980754356i</v>
      </c>
      <c r="DL293" s="240" t="str">
        <f t="shared" ref="DL293:DL355" ca="1" si="565">IMPRODUCT(O293,IMEXP(COMPLEX(0,-2*PI()*101*B293/Nt_load2)))</f>
        <v>-4,16769487968374+5,34040745004072i</v>
      </c>
      <c r="DM293" s="240" t="str">
        <f t="shared" ref="DM293:DM355" ca="1" si="566">IMPRODUCT(O293,IMEXP(COMPLEX(0,-2*PI()*102*B293/Nt_load2)))</f>
        <v>-5,4410793716189-4,03537948826821i</v>
      </c>
      <c r="DN293" s="240" t="str">
        <f t="shared" ref="DN293:DN355" ca="1" si="567">IMPRODUCT(O293,IMEXP(COMPLEX(0,-2*PI()*103*B293/Nt_load2)))</f>
        <v>3,90063333514178-5,53847379043841i</v>
      </c>
      <c r="DO293" s="240" t="str">
        <f t="shared" ref="DO293:DO355" ca="1" si="568">IMPRODUCT(O293,IMEXP(COMPLEX(0,-2*PI()*104*B293/Nt_load2)))</f>
        <v>5,63253203973976+3,76353758635377i</v>
      </c>
      <c r="DP293" s="240" t="str">
        <f t="shared" ref="DP293:DP355" ca="1" si="569">IMPRODUCT(O293,IMEXP(COMPLEX(0,-2*PI()*105*B293/Nt_load2)))</f>
        <v>-3,62417482324609+5,72319746235805i</v>
      </c>
      <c r="DQ293" s="240" t="str">
        <f t="shared" ref="DQ293:DQ355" ca="1" si="570">IMPRODUCT(O293,IMEXP(COMPLEX(0,-2*PI()*106*B293/Nt_load2)))</f>
        <v>-5,81041544482932-3,48262899274116i</v>
      </c>
      <c r="DR293" s="240" t="str">
        <f t="shared" ref="DR293:DR355" ca="1" si="571">IMPRODUCT(O293,IMEXP(COMPLEX(0,-2*PI()*107*B293/Nt_load2)))</f>
        <v>3,33898535675521-5,89413345030182i</v>
      </c>
      <c r="DS293" s="240" t="str">
        <f t="shared" ref="DS293:DS355" ca="1" si="572">IMPRODUCT(O293,IMEXP(COMPLEX(0,-2*PI()*108*B293/Nt_load2)))</f>
        <v>5,97430105017984+3,19333044084268i</v>
      </c>
      <c r="DT293" s="240" t="str">
        <f t="shared" ref="DT293:DT355" ca="1" si="573">IMPRODUCT(O293,IMEXP(COMPLEX(0,-2*PI()*109*B293/Nt_load2)))</f>
        <v>-3,04575198207888+6,05086995449869i</v>
      </c>
      <c r="DU293" s="240" t="str">
        <f t="shared" ref="DU293:DU355" ca="1" si="574">IMPRODUCT(O293,IMEXP(COMPLEX(0,-2*PI()*110*B293/Nt_load2)))</f>
        <v>-6,12379404101334-2,89633887620941i</v>
      </c>
      <c r="DV293" s="240" t="str">
        <f t="shared" ref="DV293:DV355" ca="1" si="575">IMPRODUCT(O293,IMEXP(COMPLEX(0,-2*PI()*111*B293/Nt_load2)))</f>
        <v>2,74518112410831-6,19302938297824i</v>
      </c>
      <c r="DW293" s="240" t="str">
        <f t="shared" ref="DW293:DW355" ca="1" si="576">IMPRODUCT(O293,IMEXP(COMPLEX(0,-2*PI()*112*B293/Nt_load2)))</f>
        <v>6,25853427561806+2,5923697775407i</v>
      </c>
      <c r="DX293" s="240" t="str">
        <f t="shared" ref="DX293:DX355" ca="1" si="577">IMPRODUCT(O293,IMEXP(COMPLEX(0,-2*PI()*113*B293/Nt_load2)))</f>
        <v>-2,43799688435332+6,32026926123215i</v>
      </c>
      <c r="DY293" s="240" t="str">
        <f t="shared" ref="DY293:DY355" ca="1" si="578">IMPRODUCT(O293,IMEXP(COMPLEX(0,-2*PI()*114*B293/Nt_load2)))</f>
        <v>-6,37819715297304-2,28215543300607i</v>
      </c>
      <c r="DZ293" s="240" t="str">
        <f t="shared" ref="DZ293:DZ355" ca="1" si="579">IMPRODUCT(O293,IMEXP(COMPLEX(0,-2*PI()*115*B293/Nt_load2)))</f>
        <v>2,12493929656126-6,43228305724509i</v>
      </c>
      <c r="EA293" s="240" t="str">
        <f t="shared" ref="EA293:EA355" ca="1" si="580">IMPRODUCT(O293,IMEXP(COMPLEX(0,-2*PI()*116*B293/Nt_load2)))</f>
        <v>6,48249439472198+1,96644317614079i</v>
      </c>
      <c r="EB293" s="240" t="str">
        <f t="shared" ref="EB293:EB355" ca="1" si="581">IMPRODUCT(O293,IMEXP(COMPLEX(0,-2*PI()*117*B293/Nt_load2)))</f>
        <v>-1,8067625438803+6,52880091997173i</v>
      </c>
      <c r="EC293" s="240" t="str">
        <f t="shared" ref="EC293:EC355" ca="1" si="582">IMPRODUCT(O293,IMEXP(COMPLEX(0,-2*PI()*118*B293/Nt_load2)))</f>
        <v>-6,57117473967294-1,64599358543002i</v>
      </c>
      <c r="ED293" s="240" t="str">
        <f t="shared" ref="ED293:ED355" ca="1" si="583">IMPRODUCT(O293,IMEXP(COMPLEX(0,-2*PI()*119*B293/Nt_load2)))</f>
        <v>1,48423314198487-6,60959032942483i</v>
      </c>
      <c r="EE293" s="240" t="str">
        <f t="shared" ref="EE293:EE355" ca="1" si="584">IMPRODUCT(O293,IMEXP(COMPLEX(0,-2*PI()*120*B293/Nt_load2)))</f>
        <v>6,64402454911074+1,32157865199402i</v>
      </c>
      <c r="EF293" s="240" t="str">
        <f t="shared" ref="EF293:EF355" ca="1" si="585">IMPRODUCT(O293,IMEXP(COMPLEX(0,-2*PI()*121*B293/Nt_load2)))</f>
        <v>-1,15812809243946+6,67445665684444i</v>
      </c>
      <c r="EG293" s="240" t="str">
        <f t="shared" ref="EG293:EG355" ca="1" si="586">IMPRODUCT(O293,IMEXP(COMPLEX(0,-2*PI()*122*B293/Nt_load2)))</f>
        <v>-6,70086832146187-0,993979919827958i</v>
      </c>
      <c r="EH293" s="240" t="str">
        <f t="shared" ref="EH293:EH355" ca="1" si="587">IMPRODUCT(O293,IMEXP(COMPLEX(0,-2*PI()*123*B293/Nt_load2)))</f>
        <v>0,829233010880051-6,72324363356403i</v>
      </c>
      <c r="EI293" s="240" t="str">
        <f t="shared" ref="EI293:EI355" ca="1" si="588">IMPRODUCT(O293,IMEXP(COMPLEX(0,-2*PI()*124*B293/Nt_load2)))</f>
        <v>6,74156911509957+0,663986602973401i</v>
      </c>
      <c r="EJ293" s="240" t="str">
        <f t="shared" ref="EJ293:EJ355" ca="1" si="589">IMPRODUCT(O293,IMEXP(COMPLEX(0,-2*PI()*125*B293/Nt_load2)))</f>
        <v>-0,498340234371321+6,75583372748318i</v>
      </c>
      <c r="EK293" s="240" t="str">
        <f t="shared" ref="EK293:EK355" ca="1" si="590">IMPRODUCT(O293,IMEXP(COMPLEX(0,-2*PI()*126*B293/Nt_load2)))</f>
        <v>-6,76602887824681-0,332393684240063i</v>
      </c>
      <c r="EL293" s="240" t="str">
        <f t="shared" ref="EL293:EL355" ca="1" si="591">IMPRODUCT(O293,IMEXP(COMPLEX(0,-2*PI()*127*B293/Nt_load2)))</f>
        <v>0,166246912582416-6,77214842621227i</v>
      </c>
      <c r="EM293" s="240" t="str">
        <f t="shared" ref="EM293:EM355" ca="1" si="592">IMPRODUCT(O293,IMEXP(COMPLEX(0,-2*PI()*128*B293/Nt_load2)))</f>
        <v>6,77418868519268+1,00251451342091E-12i</v>
      </c>
      <c r="EN293" s="240"/>
      <c r="EO293" s="240"/>
      <c r="EP293" s="240"/>
    </row>
    <row r="294" spans="1:146">
      <c r="A294" s="268">
        <f t="shared" si="461"/>
        <v>3.7890625000000029E-3</v>
      </c>
      <c r="B294" s="267">
        <v>194</v>
      </c>
      <c r="C294" s="266">
        <f t="shared" si="462"/>
        <v>38800</v>
      </c>
      <c r="N294" s="265">
        <f t="shared" ca="1" si="463"/>
        <v>7.8762946553052675</v>
      </c>
      <c r="O294" s="240">
        <f t="shared" ca="1" si="464"/>
        <v>-7.1237053446947325</v>
      </c>
      <c r="P294" s="240" t="str">
        <f t="shared" ca="1" si="465"/>
        <v>-0,349543653857966-7,1151245296256i</v>
      </c>
      <c r="Q294" s="240" t="str">
        <f t="shared" ca="1" si="466"/>
        <v>7,0894027563533-0,698245226437379i</v>
      </c>
      <c r="R294" s="240" t="str">
        <f t="shared" ca="1" si="467"/>
        <v>1,04526466510732+7,04660199088259i</v>
      </c>
      <c r="S294" s="240" t="str">
        <f t="shared" ca="1" si="468"/>
        <v>-6,98682534400645+1,38976596964435i</v>
      </c>
      <c r="T294" s="240" t="str">
        <f t="shared" ca="1" si="469"/>
        <v>-1,7309192062321-6,91021682290282i</v>
      </c>
      <c r="U294" s="241" t="str">
        <f t="shared" ca="1" si="470"/>
        <v>6,81696098420947-2,06790250684073i</v>
      </c>
      <c r="V294" s="240" t="str">
        <f t="shared" ca="1" si="471"/>
        <v>2,3999040491835+6,70728248940992i</v>
      </c>
      <c r="W294" s="240" t="str">
        <f t="shared" ca="1" si="472"/>
        <v>-6,58144556360485+2,72612401246502i</v>
      </c>
      <c r="X294" s="240" t="str">
        <f t="shared" ca="1" si="473"/>
        <v>-3,04577650422094-6,4397533589702i</v>
      </c>
      <c r="Y294" s="240" t="str">
        <f t="shared" ca="1" si="474"/>
        <v>6,28254722443833-3,358091453599i</v>
      </c>
      <c r="Z294" s="240" t="str">
        <f t="shared" ca="1" si="475"/>
        <v>3,66231646653126+6,11020588335666i</v>
      </c>
      <c r="AA294" s="240" t="str">
        <f t="shared" ca="1" si="476"/>
        <v>-5,92314452111075+3,95771863831526i</v>
      </c>
      <c r="AB294" s="240" t="str">
        <f t="shared" ca="1" si="477"/>
        <v>-4,24358631924372-5,7218137849077i</v>
      </c>
      <c r="AC294" s="240" t="str">
        <f t="shared" ca="1" si="478"/>
        <v>5,50669869812515-4,51923082903486i</v>
      </c>
      <c r="AD294" s="240" t="str">
        <f t="shared" ca="1" si="479"/>
        <v>4,78398811592104+5,27831749184895i</v>
      </c>
      <c r="AE294" s="240" t="str">
        <f t="shared" ca="1" si="480"/>
        <v>-5,03722035640845+5,03722035640854i</v>
      </c>
      <c r="AF294" s="240" t="str">
        <f t="shared" ca="1" si="481"/>
        <v>-5,27831749184862-4,7839881159214i</v>
      </c>
      <c r="AG294" s="240" t="str">
        <f t="shared" ca="1" si="482"/>
        <v>4,51923082903524-5,50669869812484i</v>
      </c>
      <c r="AH294" s="240" t="str">
        <f t="shared" ca="1" si="483"/>
        <v>5,72181378490781+4,24358631924358i</v>
      </c>
      <c r="AI294" s="240" t="str">
        <f t="shared" ca="1" si="484"/>
        <v>-3,95771863831508+5,92314452111087i</v>
      </c>
      <c r="AJ294" s="240" t="str">
        <f t="shared" ca="1" si="485"/>
        <v>-6,1102058833564-3,66231646653168i</v>
      </c>
      <c r="AK294" s="240" t="str">
        <f t="shared" ca="1" si="486"/>
        <v>3,35809145359697-6,28254722443941i</v>
      </c>
      <c r="AL294" s="240" t="str">
        <f t="shared" ca="1" si="487"/>
        <v>6,4397533589712+3,04577650421882i</v>
      </c>
      <c r="AM294" s="240" t="str">
        <f t="shared" ca="1" si="488"/>
        <v>-2,7261240124635+6,58144556360547i</v>
      </c>
      <c r="AN294" s="240" t="str">
        <f t="shared" ca="1" si="489"/>
        <v>-6,70728248941045-2,399904049182i</v>
      </c>
      <c r="AO294" s="240" t="str">
        <f t="shared" ca="1" si="490"/>
        <v>2,06790250683916-6,81696098420994i</v>
      </c>
      <c r="AP294" s="240" t="str">
        <f t="shared" ca="1" si="491"/>
        <v>6,91021682290322+1,73091920623049i</v>
      </c>
      <c r="AQ294" s="240" t="str">
        <f t="shared" ca="1" si="492"/>
        <v>-1,38976596964349+6,98682534400662i</v>
      </c>
      <c r="AR294" s="240" t="str">
        <f t="shared" ca="1" si="493"/>
        <v>-1,38976596964349+6,98682534400662i</v>
      </c>
      <c r="AS294" s="240" t="str">
        <f t="shared" ca="1" si="494"/>
        <v>0,698245226436704-7,08940275635336i</v>
      </c>
      <c r="AT294" s="240" t="str">
        <f t="shared" ca="1" si="495"/>
        <v>7,11512452962562+0,349543653857566i</v>
      </c>
      <c r="AU294" s="240" t="str">
        <f t="shared" ca="1" si="496"/>
        <v>1,22176311750024E-13+7,12370534469473i</v>
      </c>
      <c r="AV294" s="240" t="str">
        <f t="shared" ca="1" si="497"/>
        <v>-7,1151245296256+0,349543653858012i</v>
      </c>
      <c r="AW294" s="240" t="str">
        <f t="shared" ca="1" si="498"/>
        <v>-0,698245226437149-7,08940275635332i</v>
      </c>
      <c r="AX294" s="240" t="str">
        <f t="shared" ca="1" si="499"/>
        <v>7,04660199088267-1,04526466510674i</v>
      </c>
      <c r="AY294" s="240" t="str">
        <f t="shared" ca="1" si="500"/>
        <v>1,38976596964392+6,98682534400653i</v>
      </c>
      <c r="AZ294" s="240" t="str">
        <f t="shared" ca="1" si="501"/>
        <v>-6,91021682290312+1,73091920623091i</v>
      </c>
      <c r="BA294" s="240" t="str">
        <f t="shared" ca="1" si="502"/>
        <v>-2,06790250683949-6,81696098420984i</v>
      </c>
      <c r="BB294" s="240" t="str">
        <f t="shared" ca="1" si="503"/>
        <v>6,70728248941031-2,39990404918242i</v>
      </c>
      <c r="BC294" s="240" t="str">
        <f t="shared" ca="1" si="504"/>
        <v>2,72612401246391+6,5814455636053i</v>
      </c>
      <c r="BD294" s="240" t="str">
        <f t="shared" ca="1" si="505"/>
        <v>-6,43975335897105+3,04577650421913i</v>
      </c>
      <c r="BE294" s="240" t="str">
        <f t="shared" ca="1" si="506"/>
        <v>-3,35809145359736-6,2825472244392i</v>
      </c>
      <c r="BF294" s="240" t="str">
        <f t="shared" ca="1" si="507"/>
        <v>6,11020588335763-3,66231646652963i</v>
      </c>
      <c r="BG294" s="240" t="str">
        <f t="shared" ca="1" si="508"/>
        <v>3,95771863831301+5,92314452111225i</v>
      </c>
      <c r="BH294" s="240" t="str">
        <f t="shared" ca="1" si="509"/>
        <v>-5,72181378490923+4,24358631924166i</v>
      </c>
      <c r="BI294" s="240" t="str">
        <f t="shared" ca="1" si="510"/>
        <v>-4,51923082903284-5,5066986981268i</v>
      </c>
      <c r="BJ294" s="240" t="str">
        <f t="shared" ca="1" si="511"/>
        <v>5,27831749185076-4,78398811591903i</v>
      </c>
      <c r="BK294" s="240" t="str">
        <f t="shared" ca="1" si="512"/>
        <v>5,03722035640612+5,03722035641087i</v>
      </c>
      <c r="BL294" s="240" t="str">
        <f t="shared" ca="1" si="513"/>
        <v>-4,78398811592386+5,27831749184639i</v>
      </c>
      <c r="BM294" s="240" t="str">
        <f t="shared" ca="1" si="514"/>
        <v>-5,50669869812717-4,5192308290324i</v>
      </c>
      <c r="BN294" s="240" t="str">
        <f t="shared" ca="1" si="515"/>
        <v>4,24358631924104-5,72181378490969i</v>
      </c>
      <c r="BO294" s="240" t="str">
        <f t="shared" ca="1" si="516"/>
        <v>5,92314452111257+3,95771863831254i</v>
      </c>
      <c r="BP294" s="240" t="str">
        <f t="shared" ca="1" si="517"/>
        <v>-3,66231646652914+6,11020588335792i</v>
      </c>
      <c r="BQ294" s="240" t="str">
        <f t="shared" ca="1" si="518"/>
        <v>-6,28254722443956-3,35809145359668i</v>
      </c>
      <c r="BR294" s="240" t="str">
        <f t="shared" ca="1" si="519"/>
        <v>3,04577650421862-6,4397533589713i</v>
      </c>
      <c r="BS294" s="240" t="str">
        <f t="shared" ca="1" si="520"/>
        <v>6,58144556360552+2,72612401246339i</v>
      </c>
      <c r="BT294" s="240" t="str">
        <f t="shared" ca="1" si="521"/>
        <v>-2,39990404918188+6,7072824894105i</v>
      </c>
      <c r="BU294" s="240" t="str">
        <f t="shared" ca="1" si="522"/>
        <v>-6,81696098420995-2,06790250683914i</v>
      </c>
      <c r="BV294" s="240" t="str">
        <f t="shared" ca="1" si="523"/>
        <v>1,73091920623017-6,9102168229033i</v>
      </c>
      <c r="BW294" s="240" t="str">
        <f t="shared" ca="1" si="524"/>
        <v>6,98682534400668+1,38976596964317i</v>
      </c>
      <c r="BX294" s="240" t="str">
        <f t="shared" ca="1" si="525"/>
        <v>-1,04526466510618+7,04660199088275i</v>
      </c>
      <c r="BY294" s="240" t="str">
        <f t="shared" ca="1" si="526"/>
        <v>-7,08940275635338-0,698245226436582i</v>
      </c>
      <c r="BZ294" s="240" t="str">
        <f t="shared" ca="1" si="527"/>
        <v>0,349543653857444-7,11512452962563i</v>
      </c>
      <c r="CA294" s="240" t="str">
        <f t="shared" ca="1" si="528"/>
        <v>7,12370534469473-2,44352623500049E-13i</v>
      </c>
      <c r="CB294" s="240" t="str">
        <f t="shared" ca="1" si="529"/>
        <v>0,349543653858336+7,11512452962558i</v>
      </c>
      <c r="CC294" s="240" t="str">
        <f t="shared" ca="1" si="530"/>
        <v>-7,08940275635329+0,698245226437471i</v>
      </c>
      <c r="CD294" s="240" t="str">
        <f t="shared" ca="1" si="531"/>
        <v>-1,04526466510706-7,04660199088262i</v>
      </c>
      <c r="CE294" s="240" t="str">
        <f t="shared" ca="1" si="532"/>
        <v>6,9868253440065-1,38976596964404i</v>
      </c>
      <c r="CF294" s="240" t="str">
        <f t="shared" ca="1" si="533"/>
        <v>1,73091920623104+6,91021682290309i</v>
      </c>
      <c r="CG294" s="240" t="str">
        <f t="shared" ca="1" si="534"/>
        <v>-6,81696098420981+2,06790250683961i</v>
      </c>
      <c r="CH294" s="240" t="str">
        <f t="shared" ca="1" si="535"/>
        <v>-2,39990404918234-6,70728248941033i</v>
      </c>
      <c r="CI294" s="240" t="str">
        <f t="shared" ca="1" si="536"/>
        <v>6,58144556360518-2,72612401246421i</v>
      </c>
      <c r="CJ294" s="240" t="str">
        <f t="shared" ca="1" si="537"/>
        <v>3,04577650421942+6,43975335897092i</v>
      </c>
      <c r="CK294" s="240" t="str">
        <f t="shared" ca="1" si="538"/>
        <v>-6,28254722443914+3,35809145359747i</v>
      </c>
      <c r="CL294" s="240" t="str">
        <f t="shared" ca="1" si="539"/>
        <v>-3,66231646652974-6,11020588335757i</v>
      </c>
      <c r="CM294" s="240" t="str">
        <f t="shared" ca="1" si="540"/>
        <v>5,92314452111219-3,95771863831311i</v>
      </c>
      <c r="CN294" s="240" t="str">
        <f t="shared" ca="1" si="541"/>
        <v>4,24358631924159+5,72181378490928i</v>
      </c>
      <c r="CO294" s="240" t="str">
        <f t="shared" ca="1" si="542"/>
        <v>-5,5066986981266+4,51923082903309i</v>
      </c>
      <c r="CP294" s="240" t="str">
        <f t="shared" ca="1" si="543"/>
        <v>-4,78398811591927-5,27831749185055i</v>
      </c>
      <c r="CQ294" s="240" t="str">
        <f t="shared" ca="1" si="544"/>
        <v>5,03722035641064-5,03722035640635i</v>
      </c>
      <c r="CR294" s="240" t="str">
        <f t="shared" ca="1" si="545"/>
        <v>5,27831749184647+4,78398811592377i</v>
      </c>
      <c r="CS294" s="240" t="str">
        <f t="shared" ca="1" si="546"/>
        <v>-4,51923082903779+5,50669869812275i</v>
      </c>
      <c r="CT294" s="240" t="str">
        <f t="shared" ca="1" si="547"/>
        <v>-5,72181378490976-4,24358631924094i</v>
      </c>
      <c r="CU294" s="240" t="str">
        <f t="shared" ca="1" si="548"/>
        <v>3,95771863831244-5,92314452111264i</v>
      </c>
      <c r="CV294" s="240" t="str">
        <f t="shared" ca="1" si="549"/>
        <v>6,11020588335799+3,66231646652904i</v>
      </c>
      <c r="CW294" s="240" t="str">
        <f t="shared" ca="1" si="550"/>
        <v>-3,35809145359675+6,28254722443952i</v>
      </c>
      <c r="CX294" s="240" t="str">
        <f t="shared" ca="1" si="551"/>
        <v>-6,43975335897144-3,04577650421832i</v>
      </c>
      <c r="CY294" s="240" t="str">
        <f t="shared" ca="1" si="552"/>
        <v>2,72612401246309-6,58144556360564i</v>
      </c>
      <c r="CZ294" s="240" t="str">
        <f t="shared" ca="1" si="553"/>
        <v>6,70728248941061+2,39990404918157i</v>
      </c>
      <c r="DA294" s="240" t="str">
        <f t="shared" ca="1" si="554"/>
        <v>-2,06790250683883+6,81696098421004i</v>
      </c>
      <c r="DB294" s="240" t="str">
        <f t="shared" ca="1" si="555"/>
        <v>-6,91021682290328-1,73091920623024i</v>
      </c>
      <c r="DC294" s="240" t="str">
        <f t="shared" ca="1" si="556"/>
        <v>1,38976596964325-6,98682534400667i</v>
      </c>
      <c r="DD294" s="240" t="str">
        <f t="shared" ca="1" si="557"/>
        <v>7,0466019908828+1,04526466510586i</v>
      </c>
      <c r="DE294" s="240" t="str">
        <f t="shared" ca="1" si="558"/>
        <v>-0,698245226436259+7,0894027563534i</v>
      </c>
      <c r="DF294" s="240" t="str">
        <f t="shared" ca="1" si="559"/>
        <v>-7,11512452962564-0,34954365385712i</v>
      </c>
      <c r="DG294" s="240" t="str">
        <f t="shared" ca="1" si="560"/>
        <v>-5,68996818624803E-13-7,12370534469473i</v>
      </c>
      <c r="DH294" s="240" t="str">
        <f t="shared" ca="1" si="561"/>
        <v>7,11512452962558-0,349543653858256i</v>
      </c>
      <c r="DI294" s="240" t="str">
        <f t="shared" ca="1" si="562"/>
        <v>0,698245226437392+7,0894027563533i</v>
      </c>
      <c r="DJ294" s="240" t="str">
        <f t="shared" ca="1" si="563"/>
        <v>-7,04660199088257+1,04526466510738i</v>
      </c>
      <c r="DK294" s="240" t="str">
        <f t="shared" ca="1" si="564"/>
        <v>-1,38976596964436-6,98682534400645i</v>
      </c>
      <c r="DL294" s="240" t="str">
        <f t="shared" ca="1" si="565"/>
        <v>6,91021682290301-1,73091920623135i</v>
      </c>
      <c r="DM294" s="240" t="str">
        <f t="shared" ca="1" si="566"/>
        <v>2,06790250683992+6,81696098420972i</v>
      </c>
      <c r="DN294" s="240" t="str">
        <f t="shared" ca="1" si="567"/>
        <v>-6,70728248941023+2,39990404918265i</v>
      </c>
      <c r="DO294" s="240" t="str">
        <f t="shared" ca="1" si="568"/>
        <v>-2,72612401246414-6,58144556360521i</v>
      </c>
      <c r="DP294" s="240" t="str">
        <f t="shared" ca="1" si="569"/>
        <v>6,43975335897078-3,04577650421972i</v>
      </c>
      <c r="DQ294" s="240" t="str">
        <f t="shared" ca="1" si="570"/>
        <v>3,35809145359776+6,28254722443899i</v>
      </c>
      <c r="DR294" s="240" t="str">
        <f t="shared" ca="1" si="571"/>
        <v>-6,1102058833574+3,66231646653002i</v>
      </c>
      <c r="DS294" s="240" t="str">
        <f t="shared" ca="1" si="572"/>
        <v>-3,95771863831338-5,92314452111201i</v>
      </c>
      <c r="DT294" s="240" t="str">
        <f t="shared" ca="1" si="573"/>
        <v>5,72181378490909-4,24358631924186i</v>
      </c>
      <c r="DU294" s="240" t="str">
        <f t="shared" ca="1" si="574"/>
        <v>4,51923082903303+5,50669869812665i</v>
      </c>
      <c r="DV294" s="240" t="str">
        <f t="shared" ca="1" si="575"/>
        <v>-5,2783174918506+4,78398811591922i</v>
      </c>
      <c r="DW294" s="240" t="str">
        <f t="shared" ca="1" si="576"/>
        <v>-5,03722035640629-5,0372203564107i</v>
      </c>
      <c r="DX294" s="240" t="str">
        <f t="shared" ca="1" si="577"/>
        <v>4,78398811592383-5,27831749184642i</v>
      </c>
      <c r="DY294" s="240" t="str">
        <f t="shared" ca="1" si="578"/>
        <v>5,50669869812269+4,51923082903785i</v>
      </c>
      <c r="DZ294" s="240" t="str">
        <f t="shared" ca="1" si="579"/>
        <v>-4,24358631924101+5,72181378490971i</v>
      </c>
      <c r="EA294" s="240" t="str">
        <f t="shared" ca="1" si="580"/>
        <v>-5,92314452110899-3,95771863831789i</v>
      </c>
      <c r="EB294" s="240" t="str">
        <f t="shared" ca="1" si="581"/>
        <v>3,66231646653466-6,11020588335461i</v>
      </c>
      <c r="EC294" s="240" t="str">
        <f t="shared" ca="1" si="582"/>
        <v>6,28254722443987+3,3580914535961i</v>
      </c>
      <c r="ED294" s="240" t="str">
        <f t="shared" ca="1" si="583"/>
        <v>-3,04577650421803+6,43975335897157i</v>
      </c>
      <c r="EE294" s="240" t="str">
        <f t="shared" ca="1" si="584"/>
        <v>-6,58144556360577-2,72612401246279i</v>
      </c>
      <c r="EF294" s="240" t="str">
        <f t="shared" ca="1" si="585"/>
        <v>2,39990404918127-6,70728248941072i</v>
      </c>
      <c r="EG294" s="240" t="str">
        <f t="shared" ca="1" si="586"/>
        <v>6,81696098421014+2,06790250683852i</v>
      </c>
      <c r="EH294" s="240" t="str">
        <f t="shared" ca="1" si="587"/>
        <v>-1,73091920622993+6,91021682290337i</v>
      </c>
      <c r="EI294" s="240" t="str">
        <f t="shared" ca="1" si="588"/>
        <v>-6,98682534400673-1,38976596964293i</v>
      </c>
      <c r="EJ294" s="240" t="str">
        <f t="shared" ca="1" si="589"/>
        <v>1,04526466510594-7,04660199088278i</v>
      </c>
      <c r="EK294" s="240" t="str">
        <f t="shared" ca="1" si="590"/>
        <v>7,0894027563534+0,698245226436339i</v>
      </c>
      <c r="EL294" s="240" t="str">
        <f t="shared" ca="1" si="591"/>
        <v>-0,349543653857199+7,11512452962564i</v>
      </c>
      <c r="EM294" s="240" t="str">
        <f t="shared" ca="1" si="592"/>
        <v>-7,12370534469473+4,88705247000097E-13i</v>
      </c>
      <c r="EN294" s="240"/>
      <c r="EO294" s="240"/>
      <c r="EP294" s="240"/>
    </row>
    <row r="295" spans="1:146">
      <c r="A295" s="268">
        <f t="shared" si="461"/>
        <v>3.8085937500000029E-3</v>
      </c>
      <c r="B295" s="267">
        <v>195</v>
      </c>
      <c r="C295" s="266">
        <f t="shared" si="462"/>
        <v>39000</v>
      </c>
      <c r="N295" s="265">
        <f t="shared" ca="1" si="463"/>
        <v>7.7540756277569312</v>
      </c>
      <c r="O295" s="240">
        <f t="shared" ca="1" si="464"/>
        <v>-7.2459243722430688</v>
      </c>
      <c r="P295" s="240" t="str">
        <f t="shared" ca="1" si="465"/>
        <v>-0,533043264320252-7,22629122625354i</v>
      </c>
      <c r="Q295" s="240" t="str">
        <f t="shared" ca="1" si="466"/>
        <v>7,16749818200415-1,06319792100689i</v>
      </c>
      <c r="R295" s="240" t="str">
        <f t="shared" ca="1" si="467"/>
        <v>1,58759101604133+7,06986384409565i</v>
      </c>
      <c r="S295" s="240" t="str">
        <f t="shared" ca="1" si="468"/>
        <v>-6,93391730146448+2,10338081780681i</v>
      </c>
      <c r="T295" s="240" t="str">
        <f t="shared" ca="1" si="469"/>
        <v>-2,60777221667816-6,76039526020392i</v>
      </c>
      <c r="U295" s="241" t="str">
        <f t="shared" ca="1" si="470"/>
        <v>6,55023805128995-3,09803187196311i</v>
      </c>
      <c r="V295" s="240" t="str">
        <f t="shared" ca="1" si="471"/>
        <v>3,57150302411233+6,30458453484625i</v>
      </c>
      <c r="W295" s="240" t="str">
        <f t="shared" ca="1" si="472"/>
        <v>-6,02476592856252+4,02561989192947i</v>
      </c>
      <c r="X295" s="240" t="str">
        <f t="shared" ca="1" si="473"/>
        <v>-4,45792157676201-5,7122985937104i</v>
      </c>
      <c r="Y295" s="240" t="str">
        <f t="shared" ca="1" si="474"/>
        <v>5,36887581785046-4,86606539832406i</v>
      </c>
      <c r="Z295" s="240" t="str">
        <f t="shared" ca="1" si="475"/>
        <v>5,24783958988395+4,99635863876011i</v>
      </c>
      <c r="AA295" s="240" t="str">
        <f t="shared" ca="1" si="476"/>
        <v>-4,59676575930873+5,60117528401968i</v>
      </c>
      <c r="AB295" s="240" t="str">
        <f t="shared" ca="1" si="477"/>
        <v>-5,92415772399081-4,17226260793183i</v>
      </c>
      <c r="AC295" s="240" t="str">
        <f t="shared" ca="1" si="478"/>
        <v>3,72514960398673-6,21503663997113i</v>
      </c>
      <c r="AD295" s="240" t="str">
        <f t="shared" ca="1" si="479"/>
        <v>6,47223573391233+3,25784969158101i</v>
      </c>
      <c r="AE295" s="240" t="str">
        <f t="shared" ca="1" si="480"/>
        <v>-2,77289520942788+6,69436122164004i</v>
      </c>
      <c r="AF295" s="240" t="str">
        <f t="shared" ca="1" si="481"/>
        <v>-6,88020938589067-2,27291416788406i</v>
      </c>
      <c r="AG295" s="240" t="str">
        <f t="shared" ca="1" si="482"/>
        <v>1,76061600753313-7,02877309935982i</v>
      </c>
      <c r="AH295" s="240" t="str">
        <f t="shared" ca="1" si="483"/>
        <v>7,1392472824122+1,2387769164931i</v>
      </c>
      <c r="AI295" s="240" t="str">
        <f t="shared" ca="1" si="484"/>
        <v>-0,710224786011621+7,21103326587812i</v>
      </c>
      <c r="AJ295" s="240" t="str">
        <f t="shared" ca="1" si="485"/>
        <v>-7,24374203529339-0,177823885880548i</v>
      </c>
      <c r="AK295" s="240" t="str">
        <f t="shared" ca="1" si="486"/>
        <v>-0,355540657295336-7,23719633900284i</v>
      </c>
      <c r="AL295" s="240" t="str">
        <f t="shared" ca="1" si="487"/>
        <v>7,1914316487009-0,886978494851526i</v>
      </c>
      <c r="AM295" s="240" t="str">
        <f t="shared" ca="1" si="488"/>
        <v>1,4136097190867+7,10669596721076i</v>
      </c>
      <c r="AN295" s="240" t="str">
        <f t="shared" ca="1" si="489"/>
        <v>-6,98344848453174+1,93258046977544i</v>
      </c>
      <c r="AO295" s="240" t="str">
        <f t="shared" ca="1" si="490"/>
        <v>-2,44107839945459-6,822357089451i</v>
      </c>
      <c r="AP295" s="240" t="str">
        <f t="shared" ca="1" si="491"/>
        <v>6,62429475019581-2,93634791378583i</v>
      </c>
      <c r="AQ295" s="240" t="str">
        <f t="shared" ca="1" si="492"/>
        <v>3,41570510436584+6,39033478373984i</v>
      </c>
      <c r="AR295" s="240" t="str">
        <f t="shared" ca="1" si="493"/>
        <v>3,41570510436584+6,39033478373984i</v>
      </c>
      <c r="AS295" s="240" t="str">
        <f t="shared" ca="1" si="494"/>
        <v>-4,31639210894982-5,81998102832491i</v>
      </c>
      <c r="AT295" s="240" t="str">
        <f t="shared" ca="1" si="495"/>
        <v>5,48667803578043-4,73284102204486i</v>
      </c>
      <c r="AU295" s="240" t="str">
        <f t="shared" ca="1" si="496"/>
        <v>5,12364225957584+5,12364225958006i</v>
      </c>
      <c r="AV295" s="240" t="str">
        <f t="shared" ca="1" si="497"/>
        <v>-4,73284102204393+5,48667803578124i</v>
      </c>
      <c r="AW295" s="240" t="str">
        <f t="shared" ca="1" si="498"/>
        <v>-5,81998102832552-4,31639210894899i</v>
      </c>
      <c r="AX295" s="240" t="str">
        <f t="shared" ca="1" si="499"/>
        <v>3,8765522930321-6,12174503941921i</v>
      </c>
      <c r="AY295" s="240" t="str">
        <f t="shared" ca="1" si="500"/>
        <v>6,39033478374042+3,41570510436474i</v>
      </c>
      <c r="AZ295" s="240" t="str">
        <f t="shared" ca="1" si="501"/>
        <v>-2,93634791379129+6,62429475019339i</v>
      </c>
      <c r="BA295" s="240" t="str">
        <f t="shared" ca="1" si="502"/>
        <v>-6,82235708945135-2,44107839945361i</v>
      </c>
      <c r="BB295" s="240" t="str">
        <f t="shared" ca="1" si="503"/>
        <v>1,93258046977434-6,98344848453204i</v>
      </c>
      <c r="BC295" s="240" t="str">
        <f t="shared" ca="1" si="504"/>
        <v>7,10669596721099+1,41360971908558i</v>
      </c>
      <c r="BD295" s="240" t="str">
        <f t="shared" ca="1" si="505"/>
        <v>-0,886978494850294+7,19143164870106i</v>
      </c>
      <c r="BE295" s="240" t="str">
        <f t="shared" ca="1" si="506"/>
        <v>-7,23719633900254-0,355540657301503i</v>
      </c>
      <c r="BF295" s="240" t="str">
        <f t="shared" ca="1" si="507"/>
        <v>-0,177823885881581-7,24374203529336i</v>
      </c>
      <c r="BG295" s="240" t="str">
        <f t="shared" ca="1" si="508"/>
        <v>7,21103326587801-0,710224786012752i</v>
      </c>
      <c r="BH295" s="240" t="str">
        <f t="shared" ca="1" si="509"/>
        <v>1,2387769164928+7,13924728241225i</v>
      </c>
      <c r="BI295" s="240" t="str">
        <f t="shared" ca="1" si="510"/>
        <v>-7,02877309936022+1,76061600753154i</v>
      </c>
      <c r="BJ295" s="240" t="str">
        <f t="shared" ca="1" si="511"/>
        <v>-2,27291416788093-6,8802093858917i</v>
      </c>
      <c r="BK295" s="240" t="str">
        <f t="shared" ca="1" si="512"/>
        <v>6,69436122163906-2,77289520943027i</v>
      </c>
      <c r="BL295" s="240" t="str">
        <f t="shared" ca="1" si="513"/>
        <v>3,25784969158202+6,47223573391182i</v>
      </c>
      <c r="BM295" s="240" t="str">
        <f t="shared" ca="1" si="514"/>
        <v>-6,21503663997123+3,72514960398656i</v>
      </c>
      <c r="BN295" s="240" t="str">
        <f t="shared" ca="1" si="515"/>
        <v>-4,17226260793032-5,92415772399188i</v>
      </c>
      <c r="BO295" s="240" t="str">
        <f t="shared" ca="1" si="516"/>
        <v>5,60117528402173-4,59676575930623i</v>
      </c>
      <c r="BP295" s="240" t="str">
        <f t="shared" ca="1" si="517"/>
        <v>4,99635863876198+5,24783958988216i</v>
      </c>
      <c r="BQ295" s="240" t="str">
        <f t="shared" ca="1" si="518"/>
        <v>-4,86606539832333+5,36887581785111i</v>
      </c>
      <c r="BR295" s="240" t="str">
        <f t="shared" ca="1" si="519"/>
        <v>-5,71229859371016-4,45792157676232i</v>
      </c>
      <c r="BS295" s="240" t="str">
        <f t="shared" ca="1" si="520"/>
        <v>4,02561989193097-6,02476592856152i</v>
      </c>
      <c r="BT295" s="240" t="str">
        <f t="shared" ca="1" si="521"/>
        <v>6,30458453484469+3,5715030241151i</v>
      </c>
      <c r="BU295" s="240" t="str">
        <f t="shared" ca="1" si="522"/>
        <v>-3,09803187196095+6,55023805129098i</v>
      </c>
      <c r="BV295" s="240" t="str">
        <f t="shared" ca="1" si="523"/>
        <v>-6,76039526020428-2,60777221667722i</v>
      </c>
      <c r="BW295" s="240" t="str">
        <f t="shared" ca="1" si="524"/>
        <v>2,10338081780717-6,93391730146437i</v>
      </c>
      <c r="BX295" s="240" t="str">
        <f t="shared" ca="1" si="525"/>
        <v>7,06986384409526+1,58759101604307i</v>
      </c>
      <c r="BY295" s="240" t="str">
        <f t="shared" ca="1" si="526"/>
        <v>-1,06319792101003+7,16749818200368i</v>
      </c>
      <c r="BZ295" s="240" t="str">
        <f t="shared" ca="1" si="527"/>
        <v>-7,22629122625372-0,533043264317829i</v>
      </c>
      <c r="CA295" s="240" t="str">
        <f t="shared" ca="1" si="528"/>
        <v>-1,03325321929963E-12-7,24592437224307i</v>
      </c>
      <c r="CB295" s="240" t="str">
        <f t="shared" ca="1" si="529"/>
        <v>7,22629122625357-0,53304326431989i</v>
      </c>
      <c r="CC295" s="240" t="str">
        <f t="shared" ca="1" si="530"/>
        <v>1,06319792100515+7,16749818200441i</v>
      </c>
      <c r="CD295" s="240" t="str">
        <f t="shared" ca="1" si="531"/>
        <v>-7,06986384409634+1,58759101603825i</v>
      </c>
      <c r="CE295" s="240" t="str">
        <f t="shared" ca="1" si="532"/>
        <v>-2,10338081780915-6,93391730146377i</v>
      </c>
      <c r="CF295" s="240" t="str">
        <f t="shared" ca="1" si="533"/>
        <v>6,76039526020353-2,60777221667915i</v>
      </c>
      <c r="CG295" s="240" t="str">
        <f t="shared" ca="1" si="534"/>
        <v>3,09803187196282+6,5502380512901i</v>
      </c>
      <c r="CH295" s="240" t="str">
        <f t="shared" ca="1" si="535"/>
        <v>-6,30458453484712+3,5715030241108i</v>
      </c>
      <c r="CI295" s="240" t="str">
        <f t="shared" ca="1" si="536"/>
        <v>-4,02561989192686-6,02476592856427i</v>
      </c>
      <c r="CJ295" s="240" t="str">
        <f t="shared" ca="1" si="537"/>
        <v>5,71229859370888-4,45792157676395i</v>
      </c>
      <c r="CK295" s="240" t="str">
        <f t="shared" ca="1" si="538"/>
        <v>4,86606539832487+5,36887581784973i</v>
      </c>
      <c r="CL295" s="240" t="str">
        <f t="shared" ca="1" si="539"/>
        <v>-4,99635863876034+5,24783958988374i</v>
      </c>
      <c r="CM295" s="240" t="str">
        <f t="shared" ca="1" si="540"/>
        <v>-5,6011752840186-4,59676575931004i</v>
      </c>
      <c r="CN295" s="240" t="str">
        <f t="shared" ca="1" si="541"/>
        <v>4,17226260793435-5,92415772398904i</v>
      </c>
      <c r="CO295" s="240" t="str">
        <f t="shared" ca="1" si="542"/>
        <v>6,21503663997239+3,72514960398461i</v>
      </c>
      <c r="CP295" s="240" t="str">
        <f t="shared" ca="1" si="543"/>
        <v>-3,25784969157999+6,47223573391284i</v>
      </c>
      <c r="CQ295" s="240" t="str">
        <f t="shared" ca="1" si="544"/>
        <v>-6,69436122163993-2,77289520942816i</v>
      </c>
      <c r="CR295" s="240" t="str">
        <f t="shared" ca="1" si="545"/>
        <v>2,27291416788562-6,88020938589015i</v>
      </c>
      <c r="CS295" s="240" t="str">
        <f t="shared" ca="1" si="546"/>
        <v>7,02877309935907+1,76061600753612i</v>
      </c>
      <c r="CT295" s="240" t="str">
        <f t="shared" ca="1" si="547"/>
        <v>-1,23877691649057+7,13924728241264i</v>
      </c>
      <c r="CU295" s="240" t="str">
        <f t="shared" ca="1" si="548"/>
        <v>-7,21103326587823-0,71022478601049i</v>
      </c>
      <c r="CV295" s="240" t="str">
        <f t="shared" ca="1" si="549"/>
        <v>0,177823885879309-7,24374203529342i</v>
      </c>
      <c r="CW295" s="240" t="str">
        <f t="shared" ca="1" si="550"/>
        <v>7,23719633900278-0,355540657296574i</v>
      </c>
      <c r="CX295" s="240" t="str">
        <f t="shared" ca="1" si="551"/>
        <v>0,886978494845599+7,19143164870164i</v>
      </c>
      <c r="CY295" s="240" t="str">
        <f t="shared" ca="1" si="552"/>
        <v>-7,10669596721054+1,41360971908782i</v>
      </c>
      <c r="CZ295" s="240" t="str">
        <f t="shared" ca="1" si="553"/>
        <v>-1,93258046977653-6,98344848453144i</v>
      </c>
      <c r="DA295" s="240" t="str">
        <f t="shared" ca="1" si="554"/>
        <v>6,82235708945058-2,44107839945575i</v>
      </c>
      <c r="DB295" s="240" t="str">
        <f t="shared" ca="1" si="555"/>
        <v>2,93634791378696+6,62429475019531i</v>
      </c>
      <c r="DC295" s="240" t="str">
        <f t="shared" ca="1" si="556"/>
        <v>-6,39033478374265+3,41570510436057i</v>
      </c>
      <c r="DD295" s="240" t="str">
        <f t="shared" ca="1" si="557"/>
        <v>-3,87655229303402-6,12174503941799i</v>
      </c>
      <c r="DE295" s="240" t="str">
        <f t="shared" ca="1" si="558"/>
        <v>5,81998102832417-4,31639210895081i</v>
      </c>
      <c r="DF295" s="240" t="str">
        <f t="shared" ca="1" si="559"/>
        <v>4,73284102204581+5,48667803577962i</v>
      </c>
      <c r="DG295" s="240" t="str">
        <f t="shared" ca="1" si="560"/>
        <v>-5,12364225957919+5,12364225957672i</v>
      </c>
      <c r="DH295" s="240" t="str">
        <f t="shared" ca="1" si="561"/>
        <v>-5,48667803577734-4,73284102204844i</v>
      </c>
      <c r="DI295" s="240" t="str">
        <f t="shared" ca="1" si="562"/>
        <v>4,31639210894799-5,81998102832626i</v>
      </c>
      <c r="DJ295" s="240" t="str">
        <f t="shared" ca="1" si="563"/>
        <v>6,12174503941987+3,87655229303106i</v>
      </c>
      <c r="DK295" s="240" t="str">
        <f t="shared" ca="1" si="564"/>
        <v>-3,41570510436365+6,39033478374101i</v>
      </c>
      <c r="DL295" s="240" t="str">
        <f t="shared" ca="1" si="565"/>
        <v>-6,62429475019389-2,93634791379016i</v>
      </c>
      <c r="DM295" s="240" t="str">
        <f t="shared" ca="1" si="566"/>
        <v>2,44107839945943-6,82235708944927i</v>
      </c>
      <c r="DN295" s="240" t="str">
        <f t="shared" ca="1" si="567"/>
        <v>6,98344848453237+1,93258046977315i</v>
      </c>
      <c r="DO295" s="240" t="str">
        <f t="shared" ca="1" si="568"/>
        <v>-1,41360971908437+7,10669596721123i</v>
      </c>
      <c r="DP295" s="240" t="str">
        <f t="shared" ca="1" si="569"/>
        <v>-7,19143164870121-0,88697849484907i</v>
      </c>
      <c r="DQ295" s="240" t="str">
        <f t="shared" ca="1" si="570"/>
        <v>0,35554065730006-7,23719633900261i</v>
      </c>
      <c r="DR295" s="240" t="str">
        <f t="shared" ca="1" si="571"/>
        <v>7,24374203529351-0,17782388587582i</v>
      </c>
      <c r="DS295" s="240" t="str">
        <f t="shared" ca="1" si="572"/>
        <v>0,710224786013575+7,21103326587793i</v>
      </c>
      <c r="DT295" s="240" t="str">
        <f t="shared" ca="1" si="573"/>
        <v>-7,13924728241211+1,23877691649362i</v>
      </c>
      <c r="DU295" s="240" t="str">
        <f t="shared" ca="1" si="574"/>
        <v>-1,76061600753234-7,02877309936001i</v>
      </c>
      <c r="DV295" s="240" t="str">
        <f t="shared" ca="1" si="575"/>
        <v>6,88020938589138-2,27291416788191i</v>
      </c>
      <c r="DW295" s="240" t="str">
        <f t="shared" ca="1" si="576"/>
        <v>2,77289520942456+6,69436122164142i</v>
      </c>
      <c r="DX295" s="240" t="str">
        <f t="shared" ca="1" si="577"/>
        <v>-6,47223573391126+3,25784969158313i</v>
      </c>
      <c r="DY295" s="240" t="str">
        <f t="shared" ca="1" si="578"/>
        <v>-3,72514960398762-6,21503663997059i</v>
      </c>
      <c r="DZ295" s="240" t="str">
        <f t="shared" ca="1" si="579"/>
        <v>5,92415772399105-4,1722626079315i</v>
      </c>
      <c r="EA295" s="240" t="str">
        <f t="shared" ca="1" si="580"/>
        <v>4,59676575930734+5,60117528402082i</v>
      </c>
      <c r="EB295" s="240" t="str">
        <f t="shared" ca="1" si="581"/>
        <v>-5,24783958988614+4,99635863875781i</v>
      </c>
      <c r="EC295" s="240" t="str">
        <f t="shared" ca="1" si="582"/>
        <v>-5,36887581785181-4,86606539832257i</v>
      </c>
      <c r="ED295" s="240" t="str">
        <f t="shared" ca="1" si="583"/>
        <v>4,45792157676151-5,71229859371079i</v>
      </c>
      <c r="EE295" s="240" t="str">
        <f t="shared" ca="1" si="584"/>
        <v>6,0247659285621+4,02561989193011i</v>
      </c>
      <c r="EF295" s="240" t="str">
        <f t="shared" ca="1" si="585"/>
        <v>-3,5715030241142+6,3045845348452i</v>
      </c>
      <c r="EG295" s="240" t="str">
        <f t="shared" ca="1" si="586"/>
        <v>-6,55023805128843-3,09803187196635i</v>
      </c>
      <c r="EH295" s="240" t="str">
        <f t="shared" ca="1" si="587"/>
        <v>2,60777221667587-6,7603952602048i</v>
      </c>
      <c r="EI295" s="240" t="str">
        <f t="shared" ca="1" si="588"/>
        <v>6,93391730146479+2,10338081780579i</v>
      </c>
      <c r="EJ295" s="240" t="str">
        <f t="shared" ca="1" si="589"/>
        <v>-1,58759101604166+7,06986384409558i</v>
      </c>
      <c r="EK295" s="240" t="str">
        <f t="shared" ca="1" si="590"/>
        <v>-7,16749818200389-1,0631979210086i</v>
      </c>
      <c r="EL295" s="240" t="str">
        <f t="shared" ca="1" si="591"/>
        <v>0,533043264316798-7,22629122625379i</v>
      </c>
      <c r="EM295" s="240" t="str">
        <f t="shared" ca="1" si="592"/>
        <v>7,24592437224307-2,06650643859925E-12i</v>
      </c>
      <c r="EN295" s="240"/>
      <c r="EO295" s="240"/>
      <c r="EP295" s="240"/>
    </row>
    <row r="296" spans="1:146">
      <c r="A296" s="268">
        <f t="shared" si="461"/>
        <v>3.828125000000003E-3</v>
      </c>
      <c r="B296" s="267">
        <v>196</v>
      </c>
      <c r="C296" s="266">
        <f t="shared" si="462"/>
        <v>39200</v>
      </c>
      <c r="N296" s="265">
        <f t="shared" ca="1" si="463"/>
        <v>7.6922292270084336</v>
      </c>
      <c r="O296" s="240">
        <f t="shared" ca="1" si="464"/>
        <v>-7.3077707729915664</v>
      </c>
      <c r="P296" s="240" t="str">
        <f t="shared" ca="1" si="465"/>
        <v>-0,716286793352572-7,27258185930268i</v>
      </c>
      <c r="Q296" s="240" t="str">
        <f t="shared" ca="1" si="466"/>
        <v>7,16735400671107-1,42567535332297i</v>
      </c>
      <c r="R296" s="240" t="str">
        <f t="shared" ca="1" si="467"/>
        <v>2,12133388028737+6,9931006169606i</v>
      </c>
      <c r="S296" s="240" t="str">
        <f t="shared" ca="1" si="468"/>
        <v>-6,75149984545105+2,7965628023458i</v>
      </c>
      <c r="T296" s="240" t="str">
        <f t="shared" ca="1" si="469"/>
        <v>-3,44485929586092-6,44487843968452i</v>
      </c>
      <c r="U296" s="241" t="str">
        <f t="shared" ca="1" si="470"/>
        <v>6,07618933141527-4,05997991120462i</v>
      </c>
      <c r="V296" s="240" t="str">
        <f t="shared" ca="1" si="471"/>
        <v>4,63600070059323+5,64898319830116i</v>
      </c>
      <c r="W296" s="240" t="str">
        <f t="shared" ca="1" si="472"/>
        <v>-5,16737426893903+5,16737426893936i</v>
      </c>
      <c r="X296" s="240" t="str">
        <f t="shared" ca="1" si="473"/>
        <v>-5,64898319830099-4,63600070059344i</v>
      </c>
      <c r="Y296" s="240" t="str">
        <f t="shared" ca="1" si="474"/>
        <v>4,05997991120482-6,07618933141513i</v>
      </c>
      <c r="Z296" s="240" t="str">
        <f t="shared" ca="1" si="475"/>
        <v>6,44487843968475+3,44485929586049i</v>
      </c>
      <c r="AA296" s="240" t="str">
        <f t="shared" ca="1" si="476"/>
        <v>-2,79656280234536+6,75149984545123i</v>
      </c>
      <c r="AB296" s="240" t="str">
        <f t="shared" ca="1" si="477"/>
        <v>-6,99310061696053-2,12133388028759i</v>
      </c>
      <c r="AC296" s="240" t="str">
        <f t="shared" ca="1" si="478"/>
        <v>1,42567535332295-7,16735400671107i</v>
      </c>
      <c r="AD296" s="240" t="str">
        <f t="shared" ca="1" si="479"/>
        <v>7,27258185930271+0,716286793352284i</v>
      </c>
      <c r="AE296" s="240" t="str">
        <f t="shared" ca="1" si="480"/>
        <v>-2,68578068248908E-13+7,30777077299157i</v>
      </c>
      <c r="AF296" s="240" t="str">
        <f t="shared" ca="1" si="481"/>
        <v>-7,27258185930268+0,716286793352576i</v>
      </c>
      <c r="AG296" s="240" t="str">
        <f t="shared" ca="1" si="482"/>
        <v>-1,42567535332313-7,16735400671103i</v>
      </c>
      <c r="AH296" s="240" t="str">
        <f t="shared" ca="1" si="483"/>
        <v>6,99310061696066-2,12133388028717i</v>
      </c>
      <c r="AI296" s="240" t="str">
        <f t="shared" ca="1" si="484"/>
        <v>2,79656280234558+6,75149984545115i</v>
      </c>
      <c r="AJ296" s="240" t="str">
        <f t="shared" ca="1" si="485"/>
        <v>-6,44487843968392+3,44485929586203i</v>
      </c>
      <c r="AK296" s="240" t="str">
        <f t="shared" ca="1" si="486"/>
        <v>-4,05997991120381-6,0761893314158i</v>
      </c>
      <c r="AL296" s="240" t="str">
        <f t="shared" ca="1" si="487"/>
        <v>5,64898319829903-4,63600070059583i</v>
      </c>
      <c r="AM296" s="240" t="str">
        <f t="shared" ca="1" si="488"/>
        <v>5,16737426893972+5,16737426893867i</v>
      </c>
      <c r="AN296" s="240" t="str">
        <f t="shared" ca="1" si="489"/>
        <v>-4,63600070059477+5,6489831982999i</v>
      </c>
      <c r="AO296" s="240" t="str">
        <f t="shared" ca="1" si="490"/>
        <v>-6,07618933141663-4,05997991120258i</v>
      </c>
      <c r="AP296" s="240" t="str">
        <f t="shared" ca="1" si="491"/>
        <v>3,44485929586073-6,44487843968463i</v>
      </c>
      <c r="AQ296" s="240" t="str">
        <f t="shared" ca="1" si="492"/>
        <v>6,75149984545+2,79656280234834i</v>
      </c>
      <c r="AR296" s="240" t="str">
        <f t="shared" ca="1" si="493"/>
        <v>6,75149984545+2,79656280234834i</v>
      </c>
      <c r="AS296" s="240" t="str">
        <f t="shared" ca="1" si="494"/>
        <v>-7,16735400671089-1,42567535332383i</v>
      </c>
      <c r="AT296" s="240" t="str">
        <f t="shared" ca="1" si="495"/>
        <v>0,716286793356168-7,27258185930233i</v>
      </c>
      <c r="AU296" s="240" t="str">
        <f t="shared" ca="1" si="496"/>
        <v>7,30777077299157-9,16739225959938E-13i</v>
      </c>
      <c r="AV296" s="240" t="str">
        <f t="shared" ca="1" si="497"/>
        <v>0,716286793350759+7,27258185930286i</v>
      </c>
      <c r="AW296" s="240" t="str">
        <f t="shared" ca="1" si="498"/>
        <v>-7,1673540067105+1,42567535332583i</v>
      </c>
      <c r="AX296" s="240" t="str">
        <f t="shared" ca="1" si="499"/>
        <v>-2,12133388028761-6,99310061696052i</v>
      </c>
      <c r="AY296" s="240" t="str">
        <f t="shared" ca="1" si="500"/>
        <v>6,75149984545208-2,79656280234332i</v>
      </c>
      <c r="AZ296" s="240" t="str">
        <f t="shared" ca="1" si="501"/>
        <v>3,44485929586234+6,44487843968376i</v>
      </c>
      <c r="BA296" s="240" t="str">
        <f t="shared" ca="1" si="502"/>
        <v>-6,0761893314155+4,05997991120428i</v>
      </c>
      <c r="BB296" s="240" t="str">
        <f t="shared" ca="1" si="503"/>
        <v>-4,63600070059065-5,64898319830328i</v>
      </c>
      <c r="BC296" s="240" t="str">
        <f t="shared" ca="1" si="504"/>
        <v>5,16737426893835-5,16737426894004i</v>
      </c>
      <c r="BD296" s="240" t="str">
        <f t="shared" ca="1" si="505"/>
        <v>5,64898319830019+4,63600070059442i</v>
      </c>
      <c r="BE296" s="240" t="str">
        <f t="shared" ca="1" si="506"/>
        <v>-4,05997991120211+6,07618933141694i</v>
      </c>
      <c r="BF296" s="240" t="str">
        <f t="shared" ca="1" si="507"/>
        <v>-6,44487843968489-3,44485929586023i</v>
      </c>
      <c r="BG296" s="240" t="str">
        <f t="shared" ca="1" si="508"/>
        <v>2,79656280234782-6,75149984545022i</v>
      </c>
      <c r="BH296" s="240" t="str">
        <f t="shared" ca="1" si="509"/>
        <v>6,99310061696122+2,12133388028531i</v>
      </c>
      <c r="BI296" s="240" t="str">
        <f t="shared" ca="1" si="510"/>
        <v>-1,42567535332348+7,16735400671097i</v>
      </c>
      <c r="BJ296" s="240" t="str">
        <f t="shared" ca="1" si="511"/>
        <v>-7,27258185930236-0,716286793355815i</v>
      </c>
      <c r="BK296" s="240" t="str">
        <f t="shared" ca="1" si="512"/>
        <v>-1,47895850768689E-12-7,30777077299157i</v>
      </c>
      <c r="BL296" s="240" t="str">
        <f t="shared" ca="1" si="513"/>
        <v>7,27258185930281-0,716286793351318i</v>
      </c>
      <c r="BM296" s="240" t="str">
        <f t="shared" ca="1" si="514"/>
        <v>1,42567535332617+7,16735400671043i</v>
      </c>
      <c r="BN296" s="240" t="str">
        <f t="shared" ca="1" si="515"/>
        <v>-6,99310061696042+2,12133388028794i</v>
      </c>
      <c r="BO296" s="240" t="str">
        <f t="shared" ca="1" si="516"/>
        <v>-2,79656280234384-6,75149984545186i</v>
      </c>
      <c r="BP296" s="240" t="str">
        <f t="shared" ca="1" si="517"/>
        <v>6,44487843968349-3,44485929586284i</v>
      </c>
      <c r="BQ296" s="240" t="str">
        <f t="shared" ca="1" si="518"/>
        <v>4,05997991120457+6,0761893314153i</v>
      </c>
      <c r="BR296" s="240" t="str">
        <f t="shared" ca="1" si="519"/>
        <v>-5,64898319830292+4,63600070059108i</v>
      </c>
      <c r="BS296" s="240" t="str">
        <f t="shared" ca="1" si="520"/>
        <v>-5,16737426894044-5,16737426893795i</v>
      </c>
      <c r="BT296" s="240" t="str">
        <f t="shared" ca="1" si="521"/>
        <v>4,63600070059414-5,64898319830042i</v>
      </c>
      <c r="BU296" s="240" t="str">
        <f t="shared" ca="1" si="522"/>
        <v>6,07618933141725+4,05997991120164i</v>
      </c>
      <c r="BV296" s="240" t="str">
        <f t="shared" ca="1" si="523"/>
        <v>-3,44485929585992+6,44487843968506i</v>
      </c>
      <c r="BW296" s="240" t="str">
        <f t="shared" ca="1" si="524"/>
        <v>-6,75149984545043-2,7965628023473i</v>
      </c>
      <c r="BX296" s="240" t="str">
        <f t="shared" ca="1" si="525"/>
        <v>2,12133388028478-6,99310061696139i</v>
      </c>
      <c r="BY296" s="240" t="str">
        <f t="shared" ca="1" si="526"/>
        <v>7,16735400671103+1,42567535332313i</v>
      </c>
      <c r="BZ296" s="240" t="str">
        <f t="shared" ca="1" si="527"/>
        <v>-0,716286793355256+7,27258185930242i</v>
      </c>
      <c r="CA296" s="240" t="str">
        <f t="shared" ca="1" si="528"/>
        <v>-7,30777077299157+1,83347845191988E-12i</v>
      </c>
      <c r="CB296" s="240" t="str">
        <f t="shared" ca="1" si="529"/>
        <v>-0,716286793351878-7,27258185930275i</v>
      </c>
      <c r="CC296" s="240" t="str">
        <f t="shared" ca="1" si="530"/>
        <v>7,16735400671178-1,42567535331939i</v>
      </c>
      <c r="CD296" s="240" t="str">
        <f t="shared" ca="1" si="531"/>
        <v>2,12133388028868+6,9931006169602i</v>
      </c>
      <c r="CE296" s="240" t="str">
        <f t="shared" ca="1" si="532"/>
        <v>-6,75149984545173+2,79656280234417i</v>
      </c>
      <c r="CF296" s="240" t="str">
        <f t="shared" ca="1" si="533"/>
        <v>-3,44485929586315-6,44487843968333i</v>
      </c>
      <c r="CG296" s="240" t="str">
        <f t="shared" ca="1" si="534"/>
        <v>6,07618933141498-4,05997991120504i</v>
      </c>
      <c r="CH296" s="240" t="str">
        <f t="shared" ca="1" si="535"/>
        <v>4,63600070059119+5,64898319830283i</v>
      </c>
      <c r="CI296" s="240" t="str">
        <f t="shared" ca="1" si="536"/>
        <v>-5,16737426893755+5,16737426894083i</v>
      </c>
      <c r="CJ296" s="240" t="str">
        <f t="shared" ca="1" si="537"/>
        <v>-5,64898319830077-4,63600070059371i</v>
      </c>
      <c r="CK296" s="240" t="str">
        <f t="shared" ca="1" si="538"/>
        <v>4,05997991120739-6,07618933141341i</v>
      </c>
      <c r="CL296" s="240" t="str">
        <f t="shared" ca="1" si="539"/>
        <v>6,44487843968532+3,44485929585942i</v>
      </c>
      <c r="CM296" s="240" t="str">
        <f t="shared" ca="1" si="540"/>
        <v>-2,79656280234678+6,75149984545064i</v>
      </c>
      <c r="CN296" s="240" t="str">
        <f t="shared" ca="1" si="541"/>
        <v>-6,99310061696155-2,12133388028424i</v>
      </c>
      <c r="CO296" s="240" t="str">
        <f t="shared" ca="1" si="542"/>
        <v>1,42567535332258-7,16735400671114i</v>
      </c>
      <c r="CP296" s="240" t="str">
        <f t="shared" ca="1" si="543"/>
        <v>7,27258185930247+0,716286793354697i</v>
      </c>
      <c r="CQ296" s="240" t="str">
        <f t="shared" ca="1" si="544"/>
        <v>2,39569773364683E-12+7,30777077299157i</v>
      </c>
      <c r="CR296" s="240" t="str">
        <f t="shared" ca="1" si="545"/>
        <v>-7,2725818593027+0,716286793352437i</v>
      </c>
      <c r="CS296" s="240" t="str">
        <f t="shared" ca="1" si="546"/>
        <v>-1,42567535331995-7,16735400671167i</v>
      </c>
      <c r="CT296" s="240" t="str">
        <f t="shared" ca="1" si="547"/>
        <v>6,99310061696016-2,12133388028883i</v>
      </c>
      <c r="CU296" s="240" t="str">
        <f t="shared" ca="1" si="548"/>
        <v>2,79656280234468+6,75149984545151i</v>
      </c>
      <c r="CV296" s="240" t="str">
        <f t="shared" ca="1" si="549"/>
        <v>-6,44487843968306+3,44485929586364i</v>
      </c>
      <c r="CW296" s="240" t="str">
        <f t="shared" ca="1" si="550"/>
        <v>-4,05997991120551-6,07618933141467i</v>
      </c>
      <c r="CX296" s="240" t="str">
        <f t="shared" ca="1" si="551"/>
        <v>5,64898319830248-4,63600070059163i</v>
      </c>
      <c r="CY296" s="240" t="str">
        <f t="shared" ca="1" si="552"/>
        <v>5,16737426894094+5,16737426893745i</v>
      </c>
      <c r="CZ296" s="240" t="str">
        <f t="shared" ca="1" si="553"/>
        <v>-4,63600070059327+5,64898319830113i</v>
      </c>
      <c r="DA296" s="240" t="str">
        <f t="shared" ca="1" si="554"/>
        <v>-6,07618933141373-4,05997991120693i</v>
      </c>
      <c r="DB296" s="240" t="str">
        <f t="shared" ca="1" si="555"/>
        <v>3,44485929585892-6,44487843968558i</v>
      </c>
      <c r="DC296" s="240" t="str">
        <f t="shared" ca="1" si="556"/>
        <v>6,7514998454507+2,79656280234664i</v>
      </c>
      <c r="DD296" s="240" t="str">
        <f t="shared" ca="1" si="557"/>
        <v>-2,12133388029086+6,99310061695954i</v>
      </c>
      <c r="DE296" s="240" t="str">
        <f t="shared" ca="1" si="558"/>
        <v>-7,16735400671125-1,42567535332203i</v>
      </c>
      <c r="DF296" s="240" t="str">
        <f t="shared" ca="1" si="559"/>
        <v>0,716286793354137-7,27258185930253i</v>
      </c>
      <c r="DG296" s="240" t="str">
        <f t="shared" ca="1" si="560"/>
        <v>7,30777077299157-2,95791701537379E-12i</v>
      </c>
      <c r="DH296" s="240" t="str">
        <f t="shared" ca="1" si="561"/>
        <v>0,716286793352583+7,27258185930268i</v>
      </c>
      <c r="DI296" s="240" t="str">
        <f t="shared" ca="1" si="562"/>
        <v>-7,16735400671156+1,4256753533205i</v>
      </c>
      <c r="DJ296" s="240" t="str">
        <f t="shared" ca="1" si="563"/>
        <v>-2,12133388028936-6,99310061695999i</v>
      </c>
      <c r="DK296" s="240" t="str">
        <f t="shared" ca="1" si="564"/>
        <v>6,7514998454513-2,7965628023452i</v>
      </c>
      <c r="DL296" s="240" t="str">
        <f t="shared" ca="1" si="565"/>
        <v>3,44485929585755+6,44487843968632i</v>
      </c>
      <c r="DM296" s="240" t="str">
        <f t="shared" ca="1" si="566"/>
        <v>-6,07618933141459+4,05997991120563i</v>
      </c>
      <c r="DN296" s="240" t="str">
        <f t="shared" ca="1" si="567"/>
        <v>-4,63600070059206-5,64898319830212i</v>
      </c>
      <c r="DO296" s="240" t="str">
        <f t="shared" ca="1" si="568"/>
        <v>5,16737426893705-5,16737426894134i</v>
      </c>
      <c r="DP296" s="240" t="str">
        <f t="shared" ca="1" si="569"/>
        <v>5,64898319830148+4,63600070059284i</v>
      </c>
      <c r="DQ296" s="240" t="str">
        <f t="shared" ca="1" si="570"/>
        <v>-4,05997991120681+6,07618933141381i</v>
      </c>
      <c r="DR296" s="240" t="str">
        <f t="shared" ca="1" si="571"/>
        <v>-6,44487843968566-3,4448592958588i</v>
      </c>
      <c r="DS296" s="240" t="str">
        <f t="shared" ca="1" si="572"/>
        <v>2,79656280234612-6,75149984545092i</v>
      </c>
      <c r="DT296" s="240" t="str">
        <f t="shared" ca="1" si="573"/>
        <v>6,9931006169597+2,12133388029032i</v>
      </c>
      <c r="DU296" s="240" t="str">
        <f t="shared" ca="1" si="574"/>
        <v>-1,42567535332188+7,16735400671128i</v>
      </c>
      <c r="DV296" s="240" t="str">
        <f t="shared" ca="1" si="575"/>
        <v>-7,27258185930254-0,716286793353991i</v>
      </c>
      <c r="DW296" s="240" t="str">
        <f t="shared" ca="1" si="576"/>
        <v>-3,52013629710074E-12-7,30777077299157i</v>
      </c>
      <c r="DX296" s="240" t="str">
        <f t="shared" ca="1" si="577"/>
        <v>7,27258185930259-0,716286793353556i</v>
      </c>
      <c r="DY296" s="240" t="str">
        <f t="shared" ca="1" si="578"/>
        <v>1,42567535332064+7,16735400671153i</v>
      </c>
      <c r="DZ296" s="240" t="str">
        <f t="shared" ca="1" si="579"/>
        <v>-6,99310061695983+2,1213338802899i</v>
      </c>
      <c r="EA296" s="240" t="str">
        <f t="shared" ca="1" si="580"/>
        <v>-2,79656280234572-6,75149984545108i</v>
      </c>
      <c r="EB296" s="240" t="str">
        <f t="shared" ca="1" si="581"/>
        <v>6,44487843968586-3,44485929585841i</v>
      </c>
      <c r="EC296" s="240" t="str">
        <f t="shared" ca="1" si="582"/>
        <v>4,05997991120609+6,07618933141428i</v>
      </c>
      <c r="ED296" s="240" t="str">
        <f t="shared" ca="1" si="583"/>
        <v>-5,64898319830176+4,6360007005925i</v>
      </c>
      <c r="EE296" s="240" t="str">
        <f t="shared" ca="1" si="584"/>
        <v>-5,16737426893674-5,16737426894165i</v>
      </c>
      <c r="EF296" s="240" t="str">
        <f t="shared" ca="1" si="585"/>
        <v>4,63600070059272-5,64898319830158i</v>
      </c>
      <c r="EG296" s="240" t="str">
        <f t="shared" ca="1" si="586"/>
        <v>6,07618933141412+4,05997991120634i</v>
      </c>
      <c r="EH296" s="240" t="str">
        <f t="shared" ca="1" si="587"/>
        <v>-3,44485929585794+6,44487843968612i</v>
      </c>
      <c r="EI296" s="240" t="str">
        <f t="shared" ca="1" si="588"/>
        <v>-6,75149984545097-2,79656280234599i</v>
      </c>
      <c r="EJ296" s="240" t="str">
        <f t="shared" ca="1" si="589"/>
        <v>2,12133388029018-6,99310061695975i</v>
      </c>
      <c r="EK296" s="240" t="str">
        <f t="shared" ca="1" si="590"/>
        <v>7,16735400671147+1,42567535332093i</v>
      </c>
      <c r="EL296" s="240" t="str">
        <f t="shared" ca="1" si="591"/>
        <v>-0,716286793353018+7,27258185930264i</v>
      </c>
      <c r="EM296" s="240" t="str">
        <f t="shared" ca="1" si="592"/>
        <v>-7,30777077299157-3,81021924594299E-12i</v>
      </c>
      <c r="EN296" s="240"/>
      <c r="EO296" s="240"/>
      <c r="EP296" s="240"/>
    </row>
    <row r="297" spans="1:146">
      <c r="A297" s="268">
        <f t="shared" si="461"/>
        <v>3.847656250000003E-3</v>
      </c>
      <c r="B297" s="267">
        <v>197</v>
      </c>
      <c r="C297" s="266">
        <f t="shared" si="462"/>
        <v>39400</v>
      </c>
      <c r="N297" s="265">
        <f t="shared" ca="1" si="463"/>
        <v>7.654960095222112</v>
      </c>
      <c r="O297" s="240">
        <f t="shared" ca="1" si="464"/>
        <v>-7.345039904777888</v>
      </c>
      <c r="P297" s="240" t="str">
        <f t="shared" ca="1" si="465"/>
        <v>-0,899111294109039-7,28980178630291i</v>
      </c>
      <c r="Q297" s="240" t="str">
        <f t="shared" ca="1" si="466"/>
        <v>7,12491826359564-1,78469911745956i</v>
      </c>
      <c r="R297" s="240" t="str">
        <f t="shared" ca="1" si="467"/>
        <v>2,64344340488082+6,85286933831163i</v>
      </c>
      <c r="S297" s="240" t="str">
        <f t="shared" ca="1" si="468"/>
        <v>-6,47774687951071+3,46242784296927i</v>
      </c>
      <c r="T297" s="240" t="str">
        <f t="shared" ca="1" si="469"/>
        <v>-4,22933414346203-6,00519307813878i</v>
      </c>
      <c r="U297" s="241" t="str">
        <f t="shared" ca="1" si="470"/>
        <v>5,44231558322249-4,93262732176202i</v>
      </c>
      <c r="V297" s="240" t="str">
        <f t="shared" ca="1" si="471"/>
        <v>5,56172919384103+4,79758059621264i</v>
      </c>
      <c r="W297" s="240" t="str">
        <f t="shared" ca="1" si="472"/>
        <v>-4,08068553143589+6,10717748197229i</v>
      </c>
      <c r="X297" s="240" t="str">
        <f t="shared" ca="1" si="473"/>
        <v>-6,5607681361985-3,30241315795315i</v>
      </c>
      <c r="Y297" s="240" t="str">
        <f t="shared" ca="1" si="474"/>
        <v>2,47446941668071-6,91567873087605i</v>
      </c>
      <c r="Z297" s="240" t="str">
        <f t="shared" ca="1" si="475"/>
        <v>7,1665710803097+1,60930735213889i</v>
      </c>
      <c r="AA297" s="240" t="str">
        <f t="shared" ca="1" si="476"/>
        <v>-0,719939807072812+7,30967153003276i</v>
      </c>
      <c r="AB297" s="240" t="str">
        <f t="shared" ca="1" si="477"/>
        <v>-7,34282771608294+0,180256302812804i</v>
      </c>
      <c r="AC297" s="240" t="str">
        <f t="shared" ca="1" si="478"/>
        <v>-1,07774119012181-7,26554093856021i</v>
      </c>
      <c r="AD297" s="240" t="str">
        <f t="shared" ca="1" si="479"/>
        <v>7,07897366253738-1,95901584676633i</v>
      </c>
      <c r="AE297" s="240" t="str">
        <f t="shared" ca="1" si="480"/>
        <v>2,8108250816186+6,78593203350309i</v>
      </c>
      <c r="AF297" s="240" t="str">
        <f t="shared" ca="1" si="481"/>
        <v>-6,39082367032161+3,62035689092065i</v>
      </c>
      <c r="AG297" s="240" t="str">
        <f t="shared" ca="1" si="482"/>
        <v>-4,37543516274509-5,89959137054367i</v>
      </c>
      <c r="AH297" s="240" t="str">
        <f t="shared" ca="1" si="483"/>
        <v>5,31962372519739-5,06470281705616i</v>
      </c>
      <c r="AI297" s="240" t="str">
        <f t="shared" ca="1" si="484"/>
        <v>5,67779262675965+4,6596439875052i</v>
      </c>
      <c r="AJ297" s="240" t="str">
        <f t="shared" ca="1" si="485"/>
        <v>-3,9295788670342+6,20548315045153i</v>
      </c>
      <c r="AK297" s="240" t="str">
        <f t="shared" ca="1" si="486"/>
        <v>-6,63983743148396-3,14040922273581i</v>
      </c>
      <c r="AL297" s="240" t="str">
        <f t="shared" ca="1" si="487"/>
        <v>2,30400490063314-6,97432237716597i</v>
      </c>
      <c r="AM297" s="240" t="str">
        <f t="shared" ca="1" si="488"/>
        <v>7,20390702258051+1,43294620024438i</v>
      </c>
      <c r="AN297" s="240" t="str">
        <f t="shared" ca="1" si="489"/>
        <v>-0,540334655213667+7,3251382009594i</v>
      </c>
      <c r="AO297" s="240" t="str">
        <f t="shared" ca="1" si="490"/>
        <v>-7,33619248253785+0,360404025969011i</v>
      </c>
      <c r="AP297" s="240" t="str">
        <f t="shared" ca="1" si="491"/>
        <v>-1,25572189514336-7,23690360063177i</v>
      </c>
      <c r="AQ297" s="240" t="str">
        <f t="shared" ca="1" si="492"/>
        <v>7,02876495244494-2,13215253817855i</v>
      </c>
      <c r="AR297" s="240" t="str">
        <f t="shared" ca="1" si="493"/>
        <v>7,02876495244494-2,13215253817855i</v>
      </c>
      <c r="AS297" s="240" t="str">
        <f t="shared" ca="1" si="494"/>
        <v>-6,30005086792258+3,77610517125352i</v>
      </c>
      <c r="AT297" s="240" t="str">
        <f t="shared" ca="1" si="495"/>
        <v>-4,51890058349598-5,7904359697055i</v>
      </c>
      <c r="AU297" s="240" t="str">
        <f t="shared" ca="1" si="496"/>
        <v>5,19372752475581-5,19372752475266i</v>
      </c>
      <c r="AV297" s="240" t="str">
        <f t="shared" ca="1" si="497"/>
        <v>5,79043596970712+4,5189005834939i</v>
      </c>
      <c r="AW297" s="240" t="str">
        <f t="shared" ca="1" si="498"/>
        <v>-3,77610517125752+6,30005086792018i</v>
      </c>
      <c r="AX297" s="240" t="str">
        <f t="shared" ca="1" si="499"/>
        <v>-6,71490713697989-2,97651362243081i</v>
      </c>
      <c r="AY297" s="240" t="str">
        <f t="shared" ca="1" si="500"/>
        <v>2,13215253818302-7,02876495244358i</v>
      </c>
      <c r="AZ297" s="240" t="str">
        <f t="shared" ca="1" si="501"/>
        <v>7,23690360063223+1,25572189514076i</v>
      </c>
      <c r="BA297" s="240" t="str">
        <f t="shared" ca="1" si="502"/>
        <v>-0,360404025966272+7,33619248253799i</v>
      </c>
      <c r="BB297" s="240" t="str">
        <f t="shared" ca="1" si="503"/>
        <v>-7,32513820095921+0,540334655216298i</v>
      </c>
      <c r="BC297" s="240" t="str">
        <f t="shared" ca="1" si="504"/>
        <v>-1,43294620024697-7,20390702258i</v>
      </c>
      <c r="BD297" s="240" t="str">
        <f t="shared" ca="1" si="505"/>
        <v>6,97432237716741-2,30400490062881i</v>
      </c>
      <c r="BE297" s="240" t="str">
        <f t="shared" ca="1" si="506"/>
        <v>3,14040922273819+6,63983743148283i</v>
      </c>
      <c r="BF297" s="240" t="str">
        <f t="shared" ca="1" si="507"/>
        <v>-6,20548315045402+3,92957886703025i</v>
      </c>
      <c r="BG297" s="240" t="str">
        <f t="shared" ca="1" si="508"/>
        <v>-4,6596439875062-5,67779262675883i</v>
      </c>
      <c r="BH297" s="240" t="str">
        <f t="shared" ca="1" si="509"/>
        <v>5,06470281705796-5,31962372519568i</v>
      </c>
      <c r="BI297" s="240" t="str">
        <f t="shared" ca="1" si="510"/>
        <v>5,89959137054394+4,37543516274474i</v>
      </c>
      <c r="BJ297" s="240" t="str">
        <f t="shared" ca="1" si="511"/>
        <v>-3,62035689092336+6,39082367032008i</v>
      </c>
      <c r="BK297" s="240" t="str">
        <f t="shared" ca="1" si="512"/>
        <v>-6,78593203350298-2,81082508161886i</v>
      </c>
      <c r="BL297" s="240" t="str">
        <f t="shared" ca="1" si="513"/>
        <v>1,95901584677012-7,07897366253633i</v>
      </c>
      <c r="BM297" s="240" t="str">
        <f t="shared" ca="1" si="514"/>
        <v>7,26554093856019+1,07774119012199i</v>
      </c>
      <c r="BN297" s="240" t="str">
        <f t="shared" ca="1" si="515"/>
        <v>-0,180256302810219+7,34282771608301i</v>
      </c>
      <c r="BO297" s="240" t="str">
        <f t="shared" ca="1" si="516"/>
        <v>-7,30967153003287+0,719939807071802i</v>
      </c>
      <c r="BP297" s="240" t="str">
        <f t="shared" ca="1" si="517"/>
        <v>-1,60930735214065-7,1665710803093i</v>
      </c>
      <c r="BQ297" s="240" t="str">
        <f t="shared" ca="1" si="518"/>
        <v>6,91567873087659-2,47446941667921i</v>
      </c>
      <c r="BR297" s="240" t="str">
        <f t="shared" ca="1" si="519"/>
        <v>3,30241315795504+6,56076813619754i</v>
      </c>
      <c r="BS297" s="240" t="str">
        <f t="shared" ca="1" si="520"/>
        <v>-6,1071774819736+4,08068553143391i</v>
      </c>
      <c r="BT297" s="240" t="str">
        <f t="shared" ca="1" si="521"/>
        <v>-4,79758059621365-5,56172919384015i</v>
      </c>
      <c r="BU297" s="240" t="str">
        <f t="shared" ca="1" si="522"/>
        <v>4,93262732176439-5,44231558322034i</v>
      </c>
      <c r="BV297" s="240" t="str">
        <f t="shared" ca="1" si="523"/>
        <v>6,00519307813908+4,22933414346159i</v>
      </c>
      <c r="BW297" s="240" t="str">
        <f t="shared" ca="1" si="524"/>
        <v>-3,46242784297214+6,47774687950918i</v>
      </c>
      <c r="BX297" s="240" t="str">
        <f t="shared" ca="1" si="525"/>
        <v>-6,85286933831153-2,64344340488109i</v>
      </c>
      <c r="BY297" s="240" t="str">
        <f t="shared" ca="1" si="526"/>
        <v>1,78469911745637-7,12491826359644i</v>
      </c>
      <c r="BZ297" s="240" t="str">
        <f t="shared" ca="1" si="527"/>
        <v>7,28980178630282+0,899111294109825i</v>
      </c>
      <c r="CA297" s="240" t="str">
        <f t="shared" ca="1" si="528"/>
        <v>2,63827125267645E-12+7,34503990477789i</v>
      </c>
      <c r="CB297" s="240" t="str">
        <f t="shared" ca="1" si="529"/>
        <v>-7,28980178630309+0,899111294107599i</v>
      </c>
      <c r="CC297" s="240" t="str">
        <f t="shared" ca="1" si="530"/>
        <v>-1,78469911746149-7,12491826359515i</v>
      </c>
      <c r="CD297" s="240" t="str">
        <f t="shared" ca="1" si="531"/>
        <v>6,85286933831218-2,64344340487939i</v>
      </c>
      <c r="CE297" s="240" t="str">
        <f t="shared" ca="1" si="532"/>
        <v>3,46242784297017+6,47774687951023i</v>
      </c>
      <c r="CF297" s="240" t="str">
        <f t="shared" ca="1" si="533"/>
        <v>-6,00519307814013+4,22933414346011i</v>
      </c>
      <c r="CG297" s="240" t="str">
        <f t="shared" ca="1" si="534"/>
        <v>-4,93262732176305-5,44231558322157i</v>
      </c>
      <c r="CH297" s="240" t="str">
        <f t="shared" ca="1" si="535"/>
        <v>4,79758059621503-5,56172919383896i</v>
      </c>
      <c r="CI297" s="240" t="str">
        <f t="shared" ca="1" si="536"/>
        <v>6,10717748197259+4,08068553143543i</v>
      </c>
      <c r="CJ297" s="240" t="str">
        <f t="shared" ca="1" si="537"/>
        <v>-3,30241315795667+6,56076813619673i</v>
      </c>
      <c r="CK297" s="240" t="str">
        <f t="shared" ca="1" si="538"/>
        <v>-6,91567873087597-2,47446941668093i</v>
      </c>
      <c r="CL297" s="240" t="str">
        <f t="shared" ca="1" si="539"/>
        <v>1,6093073521355-7,16657108031046i</v>
      </c>
      <c r="CM297" s="240" t="str">
        <f t="shared" ca="1" si="540"/>
        <v>7,30967153003267+0,719939807073822i</v>
      </c>
      <c r="CN297" s="240" t="str">
        <f t="shared" ca="1" si="541"/>
        <v>0,180256302815494+7,34282771608287i</v>
      </c>
      <c r="CO297" s="240" t="str">
        <f t="shared" ca="1" si="542"/>
        <v>-7,26554093856048+1,07774119011998i</v>
      </c>
      <c r="CP297" s="240" t="str">
        <f t="shared" ca="1" si="543"/>
        <v>-1,95901584676817-7,07897366253688i</v>
      </c>
      <c r="CQ297" s="240" t="str">
        <f t="shared" ca="1" si="544"/>
        <v>6,78593203350384-2,8108250816168i</v>
      </c>
      <c r="CR297" s="240" t="str">
        <f t="shared" ca="1" si="545"/>
        <v>3,62035689092159+6,39082367032108i</v>
      </c>
      <c r="CS297" s="240" t="str">
        <f t="shared" ca="1" si="546"/>
        <v>-5,89959137054502+4,37543516274327i</v>
      </c>
      <c r="CT297" s="240" t="str">
        <f t="shared" ca="1" si="547"/>
        <v>-5,06470281705663-5,31962372519694i</v>
      </c>
      <c r="CU297" s="240" t="str">
        <f t="shared" ca="1" si="548"/>
        <v>4,6596439875076-5,67779262675768i</v>
      </c>
      <c r="CV297" s="240" t="str">
        <f t="shared" ca="1" si="549"/>
        <v>6,20548315045305+3,92957886703179i</v>
      </c>
      <c r="CW297" s="240" t="str">
        <f t="shared" ca="1" si="550"/>
        <v>-3,14040922273323+6,63983743148517i</v>
      </c>
      <c r="CX297" s="240" t="str">
        <f t="shared" ca="1" si="551"/>
        <v>-6,97432237716683-2,30400490063053i</v>
      </c>
      <c r="CY297" s="240" t="str">
        <f t="shared" ca="1" si="552"/>
        <v>1,43294620024159-7,20390702258106i</v>
      </c>
      <c r="CZ297" s="240" t="str">
        <f t="shared" ca="1" si="553"/>
        <v>7,32513820095905+0,540334655218323i</v>
      </c>
      <c r="DA297" s="240" t="str">
        <f t="shared" ca="1" si="554"/>
        <v>0,360404025971751+7,33619248253772i</v>
      </c>
      <c r="DB297" s="240" t="str">
        <f t="shared" ca="1" si="555"/>
        <v>-7,23690360063257+1,25572189513877i</v>
      </c>
      <c r="DC297" s="240" t="str">
        <f t="shared" ca="1" si="556"/>
        <v>-2,13215253818108-7,02876495244418i</v>
      </c>
      <c r="DD297" s="240" t="str">
        <f t="shared" ca="1" si="557"/>
        <v>6,71490713698071-2,97651362242895i</v>
      </c>
      <c r="DE297" s="240" t="str">
        <f t="shared" ca="1" si="558"/>
        <v>3,77610517125578+6,30005086792122i</v>
      </c>
      <c r="DF297" s="240" t="str">
        <f t="shared" ca="1" si="559"/>
        <v>-5,79043596970824+4,51890058349247i</v>
      </c>
      <c r="DG297" s="240" t="str">
        <f t="shared" ca="1" si="560"/>
        <v>-5,19372752475438-5,19372752475409i</v>
      </c>
      <c r="DH297" s="240" t="str">
        <f t="shared" ca="1" si="561"/>
        <v>4,51890058349742-5,79043596970438i</v>
      </c>
      <c r="DI297" s="240" t="str">
        <f t="shared" ca="1" si="562"/>
        <v>6,30005086792164+3,77610517125508i</v>
      </c>
      <c r="DJ297" s="240" t="str">
        <f t="shared" ca="1" si="563"/>
        <v>-2,97651362242858+6,71490713698087i</v>
      </c>
      <c r="DK297" s="240" t="str">
        <f t="shared" ca="1" si="564"/>
        <v>-7,02876495244441-2,1321525381803i</v>
      </c>
      <c r="DL297" s="240" t="str">
        <f t="shared" ca="1" si="565"/>
        <v>1,25572189513796-7,23690360063271i</v>
      </c>
      <c r="DM297" s="240" t="str">
        <f t="shared" ca="1" si="566"/>
        <v>7,33619248253776+0,360404025970935i</v>
      </c>
      <c r="DN297" s="240" t="str">
        <f t="shared" ca="1" si="567"/>
        <v>0,540334655219137+7,325138200959i</v>
      </c>
      <c r="DO297" s="240" t="str">
        <f t="shared" ca="1" si="568"/>
        <v>-7,20390702258091+1,43294620024239i</v>
      </c>
      <c r="DP297" s="240" t="str">
        <f t="shared" ca="1" si="569"/>
        <v>-2,30400490063131-6,97432237716658i</v>
      </c>
      <c r="DQ297" s="240" t="str">
        <f t="shared" ca="1" si="570"/>
        <v>6,63983743148464-3,14040922273434i</v>
      </c>
      <c r="DR297" s="240" t="str">
        <f t="shared" ca="1" si="571"/>
        <v>3,92957886703249+6,20548315045261i</v>
      </c>
      <c r="DS297" s="240" t="str">
        <f t="shared" ca="1" si="572"/>
        <v>-5,67779262676166+4,65964398750275i</v>
      </c>
      <c r="DT297" s="240" t="str">
        <f t="shared" ca="1" si="573"/>
        <v>-5,3196237251975-5,06470281705605i</v>
      </c>
      <c r="DU297" s="240" t="str">
        <f t="shared" ca="1" si="574"/>
        <v>4,37543516274228-5,89959137054576i</v>
      </c>
      <c r="DV297" s="240" t="str">
        <f t="shared" ca="1" si="575"/>
        <v>6,39082367032128+3,62035689092124i</v>
      </c>
      <c r="DW297" s="240" t="str">
        <f t="shared" ca="1" si="576"/>
        <v>-2,81082508161604+6,78593203350415i</v>
      </c>
      <c r="DX297" s="240" t="str">
        <f t="shared" ca="1" si="577"/>
        <v>-7,07897366253699-1,95901584676778i</v>
      </c>
      <c r="DY297" s="240" t="str">
        <f t="shared" ca="1" si="578"/>
        <v>1,07774119011917-7,26554093856061i</v>
      </c>
      <c r="DZ297" s="240" t="str">
        <f t="shared" ca="1" si="579"/>
        <v>7,34282771608288+0,180256302815094i</v>
      </c>
      <c r="EA297" s="240" t="str">
        <f t="shared" ca="1" si="580"/>
        <v>0,719939807074635+7,30967153003259i</v>
      </c>
      <c r="EB297" s="240" t="str">
        <f t="shared" ca="1" si="581"/>
        <v>-7,16657108031037+1,60930735213589i</v>
      </c>
      <c r="EC297" s="240" t="str">
        <f t="shared" ca="1" si="582"/>
        <v>-2,47446941668169-6,9156787308757i</v>
      </c>
      <c r="ED297" s="240" t="str">
        <f t="shared" ca="1" si="583"/>
        <v>6,56076813619955-3,30241315795106i</v>
      </c>
      <c r="EE297" s="240" t="str">
        <f t="shared" ca="1" si="584"/>
        <v>4,08068553143611+6,10717748197214i</v>
      </c>
      <c r="EF297" s="240" t="str">
        <f t="shared" ca="1" si="585"/>
        <v>-5,56172919384307+4,79758059621027i</v>
      </c>
      <c r="EG297" s="240" t="str">
        <f t="shared" ca="1" si="586"/>
        <v>-5,44231558322211-4,93262732176244i</v>
      </c>
      <c r="EH297" s="240" t="str">
        <f t="shared" ca="1" si="587"/>
        <v>4,22933414346524-6,00519307813652i</v>
      </c>
      <c r="EI297" s="240" t="str">
        <f t="shared" ca="1" si="588"/>
        <v>6,47774687951042+3,46242784296982i</v>
      </c>
      <c r="EJ297" s="240" t="str">
        <f t="shared" ca="1" si="589"/>
        <v>-2,64344340487824+6,85286933831262i</v>
      </c>
      <c r="EK297" s="240" t="str">
        <f t="shared" ca="1" si="590"/>
        <v>-7,12491826359525-1,7846991174611i</v>
      </c>
      <c r="EL297" s="240" t="str">
        <f t="shared" ca="1" si="591"/>
        <v>0,899111294106791-7,28980178630319i</v>
      </c>
      <c r="EM297" s="240" t="str">
        <f t="shared" ca="1" si="592"/>
        <v>7,34503990477789+2,23876673206659E-12i</v>
      </c>
      <c r="EN297" s="240"/>
      <c r="EO297" s="240"/>
      <c r="EP297" s="240"/>
    </row>
    <row r="298" spans="1:146">
      <c r="A298" s="268">
        <f t="shared" si="461"/>
        <v>3.867187500000003E-3</v>
      </c>
      <c r="B298" s="267">
        <v>198</v>
      </c>
      <c r="C298" s="266">
        <f t="shared" si="462"/>
        <v>39600</v>
      </c>
      <c r="N298" s="265">
        <f t="shared" ca="1" si="463"/>
        <v>7.6300736112476235</v>
      </c>
      <c r="O298" s="240">
        <f t="shared" ca="1" si="464"/>
        <v>-7.3699263887523765</v>
      </c>
      <c r="P298" s="240" t="str">
        <f t="shared" ca="1" si="465"/>
        <v>-1,08139279572271-7,29015806392342i</v>
      </c>
      <c r="Q298" s="240" t="str">
        <f t="shared" ca="1" si="466"/>
        <v>7,05257983277437-2,1393767031481i</v>
      </c>
      <c r="R298" s="240" t="str">
        <f t="shared" ca="1" si="467"/>
        <v>3,15104956571709+6,66233454654018i</v>
      </c>
      <c r="S298" s="240" t="str">
        <f t="shared" ca="1" si="468"/>
        <v>-6,12786983715442+4,09451172113619i</v>
      </c>
      <c r="T298" s="240" t="str">
        <f t="shared" ca="1" si="469"/>
        <v>-4,94934006293024-5,46075525152907i</v>
      </c>
      <c r="U298" s="241" t="str">
        <f t="shared" ca="1" si="470"/>
        <v>4,67543180580476-5,69703013901962i</v>
      </c>
      <c r="V298" s="240" t="str">
        <f t="shared" ca="1" si="471"/>
        <v>6,32139671722899+3,78889938095948i</v>
      </c>
      <c r="W298" s="240" t="str">
        <f t="shared" ca="1" si="472"/>
        <v>-2,82034872672575+6,80892414668317i</v>
      </c>
      <c r="X298" s="240" t="str">
        <f t="shared" ca="1" si="473"/>
        <v>-7,149058930833-1,79074603981291i</v>
      </c>
      <c r="Y298" s="240" t="str">
        <f t="shared" ca="1" si="474"/>
        <v>0,722379109064976-7,33443817878473i</v>
      </c>
      <c r="Z298" s="240" t="str">
        <f t="shared" ca="1" si="475"/>
        <v>7,36104898965248-0,361625147860132i</v>
      </c>
      <c r="AA298" s="240" t="str">
        <f t="shared" ca="1" si="476"/>
        <v>1,4378013124166+7,22831531974372i</v>
      </c>
      <c r="AB298" s="240" t="str">
        <f t="shared" ca="1" si="477"/>
        <v>-6,93911045216539+2,48285342061862i</v>
      </c>
      <c r="AC298" s="240" t="str">
        <f t="shared" ca="1" si="478"/>
        <v>-3,47415925030598-6,49969479892264i</v>
      </c>
      <c r="AD298" s="240" t="str">
        <f t="shared" ca="1" si="479"/>
        <v>5,91958038190372-4,39026002394041i</v>
      </c>
      <c r="AE298" s="240" t="str">
        <f t="shared" ca="1" si="480"/>
        <v>5,21132492633258+5,2113249263324i</v>
      </c>
      <c r="AF298" s="240" t="str">
        <f t="shared" ca="1" si="481"/>
        <v>-4,3902600239402+5,91958038190387i</v>
      </c>
      <c r="AG298" s="240" t="str">
        <f t="shared" ca="1" si="482"/>
        <v>-6,49969479892276-3,47415925030576i</v>
      </c>
      <c r="AH298" s="240" t="str">
        <f t="shared" ca="1" si="483"/>
        <v>2,48285342061833-6,9391104521655i</v>
      </c>
      <c r="AI298" s="240" t="str">
        <f t="shared" ca="1" si="484"/>
        <v>7,22831531974363+1,43780131241707i</v>
      </c>
      <c r="AJ298" s="240" t="str">
        <f t="shared" ca="1" si="485"/>
        <v>-0,361625147859929+7,36104898965249i</v>
      </c>
      <c r="AK298" s="240" t="str">
        <f t="shared" ca="1" si="486"/>
        <v>-7,33443817878449+0,722379109067472i</v>
      </c>
      <c r="AL298" s="240" t="str">
        <f t="shared" ca="1" si="487"/>
        <v>-1,79074603981032-7,14905893083365i</v>
      </c>
      <c r="AM298" s="240" t="str">
        <f t="shared" ca="1" si="488"/>
        <v>6,80892414668335-2,82034872672531i</v>
      </c>
      <c r="AN298" s="240" t="str">
        <f t="shared" ca="1" si="489"/>
        <v>3,78889938096097+6,3213967172281i</v>
      </c>
      <c r="AO298" s="240" t="str">
        <f t="shared" ca="1" si="490"/>
        <v>-5,6970301390171+4,67543180580783i</v>
      </c>
      <c r="AP298" s="240" t="str">
        <f t="shared" ca="1" si="491"/>
        <v>-5,46075525152821-4,9493400629312i</v>
      </c>
      <c r="AQ298" s="240" t="str">
        <f t="shared" ca="1" si="492"/>
        <v>4,0945117211359-6,12786983715462i</v>
      </c>
      <c r="AR298" s="240" t="str">
        <f t="shared" ca="1" si="493"/>
        <v>4,0945117211359-6,12786983715462i</v>
      </c>
      <c r="AS298" s="240" t="str">
        <f t="shared" ca="1" si="494"/>
        <v>-2,13937670315048+7,05257983277365i</v>
      </c>
      <c r="AT298" s="240" t="str">
        <f t="shared" ca="1" si="495"/>
        <v>-7,29015806392337-1,08139279572309i</v>
      </c>
      <c r="AU298" s="240" t="str">
        <f t="shared" ca="1" si="496"/>
        <v>-1,722673777839E-12-7,36992638875238i</v>
      </c>
      <c r="AV298" s="240" t="str">
        <f t="shared" ca="1" si="497"/>
        <v>7,29015806392393-1,08139279571924i</v>
      </c>
      <c r="AW298" s="240" t="str">
        <f t="shared" ca="1" si="498"/>
        <v>2,13937670314676+7,05257983277478i</v>
      </c>
      <c r="AX298" s="240" t="str">
        <f t="shared" ca="1" si="499"/>
        <v>-6,66233454653979+3,15104956571792i</v>
      </c>
      <c r="AY298" s="240" t="str">
        <f t="shared" ca="1" si="500"/>
        <v>-4,09451172113893-6,12786983715259i</v>
      </c>
      <c r="AZ298" s="240" t="str">
        <f t="shared" ca="1" si="501"/>
        <v>5,46075525153082-4,94934006292832i</v>
      </c>
      <c r="BA298" s="240" t="str">
        <f t="shared" ca="1" si="502"/>
        <v>5,69703013901935+4,67543180580509i</v>
      </c>
      <c r="BB298" s="240" t="str">
        <f t="shared" ca="1" si="503"/>
        <v>-3,78889938095801+6,32139671722987i</v>
      </c>
      <c r="BC298" s="240" t="str">
        <f t="shared" ca="1" si="504"/>
        <v>-6,80892414668186-2,8203487267289i</v>
      </c>
      <c r="BD298" s="240" t="str">
        <f t="shared" ca="1" si="505"/>
        <v>1,79074603981408-7,14905893083271i</v>
      </c>
      <c r="BE298" s="240" t="str">
        <f t="shared" ca="1" si="506"/>
        <v>7,33443817878483+0,722379109064044i</v>
      </c>
      <c r="BF298" s="240" t="str">
        <f t="shared" ca="1" si="507"/>
        <v>0,361625147863265+7,36104898965233i</v>
      </c>
      <c r="BG298" s="240" t="str">
        <f t="shared" ca="1" si="508"/>
        <v>-7,22831531974412+1,43780131241459i</v>
      </c>
      <c r="BH298" s="240" t="str">
        <f t="shared" ca="1" si="509"/>
        <v>-2,48285342061823-6,93911045216554i</v>
      </c>
      <c r="BI298" s="240" t="str">
        <f t="shared" ca="1" si="510"/>
        <v>6,49969479892183-3,4741592503075i</v>
      </c>
      <c r="BJ298" s="240" t="str">
        <f t="shared" ca="1" si="511"/>
        <v>4,39026002393768+5,91958038190575i</v>
      </c>
      <c r="BK298" s="240" t="str">
        <f t="shared" ca="1" si="512"/>
        <v>-5,21132492633325+5,21132492633173i</v>
      </c>
      <c r="BL298" s="240" t="str">
        <f t="shared" ca="1" si="513"/>
        <v>-5,91958038190446-4,39026002393941i</v>
      </c>
      <c r="BM298" s="240" t="str">
        <f t="shared" ca="1" si="514"/>
        <v>3,47415925030295-6,49969479892426i</v>
      </c>
      <c r="BN298" s="240" t="str">
        <f t="shared" ca="1" si="515"/>
        <v>6,93911045216481+2,48285342062026i</v>
      </c>
      <c r="BO298" s="240" t="str">
        <f t="shared" ca="1" si="516"/>
        <v>-1,43780131241692+7,22831531974366i</v>
      </c>
      <c r="BP298" s="240" t="str">
        <f t="shared" ca="1" si="517"/>
        <v>-7,36104898965257-0,361625147858313i</v>
      </c>
      <c r="BQ298" s="240" t="str">
        <f t="shared" ca="1" si="518"/>
        <v>-0,722379109061682-7,33443817878506i</v>
      </c>
      <c r="BR298" s="240" t="str">
        <f t="shared" ca="1" si="519"/>
        <v>7,14905893083323-1,79074603981198i</v>
      </c>
      <c r="BS298" s="240" t="str">
        <f t="shared" ca="1" si="520"/>
        <v>2,82034872672709+6,8089241466826i</v>
      </c>
      <c r="BT298" s="240" t="str">
        <f t="shared" ca="1" si="521"/>
        <v>-6,32139671722722+3,78889938096244i</v>
      </c>
      <c r="BU298" s="240" t="str">
        <f t="shared" ca="1" si="522"/>
        <v>-4,67543180580341-5,69703013902073i</v>
      </c>
      <c r="BV298" s="240" t="str">
        <f t="shared" ca="1" si="523"/>
        <v>4,94934006292976-5,4607552515295i</v>
      </c>
      <c r="BW298" s="240" t="str">
        <f t="shared" ca="1" si="524"/>
        <v>6,12786983715546+4,09451172113464i</v>
      </c>
      <c r="BX298" s="240" t="str">
        <f t="shared" ca="1" si="525"/>
        <v>-3,15104956572007+6,66233454653877i</v>
      </c>
      <c r="BY298" s="240" t="str">
        <f t="shared" ca="1" si="526"/>
        <v>-7,05257983277415-2,13937670314883i</v>
      </c>
      <c r="BZ298" s="240" t="str">
        <f t="shared" ca="1" si="527"/>
        <v>1,08139279572159-7,29015806392359i</v>
      </c>
      <c r="CA298" s="240" t="str">
        <f t="shared" ca="1" si="528"/>
        <v>7,36992638875238-3,44534755567799E-12i</v>
      </c>
      <c r="CB298" s="240" t="str">
        <f t="shared" ca="1" si="529"/>
        <v>1,08139279572095+7,29015806392368i</v>
      </c>
      <c r="CC298" s="240" t="str">
        <f t="shared" ca="1" si="530"/>
        <v>-7,05257983277422+2,13937670314861i</v>
      </c>
      <c r="CD298" s="240" t="str">
        <f t="shared" ca="1" si="531"/>
        <v>-3,15104956571948-6,66233454653905i</v>
      </c>
      <c r="CE298" s="240" t="str">
        <f t="shared" ca="1" si="532"/>
        <v>6,12786983715583-4,0945117211341i</v>
      </c>
      <c r="CF298" s="240" t="str">
        <f t="shared" ca="1" si="533"/>
        <v>4,94934006292959+5,46075525152966i</v>
      </c>
      <c r="CG298" s="240" t="str">
        <f t="shared" ca="1" si="534"/>
        <v>-4,67543180580392+5,69703013902031i</v>
      </c>
      <c r="CH298" s="240" t="str">
        <f t="shared" ca="1" si="535"/>
        <v>-6,32139671722689-3,788899380963i</v>
      </c>
      <c r="CI298" s="240" t="str">
        <f t="shared" ca="1" si="536"/>
        <v>2,82034872672731-6,80892414668252i</v>
      </c>
      <c r="CJ298" s="240" t="str">
        <f t="shared" ca="1" si="537"/>
        <v>7,14905893083317+1,79074603981221i</v>
      </c>
      <c r="CK298" s="240" t="str">
        <f t="shared" ca="1" si="538"/>
        <v>-0,722379109062329+7,334438178785i</v>
      </c>
      <c r="CL298" s="240" t="str">
        <f t="shared" ca="1" si="539"/>
        <v>-7,3610489896526+0,361625147857663i</v>
      </c>
      <c r="CM298" s="240" t="str">
        <f t="shared" ca="1" si="540"/>
        <v>-1,43780131241648-7,22831531974374i</v>
      </c>
      <c r="CN298" s="240" t="str">
        <f t="shared" ca="1" si="541"/>
        <v>6,93911045216503-2,48285342061965i</v>
      </c>
      <c r="CO298" s="240" t="str">
        <f t="shared" ca="1" si="542"/>
        <v>3,47415925030237+6,49969479892457i</v>
      </c>
      <c r="CP298" s="240" t="str">
        <f t="shared" ca="1" si="543"/>
        <v>-5,91958038190472+4,39026002393905i</v>
      </c>
      <c r="CQ298" s="240" t="str">
        <f t="shared" ca="1" si="544"/>
        <v>-5,21132492633279-5,21132492633218i</v>
      </c>
      <c r="CR298" s="240" t="str">
        <f t="shared" ca="1" si="545"/>
        <v>4,39026002393803-5,91958038190549i</v>
      </c>
      <c r="CS298" s="240" t="str">
        <f t="shared" ca="1" si="546"/>
        <v>6,49969479892161+3,47415925030789i</v>
      </c>
      <c r="CT298" s="240" t="str">
        <f t="shared" ca="1" si="547"/>
        <v>-2,48285342061844+6,93911045216546i</v>
      </c>
      <c r="CU298" s="240" t="str">
        <f t="shared" ca="1" si="548"/>
        <v>-7,228315319744-1,43780131241522i</v>
      </c>
      <c r="CV298" s="240" t="str">
        <f t="shared" ca="1" si="549"/>
        <v>0,361625147863915-7,3610489896523i</v>
      </c>
      <c r="CW298" s="240" t="str">
        <f t="shared" ca="1" si="550"/>
        <v>7,33443817878487-0,722379109063605i</v>
      </c>
      <c r="CX298" s="240" t="str">
        <f t="shared" ca="1" si="551"/>
        <v>1,79074603981345+7,14905893083286i</v>
      </c>
      <c r="CY298" s="240" t="str">
        <f t="shared" ca="1" si="552"/>
        <v>-6,80892414668203+2,82034872672849i</v>
      </c>
      <c r="CZ298" s="240" t="str">
        <f t="shared" ca="1" si="553"/>
        <v>-3,78889938095763-6,3213967172301i</v>
      </c>
      <c r="DA298" s="240" t="str">
        <f t="shared" ca="1" si="554"/>
        <v>5,6970301390195-4,6754318058049i</v>
      </c>
      <c r="DB298" s="240" t="str">
        <f t="shared" ca="1" si="555"/>
        <v>5,46075525153052+4,94934006292864i</v>
      </c>
      <c r="DC298" s="240" t="str">
        <f t="shared" ca="1" si="556"/>
        <v>-4,0945117211393+6,12786983715235i</v>
      </c>
      <c r="DD298" s="240" t="str">
        <f t="shared" ca="1" si="557"/>
        <v>-6,66233454653961-3,15104956571832i</v>
      </c>
      <c r="DE298" s="240" t="str">
        <f t="shared" ca="1" si="558"/>
        <v>2,13937670314738-7,05257983277459i</v>
      </c>
      <c r="DF298" s="240" t="str">
        <f t="shared" ca="1" si="559"/>
        <v>7,29015806392387+1,08139279571969i</v>
      </c>
      <c r="DG298" s="240" t="str">
        <f t="shared" ca="1" si="560"/>
        <v>-2,16328538854354E-12+7,36992638875238i</v>
      </c>
      <c r="DH298" s="240" t="str">
        <f t="shared" ca="1" si="561"/>
        <v>-7,2901580639234+1,08139279572286i</v>
      </c>
      <c r="DI298" s="240" t="str">
        <f t="shared" ca="1" si="562"/>
        <v>-2,13937670315006-7,05257983277378i</v>
      </c>
      <c r="DJ298" s="240" t="str">
        <f t="shared" ca="1" si="563"/>
        <v>6,66233454654146-3,1510495657144i</v>
      </c>
      <c r="DK298" s="240" t="str">
        <f t="shared" ca="1" si="564"/>
        <v>4,09451172113571+6,12786983715475i</v>
      </c>
      <c r="DL298" s="240" t="str">
        <f t="shared" ca="1" si="565"/>
        <v>-5,46075525152864+4,94934006293071i</v>
      </c>
      <c r="DM298" s="240" t="str">
        <f t="shared" ca="1" si="566"/>
        <v>-5,69703013902154-4,67543180580242i</v>
      </c>
      <c r="DN298" s="240" t="str">
        <f t="shared" ca="1" si="567"/>
        <v>3,78889938096134-6,32139671722788i</v>
      </c>
      <c r="DO298" s="240" t="str">
        <f t="shared" ca="1" si="568"/>
        <v>6,8089241466831+2,82034872672591i</v>
      </c>
      <c r="DP298" s="240" t="str">
        <f t="shared" ca="1" si="569"/>
        <v>-1,79074603981074+7,14905893083354i</v>
      </c>
      <c r="DQ298" s="240" t="str">
        <f t="shared" ca="1" si="570"/>
        <v>-7,33443817878449-0,722379109067493i</v>
      </c>
      <c r="DR298" s="240" t="str">
        <f t="shared" ca="1" si="571"/>
        <v>-0,361625147859594-7,3610489896525i</v>
      </c>
      <c r="DS298" s="240" t="str">
        <f t="shared" ca="1" si="572"/>
        <v>7,22831531974345-1,43780131241797i</v>
      </c>
      <c r="DT298" s="240" t="str">
        <f t="shared" ca="1" si="573"/>
        <v>2,48285342061476+6,93911045216678i</v>
      </c>
      <c r="DU298" s="240" t="str">
        <f t="shared" ca="1" si="574"/>
        <v>-6,49969479892366+3,47415925030408i</v>
      </c>
      <c r="DV298" s="240" t="str">
        <f t="shared" ca="1" si="575"/>
        <v>-4,39026002394027-5,91958038190382i</v>
      </c>
      <c r="DW298" s="240" t="str">
        <f t="shared" ca="1" si="576"/>
        <v>5,21132492633052-5,21132492633445i</v>
      </c>
      <c r="DX298" s="240" t="str">
        <f t="shared" ca="1" si="577"/>
        <v>5,91958038190214+4,39026002394253i</v>
      </c>
      <c r="DY298" s="240" t="str">
        <f t="shared" ca="1" si="578"/>
        <v>-3,47415925030656+6,49969479892233i</v>
      </c>
      <c r="DZ298" s="240" t="str">
        <f t="shared" ca="1" si="579"/>
        <v>-6,93911045216611-2,48285342061662i</v>
      </c>
      <c r="EA298" s="240" t="str">
        <f t="shared" ca="1" si="580"/>
        <v>1,43780131241333-7,22831531974437i</v>
      </c>
      <c r="EB298" s="240" t="str">
        <f t="shared" ca="1" si="581"/>
        <v>7,36104898965237+0,361625147862404i</v>
      </c>
      <c r="EC298" s="240" t="str">
        <f t="shared" ca="1" si="582"/>
        <v>0,722379109065528+7,33443817878468i</v>
      </c>
      <c r="ED298" s="240" t="str">
        <f t="shared" ca="1" si="583"/>
        <v>-7,14905893083239+1,79074603981533i</v>
      </c>
      <c r="EE298" s="240" t="str">
        <f t="shared" ca="1" si="584"/>
        <v>-2,82034872672292-6,80892414668434i</v>
      </c>
      <c r="EF298" s="240" t="str">
        <f t="shared" ca="1" si="585"/>
        <v>6,32139671722911-3,78889938095929i</v>
      </c>
      <c r="EG298" s="240" t="str">
        <f t="shared" ca="1" si="586"/>
        <v>4,67543180580607+5,69703013901854i</v>
      </c>
      <c r="EH298" s="240" t="str">
        <f t="shared" ca="1" si="587"/>
        <v>-4,94934006292752+5,46075525153154i</v>
      </c>
      <c r="EI298" s="240" t="str">
        <f t="shared" ca="1" si="588"/>
        <v>-6,12786983715342-4,0945117211377i</v>
      </c>
      <c r="EJ298" s="240" t="str">
        <f t="shared" ca="1" si="589"/>
        <v>3,15104956571695-6,66233454654025i</v>
      </c>
      <c r="EK298" s="240" t="str">
        <f t="shared" ca="1" si="590"/>
        <v>7,05257983277503+2,13937670314594i</v>
      </c>
      <c r="EL298" s="240" t="str">
        <f t="shared" ca="1" si="591"/>
        <v>-1,08139279572523+7,29015806392305i</v>
      </c>
      <c r="EM298" s="240" t="str">
        <f t="shared" ca="1" si="592"/>
        <v>-7,36992638875238-6,50077517049131E-13i</v>
      </c>
      <c r="EN298" s="240"/>
      <c r="EO298" s="240"/>
      <c r="EP298" s="240"/>
    </row>
    <row r="299" spans="1:146">
      <c r="A299" s="268">
        <f t="shared" si="461"/>
        <v>3.886718750000003E-3</v>
      </c>
      <c r="B299" s="267">
        <v>199</v>
      </c>
      <c r="C299" s="266">
        <f t="shared" si="462"/>
        <v>39800</v>
      </c>
      <c r="N299" s="265">
        <f t="shared" ca="1" si="463"/>
        <v>7.61229144726315</v>
      </c>
      <c r="O299" s="240">
        <f t="shared" ca="1" si="464"/>
        <v>-7.38770855273685</v>
      </c>
      <c r="P299" s="240" t="str">
        <f t="shared" ca="1" si="465"/>
        <v>-1,26301660778651-7,27894406549719i</v>
      </c>
      <c r="Q299" s="240" t="str">
        <f t="shared" ca="1" si="466"/>
        <v>6,95585314313123-2,48884405123595i</v>
      </c>
      <c r="R299" s="240" t="str">
        <f t="shared" ca="1" si="467"/>
        <v>3,64138819036421+6,42794910583907i</v>
      </c>
      <c r="S299" s="240" t="str">
        <f t="shared" ca="1" si="468"/>
        <v>-5,71077593766301+4,68671269121442i</v>
      </c>
      <c r="T299" s="240" t="str">
        <f t="shared" ca="1" si="469"/>
        <v>-5,59403827154392-4,82545059830511i</v>
      </c>
      <c r="U299" s="241" t="str">
        <f t="shared" ca="1" si="470"/>
        <v>3,79804124026168-6,33664898802614i</v>
      </c>
      <c r="V299" s="240" t="str">
        <f t="shared" ca="1" si="471"/>
        <v>6,89267887959337+2,65879963949689i</v>
      </c>
      <c r="W299" s="240" t="str">
        <f t="shared" ca="1" si="472"/>
        <v>-1,44127044051442+7,24575580443342i</v>
      </c>
      <c r="X299" s="240" t="str">
        <f t="shared" ca="1" si="473"/>
        <v>-7,38548351304286-0,18130344385363i</v>
      </c>
      <c r="Y299" s="240" t="str">
        <f t="shared" ca="1" si="474"/>
        <v>-1,08400198108089-7,30774776283322i</v>
      </c>
      <c r="Z299" s="240" t="str">
        <f t="shared" ca="1" si="475"/>
        <v>7,01483746083184-2,31738927638227i</v>
      </c>
      <c r="AA299" s="240" t="str">
        <f t="shared" ca="1" si="476"/>
        <v>3,48254170438182+6,51537726746676i</v>
      </c>
      <c r="AB299" s="240" t="str">
        <f t="shared" ca="1" si="477"/>
        <v>-5,82407364589644+4,54515168364662i</v>
      </c>
      <c r="AC299" s="240" t="str">
        <f t="shared" ca="1" si="478"/>
        <v>-5,4739309659446-4,96128183439058i</v>
      </c>
      <c r="AD299" s="240" t="str">
        <f t="shared" ca="1" si="479"/>
        <v>3,95240649213394-6,24153190980537i</v>
      </c>
      <c r="AE299" s="240" t="str">
        <f t="shared" ca="1" si="480"/>
        <v>6,82535272403212+2,82715366627435i</v>
      </c>
      <c r="AF299" s="240" t="str">
        <f t="shared" ca="1" si="481"/>
        <v>-1,61865610582203+7,20820297100923i</v>
      </c>
      <c r="AG299" s="240" t="str">
        <f t="shared" ca="1" si="482"/>
        <v>-7,37880973424167-0,362497677291321i</v>
      </c>
      <c r="AH299" s="240" t="str">
        <f t="shared" ca="1" si="483"/>
        <v>-0,904334392115179-7,33214954617122i</v>
      </c>
      <c r="AI299" s="240" t="str">
        <f t="shared" ca="1" si="484"/>
        <v>7,06959630274778-2,14453859288102i</v>
      </c>
      <c r="AJ299" s="240" t="str">
        <f t="shared" ca="1" si="485"/>
        <v>3,3215974654999+6,59888080945291i</v>
      </c>
      <c r="AK299" s="240" t="str">
        <f t="shared" ca="1" si="486"/>
        <v>-5,93386314994397+4,40085284665578i</v>
      </c>
      <c r="AL299" s="240" t="str">
        <f t="shared" ca="1" si="487"/>
        <v>-5,35052636901382-5,09412457981437i</v>
      </c>
      <c r="AM299" s="240" t="str">
        <f t="shared" ca="1" si="488"/>
        <v>4,10439096212586-6,14265516614768i</v>
      </c>
      <c r="AN299" s="240" t="str">
        <f t="shared" ca="1" si="489"/>
        <v>6,75391523120632+2,99380472139724i</v>
      </c>
      <c r="AO299" s="240" t="str">
        <f t="shared" ca="1" si="490"/>
        <v>-1,79506675321633+7,16630818564752i</v>
      </c>
      <c r="AP299" s="240" t="str">
        <f t="shared" ca="1" si="491"/>
        <v>-7,36769123636811-0,543473555682089i</v>
      </c>
      <c r="AQ299" s="240" t="str">
        <f t="shared" ca="1" si="492"/>
        <v>-0,724122065929773-7,35213471678905i</v>
      </c>
      <c r="AR299" s="240" t="str">
        <f t="shared" ca="1" si="493"/>
        <v>-0,724122065929773-7,35213471678905i</v>
      </c>
      <c r="AS299" s="240" t="str">
        <f t="shared" ca="1" si="494"/>
        <v>3,15865242049806+6,67840943239204i</v>
      </c>
      <c r="AT299" s="240" t="str">
        <f t="shared" ca="1" si="495"/>
        <v>-6,0400783167091+4,25390310047159i</v>
      </c>
      <c r="AU299" s="240" t="str">
        <f t="shared" ca="1" si="496"/>
        <v>-5,22389881506891-5,22389881507125i</v>
      </c>
      <c r="AV299" s="240" t="str">
        <f t="shared" ca="1" si="497"/>
        <v>4,25390310047412-6,04007831670732i</v>
      </c>
      <c r="AW299" s="240" t="str">
        <f t="shared" ca="1" si="498"/>
        <v>6,67840943239072+3,15865242050086i</v>
      </c>
      <c r="AX299" s="240" t="str">
        <f t="shared" ca="1" si="499"/>
        <v>-1,97039611952036+7,12009668420031i</v>
      </c>
      <c r="AY299" s="240" t="str">
        <f t="shared" ca="1" si="500"/>
        <v>-7,35213471678947-0,72412206592554i</v>
      </c>
      <c r="AZ299" s="240" t="str">
        <f t="shared" ca="1" si="501"/>
        <v>-0,543473555686331-7,3676912363678i</v>
      </c>
      <c r="BA299" s="240" t="str">
        <f t="shared" ca="1" si="502"/>
        <v>7,16630818564827-1,79506675321332i</v>
      </c>
      <c r="BB299" s="240" t="str">
        <f t="shared" ca="1" si="503"/>
        <v>2,99380472139432+6,75391523120762i</v>
      </c>
      <c r="BC299" s="240" t="str">
        <f t="shared" ca="1" si="504"/>
        <v>-6,1426551661494+4,10439096212329i</v>
      </c>
      <c r="BD299" s="240" t="str">
        <f t="shared" ca="1" si="505"/>
        <v>-5,09412457981213-5,35052636901596i</v>
      </c>
      <c r="BE299" s="240" t="str">
        <f t="shared" ca="1" si="506"/>
        <v>4,40085284665835-5,93386314994207i</v>
      </c>
      <c r="BF299" s="240" t="str">
        <f t="shared" ca="1" si="507"/>
        <v>6,59888080945482+3,32159746549609i</v>
      </c>
      <c r="BG299" s="240" t="str">
        <f t="shared" ca="1" si="508"/>
        <v>-2,14453859287986+7,06959630274813i</v>
      </c>
      <c r="BH299" s="240" t="str">
        <f t="shared" ca="1" si="509"/>
        <v>-7,33214954617147-0,904334392113147i</v>
      </c>
      <c r="BI299" s="240" t="str">
        <f t="shared" ca="1" si="510"/>
        <v>-0,36249767729494-7,37880973424149i</v>
      </c>
      <c r="BJ299" s="240" t="str">
        <f t="shared" ca="1" si="511"/>
        <v>7,20820297100991-1,618656105819i</v>
      </c>
      <c r="BK299" s="240" t="str">
        <f t="shared" ca="1" si="512"/>
        <v>2,82715366627217+6,82535272403302i</v>
      </c>
      <c r="BL299" s="240" t="str">
        <f t="shared" ca="1" si="513"/>
        <v>-6,24153190980629+3,95240649213248i</v>
      </c>
      <c r="BM299" s="240" t="str">
        <f t="shared" ca="1" si="514"/>
        <v>-4,96128183438992-5,4739309659452i</v>
      </c>
      <c r="BN299" s="240" t="str">
        <f t="shared" ca="1" si="515"/>
        <v>4,54515168364625-5,82407364589674i</v>
      </c>
      <c r="BO299" s="240" t="str">
        <f t="shared" ca="1" si="516"/>
        <v>6,51537726746738+3,48254170438066i</v>
      </c>
      <c r="BP299" s="240" t="str">
        <f t="shared" ca="1" si="517"/>
        <v>-2,31738927638047+7,01483746083243i</v>
      </c>
      <c r="BQ299" s="240" t="str">
        <f t="shared" ca="1" si="518"/>
        <v>-7,30774776283365-1,08400198107798i</v>
      </c>
      <c r="BR299" s="240" t="str">
        <f t="shared" ca="1" si="519"/>
        <v>-0,181303443849644-7,38548351304297i</v>
      </c>
      <c r="BS299" s="240" t="str">
        <f t="shared" ca="1" si="520"/>
        <v>7,24575580443385-1,44127044051221i</v>
      </c>
      <c r="BT299" s="240" t="str">
        <f t="shared" ca="1" si="521"/>
        <v>2,65879963949537+6,89267887959395i</v>
      </c>
      <c r="BU299" s="240" t="str">
        <f t="shared" ca="1" si="522"/>
        <v>-6,33664898802665+3,79804124026082i</v>
      </c>
      <c r="BV299" s="240" t="str">
        <f t="shared" ca="1" si="523"/>
        <v>-4,82545059830481-5,59403827154418i</v>
      </c>
      <c r="BW299" s="240" t="str">
        <f t="shared" ca="1" si="524"/>
        <v>4,68671269121394-5,71077593766341i</v>
      </c>
      <c r="BX299" s="240" t="str">
        <f t="shared" ca="1" si="525"/>
        <v>6,42794910583968+3,64138819036313i</v>
      </c>
      <c r="BY299" s="240" t="str">
        <f t="shared" ca="1" si="526"/>
        <v>-2,48884405123377+6,95585314313201i</v>
      </c>
      <c r="BZ299" s="240" t="str">
        <f t="shared" ca="1" si="527"/>
        <v>-7,27894406549778-1,26301660778307i</v>
      </c>
      <c r="CA299" s="240" t="str">
        <f t="shared" ca="1" si="528"/>
        <v>3,30524346591278E-12-7,38770855273685i</v>
      </c>
      <c r="CB299" s="240" t="str">
        <f t="shared" ca="1" si="529"/>
        <v>7,27894406549755-1,26301660778442i</v>
      </c>
      <c r="CC299" s="240" t="str">
        <f t="shared" ca="1" si="530"/>
        <v>2,48884405123466+6,95585314313169i</v>
      </c>
      <c r="CD299" s="240" t="str">
        <f t="shared" ca="1" si="531"/>
        <v>-6,42794910583921+3,64138819036395i</v>
      </c>
      <c r="CE299" s="240" t="str">
        <f t="shared" ca="1" si="532"/>
        <v>-4,68671269121499-5,71077593766254i</v>
      </c>
      <c r="CF299" s="240" t="str">
        <f t="shared" ca="1" si="533"/>
        <v>4,82545059830409-5,5940382715448i</v>
      </c>
      <c r="CG299" s="240" t="str">
        <f t="shared" ca="1" si="534"/>
        <v>6,33664898802714+3,79804124026001i</v>
      </c>
      <c r="CH299" s="240" t="str">
        <f t="shared" ca="1" si="535"/>
        <v>-2,65879963949448+6,89267887959429i</v>
      </c>
      <c r="CI299" s="240" t="str">
        <f t="shared" ca="1" si="536"/>
        <v>-7,24575580443265-1,44127044051828i</v>
      </c>
      <c r="CJ299" s="240" t="str">
        <f t="shared" ca="1" si="537"/>
        <v>0,181303443856252-7,38548351304281i</v>
      </c>
      <c r="CK299" s="240" t="str">
        <f t="shared" ca="1" si="538"/>
        <v>7,30774776283345-1,08400198107934i</v>
      </c>
      <c r="CL299" s="240" t="str">
        <f t="shared" ca="1" si="539"/>
        <v>2,31738927638137+7,01483746083214i</v>
      </c>
      <c r="CM299" s="240" t="str">
        <f t="shared" ca="1" si="540"/>
        <v>-6,51537726746693+3,48254170438149i</v>
      </c>
      <c r="CN299" s="240" t="str">
        <f t="shared" ca="1" si="541"/>
        <v>-4,54515168364715-5,82407364589602i</v>
      </c>
      <c r="CO299" s="240" t="str">
        <f t="shared" ca="1" si="542"/>
        <v>4,96128183438906-5,47393096594598i</v>
      </c>
      <c r="CP299" s="240" t="str">
        <f t="shared" ca="1" si="543"/>
        <v>6,2415319098068+3,95240649213168i</v>
      </c>
      <c r="CQ299" s="240" t="str">
        <f t="shared" ca="1" si="544"/>
        <v>-2,82715366627091+6,82535272403355i</v>
      </c>
      <c r="CR299" s="240" t="str">
        <f t="shared" ca="1" si="545"/>
        <v>-7,2082029710085-1,61865610582525i</v>
      </c>
      <c r="CS299" s="240" t="str">
        <f t="shared" ca="1" si="546"/>
        <v>0,362497677293574-7,37880973424156i</v>
      </c>
      <c r="CT299" s="240" t="str">
        <f t="shared" ca="1" si="547"/>
        <v>7,33214954617133-0,904334392114299i</v>
      </c>
      <c r="CU299" s="240" t="str">
        <f t="shared" ca="1" si="548"/>
        <v>2,14453859288076+7,06959630274786i</v>
      </c>
      <c r="CV299" s="240" t="str">
        <f t="shared" ca="1" si="549"/>
        <v>-6,5988808094544+3,32159746549694i</v>
      </c>
      <c r="CW299" s="240" t="str">
        <f t="shared" ca="1" si="550"/>
        <v>-4,40085284665928-5,93386314994137i</v>
      </c>
      <c r="CX299" s="240" t="str">
        <f t="shared" ca="1" si="551"/>
        <v>5,09412457981129-5,35052636901676i</v>
      </c>
      <c r="CY299" s="240" t="str">
        <f t="shared" ca="1" si="552"/>
        <v>6,14265516614992+4,1043909621225i</v>
      </c>
      <c r="CZ299" s="240" t="str">
        <f t="shared" ca="1" si="553"/>
        <v>-2,99380472140017+6,75391523120503i</v>
      </c>
      <c r="DA299" s="240" t="str">
        <f t="shared" ca="1" si="554"/>
        <v>-7,16630818564671-1,79506675321953i</v>
      </c>
      <c r="DB299" s="240" t="str">
        <f t="shared" ca="1" si="555"/>
        <v>0,543473555685176-7,36769123636789i</v>
      </c>
      <c r="DC299" s="240" t="str">
        <f t="shared" ca="1" si="556"/>
        <v>7,35213471678936-0,724122065926692i</v>
      </c>
      <c r="DD299" s="240" t="str">
        <f t="shared" ca="1" si="557"/>
        <v>1,97039611952127+7,12009668420006i</v>
      </c>
      <c r="DE299" s="240" t="str">
        <f t="shared" ca="1" si="558"/>
        <v>-6,67840943239013+3,15865242050209i</v>
      </c>
      <c r="DF299" s="240" t="str">
        <f t="shared" ca="1" si="559"/>
        <v>-4,25390310047506-6,04007831670665i</v>
      </c>
      <c r="DG299" s="240" t="str">
        <f t="shared" ca="1" si="560"/>
        <v>5,22389881506825-5,22389881507192i</v>
      </c>
      <c r="DH299" s="240" t="str">
        <f t="shared" ca="1" si="561"/>
        <v>6,04007831670553+4,25390310047665i</v>
      </c>
      <c r="DI299" s="240" t="str">
        <f t="shared" ca="1" si="562"/>
        <v>-3,15865242050385+6,6784094323893i</v>
      </c>
      <c r="DJ299" s="240" t="str">
        <f t="shared" ca="1" si="563"/>
        <v>-7,12009668419943-1,97039611952354i</v>
      </c>
      <c r="DK299" s="240" t="str">
        <f t="shared" ca="1" si="564"/>
        <v>0,72412206592862-7,35213471678916i</v>
      </c>
      <c r="DL299" s="240" t="str">
        <f t="shared" ca="1" si="565"/>
        <v>7,36769123636803-0,543473555683244i</v>
      </c>
      <c r="DM299" s="240" t="str">
        <f t="shared" ca="1" si="566"/>
        <v>1,79506675321724+7,16630818564729i</v>
      </c>
      <c r="DN299" s="240" t="str">
        <f t="shared" ca="1" si="567"/>
        <v>-6,75391523120581+2,9938047213984i</v>
      </c>
      <c r="DO299" s="240" t="str">
        <f t="shared" ca="1" si="568"/>
        <v>-4,10439096212682-6,14265516614703i</v>
      </c>
      <c r="DP299" s="240" t="str">
        <f t="shared" ca="1" si="569"/>
        <v>5,35052636901317-5,09412457981506i</v>
      </c>
      <c r="DQ299" s="240" t="str">
        <f t="shared" ca="1" si="570"/>
        <v>5,93386314993997+4,40085284666117i</v>
      </c>
      <c r="DR299" s="240" t="str">
        <f t="shared" ca="1" si="571"/>
        <v>-3,32159746549867+6,59888080945353i</v>
      </c>
      <c r="DS299" s="240" t="str">
        <f t="shared" ca="1" si="572"/>
        <v>-7,0695963027473-2,14453859288262i</v>
      </c>
      <c r="DT299" s="240" t="str">
        <f t="shared" ca="1" si="573"/>
        <v>0,90433439211622-7,3321495461711i</v>
      </c>
      <c r="DU299" s="240" t="str">
        <f t="shared" ca="1" si="574"/>
        <v>7,37880973424165-0,36249767729164i</v>
      </c>
      <c r="DV299" s="240" t="str">
        <f t="shared" ca="1" si="575"/>
        <v>1,61865610582296+7,20820297100902i</v>
      </c>
      <c r="DW299" s="240" t="str">
        <f t="shared" ca="1" si="576"/>
        <v>-6,82535272403156+2,82715366627571i</v>
      </c>
      <c r="DX299" s="240" t="str">
        <f t="shared" ca="1" si="577"/>
        <v>-3,95240649213643-6,2415319098038i</v>
      </c>
      <c r="DY299" s="240" t="str">
        <f t="shared" ca="1" si="578"/>
        <v>5,47393096594728-4,96128183438763i</v>
      </c>
      <c r="DZ299" s="240" t="str">
        <f t="shared" ca="1" si="579"/>
        <v>5,82407364589483+4,54515168364868i</v>
      </c>
      <c r="EA299" s="240" t="str">
        <f t="shared" ca="1" si="580"/>
        <v>-3,48254170438357+6,51537726746582i</v>
      </c>
      <c r="EB299" s="240" t="str">
        <f t="shared" ca="1" si="581"/>
        <v>-7,0148374608314-2,31738927638361i</v>
      </c>
      <c r="EC299" s="240" t="str">
        <f t="shared" ca="1" si="582"/>
        <v>1,08400198108166-7,3077477628331i</v>
      </c>
      <c r="ED299" s="240" t="str">
        <f t="shared" ca="1" si="583"/>
        <v>7,38548351304285-0,181303443854316i</v>
      </c>
      <c r="EE299" s="240" t="str">
        <f t="shared" ca="1" si="584"/>
        <v>1,44127044051638+7,24575580443303i</v>
      </c>
      <c r="EF299" s="240" t="str">
        <f t="shared" ca="1" si="585"/>
        <v>-6,89267887959242+2,65879963949933i</v>
      </c>
      <c r="EG299" s="240" t="str">
        <f t="shared" ca="1" si="586"/>
        <v>-3,79804124026447-6,33664898802447i</v>
      </c>
      <c r="EH299" s="240" t="str">
        <f t="shared" ca="1" si="587"/>
        <v>5,59403827154634-4,82545059830231i</v>
      </c>
      <c r="EI299" s="240" t="str">
        <f t="shared" ca="1" si="588"/>
        <v>5,71077593766158+4,68671269121617i</v>
      </c>
      <c r="EJ299" s="240" t="str">
        <f t="shared" ca="1" si="589"/>
        <v>-3,64138819036564+6,42794910583826i</v>
      </c>
      <c r="EK299" s="240" t="str">
        <f t="shared" ca="1" si="590"/>
        <v>-6,95585314313104-2,48884405123648i</v>
      </c>
      <c r="EL299" s="240" t="str">
        <f t="shared" ca="1" si="591"/>
        <v>1,26301660778633-7,27894406549722i</v>
      </c>
      <c r="EM299" s="240" t="str">
        <f t="shared" ca="1" si="592"/>
        <v>7,38770855273685-9,4848007850074E-13i</v>
      </c>
      <c r="EN299" s="240"/>
      <c r="EO299" s="240"/>
      <c r="EP299" s="240"/>
    </row>
    <row r="300" spans="1:146">
      <c r="A300" s="268">
        <f t="shared" si="461"/>
        <v>3.9062500000000026E-3</v>
      </c>
      <c r="B300" s="267">
        <v>200</v>
      </c>
      <c r="C300" s="266">
        <f t="shared" si="462"/>
        <v>40000</v>
      </c>
      <c r="N300" s="265">
        <f t="shared" ca="1" si="463"/>
        <v>7.5989601477823951</v>
      </c>
      <c r="O300" s="240">
        <f t="shared" ca="1" si="464"/>
        <v>-7.4010398522176049</v>
      </c>
      <c r="P300" s="240" t="str">
        <f t="shared" ca="1" si="465"/>
        <v>-1,44387124802332-7,25883094673273i</v>
      </c>
      <c r="Q300" s="240" t="str">
        <f t="shared" ca="1" si="466"/>
        <v>6,83766923876421-2,83225533371743i</v>
      </c>
      <c r="R300" s="240" t="str">
        <f t="shared" ca="1" si="467"/>
        <v>4,11179743528416+6,15373973655888i</v>
      </c>
      <c r="S300" s="240" t="str">
        <f t="shared" ca="1" si="468"/>
        <v>-5,23332546733499+5,23332546733492i</v>
      </c>
      <c r="T300" s="240" t="str">
        <f t="shared" ca="1" si="469"/>
        <v>-6,15373973655923-4,11179743528365i</v>
      </c>
      <c r="U300" s="241" t="str">
        <f t="shared" ca="1" si="470"/>
        <v>2,83225533371753-6,83766923876417i</v>
      </c>
      <c r="V300" s="240" t="str">
        <f t="shared" ca="1" si="471"/>
        <v>7,25883094673278+1,44387124802306i</v>
      </c>
      <c r="W300" s="240" t="str">
        <f t="shared" ca="1" si="472"/>
        <v>-1,03362429995701E-13+7,4010398522176i</v>
      </c>
      <c r="X300" s="240" t="str">
        <f t="shared" ca="1" si="473"/>
        <v>-7,25883094673268+1,44387124802357i</v>
      </c>
      <c r="Y300" s="240" t="str">
        <f t="shared" ca="1" si="474"/>
        <v>-2,83225533371732-6,83766923876426i</v>
      </c>
      <c r="Z300" s="240" t="str">
        <f t="shared" ca="1" si="475"/>
        <v>6,15373973655895-4,11179743528407i</v>
      </c>
      <c r="AA300" s="240" t="str">
        <f t="shared" ca="1" si="476"/>
        <v>5,23332546733482+5,23332546733508i</v>
      </c>
      <c r="AB300" s="240" t="str">
        <f t="shared" ca="1" si="477"/>
        <v>-4,11179743528375+6,15373973655915i</v>
      </c>
      <c r="AC300" s="240" t="str">
        <f t="shared" ca="1" si="478"/>
        <v>-6,83766923876414-2,83225533371761i</v>
      </c>
      <c r="AD300" s="240" t="str">
        <f t="shared" ca="1" si="479"/>
        <v>1,44387124802315-7,25883094673276i</v>
      </c>
      <c r="AE300" s="240" t="str">
        <f t="shared" ca="1" si="480"/>
        <v>7,4010398522176+2,06724859991402E-13i</v>
      </c>
      <c r="AF300" s="240" t="str">
        <f t="shared" ca="1" si="481"/>
        <v>1,44387124802347+7,2588309467327i</v>
      </c>
      <c r="AG300" s="240" t="str">
        <f t="shared" ca="1" si="482"/>
        <v>-6,8376692387643+2,83225533371722i</v>
      </c>
      <c r="AH300" s="240" t="str">
        <f t="shared" ca="1" si="483"/>
        <v>-4,11179743528398-6,153739736559i</v>
      </c>
      <c r="AI300" s="240" t="str">
        <f t="shared" ca="1" si="484"/>
        <v>5,23332546733516-5,23332546733475i</v>
      </c>
      <c r="AJ300" s="240" t="str">
        <f t="shared" ca="1" si="485"/>
        <v>6,15373973655869+4,11179743528446i</v>
      </c>
      <c r="AK300" s="240" t="str">
        <f t="shared" ca="1" si="486"/>
        <v>-2,83225533371843+6,8376692387638i</v>
      </c>
      <c r="AL300" s="240" t="str">
        <f t="shared" ca="1" si="487"/>
        <v>-7,25883094673244-1,44387124802475i</v>
      </c>
      <c r="AM300" s="240" t="str">
        <f t="shared" ca="1" si="488"/>
        <v>1,83512627016573E-12-7,4010398522176i</v>
      </c>
      <c r="AN300" s="240" t="str">
        <f t="shared" ca="1" si="489"/>
        <v>7,25883094673316-1,44387124802115i</v>
      </c>
      <c r="AO300" s="240" t="str">
        <f t="shared" ca="1" si="490"/>
        <v>2,83225533371504+6,8376692387652i</v>
      </c>
      <c r="AP300" s="240" t="str">
        <f t="shared" ca="1" si="491"/>
        <v>-6,15373973656066+4,11179743528149i</v>
      </c>
      <c r="AQ300" s="240" t="str">
        <f t="shared" ca="1" si="492"/>
        <v>-5,23332546733263-5,23332546733727i</v>
      </c>
      <c r="AR300" s="240" t="str">
        <f t="shared" ca="1" si="493"/>
        <v>-5,23332546733263-5,23332546733727i</v>
      </c>
      <c r="AS300" s="240" t="str">
        <f t="shared" ca="1" si="494"/>
        <v>6,83766923876547+2,83225533371439i</v>
      </c>
      <c r="AT300" s="240" t="str">
        <f t="shared" ca="1" si="495"/>
        <v>-1,44387124802046+7,25883094673329i</v>
      </c>
      <c r="AU300" s="240" t="str">
        <f t="shared" ca="1" si="496"/>
        <v>-7,4010398522176+2,53145313829316E-12i</v>
      </c>
      <c r="AV300" s="240" t="str">
        <f t="shared" ca="1" si="497"/>
        <v>-1,44387124802543-7,25883094673231i</v>
      </c>
      <c r="AW300" s="240" t="str">
        <f t="shared" ca="1" si="498"/>
        <v>6,83766923876353-2,83225533371907i</v>
      </c>
      <c r="AX300" s="240" t="str">
        <f t="shared" ca="1" si="499"/>
        <v>4,11179743528504+6,1537397365583i</v>
      </c>
      <c r="AY300" s="240" t="str">
        <f t="shared" ca="1" si="500"/>
        <v>-5,23332546733426+5,23332546733564i</v>
      </c>
      <c r="AZ300" s="240" t="str">
        <f t="shared" ca="1" si="501"/>
        <v>-6,15373973655939-4,11179743528341i</v>
      </c>
      <c r="BA300" s="240" t="str">
        <f t="shared" ca="1" si="502"/>
        <v>2,83225533371726-6,83766923876428i</v>
      </c>
      <c r="BB300" s="240" t="str">
        <f t="shared" ca="1" si="503"/>
        <v>7,25883094673269+1,44387124802351i</v>
      </c>
      <c r="BC300" s="240" t="str">
        <f t="shared" ca="1" si="504"/>
        <v>-5,69399701019146E-13+7,4010398522176i</v>
      </c>
      <c r="BD300" s="240" t="str">
        <f t="shared" ca="1" si="505"/>
        <v>-7,25883094673292+1,44387124802239i</v>
      </c>
      <c r="BE300" s="240" t="str">
        <f t="shared" ca="1" si="506"/>
        <v>-2,83225533371621-6,83766923876472i</v>
      </c>
      <c r="BF300" s="240" t="str">
        <f t="shared" ca="1" si="507"/>
        <v>6,15373973656002-4,11179743528246i</v>
      </c>
      <c r="BG300" s="240" t="str">
        <f t="shared" ca="1" si="508"/>
        <v>5,23332546733345+5,23332546733645i</v>
      </c>
      <c r="BH300" s="240" t="str">
        <f t="shared" ca="1" si="509"/>
        <v>-4,11179743528598+6,15373973655767i</v>
      </c>
      <c r="BI300" s="240" t="str">
        <f t="shared" ca="1" si="510"/>
        <v>-6,83766923876309-2,83225533372012i</v>
      </c>
      <c r="BJ300" s="240" t="str">
        <f t="shared" ca="1" si="511"/>
        <v>1,44387124802655-7,25883094673209i</v>
      </c>
      <c r="BK300" s="240" t="str">
        <f t="shared" ca="1" si="512"/>
        <v>7,4010398522176+3,67025254033145E-12i</v>
      </c>
      <c r="BL300" s="240" t="str">
        <f t="shared" ca="1" si="513"/>
        <v>1,44387124802657+7,25883094673208i</v>
      </c>
      <c r="BM300" s="240" t="str">
        <f t="shared" ca="1" si="514"/>
        <v>-6,83766923876309+2,83225533372015i</v>
      </c>
      <c r="BN300" s="240" t="str">
        <f t="shared" ca="1" si="515"/>
        <v>-4,111797435286-6,15373973655765i</v>
      </c>
      <c r="BO300" s="240" t="str">
        <f t="shared" ca="1" si="516"/>
        <v>5,23332546733344-5,23332546733647i</v>
      </c>
      <c r="BP300" s="240" t="str">
        <f t="shared" ca="1" si="517"/>
        <v>6,15373973656003+4,11179743528244i</v>
      </c>
      <c r="BQ300" s="240" t="str">
        <f t="shared" ca="1" si="518"/>
        <v>-2,83225533371619+6,83766923876472i</v>
      </c>
      <c r="BR300" s="240" t="str">
        <f t="shared" ca="1" si="519"/>
        <v>-7,25883094673292-1,44387124802237i</v>
      </c>
      <c r="BS300" s="240" t="str">
        <f t="shared" ca="1" si="520"/>
        <v>-5,9115176604615E-13-7,4010398522176i</v>
      </c>
      <c r="BT300" s="240" t="str">
        <f t="shared" ca="1" si="521"/>
        <v>7,25883094673269-1,44387124802353i</v>
      </c>
      <c r="BU300" s="240" t="str">
        <f t="shared" ca="1" si="522"/>
        <v>2,83225533371728+6,83766923876427i</v>
      </c>
      <c r="BV300" s="240" t="str">
        <f t="shared" ca="1" si="523"/>
        <v>-6,15373973655938+4,11179743528342i</v>
      </c>
      <c r="BW300" s="240" t="str">
        <f t="shared" ca="1" si="524"/>
        <v>-5,23332546733427-5,23332546733563i</v>
      </c>
      <c r="BX300" s="240" t="str">
        <f t="shared" ca="1" si="525"/>
        <v>4,11179743528502-6,15373973655831i</v>
      </c>
      <c r="BY300" s="240" t="str">
        <f t="shared" ca="1" si="526"/>
        <v>6,83766923876354+2,83225533371905i</v>
      </c>
      <c r="BZ300" s="240" t="str">
        <f t="shared" ca="1" si="527"/>
        <v>-1,44387124802541+7,25883094673231i</v>
      </c>
      <c r="CA300" s="240" t="str">
        <f t="shared" ca="1" si="528"/>
        <v>-7,4010398522176-2,50970107326616E-12i</v>
      </c>
      <c r="CB300" s="240" t="str">
        <f t="shared" ca="1" si="529"/>
        <v>-1,44387124802049-7,25883094673329i</v>
      </c>
      <c r="CC300" s="240" t="str">
        <f t="shared" ca="1" si="530"/>
        <v>6,83766923876546-2,83225533371442i</v>
      </c>
      <c r="CD300" s="240" t="str">
        <f t="shared" ca="1" si="531"/>
        <v>4,11179743528085+6,1537397365611i</v>
      </c>
      <c r="CE300" s="240" t="str">
        <f t="shared" ca="1" si="532"/>
        <v>-5,23332546733247+5,23332546733743i</v>
      </c>
      <c r="CF300" s="240" t="str">
        <f t="shared" ca="1" si="533"/>
        <v>-6,1537397365608-4,1117974352813i</v>
      </c>
      <c r="CG300" s="240" t="str">
        <f t="shared" ca="1" si="534"/>
        <v>2,83225533371492-6,83766923876525i</v>
      </c>
      <c r="CH300" s="240" t="str">
        <f t="shared" ca="1" si="535"/>
        <v>7,25883094673318+1,44387124802103i</v>
      </c>
      <c r="CI300" s="240" t="str">
        <f t="shared" ca="1" si="536"/>
        <v>1,96205343727401E-12+7,4010398522176i</v>
      </c>
      <c r="CJ300" s="240" t="str">
        <f t="shared" ca="1" si="537"/>
        <v>-7,25883094673242+1,44387124802488i</v>
      </c>
      <c r="CK300" s="240" t="str">
        <f t="shared" ca="1" si="538"/>
        <v>-2,83225533371855-6,83766923876375i</v>
      </c>
      <c r="CL300" s="240" t="str">
        <f t="shared" ca="1" si="539"/>
        <v>6,15373973655861-4,11179743528456i</v>
      </c>
      <c r="CM300" s="240" t="str">
        <f t="shared" ca="1" si="540"/>
        <v>5,23332546733524+5,23332546733466i</v>
      </c>
      <c r="CN300" s="240" t="str">
        <f t="shared" ca="1" si="541"/>
        <v>-4,11179743528388+6,15373973655907i</v>
      </c>
      <c r="CO300" s="240" t="str">
        <f t="shared" ca="1" si="542"/>
        <v>-6,83766923876406-2,83225533371778i</v>
      </c>
      <c r="CP300" s="240" t="str">
        <f t="shared" ca="1" si="543"/>
        <v>1,44387124802407-7,25883094673258i</v>
      </c>
      <c r="CQ300" s="240" t="str">
        <f t="shared" ca="1" si="544"/>
        <v>7,4010398522176+1,13879940203829E-12i</v>
      </c>
      <c r="CR300" s="240" t="str">
        <f t="shared" ca="1" si="545"/>
        <v>1,44387124802183+7,25883094673303i</v>
      </c>
      <c r="CS300" s="240" t="str">
        <f t="shared" ca="1" si="546"/>
        <v>-6,83766923876494+2,83225533371568i</v>
      </c>
      <c r="CT300" s="240" t="str">
        <f t="shared" ca="1" si="547"/>
        <v>-4,11179743528199-6,15373973656034i</v>
      </c>
      <c r="CU300" s="240" t="str">
        <f t="shared" ca="1" si="548"/>
        <v>5,23332546733685-5,23332546733305i</v>
      </c>
      <c r="CV300" s="240" t="str">
        <f t="shared" ca="1" si="549"/>
        <v>6,15373973655735+4,11179743528646i</v>
      </c>
      <c r="CW300" s="240" t="str">
        <f t="shared" ca="1" si="550"/>
        <v>-2,83225533372065+6,83766923876288i</v>
      </c>
      <c r="CX300" s="240" t="str">
        <f t="shared" ca="1" si="551"/>
        <v>-7,25883094673198-1,44387124802711i</v>
      </c>
      <c r="CY300" s="240" t="str">
        <f t="shared" ca="1" si="552"/>
        <v>-3,33295510850188E-12-7,4010398522176i</v>
      </c>
      <c r="CZ300" s="240" t="str">
        <f t="shared" ca="1" si="553"/>
        <v>7,25883094673215-1,44387124802622i</v>
      </c>
      <c r="DA300" s="240" t="str">
        <f t="shared" ca="1" si="554"/>
        <v>2,83225533371981+6,83766923876323i</v>
      </c>
      <c r="DB300" s="240" t="str">
        <f t="shared" ca="1" si="555"/>
        <v>-6,15373973655785+4,1117974352857i</v>
      </c>
      <c r="DC300" s="240" t="str">
        <f t="shared" ca="1" si="556"/>
        <v>-5,23332546733621-5,23332546733369i</v>
      </c>
      <c r="DD300" s="240" t="str">
        <f t="shared" ca="1" si="557"/>
        <v>4,11179743528274-6,15373973655983i</v>
      </c>
      <c r="DE300" s="240" t="str">
        <f t="shared" ca="1" si="558"/>
        <v>6,83766923876459+2,83225533371652i</v>
      </c>
      <c r="DF300" s="240" t="str">
        <f t="shared" ca="1" si="559"/>
        <v>-1,44387124802272+7,25883094673285i</v>
      </c>
      <c r="DG300" s="240" t="str">
        <f t="shared" ca="1" si="560"/>
        <v>-7,4010398522176+2,32102269189573E-13i</v>
      </c>
      <c r="DH300" s="240" t="str">
        <f t="shared" ca="1" si="561"/>
        <v>-1,44387124802318-7,25883094673276i</v>
      </c>
      <c r="DI300" s="240" t="str">
        <f t="shared" ca="1" si="562"/>
        <v>6,83766923876441-2,83225533371695i</v>
      </c>
      <c r="DJ300" s="240" t="str">
        <f t="shared" ca="1" si="563"/>
        <v>4,11179743528313+6,15373973655957i</v>
      </c>
      <c r="DK300" s="240" t="str">
        <f t="shared" ca="1" si="564"/>
        <v>-5,23332546733588+5,23332546733402i</v>
      </c>
      <c r="DL300" s="240" t="str">
        <f t="shared" ca="1" si="565"/>
        <v>-6,15373973655811-4,11179743528532i</v>
      </c>
      <c r="DM300" s="240" t="str">
        <f t="shared" ca="1" si="566"/>
        <v>2,83225533371938-6,8376692387634i</v>
      </c>
      <c r="DN300" s="240" t="str">
        <f t="shared" ca="1" si="567"/>
        <v>7,25883094673224+1,44387124802576i</v>
      </c>
      <c r="DO300" s="240" t="str">
        <f t="shared" ca="1" si="568"/>
        <v>-2,86875057012274E-12+7,4010398522176i</v>
      </c>
      <c r="DP300" s="240" t="str">
        <f t="shared" ca="1" si="569"/>
        <v>-7,25883094673344+1,44387124801972i</v>
      </c>
      <c r="DQ300" s="240" t="str">
        <f t="shared" ca="1" si="570"/>
        <v>-2,83225533372069-6,83766923876286i</v>
      </c>
      <c r="DR300" s="240" t="str">
        <f t="shared" ca="1" si="571"/>
        <v>6,15373973655733-4,11179743528649i</v>
      </c>
      <c r="DS300" s="240" t="str">
        <f t="shared" ca="1" si="572"/>
        <v>5,23332546733689+5,23332546733302i</v>
      </c>
      <c r="DT300" s="240" t="str">
        <f t="shared" ca="1" si="573"/>
        <v>-4,11179743528195+6,15373973656036i</v>
      </c>
      <c r="DU300" s="240" t="str">
        <f t="shared" ca="1" si="574"/>
        <v>-6,83766923876495-2,83225533371564i</v>
      </c>
      <c r="DV300" s="240" t="str">
        <f t="shared" ca="1" si="575"/>
        <v>1,44387124802179-7,25883094673303i</v>
      </c>
      <c r="DW300" s="240" t="str">
        <f t="shared" ca="1" si="576"/>
        <v>7,4010398522176-1,1823035320923E-12i</v>
      </c>
      <c r="DX300" s="240" t="str">
        <f t="shared" ca="1" si="577"/>
        <v>1,44387124802411+7,25883094673257i</v>
      </c>
      <c r="DY300" s="240" t="str">
        <f t="shared" ca="1" si="578"/>
        <v>-6,83766923876405+2,83225533371783i</v>
      </c>
      <c r="DZ300" s="240" t="str">
        <f t="shared" ca="1" si="579"/>
        <v>-4,11179743528391-6,15373973655905i</v>
      </c>
      <c r="EA300" s="240" t="str">
        <f t="shared" ca="1" si="580"/>
        <v>5,23332546733521-5,23332546733469i</v>
      </c>
      <c r="EB300" s="240" t="str">
        <f t="shared" ca="1" si="581"/>
        <v>6,15373973655864+4,11179743528452i</v>
      </c>
      <c r="EC300" s="240" t="str">
        <f t="shared" ca="1" si="582"/>
        <v>-2,83225533371851+6,83766923876377i</v>
      </c>
      <c r="ED300" s="240" t="str">
        <f t="shared" ca="1" si="583"/>
        <v>-7,25883094673243-1,44387124802483i</v>
      </c>
      <c r="EE300" s="240" t="str">
        <f t="shared" ca="1" si="584"/>
        <v>1,91854930722001E-12-7,4010398522176i</v>
      </c>
      <c r="EF300" s="240" t="str">
        <f t="shared" ca="1" si="585"/>
        <v>7,25883094673318-1,44387124802107i</v>
      </c>
      <c r="EG300" s="240" t="str">
        <f t="shared" ca="1" si="586"/>
        <v>2,83225533371496+6,83766923876523i</v>
      </c>
      <c r="EH300" s="240" t="str">
        <f t="shared" ca="1" si="587"/>
        <v>-6,15373973656077+4,11179743528133i</v>
      </c>
      <c r="EI300" s="240" t="str">
        <f t="shared" ca="1" si="588"/>
        <v>-5,2333254673325-5,23332546733741i</v>
      </c>
      <c r="EJ300" s="240" t="str">
        <f t="shared" ca="1" si="589"/>
        <v>4,1117974352871-6,15373973655692i</v>
      </c>
      <c r="EK300" s="240" t="str">
        <f t="shared" ca="1" si="590"/>
        <v>6,83766923876548+2,83225533371437i</v>
      </c>
      <c r="EL300" s="240" t="str">
        <f t="shared" ca="1" si="591"/>
        <v>-1,44387124802045+7,2588309467333i</v>
      </c>
      <c r="EM300" s="240" t="str">
        <f t="shared" ca="1" si="592"/>
        <v>-7,4010398522176+2,55320520332017E-12i</v>
      </c>
      <c r="EN300" s="240"/>
      <c r="EO300" s="240"/>
      <c r="EP300" s="240"/>
    </row>
    <row r="301" spans="1:146">
      <c r="A301" s="268">
        <f t="shared" si="461"/>
        <v>3.9257812500000022E-3</v>
      </c>
      <c r="B301" s="267">
        <v>201</v>
      </c>
      <c r="C301" s="266">
        <f t="shared" si="462"/>
        <v>40200</v>
      </c>
      <c r="N301" s="265">
        <f t="shared" ca="1" si="463"/>
        <v>7.5886007273752263</v>
      </c>
      <c r="O301" s="240">
        <f t="shared" ca="1" si="464"/>
        <v>-7.4113992726247737</v>
      </c>
      <c r="P301" s="240" t="str">
        <f t="shared" ca="1" si="465"/>
        <v>-1,6238467719298-7,231318056866i</v>
      </c>
      <c r="Q301" s="240" t="str">
        <f t="shared" ca="1" si="466"/>
        <v>6,69982558951568-3,16878150845619i</v>
      </c>
      <c r="R301" s="240" t="str">
        <f t="shared" ca="1" si="467"/>
        <v>4,55972696292523+5,84275014028802i</v>
      </c>
      <c r="S301" s="240" t="str">
        <f t="shared" ca="1" si="468"/>
        <v>-4,70174192480842+5,72908911178399i</v>
      </c>
      <c r="T301" s="240" t="str">
        <f t="shared" ca="1" si="469"/>
        <v>-6,62004193617117-3,33224908156608i</v>
      </c>
      <c r="U301" s="241" t="str">
        <f t="shared" ca="1" si="470"/>
        <v>1,80082312859752-7,18928892434928i</v>
      </c>
      <c r="V301" s="240" t="str">
        <f t="shared" ca="1" si="471"/>
        <v>7,4091670977289+0,181884843223717i</v>
      </c>
      <c r="W301" s="240" t="str">
        <f t="shared" ca="1" si="472"/>
        <v>1,44589227068662+7,26899131378155i</v>
      </c>
      <c r="X301" s="240" t="str">
        <f t="shared" ca="1" si="473"/>
        <v>-6,77557351844762+3,00340517985408i</v>
      </c>
      <c r="Y301" s="240" t="str">
        <f t="shared" ca="1" si="474"/>
        <v>-4,41496539201818-5,95289171458249i</v>
      </c>
      <c r="Z301" s="240" t="str">
        <f t="shared" ca="1" si="475"/>
        <v>4,84092473316612-5,61197709422299i</v>
      </c>
      <c r="AA301" s="240" t="str">
        <f t="shared" ca="1" si="476"/>
        <v>6,53627061710384+3,49370943242966i</v>
      </c>
      <c r="AB301" s="240" t="str">
        <f t="shared" ca="1" si="477"/>
        <v>-1,97671473674916+7,1429292330095i</v>
      </c>
      <c r="AC301" s="240" t="str">
        <f t="shared" ca="1" si="478"/>
        <v>-7,40247191761994-0,363660125819726i</v>
      </c>
      <c r="AD301" s="240" t="str">
        <f t="shared" ca="1" si="479"/>
        <v>-1,26706681800439-7,30228600213489i</v>
      </c>
      <c r="AE301" s="240" t="str">
        <f t="shared" ca="1" si="480"/>
        <v>6,84724009524695-2,83621971227646i</v>
      </c>
      <c r="AF301" s="240" t="str">
        <f t="shared" ca="1" si="481"/>
        <v>4,26754441104573+6,05944748950062i</v>
      </c>
      <c r="AG301" s="240" t="str">
        <f t="shared" ca="1" si="482"/>
        <v>-4,97719154947785+5,49148463150624i</v>
      </c>
      <c r="AH301" s="240" t="str">
        <f t="shared" ca="1" si="483"/>
        <v>-6,4485620930233-3,65306530337003i</v>
      </c>
      <c r="AI301" s="240" t="str">
        <f t="shared" ca="1" si="484"/>
        <v>2,15141564585815-7,0922669081909i</v>
      </c>
      <c r="AJ301" s="240" t="str">
        <f t="shared" ca="1" si="485"/>
        <v>7,39131776522426+0,545216353151074i</v>
      </c>
      <c r="AK301" s="240" t="str">
        <f t="shared" ca="1" si="486"/>
        <v>1,08747813165118+7,33118206645036i</v>
      </c>
      <c r="AL301" s="240" t="str">
        <f t="shared" ca="1" si="487"/>
        <v>-6,91478215064823+2,66732581199594i</v>
      </c>
      <c r="AM301" s="240" t="str">
        <f t="shared" ca="1" si="488"/>
        <v>-4,11755282089143-6,16235327983004i</v>
      </c>
      <c r="AN301" s="240" t="str">
        <f t="shared" ca="1" si="489"/>
        <v>5,11046029170719-5,3676843037894i</v>
      </c>
      <c r="AO301" s="240" t="str">
        <f t="shared" ca="1" si="490"/>
        <v>6,35696919626628+3,8102207043667i</v>
      </c>
      <c r="AP301" s="240" t="str">
        <f t="shared" ca="1" si="491"/>
        <v>-2,32482062262798+7,03733246698397i</v>
      </c>
      <c r="AQ301" s="240" t="str">
        <f t="shared" ca="1" si="492"/>
        <v>-7,37571135938544-0,726444162544954i</v>
      </c>
      <c r="AR301" s="240" t="str">
        <f t="shared" ca="1" si="493"/>
        <v>-7,37571135938544-0,726444162544954i</v>
      </c>
      <c r="AS301" s="240" t="str">
        <f t="shared" ca="1" si="494"/>
        <v>6,9781589998408-2,49682521438803i</v>
      </c>
      <c r="AT301" s="240" t="str">
        <f t="shared" ca="1" si="495"/>
        <v>3,96508097088796+6,26154709896565i</v>
      </c>
      <c r="AU301" s="240" t="str">
        <f t="shared" ca="1" si="496"/>
        <v>-5,24065068375463+5,24065068375342i</v>
      </c>
      <c r="AV301" s="240" t="str">
        <f t="shared" ca="1" si="497"/>
        <v>-6,26154709896485-3,96508097088923i</v>
      </c>
      <c r="AW301" s="240" t="str">
        <f t="shared" ca="1" si="498"/>
        <v>2,49682521438271-6,97815899984271i</v>
      </c>
      <c r="AX301" s="240" t="str">
        <f t="shared" ca="1" si="499"/>
        <v>7,35566210082006+0,907234389131265i</v>
      </c>
      <c r="AY301" s="240" t="str">
        <f t="shared" ca="1" si="500"/>
        <v>0,726444162543252+7,37571135938561i</v>
      </c>
      <c r="AZ301" s="240" t="str">
        <f t="shared" ca="1" si="501"/>
        <v>-7,03733246698444+2,32482062262655i</v>
      </c>
      <c r="BA301" s="240" t="str">
        <f t="shared" ca="1" si="502"/>
        <v>-3,81022070436523-6,35696919626716i</v>
      </c>
      <c r="BB301" s="240" t="str">
        <f t="shared" ca="1" si="503"/>
        <v>5,36768430378535-5,11046029171145i</v>
      </c>
      <c r="BC301" s="240" t="str">
        <f t="shared" ca="1" si="504"/>
        <v>6,16235327982914+4,11755282089277i</v>
      </c>
      <c r="BD301" s="240" t="str">
        <f t="shared" ca="1" si="505"/>
        <v>-2,66732581199753+6,91478215064761i</v>
      </c>
      <c r="BE301" s="240" t="str">
        <f t="shared" ca="1" si="506"/>
        <v>-7,33118206645013-1,08747813165277i</v>
      </c>
      <c r="BF301" s="240" t="str">
        <f t="shared" ca="1" si="507"/>
        <v>-0,545216353156931-7,39131776522382i</v>
      </c>
      <c r="BG301" s="240" t="str">
        <f t="shared" ca="1" si="508"/>
        <v>7,09226690819052-2,15141564585944i</v>
      </c>
      <c r="BH301" s="240" t="str">
        <f t="shared" ca="1" si="509"/>
        <v>3,65306530336983+6,44856209302342i</v>
      </c>
      <c r="BI301" s="240" t="str">
        <f t="shared" ca="1" si="510"/>
        <v>-5,49148463150733+4,97719154947666i</v>
      </c>
      <c r="BJ301" s="240" t="str">
        <f t="shared" ca="1" si="511"/>
        <v>-6,05944748949878-4,26754441104833i</v>
      </c>
      <c r="BK301" s="240" t="str">
        <f t="shared" ca="1" si="512"/>
        <v>2,83621971227386-6,84724009524802i</v>
      </c>
      <c r="BL301" s="240" t="str">
        <f t="shared" ca="1" si="513"/>
        <v>7,30228600213498+1,2670668180039i</v>
      </c>
      <c r="BM301" s="240" t="str">
        <f t="shared" ca="1" si="514"/>
        <v>0,363660125818859+7,40247191761998i</v>
      </c>
      <c r="BN301" s="240" t="str">
        <f t="shared" ca="1" si="515"/>
        <v>-7,14292923301016+1,97671473674681i</v>
      </c>
      <c r="BO301" s="240" t="str">
        <f t="shared" ca="1" si="516"/>
        <v>-3,49370943243266-6,53627061710224i</v>
      </c>
      <c r="BP301" s="240" t="str">
        <f t="shared" ca="1" si="517"/>
        <v>5,61197709422215-4,84092473316709i</v>
      </c>
      <c r="BQ301" s="240" t="str">
        <f t="shared" ca="1" si="518"/>
        <v>5,95289171458244+4,41496539201824i</v>
      </c>
      <c r="BR301" s="240" t="str">
        <f t="shared" ca="1" si="519"/>
        <v>-3,00340517985541+6,77557351844704i</v>
      </c>
      <c r="BS301" s="240" t="str">
        <f t="shared" ca="1" si="520"/>
        <v>-7,26899131378092-1,44589227068979i</v>
      </c>
      <c r="BT301" s="240" t="str">
        <f t="shared" ca="1" si="521"/>
        <v>-0,181884843226693-7,40916709772883i</v>
      </c>
      <c r="BU301" s="240" t="str">
        <f t="shared" ca="1" si="522"/>
        <v>7,18928892434917-1,80082312859798i</v>
      </c>
      <c r="BV301" s="240" t="str">
        <f t="shared" ca="1" si="523"/>
        <v>3,33224908156529+6,62004193617158i</v>
      </c>
      <c r="BW301" s="240" t="str">
        <f t="shared" ca="1" si="524"/>
        <v>-5,72908911178542+4,70174192480667i</v>
      </c>
      <c r="BX301" s="240" t="str">
        <f t="shared" ca="1" si="525"/>
        <v>-5,8427501402902-4,55972696292245i</v>
      </c>
      <c r="BY301" s="240" t="str">
        <f t="shared" ca="1" si="526"/>
        <v>3,16878150845462-6,69982558951642i</v>
      </c>
      <c r="BZ301" s="240" t="str">
        <f t="shared" ca="1" si="527"/>
        <v>7,23131805686595+1,62384677192999i</v>
      </c>
      <c r="CA301" s="240" t="str">
        <f t="shared" ca="1" si="528"/>
        <v>-1,71058529075077E-12+7,41139927262477i</v>
      </c>
      <c r="CB301" s="240" t="str">
        <f t="shared" ca="1" si="529"/>
        <v>-7,2313180568667+1,62384677192665i</v>
      </c>
      <c r="CC301" s="240" t="str">
        <f t="shared" ca="1" si="530"/>
        <v>-3,16878150845837-6,69982558951465i</v>
      </c>
      <c r="CD301" s="240" t="str">
        <f t="shared" ca="1" si="531"/>
        <v>5,84275014028763-4,55972696292572i</v>
      </c>
      <c r="CE301" s="240" t="str">
        <f t="shared" ca="1" si="532"/>
        <v>5,72908911178352+4,70174192480899i</v>
      </c>
      <c r="CF301" s="240" t="str">
        <f t="shared" ca="1" si="533"/>
        <v>-3,33224908156834+6,62004193617004i</v>
      </c>
      <c r="CG301" s="240" t="str">
        <f t="shared" ca="1" si="534"/>
        <v>-7,18928892435018-1,80082312859394i</v>
      </c>
      <c r="CH301" s="240" t="str">
        <f t="shared" ca="1" si="535"/>
        <v>0,181884843222532-7,40916709772893i</v>
      </c>
      <c r="CI301" s="240" t="str">
        <f t="shared" ca="1" si="536"/>
        <v>7,26899131378159-1,44589227068643i</v>
      </c>
      <c r="CJ301" s="240" t="str">
        <f t="shared" ca="1" si="537"/>
        <v>3,00340517985267+6,77557351844825i</v>
      </c>
      <c r="CK301" s="240" t="str">
        <f t="shared" ca="1" si="538"/>
        <v>-5,95289171458423+4,41496539201583i</v>
      </c>
      <c r="CL301" s="240" t="str">
        <f t="shared" ca="1" si="539"/>
        <v>-5,61197709422487-4,84092473316394i</v>
      </c>
      <c r="CM301" s="240" t="str">
        <f t="shared" ca="1" si="540"/>
        <v>3,49370943242899-6,5362706171042i</v>
      </c>
      <c r="CN301" s="240" t="str">
        <f t="shared" ca="1" si="541"/>
        <v>7,14292923300925+1,9767147367501i</v>
      </c>
      <c r="CO301" s="240" t="str">
        <f t="shared" ca="1" si="542"/>
        <v>-0,363660125822065+7,40247191761982i</v>
      </c>
      <c r="CP301" s="240" t="str">
        <f t="shared" ca="1" si="543"/>
        <v>-7,30228600213431+1,26706681800779i</v>
      </c>
      <c r="CQ301" s="240" t="str">
        <f t="shared" ca="1" si="544"/>
        <v>-2,83621971227771-6,84724009524643i</v>
      </c>
      <c r="CR301" s="240" t="str">
        <f t="shared" ca="1" si="545"/>
        <v>6,05944748950064-4,26754441104571i</v>
      </c>
      <c r="CS301" s="240" t="str">
        <f t="shared" ca="1" si="546"/>
        <v>5,49148463150503+4,9771915494792i</v>
      </c>
      <c r="CT301" s="240" t="str">
        <f t="shared" ca="1" si="547"/>
        <v>-3,6530653033728+6,44856209302173i</v>
      </c>
      <c r="CU301" s="240" t="str">
        <f t="shared" ca="1" si="548"/>
        <v>-7,09226690819166-2,15141564585566i</v>
      </c>
      <c r="CV301" s="240" t="str">
        <f t="shared" ca="1" si="549"/>
        <v>0,54521635315278-7,39131776522413i</v>
      </c>
      <c r="CW301" s="240" t="str">
        <f t="shared" ca="1" si="550"/>
        <v>7,3311820664506-1,08747813164959i</v>
      </c>
      <c r="CX301" s="240" t="str">
        <f t="shared" ca="1" si="551"/>
        <v>2,66732581199453+6,91478215064877i</v>
      </c>
      <c r="CY301" s="240" t="str">
        <f t="shared" ca="1" si="552"/>
        <v>-6,16235327983105+4,11755282088993i</v>
      </c>
      <c r="CZ301" s="240" t="str">
        <f t="shared" ca="1" si="553"/>
        <v>-5,36768430378836-5,11046029170828i</v>
      </c>
      <c r="DA301" s="240" t="str">
        <f t="shared" ca="1" si="554"/>
        <v>3,81022070436816-6,3569691962654i</v>
      </c>
      <c r="DB301" s="240" t="str">
        <f t="shared" ca="1" si="555"/>
        <v>7,03733246698343+2,3248206226296i</v>
      </c>
      <c r="DC301" s="240" t="str">
        <f t="shared" ca="1" si="556"/>
        <v>-0,726444162546447+7,37571135938529i</v>
      </c>
      <c r="DD301" s="240" t="str">
        <f t="shared" ca="1" si="557"/>
        <v>-7,35566210081956+0,9072343891354i</v>
      </c>
      <c r="DE301" s="240" t="str">
        <f t="shared" ca="1" si="558"/>
        <v>-2,49682521438663-6,9781589998413i</v>
      </c>
      <c r="DF301" s="240" t="str">
        <f t="shared" ca="1" si="559"/>
        <v>6,26154709896646-3,9650809708867i</v>
      </c>
      <c r="DG301" s="240" t="str">
        <f t="shared" ca="1" si="560"/>
        <v>5,24065068375221+5,24065068375584i</v>
      </c>
      <c r="DH301" s="240" t="str">
        <f t="shared" ca="1" si="561"/>
        <v>-3,96508097088427+6,26154709896799i</v>
      </c>
      <c r="DI301" s="240" t="str">
        <f t="shared" ca="1" si="562"/>
        <v>-6,97815899984213-2,49682521438431i</v>
      </c>
      <c r="DJ301" s="240" t="str">
        <f t="shared" ca="1" si="563"/>
        <v>0,907234389132962-7,35566210081985i</v>
      </c>
      <c r="DK301" s="240" t="str">
        <f t="shared" ca="1" si="564"/>
        <v>7,37571135938575-0,726444162541759i</v>
      </c>
      <c r="DL301" s="240" t="str">
        <f t="shared" ca="1" si="565"/>
        <v>2,32482062262473+7,03733246698504i</v>
      </c>
      <c r="DM301" s="240" t="str">
        <f t="shared" ca="1" si="566"/>
        <v>-6,35696919626414+3,81022070437027i</v>
      </c>
      <c r="DN301" s="240" t="str">
        <f t="shared" ca="1" si="567"/>
        <v>-5,11046029171006-5,36768430378667i</v>
      </c>
      <c r="DO301" s="240" t="str">
        <f t="shared" ca="1" si="568"/>
        <v>4,11755282089384-6,16235327982843i</v>
      </c>
      <c r="DP301" s="240" t="str">
        <f t="shared" ca="1" si="569"/>
        <v>6,91478215064691+2,66732581199932i</v>
      </c>
      <c r="DQ301" s="240" t="str">
        <f t="shared" ca="1" si="570"/>
        <v>-1,08747813164717+7,33118206645096i</v>
      </c>
      <c r="DR301" s="240" t="str">
        <f t="shared" ca="1" si="571"/>
        <v>-7,39131776522395+0,545216353155224i</v>
      </c>
      <c r="DS301" s="240" t="str">
        <f t="shared" ca="1" si="572"/>
        <v>-2,151415645858-7,09226690819095i</v>
      </c>
      <c r="DT301" s="240" t="str">
        <f t="shared" ca="1" si="573"/>
        <v>6,44856209302405-3,6530653033687i</v>
      </c>
      <c r="DU301" s="240" t="str">
        <f t="shared" ca="1" si="574"/>
        <v>4,9771915494807+5,49148463150366i</v>
      </c>
      <c r="DV301" s="240" t="str">
        <f t="shared" ca="1" si="575"/>
        <v>-4,26754441104371+6,05944748950205i</v>
      </c>
      <c r="DW301" s="240" t="str">
        <f t="shared" ca="1" si="576"/>
        <v>-6,84724009524737-2,83621971227544i</v>
      </c>
      <c r="DX301" s="240" t="str">
        <f t="shared" ca="1" si="577"/>
        <v>1,26706681800537-7,30228600213472i</v>
      </c>
      <c r="DY301" s="240" t="str">
        <f t="shared" ca="1" si="578"/>
        <v>7,40247191762005-0,363660125817361i</v>
      </c>
      <c r="DZ301" s="240" t="str">
        <f t="shared" ca="1" si="579"/>
        <v>1,97671473675206+7,1429292330087i</v>
      </c>
      <c r="EA301" s="240" t="str">
        <f t="shared" ca="1" si="580"/>
        <v>-6,53627061710304+3,49370943243115i</v>
      </c>
      <c r="EB301" s="240" t="str">
        <f t="shared" ca="1" si="581"/>
        <v>-4,8409247331658-5,61197709422327i</v>
      </c>
      <c r="EC301" s="240" t="str">
        <f t="shared" ca="1" si="582"/>
        <v>4,41496539201961-5,95289171458142i</v>
      </c>
      <c r="ED301" s="240" t="str">
        <f t="shared" ca="1" si="583"/>
        <v>6,77557351844634+3,00340517985697i</v>
      </c>
      <c r="EE301" s="240" t="str">
        <f t="shared" ca="1" si="584"/>
        <v>-1,44589227068362+7,26899131378215i</v>
      </c>
      <c r="EF301" s="240" t="str">
        <f t="shared" ca="1" si="585"/>
        <v>-7,40916709772888+0,181884843224561i</v>
      </c>
      <c r="EG301" s="240" t="str">
        <f t="shared" ca="1" si="586"/>
        <v>-1,80082312859632-7,18928892434959i</v>
      </c>
      <c r="EH301" s="240" t="str">
        <f t="shared" ca="1" si="587"/>
        <v>6,62004193617235-3,33224908156375i</v>
      </c>
      <c r="EI301" s="240" t="str">
        <f t="shared" ca="1" si="588"/>
        <v>4,70174192480535+5,72908911178651i</v>
      </c>
      <c r="EJ301" s="240" t="str">
        <f t="shared" ca="1" si="589"/>
        <v>-4,55972696292346+5,8427501402894i</v>
      </c>
      <c r="EK301" s="240" t="str">
        <f t="shared" ca="1" si="590"/>
        <v>-6,69982558951551-3,16878150845654i</v>
      </c>
      <c r="EL301" s="240" t="str">
        <f t="shared" ca="1" si="591"/>
        <v>1,62384677193166-7,23131805686558i</v>
      </c>
      <c r="EM301" s="240" t="str">
        <f t="shared" ca="1" si="592"/>
        <v>7,41139927262477+3,42117058150155E-12i</v>
      </c>
      <c r="EN301" s="240"/>
      <c r="EO301" s="240"/>
      <c r="EP301" s="240"/>
    </row>
    <row r="302" spans="1:146">
      <c r="A302" s="268">
        <f t="shared" si="461"/>
        <v>3.9453125000000018E-3</v>
      </c>
      <c r="B302" s="267">
        <v>202</v>
      </c>
      <c r="C302" s="266">
        <f t="shared" si="462"/>
        <v>40400</v>
      </c>
      <c r="N302" s="265">
        <f t="shared" ca="1" si="463"/>
        <v>7.5803238914756097</v>
      </c>
      <c r="O302" s="240">
        <f t="shared" ca="1" si="464"/>
        <v>-7.4196761085243903</v>
      </c>
      <c r="P302" s="240" t="str">
        <f t="shared" ca="1" si="465"/>
        <v>-1,80283423567318-7,19731771384954i</v>
      </c>
      <c r="Q302" s="240" t="str">
        <f t="shared" ca="1" si="466"/>
        <v>6,54357013468513-3,49761110586418i</v>
      </c>
      <c r="R302" s="240" t="str">
        <f t="shared" ca="1" si="467"/>
        <v>4,98274993274415+5,49761736238034i</v>
      </c>
      <c r="S302" s="240" t="str">
        <f t="shared" ca="1" si="468"/>
        <v>-4,12215118454268+6,16923521736536i</v>
      </c>
      <c r="T302" s="240" t="str">
        <f t="shared" ca="1" si="469"/>
        <v>-6,98595200556148-2,49961359641828i</v>
      </c>
      <c r="U302" s="241" t="str">
        <f t="shared" ca="1" si="470"/>
        <v>0,727255434328801-7,38394834005811i</v>
      </c>
      <c r="V302" s="240" t="str">
        <f t="shared" ca="1" si="471"/>
        <v>7,33936931809928-1,08869259570856i</v>
      </c>
      <c r="W302" s="240" t="str">
        <f t="shared" ca="1" si="472"/>
        <v>2,83938712024712+6,85488689452878i</v>
      </c>
      <c r="X302" s="240" t="str">
        <f t="shared" ca="1" si="473"/>
        <v>-5,95953973151394+4,4198958974069i</v>
      </c>
      <c r="Y302" s="240" t="str">
        <f t="shared" ca="1" si="474"/>
        <v>-5,73548719245499-4,70699269391746i</v>
      </c>
      <c r="Z302" s="240" t="str">
        <f t="shared" ca="1" si="475"/>
        <v>3,17232031180268-6,70730776054982i</v>
      </c>
      <c r="AA302" s="240" t="str">
        <f t="shared" ca="1" si="476"/>
        <v>7,27710911260023+1,44750700126748i</v>
      </c>
      <c r="AB302" s="240" t="str">
        <f t="shared" ca="1" si="477"/>
        <v>0,364066250907979+7,41073878370824i</v>
      </c>
      <c r="AC302" s="240" t="str">
        <f t="shared" ca="1" si="478"/>
        <v>-7,10018734631557+2,1538182844957i</v>
      </c>
      <c r="AD302" s="240" t="str">
        <f t="shared" ca="1" si="479"/>
        <v>-3,81447584841738-6,36406847521679i</v>
      </c>
      <c r="AE302" s="240" t="str">
        <f t="shared" ca="1" si="480"/>
        <v>5,24650329054527-5,24650329054555i</v>
      </c>
      <c r="AF302" s="240" t="str">
        <f t="shared" ca="1" si="481"/>
        <v>6,36406847521693+3,81447584841713i</v>
      </c>
      <c r="AG302" s="240" t="str">
        <f t="shared" ca="1" si="482"/>
        <v>-2,15381828449542+7,10018734631565i</v>
      </c>
      <c r="AH302" s="240" t="str">
        <f t="shared" ca="1" si="483"/>
        <v>-7,41073878370822-0,364066250908433i</v>
      </c>
      <c r="AI302" s="240" t="str">
        <f t="shared" ca="1" si="484"/>
        <v>-1,44750700126704-7,27710911260031i</v>
      </c>
      <c r="AJ302" s="240" t="str">
        <f t="shared" ca="1" si="485"/>
        <v>6,70730776055062-3,17232031180098i</v>
      </c>
      <c r="AK302" s="240" t="str">
        <f t="shared" ca="1" si="486"/>
        <v>4,70699269391944+5,73548719245337i</v>
      </c>
      <c r="AL302" s="240" t="str">
        <f t="shared" ca="1" si="487"/>
        <v>-4,41989589740722+5,9595397315137i</v>
      </c>
      <c r="AM302" s="240" t="str">
        <f t="shared" ca="1" si="488"/>
        <v>-6,85488689452748-2,83938712025026i</v>
      </c>
      <c r="AN302" s="240" t="str">
        <f t="shared" ca="1" si="489"/>
        <v>1,08869259570755-7,33936931809942i</v>
      </c>
      <c r="AO302" s="240" t="str">
        <f t="shared" ca="1" si="490"/>
        <v>7,38394834005822-0,727255434327615i</v>
      </c>
      <c r="AP302" s="240" t="str">
        <f t="shared" ca="1" si="491"/>
        <v>2,49961359642135+6,98595200556038i</v>
      </c>
      <c r="AQ302" s="240" t="str">
        <f t="shared" ca="1" si="492"/>
        <v>-6,16923521736517+4,12215118454296i</v>
      </c>
      <c r="AR302" s="240" t="str">
        <f t="shared" ca="1" si="493"/>
        <v>-6,16923521736517+4,12215118454296i</v>
      </c>
      <c r="AS302" s="240" t="str">
        <f t="shared" ca="1" si="494"/>
        <v>3,4976111058627-6,54357013468592i</v>
      </c>
      <c r="AT302" s="240" t="str">
        <f t="shared" ca="1" si="495"/>
        <v>7,19731771384925+1,80283423567433i</v>
      </c>
      <c r="AU302" s="240" t="str">
        <f t="shared" ca="1" si="496"/>
        <v>3,34135251335115E-12+7,41967610852439i</v>
      </c>
      <c r="AV302" s="240" t="str">
        <f t="shared" ca="1" si="497"/>
        <v>-7,19731771384942+1,80283423567365i</v>
      </c>
      <c r="AW302" s="240" t="str">
        <f t="shared" ca="1" si="498"/>
        <v>-3,49761110586189-6,54357013468635i</v>
      </c>
      <c r="AX302" s="240" t="str">
        <f t="shared" ca="1" si="499"/>
        <v>5,4976173623792-4,98274993274542i</v>
      </c>
      <c r="AY302" s="240" t="str">
        <f t="shared" ca="1" si="500"/>
        <v>6,16923521736467+4,12215118454372i</v>
      </c>
      <c r="AZ302" s="240" t="str">
        <f t="shared" ca="1" si="501"/>
        <v>-2,49961359641525+6,98595200556256i</v>
      </c>
      <c r="BA302" s="240" t="str">
        <f t="shared" ca="1" si="502"/>
        <v>-7,38394834005814-0,727255434328519i</v>
      </c>
      <c r="BB302" s="240" t="str">
        <f t="shared" ca="1" si="503"/>
        <v>-1,08869259570665-7,33936931809956i</v>
      </c>
      <c r="BC302" s="240" t="str">
        <f t="shared" ca="1" si="504"/>
        <v>6,85488689452783-2,83938712024942i</v>
      </c>
      <c r="BD302" s="240" t="str">
        <f t="shared" ca="1" si="505"/>
        <v>4,41989589740657+5,95953973151418i</v>
      </c>
      <c r="BE302" s="240" t="str">
        <f t="shared" ca="1" si="506"/>
        <v>-4,70699269392006+5,73548719245287i</v>
      </c>
      <c r="BF302" s="240" t="str">
        <f t="shared" ca="1" si="507"/>
        <v>-6,70730776055028-3,17232031180171i</v>
      </c>
      <c r="BG302" s="240" t="str">
        <f t="shared" ca="1" si="508"/>
        <v>1,44750700126928-7,27710911259987i</v>
      </c>
      <c r="BH302" s="240" t="str">
        <f t="shared" ca="1" si="509"/>
        <v>7,41073878370811-0,364066250910579i</v>
      </c>
      <c r="BI302" s="240" t="str">
        <f t="shared" ca="1" si="510"/>
        <v>2,15381828449536+7,10018734631566i</v>
      </c>
      <c r="BJ302" s="240" t="str">
        <f t="shared" ca="1" si="511"/>
        <v>-6,3640684752186+3,81447584841437i</v>
      </c>
      <c r="BK302" s="240" t="str">
        <f t="shared" ca="1" si="512"/>
        <v>-5,24650329054619-5,24650329054463i</v>
      </c>
      <c r="BL302" s="240" t="str">
        <f t="shared" ca="1" si="513"/>
        <v>3,81447584841879-6,36406847521594i</v>
      </c>
      <c r="BM302" s="240" t="str">
        <f t="shared" ca="1" si="514"/>
        <v>7,10018734631637+2,15381828449303i</v>
      </c>
      <c r="BN302" s="240" t="str">
        <f t="shared" ca="1" si="515"/>
        <v>-0,36406625090815+7,41073878370823i</v>
      </c>
      <c r="BO302" s="240" t="str">
        <f t="shared" ca="1" si="516"/>
        <v>-7,27710911260083+1,44750700126442i</v>
      </c>
      <c r="BP302" s="240" t="str">
        <f t="shared" ca="1" si="517"/>
        <v>-3,1723203118039-6,70730776054924i</v>
      </c>
      <c r="BQ302" s="240" t="str">
        <f t="shared" ca="1" si="518"/>
        <v>5,73548719245614-4,70699269391607i</v>
      </c>
      <c r="BR302" s="240" t="str">
        <f t="shared" ca="1" si="519"/>
        <v>5,95953973151551+4,41989589740479i</v>
      </c>
      <c r="BS302" s="240" t="str">
        <f t="shared" ca="1" si="520"/>
        <v>-2,83938712024717+6,85488689452875i</v>
      </c>
      <c r="BT302" s="240" t="str">
        <f t="shared" ca="1" si="521"/>
        <v>-7,3393693180988-1,08869259571175i</v>
      </c>
      <c r="BU302" s="240" t="str">
        <f t="shared" ca="1" si="522"/>
        <v>-0,72725543433073-7,38394834005792i</v>
      </c>
      <c r="BV302" s="240" t="str">
        <f t="shared" ca="1" si="523"/>
        <v>6,98595200556175-2,49961359641754i</v>
      </c>
      <c r="BW302" s="240" t="str">
        <f t="shared" ca="1" si="524"/>
        <v>4,12215118453942+6,16923521736754i</v>
      </c>
      <c r="BX302" s="240" t="str">
        <f t="shared" ca="1" si="525"/>
        <v>-4,98274993274377+5,49761736238069i</v>
      </c>
      <c r="BY302" s="240" t="str">
        <f t="shared" ca="1" si="526"/>
        <v>-6,54357013468402-3,49761110586626i</v>
      </c>
      <c r="BZ302" s="240" t="str">
        <f t="shared" ca="1" si="527"/>
        <v>1,80283423567109-7,19731771385006i</v>
      </c>
      <c r="CA302" s="240" t="str">
        <f t="shared" ca="1" si="528"/>
        <v>7,41967610852439+9,08970596568582E-13i</v>
      </c>
      <c r="CB302" s="240" t="str">
        <f t="shared" ca="1" si="529"/>
        <v>1,80283423566973+7,1973177138504i</v>
      </c>
      <c r="CC302" s="240" t="str">
        <f t="shared" ca="1" si="530"/>
        <v>-6,54357013468468+3,49761110586503i</v>
      </c>
      <c r="CD302" s="240" t="str">
        <f t="shared" ca="1" si="531"/>
        <v>-4,98274993274243-5,49761736238191i</v>
      </c>
      <c r="CE302" s="240" t="str">
        <f t="shared" ca="1" si="532"/>
        <v>4,12215118454093-6,16923521736653i</v>
      </c>
      <c r="CF302" s="240" t="str">
        <f t="shared" ca="1" si="533"/>
        <v>6,98595200556113+2,49961359641926i</v>
      </c>
      <c r="CG302" s="240" t="str">
        <f t="shared" ca="1" si="534"/>
        <v>-0,727255434332539+7,38394834005774i</v>
      </c>
      <c r="CH302" s="240" t="str">
        <f t="shared" ca="1" si="535"/>
        <v>-7,33936931809907+1,08869259570995i</v>
      </c>
      <c r="CI302" s="240" t="str">
        <f t="shared" ca="1" si="536"/>
        <v>-2,8393871202455-6,85488689452945i</v>
      </c>
      <c r="CJ302" s="240" t="str">
        <f t="shared" ca="1" si="537"/>
        <v>5,95953973151232-4,41989589740909i</v>
      </c>
      <c r="CK302" s="240" t="str">
        <f t="shared" ca="1" si="538"/>
        <v>5,73548719245498+4,70699269391748i</v>
      </c>
      <c r="CL302" s="240" t="str">
        <f t="shared" ca="1" si="539"/>
        <v>-3,17232031180554+6,70730776054846i</v>
      </c>
      <c r="CM302" s="240" t="str">
        <f t="shared" ca="1" si="540"/>
        <v>-7,27710911260048-1,44750700126621i</v>
      </c>
      <c r="CN302" s="240" t="str">
        <f t="shared" ca="1" si="541"/>
        <v>-0,364066250906545-7,41073878370831i</v>
      </c>
      <c r="CO302" s="240" t="str">
        <f t="shared" ca="1" si="542"/>
        <v>7,1001873463147-2,15381828449856i</v>
      </c>
      <c r="CP302" s="240" t="str">
        <f t="shared" ca="1" si="543"/>
        <v>3,81447584841723+6,36406847521688i</v>
      </c>
      <c r="CQ302" s="240" t="str">
        <f t="shared" ca="1" si="544"/>
        <v>-5,24650329054763+5,24650329054319i</v>
      </c>
      <c r="CR302" s="240" t="str">
        <f t="shared" ca="1" si="545"/>
        <v>-6,36406847521755-3,8144758484161i</v>
      </c>
      <c r="CS302" s="240" t="str">
        <f t="shared" ca="1" si="546"/>
        <v>2,1538182844969-7,1001873463152i</v>
      </c>
      <c r="CT302" s="240" t="str">
        <f t="shared" ca="1" si="547"/>
        <v>7,41073878370839+0,364066250904812i</v>
      </c>
      <c r="CU302" s="240" t="str">
        <f t="shared" ca="1" si="548"/>
        <v>1,44750700126749+7,27710911260023i</v>
      </c>
      <c r="CV302" s="240" t="str">
        <f t="shared" ca="1" si="549"/>
        <v>-6,70730776055097+3,17232031180025i</v>
      </c>
      <c r="CW302" s="240" t="str">
        <f t="shared" ca="1" si="550"/>
        <v>-4,70699269391881-5,73548719245388i</v>
      </c>
      <c r="CX302" s="240" t="str">
        <f t="shared" ca="1" si="551"/>
        <v>4,41989589740804-5,9595397315131i</v>
      </c>
      <c r="CY302" s="240" t="str">
        <f t="shared" ca="1" si="552"/>
        <v>6,85488689452721+2,83938712025091i</v>
      </c>
      <c r="CZ302" s="240" t="str">
        <f t="shared" ca="1" si="553"/>
        <v>-1,08869259570824+7,33936931809932i</v>
      </c>
      <c r="DA302" s="240" t="str">
        <f t="shared" ca="1" si="554"/>
        <v>-7,38394834005831+0,72725543432671i</v>
      </c>
      <c r="DB302" s="240" t="str">
        <f t="shared" ca="1" si="555"/>
        <v>-2,49961359642049-6,98595200556069i</v>
      </c>
      <c r="DC302" s="240" t="str">
        <f t="shared" ca="1" si="556"/>
        <v>6,16923521736556-4,12215118454238i</v>
      </c>
      <c r="DD302" s="240" t="str">
        <f t="shared" ca="1" si="557"/>
        <v>5,49761736237797+4,98274993274677i</v>
      </c>
      <c r="DE302" s="240" t="str">
        <f t="shared" ca="1" si="558"/>
        <v>-3,4976111058635+6,5435701346855i</v>
      </c>
      <c r="DF302" s="240" t="str">
        <f t="shared" ca="1" si="559"/>
        <v>-7,19731771384898-1,80283423567542i</v>
      </c>
      <c r="DG302" s="240" t="str">
        <f t="shared" ca="1" si="560"/>
        <v>-2,22150203835838E-12-7,41967610852439i</v>
      </c>
      <c r="DH302" s="240" t="str">
        <f t="shared" ca="1" si="561"/>
        <v>7,19731771384964-1,80283423567277i</v>
      </c>
      <c r="DI302" s="240" t="str">
        <f t="shared" ca="1" si="562"/>
        <v>3,49761110586109+6,54357013468678i</v>
      </c>
      <c r="DJ302" s="240" t="str">
        <f t="shared" ca="1" si="563"/>
        <v>-5,4976173623798+4,98274993274474i</v>
      </c>
      <c r="DK302" s="240" t="str">
        <f t="shared" ca="1" si="564"/>
        <v>-6,16923521736428-4,12215118454429i</v>
      </c>
      <c r="DL302" s="240" t="str">
        <f t="shared" ca="1" si="565"/>
        <v>2,49961359641591-6,98595200556233i</v>
      </c>
      <c r="DM302" s="240" t="str">
        <f t="shared" ca="1" si="566"/>
        <v>7,38394834005805+0,727255434329424i</v>
      </c>
      <c r="DN302" s="240" t="str">
        <f t="shared" ca="1" si="567"/>
        <v>1,08869259570596+7,33936931809966i</v>
      </c>
      <c r="DO302" s="240" t="str">
        <f t="shared" ca="1" si="568"/>
        <v>-6,85488689452809+2,83938712024878i</v>
      </c>
      <c r="DP302" s="240" t="str">
        <f t="shared" ca="1" si="569"/>
        <v>-4,41989589740619-5,95953973151448i</v>
      </c>
      <c r="DQ302" s="240" t="str">
        <f t="shared" ca="1" si="570"/>
        <v>4,70699269391506-5,73548719245697i</v>
      </c>
      <c r="DR302" s="240" t="str">
        <f t="shared" ca="1" si="571"/>
        <v>6,70730776054998+3,17232031180234i</v>
      </c>
      <c r="DS302" s="240" t="str">
        <f t="shared" ca="1" si="572"/>
        <v>-1,44750700127059+7,27710911259961i</v>
      </c>
      <c r="DT302" s="240" t="str">
        <f t="shared" ca="1" si="573"/>
        <v>-7,41073878370815+0,364066250909671i</v>
      </c>
      <c r="DU302" s="240" t="str">
        <f t="shared" ca="1" si="574"/>
        <v>-2,1538182844947-7,10018734631587i</v>
      </c>
      <c r="DV302" s="240" t="str">
        <f t="shared" ca="1" si="575"/>
        <v>6,36406847521527-3,81447584841992i</v>
      </c>
      <c r="DW302" s="240" t="str">
        <f t="shared" ca="1" si="576"/>
        <v>5,2465032905457+5,24650329054512i</v>
      </c>
      <c r="DX302" s="240" t="str">
        <f t="shared" ca="1" si="577"/>
        <v>-3,81447584841921+6,36406847521569i</v>
      </c>
      <c r="DY302" s="240" t="str">
        <f t="shared" ca="1" si="578"/>
        <v>-7,10018734631611-2,15381828449391i</v>
      </c>
      <c r="DZ302" s="240" t="str">
        <f t="shared" ca="1" si="579"/>
        <v>0,364066250908847-7,4107387837082i</v>
      </c>
      <c r="EA302" s="240" t="str">
        <f t="shared" ca="1" si="580"/>
        <v>7,27710911259961-1,44750700127056i</v>
      </c>
      <c r="EB302" s="240" t="str">
        <f t="shared" ca="1" si="581"/>
        <v>3,17232031180308+6,70730776054962i</v>
      </c>
      <c r="EC302" s="240" t="str">
        <f t="shared" ca="1" si="582"/>
        <v>-5,73548719245644+4,7069926939157i</v>
      </c>
      <c r="ED302" s="240" t="str">
        <f t="shared" ca="1" si="583"/>
        <v>-5,95953973151497-4,41989589740552i</v>
      </c>
      <c r="EE302" s="240" t="str">
        <f t="shared" ca="1" si="584"/>
        <v>2,83938712024801-6,85488689452841i</v>
      </c>
      <c r="EF302" s="240" t="str">
        <f t="shared" ca="1" si="585"/>
        <v>7,33936931809873+1,08869259571223i</v>
      </c>
      <c r="EG302" s="240" t="str">
        <f t="shared" ca="1" si="586"/>
        <v>0,727255434329825+7,38394834005801i</v>
      </c>
      <c r="EH302" s="240" t="str">
        <f t="shared" ca="1" si="587"/>
        <v>-6,98595200556205+2,49961359641669i</v>
      </c>
      <c r="EI302" s="240" t="str">
        <f t="shared" ca="1" si="588"/>
        <v>-4,12215118454463-6,16923521736406i</v>
      </c>
      <c r="EJ302" s="240" t="str">
        <f t="shared" ca="1" si="589"/>
        <v>4,98274993274444-5,49761736238008i</v>
      </c>
      <c r="EK302" s="240" t="str">
        <f t="shared" ca="1" si="590"/>
        <v>6,54357013468359+3,49761110586706i</v>
      </c>
      <c r="EL302" s="240" t="str">
        <f t="shared" ca="1" si="591"/>
        <v>-1,80283423567237+7,19731771384974i</v>
      </c>
      <c r="EM302" s="240" t="str">
        <f t="shared" ca="1" si="592"/>
        <v>-7,41967610852439-1,81794119313716E-12i</v>
      </c>
      <c r="EN302" s="240"/>
      <c r="EO302" s="240"/>
      <c r="EP302" s="240"/>
    </row>
    <row r="303" spans="1:146">
      <c r="A303" s="268">
        <f t="shared" si="461"/>
        <v>3.9648437500000014E-3</v>
      </c>
      <c r="B303" s="267">
        <v>203</v>
      </c>
      <c r="C303" s="266">
        <f t="shared" si="462"/>
        <v>40600</v>
      </c>
      <c r="N303" s="265">
        <f t="shared" ca="1" si="463"/>
        <v>7.573562891407537</v>
      </c>
      <c r="O303" s="240">
        <f t="shared" ca="1" si="464"/>
        <v>-7.426437108592463</v>
      </c>
      <c r="P303" s="240" t="str">
        <f t="shared" ca="1" si="465"/>
        <v>-1,98072551944659-7,15742233939651i</v>
      </c>
      <c r="Q303" s="240" t="str">
        <f t="shared" ca="1" si="466"/>
        <v>6,36986757840747-3,81795169710573i</v>
      </c>
      <c r="R303" s="240" t="str">
        <f t="shared" ca="1" si="467"/>
        <v>5,37857541262068+5,12082948931435i</v>
      </c>
      <c r="S303" s="240" t="str">
        <f t="shared" ca="1" si="468"/>
        <v>-3,50079821923431+6,54953280441323i</v>
      </c>
      <c r="T303" s="240" t="str">
        <f t="shared" ca="1" si="469"/>
        <v>-7,24599050545082-1,62714158043971i</v>
      </c>
      <c r="U303" s="241" t="str">
        <f t="shared" ca="1" si="470"/>
        <v>-0,364397997457641-7,41749163985562i</v>
      </c>
      <c r="V303" s="240" t="str">
        <f t="shared" ca="1" si="471"/>
        <v>7,05161131601051-2,32953771718589i</v>
      </c>
      <c r="W303" s="240" t="str">
        <f t="shared" ca="1" si="472"/>
        <v>4,12590739492613+6,17485678347062i</v>
      </c>
      <c r="X303" s="240" t="str">
        <f t="shared" ca="1" si="473"/>
        <v>-4,85074703923654+5,62336387665044i</v>
      </c>
      <c r="Y303" s="240" t="str">
        <f t="shared" ca="1" si="474"/>
        <v>-6,71341963222213-3,17521101181855i</v>
      </c>
      <c r="Z303" s="240" t="str">
        <f t="shared" ca="1" si="475"/>
        <v>1,26963771484446-7,31710244570375i</v>
      </c>
      <c r="AA303" s="240" t="str">
        <f t="shared" ca="1" si="476"/>
        <v>7,39067678406289-0,727918128221177i</v>
      </c>
      <c r="AB303" s="240" t="str">
        <f t="shared" ca="1" si="477"/>
        <v>2,67273785452159+6,92881234331588i</v>
      </c>
      <c r="AC303" s="240" t="str">
        <f t="shared" ca="1" si="478"/>
        <v>-5,96497021768868+4,4239234204455i</v>
      </c>
      <c r="AD303" s="240" t="str">
        <f t="shared" ca="1" si="479"/>
        <v>-5,85460516455233-4,56897871466659i</v>
      </c>
      <c r="AE303" s="240" t="str">
        <f t="shared" ca="1" si="480"/>
        <v>2,84197444295966-6,86113324411086i</v>
      </c>
      <c r="AF303" s="240" t="str">
        <f t="shared" ca="1" si="481"/>
        <v>7,37058684526247+0,909075180787042i</v>
      </c>
      <c r="AG303" s="240" t="str">
        <f t="shared" ca="1" si="482"/>
        <v>1,08968464045652+7,34605714055045i</v>
      </c>
      <c r="AH303" s="240" t="str">
        <f t="shared" ca="1" si="483"/>
        <v>-6,78932125479394+3,00949913226146i</v>
      </c>
      <c r="AI303" s="240" t="str">
        <f t="shared" ca="1" si="484"/>
        <v>-4,711281826955-5,7407135161827i</v>
      </c>
      <c r="AJ303" s="240" t="str">
        <f t="shared" ca="1" si="485"/>
        <v>4,27620332017587-6,07174219581135i</v>
      </c>
      <c r="AK303" s="240" t="str">
        <f t="shared" ca="1" si="486"/>
        <v>6,99231778504922+2,50189130874295i</v>
      </c>
      <c r="AL303" s="240" t="str">
        <f t="shared" ca="1" si="487"/>
        <v>-0,546322604993584+7,40631485552378i</v>
      </c>
      <c r="AM303" s="240" t="str">
        <f t="shared" ca="1" si="488"/>
        <v>-7,28374020194855+1,44882600694416i</v>
      </c>
      <c r="AN303" s="240" t="str">
        <f t="shared" ca="1" si="489"/>
        <v>-3,33901026299014-6,63347409669516i</v>
      </c>
      <c r="AO303" s="240" t="str">
        <f t="shared" ca="1" si="490"/>
        <v>5,50262693298755-4,98729034288553i</v>
      </c>
      <c r="AP303" s="240" t="str">
        <f t="shared" ca="1" si="491"/>
        <v>6,27425186829629+3,97312617733942i</v>
      </c>
      <c r="AQ303" s="240" t="str">
        <f t="shared" ca="1" si="492"/>
        <v>-2,1557808992165+7,10665721999116i</v>
      </c>
      <c r="AR303" s="240" t="str">
        <f t="shared" ca="1" si="493"/>
        <v>-2,1557808992165+7,10665721999116i</v>
      </c>
      <c r="AS303" s="240" t="str">
        <f t="shared" ca="1" si="494"/>
        <v>-1,80447702468687-7,20387609521821i</v>
      </c>
      <c r="AT303" s="240" t="str">
        <f t="shared" ca="1" si="495"/>
        <v>6,46164631847487-3,66047742553062i</v>
      </c>
      <c r="AU303" s="240" t="str">
        <f t="shared" ca="1" si="496"/>
        <v>5,25128403954111+5,25128403954119i</v>
      </c>
      <c r="AV303" s="240" t="str">
        <f t="shared" ca="1" si="497"/>
        <v>-3,66047742553071+6,46164631847482i</v>
      </c>
      <c r="AW303" s="240" t="str">
        <f t="shared" ca="1" si="498"/>
        <v>-7,20387609521819-1,80447702468697i</v>
      </c>
      <c r="AX303" s="240" t="str">
        <f t="shared" ca="1" si="499"/>
        <v>-0,182253890195227-7,42420040458149i</v>
      </c>
      <c r="AY303" s="240" t="str">
        <f t="shared" ca="1" si="500"/>
        <v>7,10665721999119-2,1557808992164i</v>
      </c>
      <c r="AZ303" s="240" t="str">
        <f t="shared" ca="1" si="501"/>
        <v>3,97312617733933+6,27425186829635i</v>
      </c>
      <c r="BA303" s="240" t="str">
        <f t="shared" ca="1" si="502"/>
        <v>-4,9872903428856+5,50262693298748i</v>
      </c>
      <c r="BB303" s="240" t="str">
        <f t="shared" ca="1" si="503"/>
        <v>-6,63347409669516-3,33901026299014i</v>
      </c>
      <c r="BC303" s="240" t="str">
        <f t="shared" ca="1" si="504"/>
        <v>1,44882600694427-7,28374020194852i</v>
      </c>
      <c r="BD303" s="240" t="str">
        <f t="shared" ca="1" si="505"/>
        <v>7,40631485552379-0,546322604993374i</v>
      </c>
      <c r="BE303" s="240" t="str">
        <f t="shared" ca="1" si="506"/>
        <v>2,50189130874285+6,99231778504926i</v>
      </c>
      <c r="BF303" s="240" t="str">
        <f t="shared" ca="1" si="507"/>
        <v>-6,07174219581141+4,27620332017579i</v>
      </c>
      <c r="BG303" s="240" t="str">
        <f t="shared" ca="1" si="508"/>
        <v>-5,74071351618411-4,71128182695329i</v>
      </c>
      <c r="BH303" s="240" t="str">
        <f t="shared" ca="1" si="509"/>
        <v>3,00949913226358-6,78932125479299i</v>
      </c>
      <c r="BI303" s="240" t="str">
        <f t="shared" ca="1" si="510"/>
        <v>7,34605714055055+1,08968464045589i</v>
      </c>
      <c r="BJ303" s="240" t="str">
        <f t="shared" ca="1" si="511"/>
        <v>0,909075180784109+7,37058684526283i</v>
      </c>
      <c r="BK303" s="240" t="str">
        <f t="shared" ca="1" si="512"/>
        <v>-6,86113324411091+2,84197444295956i</v>
      </c>
      <c r="BL303" s="240" t="str">
        <f t="shared" ca="1" si="513"/>
        <v>-4,56897871466875-5,85460516455064i</v>
      </c>
      <c r="BM303" s="240" t="str">
        <f t="shared" ca="1" si="514"/>
        <v>4,42392342044609-5,96497021768824i</v>
      </c>
      <c r="BN303" s="240" t="str">
        <f t="shared" ca="1" si="515"/>
        <v>6,92881234331664+2,67273785451963i</v>
      </c>
      <c r="BO303" s="240" t="str">
        <f t="shared" ca="1" si="516"/>
        <v>-0,727918128223592+7,39067678406265i</v>
      </c>
      <c r="BP303" s="240" t="str">
        <f t="shared" ca="1" si="517"/>
        <v>-7,3171024457035+1,26963771484586i</v>
      </c>
      <c r="BQ303" s="240" t="str">
        <f t="shared" ca="1" si="518"/>
        <v>-3,17521101181573-6,71341963222345i</v>
      </c>
      <c r="BR303" s="240" t="str">
        <f t="shared" ca="1" si="519"/>
        <v>5,62336387664996-4,85074703923711i</v>
      </c>
      <c r="BS303" s="240" t="str">
        <f t="shared" ca="1" si="520"/>
        <v>6,17485678347273+4,12590739492296i</v>
      </c>
      <c r="BT303" s="240" t="str">
        <f t="shared" ca="1" si="521"/>
        <v>-2,3295377171866+7,05161131601028i</v>
      </c>
      <c r="BU303" s="240" t="str">
        <f t="shared" ca="1" si="522"/>
        <v>-7,41749163985575-0,364397997454954i</v>
      </c>
      <c r="BV303" s="240" t="str">
        <f t="shared" ca="1" si="523"/>
        <v>-1,62714158043834-7,24599050545112i</v>
      </c>
      <c r="BW303" s="240" t="str">
        <f t="shared" ca="1" si="524"/>
        <v>6,54953280441263-3,50079821923543i</v>
      </c>
      <c r="BX303" s="240" t="str">
        <f t="shared" ca="1" si="525"/>
        <v>5,12082948931254+5,37857541262241i</v>
      </c>
      <c r="BY303" s="240" t="str">
        <f t="shared" ca="1" si="526"/>
        <v>-3,8179516971051+6,36986757840785i</v>
      </c>
      <c r="BZ303" s="240" t="str">
        <f t="shared" ca="1" si="527"/>
        <v>-7,15742233939558-1,98072551944995i</v>
      </c>
      <c r="CA303" s="240" t="str">
        <f t="shared" ca="1" si="528"/>
        <v>1,05541655033265E-13-7,42643710859246i</v>
      </c>
      <c r="CB303" s="240" t="str">
        <f t="shared" ca="1" si="529"/>
        <v>7,15742233939564-1,98072551944975i</v>
      </c>
      <c r="CC303" s="240" t="str">
        <f t="shared" ca="1" si="530"/>
        <v>3,81795169710492+6,36986757840796i</v>
      </c>
      <c r="CD303" s="240" t="str">
        <f t="shared" ca="1" si="531"/>
        <v>-5,12082948931269+5,37857541262226i</v>
      </c>
      <c r="CE303" s="240" t="str">
        <f t="shared" ca="1" si="532"/>
        <v>-6,54953280441253-3,50079821923562i</v>
      </c>
      <c r="CF303" s="240" t="str">
        <f t="shared" ca="1" si="533"/>
        <v>1,62714158043855-7,24599050545108i</v>
      </c>
      <c r="CG303" s="240" t="str">
        <f t="shared" ca="1" si="534"/>
        <v>7,41749163985576-0,364397997454743i</v>
      </c>
      <c r="CH303" s="240" t="str">
        <f t="shared" ca="1" si="535"/>
        <v>2,3295377171864+7,05161131601035i</v>
      </c>
      <c r="CI303" s="240" t="str">
        <f t="shared" ca="1" si="536"/>
        <v>-6,17485678347284+4,12590739492279i</v>
      </c>
      <c r="CJ303" s="240" t="str">
        <f t="shared" ca="1" si="537"/>
        <v>-5,62336387664982-4,85074703923726i</v>
      </c>
      <c r="CK303" s="240" t="str">
        <f t="shared" ca="1" si="538"/>
        <v>3,17521101181592-6,71341963222337i</v>
      </c>
      <c r="CL303" s="240" t="str">
        <f t="shared" ca="1" si="539"/>
        <v>7,31710244570347+1,26963771484607i</v>
      </c>
      <c r="CM303" s="240" t="str">
        <f t="shared" ca="1" si="540"/>
        <v>0,727918128223382+7,39067678406267i</v>
      </c>
      <c r="CN303" s="240" t="str">
        <f t="shared" ca="1" si="541"/>
        <v>-6,92881234331672+2,67273785451943i</v>
      </c>
      <c r="CO303" s="240" t="str">
        <f t="shared" ca="1" si="542"/>
        <v>-4,42392342044609-5,96497021768824i</v>
      </c>
      <c r="CP303" s="240" t="str">
        <f t="shared" ca="1" si="543"/>
        <v>4,56897871466892-5,85460516455051i</v>
      </c>
      <c r="CQ303" s="240" t="str">
        <f t="shared" ca="1" si="544"/>
        <v>6,86113324411091+2,84197444295956i</v>
      </c>
      <c r="CR303" s="240" t="str">
        <f t="shared" ca="1" si="545"/>
        <v>-0,909075180784324+7,37058684526281i</v>
      </c>
      <c r="CS303" s="240" t="str">
        <f t="shared" ca="1" si="546"/>
        <v>-7,34605714055061+1,08968464045548i</v>
      </c>
      <c r="CT303" s="240" t="str">
        <f t="shared" ca="1" si="547"/>
        <v>-3,00949913226339-6,78932125479308i</v>
      </c>
      <c r="CU303" s="240" t="str">
        <f t="shared" ca="1" si="548"/>
        <v>5,74071351618424-4,71128182695313i</v>
      </c>
      <c r="CV303" s="240" t="str">
        <f t="shared" ca="1" si="549"/>
        <v>6,07174219581129+4,27620332017596i</v>
      </c>
      <c r="CW303" s="240" t="str">
        <f t="shared" ca="1" si="550"/>
        <v>-2,50189130874305+6,99231778504919i</v>
      </c>
      <c r="CX303" s="240" t="str">
        <f t="shared" ca="1" si="551"/>
        <v>-7,40631485552378-0,546322604993584i</v>
      </c>
      <c r="CY303" s="240" t="str">
        <f t="shared" ca="1" si="552"/>
        <v>-1,44882600694406-7,28374020194856i</v>
      </c>
      <c r="CZ303" s="240" t="str">
        <f t="shared" ca="1" si="553"/>
        <v>6,63347409669516-3,33901026299014i</v>
      </c>
      <c r="DA303" s="240" t="str">
        <f t="shared" ca="1" si="554"/>
        <v>4,98729034288529+5,50262693298776i</v>
      </c>
      <c r="DB303" s="240" t="str">
        <f t="shared" ca="1" si="555"/>
        <v>-3,97312617733933+6,27425186829635i</v>
      </c>
      <c r="DC303" s="240" t="str">
        <f t="shared" ca="1" si="556"/>
        <v>-7,10665721999107-2,15578089921681i</v>
      </c>
      <c r="DD303" s="240" t="str">
        <f t="shared" ca="1" si="557"/>
        <v>0,18225389019565-7,42420040458147i</v>
      </c>
      <c r="DE303" s="240" t="str">
        <f t="shared" ca="1" si="558"/>
        <v>7,20387609521824-1,80447702468676i</v>
      </c>
      <c r="DF303" s="240" t="str">
        <f t="shared" ca="1" si="559"/>
        <v>3,66047742553035+6,46164631847503i</v>
      </c>
      <c r="DG303" s="240" t="str">
        <f t="shared" ca="1" si="560"/>
        <v>-5,25128403954126+5,25128403954103i</v>
      </c>
      <c r="DH303" s="240" t="str">
        <f t="shared" ca="1" si="561"/>
        <v>-6,46164631847487-3,66047742553062i</v>
      </c>
      <c r="DI303" s="240" t="str">
        <f t="shared" ca="1" si="562"/>
        <v>1,80447702468707-7,20387609521816i</v>
      </c>
      <c r="DJ303" s="240" t="str">
        <f t="shared" ca="1" si="563"/>
        <v>7,42420040458148-0,182253890195333i</v>
      </c>
      <c r="DK303" s="240" t="str">
        <f t="shared" ca="1" si="564"/>
        <v>2,1557808992165+7,10665721999116i</v>
      </c>
      <c r="DL303" s="240" t="str">
        <f t="shared" ca="1" si="565"/>
        <v>-6,27425186829652+3,97312617733906i</v>
      </c>
      <c r="DM303" s="240" t="str">
        <f t="shared" ca="1" si="566"/>
        <v>-5,50262693298755-4,98729034288553i</v>
      </c>
      <c r="DN303" s="240" t="str">
        <f t="shared" ca="1" si="567"/>
        <v>3,33901026299005-6,63347409669521i</v>
      </c>
      <c r="DO303" s="240" t="str">
        <f t="shared" ca="1" si="568"/>
        <v>7,2837402019485+1,44882600694437i</v>
      </c>
      <c r="DP303" s="240" t="str">
        <f t="shared" ca="1" si="569"/>
        <v>0,546322604993689+7,40631485552377i</v>
      </c>
      <c r="DQ303" s="240" t="str">
        <f t="shared" ca="1" si="570"/>
        <v>-6,9923177850493+2,50189130874275i</v>
      </c>
      <c r="DR303" s="240" t="str">
        <f t="shared" ca="1" si="571"/>
        <v>-4,27620332017605-6,07174219581123i</v>
      </c>
      <c r="DS303" s="240" t="str">
        <f t="shared" ca="1" si="572"/>
        <v>4,71128182695337-5,74071351618404i</v>
      </c>
      <c r="DT303" s="240" t="str">
        <f t="shared" ca="1" si="573"/>
        <v>6,78932125479278+3,00949913226406i</v>
      </c>
      <c r="DU303" s="240" t="str">
        <f t="shared" ca="1" si="574"/>
        <v>-1,08968464045579+7,34605714055057i</v>
      </c>
      <c r="DV303" s="240" t="str">
        <f t="shared" ca="1" si="575"/>
        <v>-7,3705868452629+0,909075180783589i</v>
      </c>
      <c r="DW303" s="240" t="str">
        <f t="shared" ca="1" si="576"/>
        <v>-2,84197444295966-6,86113324411086i</v>
      </c>
      <c r="DX303" s="240" t="str">
        <f t="shared" ca="1" si="577"/>
        <v>5,85460516455071-4,56897871466867i</v>
      </c>
      <c r="DY303" s="240" t="str">
        <f t="shared" ca="1" si="578"/>
        <v>5,96497021768831+4,42392342044601i</v>
      </c>
      <c r="DZ303" s="240" t="str">
        <f t="shared" ca="1" si="579"/>
        <v>-2,67273785451972+6,9288123433166i</v>
      </c>
      <c r="EA303" s="240" t="str">
        <f t="shared" ca="1" si="580"/>
        <v>-7,39067678406268-0,727918128223277i</v>
      </c>
      <c r="EB303" s="240" t="str">
        <f t="shared" ca="1" si="581"/>
        <v>-1,26963771484576-7,31710244570352i</v>
      </c>
      <c r="EC303" s="240" t="str">
        <f t="shared" ca="1" si="582"/>
        <v>6,71341963222332-3,17521101181602i</v>
      </c>
      <c r="ED303" s="240" t="str">
        <f t="shared" ca="1" si="583"/>
        <v>4,85074703923703+5,62336387665002i</v>
      </c>
      <c r="EE303" s="240" t="str">
        <f t="shared" ca="1" si="584"/>
        <v>-4,1259073949234+6,17485678347244i</v>
      </c>
      <c r="EF303" s="240" t="str">
        <f t="shared" ca="1" si="585"/>
        <v>-7,05161131601024-2,3295377171867i</v>
      </c>
      <c r="EG303" s="240" t="str">
        <f t="shared" ca="1" si="586"/>
        <v>0,364397997455059-7,41749163985575i</v>
      </c>
      <c r="EH303" s="240" t="str">
        <f t="shared" ca="1" si="587"/>
        <v>7,24599050545114-1,62714158043823i</v>
      </c>
      <c r="EI303" s="240" t="str">
        <f t="shared" ca="1" si="588"/>
        <v>3,50079821923534+6,54953280441268i</v>
      </c>
      <c r="EJ303" s="240" t="str">
        <f t="shared" ca="1" si="589"/>
        <v>-5,37857541262218+5,12082948931277i</v>
      </c>
      <c r="EK303" s="240" t="str">
        <f t="shared" ca="1" si="590"/>
        <v>-6,36986757840779-3,81795169710519i</v>
      </c>
      <c r="EL303" s="240" t="str">
        <f t="shared" ca="1" si="591"/>
        <v>1,98072551944964-7,15742233939567i</v>
      </c>
      <c r="EM303" s="240" t="str">
        <f t="shared" ca="1" si="592"/>
        <v>7,42643710859246+2,11083310066531E-13i</v>
      </c>
      <c r="EN303" s="240"/>
      <c r="EO303" s="240"/>
      <c r="EP303" s="240"/>
    </row>
    <row r="304" spans="1:146">
      <c r="A304" s="268">
        <f t="shared" si="461"/>
        <v>3.9843750000000009E-3</v>
      </c>
      <c r="B304" s="267">
        <v>204</v>
      </c>
      <c r="C304" s="266">
        <f t="shared" si="462"/>
        <v>40800</v>
      </c>
      <c r="N304" s="265">
        <f t="shared" ca="1" si="463"/>
        <v>7.5679394982098218</v>
      </c>
      <c r="O304" s="240">
        <f t="shared" ca="1" si="464"/>
        <v>-7.4320605017901782</v>
      </c>
      <c r="P304" s="240" t="str">
        <f t="shared" ca="1" si="465"/>
        <v>-2,15741328409777-7,11203847176519i</v>
      </c>
      <c r="Q304" s="240" t="str">
        <f t="shared" ca="1" si="466"/>
        <v>6,1795324640324-4,12903158479557i</v>
      </c>
      <c r="R304" s="240" t="str">
        <f t="shared" ca="1" si="467"/>
        <v>5,74506045790812+4,71484926983357i</v>
      </c>
      <c r="S304" s="240" t="str">
        <f t="shared" ca="1" si="468"/>
        <v>-2,8441264223703+6,86632858198941i</v>
      </c>
      <c r="T304" s="240" t="str">
        <f t="shared" ca="1" si="469"/>
        <v>-7,39627309908531-0,728469317141495i</v>
      </c>
      <c r="U304" s="241" t="str">
        <f t="shared" ca="1" si="470"/>
        <v>-1,44992307653762-7,28925554322205i</v>
      </c>
      <c r="V304" s="240" t="str">
        <f t="shared" ca="1" si="471"/>
        <v>6,55449219445238-3,50344906843707i</v>
      </c>
      <c r="W304" s="240" t="str">
        <f t="shared" ca="1" si="472"/>
        <v>5,2552603790047+5,25526037900436i</v>
      </c>
      <c r="X304" s="240" t="str">
        <f t="shared" ca="1" si="473"/>
        <v>-3,50344906843724+6,55449219445228i</v>
      </c>
      <c r="Y304" s="240" t="str">
        <f t="shared" ca="1" si="474"/>
        <v>-7,28925554322201-1,44992307653781i</v>
      </c>
      <c r="Z304" s="240" t="str">
        <f t="shared" ca="1" si="475"/>
        <v>-0,72846931714201-7,39627309908526i</v>
      </c>
      <c r="AA304" s="240" t="str">
        <f t="shared" ca="1" si="476"/>
        <v>6,86632858198949-2,84412642237012i</v>
      </c>
      <c r="AB304" s="240" t="str">
        <f t="shared" ca="1" si="477"/>
        <v>4,71484926983338+5,74506045790828i</v>
      </c>
      <c r="AC304" s="240" t="str">
        <f t="shared" ca="1" si="478"/>
        <v>-4,12903158479513+6,17953246403269i</v>
      </c>
      <c r="AD304" s="240" t="str">
        <f t="shared" ca="1" si="479"/>
        <v>-7,1120384717652-2,15741328409774i</v>
      </c>
      <c r="AE304" s="240" t="str">
        <f t="shared" ca="1" si="480"/>
        <v>2,47652568027671E-13-7,43206050179018i</v>
      </c>
      <c r="AF304" s="240" t="str">
        <f t="shared" ca="1" si="481"/>
        <v>7,1120384717651-2,15741328409807i</v>
      </c>
      <c r="AG304" s="240" t="str">
        <f t="shared" ca="1" si="482"/>
        <v>4,12903158479542+6,17953246403249i</v>
      </c>
      <c r="AH304" s="240" t="str">
        <f t="shared" ca="1" si="483"/>
        <v>-4,71484926983376+5,74506045790797i</v>
      </c>
      <c r="AI304" s="240" t="str">
        <f t="shared" ca="1" si="484"/>
        <v>-6,86632858199047-2,84412642236775i</v>
      </c>
      <c r="AJ304" s="240" t="str">
        <f t="shared" ca="1" si="485"/>
        <v>0,728469317144605-7,39627309908501i</v>
      </c>
      <c r="AK304" s="240" t="str">
        <f t="shared" ca="1" si="486"/>
        <v>7,28925554322224-1,44992307653665i</v>
      </c>
      <c r="AL304" s="240" t="str">
        <f t="shared" ca="1" si="487"/>
        <v>3,5034490684382+6,55449219445177i</v>
      </c>
      <c r="AM304" s="240" t="str">
        <f t="shared" ca="1" si="488"/>
        <v>-5,25526037900236+5,2552603790067i</v>
      </c>
      <c r="AN304" s="240" t="str">
        <f t="shared" ca="1" si="489"/>
        <v>-6,55449219445112-3,50344906843942i</v>
      </c>
      <c r="AO304" s="240" t="str">
        <f t="shared" ca="1" si="490"/>
        <v>1,4499230765381-7,28925554322195i</v>
      </c>
      <c r="AP304" s="240" t="str">
        <f t="shared" ca="1" si="491"/>
        <v>7,39627309908514-0,728469317143235i</v>
      </c>
      <c r="AQ304" s="240" t="str">
        <f t="shared" ca="1" si="492"/>
        <v>2,84412642237331+6,86632858198817i</v>
      </c>
      <c r="AR304" s="240" t="str">
        <f t="shared" ca="1" si="493"/>
        <v>2,84412642237331+6,86632858198817i</v>
      </c>
      <c r="AS304" s="240" t="str">
        <f t="shared" ca="1" si="494"/>
        <v>-6,17953246403261-4,12903158479525i</v>
      </c>
      <c r="AT304" s="240" t="str">
        <f t="shared" ca="1" si="495"/>
        <v>2,15741328409575-7,11203847176581i</v>
      </c>
      <c r="AU304" s="240" t="str">
        <f t="shared" ca="1" si="496"/>
        <v>7,43206050179018+3,45255123277023E-12i</v>
      </c>
      <c r="AV304" s="240" t="str">
        <f t="shared" ca="1" si="497"/>
        <v>2,15741328409642+7,1120384717656i</v>
      </c>
      <c r="AW304" s="240" t="str">
        <f t="shared" ca="1" si="498"/>
        <v>-6,17953246403223+4,12903158479583i</v>
      </c>
      <c r="AX304" s="240" t="str">
        <f t="shared" ca="1" si="499"/>
        <v>-5,74506045790975-4,71484926983159i</v>
      </c>
      <c r="AY304" s="240" t="str">
        <f t="shared" ca="1" si="500"/>
        <v>2,84412642237266-6,86632858198844i</v>
      </c>
      <c r="AZ304" s="240" t="str">
        <f t="shared" ca="1" si="501"/>
        <v>7,39627309908521+0,72846931714254i</v>
      </c>
      <c r="BA304" s="240" t="str">
        <f t="shared" ca="1" si="502"/>
        <v>1,44992307653858+7,28925554322186i</v>
      </c>
      <c r="BB304" s="240" t="str">
        <f t="shared" ca="1" si="503"/>
        <v>-6,55449219445084+3,50344906843994i</v>
      </c>
      <c r="BC304" s="240" t="str">
        <f t="shared" ca="1" si="504"/>
        <v>-5,25526037900286-5,2552603790062i</v>
      </c>
      <c r="BD304" s="240" t="str">
        <f t="shared" ca="1" si="505"/>
        <v>3,50344906843758-6,5544921944521i</v>
      </c>
      <c r="BE304" s="240" t="str">
        <f t="shared" ca="1" si="506"/>
        <v>7,28925554322238+1,44992307653596i</v>
      </c>
      <c r="BF304" s="240" t="str">
        <f t="shared" ca="1" si="507"/>
        <v>0,728469317145406+7,39627309908493i</v>
      </c>
      <c r="BG304" s="240" t="str">
        <f t="shared" ca="1" si="508"/>
        <v>-6,86632858199025+2,8441264223683i</v>
      </c>
      <c r="BH304" s="240" t="str">
        <f t="shared" ca="1" si="509"/>
        <v>-4,71484926983365-5,74506045790806i</v>
      </c>
      <c r="BI304" s="240" t="str">
        <f t="shared" ca="1" si="510"/>
        <v>4,1290315847936-6,1795324640337i</v>
      </c>
      <c r="BJ304" s="240" t="str">
        <f t="shared" ca="1" si="511"/>
        <v>7,11203847176423+2,15741328410094i</v>
      </c>
      <c r="BK304" s="240" t="str">
        <f t="shared" ca="1" si="512"/>
        <v>-1,27103736421067E-12+7,43206050179018i</v>
      </c>
      <c r="BL304" s="240" t="str">
        <f t="shared" ca="1" si="513"/>
        <v>-7,11203847176503+2,1574132840983i</v>
      </c>
      <c r="BM304" s="240" t="str">
        <f t="shared" ca="1" si="514"/>
        <v>-4,12903158479746-6,17953246403113i</v>
      </c>
      <c r="BN304" s="240" t="str">
        <f t="shared" ca="1" si="515"/>
        <v>4,71484926983578-5,74506045790631i</v>
      </c>
      <c r="BO304" s="240" t="str">
        <f t="shared" ca="1" si="516"/>
        <v>6,86632858198911+2,84412642237104i</v>
      </c>
      <c r="BP304" s="240" t="str">
        <f t="shared" ca="1" si="517"/>
        <v>-0,728469317140578+7,3962730990854i</v>
      </c>
      <c r="BQ304" s="240" t="str">
        <f t="shared" ca="1" si="518"/>
        <v>-7,28925554322147+1,44992307654051i</v>
      </c>
      <c r="BR304" s="240" t="str">
        <f t="shared" ca="1" si="519"/>
        <v>-3,50344906843516-6,55449219445339i</v>
      </c>
      <c r="BS304" s="240" t="str">
        <f t="shared" ca="1" si="520"/>
        <v>5,25526037900466-5,2552603790044i</v>
      </c>
      <c r="BT304" s="240" t="str">
        <f t="shared" ca="1" si="521"/>
        <v>6,55449219445303+3,50344906843584i</v>
      </c>
      <c r="BU304" s="240" t="str">
        <f t="shared" ca="1" si="522"/>
        <v>-1,44992307653424+7,28925554322272i</v>
      </c>
      <c r="BV304" s="240" t="str">
        <f t="shared" ca="1" si="523"/>
        <v>-7,39627309908548+0,728469317139799i</v>
      </c>
      <c r="BW304" s="240" t="str">
        <f t="shared" ca="1" si="524"/>
        <v>-2,84412642237032-6,86632858198941i</v>
      </c>
      <c r="BX304" s="240" t="str">
        <f t="shared" ca="1" si="525"/>
        <v>5,74506045790681-4,71484926983518i</v>
      </c>
      <c r="BY304" s="240" t="str">
        <f t="shared" ca="1" si="526"/>
        <v>6,17953246403069+4,12903158479811i</v>
      </c>
      <c r="BZ304" s="240" t="str">
        <f t="shared" ca="1" si="527"/>
        <v>-2,15741328409925+7,11203847176474i</v>
      </c>
      <c r="CA304" s="240" t="str">
        <f t="shared" ca="1" si="528"/>
        <v>-7,43206050179018+6,99244640297819E-13i</v>
      </c>
      <c r="CB304" s="240" t="str">
        <f t="shared" ca="1" si="529"/>
        <v>-2,15741328410019-7,11203847176445i</v>
      </c>
      <c r="CC304" s="240" t="str">
        <f t="shared" ca="1" si="530"/>
        <v>6,17953246403414-4,12903158479296i</v>
      </c>
      <c r="CD304" s="240" t="str">
        <f t="shared" ca="1" si="531"/>
        <v>5,7450604579077+4,71484926983409i</v>
      </c>
      <c r="CE304" s="240" t="str">
        <f t="shared" ca="1" si="532"/>
        <v>-2,84412642236902+6,86632858198994i</v>
      </c>
      <c r="CF304" s="240" t="str">
        <f t="shared" ca="1" si="533"/>
        <v>-7,39627309908562-0,728469317138407i</v>
      </c>
      <c r="CG304" s="240" t="str">
        <f t="shared" ca="1" si="534"/>
        <v>-1,4499230765352-7,28925554322253i</v>
      </c>
      <c r="CH304" s="240" t="str">
        <f t="shared" ca="1" si="535"/>
        <v>6,55449219445237-3,50344906843708i</v>
      </c>
      <c r="CI304" s="240" t="str">
        <f t="shared" ca="1" si="536"/>
        <v>5,25526037900565+5,25526037900341i</v>
      </c>
      <c r="CJ304" s="240" t="str">
        <f t="shared" ca="1" si="537"/>
        <v>-3,50344906844063+6,55449219445047i</v>
      </c>
      <c r="CK304" s="240" t="str">
        <f t="shared" ca="1" si="538"/>
        <v>-7,28925554322175-1,44992307653915i</v>
      </c>
      <c r="CL304" s="240" t="str">
        <f t="shared" ca="1" si="539"/>
        <v>-0,72846931714197-7,39627309908527i</v>
      </c>
      <c r="CM304" s="240" t="str">
        <f t="shared" ca="1" si="540"/>
        <v>6,86632858198874-2,84412642237194i</v>
      </c>
      <c r="CN304" s="240" t="str">
        <f t="shared" ca="1" si="541"/>
        <v>4,71484926983098+5,74506045791025i</v>
      </c>
      <c r="CO304" s="240" t="str">
        <f t="shared" ca="1" si="542"/>
        <v>-4,1290315847963+6,17953246403191i</v>
      </c>
      <c r="CP304" s="240" t="str">
        <f t="shared" ca="1" si="543"/>
        <v>-7,11203847176538-2,15741328409717i</v>
      </c>
      <c r="CQ304" s="240" t="str">
        <f t="shared" ca="1" si="544"/>
        <v>-2,88075850885737E-12-7,43206050179018i</v>
      </c>
      <c r="CR304" s="240" t="str">
        <f t="shared" ca="1" si="545"/>
        <v>7,11203847176603-2,157413284095i</v>
      </c>
      <c r="CS304" s="240" t="str">
        <f t="shared" ca="1" si="546"/>
        <v>4,12903158479477+6,17953246403293i</v>
      </c>
      <c r="CT304" s="240" t="str">
        <f t="shared" ca="1" si="547"/>
        <v>-4,71484926983273+5,74506045790882i</v>
      </c>
      <c r="CU304" s="240" t="str">
        <f t="shared" ca="1" si="548"/>
        <v>-6,86632858199078-2,84412642236701i</v>
      </c>
      <c r="CV304" s="240" t="str">
        <f t="shared" ca="1" si="549"/>
        <v>0,728469317143804-7,39627309908509i</v>
      </c>
      <c r="CW304" s="240" t="str">
        <f t="shared" ca="1" si="550"/>
        <v>7,2892555432221-1,44992307653734i</v>
      </c>
      <c r="CX304" s="240" t="str">
        <f t="shared" ca="1" si="551"/>
        <v>3,50344906843863+6,55449219445154i</v>
      </c>
      <c r="CY304" s="240" t="str">
        <f t="shared" ca="1" si="552"/>
        <v>-5,25526037900725+5,25526037900181i</v>
      </c>
      <c r="CZ304" s="240" t="str">
        <f t="shared" ca="1" si="553"/>
        <v>-6,5544921944515-3,50344906843871i</v>
      </c>
      <c r="DA304" s="240" t="str">
        <f t="shared" ca="1" si="554"/>
        <v>1,44992307653742-7,28925554322209i</v>
      </c>
      <c r="DB304" s="240" t="str">
        <f t="shared" ca="1" si="555"/>
        <v>7,39627309908505-0,728469317144141i</v>
      </c>
      <c r="DC304" s="240" t="str">
        <f t="shared" ca="1" si="556"/>
        <v>2,84412642236693+6,86632858199081i</v>
      </c>
      <c r="DD304" s="240" t="str">
        <f t="shared" ca="1" si="557"/>
        <v>-5,74506045790887+4,71484926983267i</v>
      </c>
      <c r="DE304" s="240" t="str">
        <f t="shared" ca="1" si="558"/>
        <v>-6,17953246403288-4,12903158479484i</v>
      </c>
      <c r="DF304" s="240" t="str">
        <f t="shared" ca="1" si="559"/>
        <v>2,15741328409508-7,11203847176601i</v>
      </c>
      <c r="DG304" s="240" t="str">
        <f t="shared" ca="1" si="560"/>
        <v>7,43206050179018+2,54207472842134E-12i</v>
      </c>
      <c r="DH304" s="240" t="str">
        <f t="shared" ca="1" si="561"/>
        <v>2,15741328409709+7,1120384717654i</v>
      </c>
      <c r="DI304" s="240" t="str">
        <f t="shared" ca="1" si="562"/>
        <v>-6,17953246403195+4,12903158479623i</v>
      </c>
      <c r="DJ304" s="240" t="str">
        <f t="shared" ca="1" si="563"/>
        <v>-5,7450604579102-4,71484926983104i</v>
      </c>
      <c r="DK304" s="240" t="str">
        <f t="shared" ca="1" si="564"/>
        <v>2,84412642237202-6,8663285819887i</v>
      </c>
      <c r="DL304" s="240" t="str">
        <f t="shared" ca="1" si="565"/>
        <v>7,39627309908526+0,728469317142053i</v>
      </c>
      <c r="DM304" s="240" t="str">
        <f t="shared" ca="1" si="566"/>
        <v>1,44992307653948+7,28925554322168i</v>
      </c>
      <c r="DN304" s="240" t="str">
        <f t="shared" ca="1" si="567"/>
        <v>-6,55449219445409+3,50344906843385i</v>
      </c>
      <c r="DO304" s="240" t="str">
        <f t="shared" ca="1" si="568"/>
        <v>-5,25526037900305-5,25526037900601i</v>
      </c>
      <c r="DP304" s="240" t="str">
        <f t="shared" ca="1" si="569"/>
        <v>3,50344906843678-6,55449219445253i</v>
      </c>
      <c r="DQ304" s="240" t="str">
        <f t="shared" ca="1" si="570"/>
        <v>7,28925554322251+1,44992307653528i</v>
      </c>
      <c r="DR304" s="240" t="str">
        <f t="shared" ca="1" si="571"/>
        <v>0,728469317138324+7,39627309908562i</v>
      </c>
      <c r="DS304" s="240" t="str">
        <f t="shared" ca="1" si="572"/>
        <v>-6,86632858198982+2,84412642236934i</v>
      </c>
      <c r="DT304" s="240" t="str">
        <f t="shared" ca="1" si="573"/>
        <v>-4,71484926983435-5,74506045790748i</v>
      </c>
      <c r="DU304" s="240" t="str">
        <f t="shared" ca="1" si="574"/>
        <v>4,12903158479302-6,1795324640341i</v>
      </c>
      <c r="DV304" s="240" t="str">
        <f t="shared" ca="1" si="575"/>
        <v>7,11203847176431+2,15741328410067i</v>
      </c>
      <c r="DW304" s="240" t="str">
        <f t="shared" ca="1" si="576"/>
        <v>-3,60560859861789E-13+7,43206050179018i</v>
      </c>
      <c r="DX304" s="240" t="str">
        <f t="shared" ca="1" si="577"/>
        <v>-7,11203847176477+2,15741328409918i</v>
      </c>
      <c r="DY304" s="240" t="str">
        <f t="shared" ca="1" si="578"/>
        <v>-4,12903158479805-6,17953246403074i</v>
      </c>
      <c r="DZ304" s="240" t="str">
        <f t="shared" ca="1" si="579"/>
        <v>4,71484926983556-5,74506045790649i</v>
      </c>
      <c r="EA304" s="240" t="str">
        <f t="shared" ca="1" si="580"/>
        <v>6,86632858198954+2,84412642237i</v>
      </c>
      <c r="EB304" s="240" t="str">
        <f t="shared" ca="1" si="581"/>
        <v>-0,728469317139882+7,39627309908548i</v>
      </c>
      <c r="EC304" s="240" t="str">
        <f t="shared" ca="1" si="582"/>
        <v>-7,28925554322282+1,44992307653374i</v>
      </c>
      <c r="ED304" s="240" t="str">
        <f t="shared" ca="1" si="583"/>
        <v>-3,50344906843615-6,55449219445287i</v>
      </c>
      <c r="EE304" s="240" t="str">
        <f t="shared" ca="1" si="584"/>
        <v>5,25526037900416-5,2552603790049i</v>
      </c>
      <c r="EF304" s="240" t="str">
        <f t="shared" ca="1" si="585"/>
        <v>6,55449219445336+3,50344906843523i</v>
      </c>
      <c r="EG304" s="240" t="str">
        <f t="shared" ca="1" si="586"/>
        <v>-1,44992307654101+7,28925554322137i</v>
      </c>
      <c r="EH304" s="240" t="str">
        <f t="shared" ca="1" si="587"/>
        <v>-7,39627309908537+0,728469317140916i</v>
      </c>
      <c r="EI304" s="240" t="str">
        <f t="shared" ca="1" si="588"/>
        <v>-2,84412642237096-6,86632858198914i</v>
      </c>
      <c r="EJ304" s="240" t="str">
        <f t="shared" ca="1" si="589"/>
        <v>5,74506045790637-4,71484926983571i</v>
      </c>
      <c r="EK304" s="240" t="str">
        <f t="shared" ca="1" si="590"/>
        <v>6,17953246403085+4,12903158479788i</v>
      </c>
      <c r="EL304" s="240" t="str">
        <f t="shared" ca="1" si="591"/>
        <v>-2,15741328409818+7,11203847176506i</v>
      </c>
      <c r="EM304" s="240" t="str">
        <f t="shared" ca="1" si="592"/>
        <v>-7,43206050179018+1,39848928059564E-12i</v>
      </c>
      <c r="EN304" s="240"/>
      <c r="EO304" s="240"/>
      <c r="EP304" s="240"/>
    </row>
    <row r="305" spans="1:146">
      <c r="A305" s="268">
        <f t="shared" si="461"/>
        <v>4.0039062500000005E-3</v>
      </c>
      <c r="B305" s="267">
        <v>205</v>
      </c>
      <c r="C305" s="266">
        <f t="shared" si="462"/>
        <v>41000</v>
      </c>
      <c r="N305" s="265">
        <f t="shared" ca="1" si="463"/>
        <v>7.5631916607341667</v>
      </c>
      <c r="O305" s="240">
        <f t="shared" ca="1" si="464"/>
        <v>-7.4368083392658333</v>
      </c>
      <c r="P305" s="240" t="str">
        <f t="shared" ca="1" si="465"/>
        <v>-2,33279098287388-7,06145909180222i</v>
      </c>
      <c r="Q305" s="240" t="str">
        <f t="shared" ca="1" si="466"/>
        <v>5,97330046827641-4,43010155534415i</v>
      </c>
      <c r="R305" s="240" t="str">
        <f t="shared" ca="1" si="467"/>
        <v>6,08022155650275+4,28217515975387i</v>
      </c>
      <c r="S305" s="240" t="str">
        <f t="shared" ca="1" si="468"/>
        <v>-2,15879150856716+7,11658186895311i</v>
      </c>
      <c r="T305" s="240" t="str">
        <f t="shared" ca="1" si="469"/>
        <v>-7,43456851163414+0,182508412934902i</v>
      </c>
      <c r="U305" s="241" t="str">
        <f t="shared" ca="1" si="470"/>
        <v>-2,50538527112116-7,0020827557394i</v>
      </c>
      <c r="V305" s="240" t="str">
        <f t="shared" ca="1" si="471"/>
        <v>5,86278128720407-4,57535942340967i</v>
      </c>
      <c r="W305" s="240" t="str">
        <f t="shared" ca="1" si="472"/>
        <v>6,1834801466176+4,13166934196819i</v>
      </c>
      <c r="X305" s="240" t="str">
        <f t="shared" ca="1" si="473"/>
        <v>-1,98349165897812+7,16741788329229i</v>
      </c>
      <c r="Y305" s="240" t="str">
        <f t="shared" ca="1" si="474"/>
        <v>-7,42785037792746+0,364906889626282i</v>
      </c>
      <c r="Z305" s="240" t="str">
        <f t="shared" ca="1" si="475"/>
        <v>-2,67647040896353-6,93848862684925i</v>
      </c>
      <c r="AA305" s="240" t="str">
        <f t="shared" ca="1" si="476"/>
        <v>5,74873058590785-4,7178612660422i</v>
      </c>
      <c r="AB305" s="240" t="str">
        <f t="shared" ca="1" si="477"/>
        <v>6,28301403950731+3,97867476106402i</v>
      </c>
      <c r="AC305" s="240" t="str">
        <f t="shared" ca="1" si="478"/>
        <v>-1,8069970281812+7,2139365131056i</v>
      </c>
      <c r="AD305" s="240" t="str">
        <f t="shared" ca="1" si="479"/>
        <v>-7,41665798489834+0,547085560052072i</v>
      </c>
      <c r="AE305" s="240" t="str">
        <f t="shared" ca="1" si="480"/>
        <v>-2,84594334111124-6,8707150118571i</v>
      </c>
      <c r="AF305" s="240" t="str">
        <f t="shared" ca="1" si="481"/>
        <v>5,6312170642651-4,85752124546084i</v>
      </c>
      <c r="AG305" s="240" t="str">
        <f t="shared" ca="1" si="482"/>
        <v>6,37876327967708+3,82328357525533i</v>
      </c>
      <c r="AH305" s="240" t="str">
        <f t="shared" ca="1" si="483"/>
        <v>-1,62941392994187+7,25610973731001i</v>
      </c>
      <c r="AI305" s="240" t="str">
        <f t="shared" ca="1" si="484"/>
        <v>-7,40099807442583+0,728934686593387i</v>
      </c>
      <c r="AJ305" s="240" t="str">
        <f t="shared" ca="1" si="485"/>
        <v>-3,01370198340761-6,79880273505408i</v>
      </c>
      <c r="AK305" s="240" t="str">
        <f t="shared" ca="1" si="486"/>
        <v>5,51031150802753-4,99425523571565i</v>
      </c>
      <c r="AL305" s="240" t="str">
        <f t="shared" ca="1" si="487"/>
        <v>6,47067019136482+3,66558938638203i</v>
      </c>
      <c r="AM305" s="240" t="str">
        <f t="shared" ca="1" si="488"/>
        <v>-1,45084933367728+7,29391215233238i</v>
      </c>
      <c r="AN305" s="240" t="str">
        <f t="shared" ca="1" si="489"/>
        <v>-7,38088007945398+0,910344730139792i</v>
      </c>
      <c r="AO305" s="240" t="str">
        <f t="shared" ca="1" si="490"/>
        <v>-3,17964528431464-6,72279511370899i</v>
      </c>
      <c r="AP305" s="240" t="str">
        <f t="shared" ca="1" si="491"/>
        <v>5,38608674618446-5,12798087336038i</v>
      </c>
      <c r="AQ305" s="240" t="str">
        <f t="shared" ca="1" si="492"/>
        <v>6,55867941328073+3,50568718353212i</v>
      </c>
      <c r="AR305" s="240" t="str">
        <f t="shared" ca="1" si="493"/>
        <v>6,55867941328073+3,50568718353212i</v>
      </c>
      <c r="AS305" s="240" t="str">
        <f t="shared" ca="1" si="494"/>
        <v>-7,35631611831207+1,0912064160533i</v>
      </c>
      <c r="AT305" s="240" t="str">
        <f t="shared" ca="1" si="495"/>
        <v>-3,34367328580386-6,64273793196566i</v>
      </c>
      <c r="AU305" s="240" t="str">
        <f t="shared" ca="1" si="496"/>
        <v>5,258617607079-5,25861760708007i</v>
      </c>
      <c r="AV305" s="240" t="str">
        <f t="shared" ca="1" si="497"/>
        <v>6,64273793196634+3,34367328580252i</v>
      </c>
      <c r="AW305" s="240" t="str">
        <f t="shared" ca="1" si="498"/>
        <v>-1,09120641605202+7,35631611831226i</v>
      </c>
      <c r="AX305" s="240" t="str">
        <f t="shared" ca="1" si="499"/>
        <v>-7,32732098740976+1,27141080003214i</v>
      </c>
      <c r="AY305" s="240" t="str">
        <f t="shared" ca="1" si="500"/>
        <v>-3,50568718353345-6,55867941328002i</v>
      </c>
      <c r="AZ305" s="240" t="str">
        <f t="shared" ca="1" si="501"/>
        <v>5,1279808733648-5,38608674618025i</v>
      </c>
      <c r="BA305" s="240" t="str">
        <f t="shared" ca="1" si="502"/>
        <v>6,72279511370638+3,17964528432016i</v>
      </c>
      <c r="BB305" s="240" t="str">
        <f t="shared" ca="1" si="503"/>
        <v>-0,910344730138297+7,38088007945416i</v>
      </c>
      <c r="BC305" s="240" t="str">
        <f t="shared" ca="1" si="504"/>
        <v>-7,29391215233211+1,45084933367865i</v>
      </c>
      <c r="BD305" s="240" t="str">
        <f t="shared" ca="1" si="505"/>
        <v>-3,66558938638324-6,47067019136414i</v>
      </c>
      <c r="BE305" s="240" t="str">
        <f t="shared" ca="1" si="506"/>
        <v>4,99425523571453-5,51031150802854i</v>
      </c>
      <c r="BF305" s="240" t="str">
        <f t="shared" ca="1" si="507"/>
        <v>6,79880273505469+3,01370198340624i</v>
      </c>
      <c r="BG305" s="240" t="str">
        <f t="shared" ca="1" si="508"/>
        <v>-0,728934686591995+7,40099807442597i</v>
      </c>
      <c r="BH305" s="240" t="str">
        <f t="shared" ca="1" si="509"/>
        <v>-7,25610973730941+1,62941392994457i</v>
      </c>
      <c r="BI305" s="240" t="str">
        <f t="shared" ca="1" si="510"/>
        <v>-3,82328357525853-6,37876327967517i</v>
      </c>
      <c r="BJ305" s="240" t="str">
        <f t="shared" ca="1" si="511"/>
        <v>4,85752124546314-5,63121706426311i</v>
      </c>
      <c r="BK305" s="240" t="str">
        <f t="shared" ca="1" si="512"/>
        <v>6,87071501185593+2,84594334111404i</v>
      </c>
      <c r="BL305" s="240" t="str">
        <f t="shared" ca="1" si="513"/>
        <v>-0,547085560054471+7,41665798489816i</v>
      </c>
      <c r="BM305" s="240" t="str">
        <f t="shared" ca="1" si="514"/>
        <v>-7,21393651310595+1,80699702817979i</v>
      </c>
      <c r="BN305" s="240" t="str">
        <f t="shared" ca="1" si="515"/>
        <v>-3,9786747610635-6,28301403950764i</v>
      </c>
      <c r="BO305" s="240" t="str">
        <f t="shared" ca="1" si="516"/>
        <v>4,71786126604214-5,7487305859079i</v>
      </c>
      <c r="BP305" s="240" t="str">
        <f t="shared" ca="1" si="517"/>
        <v>6,93848862684953+2,67647040896281i</v>
      </c>
      <c r="BQ305" s="240" t="str">
        <f t="shared" ca="1" si="518"/>
        <v>-0,364906889624832+7,42785037792753i</v>
      </c>
      <c r="BR305" s="240" t="str">
        <f t="shared" ca="1" si="519"/>
        <v>-7,16741788329172+1,98349165898018i</v>
      </c>
      <c r="BS305" s="240" t="str">
        <f t="shared" ca="1" si="520"/>
        <v>-4,13166934197054-6,18348014661603i</v>
      </c>
      <c r="BT305" s="240" t="str">
        <f t="shared" ca="1" si="521"/>
        <v>4,57535942341256-5,86278128720181i</v>
      </c>
      <c r="BU305" s="240" t="str">
        <f t="shared" ca="1" si="522"/>
        <v>7,00208275573838+2,505385271124i</v>
      </c>
      <c r="BV305" s="240" t="str">
        <f t="shared" ca="1" si="523"/>
        <v>-0,182508412937228+7,43456851163408i</v>
      </c>
      <c r="BW305" s="240" t="str">
        <f t="shared" ca="1" si="524"/>
        <v>-7,11658186895358+2,15879150856559i</v>
      </c>
      <c r="BX305" s="240" t="str">
        <f t="shared" ca="1" si="525"/>
        <v>-4,28217515975308-6,08022155650331i</v>
      </c>
      <c r="BY305" s="240" t="str">
        <f t="shared" ca="1" si="526"/>
        <v>4,43010155534403-5,9733004682765i</v>
      </c>
      <c r="BZ305" s="240" t="str">
        <f t="shared" ca="1" si="527"/>
        <v>7,06145909180247+2,33279098287309i</v>
      </c>
      <c r="CA305" s="240" t="str">
        <f t="shared" ca="1" si="528"/>
        <v>1,5050717271438E-12+7,43680833926583i</v>
      </c>
      <c r="CB305" s="240" t="str">
        <f t="shared" ca="1" si="529"/>
        <v>-7,06145909180153+2,33279098287595i</v>
      </c>
      <c r="CC305" s="240" t="str">
        <f t="shared" ca="1" si="530"/>
        <v>-4,43010155534645-5,9733004682747i</v>
      </c>
      <c r="CD305" s="240" t="str">
        <f t="shared" ca="1" si="531"/>
        <v>4,28217515975684-6,08022155650066i</v>
      </c>
      <c r="CE305" s="240" t="str">
        <f t="shared" ca="1" si="532"/>
        <v>7,11658186895225+2,15879150857i</v>
      </c>
      <c r="CF305" s="240" t="str">
        <f t="shared" ca="1" si="533"/>
        <v>0,18250841293263+7,43456851163419i</v>
      </c>
      <c r="CG305" s="240" t="str">
        <f t="shared" ca="1" si="534"/>
        <v>-7,00208275573992+2,50538527111967i</v>
      </c>
      <c r="CH305" s="240" t="str">
        <f t="shared" ca="1" si="535"/>
        <v>-4,57535942340894-5,86278128720463i</v>
      </c>
      <c r="CI305" s="240" t="str">
        <f t="shared" ca="1" si="536"/>
        <v>4,13166934196839-6,18348014661747i</v>
      </c>
      <c r="CJ305" s="240" t="str">
        <f t="shared" ca="1" si="537"/>
        <v>7,16741788329252+1,98349165897727i</v>
      </c>
      <c r="CK305" s="240" t="str">
        <f t="shared" ca="1" si="538"/>
        <v>0,364906889627839+7,42785037792739i</v>
      </c>
      <c r="CL305" s="240" t="str">
        <f t="shared" ca="1" si="539"/>
        <v>-6,93848862684844+2,67647040896563i</v>
      </c>
      <c r="CM305" s="240" t="str">
        <f t="shared" ca="1" si="540"/>
        <v>-4,71786126604447-5,74873058590599i</v>
      </c>
      <c r="CN305" s="240" t="str">
        <f t="shared" ca="1" si="541"/>
        <v>3,97867476106095-6,28301403950926i</v>
      </c>
      <c r="CO305" s="240" t="str">
        <f t="shared" ca="1" si="542"/>
        <v>7,21393651310488+1,80699702818404i</v>
      </c>
      <c r="CP305" s="240" t="str">
        <f t="shared" ca="1" si="543"/>
        <v>0,547085560049884+7,41665798489851i</v>
      </c>
      <c r="CQ305" s="240" t="str">
        <f t="shared" ca="1" si="544"/>
        <v>-6,87071501185769+2,8459433411098i</v>
      </c>
      <c r="CR305" s="240" t="str">
        <f t="shared" ca="1" si="545"/>
        <v>-4,85752124545966-5,63121706426612i</v>
      </c>
      <c r="CS305" s="240" t="str">
        <f t="shared" ca="1" si="546"/>
        <v>3,82328357525612-6,3787632796766i</v>
      </c>
      <c r="CT305" s="240" t="str">
        <f t="shared" ca="1" si="547"/>
        <v>7,25610973730998+1,62941392994204i</v>
      </c>
      <c r="CU305" s="240" t="str">
        <f t="shared" ca="1" si="548"/>
        <v>0,72893468659499+7,40099807442567i</v>
      </c>
      <c r="CV305" s="240" t="str">
        <f t="shared" ca="1" si="549"/>
        <v>-6,79880273505347+3,01370198340899i</v>
      </c>
      <c r="CW305" s="240" t="str">
        <f t="shared" ca="1" si="550"/>
        <v>-4,99425523571677-5,51031150802652i</v>
      </c>
      <c r="CX305" s="240" t="str">
        <f t="shared" ca="1" si="551"/>
        <v>3,66558938638081-6,47067019136551i</v>
      </c>
      <c r="CY305" s="240" t="str">
        <f t="shared" ca="1" si="552"/>
        <v>7,29391215233126+1,45084933368296i</v>
      </c>
      <c r="CZ305" s="240" t="str">
        <f t="shared" ca="1" si="553"/>
        <v>0,910344730133947+7,3808800794547i</v>
      </c>
      <c r="DA305" s="240" t="str">
        <f t="shared" ca="1" si="554"/>
        <v>-6,72279511370835+3,179645284316i</v>
      </c>
      <c r="DB305" s="240" t="str">
        <f t="shared" ca="1" si="555"/>
        <v>-5,12798087336147-5,38608674618343i</v>
      </c>
      <c r="DC305" s="240" t="str">
        <f t="shared" ca="1" si="556"/>
        <v>3,50568718353098-6,55867941328134i</v>
      </c>
      <c r="DD305" s="240" t="str">
        <f t="shared" ca="1" si="557"/>
        <v>7,32732098741023+1,27141080002939i</v>
      </c>
      <c r="DE305" s="240" t="str">
        <f t="shared" ca="1" si="558"/>
        <v>1,09120641605458+7,35631611831188i</v>
      </c>
      <c r="DF305" s="240" t="str">
        <f t="shared" ca="1" si="559"/>
        <v>-6,64273793196499+3,34367328580521i</v>
      </c>
      <c r="DG305" s="240" t="str">
        <f t="shared" ca="1" si="560"/>
        <v>-5,25861760708113-5,25861760707794i</v>
      </c>
      <c r="DH305" s="240" t="str">
        <f t="shared" ca="1" si="561"/>
        <v>3,34367328580117-6,64273793196702i</v>
      </c>
      <c r="DI305" s="240" t="str">
        <f t="shared" ca="1" si="562"/>
        <v>7,35631611831136+1,09120641605806i</v>
      </c>
      <c r="DJ305" s="240" t="str">
        <f t="shared" ca="1" si="563"/>
        <v>1,27141080002634+7,32732098741076i</v>
      </c>
      <c r="DK305" s="240" t="str">
        <f t="shared" ca="1" si="564"/>
        <v>-6,5586794132828+3,50568718352825i</v>
      </c>
      <c r="DL305" s="240" t="str">
        <f t="shared" ca="1" si="565"/>
        <v>-5,38608674618129-5,12798087336372i</v>
      </c>
      <c r="DM305" s="240" t="str">
        <f t="shared" ca="1" si="566"/>
        <v>3,17964528431841-6,72279511370721i</v>
      </c>
      <c r="DN305" s="240" t="str">
        <f t="shared" ca="1" si="567"/>
        <v>7,38088007945437+0,910344730136594i</v>
      </c>
      <c r="DO305" s="240" t="str">
        <f t="shared" ca="1" si="568"/>
        <v>1,45084933368034+7,29391215233178i</v>
      </c>
      <c r="DP305" s="240" t="str">
        <f t="shared" ca="1" si="569"/>
        <v>-6,47067019136329+3,66558938638474i</v>
      </c>
      <c r="DQ305" s="240" t="str">
        <f t="shared" ca="1" si="570"/>
        <v>-5,51031150802955-4,99425523571342i</v>
      </c>
      <c r="DR305" s="240" t="str">
        <f t="shared" ca="1" si="571"/>
        <v>3,01370198340486-6,7988027350553i</v>
      </c>
      <c r="DS305" s="240" t="str">
        <f t="shared" ca="1" si="572"/>
        <v>7,40099807442612+0,728934686590497i</v>
      </c>
      <c r="DT305" s="240" t="str">
        <f t="shared" ca="1" si="573"/>
        <v>1,62941392993862+7,25610973731075i</v>
      </c>
      <c r="DU305" s="240" t="str">
        <f t="shared" ca="1" si="574"/>
        <v>-6,37876327967841+3,8232835752531i</v>
      </c>
      <c r="DV305" s="240" t="str">
        <f t="shared" ca="1" si="575"/>
        <v>-5,63121706426382-4,85752124546232i</v>
      </c>
      <c r="DW305" s="240" t="str">
        <f t="shared" ca="1" si="576"/>
        <v>2,84594334111305-6,87071501185635i</v>
      </c>
      <c r="DX305" s="240" t="str">
        <f t="shared" ca="1" si="577"/>
        <v>7,41665798489831+0,547085560052548i</v>
      </c>
      <c r="DY305" s="240" t="str">
        <f t="shared" ca="1" si="578"/>
        <v>1,80699702818146+7,21393651310553i</v>
      </c>
      <c r="DZ305" s="240" t="str">
        <f t="shared" ca="1" si="579"/>
        <v>-6,28301403950684+3,97867476106477i</v>
      </c>
      <c r="EA305" s="240" t="str">
        <f t="shared" ca="1" si="580"/>
        <v>-5,74873058590886-4,71786126604098i</v>
      </c>
      <c r="EB305" s="240" t="str">
        <f t="shared" ca="1" si="581"/>
        <v>2,67647040896141-6,93848862685007i</v>
      </c>
      <c r="EC305" s="240" t="str">
        <f t="shared" ca="1" si="582"/>
        <v>7,4278503779276+0,364906889623328i</v>
      </c>
      <c r="ED305" s="240" t="str">
        <f t="shared" ca="1" si="583"/>
        <v>1,98349165897429+7,16741788329335i</v>
      </c>
      <c r="EE305" s="240" t="str">
        <f t="shared" ca="1" si="584"/>
        <v>-6,18348014661941+4,13166934196547i</v>
      </c>
      <c r="EF305" s="240" t="str">
        <f t="shared" ca="1" si="585"/>
        <v>-5,86278128720248-4,57535942341171i</v>
      </c>
      <c r="EG305" s="240" t="str">
        <f t="shared" ca="1" si="586"/>
        <v>2,50538527112299-7,00208275573874i</v>
      </c>
      <c r="EH305" s="240" t="str">
        <f t="shared" ca="1" si="587"/>
        <v>7,4345685116341+0,182508412936146i</v>
      </c>
      <c r="EI305" s="240" t="str">
        <f t="shared" ca="1" si="588"/>
        <v>2,15879150856744+7,11658186895303i</v>
      </c>
      <c r="EJ305" s="240" t="str">
        <f t="shared" ca="1" si="589"/>
        <v>-6,0802215565022+4,28217515975465i</v>
      </c>
      <c r="EK305" s="240" t="str">
        <f t="shared" ca="1" si="590"/>
        <v>-5,9733004682774-4,43010155534282i</v>
      </c>
      <c r="EL305" s="240" t="str">
        <f t="shared" ca="1" si="591"/>
        <v>2,33279098287166-7,06145909180295i</v>
      </c>
      <c r="EM305" s="240" t="str">
        <f t="shared" ca="1" si="592"/>
        <v>7,43680833926583-3,0101434542876E-12i</v>
      </c>
      <c r="EN305" s="240"/>
      <c r="EO305" s="240"/>
      <c r="EP305" s="240"/>
    </row>
    <row r="306" spans="1:146">
      <c r="A306" s="268">
        <f t="shared" si="461"/>
        <v>4.0234375000000001E-3</v>
      </c>
      <c r="B306" s="267">
        <v>206</v>
      </c>
      <c r="C306" s="266">
        <f t="shared" si="462"/>
        <v>41200</v>
      </c>
      <c r="N306" s="265">
        <f t="shared" ca="1" si="463"/>
        <v>7.5591320939918258</v>
      </c>
      <c r="O306" s="240">
        <f t="shared" ca="1" si="464"/>
        <v>-7.4408679060081742</v>
      </c>
      <c r="P306" s="240" t="str">
        <f t="shared" ca="1" si="465"/>
        <v>-2,50675289796595-7,00590501671282i</v>
      </c>
      <c r="Q306" s="240" t="str">
        <f t="shared" ca="1" si="466"/>
        <v>5,75186867343584-4,72043662792012i</v>
      </c>
      <c r="R306" s="240" t="str">
        <f t="shared" ca="1" si="467"/>
        <v>6,38224528621595+3,8253706096582i</v>
      </c>
      <c r="S306" s="240" t="str">
        <f t="shared" ca="1" si="468"/>
        <v>-1,45164131586257+7,29789371563763i</v>
      </c>
      <c r="T306" s="240" t="str">
        <f t="shared" ca="1" si="469"/>
        <v>-7,36033174637408+1,09180207820849i</v>
      </c>
      <c r="U306" s="241" t="str">
        <f t="shared" ca="1" si="470"/>
        <v>-3,50760085004528-6,56225963151597i</v>
      </c>
      <c r="V306" s="240" t="str">
        <f t="shared" ca="1" si="471"/>
        <v>4,99698147411367-5,51331944857427i</v>
      </c>
      <c r="W306" s="240" t="str">
        <f t="shared" ca="1" si="472"/>
        <v>6,8744655624811+2,84749687004637i</v>
      </c>
      <c r="X306" s="240" t="str">
        <f t="shared" ca="1" si="473"/>
        <v>-0,365106083125068+7,43190505474387i</v>
      </c>
      <c r="Y306" s="240" t="str">
        <f t="shared" ca="1" si="474"/>
        <v>-7,12046663211456+2,15996993858842i</v>
      </c>
      <c r="Z306" s="240" t="str">
        <f t="shared" ca="1" si="475"/>
        <v>-4,43251983642909-5,97656114285842i</v>
      </c>
      <c r="AA306" s="240" t="str">
        <f t="shared" ca="1" si="476"/>
        <v>4,13392471640892-6,18685555300315i</v>
      </c>
      <c r="AB306" s="240" t="str">
        <f t="shared" ca="1" si="477"/>
        <v>7,21787441972025+1,80798342243795i</v>
      </c>
      <c r="AC306" s="240" t="str">
        <f t="shared" ca="1" si="478"/>
        <v>0,729332593716681+7,40503809324469i</v>
      </c>
      <c r="AD306" s="240" t="str">
        <f t="shared" ca="1" si="479"/>
        <v>-6,72646491857724+3,18138097275572i</v>
      </c>
      <c r="AE306" s="240" t="str">
        <f t="shared" ca="1" si="480"/>
        <v>-5,26148815425183-5,26148815425162i</v>
      </c>
      <c r="AF306" s="240" t="str">
        <f t="shared" ca="1" si="481"/>
        <v>3,18138097275601-6,7264649185771i</v>
      </c>
      <c r="AG306" s="240" t="str">
        <f t="shared" ca="1" si="482"/>
        <v>7,40503809324465+0,729332593717108i</v>
      </c>
      <c r="AH306" s="240" t="str">
        <f t="shared" ca="1" si="483"/>
        <v>1,80798342243836+7,21787441972016i</v>
      </c>
      <c r="AI306" s="240" t="str">
        <f t="shared" ca="1" si="484"/>
        <v>-6,186855553005+4,13392471640615i</v>
      </c>
      <c r="AJ306" s="240" t="str">
        <f t="shared" ca="1" si="485"/>
        <v>-5,97656114286043-4,43251983642638i</v>
      </c>
      <c r="AK306" s="240" t="str">
        <f t="shared" ca="1" si="486"/>
        <v>2,15996993858595-7,12046663211531i</v>
      </c>
      <c r="AL306" s="240" t="str">
        <f t="shared" ca="1" si="487"/>
        <v>7,43190505474375-0,365106083127595i</v>
      </c>
      <c r="AM306" s="240" t="str">
        <f t="shared" ca="1" si="488"/>
        <v>2,84749687004808+6,87446556248039i</v>
      </c>
      <c r="AN306" s="240" t="str">
        <f t="shared" ca="1" si="489"/>
        <v>-5,51331944857357+4,99698147411444i</v>
      </c>
      <c r="AO306" s="240" t="str">
        <f t="shared" ca="1" si="490"/>
        <v>-6,56225963151615-3,50760085004494i</v>
      </c>
      <c r="AP306" s="240" t="str">
        <f t="shared" ca="1" si="491"/>
        <v>1,09180207820805-7,36033174637414i</v>
      </c>
      <c r="AQ306" s="240" t="str">
        <f t="shared" ca="1" si="492"/>
        <v>7,29789371563772-1,45164131586212i</v>
      </c>
      <c r="AR306" s="240" t="str">
        <f t="shared" ca="1" si="493"/>
        <v>7,29789371563772-1,45164131586212i</v>
      </c>
      <c r="AS306" s="240" t="str">
        <f t="shared" ca="1" si="494"/>
        <v>-4,72043662792153+5,75186867343469i</v>
      </c>
      <c r="AT306" s="240" t="str">
        <f t="shared" ca="1" si="495"/>
        <v>-7,00590501671208-2,50675289796801i</v>
      </c>
      <c r="AU306" s="240" t="str">
        <f t="shared" ca="1" si="496"/>
        <v>2,65082267365841E-12-7,44086790600817i</v>
      </c>
      <c r="AV306" s="240" t="str">
        <f t="shared" ca="1" si="497"/>
        <v>7,00590501671387-2,50675289796301i</v>
      </c>
      <c r="AW306" s="240" t="str">
        <f t="shared" ca="1" si="498"/>
        <v>4,72043662791759+5,75186867343792i</v>
      </c>
      <c r="AX306" s="240" t="str">
        <f t="shared" ca="1" si="499"/>
        <v>-3,82537060965543+6,38224528621761i</v>
      </c>
      <c r="AY306" s="240" t="str">
        <f t="shared" ca="1" si="500"/>
        <v>-7,29789371563813-1,45164131586006i</v>
      </c>
      <c r="AZ306" s="240" t="str">
        <f t="shared" ca="1" si="501"/>
        <v>-1,09180207821034-7,3603317463738i</v>
      </c>
      <c r="BA306" s="240" t="str">
        <f t="shared" ca="1" si="502"/>
        <v>6,56225963151506-3,50760085004698i</v>
      </c>
      <c r="BB306" s="240" t="str">
        <f t="shared" ca="1" si="503"/>
        <v>5,51331944857498+4,99698147411288i</v>
      </c>
      <c r="BC306" s="240" t="str">
        <f t="shared" ca="1" si="504"/>
        <v>-2,84749687004604+6,87446556248123i</v>
      </c>
      <c r="BD306" s="240" t="str">
        <f t="shared" ca="1" si="505"/>
        <v>-7,43190505474386-0,365106083125391i</v>
      </c>
      <c r="BE306" s="240" t="str">
        <f t="shared" ca="1" si="506"/>
        <v>-2,15996993858796-7,1204666321147i</v>
      </c>
      <c r="BF306" s="240" t="str">
        <f t="shared" ca="1" si="507"/>
        <v>5,97656114285911-4,43251983642815i</v>
      </c>
      <c r="BG306" s="240" t="str">
        <f t="shared" ca="1" si="508"/>
        <v>6,18685555300211+4,13392471641047i</v>
      </c>
      <c r="BH306" s="240" t="str">
        <f t="shared" ca="1" si="509"/>
        <v>-1,80798342244042+7,21787441971964i</v>
      </c>
      <c r="BI306" s="240" t="str">
        <f t="shared" ca="1" si="510"/>
        <v>-7,40503809324495+0,729332593714042i</v>
      </c>
      <c r="BJ306" s="240" t="str">
        <f t="shared" ca="1" si="511"/>
        <v>-3,18138097275265-6,72646491857869i</v>
      </c>
      <c r="BK306" s="240" t="str">
        <f t="shared" ca="1" si="512"/>
        <v>5,26148815424923-5,26148815425422i</v>
      </c>
      <c r="BL306" s="240" t="str">
        <f t="shared" ca="1" si="513"/>
        <v>6,72646491857854+3,18138097275296i</v>
      </c>
      <c r="BM306" s="240" t="str">
        <f t="shared" ca="1" si="514"/>
        <v>-0,729332593714591+7,4050380932449i</v>
      </c>
      <c r="BN306" s="240" t="str">
        <f t="shared" ca="1" si="515"/>
        <v>-7,21787441971972+1,8079834224401i</v>
      </c>
      <c r="BO306" s="240" t="str">
        <f t="shared" ca="1" si="516"/>
        <v>-4,13392471641019-6,18685555300231i</v>
      </c>
      <c r="BP306" s="240" t="str">
        <f t="shared" ca="1" si="517"/>
        <v>4,43251983642842-5,97656114285891i</v>
      </c>
      <c r="BQ306" s="240" t="str">
        <f t="shared" ca="1" si="518"/>
        <v>7,1204666321146+2,15996993858828i</v>
      </c>
      <c r="BR306" s="240" t="str">
        <f t="shared" ca="1" si="519"/>
        <v>0,365106083124841+7,43190505474389i</v>
      </c>
      <c r="BS306" s="240" t="str">
        <f t="shared" ca="1" si="520"/>
        <v>-6,87446556248145+2,84749687004553i</v>
      </c>
      <c r="BT306" s="240" t="str">
        <f t="shared" ca="1" si="521"/>
        <v>-4,99698147411248-5,51331944857534i</v>
      </c>
      <c r="BU306" s="240" t="str">
        <f t="shared" ca="1" si="522"/>
        <v>3,50760085004728-6,5622596315149i</v>
      </c>
      <c r="BV306" s="240" t="str">
        <f t="shared" ca="1" si="523"/>
        <v>7,36033174637376+1,09180207821067i</v>
      </c>
      <c r="BW306" s="240" t="str">
        <f t="shared" ca="1" si="524"/>
        <v>1,45164131585973+7,2978937156382i</v>
      </c>
      <c r="BX306" s="240" t="str">
        <f t="shared" ca="1" si="525"/>
        <v>-6,38224528621778+3,82537060965514i</v>
      </c>
      <c r="BY306" s="240" t="str">
        <f t="shared" ca="1" si="526"/>
        <v>-5,7518686734377-4,72043662791785i</v>
      </c>
      <c r="BZ306" s="240" t="str">
        <f t="shared" ca="1" si="527"/>
        <v>2,50675289796333-7,00590501671375i</v>
      </c>
      <c r="CA306" s="240" t="str">
        <f t="shared" ca="1" si="528"/>
        <v>7,44086790600817-2,31171333192817E-12i</v>
      </c>
      <c r="CB306" s="240" t="str">
        <f t="shared" ca="1" si="529"/>
        <v>2,50675289796769+7,00590501671219i</v>
      </c>
      <c r="CC306" s="240" t="str">
        <f t="shared" ca="1" si="530"/>
        <v>-5,75186867343504+4,7204366279211i</v>
      </c>
      <c r="CD306" s="240" t="str">
        <f t="shared" ca="1" si="531"/>
        <v>-6,38224528621625-3,8253706096577i</v>
      </c>
      <c r="CE306" s="240" t="str">
        <f t="shared" ca="1" si="532"/>
        <v>1,45164131586267-7,29789371563761i</v>
      </c>
      <c r="CF306" s="240" t="str">
        <f t="shared" ca="1" si="533"/>
        <v>7,3603317463742-1,09180207820772i</v>
      </c>
      <c r="CG306" s="240" t="str">
        <f t="shared" ca="1" si="534"/>
        <v>3,50760085004464+6,56225963151631i</v>
      </c>
      <c r="CH306" s="240" t="str">
        <f t="shared" ca="1" si="535"/>
        <v>-4,99698147411469+5,51331944857334i</v>
      </c>
      <c r="CI306" s="240" t="str">
        <f t="shared" ca="1" si="536"/>
        <v>-6,8744655624803-2,84749687004829i</v>
      </c>
      <c r="CJ306" s="240" t="str">
        <f t="shared" ca="1" si="537"/>
        <v>0,365106083128251-7,43190505474372i</v>
      </c>
      <c r="CK306" s="240" t="str">
        <f t="shared" ca="1" si="538"/>
        <v>7,12046663211546-2,15996993858542i</v>
      </c>
      <c r="CL306" s="240" t="str">
        <f t="shared" ca="1" si="539"/>
        <v>4,43251983643213+5,97656114285616i</v>
      </c>
      <c r="CM306" s="240" t="str">
        <f t="shared" ca="1" si="540"/>
        <v>-4,13392471640634+6,18685555300488i</v>
      </c>
      <c r="CN306" s="240" t="str">
        <f t="shared" ca="1" si="541"/>
        <v>-7,21787441972074-1,80798342243602i</v>
      </c>
      <c r="CO306" s="240" t="str">
        <f t="shared" ca="1" si="542"/>
        <v>-0,729332593718771-7,40503809324449i</v>
      </c>
      <c r="CP306" s="240" t="str">
        <f t="shared" ca="1" si="543"/>
        <v>6,72646491857666-3,18138097275695i</v>
      </c>
      <c r="CQ306" s="240" t="str">
        <f t="shared" ca="1" si="544"/>
        <v>5,26148815425235+5,2614881542511i</v>
      </c>
      <c r="CR306" s="240" t="str">
        <f t="shared" ca="1" si="545"/>
        <v>-3,18138097275535+6,72646491857741i</v>
      </c>
      <c r="CS306" s="240" t="str">
        <f t="shared" ca="1" si="546"/>
        <v>-7,40503809324466-0,729332593717018i</v>
      </c>
      <c r="CT306" s="240" t="str">
        <f t="shared" ca="1" si="547"/>
        <v>-1,80798342243773-7,21787441972031i</v>
      </c>
      <c r="CU306" s="240" t="str">
        <f t="shared" ca="1" si="548"/>
        <v>6,18685555300389-4,1339247164078i</v>
      </c>
      <c r="CV306" s="240" t="str">
        <f t="shared" ca="1" si="549"/>
        <v>5,97656114285721+4,43251983643072i</v>
      </c>
      <c r="CW306" s="240" t="str">
        <f t="shared" ca="1" si="550"/>
        <v>-2,15996993859103+7,12046663211377i</v>
      </c>
      <c r="CX306" s="240" t="str">
        <f t="shared" ca="1" si="551"/>
        <v>-7,43190505474401+0,365106083122405i</v>
      </c>
      <c r="CY306" s="240" t="str">
        <f t="shared" ca="1" si="552"/>
        <v>-2,84749687004328-6,87446556248238i</v>
      </c>
      <c r="CZ306" s="240" t="str">
        <f t="shared" ca="1" si="553"/>
        <v>5,51331944857216-4,99698147411599i</v>
      </c>
      <c r="DA306" s="240" t="str">
        <f t="shared" ca="1" si="554"/>
        <v>6,56225963151714+3,50760085004309i</v>
      </c>
      <c r="DB306" s="240" t="str">
        <f t="shared" ca="1" si="555"/>
        <v>-1,09180207820598+7,36033174637445i</v>
      </c>
      <c r="DC306" s="240" t="str">
        <f t="shared" ca="1" si="556"/>
        <v>-7,29789371563727+1,45164131586439i</v>
      </c>
      <c r="DD306" s="240" t="str">
        <f t="shared" ca="1" si="557"/>
        <v>-3,82537060965921-6,38224528621534i</v>
      </c>
      <c r="DE306" s="240" t="str">
        <f t="shared" ca="1" si="558"/>
        <v>4,72043662791974-5,75186867343615i</v>
      </c>
      <c r="DF306" s="240" t="str">
        <f t="shared" ca="1" si="559"/>
        <v>7,00590501671279+2,50675289796603i</v>
      </c>
      <c r="DG306" s="240" t="str">
        <f t="shared" ca="1" si="560"/>
        <v>-5,50591527264831E-13+7,44086790600817i</v>
      </c>
      <c r="DH306" s="240" t="str">
        <f t="shared" ca="1" si="561"/>
        <v>-7,00590501671316+2,50675289796499i</v>
      </c>
      <c r="DI306" s="240" t="str">
        <f t="shared" ca="1" si="562"/>
        <v>-4,72043662791921-5,75186867343659i</v>
      </c>
      <c r="DJ306" s="240" t="str">
        <f t="shared" ca="1" si="563"/>
        <v>3,8253706096598-6,38224528621499i</v>
      </c>
      <c r="DK306" s="240" t="str">
        <f t="shared" ca="1" si="564"/>
        <v>7,29789371563714+1,45164131586505i</v>
      </c>
      <c r="DL306" s="240" t="str">
        <f t="shared" ca="1" si="565"/>
        <v>1,09180207820531+7,36033174637455i</v>
      </c>
      <c r="DM306" s="240" t="str">
        <f t="shared" ca="1" si="566"/>
        <v>-6,56225963151766+3,50760085004212i</v>
      </c>
      <c r="DN306" s="240" t="str">
        <f t="shared" ca="1" si="567"/>
        <v>-5,51331944857653-4,99698147411117i</v>
      </c>
      <c r="DO306" s="240" t="str">
        <f t="shared" ca="1" si="568"/>
        <v>2,8474968700439-6,87446556248212i</v>
      </c>
      <c r="DP306" s="240" t="str">
        <f t="shared" ca="1" si="569"/>
        <v>7,43190505474397+0,365106083123082i</v>
      </c>
      <c r="DQ306" s="240" t="str">
        <f t="shared" ca="1" si="570"/>
        <v>2,15996993859037+7,12046663211396i</v>
      </c>
      <c r="DR306" s="240" t="str">
        <f t="shared" ca="1" si="571"/>
        <v>-5,97656114285761+4,43251983643018i</v>
      </c>
      <c r="DS306" s="240" t="str">
        <f t="shared" ca="1" si="572"/>
        <v>-6,18685555300352-4,13392471640837i</v>
      </c>
      <c r="DT306" s="240" t="str">
        <f t="shared" ca="1" si="573"/>
        <v>1,80798342243798-7,21787441972025i</v>
      </c>
      <c r="DU306" s="240" t="str">
        <f t="shared" ca="1" si="574"/>
        <v>7,40503809324477-0,729332593715922i</v>
      </c>
      <c r="DV306" s="240" t="str">
        <f t="shared" ca="1" si="575"/>
        <v>3,18138097275436+6,72646491857788i</v>
      </c>
      <c r="DW306" s="240" t="str">
        <f t="shared" ca="1" si="576"/>
        <v>-5,26148815425313+5,26148815425032i</v>
      </c>
      <c r="DX306" s="240" t="str">
        <f t="shared" ca="1" si="577"/>
        <v>-6,72646491857619-3,18138097275794i</v>
      </c>
      <c r="DY306" s="240" t="str">
        <f t="shared" ca="1" si="578"/>
        <v>0,729332593719866-7,40503809324438i</v>
      </c>
      <c r="DZ306" s="240" t="str">
        <f t="shared" ca="1" si="579"/>
        <v>7,217874419721-1,80798342243495i</v>
      </c>
      <c r="EA306" s="240" t="str">
        <f t="shared" ca="1" si="580"/>
        <v>4,1339247164121+6,18685555300102i</v>
      </c>
      <c r="EB306" s="240" t="str">
        <f t="shared" ca="1" si="581"/>
        <v>-4,43251983642657+5,97656114286029i</v>
      </c>
      <c r="EC306" s="240" t="str">
        <f t="shared" ca="1" si="582"/>
        <v>-7,12046663211527-2,15996993858607i</v>
      </c>
      <c r="ED306" s="240" t="str">
        <f t="shared" ca="1" si="583"/>
        <v>-0,365106083127573-7,43190505474375i</v>
      </c>
      <c r="EE306" s="240" t="str">
        <f t="shared" ca="1" si="584"/>
        <v>6,8744655624804-2,84749687004805i</v>
      </c>
      <c r="EF306" s="240" t="str">
        <f t="shared" ca="1" si="585"/>
        <v>4,99698147411387+5,51331944857408i</v>
      </c>
      <c r="EG306" s="240" t="str">
        <f t="shared" ca="1" si="586"/>
        <v>-3,50760085004561+6,56225963151579i</v>
      </c>
      <c r="EH306" s="240" t="str">
        <f t="shared" ca="1" si="587"/>
        <v>-7,36033174637403-1,09180207820881i</v>
      </c>
      <c r="EI306" s="240" t="str">
        <f t="shared" ca="1" si="588"/>
        <v>-1,45164131586158-7,29789371563783i</v>
      </c>
      <c r="EJ306" s="240" t="str">
        <f t="shared" ca="1" si="589"/>
        <v>6,38224528621681-3,82537060965676i</v>
      </c>
      <c r="EK306" s="240" t="str">
        <f t="shared" ca="1" si="590"/>
        <v>5,75186867343434+4,72043662792195i</v>
      </c>
      <c r="EL306" s="240" t="str">
        <f t="shared" ca="1" si="591"/>
        <v>-2,50675289796833+7,00590501671196i</v>
      </c>
      <c r="EM306" s="240" t="str">
        <f t="shared" ca="1" si="592"/>
        <v>-7,44086790600817-2,98993201538866E-12i</v>
      </c>
      <c r="EN306" s="240"/>
      <c r="EO306" s="240"/>
      <c r="EP306" s="240"/>
    </row>
    <row r="307" spans="1:146">
      <c r="A307" s="268">
        <f t="shared" si="461"/>
        <v>4.0429687499999997E-3</v>
      </c>
      <c r="B307" s="267">
        <v>207</v>
      </c>
      <c r="C307" s="266">
        <f t="shared" si="462"/>
        <v>41400</v>
      </c>
      <c r="N307" s="265">
        <f t="shared" ca="1" si="463"/>
        <v>7.5556233986626946</v>
      </c>
      <c r="O307" s="240">
        <f t="shared" ca="1" si="464"/>
        <v>-7.4443766013373054</v>
      </c>
      <c r="P307" s="240" t="str">
        <f t="shared" ca="1" si="465"/>
        <v>-2,67919418891847-6,94554976086154i</v>
      </c>
      <c r="Q307" s="240" t="str">
        <f t="shared" ca="1" si="466"/>
        <v>5,51591922032693-4,99933776988175i</v>
      </c>
      <c r="R307" s="240" t="str">
        <f t="shared" ca="1" si="467"/>
        <v>6,64949808756565+3,34707606217712i</v>
      </c>
      <c r="S307" s="240" t="str">
        <f t="shared" ca="1" si="468"/>
        <v>-0,729676505999182+7,40852989324678i</v>
      </c>
      <c r="T307" s="240" t="str">
        <f t="shared" ca="1" si="469"/>
        <v>-7,17471199313653+1,98551021102415i</v>
      </c>
      <c r="U307" s="241" t="str">
        <f t="shared" ca="1" si="470"/>
        <v>-4,43460996379659-5,97937935337225i</v>
      </c>
      <c r="V307" s="240" t="str">
        <f t="shared" ca="1" si="471"/>
        <v>3,98272376325869-6,2894081127013i</v>
      </c>
      <c r="W307" s="240" t="str">
        <f t="shared" ca="1" si="472"/>
        <v>7,30133499236979+1,45232582836457i</v>
      </c>
      <c r="X307" s="240" t="str">
        <f t="shared" ca="1" si="473"/>
        <v>1,27270468440765+7,33477782682102i</v>
      </c>
      <c r="Y307" s="240" t="str">
        <f t="shared" ca="1" si="474"/>
        <v>-6,38525479458374+3,82717443955507i</v>
      </c>
      <c r="Z307" s="240" t="str">
        <f t="shared" ca="1" si="475"/>
        <v>-5,86874769957146-4,58001565732183i</v>
      </c>
      <c r="AA307" s="240" t="str">
        <f t="shared" ca="1" si="476"/>
        <v>2,16098845908007-7,12382424420066i</v>
      </c>
      <c r="AB307" s="240" t="str">
        <f t="shared" ca="1" si="477"/>
        <v>7,42420574043581-0,54764231594923i</v>
      </c>
      <c r="AC307" s="240" t="str">
        <f t="shared" ca="1" si="478"/>
        <v>3,1828811333149+6,72963674158765i</v>
      </c>
      <c r="AD307" s="240" t="str">
        <f t="shared" ca="1" si="479"/>
        <v>-5,13319949691379+5,3915680379109i</v>
      </c>
      <c r="AE307" s="240" t="str">
        <f t="shared" ca="1" si="480"/>
        <v>-6,87770717428149-2,84883958961809i</v>
      </c>
      <c r="AF307" s="240" t="str">
        <f t="shared" ca="1" si="481"/>
        <v>0,182694147384362-7,44213449428656i</v>
      </c>
      <c r="AG307" s="240" t="str">
        <f t="shared" ca="1" si="482"/>
        <v>7,00920860797647-2,50793494182105i</v>
      </c>
      <c r="AH307" s="240" t="str">
        <f t="shared" ca="1" si="483"/>
        <v>4,86246462871391+5,63694781925861i</v>
      </c>
      <c r="AI307" s="240" t="str">
        <f t="shared" ca="1" si="484"/>
        <v>-3,5092548375734+6,56535402453714i</v>
      </c>
      <c r="AJ307" s="240" t="str">
        <f t="shared" ca="1" si="485"/>
        <v>-7,38839142467266-0,91127116620786i</v>
      </c>
      <c r="AK307" s="240" t="str">
        <f t="shared" ca="1" si="486"/>
        <v>-1,80883596585801-7,22127796384801i</v>
      </c>
      <c r="AL307" s="240" t="str">
        <f t="shared" ca="1" si="487"/>
        <v>6,08640925263271-4,28653302705173i</v>
      </c>
      <c r="AM307" s="240" t="str">
        <f t="shared" ca="1" si="488"/>
        <v>6,18977292654866+4,13587404308975i</v>
      </c>
      <c r="AN307" s="240" t="str">
        <f t="shared" ca="1" si="489"/>
        <v>-1,63107214554844+7,26349410673365i</v>
      </c>
      <c r="AO307" s="240" t="str">
        <f t="shared" ca="1" si="490"/>
        <v>-7,36380246537466+1,09231691073624i</v>
      </c>
      <c r="AP307" s="240" t="str">
        <f t="shared" ca="1" si="491"/>
        <v>-3,66931976907961-6,47725523773612i</v>
      </c>
      <c r="AQ307" s="240" t="str">
        <f t="shared" ca="1" si="492"/>
        <v>4,72266252067235-5,75458093160354i</v>
      </c>
      <c r="AR307" s="240" t="str">
        <f t="shared" ca="1" si="493"/>
        <v>4,72266252067235-5,75458093160354i</v>
      </c>
      <c r="AS307" s="240" t="str">
        <f t="shared" ca="1" si="494"/>
        <v>0,3652782466427+7,43540952369592i</v>
      </c>
      <c r="AT307" s="240" t="str">
        <f t="shared" ca="1" si="495"/>
        <v>-6,80572171407228+3,01676895587704i</v>
      </c>
      <c r="AU307" s="240" t="str">
        <f t="shared" ca="1" si="496"/>
        <v>-5,26396917651318-5,26396917651097i</v>
      </c>
      <c r="AV307" s="240" t="str">
        <f t="shared" ca="1" si="497"/>
        <v>3,01676895587419-6,80572171407354i</v>
      </c>
      <c r="AW307" s="240" t="str">
        <f t="shared" ca="1" si="498"/>
        <v>7,4354095236957+0,365278246647192i</v>
      </c>
      <c r="AX307" s="240" t="str">
        <f t="shared" ca="1" si="499"/>
        <v>2,33516500849554+7,06864536991611i</v>
      </c>
      <c r="AY307" s="240" t="str">
        <f t="shared" ca="1" si="500"/>
        <v>-5,75458093160169+4,7226625206746i</v>
      </c>
      <c r="AZ307" s="240" t="str">
        <f t="shared" ca="1" si="501"/>
        <v>-6,47725523773765-3,66931976907689i</v>
      </c>
      <c r="BA307" s="240" t="str">
        <f t="shared" ca="1" si="502"/>
        <v>1,09231691074047-7,36380246537404i</v>
      </c>
      <c r="BB307" s="240" t="str">
        <f t="shared" ca="1" si="503"/>
        <v>7,26349410673461-1,63107214554416i</v>
      </c>
      <c r="BC307" s="240" t="str">
        <f t="shared" ca="1" si="504"/>
        <v>4,13587404309217+6,18977292654705i</v>
      </c>
      <c r="BD307" s="240" t="str">
        <f t="shared" ca="1" si="505"/>
        <v>-4,28653302704936+6,08640925263439i</v>
      </c>
      <c r="BE307" s="240" t="str">
        <f t="shared" ca="1" si="506"/>
        <v>-7,22127796384692-1,80883596586237i</v>
      </c>
      <c r="BF307" s="240" t="str">
        <f t="shared" ca="1" si="507"/>
        <v>-0,911271166203289-7,38839142467323i</v>
      </c>
      <c r="BG307" s="240" t="str">
        <f t="shared" ca="1" si="508"/>
        <v>6,56535402453572-3,50925483757606i</v>
      </c>
      <c r="BH307" s="240" t="str">
        <f t="shared" ca="1" si="509"/>
        <v>5,63694781925864+4,86246462871387i</v>
      </c>
      <c r="BI307" s="240" t="str">
        <f t="shared" ca="1" si="510"/>
        <v>-2,5079349418225+7,00920860797595i</v>
      </c>
      <c r="BJ307" s="240" t="str">
        <f t="shared" ca="1" si="511"/>
        <v>-7,44213449428666+0,182694147380605i</v>
      </c>
      <c r="BK307" s="240" t="str">
        <f t="shared" ca="1" si="512"/>
        <v>-2,84883958962009-6,87770717428065i</v>
      </c>
      <c r="BL307" s="240" t="str">
        <f t="shared" ca="1" si="513"/>
        <v>5,39156803791036-5,13319949691436i</v>
      </c>
      <c r="BM307" s="240" t="str">
        <f t="shared" ca="1" si="514"/>
        <v>6,72963674158704+3,18288113331619i</v>
      </c>
      <c r="BN307" s="240" t="str">
        <f t="shared" ca="1" si="515"/>
        <v>-0,547642315952133+7,4242057404356i</v>
      </c>
      <c r="BO307" s="240" t="str">
        <f t="shared" ca="1" si="516"/>
        <v>-7,12382424420003+2,16098845908215i</v>
      </c>
      <c r="BP307" s="240" t="str">
        <f t="shared" ca="1" si="517"/>
        <v>-4,58001565732254-5,86874769957091i</v>
      </c>
      <c r="BQ307" s="240" t="str">
        <f t="shared" ca="1" si="518"/>
        <v>3,82717443955644-6,38525479458293i</v>
      </c>
      <c r="BR307" s="240" t="str">
        <f t="shared" ca="1" si="519"/>
        <v>7,33477782682052+1,27270468441051i</v>
      </c>
      <c r="BS307" s="240" t="str">
        <f t="shared" ca="1" si="520"/>
        <v>1,4523258283668+7,30133499236935i</v>
      </c>
      <c r="BT307" s="240" t="str">
        <f t="shared" ca="1" si="521"/>
        <v>-6,28940811270079+3,9827237632595i</v>
      </c>
      <c r="BU307" s="240" t="str">
        <f t="shared" ca="1" si="522"/>
        <v>-5,97937935337178-4,43460996379723i</v>
      </c>
      <c r="BV307" s="240" t="str">
        <f t="shared" ca="1" si="523"/>
        <v>1,98551021102688-7,17471199313577i</v>
      </c>
      <c r="BW307" s="240" t="str">
        <f t="shared" ca="1" si="524"/>
        <v>7,40852989324648-0,729676506002233i</v>
      </c>
      <c r="BX307" s="240" t="str">
        <f t="shared" ca="1" si="525"/>
        <v>3,34707606217764+6,64949808756539i</v>
      </c>
      <c r="BY307" s="240" t="str">
        <f t="shared" ca="1" si="526"/>
        <v>-4,99933776988228+5,51591922032646i</v>
      </c>
      <c r="BZ307" s="240" t="str">
        <f t="shared" ca="1" si="527"/>
        <v>-6,94554976086066-2,67919418892078i</v>
      </c>
      <c r="CA307" s="240" t="str">
        <f t="shared" ca="1" si="528"/>
        <v>-3,11900340949751E-12-7,44437660133731i</v>
      </c>
      <c r="CB307" s="240" t="str">
        <f t="shared" ca="1" si="529"/>
        <v>6,94554976086115-2,6791941889195i</v>
      </c>
      <c r="CC307" s="240" t="str">
        <f t="shared" ca="1" si="530"/>
        <v>4,99933776988126+5,51591922032738i</v>
      </c>
      <c r="CD307" s="240" t="str">
        <f t="shared" ca="1" si="531"/>
        <v>-3,34707606217925+6,64949808756458i</v>
      </c>
      <c r="CE307" s="240" t="str">
        <f t="shared" ca="1" si="532"/>
        <v>-7,40852989324709-0,729676505996025i</v>
      </c>
      <c r="CF307" s="240" t="str">
        <f t="shared" ca="1" si="533"/>
        <v>-1,98551021102555-7,17471199313615i</v>
      </c>
      <c r="CG307" s="240" t="str">
        <f t="shared" ca="1" si="534"/>
        <v>5,9793793533726-4,43460996379612i</v>
      </c>
      <c r="CH307" s="240" t="str">
        <f t="shared" ca="1" si="535"/>
        <v>6,28940811270005+3,98272376326066i</v>
      </c>
      <c r="CI307" s="240" t="str">
        <f t="shared" ca="1" si="536"/>
        <v>-1,4523258283611+7,30133499237048i</v>
      </c>
      <c r="CJ307" s="240" t="str">
        <f t="shared" ca="1" si="537"/>
        <v>-7,33477782682075+1,27270468440916i</v>
      </c>
      <c r="CK307" s="240" t="str">
        <f t="shared" ca="1" si="538"/>
        <v>-3,82717443955526-6,38525479458363i</v>
      </c>
      <c r="CL307" s="240" t="str">
        <f t="shared" ca="1" si="539"/>
        <v>4,58001565732363-5,86874769957006i</v>
      </c>
      <c r="CM307" s="240" t="str">
        <f t="shared" ca="1" si="540"/>
        <v>7,12382424419963+2,16098845908346i</v>
      </c>
      <c r="CN307" s="240" t="str">
        <f t="shared" ca="1" si="541"/>
        <v>0,547642315950758+7,4242057404357i</v>
      </c>
      <c r="CO307" s="240" t="str">
        <f t="shared" ca="1" si="542"/>
        <v>-6,72963674158771+3,18288113331475i</v>
      </c>
      <c r="CP307" s="240" t="str">
        <f t="shared" ca="1" si="543"/>
        <v>-5,3915680379094-5,13319949691536i</v>
      </c>
      <c r="CQ307" s="240" t="str">
        <f t="shared" ca="1" si="544"/>
        <v>2,84883958962175-6,87770717427997i</v>
      </c>
      <c r="CR307" s="240" t="str">
        <f t="shared" ca="1" si="545"/>
        <v>7,44213449428662+0,182694147381984i</v>
      </c>
      <c r="CS307" s="240" t="str">
        <f t="shared" ca="1" si="546"/>
        <v>2,507934941821+7,00920860797649i</v>
      </c>
      <c r="CT307" s="240" t="str">
        <f t="shared" ca="1" si="547"/>
        <v>-5,63694781925955+4,86246462871283i</v>
      </c>
      <c r="CU307" s="240" t="str">
        <f t="shared" ca="1" si="548"/>
        <v>-6,56535402453497-3,50925483757747i</v>
      </c>
      <c r="CV307" s="240" t="str">
        <f t="shared" ca="1" si="549"/>
        <v>0,911271166205076-7,38839142467301i</v>
      </c>
      <c r="CW307" s="240" t="str">
        <f t="shared" ca="1" si="550"/>
        <v>7,22127796384731-1,80883596586083i</v>
      </c>
      <c r="CX307" s="240" t="str">
        <f t="shared" ca="1" si="551"/>
        <v>4,28653302704823+6,08640925263517i</v>
      </c>
      <c r="CY307" s="240" t="str">
        <f t="shared" ca="1" si="552"/>
        <v>-4,1358740430935+6,18977292654616i</v>
      </c>
      <c r="CZ307" s="240" t="str">
        <f t="shared" ca="1" si="553"/>
        <v>-7,26349410673426-1,63107214554571i</v>
      </c>
      <c r="DA307" s="240" t="str">
        <f t="shared" ca="1" si="554"/>
        <v>-1,09231691073911-7,36380246537424i</v>
      </c>
      <c r="DB307" s="240" t="str">
        <f t="shared" ca="1" si="555"/>
        <v>6,47725523773844-3,66931976907551i</v>
      </c>
      <c r="DC307" s="240" t="str">
        <f t="shared" ca="1" si="556"/>
        <v>5,75458093160068+4,72266252067583i</v>
      </c>
      <c r="DD307" s="240" t="str">
        <f t="shared" ca="1" si="557"/>
        <v>-2,33516500849001+7,06864536991793i</v>
      </c>
      <c r="DE307" s="240" t="str">
        <f t="shared" ca="1" si="558"/>
        <v>-7,43540952369577+0,365278246645815i</v>
      </c>
      <c r="DF307" s="240" t="str">
        <f t="shared" ca="1" si="559"/>
        <v>-3,01676895587273-6,80572171407419i</v>
      </c>
      <c r="DG307" s="240" t="str">
        <f t="shared" ca="1" si="560"/>
        <v>5,26396917651415-5,26396917650999i</v>
      </c>
      <c r="DH307" s="240" t="str">
        <f t="shared" ca="1" si="561"/>
        <v>6,80572171407472+3,01676895587153i</v>
      </c>
      <c r="DI307" s="240" t="str">
        <f t="shared" ca="1" si="562"/>
        <v>-0,365278246644077+7,43540952369585i</v>
      </c>
      <c r="DJ307" s="240" t="str">
        <f t="shared" ca="1" si="563"/>
        <v>-7,06864536991752+2,33516500849126i</v>
      </c>
      <c r="DK307" s="240" t="str">
        <f t="shared" ca="1" si="564"/>
        <v>-4,72266252067129-5,75458093160441i</v>
      </c>
      <c r="DL307" s="240" t="str">
        <f t="shared" ca="1" si="565"/>
        <v>3,66931976907436-6,47725523773909i</v>
      </c>
      <c r="DM307" s="240" t="str">
        <f t="shared" ca="1" si="566"/>
        <v>7,36380246537449+1,09231691073739i</v>
      </c>
      <c r="DN307" s="240" t="str">
        <f t="shared" ca="1" si="567"/>
        <v>1,63107214554741+7,26349410673388i</v>
      </c>
      <c r="DO307" s="240" t="str">
        <f t="shared" ca="1" si="568"/>
        <v>-6,18977292654966+4,13587404308826i</v>
      </c>
      <c r="DP307" s="240" t="str">
        <f t="shared" ca="1" si="569"/>
        <v>-6,08640925263618-4,28653302704681i</v>
      </c>
      <c r="DQ307" s="240" t="str">
        <f t="shared" ca="1" si="570"/>
        <v>1,80883596585914-7,22127796384773i</v>
      </c>
      <c r="DR307" s="240" t="str">
        <f t="shared" ca="1" si="571"/>
        <v>7,38839142467289-0,911271166205969i</v>
      </c>
      <c r="DS307" s="240" t="str">
        <f t="shared" ca="1" si="572"/>
        <v>3,50925483757191+6,56535402453794i</v>
      </c>
      <c r="DT307" s="240" t="str">
        <f t="shared" ca="1" si="573"/>
        <v>-4,86246462871728+5,63694781925571i</v>
      </c>
      <c r="DU307" s="240" t="str">
        <f t="shared" ca="1" si="574"/>
        <v>-7,00920860797707-2,50793494181936i</v>
      </c>
      <c r="DV307" s="240" t="str">
        <f t="shared" ca="1" si="575"/>
        <v>-0,182694147383301-7,44213449428659i</v>
      </c>
      <c r="DW307" s="240" t="str">
        <f t="shared" ca="1" si="576"/>
        <v>6,87770717428238-2,84883958961593i</v>
      </c>
      <c r="DX307" s="240" t="str">
        <f t="shared" ca="1" si="577"/>
        <v>5,13319949691111+5,39156803791345i</v>
      </c>
      <c r="DY307" s="240" t="str">
        <f t="shared" ca="1" si="578"/>
        <v>-3,18288113331318+6,72963674158846i</v>
      </c>
      <c r="DZ307" s="240" t="str">
        <f t="shared" ca="1" si="579"/>
        <v>-7,4242057404358-0,547642315949445i</v>
      </c>
      <c r="EA307" s="240" t="str">
        <f t="shared" ca="1" si="580"/>
        <v>-2,16098845907784-7,12382424420134i</v>
      </c>
      <c r="EB307" s="240" t="str">
        <f t="shared" ca="1" si="581"/>
        <v>5,86874769957367-4,58001565731899i</v>
      </c>
      <c r="EC307" s="240" t="str">
        <f t="shared" ca="1" si="582"/>
        <v>6,38525479458431+3,82717443955413i</v>
      </c>
      <c r="ED307" s="240" t="str">
        <f t="shared" ca="1" si="583"/>
        <v>-1,27270468440785+7,33477782682098i</v>
      </c>
      <c r="EE307" s="240" t="str">
        <f t="shared" ca="1" si="584"/>
        <v>-7,30133499237022+1,45232582836238i</v>
      </c>
      <c r="EF307" s="240" t="str">
        <f t="shared" ca="1" si="585"/>
        <v>-3,98272376325569-6,2894081127032i</v>
      </c>
      <c r="EG307" s="240" t="str">
        <f t="shared" ca="1" si="586"/>
        <v>4,43460996379507-5,97937935337339i</v>
      </c>
      <c r="EH307" s="240" t="str">
        <f t="shared" ca="1" si="587"/>
        <v>7,1747119931365+1,98551021102428i</v>
      </c>
      <c r="EI307" s="240" t="str">
        <f t="shared" ca="1" si="588"/>
        <v>0,729676505997757+7,40852989324692i</v>
      </c>
      <c r="EJ307" s="240" t="str">
        <f t="shared" ca="1" si="589"/>
        <v>-6,64949808756722+3,347076062174i</v>
      </c>
      <c r="EK307" s="240" t="str">
        <f t="shared" ca="1" si="590"/>
        <v>-5,51591922032827-4,99933776988028i</v>
      </c>
      <c r="EL307" s="240" t="str">
        <f t="shared" ca="1" si="591"/>
        <v>2,67919418891827-6,94554976086162i</v>
      </c>
      <c r="EM307" s="240" t="str">
        <f t="shared" ca="1" si="592"/>
        <v>7,44437660133731+1,37894189253845E-12i</v>
      </c>
      <c r="EN307" s="240"/>
      <c r="EO307" s="240"/>
      <c r="EP307" s="240"/>
    </row>
    <row r="308" spans="1:146">
      <c r="A308" s="268">
        <f t="shared" si="461"/>
        <v>4.0624999999999993E-3</v>
      </c>
      <c r="B308" s="267">
        <v>208</v>
      </c>
      <c r="C308" s="266">
        <f t="shared" si="462"/>
        <v>41600</v>
      </c>
      <c r="N308" s="265">
        <f t="shared" ca="1" si="463"/>
        <v>7.5525624944865415</v>
      </c>
      <c r="O308" s="240">
        <f t="shared" ca="1" si="464"/>
        <v>-7.4474375055134585</v>
      </c>
      <c r="P308" s="240" t="str">
        <f t="shared" ca="1" si="465"/>
        <v>-2,85001094693436-6,88053508100081i</v>
      </c>
      <c r="Q308" s="240" t="str">
        <f t="shared" ca="1" si="466"/>
        <v>5,26613356261174-5,26613356261145i</v>
      </c>
      <c r="R308" s="240" t="str">
        <f t="shared" ca="1" si="467"/>
        <v>6,88053508100068+2,85001094693468i</v>
      </c>
      <c r="S308" s="240" t="str">
        <f t="shared" ca="1" si="468"/>
        <v>3,24801922963729E-13+7,44743750551346i</v>
      </c>
      <c r="T308" s="240" t="str">
        <f t="shared" ca="1" si="469"/>
        <v>-6,88053508100071+2,8500109469346i</v>
      </c>
      <c r="U308" s="241" t="str">
        <f t="shared" ca="1" si="470"/>
        <v>-5,26613356261168-5,26613356261151i</v>
      </c>
      <c r="V308" s="240" t="str">
        <f t="shared" ca="1" si="471"/>
        <v>2,85001094693436-6,88053508100081i</v>
      </c>
      <c r="W308" s="240" t="str">
        <f t="shared" ca="1" si="472"/>
        <v>7,44743750551346+9,12373208123294E-14i</v>
      </c>
      <c r="X308" s="240" t="str">
        <f t="shared" ca="1" si="473"/>
        <v>2,85001094693424+6,88053508100086i</v>
      </c>
      <c r="Y308" s="240" t="str">
        <f t="shared" ca="1" si="474"/>
        <v>-5,2661335626118+5,26613356261138i</v>
      </c>
      <c r="Z308" s="240" t="str">
        <f t="shared" ca="1" si="475"/>
        <v>-6,88053508100065-2,85001094693474i</v>
      </c>
      <c r="AA308" s="240" t="str">
        <f t="shared" ca="1" si="476"/>
        <v>-2,33564602151399E-13-7,44743750551346i</v>
      </c>
      <c r="AB308" s="240" t="str">
        <f t="shared" ca="1" si="477"/>
        <v>6,88053508100075-2,85001094693449i</v>
      </c>
      <c r="AC308" s="240" t="str">
        <f t="shared" ca="1" si="478"/>
        <v>5,26613356261165+5,26613356261154i</v>
      </c>
      <c r="AD308" s="240" t="str">
        <f t="shared" ca="1" si="479"/>
        <v>-2,85001094693444+6,88053508100078i</v>
      </c>
      <c r="AE308" s="240" t="str">
        <f t="shared" ca="1" si="480"/>
        <v>-7,44743750551346-1,82474641624659E-13i</v>
      </c>
      <c r="AF308" s="240" t="str">
        <f t="shared" ca="1" si="481"/>
        <v>-2,8500109469341-6,88053508100092i</v>
      </c>
      <c r="AG308" s="240" t="str">
        <f t="shared" ca="1" si="482"/>
        <v>5,26613356261183-5,26613356261135i</v>
      </c>
      <c r="AH308" s="240" t="str">
        <f t="shared" ca="1" si="483"/>
        <v>6,8805350810009+2,85001094693414i</v>
      </c>
      <c r="AI308" s="240" t="str">
        <f t="shared" ca="1" si="484"/>
        <v>-2,08019621888029E-12+7,44743750551346i</v>
      </c>
      <c r="AJ308" s="240" t="str">
        <f t="shared" ca="1" si="485"/>
        <v>-6,88053508099994+2,85001094693646i</v>
      </c>
      <c r="AK308" s="240" t="str">
        <f t="shared" ca="1" si="486"/>
        <v>-5,26613356261106-5,26613356261212i</v>
      </c>
      <c r="AL308" s="240" t="str">
        <f t="shared" ca="1" si="487"/>
        <v>2,8500109469311-6,88053508100216i</v>
      </c>
      <c r="AM308" s="240" t="str">
        <f t="shared" ca="1" si="488"/>
        <v>7,44743750551346-4,67129204302799E-13i</v>
      </c>
      <c r="AN308" s="240" t="str">
        <f t="shared" ca="1" si="489"/>
        <v>2,85001094693197+6,8805350810018i</v>
      </c>
      <c r="AO308" s="240" t="str">
        <f t="shared" ca="1" si="490"/>
        <v>-5,2661335626104+5,26613356261279i</v>
      </c>
      <c r="AP308" s="240" t="str">
        <f t="shared" ca="1" si="491"/>
        <v>-6,8805350810003-2,85001094693559i</v>
      </c>
      <c r="AQ308" s="240" t="str">
        <f t="shared" ca="1" si="492"/>
        <v>-3,12028907987729E-12-7,44743750551346i</v>
      </c>
      <c r="AR308" s="240" t="str">
        <f t="shared" ca="1" si="493"/>
        <v>-3,12028907987729E-12-7,44743750551346i</v>
      </c>
      <c r="AS308" s="240" t="str">
        <f t="shared" ca="1" si="494"/>
        <v>5,26613356260942+5,26613356261376i</v>
      </c>
      <c r="AT308" s="240" t="str">
        <f t="shared" ca="1" si="495"/>
        <v>-2,85001094693334+6,88053508100123i</v>
      </c>
      <c r="AU308" s="240" t="str">
        <f t="shared" ca="1" si="496"/>
        <v>-7,44743750551346-1,84663161672889E-12i</v>
      </c>
      <c r="AV308" s="240" t="str">
        <f t="shared" ca="1" si="497"/>
        <v>-2,85001094693677-6,88053508099982i</v>
      </c>
      <c r="AW308" s="240" t="str">
        <f t="shared" ca="1" si="498"/>
        <v>5,26613356261204-5,26613356261115i</v>
      </c>
      <c r="AX308" s="240" t="str">
        <f t="shared" ca="1" si="499"/>
        <v>6,88053508099941+2,85001094693773i</v>
      </c>
      <c r="AY308" s="240" t="str">
        <f t="shared" ca="1" si="500"/>
        <v>8,06528258845598E-13+7,44743750551346i</v>
      </c>
      <c r="AZ308" s="240" t="str">
        <f t="shared" ca="1" si="501"/>
        <v>-6,88053508100172+2,85001094693218i</v>
      </c>
      <c r="BA308" s="240" t="str">
        <f t="shared" ca="1" si="502"/>
        <v>-5,26613356261303-5,26613356261016i</v>
      </c>
      <c r="BB308" s="240" t="str">
        <f t="shared" ca="1" si="503"/>
        <v>2,85001094693547-6,88053508100035i</v>
      </c>
      <c r="BC308" s="240" t="str">
        <f t="shared" ca="1" si="504"/>
        <v>7,44743750551346-3,24801922963729E-12i</v>
      </c>
      <c r="BD308" s="240" t="str">
        <f t="shared" ca="1" si="505"/>
        <v>2,85001094693463+6,8805350810007i</v>
      </c>
      <c r="BE308" s="240" t="str">
        <f t="shared" ca="1" si="506"/>
        <v>-5,26613356261367+5,26613356260951i</v>
      </c>
      <c r="BF308" s="240" t="str">
        <f t="shared" ca="1" si="507"/>
        <v>-6,88053508100137-2,85001094693302i</v>
      </c>
      <c r="BG308" s="240" t="str">
        <f t="shared" ca="1" si="508"/>
        <v>1,5072325621861E-12-7,44743750551346i</v>
      </c>
      <c r="BH308" s="240" t="str">
        <f t="shared" ca="1" si="509"/>
        <v>6,88053508099976-2,85001094693689i</v>
      </c>
      <c r="BI308" s="240" t="str">
        <f t="shared" ca="1" si="510"/>
        <v>5,26613356261139+5,2661335626118i</v>
      </c>
      <c r="BJ308" s="240" t="str">
        <f t="shared" ca="1" si="511"/>
        <v>-2,85001094693761+6,88053508099947i</v>
      </c>
      <c r="BK308" s="240" t="str">
        <f t="shared" ca="1" si="512"/>
        <v>-7,44743750551346+9,34258408605599E-13i</v>
      </c>
      <c r="BL308" s="240" t="str">
        <f t="shared" ca="1" si="513"/>
        <v>-2,85001094693249-6,88053508100158i</v>
      </c>
      <c r="BM308" s="240" t="str">
        <f t="shared" ca="1" si="514"/>
        <v>5,26613356261007-5,26613356261312i</v>
      </c>
      <c r="BN308" s="240" t="str">
        <f t="shared" ca="1" si="515"/>
        <v>6,8805350810004+2,85001094693536i</v>
      </c>
      <c r="BO308" s="240" t="str">
        <f t="shared" ca="1" si="516"/>
        <v>3,37574937939729E-12+7,44743750551346i</v>
      </c>
      <c r="BP308" s="240" t="str">
        <f t="shared" ca="1" si="517"/>
        <v>-6,88053508100057+2,85001094693495i</v>
      </c>
      <c r="BQ308" s="240" t="str">
        <f t="shared" ca="1" si="518"/>
        <v>-5,26613356260976-5,26613356261343i</v>
      </c>
      <c r="BR308" s="240" t="str">
        <f t="shared" ca="1" si="519"/>
        <v>2,85001094693271-6,88053508100149i</v>
      </c>
      <c r="BS308" s="240" t="str">
        <f t="shared" ca="1" si="520"/>
        <v>7,44743750551346+1,37950241242609E-12i</v>
      </c>
      <c r="BT308" s="240" t="str">
        <f t="shared" ca="1" si="521"/>
        <v>2,8500109469372+6,88053508099964i</v>
      </c>
      <c r="BU308" s="240" t="str">
        <f t="shared" ca="1" si="522"/>
        <v>-5,26613356261171+5,26613356261148i</v>
      </c>
      <c r="BV308" s="240" t="str">
        <f t="shared" ca="1" si="523"/>
        <v>-6,88053508099951-2,85001094693749i</v>
      </c>
      <c r="BW308" s="240" t="str">
        <f t="shared" ca="1" si="524"/>
        <v>-1,0619885583656E-12-7,44743750551346i</v>
      </c>
      <c r="BX308" s="240" t="str">
        <f t="shared" ca="1" si="525"/>
        <v>6,88053508100145-2,85001094693281i</v>
      </c>
      <c r="BY308" s="240" t="str">
        <f t="shared" ca="1" si="526"/>
        <v>5,2661335626132+5,26613356260998i</v>
      </c>
      <c r="BZ308" s="240" t="str">
        <f t="shared" ca="1" si="527"/>
        <v>-2,85001094693485+6,88053508100061i</v>
      </c>
      <c r="CA308" s="240" t="str">
        <f t="shared" ca="1" si="528"/>
        <v>-7,44743750551346+3,92681733872288E-12i</v>
      </c>
      <c r="CB308" s="240" t="str">
        <f t="shared" ca="1" si="529"/>
        <v>-2,85001094693506-6,88053508100052i</v>
      </c>
      <c r="CC308" s="240" t="str">
        <f t="shared" ca="1" si="530"/>
        <v>5,26613356261334-5,26613356260985i</v>
      </c>
      <c r="CD308" s="240" t="str">
        <f t="shared" ca="1" si="531"/>
        <v>6,88053508100154+2,85001094693259i</v>
      </c>
      <c r="CE308" s="240" t="str">
        <f t="shared" ca="1" si="532"/>
        <v>-1,25177226266609E-12+7,44743750551346i</v>
      </c>
      <c r="CF308" s="240" t="str">
        <f t="shared" ca="1" si="533"/>
        <v>-6,88053508099959+2,85001094693732i</v>
      </c>
      <c r="CG308" s="240" t="str">
        <f t="shared" ca="1" si="534"/>
        <v>-5,26613356261157-5,26613356261161i</v>
      </c>
      <c r="CH308" s="240" t="str">
        <f t="shared" ca="1" si="535"/>
        <v>2,85001094693699-6,88053508099973i</v>
      </c>
      <c r="CI308" s="240" t="str">
        <f t="shared" ca="1" si="536"/>
        <v>7,44743750551346-1,6130565176912E-12i</v>
      </c>
      <c r="CJ308" s="240" t="str">
        <f t="shared" ca="1" si="537"/>
        <v>2,85001094693293+6,8805350810014i</v>
      </c>
      <c r="CK308" s="240" t="str">
        <f t="shared" ca="1" si="538"/>
        <v>-5,26613356260959+5,2661335626136i</v>
      </c>
      <c r="CL308" s="240" t="str">
        <f t="shared" ca="1" si="539"/>
        <v>-6,88053508100066-2,85001094693473i</v>
      </c>
      <c r="CM308" s="240" t="str">
        <f t="shared" ca="1" si="540"/>
        <v>3,56553308369778E-12-7,44743750551346i</v>
      </c>
      <c r="CN308" s="240" t="str">
        <f t="shared" ca="1" si="541"/>
        <v>6,88053508100047-2,85001094693518i</v>
      </c>
      <c r="CO308" s="240" t="str">
        <f t="shared" ca="1" si="542"/>
        <v>5,26613356260993+5,26613356261325i</v>
      </c>
      <c r="CP308" s="240" t="str">
        <f t="shared" ca="1" si="543"/>
        <v>-2,85001094693247+6,88053508100159i</v>
      </c>
      <c r="CQ308" s="240" t="str">
        <f t="shared" ca="1" si="544"/>
        <v>-7,44743750551346-7,00704303340498E-13i</v>
      </c>
      <c r="CR308" s="240" t="str">
        <f t="shared" ca="1" si="545"/>
        <v>-2,85001094693744-6,88053508099953i</v>
      </c>
      <c r="CS308" s="240" t="str">
        <f t="shared" ca="1" si="546"/>
        <v>5,26613356261122-5,26613356261196i</v>
      </c>
      <c r="CT308" s="240" t="str">
        <f t="shared" ca="1" si="547"/>
        <v>6,88053508099977+2,85001094693687i</v>
      </c>
      <c r="CU308" s="240" t="str">
        <f t="shared" ca="1" si="548"/>
        <v>1,7407866674512E-12+7,44743750551346i</v>
      </c>
      <c r="CV308" s="240" t="str">
        <f t="shared" ca="1" si="549"/>
        <v>-6,88053508100136+2,85001094693305i</v>
      </c>
      <c r="CW308" s="240" t="str">
        <f t="shared" ca="1" si="550"/>
        <v>-5,26613356261369-5,2661335626095i</v>
      </c>
      <c r="CX308" s="240" t="str">
        <f t="shared" ca="1" si="551"/>
        <v>2,85001094693461-6,88053508100071i</v>
      </c>
      <c r="CY308" s="240" t="str">
        <f t="shared" ca="1" si="552"/>
        <v>7,44743750551346+3,01446512437219E-12i</v>
      </c>
      <c r="CZ308" s="240" t="str">
        <f t="shared" ca="1" si="553"/>
        <v>2,8500109469353+6,88053508100042i</v>
      </c>
      <c r="DA308" s="240" t="str">
        <f t="shared" ca="1" si="554"/>
        <v>-5,26613356261286+5,26613356261032i</v>
      </c>
      <c r="DB308" s="240" t="str">
        <f t="shared" ca="1" si="555"/>
        <v>-6,8805350810018-2,85001094693197i</v>
      </c>
      <c r="DC308" s="240" t="str">
        <f t="shared" ca="1" si="556"/>
        <v>5,72974153580497E-13-7,44743750551346i</v>
      </c>
      <c r="DD308" s="240" t="str">
        <f t="shared" ca="1" si="557"/>
        <v>6,88053508100224-2,85001094693091i</v>
      </c>
      <c r="DE308" s="240" t="str">
        <f t="shared" ca="1" si="558"/>
        <v>5,26613356261205+5,26613356261113i</v>
      </c>
      <c r="DF308" s="240" t="str">
        <f t="shared" ca="1" si="559"/>
        <v>-2,85001094693675+6,88053508099982i</v>
      </c>
      <c r="DG308" s="240" t="str">
        <f t="shared" ca="1" si="560"/>
        <v>-7,44743750551346+1,8685168172112E-12i</v>
      </c>
      <c r="DH308" s="240" t="str">
        <f t="shared" ca="1" si="561"/>
        <v>-2,85001094693317-6,88053508100131i</v>
      </c>
      <c r="DI308" s="240" t="str">
        <f t="shared" ca="1" si="562"/>
        <v>5,26613356260941-5,26613356261378i</v>
      </c>
      <c r="DJ308" s="240" t="str">
        <f t="shared" ca="1" si="563"/>
        <v>6,88053508100075+2,85001094693449i</v>
      </c>
      <c r="DK308" s="240" t="str">
        <f t="shared" ca="1" si="564"/>
        <v>-2,88673497461219E-12+7,44743750551346i</v>
      </c>
      <c r="DL308" s="240" t="str">
        <f t="shared" ca="1" si="565"/>
        <v>-6,88053508100021+2,85001094693581i</v>
      </c>
      <c r="DM308" s="240" t="str">
        <f t="shared" ca="1" si="566"/>
        <v>-5,26613356261011-5,26613356261307i</v>
      </c>
      <c r="DN308" s="240" t="str">
        <f t="shared" ca="1" si="567"/>
        <v>2,85001094693185-6,88053508100185i</v>
      </c>
      <c r="DO308" s="240" t="str">
        <f t="shared" ca="1" si="568"/>
        <v>7,44743750551346+2,19061942549029E-14i</v>
      </c>
      <c r="DP308" s="240" t="str">
        <f t="shared" ca="1" si="569"/>
        <v>2,85001094693103+6,88053508100219i</v>
      </c>
      <c r="DQ308" s="240" t="str">
        <f t="shared" ca="1" si="570"/>
        <v>-5,26613356261075+5,26613356261244i</v>
      </c>
      <c r="DR308" s="240" t="str">
        <f t="shared" ca="1" si="571"/>
        <v>-6,88053508099987-2,85001094693663i</v>
      </c>
      <c r="DS308" s="240" t="str">
        <f t="shared" ca="1" si="572"/>
        <v>-2,41958477653679E-12-7,44743750551346i</v>
      </c>
      <c r="DT308" s="240" t="str">
        <f t="shared" ca="1" si="573"/>
        <v>6,88053508100126-2,85001094693328i</v>
      </c>
      <c r="DU308" s="240" t="str">
        <f t="shared" ca="1" si="574"/>
        <v>5,26613356261416+5,26613356260902i</v>
      </c>
      <c r="DV308" s="240" t="str">
        <f t="shared" ca="1" si="575"/>
        <v>-2,85001094693438+6,88053508100081i</v>
      </c>
      <c r="DW308" s="240" t="str">
        <f t="shared" ca="1" si="576"/>
        <v>-7,44743750551346-2,75900482485219E-12i</v>
      </c>
      <c r="DX308" s="240" t="str">
        <f t="shared" ca="1" si="577"/>
        <v>-2,85001094693553-6,88053508100032i</v>
      </c>
      <c r="DY308" s="240" t="str">
        <f t="shared" ca="1" si="578"/>
        <v>5,26613356261268-5,2661335626105i</v>
      </c>
      <c r="DZ308" s="240" t="str">
        <f t="shared" ca="1" si="579"/>
        <v>6,88053508100207+2,85001094693134i</v>
      </c>
      <c r="EA308" s="240" t="str">
        <f t="shared" ca="1" si="580"/>
        <v>-3,17513854060494E-13+7,44743750551346i</v>
      </c>
      <c r="EB308" s="240" t="str">
        <f t="shared" ca="1" si="581"/>
        <v>-6,88053508100198+2,85001094693153i</v>
      </c>
      <c r="EC308" s="240" t="str">
        <f t="shared" ca="1" si="582"/>
        <v>-5,26613356261223-5,26613356261096i</v>
      </c>
      <c r="ED308" s="240" t="str">
        <f t="shared" ca="1" si="583"/>
        <v>2,85001094693612-6,88053508100008i</v>
      </c>
      <c r="EE308" s="240" t="str">
        <f t="shared" ca="1" si="584"/>
        <v>7,44743750551346-2,12397711673119E-12i</v>
      </c>
      <c r="EF308" s="240" t="str">
        <f t="shared" ca="1" si="585"/>
        <v>2,85001094693379+6,88053508100105i</v>
      </c>
      <c r="EG308" s="240" t="str">
        <f t="shared" ca="1" si="586"/>
        <v>-5,26613356260923+5,26613356261396i</v>
      </c>
      <c r="EH308" s="240" t="str">
        <f t="shared" ca="1" si="587"/>
        <v>-6,88053508100102-2,85001094693387i</v>
      </c>
      <c r="EI308" s="240" t="str">
        <f t="shared" ca="1" si="588"/>
        <v>2,20793686552659E-12-7,44743750551346i</v>
      </c>
      <c r="EJ308" s="240" t="str">
        <f t="shared" ca="1" si="589"/>
        <v>6,88053508100011-2,85001094693605i</v>
      </c>
      <c r="EK308" s="240" t="str">
        <f t="shared" ca="1" si="590"/>
        <v>5,2661335626109+5,26613356261229i</v>
      </c>
      <c r="EL308" s="240" t="str">
        <f t="shared" ca="1" si="591"/>
        <v>-2,85001094693161+6,88053508100195i</v>
      </c>
      <c r="EM308" s="240" t="str">
        <f t="shared" ca="1" si="592"/>
        <v>-7,44743750551346+2,335541052651E-13i</v>
      </c>
      <c r="EN308" s="240"/>
      <c r="EO308" s="240"/>
      <c r="EP308" s="240"/>
    </row>
    <row r="309" spans="1:146">
      <c r="A309" s="268">
        <f t="shared" si="461"/>
        <v>4.0820312499999989E-3</v>
      </c>
      <c r="B309" s="267">
        <v>209</v>
      </c>
      <c r="C309" s="266">
        <f t="shared" si="462"/>
        <v>41800</v>
      </c>
      <c r="N309" s="265">
        <f t="shared" ca="1" si="463"/>
        <v>7.5498705393773067</v>
      </c>
      <c r="O309" s="240">
        <f t="shared" ca="1" si="464"/>
        <v>-7.4501294606226933</v>
      </c>
      <c r="P309" s="240" t="str">
        <f t="shared" ca="1" si="465"/>
        <v>-3,01910025213-6,81098103415556i</v>
      </c>
      <c r="Q309" s="240" t="str">
        <f t="shared" ca="1" si="466"/>
        <v>5,00320115405057-5,52018180788868i</v>
      </c>
      <c r="R309" s="240" t="str">
        <f t="shared" ca="1" si="467"/>
        <v>7,07410787192776+2,33696957540484i</v>
      </c>
      <c r="S309" s="240" t="str">
        <f t="shared" ca="1" si="468"/>
        <v>0,730240384814964+7,41425505094231i</v>
      </c>
      <c r="T309" s="240" t="str">
        <f t="shared" ca="1" si="469"/>
        <v>-6,48226072576364+3,67215534301864i</v>
      </c>
      <c r="U309" s="241" t="str">
        <f t="shared" ca="1" si="470"/>
        <v>-5,98400009327796-4,43803693807155i</v>
      </c>
      <c r="V309" s="240" t="str">
        <f t="shared" ca="1" si="471"/>
        <v>1,6323326041516-7,26910718379237i</v>
      </c>
      <c r="W309" s="240" t="str">
        <f t="shared" ca="1" si="472"/>
        <v>7,30697731207716-1,45344815553489i</v>
      </c>
      <c r="X309" s="240" t="str">
        <f t="shared" ca="1" si="473"/>
        <v>4,28984557055023+6,09111270301813i</v>
      </c>
      <c r="Y309" s="240" t="str">
        <f t="shared" ca="1" si="474"/>
        <v>-3,83013200030116+6,39018918658182i</v>
      </c>
      <c r="Z309" s="240" t="str">
        <f t="shared" ca="1" si="475"/>
        <v>-7,39410101977892-0,911975377596611i</v>
      </c>
      <c r="AA309" s="240" t="str">
        <f t="shared" ca="1" si="476"/>
        <v>-2,16265842598076-7,12932938729672i</v>
      </c>
      <c r="AB309" s="240" t="str">
        <f t="shared" ca="1" si="477"/>
        <v>5,64130393520206-4,86622224016864i</v>
      </c>
      <c r="AC309" s="240" t="str">
        <f t="shared" ca="1" si="478"/>
        <v>6,73483726478651+3,18534079760411i</v>
      </c>
      <c r="AD309" s="240" t="str">
        <f t="shared" ca="1" si="479"/>
        <v>-0,182835329618187+7,4478856209183i</v>
      </c>
      <c r="AE309" s="240" t="str">
        <f t="shared" ca="1" si="480"/>
        <v>-6,88302212322853+2,85104111355568i</v>
      </c>
      <c r="AF309" s="240" t="str">
        <f t="shared" ca="1" si="481"/>
        <v>-5,39573452946664-5,13716632663959i</v>
      </c>
      <c r="AG309" s="240" t="str">
        <f t="shared" ca="1" si="482"/>
        <v>2,50987302174233-7,01462517849444i</v>
      </c>
      <c r="AH309" s="240" t="str">
        <f t="shared" ca="1" si="483"/>
        <v>7,42994301209977-0,548065522531737i</v>
      </c>
      <c r="AI309" s="240" t="str">
        <f t="shared" ca="1" si="484"/>
        <v>3,51196671667082+6,5704275934702i</v>
      </c>
      <c r="AJ309" s="240" t="str">
        <f t="shared" ca="1" si="485"/>
        <v>-4,58355499809208+5,87328294563639i</v>
      </c>
      <c r="AK309" s="240" t="str">
        <f t="shared" ca="1" si="486"/>
        <v>-7,22685841714968-1,8102337966437i</v>
      </c>
      <c r="AL309" s="240" t="str">
        <f t="shared" ca="1" si="487"/>
        <v>-1,27368820409357-7,34044599045529i</v>
      </c>
      <c r="AM309" s="240" t="str">
        <f t="shared" ca="1" si="488"/>
        <v>6,19455625422779-4,13907016046425i</v>
      </c>
      <c r="AN309" s="240" t="str">
        <f t="shared" ca="1" si="489"/>
        <v>6,29426843638053+3,9858015292814i</v>
      </c>
      <c r="AO309" s="240" t="str">
        <f t="shared" ca="1" si="490"/>
        <v>-1,09316103051243+7,36949305864434i</v>
      </c>
      <c r="AP309" s="240" t="str">
        <f t="shared" ca="1" si="491"/>
        <v>-7,1802564612252+1,98704457198925i</v>
      </c>
      <c r="AQ309" s="240" t="str">
        <f t="shared" ca="1" si="492"/>
        <v>-4,72631209596668-5,75902795196874i</v>
      </c>
      <c r="AR309" s="240" t="str">
        <f t="shared" ca="1" si="493"/>
        <v>-4,72631209596668-5,75902795196874i</v>
      </c>
      <c r="AS309" s="240" t="str">
        <f t="shared" ca="1" si="494"/>
        <v>7,44115545341041+0,365560526067504i</v>
      </c>
      <c r="AT309" s="240" t="str">
        <f t="shared" ca="1" si="495"/>
        <v>2,68126461442035+6,95091713714784i</v>
      </c>
      <c r="AU309" s="240" t="str">
        <f t="shared" ca="1" si="496"/>
        <v>-5,26803706232246+5,26803706232551i</v>
      </c>
      <c r="AV309" s="240" t="str">
        <f t="shared" ca="1" si="497"/>
        <v>-6,95091713714672-2,68126461442324i</v>
      </c>
      <c r="AW309" s="240" t="str">
        <f t="shared" ca="1" si="498"/>
        <v>-0,365560526072021-7,44115545341018i</v>
      </c>
      <c r="AX309" s="240" t="str">
        <f t="shared" ca="1" si="499"/>
        <v>6,65463668128229-3,34966261288662i</v>
      </c>
      <c r="AY309" s="240" t="str">
        <f t="shared" ca="1" si="500"/>
        <v>5,7590279519669+4,72631209596891i</v>
      </c>
      <c r="AZ309" s="240" t="str">
        <f t="shared" ca="1" si="501"/>
        <v>-1,98704457198489+7,18025646122641i</v>
      </c>
      <c r="BA309" s="240" t="str">
        <f t="shared" ca="1" si="502"/>
        <v>-7,36949305864477+1,09316103050958i</v>
      </c>
      <c r="BB309" s="240" t="str">
        <f t="shared" ca="1" si="503"/>
        <v>-3,98580152928522-6,29426843637811i</v>
      </c>
      <c r="BC309" s="240" t="str">
        <f t="shared" ca="1" si="504"/>
        <v>4,13907016046665-6,19455625422619i</v>
      </c>
      <c r="BD309" s="240" t="str">
        <f t="shared" ca="1" si="505"/>
        <v>7,34044599045477+1,27368820409652i</v>
      </c>
      <c r="BE309" s="240" t="str">
        <f t="shared" ca="1" si="506"/>
        <v>1,81023379664798+7,2268584171486i</v>
      </c>
      <c r="BF309" s="240" t="str">
        <f t="shared" ca="1" si="507"/>
        <v>-5,87328294563824+4,58355499808972i</v>
      </c>
      <c r="BG309" s="240" t="str">
        <f t="shared" ca="1" si="508"/>
        <v>-6,57042759347228-3,51196671666692i</v>
      </c>
      <c r="BH309" s="240" t="str">
        <f t="shared" ca="1" si="509"/>
        <v>0,548065522533983-7,4299430120996i</v>
      </c>
      <c r="BI309" s="240" t="str">
        <f t="shared" ca="1" si="510"/>
        <v>7,01462517849414-2,5098730217432i</v>
      </c>
      <c r="BJ309" s="240" t="str">
        <f t="shared" ca="1" si="511"/>
        <v>5,13716632663688+5,39573452946921i</v>
      </c>
      <c r="BK309" s="240" t="str">
        <f t="shared" ca="1" si="512"/>
        <v>-2,85104111355561+6,88302212322856i</v>
      </c>
      <c r="BL309" s="240" t="str">
        <f t="shared" ca="1" si="513"/>
        <v>-7,44788562091823+0,182835329621226i</v>
      </c>
      <c r="BM309" s="240" t="str">
        <f t="shared" ca="1" si="514"/>
        <v>-3,18534079760264-6,7348372647872i</v>
      </c>
      <c r="BN309" s="240" t="str">
        <f t="shared" ca="1" si="515"/>
        <v>4,86622224016746-5,64130393520308i</v>
      </c>
      <c r="BO309" s="240" t="str">
        <f t="shared" ca="1" si="516"/>
        <v>7,12932938729588+2,16265842598352i</v>
      </c>
      <c r="BP309" s="240" t="str">
        <f t="shared" ca="1" si="517"/>
        <v>0,911975377596849+7,3941010197789i</v>
      </c>
      <c r="BQ309" s="240" t="str">
        <f t="shared" ca="1" si="518"/>
        <v>-6,39018918658028+3,83013200030373i</v>
      </c>
      <c r="BR309" s="240" t="str">
        <f t="shared" ca="1" si="519"/>
        <v>-6,09111270301771-4,28984557055081i</v>
      </c>
      <c r="BS309" s="240" t="str">
        <f t="shared" ca="1" si="520"/>
        <v>1,45344815553253-7,30697731207763i</v>
      </c>
      <c r="BT309" s="240" t="str">
        <f t="shared" ca="1" si="521"/>
        <v>7,26910718379282-1,63233260414961i</v>
      </c>
      <c r="BU309" s="240" t="str">
        <f t="shared" ca="1" si="522"/>
        <v>4,43803693807213+5,98400009327754i</v>
      </c>
      <c r="BV309" s="240" t="str">
        <f t="shared" ca="1" si="523"/>
        <v>-3,67215534302192+6,48226072576179i</v>
      </c>
      <c r="BW309" s="240" t="str">
        <f t="shared" ca="1" si="524"/>
        <v>-7,41425505094225-0,730240384815572i</v>
      </c>
      <c r="BX309" s="240" t="str">
        <f t="shared" ca="1" si="525"/>
        <v>-2,33696957540758-7,07410787192685i</v>
      </c>
      <c r="BY309" s="240" t="str">
        <f t="shared" ca="1" si="526"/>
        <v>5,52018180788974-5,00320115404941i</v>
      </c>
      <c r="BZ309" s="240" t="str">
        <f t="shared" ca="1" si="527"/>
        <v>6,81098103415614+3,01910025212869i</v>
      </c>
      <c r="CA309" s="240" t="str">
        <f t="shared" ca="1" si="528"/>
        <v>-2,88777518454303E-12+7,45012946062269i</v>
      </c>
      <c r="CB309" s="240" t="str">
        <f t="shared" ca="1" si="529"/>
        <v>-6,81098103415557+3,01910025213i</v>
      </c>
      <c r="CC309" s="240" t="str">
        <f t="shared" ca="1" si="530"/>
        <v>-5,52018180789069-5,00320115404836i</v>
      </c>
      <c r="CD309" s="240" t="str">
        <f t="shared" ca="1" si="531"/>
        <v>2,33696957540623-7,0741078719273i</v>
      </c>
      <c r="CE309" s="240" t="str">
        <f t="shared" ca="1" si="532"/>
        <v>7,41425505094206-0,73024038481741i</v>
      </c>
      <c r="CF309" s="240" t="str">
        <f t="shared" ca="1" si="533"/>
        <v>3,67215534301689+6,48226072576464i</v>
      </c>
      <c r="CG309" s="240" t="str">
        <f t="shared" ca="1" si="534"/>
        <v>-4,43803693807098+5,98400009327839i</v>
      </c>
      <c r="CH309" s="240" t="str">
        <f t="shared" ca="1" si="535"/>
        <v>-7,26910718379322-1,63233260414781i</v>
      </c>
      <c r="CI309" s="240" t="str">
        <f t="shared" ca="1" si="536"/>
        <v>-1,45344815553434-7,30697731207727i</v>
      </c>
      <c r="CJ309" s="240" t="str">
        <f t="shared" ca="1" si="537"/>
        <v>6,09111270301689-4,28984557055198i</v>
      </c>
      <c r="CK309" s="240" t="str">
        <f t="shared" ca="1" si="538"/>
        <v>6,39018918658101+3,83013200030251i</v>
      </c>
      <c r="CL309" s="240" t="str">
        <f t="shared" ca="1" si="539"/>
        <v>-0,911975377595016+7,39410101977912i</v>
      </c>
      <c r="CM309" s="240" t="str">
        <f t="shared" ca="1" si="540"/>
        <v>-7,12932938729756+2,16265842597799i</v>
      </c>
      <c r="CN309" s="240" t="str">
        <f t="shared" ca="1" si="541"/>
        <v>-4,86622224016854-5,64130393520215i</v>
      </c>
      <c r="CO309" s="240" t="str">
        <f t="shared" ca="1" si="542"/>
        <v>3,18534079760136-6,73483726478781i</v>
      </c>
      <c r="CP309" s="240" t="str">
        <f t="shared" ca="1" si="543"/>
        <v>7,44788562091826+0,182835329619592i</v>
      </c>
      <c r="CQ309" s="240" t="str">
        <f t="shared" ca="1" si="544"/>
        <v>2,85104111355731+6,88302212322785i</v>
      </c>
      <c r="CR309" s="240" t="str">
        <f t="shared" ca="1" si="545"/>
        <v>-5,13716632664107+5,39573452946523i</v>
      </c>
      <c r="CS309" s="240" t="str">
        <f t="shared" ca="1" si="546"/>
        <v>-7,01462517849469-2,50987302174166i</v>
      </c>
      <c r="CT309" s="240" t="str">
        <f t="shared" ca="1" si="547"/>
        <v>-0,548065522535615-7,42994301209949i</v>
      </c>
      <c r="CU309" s="240" t="str">
        <f t="shared" ca="1" si="548"/>
        <v>6,57042759347151-3,51196671666837i</v>
      </c>
      <c r="CV309" s="240" t="str">
        <f t="shared" ca="1" si="549"/>
        <v>5,87328294563911+4,5835549980886i</v>
      </c>
      <c r="CW309" s="240" t="str">
        <f t="shared" ca="1" si="550"/>
        <v>-1,8102337966466+7,22685841714895i</v>
      </c>
      <c r="CX309" s="240" t="str">
        <f t="shared" ca="1" si="551"/>
        <v>-7,3404459904545+1,27368820409813i</v>
      </c>
      <c r="CY309" s="240" t="str">
        <f t="shared" ca="1" si="552"/>
        <v>-4,13907016046184-6,1945562542294i</v>
      </c>
      <c r="CZ309" s="240" t="str">
        <f t="shared" ca="1" si="553"/>
        <v>3,98580152928402-6,29426843637887i</v>
      </c>
      <c r="DA309" s="240" t="str">
        <f t="shared" ca="1" si="554"/>
        <v>7,36949305864501+1,09316103050796i</v>
      </c>
      <c r="DB309" s="240" t="str">
        <f t="shared" ca="1" si="555"/>
        <v>1,98704457198647+7,18025646122597i</v>
      </c>
      <c r="DC309" s="240" t="str">
        <f t="shared" ca="1" si="556"/>
        <v>-5,75902795196574+4,72631209597033i</v>
      </c>
      <c r="DD309" s="240" t="str">
        <f t="shared" ca="1" si="557"/>
        <v>-6,65463668127979-3,34966261289159i</v>
      </c>
      <c r="DE309" s="240" t="str">
        <f t="shared" ca="1" si="558"/>
        <v>0,365560526070388-7,44115545341026i</v>
      </c>
      <c r="DF309" s="240" t="str">
        <f t="shared" ca="1" si="559"/>
        <v>6,95091713714613-2,68126461442476i</v>
      </c>
      <c r="DG309" s="240" t="str">
        <f t="shared" ca="1" si="560"/>
        <v>5,26803706232361+5,26803706232435i</v>
      </c>
      <c r="DH309" s="240" t="str">
        <f t="shared" ca="1" si="561"/>
        <v>-2,68126461441902+6,95091713714835i</v>
      </c>
      <c r="DI309" s="240" t="str">
        <f t="shared" ca="1" si="562"/>
        <v>-7,44115545341034+0,365560526068926i</v>
      </c>
      <c r="DJ309" s="240" t="str">
        <f t="shared" ca="1" si="563"/>
        <v>-3,34966261289065-6,65463668128026i</v>
      </c>
      <c r="DK309" s="240" t="str">
        <f t="shared" ca="1" si="564"/>
        <v>4,72631209597147-5,7590279519648i</v>
      </c>
      <c r="DL309" s="240" t="str">
        <f t="shared" ca="1" si="565"/>
        <v>7,18025646122569+1,98704457198747i</v>
      </c>
      <c r="DM309" s="240" t="str">
        <f t="shared" ca="1" si="566"/>
        <v>1,09316103051405+7,3694930586441i</v>
      </c>
      <c r="DN309" s="240" t="str">
        <f t="shared" ca="1" si="567"/>
        <v>-6,29426843637988+3,98580152928243i</v>
      </c>
      <c r="DO309" s="240" t="str">
        <f t="shared" ca="1" si="568"/>
        <v>-6,19455625422882-4,13907016046271i</v>
      </c>
      <c r="DP309" s="240" t="str">
        <f t="shared" ca="1" si="569"/>
        <v>1,27368820409957-7,34044599045424i</v>
      </c>
      <c r="DQ309" s="240" t="str">
        <f t="shared" ca="1" si="570"/>
        <v>7,2268584171492-1,81023379664559i</v>
      </c>
      <c r="DR309" s="240" t="str">
        <f t="shared" ca="1" si="571"/>
        <v>4,58355499808744+5,87328294564001i</v>
      </c>
      <c r="DS309" s="240" t="str">
        <f t="shared" ca="1" si="572"/>
        <v>-3,51196671666966+6,57042759347082i</v>
      </c>
      <c r="DT309" s="240" t="str">
        <f t="shared" ca="1" si="573"/>
        <v>-7,42994301209997-0,54806552252905i</v>
      </c>
      <c r="DU309" s="240" t="str">
        <f t="shared" ca="1" si="574"/>
        <v>-2,50987302174028-7,01462517849518i</v>
      </c>
      <c r="DV309" s="240" t="str">
        <f t="shared" ca="1" si="575"/>
        <v>5,39573452946624-5,13716632664i</v>
      </c>
      <c r="DW309" s="240" t="str">
        <f t="shared" ca="1" si="576"/>
        <v>6,88302212322745+2,85104111355827i</v>
      </c>
      <c r="DX309" s="240" t="str">
        <f t="shared" ca="1" si="577"/>
        <v>0,182835329618128+7,4478856209183i</v>
      </c>
      <c r="DY309" s="240" t="str">
        <f t="shared" ca="1" si="578"/>
        <v>-6,73483726478825+3,18534079760042i</v>
      </c>
      <c r="DZ309" s="240" t="str">
        <f t="shared" ca="1" si="579"/>
        <v>-5,6413039352012-4,86622224016964i</v>
      </c>
      <c r="EA309" s="240" t="str">
        <f t="shared" ca="1" si="580"/>
        <v>2,16265842597939-7,12932938729713i</v>
      </c>
      <c r="EB309" s="240" t="str">
        <f t="shared" ca="1" si="581"/>
        <v>7,39410101977925-0,911975377593981i</v>
      </c>
      <c r="EC309" s="240" t="str">
        <f t="shared" ca="1" si="582"/>
        <v>3,83013200030125+6,39018918658176i</v>
      </c>
      <c r="ED309" s="240" t="str">
        <f t="shared" ca="1" si="583"/>
        <v>-4,28984557054728+6,0911127030202i</v>
      </c>
      <c r="EE309" s="240" t="str">
        <f t="shared" ca="1" si="584"/>
        <v>-7,30697731207707-1,45344815553536i</v>
      </c>
      <c r="EF309" s="240" t="str">
        <f t="shared" ca="1" si="585"/>
        <v>-1,63233260415381-7,26910718379187i</v>
      </c>
      <c r="EG309" s="240" t="str">
        <f t="shared" ca="1" si="586"/>
        <v>5,984000093279-4,43803693807014i</v>
      </c>
      <c r="EH309" s="240" t="str">
        <f t="shared" ca="1" si="587"/>
        <v>6,48226072576412+3,6721553430178i</v>
      </c>
      <c r="EI309" s="240" t="str">
        <f t="shared" ca="1" si="588"/>
        <v>-0,730240384818867+7,41425505094192i</v>
      </c>
      <c r="EJ309" s="240" t="str">
        <f t="shared" ca="1" si="589"/>
        <v>-7,07410787192763+2,33696957540524i</v>
      </c>
      <c r="EK309" s="240" t="str">
        <f t="shared" ca="1" si="590"/>
        <v>-5,00320115405292-5,52018180788656i</v>
      </c>
      <c r="EL309" s="240" t="str">
        <f t="shared" ca="1" si="591"/>
        <v>3,01910025213172-6,8109810341548i</v>
      </c>
      <c r="EM309" s="240" t="str">
        <f t="shared" ca="1" si="592"/>
        <v>7,45012946062269-1,84728456186752E-12i</v>
      </c>
      <c r="EN309" s="240"/>
      <c r="EO309" s="240"/>
      <c r="EP309" s="240"/>
    </row>
    <row r="310" spans="1:146">
      <c r="A310" s="268">
        <f t="shared" si="461"/>
        <v>4.1015624999999984E-3</v>
      </c>
      <c r="B310" s="267">
        <v>210</v>
      </c>
      <c r="C310" s="266">
        <f t="shared" si="462"/>
        <v>42000</v>
      </c>
      <c r="N310" s="265">
        <f t="shared" ca="1" si="463"/>
        <v>7.5474862043294699</v>
      </c>
      <c r="O310" s="240">
        <f t="shared" ca="1" si="464"/>
        <v>-7.4525137956705301</v>
      </c>
      <c r="P310" s="240" t="str">
        <f t="shared" ca="1" si="465"/>
        <v>-3,18636023219835-6,73699267814092i</v>
      </c>
      <c r="Q310" s="240" t="str">
        <f t="shared" ca="1" si="466"/>
        <v>4,72782470211035-5,76087106788328i</v>
      </c>
      <c r="R310" s="240" t="str">
        <f t="shared" ca="1" si="467"/>
        <v>7,22917129666398+1,81081314280332i</v>
      </c>
      <c r="S310" s="240" t="str">
        <f t="shared" ca="1" si="468"/>
        <v>1,45391331622687+7,30931583279569i</v>
      </c>
      <c r="T310" s="240" t="str">
        <f t="shared" ca="1" si="469"/>
        <v>-5,98591520914586+4,43945728480136i</v>
      </c>
      <c r="U310" s="241" t="str">
        <f t="shared" ca="1" si="470"/>
        <v>-6,57253038925121-3,51309068443i</v>
      </c>
      <c r="V310" s="240" t="str">
        <f t="shared" ca="1" si="471"/>
        <v>0,365677519846402-7,44353691642209i</v>
      </c>
      <c r="W310" s="240" t="str">
        <f t="shared" ca="1" si="472"/>
        <v>6,8852249615781-2,85195355907514i</v>
      </c>
      <c r="X310" s="240" t="str">
        <f t="shared" ca="1" si="473"/>
        <v>5,52194848362549+5,00480237560343i</v>
      </c>
      <c r="Y310" s="240" t="str">
        <f t="shared" ca="1" si="474"/>
        <v>-2,16335056191097+7,13161105367778i</v>
      </c>
      <c r="Z310" s="240" t="str">
        <f t="shared" ca="1" si="475"/>
        <v>-7,37185158686576+1,09351088512386i</v>
      </c>
      <c r="AA310" s="240" t="str">
        <f t="shared" ca="1" si="476"/>
        <v>-4,14039482604274-6,19653875636537i</v>
      </c>
      <c r="AB310" s="240" t="str">
        <f t="shared" ca="1" si="477"/>
        <v>3,83135779349209-6,39223429896832i</v>
      </c>
      <c r="AC310" s="240" t="str">
        <f t="shared" ca="1" si="478"/>
        <v>7,41662790476518+0,730474090517927i</v>
      </c>
      <c r="AD310" s="240" t="str">
        <f t="shared" ca="1" si="479"/>
        <v>2,51067628002684+7,01687013500821i</v>
      </c>
      <c r="AE310" s="240" t="str">
        <f t="shared" ca="1" si="480"/>
        <v>-5,26972304180478+5,26972304180508i</v>
      </c>
      <c r="AF310" s="240" t="str">
        <f t="shared" ca="1" si="481"/>
        <v>-7,01687013500811-2,51067628002712i</v>
      </c>
      <c r="AG310" s="240" t="str">
        <f t="shared" ca="1" si="482"/>
        <v>-0,730474090518367-7,41662790476514i</v>
      </c>
      <c r="AH310" s="240" t="str">
        <f t="shared" ca="1" si="483"/>
        <v>6,39223429896848-3,83135779349183i</v>
      </c>
      <c r="AI310" s="240" t="str">
        <f t="shared" ca="1" si="484"/>
        <v>6,19653875636517+4,14039482604304i</v>
      </c>
      <c r="AJ310" s="240" t="str">
        <f t="shared" ca="1" si="485"/>
        <v>-1,09351088512274+7,37185158686592i</v>
      </c>
      <c r="AK310" s="240" t="str">
        <f t="shared" ca="1" si="486"/>
        <v>-7,13161105367702+2,16335056191347i</v>
      </c>
      <c r="AL310" s="240" t="str">
        <f t="shared" ca="1" si="487"/>
        <v>-5,00480237560152-5,52194848362722i</v>
      </c>
      <c r="AM310" s="240" t="str">
        <f t="shared" ca="1" si="488"/>
        <v>2,85195355907615-6,88522496157769i</v>
      </c>
      <c r="AN310" s="240" t="str">
        <f t="shared" ca="1" si="489"/>
        <v>7,44353691642204-0,365677519847531i</v>
      </c>
      <c r="AO310" s="240" t="str">
        <f t="shared" ca="1" si="490"/>
        <v>3,51309068443238+6,57253038924995i</v>
      </c>
      <c r="AP310" s="240" t="str">
        <f t="shared" ca="1" si="491"/>
        <v>-4,43945728480345+5,98591520914431i</v>
      </c>
      <c r="AQ310" s="240" t="str">
        <f t="shared" ca="1" si="492"/>
        <v>-7,30931583279549-1,45391331622787i</v>
      </c>
      <c r="AR310" s="240" t="str">
        <f t="shared" ca="1" si="493"/>
        <v>-7,30931583279549-1,45391331622787i</v>
      </c>
      <c r="AS310" s="240" t="str">
        <f t="shared" ca="1" si="494"/>
        <v>5,76087106788158-4,72782470211242i</v>
      </c>
      <c r="AT310" s="240" t="str">
        <f t="shared" ca="1" si="495"/>
        <v>6,73699267813964+3,18636023220105i</v>
      </c>
      <c r="AU310" s="240" t="str">
        <f t="shared" ca="1" si="496"/>
        <v>-1,04080907662505E-12+7,45251379567053i</v>
      </c>
      <c r="AV310" s="240" t="str">
        <f t="shared" ca="1" si="497"/>
        <v>-6,73699267814063+3,18636023219898i</v>
      </c>
      <c r="AW310" s="240" t="str">
        <f t="shared" ca="1" si="498"/>
        <v>-5,76087106788497-4,7278247021083i</v>
      </c>
      <c r="AX310" s="240" t="str">
        <f t="shared" ca="1" si="499"/>
        <v>1,81081314280661-7,22917129666315i</v>
      </c>
      <c r="AY310" s="240" t="str">
        <f t="shared" ca="1" si="500"/>
        <v>7,3093158327959-1,45391331622583i</v>
      </c>
      <c r="AZ310" s="240" t="str">
        <f t="shared" ca="1" si="501"/>
        <v>4,43945728480161+5,98591520914567i</v>
      </c>
      <c r="BA310" s="240" t="str">
        <f t="shared" ca="1" si="502"/>
        <v>-3,51309068442767+6,57253038925246i</v>
      </c>
      <c r="BB310" s="240" t="str">
        <f t="shared" ca="1" si="503"/>
        <v>-7,44353691642193-0,365677519849822i</v>
      </c>
      <c r="BC310" s="240" t="str">
        <f t="shared" ca="1" si="504"/>
        <v>-2,85195355907413-6,88522496157852i</v>
      </c>
      <c r="BD310" s="240" t="str">
        <f t="shared" ca="1" si="505"/>
        <v>5,00480237560307-5,52194848362582i</v>
      </c>
      <c r="BE310" s="240" t="str">
        <f t="shared" ca="1" si="506"/>
        <v>7,13161105367853+2,16335056190847i</v>
      </c>
      <c r="BF310" s="240" t="str">
        <f t="shared" ca="1" si="507"/>
        <v>1,09351088512069+7,37185158686623i</v>
      </c>
      <c r="BG310" s="240" t="str">
        <f t="shared" ca="1" si="508"/>
        <v>-6,19653875636639+4,14039482604122i</v>
      </c>
      <c r="BH310" s="240" t="str">
        <f t="shared" ca="1" si="509"/>
        <v>-6,39223429896854-3,83135779349171i</v>
      </c>
      <c r="BI310" s="240" t="str">
        <f t="shared" ca="1" si="510"/>
        <v>0,730474090516117-7,41662790476536i</v>
      </c>
      <c r="BJ310" s="240" t="str">
        <f t="shared" ca="1" si="511"/>
        <v>7,01687013500931-2,51067628002377i</v>
      </c>
      <c r="BK310" s="240" t="str">
        <f t="shared" ca="1" si="512"/>
        <v>5,26972304180375+5,26972304180611i</v>
      </c>
      <c r="BL310" s="240" t="str">
        <f t="shared" ca="1" si="513"/>
        <v>-2,5106762800267+7,01687013500826i</v>
      </c>
      <c r="BM310" s="240" t="str">
        <f t="shared" ca="1" si="514"/>
        <v>-7,41662790476496+0,730474090520177i</v>
      </c>
      <c r="BN310" s="240" t="str">
        <f t="shared" ca="1" si="515"/>
        <v>-3,83135779348903-6,39223429897015i</v>
      </c>
      <c r="BO310" s="240" t="str">
        <f t="shared" ca="1" si="516"/>
        <v>4,140394826044-6,19653875636453i</v>
      </c>
      <c r="BP310" s="240" t="str">
        <f t="shared" ca="1" si="517"/>
        <v>7,37185158686574+1,09351088512398i</v>
      </c>
      <c r="BQ310" s="240" t="str">
        <f t="shared" ca="1" si="518"/>
        <v>2,16335056191258+7,13161105367729i</v>
      </c>
      <c r="BR310" s="240" t="str">
        <f t="shared" ca="1" si="519"/>
        <v>-5,52194848362806+5,0048023756006i</v>
      </c>
      <c r="BS310" s="240" t="str">
        <f t="shared" ca="1" si="520"/>
        <v>-6,88522496157733-2,85195355907702i</v>
      </c>
      <c r="BT310" s="240" t="str">
        <f t="shared" ca="1" si="521"/>
        <v>-0,365677519846492-7,44353691642209i</v>
      </c>
      <c r="BU310" s="240" t="str">
        <f t="shared" ca="1" si="522"/>
        <v>6,57253038925054-3,51309068443127i</v>
      </c>
      <c r="BV310" s="240" t="str">
        <f t="shared" ca="1" si="523"/>
        <v>5,98591520914823+4,43945728479816i</v>
      </c>
      <c r="BW310" s="240" t="str">
        <f t="shared" ca="1" si="524"/>
        <v>-1,45391331622909+7,30931583279524i</v>
      </c>
      <c r="BX310" s="240" t="str">
        <f t="shared" ca="1" si="525"/>
        <v>-7,22917129666391+1,81081314280357i</v>
      </c>
      <c r="BY310" s="240" t="str">
        <f t="shared" ca="1" si="526"/>
        <v>-4,72782470211162-5,76087106788225i</v>
      </c>
      <c r="BZ310" s="240" t="str">
        <f t="shared" ca="1" si="527"/>
        <v>3,18636023219529-6,73699267814237i</v>
      </c>
      <c r="CA310" s="240" t="str">
        <f t="shared" ca="1" si="528"/>
        <v>7,45251379567053+2,08161815325009E-12i</v>
      </c>
      <c r="CB310" s="240" t="str">
        <f t="shared" ca="1" si="529"/>
        <v>3,18636023219804+6,73699267814107i</v>
      </c>
      <c r="CC310" s="240" t="str">
        <f t="shared" ca="1" si="530"/>
        <v>-4,72782470210927+5,76087106788418i</v>
      </c>
      <c r="CD310" s="240" t="str">
        <f t="shared" ca="1" si="531"/>
        <v>-7,22917129666475-1,81081314280022i</v>
      </c>
      <c r="CE310" s="240" t="str">
        <f t="shared" ca="1" si="532"/>
        <v>-1,4539133162246-7,30931583279615i</v>
      </c>
      <c r="CF310" s="240" t="str">
        <f t="shared" ca="1" si="533"/>
        <v>5,98591520914616-4,43945728480094i</v>
      </c>
      <c r="CG310" s="240" t="str">
        <f t="shared" ca="1" si="534"/>
        <v>6,57253038925197+3,51309068442859i</v>
      </c>
      <c r="CH310" s="240" t="str">
        <f t="shared" ca="1" si="535"/>
        <v>-0,365677519843456+7,44353691642224i</v>
      </c>
      <c r="CI310" s="240" t="str">
        <f t="shared" ca="1" si="536"/>
        <v>-6,88522496157892+2,85195355907317i</v>
      </c>
      <c r="CJ310" s="240" t="str">
        <f t="shared" ca="1" si="537"/>
        <v>-5,52194848362497-5,004802375604i</v>
      </c>
      <c r="CK310" s="240" t="str">
        <f t="shared" ca="1" si="538"/>
        <v>2,16335056190967-7,13161105367817i</v>
      </c>
      <c r="CL310" s="240" t="str">
        <f t="shared" ca="1" si="539"/>
        <v>7,3718515868653-1,09351088512698i</v>
      </c>
      <c r="CM310" s="240" t="str">
        <f t="shared" ca="1" si="540"/>
        <v>4,14039482604018+6,19653875636708i</v>
      </c>
      <c r="CN310" s="240" t="str">
        <f t="shared" ca="1" si="541"/>
        <v>-3,8313577934926+6,39223429896801i</v>
      </c>
      <c r="CO310" s="240" t="str">
        <f t="shared" ca="1" si="542"/>
        <v>-7,41662790476526-0,730474090517153i</v>
      </c>
      <c r="CP310" s="240" t="str">
        <f t="shared" ca="1" si="543"/>
        <v>-2,51067628002956-7,01687013500724i</v>
      </c>
      <c r="CQ310" s="240" t="str">
        <f t="shared" ca="1" si="544"/>
        <v>5,26972304180684-5,26972304180302i</v>
      </c>
      <c r="CR310" s="240" t="str">
        <f t="shared" ca="1" si="545"/>
        <v>7,01687013500784+2,51067628002788i</v>
      </c>
      <c r="CS310" s="240" t="str">
        <f t="shared" ca="1" si="546"/>
        <v>0,730474090519352+7,41662790476504i</v>
      </c>
      <c r="CT310" s="240" t="str">
        <f t="shared" ca="1" si="547"/>
        <v>-6,39223429896687+3,8313577934945i</v>
      </c>
      <c r="CU310" s="240" t="str">
        <f t="shared" ca="1" si="548"/>
        <v>-6,19653875636407-4,14039482604468i</v>
      </c>
      <c r="CV310" s="240" t="str">
        <f t="shared" ca="1" si="549"/>
        <v>1,0935108851248-7,37185158686562i</v>
      </c>
      <c r="CW310" s="240" t="str">
        <f t="shared" ca="1" si="550"/>
        <v>7,13161105367765-2,16335056191138i</v>
      </c>
      <c r="CX310" s="240" t="str">
        <f t="shared" ca="1" si="551"/>
        <v>5,00480237560532+5,52194848362377i</v>
      </c>
      <c r="CY310" s="240" t="str">
        <f t="shared" ca="1" si="552"/>
        <v>-2,85195355907817+6,88522496157685i</v>
      </c>
      <c r="CZ310" s="240" t="str">
        <f t="shared" ca="1" si="553"/>
        <v>-7,44353691642215+0,36567751984524i</v>
      </c>
      <c r="DA310" s="240" t="str">
        <f t="shared" ca="1" si="554"/>
        <v>-3,51309068443054-6,57253038925092i</v>
      </c>
      <c r="DB310" s="240" t="str">
        <f t="shared" ca="1" si="555"/>
        <v>4,43945728479917-5,98591520914748i</v>
      </c>
      <c r="DC310" s="240" t="str">
        <f t="shared" ca="1" si="556"/>
        <v>7,30931583279509+1,45391331622991i</v>
      </c>
      <c r="DD310" s="240" t="str">
        <f t="shared" ca="1" si="557"/>
        <v>1,81081314280236+7,22917129666422i</v>
      </c>
      <c r="DE310" s="240" t="str">
        <f t="shared" ca="1" si="558"/>
        <v>-5,76087106788305+4,72782470211065i</v>
      </c>
      <c r="DF310" s="240" t="str">
        <f t="shared" ca="1" si="559"/>
        <v>-6,73699267814202-3,18636023219605i</v>
      </c>
      <c r="DG310" s="240" t="str">
        <f t="shared" ca="1" si="560"/>
        <v>3,33424041150177E-12-7,45251379567053i</v>
      </c>
      <c r="DH310" s="240" t="str">
        <f t="shared" ca="1" si="561"/>
        <v>6,73699267814142-3,18636023219729i</v>
      </c>
      <c r="DI310" s="240" t="str">
        <f t="shared" ca="1" si="562"/>
        <v>5,76087106788365+4,72782470210991i</v>
      </c>
      <c r="DJ310" s="240" t="str">
        <f t="shared" ca="1" si="563"/>
        <v>-1,81081314280144+7,22917129666445i</v>
      </c>
      <c r="DK310" s="240" t="str">
        <f t="shared" ca="1" si="564"/>
        <v>-7,30931583279638+1,45391331622337i</v>
      </c>
      <c r="DL310" s="240" t="str">
        <f t="shared" ca="1" si="565"/>
        <v>-4,43945728480028-5,98591520914666i</v>
      </c>
      <c r="DM310" s="240" t="str">
        <f t="shared" ca="1" si="566"/>
        <v>3,51309068442932-6,57253038925158i</v>
      </c>
      <c r="DN310" s="240" t="str">
        <f t="shared" ca="1" si="567"/>
        <v>7,4435369164222+0,365677519844284i</v>
      </c>
      <c r="DO310" s="240" t="str">
        <f t="shared" ca="1" si="568"/>
        <v>2,85195355907906+6,88522496157648i</v>
      </c>
      <c r="DP310" s="240" t="str">
        <f t="shared" ca="1" si="569"/>
        <v>-5,00480237560492+5,52194848362413i</v>
      </c>
      <c r="DQ310" s="240" t="str">
        <f t="shared" ca="1" si="570"/>
        <v>-7,13161105367781-2,16335056191087i</v>
      </c>
      <c r="DR310" s="240" t="str">
        <f t="shared" ca="1" si="571"/>
        <v>-1,09351088512616-7,37185158686542i</v>
      </c>
      <c r="DS310" s="240" t="str">
        <f t="shared" ca="1" si="572"/>
        <v>6,19653875636754-4,14039482603949i</v>
      </c>
      <c r="DT310" s="240" t="str">
        <f t="shared" ca="1" si="573"/>
        <v>6,39223429896737+3,83135779349367i</v>
      </c>
      <c r="DU310" s="240" t="str">
        <f t="shared" ca="1" si="574"/>
        <v>-0,730474090518399+7,41662790476514i</v>
      </c>
      <c r="DV310" s="240" t="str">
        <f t="shared" ca="1" si="575"/>
        <v>-7,01687013500766+2,51067628002839i</v>
      </c>
      <c r="DW310" s="240" t="str">
        <f t="shared" ca="1" si="576"/>
        <v>-5,26972304180243-5,26972304180743i</v>
      </c>
      <c r="DX310" s="240" t="str">
        <f t="shared" ca="1" si="577"/>
        <v>2,51067628002866-7,01687013500756i</v>
      </c>
      <c r="DY310" s="240" t="str">
        <f t="shared" ca="1" si="578"/>
        <v>7,41662790476516-0,730474090518105i</v>
      </c>
      <c r="DZ310" s="240" t="str">
        <f t="shared" ca="1" si="579"/>
        <v>3,83135779349343+6,39223429896752i</v>
      </c>
      <c r="EA310" s="240" t="str">
        <f t="shared" ca="1" si="580"/>
        <v>-4,14039482603973+6,19653875636738i</v>
      </c>
      <c r="EB310" s="240" t="str">
        <f t="shared" ca="1" si="581"/>
        <v>-7,3718515868655-1,09351088512562i</v>
      </c>
      <c r="EC310" s="240" t="str">
        <f t="shared" ca="1" si="582"/>
        <v>-2,16335056191059-7,13161105367789i</v>
      </c>
      <c r="ED310" s="240" t="str">
        <f t="shared" ca="1" si="583"/>
        <v>5,52194848362433-5,00480237560471i</v>
      </c>
      <c r="EE310" s="240" t="str">
        <f t="shared" ca="1" si="584"/>
        <v>6,88522496157637+2,85195355907933i</v>
      </c>
      <c r="EF310" s="240" t="str">
        <f t="shared" ca="1" si="585"/>
        <v>0,365677519843989+7,44353691642221i</v>
      </c>
      <c r="EG310" s="240" t="str">
        <f t="shared" ca="1" si="586"/>
        <v>-6,57253038925132+3,51309068442981i</v>
      </c>
      <c r="EH310" s="240" t="str">
        <f t="shared" ca="1" si="587"/>
        <v>-5,98591520914699-4,43945728479983i</v>
      </c>
      <c r="EI310" s="240" t="str">
        <f t="shared" ca="1" si="588"/>
        <v>1,45391331622366-7,30931583279633i</v>
      </c>
      <c r="EJ310" s="240" t="str">
        <f t="shared" ca="1" si="589"/>
        <v>7,22917129666452-1,81081314280115i</v>
      </c>
      <c r="EK310" s="240" t="str">
        <f t="shared" ca="1" si="590"/>
        <v>4,72782470210968+5,76087106788384i</v>
      </c>
      <c r="EL310" s="240" t="str">
        <f t="shared" ca="1" si="591"/>
        <v>-3,18636023219756+6,7369926781413i</v>
      </c>
      <c r="EM310" s="240" t="str">
        <f t="shared" ca="1" si="592"/>
        <v>-7,45251379567053+3,46203823205831E-12i</v>
      </c>
      <c r="EN310" s="240"/>
      <c r="EO310" s="240"/>
      <c r="EP310" s="240"/>
    </row>
    <row r="311" spans="1:146">
      <c r="A311" s="268">
        <f t="shared" si="461"/>
        <v>4.121093749999998E-3</v>
      </c>
      <c r="B311" s="267">
        <v>211</v>
      </c>
      <c r="C311" s="266">
        <f t="shared" si="462"/>
        <v>42200</v>
      </c>
      <c r="N311" s="265">
        <f t="shared" ca="1" si="463"/>
        <v>7.5453610695172353</v>
      </c>
      <c r="O311" s="240">
        <f t="shared" ca="1" si="464"/>
        <v>-7.4546389304827647</v>
      </c>
      <c r="P311" s="240" t="str">
        <f t="shared" ca="1" si="465"/>
        <v>-3,35169012162932-6,65866464934536i</v>
      </c>
      <c r="Q311" s="240" t="str">
        <f t="shared" ca="1" si="466"/>
        <v>4,4407232261311-5,98762213343235i</v>
      </c>
      <c r="R311" s="240" t="str">
        <f t="shared" ca="1" si="467"/>
        <v>7,34488907028691+1,27445915158122i</v>
      </c>
      <c r="S311" s="240" t="str">
        <f t="shared" ca="1" si="468"/>
        <v>2,16396745598374+7,13364468089857i</v>
      </c>
      <c r="T311" s="240" t="str">
        <f t="shared" ca="1" si="469"/>
        <v>-5,39900049985871+5,14027578894311i</v>
      </c>
      <c r="U311" s="241" t="str">
        <f t="shared" ca="1" si="470"/>
        <v>-7,01887104307823-2,51139221638261i</v>
      </c>
      <c r="V311" s="240" t="str">
        <f t="shared" ca="1" si="471"/>
        <v>-0,912527384846936-7,39857657632694i</v>
      </c>
      <c r="W311" s="240" t="str">
        <f t="shared" ca="1" si="472"/>
        <v>6,19830574138396-4,14157548768531i</v>
      </c>
      <c r="X311" s="240" t="str">
        <f t="shared" ca="1" si="473"/>
        <v>6,48618435682553+3,67437805256088i</v>
      </c>
      <c r="Y311" s="240" t="str">
        <f t="shared" ca="1" si="474"/>
        <v>-0,365781795269778+7,44565949141635i</v>
      </c>
      <c r="Z311" s="240" t="str">
        <f t="shared" ca="1" si="475"/>
        <v>-6,81510363549459+3,02092767562178i</v>
      </c>
      <c r="AA311" s="240" t="str">
        <f t="shared" ca="1" si="476"/>
        <v>-5,76251381930801-4,72917287336311i</v>
      </c>
      <c r="AB311" s="240" t="str">
        <f t="shared" ca="1" si="477"/>
        <v>1,63332063459066-7,27350708314012i</v>
      </c>
      <c r="AC311" s="240" t="str">
        <f t="shared" ca="1" si="478"/>
        <v>7,23123274384913-1,8113295084422i</v>
      </c>
      <c r="AD311" s="240" t="str">
        <f t="shared" ca="1" si="479"/>
        <v>4,86916770341746+5,64471854567307i</v>
      </c>
      <c r="AE311" s="240" t="str">
        <f t="shared" ca="1" si="480"/>
        <v>-2,85276681295957+6,88718833013486i</v>
      </c>
      <c r="AF311" s="240" t="str">
        <f t="shared" ca="1" si="481"/>
        <v>-7,43444026335591+0,548397259713877i</v>
      </c>
      <c r="AG311" s="240" t="str">
        <f t="shared" ca="1" si="482"/>
        <v>-3,8324503311305-6,39405708789708i</v>
      </c>
      <c r="AH311" s="240" t="str">
        <f t="shared" ca="1" si="483"/>
        <v>3,9882140849258-6,29807827806774i</v>
      </c>
      <c r="AI311" s="240" t="str">
        <f t="shared" ca="1" si="484"/>
        <v>7,41874280647205+0,730682390158999i</v>
      </c>
      <c r="AJ311" s="240" t="str">
        <f t="shared" ca="1" si="485"/>
        <v>2,68288755023833+6,95512444005464i</v>
      </c>
      <c r="AK311" s="240" t="str">
        <f t="shared" ca="1" si="486"/>
        <v>-5,0062295289188+5,52352310465438i</v>
      </c>
      <c r="AL311" s="240" t="str">
        <f t="shared" ca="1" si="487"/>
        <v>-7,18460258034568-1,98824730513071i</v>
      </c>
      <c r="AM311" s="240" t="str">
        <f t="shared" ca="1" si="488"/>
        <v>-1,45432790946045-7,31140013373866i</v>
      </c>
      <c r="AN311" s="240" t="str">
        <f t="shared" ca="1" si="489"/>
        <v>5,87683797009291-4,58632936640441i</v>
      </c>
      <c r="AO311" s="240" t="str">
        <f t="shared" ca="1" si="490"/>
        <v>6,73891377725744+3,18726884441195i</v>
      </c>
      <c r="AP311" s="240" t="str">
        <f t="shared" ca="1" si="491"/>
        <v>0,182945997548927+7,45239373261035i</v>
      </c>
      <c r="AQ311" s="240" t="str">
        <f t="shared" ca="1" si="492"/>
        <v>-6,57440459083149+3,51409246604625i</v>
      </c>
      <c r="AR311" s="240" t="str">
        <f t="shared" ca="1" si="493"/>
        <v>-6,57440459083149+3,51409246604625i</v>
      </c>
      <c r="AS311" s="240" t="str">
        <f t="shared" ca="1" si="494"/>
        <v>1,09382270716133-7,3739537203028i</v>
      </c>
      <c r="AT311" s="240" t="str">
        <f t="shared" ca="1" si="495"/>
        <v>7,07838974063857-2,33838411376144i</v>
      </c>
      <c r="AU311" s="240" t="str">
        <f t="shared" ca="1" si="496"/>
        <v>5,27122573904369+5,2712257390395i</v>
      </c>
      <c r="AV311" s="240" t="str">
        <f t="shared" ca="1" si="497"/>
        <v>-2,33838411375581+7,07838974064043i</v>
      </c>
      <c r="AW311" s="240" t="str">
        <f t="shared" ca="1" si="498"/>
        <v>-7,37395372030301+1,09382270715985i</v>
      </c>
      <c r="AX311" s="240" t="str">
        <f t="shared" ca="1" si="499"/>
        <v>-4,29244216023208-6,09479957709286i</v>
      </c>
      <c r="AY311" s="240" t="str">
        <f t="shared" ca="1" si="500"/>
        <v>3,51409246604756-6,57440459083079i</v>
      </c>
      <c r="AZ311" s="240" t="str">
        <f t="shared" ca="1" si="501"/>
        <v>7,45239373261032+0,182945997550413i</v>
      </c>
      <c r="BA311" s="240" t="str">
        <f t="shared" ca="1" si="502"/>
        <v>3,18726884441061+6,73891377725808i</v>
      </c>
      <c r="BB311" s="240" t="str">
        <f t="shared" ca="1" si="503"/>
        <v>-4,58632936640558+5,876837970092i</v>
      </c>
      <c r="BC311" s="240" t="str">
        <f t="shared" ca="1" si="504"/>
        <v>-7,31140013373839-1,4543279094618i</v>
      </c>
      <c r="BD311" s="240" t="str">
        <f t="shared" ca="1" si="505"/>
        <v>-1,98824730512938-7,18460258034604i</v>
      </c>
      <c r="BE311" s="240" t="str">
        <f t="shared" ca="1" si="506"/>
        <v>5,5235231046553-5,00622952891777i</v>
      </c>
      <c r="BF311" s="240" t="str">
        <f t="shared" ca="1" si="507"/>
        <v>6,95512444005415+2,68288755023962i</v>
      </c>
      <c r="BG311" s="240" t="str">
        <f t="shared" ca="1" si="508"/>
        <v>0,730682390157625+7,41874280647218i</v>
      </c>
      <c r="BH311" s="240" t="str">
        <f t="shared" ca="1" si="509"/>
        <v>-6,2980782780661+3,9882140849284i</v>
      </c>
      <c r="BI311" s="240" t="str">
        <f t="shared" ca="1" si="510"/>
        <v>-6,39405708789866-3,83245033112787i</v>
      </c>
      <c r="BJ311" s="240" t="str">
        <f t="shared" ca="1" si="511"/>
        <v>0,548397259717472-7,43444026335564i</v>
      </c>
      <c r="BK311" s="240" t="str">
        <f t="shared" ca="1" si="512"/>
        <v>6,88718833013595-2,85276681295692i</v>
      </c>
      <c r="BL311" s="240" t="str">
        <f t="shared" ca="1" si="513"/>
        <v>5,64471854567168+4,86916770341907i</v>
      </c>
      <c r="BM311" s="240" t="str">
        <f t="shared" ca="1" si="514"/>
        <v>-1,81132950844447+7,23123274384855i</v>
      </c>
      <c r="BN311" s="240" t="str">
        <f t="shared" ca="1" si="515"/>
        <v>-7,27350708314047+1,6333206345891i</v>
      </c>
      <c r="BO311" s="240" t="str">
        <f t="shared" ca="1" si="516"/>
        <v>-4,72917287336249-5,76251381930851i</v>
      </c>
      <c r="BP311" s="240" t="str">
        <f t="shared" ca="1" si="517"/>
        <v>3,02092767562183-6,81510363549457i</v>
      </c>
      <c r="BQ311" s="240" t="str">
        <f t="shared" ca="1" si="518"/>
        <v>7,44565949141635-0,365781795269721i</v>
      </c>
      <c r="BR311" s="240" t="str">
        <f t="shared" ca="1" si="519"/>
        <v>3,67437805256148+6,48618435682518i</v>
      </c>
      <c r="BS311" s="240" t="str">
        <f t="shared" ca="1" si="520"/>
        <v>-4,14157548768412+6,19830574138476i</v>
      </c>
      <c r="BT311" s="240" t="str">
        <f t="shared" ca="1" si="521"/>
        <v>-7,39857657632721-0,912527384844781i</v>
      </c>
      <c r="BU311" s="240" t="str">
        <f t="shared" ca="1" si="522"/>
        <v>-2,51139221638467-7,01887104307749i</v>
      </c>
      <c r="BV311" s="240" t="str">
        <f t="shared" ca="1" si="523"/>
        <v>5,14027578894097-5,39900049986073i</v>
      </c>
      <c r="BW311" s="240" t="str">
        <f t="shared" ca="1" si="524"/>
        <v>7,13364468089755+2,16396745598711i</v>
      </c>
      <c r="BX311" s="240" t="str">
        <f t="shared" ca="1" si="525"/>
        <v>1,27445915157849+7,34488907028738i</v>
      </c>
      <c r="BY311" s="240" t="str">
        <f t="shared" ca="1" si="526"/>
        <v>-5,98762213343401+4,44072322612887i</v>
      </c>
      <c r="BZ311" s="240" t="str">
        <f t="shared" ca="1" si="527"/>
        <v>-6,65866464934453-3,35169012163099i</v>
      </c>
      <c r="CA311" s="240" t="str">
        <f t="shared" ca="1" si="528"/>
        <v>1,27490036292659E-12-7,45463893048276i</v>
      </c>
      <c r="CB311" s="240" t="str">
        <f t="shared" ca="1" si="529"/>
        <v>6,65866464934567-3,35169012162871i</v>
      </c>
      <c r="CC311" s="240" t="str">
        <f t="shared" ca="1" si="530"/>
        <v>5,98762213343249+4,44072322613092i</v>
      </c>
      <c r="CD311" s="240" t="str">
        <f t="shared" ca="1" si="531"/>
        <v>-1,274459151581+7,34488907028695i</v>
      </c>
      <c r="CE311" s="240" t="str">
        <f t="shared" ca="1" si="532"/>
        <v>-7,13364468089829+2,16396745598468i</v>
      </c>
      <c r="CF311" s="240" t="str">
        <f t="shared" ca="1" si="533"/>
        <v>-5,14027578894434-5,39900049985753i</v>
      </c>
      <c r="CG311" s="240" t="str">
        <f t="shared" ca="1" si="534"/>
        <v>2,5113922163803-7,01887104307906i</v>
      </c>
      <c r="CH311" s="240" t="str">
        <f t="shared" ca="1" si="535"/>
        <v>7,39857657632663-0,912527384849403i</v>
      </c>
      <c r="CI311" s="240" t="str">
        <f t="shared" ca="1" si="536"/>
        <v>4,14157548768799+6,19830574138217i</v>
      </c>
      <c r="CJ311" s="240" t="str">
        <f t="shared" ca="1" si="537"/>
        <v>-3,67437805256407+6,48618435682372i</v>
      </c>
      <c r="CK311" s="240" t="str">
        <f t="shared" ca="1" si="538"/>
        <v>-7,44565949141621-0,365781795272691i</v>
      </c>
      <c r="CL311" s="240" t="str">
        <f t="shared" ca="1" si="539"/>
        <v>-3,02092767561911-6,81510363549578i</v>
      </c>
      <c r="CM311" s="240" t="str">
        <f t="shared" ca="1" si="540"/>
        <v>4,72917287336479-5,76251381930663i</v>
      </c>
      <c r="CN311" s="240" t="str">
        <f t="shared" ca="1" si="541"/>
        <v>7,27350708313983+1,633320634592i</v>
      </c>
      <c r="CO311" s="240" t="str">
        <f t="shared" ca="1" si="542"/>
        <v>1,81132950844159+7,23123274384928i</v>
      </c>
      <c r="CP311" s="240" t="str">
        <f t="shared" ca="1" si="543"/>
        <v>-5,64471854567349+4,86916770341698i</v>
      </c>
      <c r="CQ311" s="240" t="str">
        <f t="shared" ca="1" si="544"/>
        <v>-6,88718833013489-2,85276681295947i</v>
      </c>
      <c r="CR311" s="240" t="str">
        <f t="shared" ca="1" si="545"/>
        <v>-0,548397259714719-7,43444026335585i</v>
      </c>
      <c r="CS311" s="240" t="str">
        <f t="shared" ca="1" si="546"/>
        <v>6,39405708789626-3,83245033113187i</v>
      </c>
      <c r="CT311" s="240" t="str">
        <f t="shared" ca="1" si="547"/>
        <v>6,29807827806858+3,98821408492446i</v>
      </c>
      <c r="CU311" s="240" t="str">
        <f t="shared" ca="1" si="548"/>
        <v>-0,730682390152994+7,41874280647264i</v>
      </c>
      <c r="CV311" s="240" t="str">
        <f t="shared" ca="1" si="549"/>
        <v>-6,95512444005247+2,68288755024396i</v>
      </c>
      <c r="CW311" s="240" t="str">
        <f t="shared" ca="1" si="550"/>
        <v>-5,5235231046533-5,00622952891998i</v>
      </c>
      <c r="CX311" s="240" t="str">
        <f t="shared" ca="1" si="551"/>
        <v>1,98824730513224-7,18460258034524i</v>
      </c>
      <c r="CY311" s="240" t="str">
        <f t="shared" ca="1" si="552"/>
        <v>7,31140013373897-1,45432790945888i</v>
      </c>
      <c r="CZ311" s="240" t="str">
        <f t="shared" ca="1" si="553"/>
        <v>4,58632936640324+5,87683797009382i</v>
      </c>
      <c r="DA311" s="240" t="str">
        <f t="shared" ca="1" si="554"/>
        <v>-3,18726884441329+6,7389137772568i</v>
      </c>
      <c r="DB311" s="240" t="str">
        <f t="shared" ca="1" si="555"/>
        <v>-7,45239373261039+0,18294599754744i</v>
      </c>
      <c r="DC311" s="240" t="str">
        <f t="shared" ca="1" si="556"/>
        <v>-3,51409246604494-6,57440459083219i</v>
      </c>
      <c r="DD311" s="240" t="str">
        <f t="shared" ca="1" si="557"/>
        <v>4,29244216023451-6,09479957709115i</v>
      </c>
      <c r="DE311" s="240" t="str">
        <f t="shared" ca="1" si="558"/>
        <v>7,37395372030258+1,0938227071628i</v>
      </c>
      <c r="DF311" s="240" t="str">
        <f t="shared" ca="1" si="559"/>
        <v>2,33838411376003+7,07838974063903i</v>
      </c>
      <c r="DG311" s="240" t="str">
        <f t="shared" ca="1" si="560"/>
        <v>-5,27122573904055+5,27122573904264i</v>
      </c>
      <c r="DH311" s="240" t="str">
        <f t="shared" ca="1" si="561"/>
        <v>-7,07838974063996-2,33838411375723i</v>
      </c>
      <c r="DI311" s="240" t="str">
        <f t="shared" ca="1" si="562"/>
        <v>-1,09382270716572-7,37395372030215i</v>
      </c>
      <c r="DJ311" s="240" t="str">
        <f t="shared" ca="1" si="563"/>
        <v>6,09479957708945-4,29244216023693i</v>
      </c>
      <c r="DK311" s="240" t="str">
        <f t="shared" ca="1" si="564"/>
        <v>6,57440459083359+3,51409246604234i</v>
      </c>
      <c r="DL311" s="240" t="str">
        <f t="shared" ca="1" si="565"/>
        <v>-0,182945997552111+7,45239373261027i</v>
      </c>
      <c r="DM311" s="240" t="str">
        <f t="shared" ca="1" si="566"/>
        <v>-6,7389137772588+3,18726884440907i</v>
      </c>
      <c r="DN311" s="240" t="str">
        <f t="shared" ca="1" si="567"/>
        <v>-5,87683797009095-4,58632936640692i</v>
      </c>
      <c r="DO311" s="240" t="str">
        <f t="shared" ca="1" si="568"/>
        <v>1,45432790946346-7,31140013373805i</v>
      </c>
      <c r="DP311" s="240" t="str">
        <f t="shared" ca="1" si="569"/>
        <v>7,1846025803465-1,98824730512774i</v>
      </c>
      <c r="DQ311" s="240" t="str">
        <f t="shared" ca="1" si="570"/>
        <v>5,00622952891651+5,52352310465644i</v>
      </c>
      <c r="DR311" s="240" t="str">
        <f t="shared" ca="1" si="571"/>
        <v>-2,6828875502412+6,95512444005353i</v>
      </c>
      <c r="DS311" s="240" t="str">
        <f t="shared" ca="1" si="572"/>
        <v>-7,41874280647235+0,730682390155935i</v>
      </c>
      <c r="DT311" s="240" t="str">
        <f t="shared" ca="1" si="573"/>
        <v>-3,98821408492696-6,298078278067i</v>
      </c>
      <c r="DU311" s="240" t="str">
        <f t="shared" ca="1" si="574"/>
        <v>3,83245033112933-6,39405708789778i</v>
      </c>
      <c r="DV311" s="240" t="str">
        <f t="shared" ca="1" si="575"/>
        <v>7,43444026335607+0,548397259711771i</v>
      </c>
      <c r="DW311" s="240" t="str">
        <f t="shared" ca="1" si="576"/>
        <v>2,8527668129622+6,88718833013376i</v>
      </c>
      <c r="DX311" s="240" t="str">
        <f t="shared" ca="1" si="577"/>
        <v>-4,86916770341474+5,64471854567542i</v>
      </c>
      <c r="DY311" s="240" t="str">
        <f t="shared" ca="1" si="578"/>
        <v>-7,23123274384835-1,81132950844529i</v>
      </c>
      <c r="DZ311" s="240" t="str">
        <f t="shared" ca="1" si="579"/>
        <v>-1,63332063458827-7,27350708314066i</v>
      </c>
      <c r="EA311" s="240" t="str">
        <f t="shared" ca="1" si="580"/>
        <v>5,76251381930906-4,72917287336183i</v>
      </c>
      <c r="EB311" s="240" t="str">
        <f t="shared" ca="1" si="581"/>
        <v>6,81510363549422+3,0209276756226i</v>
      </c>
      <c r="EC311" s="240" t="str">
        <f t="shared" ca="1" si="582"/>
        <v>0,365781795268871+7,4456594914164i</v>
      </c>
      <c r="ED311" s="240" t="str">
        <f t="shared" ca="1" si="583"/>
        <v>-6,48618435682561+3,67437805256074i</v>
      </c>
      <c r="EE311" s="240" t="str">
        <f t="shared" ca="1" si="584"/>
        <v>-6,19830574138428-4,14157548768483i</v>
      </c>
      <c r="EF311" s="240" t="str">
        <f t="shared" ca="1" si="585"/>
        <v>0,912527384845631-7,3985765763271i</v>
      </c>
      <c r="EG311" s="240" t="str">
        <f t="shared" ca="1" si="586"/>
        <v>7,01887104307778-2,51139221638388i</v>
      </c>
      <c r="EH311" s="240" t="str">
        <f t="shared" ca="1" si="587"/>
        <v>5,39900049986014+5,14027578894159i</v>
      </c>
      <c r="EI311" s="240" t="str">
        <f t="shared" ca="1" si="588"/>
        <v>-2,16396745598104+7,13364468089939i</v>
      </c>
      <c r="EJ311" s="240" t="str">
        <f t="shared" ca="1" si="589"/>
        <v>-7,3448890702876+1,27445915157723i</v>
      </c>
      <c r="EK311" s="240" t="str">
        <f t="shared" ca="1" si="590"/>
        <v>-4,44072322612785-5,98762213343477i</v>
      </c>
      <c r="EL311" s="240" t="str">
        <f t="shared" ca="1" si="591"/>
        <v>3,35169012163213-6,65866464934396i</v>
      </c>
      <c r="EM311" s="240" t="str">
        <f t="shared" ca="1" si="592"/>
        <v>7,45463893048276+2,54980072585318E-12i</v>
      </c>
      <c r="EN311" s="240"/>
      <c r="EO311" s="240"/>
      <c r="EP311" s="240"/>
    </row>
    <row r="312" spans="1:146">
      <c r="A312" s="268">
        <f t="shared" si="461"/>
        <v>4.1406249999999976E-3</v>
      </c>
      <c r="B312" s="267">
        <v>212</v>
      </c>
      <c r="C312" s="266">
        <f t="shared" si="462"/>
        <v>42400</v>
      </c>
      <c r="N312" s="265">
        <f t="shared" ca="1" si="463"/>
        <v>7.5434564001076172</v>
      </c>
      <c r="O312" s="240">
        <f t="shared" ca="1" si="464"/>
        <v>-7.4565435998923828</v>
      </c>
      <c r="P312" s="240" t="str">
        <f t="shared" ca="1" si="465"/>
        <v>-3,51499032099001-6,57608435928575i</v>
      </c>
      <c r="Q312" s="240" t="str">
        <f t="shared" ca="1" si="466"/>
        <v>4,14263366531297-6,19988941611959i</v>
      </c>
      <c r="R312" s="240" t="str">
        <f t="shared" ca="1" si="467"/>
        <v>7,42063830437823+0,730869080404022i</v>
      </c>
      <c r="S312" s="240" t="str">
        <f t="shared" ca="1" si="468"/>
        <v>2,8534956983869+6,88894801521854i</v>
      </c>
      <c r="T312" s="240" t="str">
        <f t="shared" ca="1" si="469"/>
        <v>-4,730381182845+5,76398614867194i</v>
      </c>
      <c r="U312" s="241" t="str">
        <f t="shared" ca="1" si="470"/>
        <v>-7,31326820545941-1,45469949203007i</v>
      </c>
      <c r="V312" s="240" t="str">
        <f t="shared" ca="1" si="471"/>
        <v>-2,16452035232884-7,1354673358828i</v>
      </c>
      <c r="W312" s="240" t="str">
        <f t="shared" ca="1" si="472"/>
        <v>5,27257254369683-5,27257254369727i</v>
      </c>
      <c r="X312" s="240" t="str">
        <f t="shared" ca="1" si="473"/>
        <v>7,13546733588296+2,16452035232829i</v>
      </c>
      <c r="Y312" s="240" t="str">
        <f t="shared" ca="1" si="474"/>
        <v>1,45469949202994+7,31326820545944i</v>
      </c>
      <c r="Z312" s="240" t="str">
        <f t="shared" ca="1" si="475"/>
        <v>-5,76398614867203+4,73038118284489i</v>
      </c>
      <c r="AA312" s="240" t="str">
        <f t="shared" ca="1" si="476"/>
        <v>-6,88894801521848-2,85349569838706i</v>
      </c>
      <c r="AB312" s="240" t="str">
        <f t="shared" ca="1" si="477"/>
        <v>-0,730869080403867-7,42063830437824i</v>
      </c>
      <c r="AC312" s="240" t="str">
        <f t="shared" ca="1" si="478"/>
        <v>6,19988941611967-4,14263366531285i</v>
      </c>
      <c r="AD312" s="240" t="str">
        <f t="shared" ca="1" si="479"/>
        <v>6,57608435928564+3,5149903209902i</v>
      </c>
      <c r="AE312" s="240" t="str">
        <f t="shared" ca="1" si="480"/>
        <v>-1,16927113660157E-13+7,45654359989238i</v>
      </c>
      <c r="AF312" s="240" t="str">
        <f t="shared" ca="1" si="481"/>
        <v>-6,57608435928581+3,51499032098989i</v>
      </c>
      <c r="AG312" s="240" t="str">
        <f t="shared" ca="1" si="482"/>
        <v>-6,19988941611948-4,14263366531313i</v>
      </c>
      <c r="AH312" s="240" t="str">
        <f t="shared" ca="1" si="483"/>
        <v>0,730869080404204-7,42063830437821i</v>
      </c>
      <c r="AI312" s="240" t="str">
        <f t="shared" ca="1" si="484"/>
        <v>6,88894801521832-2,85349569838743i</v>
      </c>
      <c r="AJ312" s="240" t="str">
        <f t="shared" ca="1" si="485"/>
        <v>5,76398614867185+4,73038118284511i</v>
      </c>
      <c r="AK312" s="240" t="str">
        <f t="shared" ca="1" si="486"/>
        <v>-1,45469949203094+7,31326820545923i</v>
      </c>
      <c r="AL312" s="240" t="str">
        <f t="shared" ca="1" si="487"/>
        <v>-7,13546733588326+2,1645203523273i</v>
      </c>
      <c r="AM312" s="240" t="str">
        <f t="shared" ca="1" si="488"/>
        <v>-5,27257254369554-5,27257254369856i</v>
      </c>
      <c r="AN312" s="240" t="str">
        <f t="shared" ca="1" si="489"/>
        <v>2,16452035233119-7,13546733588208i</v>
      </c>
      <c r="AO312" s="240" t="str">
        <f t="shared" ca="1" si="490"/>
        <v>7,31326820546005-1,45469949202686i</v>
      </c>
      <c r="AP312" s="240" t="str">
        <f t="shared" ca="1" si="491"/>
        <v>4,73038118284771+5,76398614866972i</v>
      </c>
      <c r="AQ312" s="240" t="str">
        <f t="shared" ca="1" si="492"/>
        <v>-2,85349569838443+6,88894801521957i</v>
      </c>
      <c r="AR312" s="240" t="str">
        <f t="shared" ca="1" si="493"/>
        <v>-2,85349569838443+6,88894801521957i</v>
      </c>
      <c r="AS312" s="240" t="str">
        <f t="shared" ca="1" si="494"/>
        <v>-4,14263366531399-6,19988941611891i</v>
      </c>
      <c r="AT312" s="240" t="str">
        <f t="shared" ca="1" si="495"/>
        <v>3,51499032098974-6,57608435928589i</v>
      </c>
      <c r="AU312" s="240" t="str">
        <f t="shared" ca="1" si="496"/>
        <v>7,45654359989238+2,33854227320315E-13i</v>
      </c>
      <c r="AV312" s="240" t="str">
        <f t="shared" ca="1" si="497"/>
        <v>3,51499032098914+6,57608435928621i</v>
      </c>
      <c r="AW312" s="240" t="str">
        <f t="shared" ca="1" si="498"/>
        <v>-4,14263366531455+6,19988941611853i</v>
      </c>
      <c r="AX312" s="240" t="str">
        <f t="shared" ca="1" si="499"/>
        <v>-7,42063830437798-0,730869080406535i</v>
      </c>
      <c r="AY312" s="240" t="str">
        <f t="shared" ca="1" si="500"/>
        <v>-2,8534956983838-6,88894801521983i</v>
      </c>
      <c r="AZ312" s="240" t="str">
        <f t="shared" ca="1" si="501"/>
        <v>4,73038118284233-5,76398614867413i</v>
      </c>
      <c r="BA312" s="240" t="str">
        <f t="shared" ca="1" si="502"/>
        <v>7,31326820545992+1,45469949202752i</v>
      </c>
      <c r="BB312" s="240" t="str">
        <f t="shared" ca="1" si="503"/>
        <v>2,16452035233074+7,13546733588221i</v>
      </c>
      <c r="BC312" s="240" t="str">
        <f t="shared" ca="1" si="504"/>
        <v>-5,27257254369602+5,27257254369809i</v>
      </c>
      <c r="BD312" s="240" t="str">
        <f t="shared" ca="1" si="505"/>
        <v>-7,13546733588313-2,16452035232775i</v>
      </c>
      <c r="BE312" s="240" t="str">
        <f t="shared" ca="1" si="506"/>
        <v>-1,45469949203038-7,31326820545935i</v>
      </c>
      <c r="BF312" s="240" t="str">
        <f t="shared" ca="1" si="507"/>
        <v>5,76398614867228-4,73038118284459i</v>
      </c>
      <c r="BG312" s="240" t="str">
        <f t="shared" ca="1" si="508"/>
        <v>6,8889480152181+2,85349569838796i</v>
      </c>
      <c r="BH312" s="240" t="str">
        <f t="shared" ca="1" si="509"/>
        <v>0,730869080402052+7,42063830437842i</v>
      </c>
      <c r="BI312" s="240" t="str">
        <f t="shared" ca="1" si="510"/>
        <v>-6,19988941612103+4,1426336653108i</v>
      </c>
      <c r="BJ312" s="240" t="str">
        <f t="shared" ca="1" si="511"/>
        <v>-6,57608435928408-3,51499032099311i</v>
      </c>
      <c r="BK312" s="240" t="str">
        <f t="shared" ca="1" si="512"/>
        <v>-3,35795368116693E-12-7,45654359989238i</v>
      </c>
      <c r="BL312" s="240" t="str">
        <f t="shared" ca="1" si="513"/>
        <v>6,57608435928452-3,51499032099231i</v>
      </c>
      <c r="BM312" s="240" t="str">
        <f t="shared" ca="1" si="514"/>
        <v>6,19988941612053+4,14263366531156i</v>
      </c>
      <c r="BN312" s="240" t="str">
        <f t="shared" ca="1" si="515"/>
        <v>-0,730869080402961+7,42063830437833i</v>
      </c>
      <c r="BO312" s="240" t="str">
        <f t="shared" ca="1" si="516"/>
        <v>-6,88894801521837+2,85349569838731i</v>
      </c>
      <c r="BP312" s="240" t="str">
        <f t="shared" ca="1" si="517"/>
        <v>-5,76398614867156-4,73038118284546i</v>
      </c>
      <c r="BQ312" s="240" t="str">
        <f t="shared" ca="1" si="518"/>
        <v>1,45469949203128-7,31326820545917i</v>
      </c>
      <c r="BR312" s="240" t="str">
        <f t="shared" ca="1" si="519"/>
        <v>7,13546733588333-2,16452035232708i</v>
      </c>
      <c r="BS312" s="240" t="str">
        <f t="shared" ca="1" si="520"/>
        <v>5,27257254369523+5,27257254369888i</v>
      </c>
      <c r="BT312" s="240" t="str">
        <f t="shared" ca="1" si="521"/>
        <v>-2,16452035233162+7,13546733588195i</v>
      </c>
      <c r="BU312" s="240" t="str">
        <f t="shared" ca="1" si="522"/>
        <v>-7,31326820545869+1,4546994920337i</v>
      </c>
      <c r="BV312" s="240" t="str">
        <f t="shared" ca="1" si="523"/>
        <v>-4,73038118284736-5,76398614867001i</v>
      </c>
      <c r="BW312" s="240" t="str">
        <f t="shared" ca="1" si="524"/>
        <v>2,85349569838464-6,88894801521948i</v>
      </c>
      <c r="BX312" s="240" t="str">
        <f t="shared" ca="1" si="525"/>
        <v>7,42063830437806-0,730869080405837i</v>
      </c>
      <c r="BY312" s="240" t="str">
        <f t="shared" ca="1" si="526"/>
        <v>4,14263366531361+6,19988941611916i</v>
      </c>
      <c r="BZ312" s="240" t="str">
        <f t="shared" ca="1" si="527"/>
        <v>-3,51499032098994+6,57608435928578i</v>
      </c>
      <c r="CA312" s="240" t="str">
        <f t="shared" ca="1" si="528"/>
        <v>-7,45654359989238-4,67708454640629E-13i</v>
      </c>
      <c r="CB312" s="240" t="str">
        <f t="shared" ca="1" si="529"/>
        <v>-3,51499032098874-6,57608435928642i</v>
      </c>
      <c r="CC312" s="240" t="str">
        <f t="shared" ca="1" si="530"/>
        <v>4,14263366531475-6,1998894161184i</v>
      </c>
      <c r="CD312" s="240" t="str">
        <f t="shared" ca="1" si="531"/>
        <v>7,42063830437796+0,730869080406768i</v>
      </c>
      <c r="CE312" s="240" t="str">
        <f t="shared" ca="1" si="532"/>
        <v>2,85349569838339+6,88894801522i</v>
      </c>
      <c r="CF312" s="240" t="str">
        <f t="shared" ca="1" si="533"/>
        <v>-4,73038118284251+5,76398614867398i</v>
      </c>
      <c r="CG312" s="240" t="str">
        <f t="shared" ca="1" si="534"/>
        <v>-7,31326820545983-1,45469949202796i</v>
      </c>
      <c r="CH312" s="240" t="str">
        <f t="shared" ca="1" si="535"/>
        <v>-2,16452035233031-7,13546733588235i</v>
      </c>
      <c r="CI312" s="240" t="str">
        <f t="shared" ca="1" si="536"/>
        <v>5,27257254369619-5,27257254369792i</v>
      </c>
      <c r="CJ312" s="240" t="str">
        <f t="shared" ca="1" si="537"/>
        <v>7,13546733588306+2,16452035232797i</v>
      </c>
      <c r="CK312" s="240" t="str">
        <f t="shared" ca="1" si="538"/>
        <v>1,45469949202995+7,31326820545944i</v>
      </c>
      <c r="CL312" s="240" t="str">
        <f t="shared" ca="1" si="539"/>
        <v>-5,76398614867243+4,73038118284441i</v>
      </c>
      <c r="CM312" s="240" t="str">
        <f t="shared" ca="1" si="540"/>
        <v>-6,88894801521801-2,85349569838818i</v>
      </c>
      <c r="CN312" s="240" t="str">
        <f t="shared" ca="1" si="541"/>
        <v>-0,730869080401608-7,42063830437847i</v>
      </c>
      <c r="CO312" s="240" t="str">
        <f t="shared" ca="1" si="542"/>
        <v>6,19988941612128-4,14263366531044i</v>
      </c>
      <c r="CP312" s="240" t="str">
        <f t="shared" ca="1" si="543"/>
        <v>6,57608435928737+3,51499032098696i</v>
      </c>
      <c r="CQ312" s="240" t="str">
        <f t="shared" ca="1" si="544"/>
        <v>2,91217173829533E-12+7,45654359989238i</v>
      </c>
      <c r="CR312" s="240" t="str">
        <f t="shared" ca="1" si="545"/>
        <v>-6,57608435928463+3,5149903209921i</v>
      </c>
      <c r="CS312" s="240" t="str">
        <f t="shared" ca="1" si="546"/>
        <v>-6,19988941612051-4,14263366531159i</v>
      </c>
      <c r="CT312" s="240" t="str">
        <f t="shared" ca="1" si="547"/>
        <v>0,730869080403404-7,4206383043783i</v>
      </c>
      <c r="CU312" s="240" t="str">
        <f t="shared" ca="1" si="548"/>
        <v>6,88894801521854-2,8534956983869i</v>
      </c>
      <c r="CV312" s="240" t="str">
        <f t="shared" ca="1" si="549"/>
        <v>5,76398614867155+4,73038118284547i</v>
      </c>
      <c r="CW312" s="240" t="str">
        <f t="shared" ca="1" si="550"/>
        <v>-1,45469949203171+7,31326820545909i</v>
      </c>
      <c r="CX312" s="240" t="str">
        <f t="shared" ca="1" si="551"/>
        <v>-7,13546733588346+2,16452035232665i</v>
      </c>
      <c r="CY312" s="240" t="str">
        <f t="shared" ca="1" si="552"/>
        <v>-5,27257254369522-5,27257254369889i</v>
      </c>
      <c r="CZ312" s="240" t="str">
        <f t="shared" ca="1" si="553"/>
        <v>2,16452035233204-7,13546733588182i</v>
      </c>
      <c r="DA312" s="240" t="str">
        <f t="shared" ca="1" si="554"/>
        <v>7,3132682054587-1,45469949203367i</v>
      </c>
      <c r="DB312" s="240" t="str">
        <f t="shared" ca="1" si="555"/>
        <v>4,73038118284702+5,76398614867028i</v>
      </c>
      <c r="DC312" s="240" t="str">
        <f t="shared" ca="1" si="556"/>
        <v>-2,85349569838505+6,8889480152193i</v>
      </c>
      <c r="DD312" s="240" t="str">
        <f t="shared" ca="1" si="557"/>
        <v>-7,42063830437809+0,730869080405394i</v>
      </c>
      <c r="DE312" s="240" t="str">
        <f t="shared" ca="1" si="558"/>
        <v>-4,1426336653136-6,19988941611917i</v>
      </c>
      <c r="DF312" s="240" t="str">
        <f t="shared" ca="1" si="559"/>
        <v>3,51499032099034-6,57608435928557i</v>
      </c>
      <c r="DG312" s="240" t="str">
        <f t="shared" ca="1" si="560"/>
        <v>7,45654359989238+9,13490397512227E-13i</v>
      </c>
      <c r="DH312" s="240" t="str">
        <f t="shared" ca="1" si="561"/>
        <v>3,51499032098873+6,57608435928643i</v>
      </c>
      <c r="DI312" s="240" t="str">
        <f t="shared" ca="1" si="562"/>
        <v>-4,14263366531512+6,19988941611816i</v>
      </c>
      <c r="DJ312" s="240" t="str">
        <f t="shared" ca="1" si="563"/>
        <v>-7,42063830437796-0,730869080406789i</v>
      </c>
      <c r="DK312" s="240" t="str">
        <f t="shared" ca="1" si="564"/>
        <v>-2,85349569839003-6,88894801521725i</v>
      </c>
      <c r="DL312" s="240" t="str">
        <f t="shared" ca="1" si="565"/>
        <v>4,73038118284286-5,7639861486737i</v>
      </c>
      <c r="DM312" s="240" t="str">
        <f t="shared" ca="1" si="566"/>
        <v>7,31326820545982+1,45469949202798i</v>
      </c>
      <c r="DN312" s="240" t="str">
        <f t="shared" ca="1" si="567"/>
        <v>2,16452035233029+7,13546733588235i</v>
      </c>
      <c r="DO312" s="240" t="str">
        <f t="shared" ca="1" si="568"/>
        <v>-5,27257254369621+5,2725725436979i</v>
      </c>
      <c r="DP312" s="240" t="str">
        <f t="shared" ca="1" si="569"/>
        <v>-7,1354673358828-2,16452035232881i</v>
      </c>
      <c r="DQ312" s="240" t="str">
        <f t="shared" ca="1" si="570"/>
        <v>-1,45469949202951-7,31326820545952i</v>
      </c>
      <c r="DR312" s="240" t="str">
        <f t="shared" ca="1" si="571"/>
        <v>5,76398614867271-4,73038118284406i</v>
      </c>
      <c r="DS312" s="240" t="str">
        <f t="shared" ca="1" si="572"/>
        <v>6,88894801521784+2,85349569838859i</v>
      </c>
      <c r="DT312" s="240" t="str">
        <f t="shared" ca="1" si="573"/>
        <v>0,730869080401586+7,42063830437847i</v>
      </c>
      <c r="DU312" s="240" t="str">
        <f t="shared" ca="1" si="574"/>
        <v>-6,1998894161213+4,14263366531042i</v>
      </c>
      <c r="DV312" s="240" t="str">
        <f t="shared" ca="1" si="575"/>
        <v>-6,57608435928716-3,51499032098736i</v>
      </c>
      <c r="DW312" s="240" t="str">
        <f t="shared" ca="1" si="576"/>
        <v>-2,46638979542374E-12-7,45654359989238i</v>
      </c>
      <c r="DX312" s="240" t="str">
        <f t="shared" ca="1" si="577"/>
        <v>6,57608435928484-3,5149903209917i</v>
      </c>
      <c r="DY312" s="240" t="str">
        <f t="shared" ca="1" si="578"/>
        <v>6,19988941612027+4,14263366531195i</v>
      </c>
      <c r="DZ312" s="240" t="str">
        <f t="shared" ca="1" si="579"/>
        <v>-0,730869080403427+7,42063830437829i</v>
      </c>
      <c r="EA312" s="240" t="str">
        <f t="shared" ca="1" si="580"/>
        <v>-6,88894801521855+2,85349569838688i</v>
      </c>
      <c r="EB312" s="240" t="str">
        <f t="shared" ca="1" si="581"/>
        <v>-5,763986148671-4,73038118284614i</v>
      </c>
      <c r="EC312" s="240" t="str">
        <f t="shared" ca="1" si="582"/>
        <v>1,45469949203215-7,313268205459i</v>
      </c>
      <c r="ED312" s="240" t="str">
        <f t="shared" ca="1" si="583"/>
        <v>7,13546733588359-2,16452035232623i</v>
      </c>
      <c r="EE312" s="240" t="str">
        <f t="shared" ca="1" si="584"/>
        <v>5,2725725436949+5,27257254369921i</v>
      </c>
      <c r="EF312" s="240" t="str">
        <f t="shared" ca="1" si="585"/>
        <v>-2,16452035233207+7,13546733588181i</v>
      </c>
      <c r="EG312" s="240" t="str">
        <f t="shared" ca="1" si="586"/>
        <v>-7,3132682054587+1,45469949203365i</v>
      </c>
      <c r="EH312" s="240" t="str">
        <f t="shared" ca="1" si="587"/>
        <v>-4,73038118284667-5,76398614867057i</v>
      </c>
      <c r="EI312" s="240" t="str">
        <f t="shared" ca="1" si="588"/>
        <v>2,85349569838546-6,88894801521914i</v>
      </c>
      <c r="EJ312" s="240" t="str">
        <f t="shared" ca="1" si="589"/>
        <v>7,42063830437814-0,73086908040495i</v>
      </c>
      <c r="EK312" s="240" t="str">
        <f t="shared" ca="1" si="590"/>
        <v>4,14263366531323+6,19988941611942i</v>
      </c>
      <c r="EL312" s="240" t="str">
        <f t="shared" ca="1" si="591"/>
        <v>-3,51499032099035+6,57608435928556i</v>
      </c>
      <c r="EM312" s="240" t="str">
        <f t="shared" ca="1" si="592"/>
        <v>-7,45654359989238-9,3541690928126E-13i</v>
      </c>
      <c r="EN312" s="240"/>
      <c r="EO312" s="240"/>
      <c r="EP312" s="240"/>
    </row>
    <row r="313" spans="1:146">
      <c r="A313" s="268">
        <f t="shared" si="461"/>
        <v>4.1601562499999972E-3</v>
      </c>
      <c r="B313" s="267">
        <v>213</v>
      </c>
      <c r="C313" s="266">
        <f t="shared" si="462"/>
        <v>42600</v>
      </c>
      <c r="N313" s="265">
        <f t="shared" ca="1" si="463"/>
        <v>7.5417408424018566</v>
      </c>
      <c r="O313" s="240">
        <f t="shared" ca="1" si="464"/>
        <v>-7.4582591575981434</v>
      </c>
      <c r="P313" s="240" t="str">
        <f t="shared" ca="1" si="465"/>
        <v>-3,67616245596139-6,48933426934354i</v>
      </c>
      <c r="Q313" s="240" t="str">
        <f t="shared" ca="1" si="466"/>
        <v>3,83431149982563-6,39716226026834i</v>
      </c>
      <c r="R313" s="240" t="str">
        <f t="shared" ca="1" si="467"/>
        <v>7,45601286938101+0,18303484236969i</v>
      </c>
      <c r="S313" s="240" t="str">
        <f t="shared" ca="1" si="468"/>
        <v>3,51579902929464+6,57759734610652i</v>
      </c>
      <c r="T313" s="240" t="str">
        <f t="shared" ca="1" si="469"/>
        <v>-3,99015089781632+6,30113683985296i</v>
      </c>
      <c r="U313" s="241" t="str">
        <f t="shared" ca="1" si="470"/>
        <v>-7,44927535780965-0,36595943139445i</v>
      </c>
      <c r="V313" s="240" t="str">
        <f t="shared" ca="1" si="471"/>
        <v>-3,35331781675666-6,6618983241805i</v>
      </c>
      <c r="W313" s="240" t="str">
        <f t="shared" ca="1" si="472"/>
        <v>4,14358677810752-6,20131585021995i</v>
      </c>
      <c r="X313" s="240" t="str">
        <f t="shared" ca="1" si="473"/>
        <v>7,43805068130908+0,548663580141817i</v>
      </c>
      <c r="Y313" s="240" t="str">
        <f t="shared" ca="1" si="474"/>
        <v>3,18881669095377+6,74218642380876i</v>
      </c>
      <c r="Z313" s="240" t="str">
        <f t="shared" ca="1" si="475"/>
        <v>-4,29452671666226+6,0977594198009i</v>
      </c>
      <c r="AA313" s="240" t="str">
        <f t="shared" ca="1" si="476"/>
        <v>-7,42234560120473-0,731037234464411i</v>
      </c>
      <c r="AB313" s="240" t="str">
        <f t="shared" ca="1" si="477"/>
        <v>-3,02239474121451-6,81841328244156i</v>
      </c>
      <c r="AC313" s="240" t="str">
        <f t="shared" ca="1" si="478"/>
        <v>4,44287979290559-5,99052992711728i</v>
      </c>
      <c r="AD313" s="240" t="str">
        <f t="shared" ca="1" si="479"/>
        <v>7,40216957764959+0,912970539292205i</v>
      </c>
      <c r="AE313" s="240" t="str">
        <f t="shared" ca="1" si="480"/>
        <v>2,85415221389771+6,89053298386992i</v>
      </c>
      <c r="AF313" s="240" t="str">
        <f t="shared" ca="1" si="481"/>
        <v>-4,58855664449168+5,87969196320589i</v>
      </c>
      <c r="AG313" s="240" t="str">
        <f t="shared" ca="1" si="482"/>
        <v>-7,37753476392583-1,09435390480519i</v>
      </c>
      <c r="AH313" s="240" t="str">
        <f t="shared" ca="1" si="483"/>
        <v>-2,68419045201088-6,95850208588243i</v>
      </c>
      <c r="AI313" s="240" t="str">
        <f t="shared" ca="1" si="484"/>
        <v>4,73146952113403-5,76531229271028i</v>
      </c>
      <c r="AJ313" s="240" t="str">
        <f t="shared" ca="1" si="485"/>
        <v>7,34845599912458+1,27507807244364i</v>
      </c>
      <c r="AK313" s="240" t="str">
        <f t="shared" ca="1" si="486"/>
        <v>2,51261183416561+7,02227964643302i</v>
      </c>
      <c r="AL313" s="240" t="str">
        <f t="shared" ca="1" si="487"/>
        <v>-4,87153233745502+5,6474598136708i</v>
      </c>
      <c r="AM313" s="240" t="str">
        <f t="shared" ca="1" si="488"/>
        <v>-7,31495079920432-1,45503418073824i</v>
      </c>
      <c r="AN313" s="240" t="str">
        <f t="shared" ca="1" si="489"/>
        <v>-2,33951971290396-7,08182724830466i</v>
      </c>
      <c r="AO313" s="240" t="str">
        <f t="shared" ca="1" si="490"/>
        <v>5,00866072485422-5,52620551601181i</v>
      </c>
      <c r="AP313" s="240" t="str">
        <f t="shared" ca="1" si="491"/>
        <v>7,27703934644762+1,6341138308422i</v>
      </c>
      <c r="AQ313" s="240" t="str">
        <f t="shared" ca="1" si="492"/>
        <v>2,16501835244037+7,13710902225074i</v>
      </c>
      <c r="AR313" s="240" t="str">
        <f t="shared" ca="1" si="493"/>
        <v>2,16501835244037+7,13710902225074i</v>
      </c>
      <c r="AS313" s="240" t="str">
        <f t="shared" ca="1" si="494"/>
        <v>-7,23474447729467-1,81220915187813i</v>
      </c>
      <c r="AT313" s="240" t="str">
        <f t="shared" ca="1" si="495"/>
        <v>-1,98921286588377-7,18809166859321i</v>
      </c>
      <c r="AU313" s="240" t="str">
        <f t="shared" ca="1" si="496"/>
        <v>5,27378562618689-5,27378562618174i</v>
      </c>
      <c r="AV313" s="240" t="str">
        <f t="shared" ca="1" si="497"/>
        <v>7,18809166859324+1,98921286588365i</v>
      </c>
      <c r="AW313" s="240" t="str">
        <f t="shared" ca="1" si="498"/>
        <v>1,81220915187825+7,23474447729464i</v>
      </c>
      <c r="AX313" s="240" t="str">
        <f t="shared" ca="1" si="499"/>
        <v>-5,40162243878794+5,14277208231896i</v>
      </c>
      <c r="AY313" s="240" t="str">
        <f t="shared" ca="1" si="500"/>
        <v>-7,13710902225078-2,16501835244024i</v>
      </c>
      <c r="AZ313" s="240" t="str">
        <f t="shared" ca="1" si="501"/>
        <v>-1,63411383084232-7,27703934644759i</v>
      </c>
      <c r="BA313" s="240" t="str">
        <f t="shared" ca="1" si="502"/>
        <v>5,52620551601173-5,00866072485432i</v>
      </c>
      <c r="BB313" s="240" t="str">
        <f t="shared" ca="1" si="503"/>
        <v>7,0818272483047+2,33951971290384i</v>
      </c>
      <c r="BC313" s="240" t="str">
        <f t="shared" ca="1" si="504"/>
        <v>1,45503418073837+7,3149507992043i</v>
      </c>
      <c r="BD313" s="240" t="str">
        <f t="shared" ca="1" si="505"/>
        <v>-5,64745981367071+4,87153233745511i</v>
      </c>
      <c r="BE313" s="240" t="str">
        <f t="shared" ca="1" si="506"/>
        <v>-7,02227964643311-2,51261183416538i</v>
      </c>
      <c r="BF313" s="240" t="str">
        <f t="shared" ca="1" si="507"/>
        <v>-1,27507807244387-7,34845599912453i</v>
      </c>
      <c r="BG313" s="240" t="str">
        <f t="shared" ca="1" si="508"/>
        <v>5,76531229271013-4,73146952113421i</v>
      </c>
      <c r="BH313" s="240" t="str">
        <f t="shared" ca="1" si="509"/>
        <v>6,95850208588244+2,68419045201086i</v>
      </c>
      <c r="BI313" s="240" t="str">
        <f t="shared" ca="1" si="510"/>
        <v>1,09435390480386+7,37753476392603i</v>
      </c>
      <c r="BJ313" s="240" t="str">
        <f t="shared" ca="1" si="511"/>
        <v>-5,87969196320809+4,58855664448885i</v>
      </c>
      <c r="BK313" s="240" t="str">
        <f t="shared" ca="1" si="512"/>
        <v>-6,89053298387054-2,85415221389622i</v>
      </c>
      <c r="BL313" s="240" t="str">
        <f t="shared" ca="1" si="513"/>
        <v>-0,912970539292332-7,40216957764957i</v>
      </c>
      <c r="BM313" s="240" t="str">
        <f t="shared" ca="1" si="514"/>
        <v>5,99052992711859-4,44287979290381i</v>
      </c>
      <c r="BN313" s="240" t="str">
        <f t="shared" ca="1" si="515"/>
        <v>6,81841328244277+3,02239474121178i</v>
      </c>
      <c r="BO313" s="240" t="str">
        <f t="shared" ca="1" si="516"/>
        <v>0,731037234466121+7,42234560120456i</v>
      </c>
      <c r="BP313" s="240" t="str">
        <f t="shared" ca="1" si="517"/>
        <v>-6,09775941980128+4,29452671666172i</v>
      </c>
      <c r="BQ313" s="240" t="str">
        <f t="shared" ca="1" si="518"/>
        <v>-6,74218642380761-3,1888166909562i</v>
      </c>
      <c r="BR313" s="240" t="str">
        <f t="shared" ca="1" si="519"/>
        <v>-0,548663580145115-7,43805068130884i</v>
      </c>
      <c r="BS313" s="240" t="str">
        <f t="shared" ca="1" si="520"/>
        <v>6,20131585021946-4,14358677810825i</v>
      </c>
      <c r="BT313" s="240" t="str">
        <f t="shared" ca="1" si="521"/>
        <v>6,66189832418015+3,35331781675734i</v>
      </c>
      <c r="BU313" s="240" t="str">
        <f t="shared" ca="1" si="522"/>
        <v>0,365959431391667+7,44927535780978i</v>
      </c>
      <c r="BV313" s="240" t="str">
        <f t="shared" ca="1" si="523"/>
        <v>-6,30113683985166+3,99015089781837i</v>
      </c>
      <c r="BW313" s="240" t="str">
        <f t="shared" ca="1" si="524"/>
        <v>-6,57759734610688-3,51579902929396i</v>
      </c>
      <c r="BX313" s="240" t="str">
        <f t="shared" ca="1" si="525"/>
        <v>-0,183034842368467-7,45601286938104i</v>
      </c>
      <c r="BY313" s="240" t="str">
        <f t="shared" ca="1" si="526"/>
        <v>6,39716226027021-3,83431149982251i</v>
      </c>
      <c r="BZ313" s="240" t="str">
        <f t="shared" ca="1" si="527"/>
        <v>6,48933426934458+3,67616245595956i</v>
      </c>
      <c r="CA313" s="240" t="str">
        <f t="shared" ca="1" si="528"/>
        <v>3,39887373555928E-13+7,45825915759814i</v>
      </c>
      <c r="CB313" s="240" t="str">
        <f t="shared" ca="1" si="529"/>
        <v>-6,48933426934445+3,67616245595978i</v>
      </c>
      <c r="CC313" s="240" t="str">
        <f t="shared" ca="1" si="530"/>
        <v>-6,39716226026642-3,83431149982883i</v>
      </c>
      <c r="CD313" s="240" t="str">
        <f t="shared" ca="1" si="531"/>
        <v>0,183034842368211-7,45601286938105i</v>
      </c>
      <c r="CE313" s="240" t="str">
        <f t="shared" ca="1" si="532"/>
        <v>6,57759734610676-3,51579902929418i</v>
      </c>
      <c r="CF313" s="240" t="str">
        <f t="shared" ca="1" si="533"/>
        <v>6,3011368398518+3,99015089781816i</v>
      </c>
      <c r="CG313" s="240" t="str">
        <f t="shared" ca="1" si="534"/>
        <v>-0,365959431391411+7,4492753578098i</v>
      </c>
      <c r="CH313" s="240" t="str">
        <f t="shared" ca="1" si="535"/>
        <v>-6,66189832418004+3,35331781675757i</v>
      </c>
      <c r="CI313" s="240" t="str">
        <f t="shared" ca="1" si="536"/>
        <v>-6,2013158502196-4,14358677810804i</v>
      </c>
      <c r="CJ313" s="240" t="str">
        <f t="shared" ca="1" si="537"/>
        <v>0,54866358014486-7,43805068130886i</v>
      </c>
      <c r="CK313" s="240" t="str">
        <f t="shared" ca="1" si="538"/>
        <v>6,74218642380751-3,18881669095643i</v>
      </c>
      <c r="CL313" s="240" t="str">
        <f t="shared" ca="1" si="539"/>
        <v>6,09775941980143+4,29452671666151i</v>
      </c>
      <c r="CM313" s="240" t="str">
        <f t="shared" ca="1" si="540"/>
        <v>-0,731037234465866+7,42234560120458i</v>
      </c>
      <c r="CN313" s="240" t="str">
        <f t="shared" ca="1" si="541"/>
        <v>-6,81841328244267+3,02239474121201i</v>
      </c>
      <c r="CO313" s="240" t="str">
        <f t="shared" ca="1" si="542"/>
        <v>-5,99052992711875-4,44287979290361i</v>
      </c>
      <c r="CP313" s="240" t="str">
        <f t="shared" ca="1" si="543"/>
        <v>0,912970539292078-7,4021695776496i</v>
      </c>
      <c r="CQ313" s="240" t="str">
        <f t="shared" ca="1" si="544"/>
        <v>6,89053298387037-2,85415221389665i</v>
      </c>
      <c r="CR313" s="240" t="str">
        <f t="shared" ca="1" si="545"/>
        <v>5,87969196320368+4,5885566444945i</v>
      </c>
      <c r="CS313" s="240" t="str">
        <f t="shared" ca="1" si="546"/>
        <v>-1,0943539048036+7,37753476392607i</v>
      </c>
      <c r="CT313" s="240" t="str">
        <f t="shared" ca="1" si="547"/>
        <v>-6,95850208588243+2,6841904520109i</v>
      </c>
      <c r="CU313" s="240" t="str">
        <f t="shared" ca="1" si="548"/>
        <v>-5,76531229271043-4,73146952113385i</v>
      </c>
      <c r="CV313" s="240" t="str">
        <f t="shared" ca="1" si="549"/>
        <v>1,27507807244341-7,34845599912462i</v>
      </c>
      <c r="CW313" s="240" t="str">
        <f t="shared" ca="1" si="550"/>
        <v>7,02227964643302-2,51261183416562i</v>
      </c>
      <c r="CX313" s="240" t="str">
        <f t="shared" ca="1" si="551"/>
        <v>5,64745981367102+4,87153233745476i</v>
      </c>
      <c r="CY313" s="240" t="str">
        <f t="shared" ca="1" si="552"/>
        <v>-1,45503418073812+7,31495079920435i</v>
      </c>
      <c r="CZ313" s="240" t="str">
        <f t="shared" ca="1" si="553"/>
        <v>-7,08182724830462+2,33951971290408i</v>
      </c>
      <c r="DA313" s="240" t="str">
        <f t="shared" ca="1" si="554"/>
        <v>-5,52620551601176-5,00866072485428i</v>
      </c>
      <c r="DB313" s="240" t="str">
        <f t="shared" ca="1" si="555"/>
        <v>1,63411383084207-7,27703934644765i</v>
      </c>
      <c r="DC313" s="240" t="str">
        <f t="shared" ca="1" si="556"/>
        <v>7,13710902225071-2,16501835244048i</v>
      </c>
      <c r="DD313" s="240" t="str">
        <f t="shared" ca="1" si="557"/>
        <v>5,40162243878811+5,14277208231877i</v>
      </c>
      <c r="DE313" s="240" t="str">
        <f t="shared" ca="1" si="558"/>
        <v>-1,8122091518778+7,23474447729475i</v>
      </c>
      <c r="DF313" s="240" t="str">
        <f t="shared" ca="1" si="559"/>
        <v>-7,18809166859317+1,9892128658839i</v>
      </c>
      <c r="DG313" s="240" t="str">
        <f t="shared" ca="1" si="560"/>
        <v>-5,27378562618198-5,27378562618665i</v>
      </c>
      <c r="DH313" s="240" t="str">
        <f t="shared" ca="1" si="561"/>
        <v>1,98921286588332-7,18809166859333i</v>
      </c>
      <c r="DI313" s="240" t="str">
        <f t="shared" ca="1" si="562"/>
        <v>7,2347444772946-1,81220915187838i</v>
      </c>
      <c r="DJ313" s="240" t="str">
        <f t="shared" ca="1" si="563"/>
        <v>5,1427720823192+5,4016224387877i</v>
      </c>
      <c r="DK313" s="240" t="str">
        <f t="shared" ca="1" si="564"/>
        <v>-2,16501835244032+7,13710902225076i</v>
      </c>
      <c r="DL313" s="240" t="str">
        <f t="shared" ca="1" si="565"/>
        <v>-7,27703934644752+1,63411383084265i</v>
      </c>
      <c r="DM313" s="240" t="str">
        <f t="shared" ca="1" si="566"/>
        <v>-5,00866072485472-5,52620551601135i</v>
      </c>
      <c r="DN313" s="240" t="str">
        <f t="shared" ca="1" si="567"/>
        <v>2,33951971290392-7,08182724830467i</v>
      </c>
      <c r="DO313" s="240" t="str">
        <f t="shared" ca="1" si="568"/>
        <v>7,31495079920423-1,4550341807387i</v>
      </c>
      <c r="DP313" s="240" t="str">
        <f t="shared" ca="1" si="569"/>
        <v>4,87153233745553+5,64745981367036i</v>
      </c>
      <c r="DQ313" s="240" t="str">
        <f t="shared" ca="1" si="570"/>
        <v>-2,51261183416546+7,02227964643308i</v>
      </c>
      <c r="DR313" s="240" t="str">
        <f t="shared" ca="1" si="571"/>
        <v>-7,34845599912451+1,27507807244399i</v>
      </c>
      <c r="DS313" s="240" t="str">
        <f t="shared" ca="1" si="572"/>
        <v>-4,73146952113398-5,76531229271032i</v>
      </c>
      <c r="DT313" s="240" t="str">
        <f t="shared" ca="1" si="573"/>
        <v>2,68419045201074-6,95850208588249i</v>
      </c>
      <c r="DU313" s="240" t="str">
        <f t="shared" ca="1" si="574"/>
        <v>7,37753476392598-1,09435390480419i</v>
      </c>
      <c r="DV313" s="240" t="str">
        <f t="shared" ca="1" si="575"/>
        <v>4,58855664448928+5,87969196320775i</v>
      </c>
      <c r="DW313" s="240" t="str">
        <f t="shared" ca="1" si="576"/>
        <v>-2,8541522138961+6,89053298387059i</v>
      </c>
      <c r="DX313" s="240" t="str">
        <f t="shared" ca="1" si="577"/>
        <v>-7,40216957764953+0,912970539292675i</v>
      </c>
      <c r="DY313" s="240" t="str">
        <f t="shared" ca="1" si="578"/>
        <v>-4,44287979290374-5,99052992711865i</v>
      </c>
      <c r="DZ313" s="240" t="str">
        <f t="shared" ca="1" si="579"/>
        <v>3,02239474121147-6,81841328244291i</v>
      </c>
      <c r="EA313" s="240" t="str">
        <f t="shared" ca="1" si="580"/>
        <v>7,42234560120452-0,731037234466459i</v>
      </c>
      <c r="EB313" s="240" t="str">
        <f t="shared" ca="1" si="581"/>
        <v>4,29452671666164+6,09775941980133i</v>
      </c>
      <c r="EC313" s="240" t="str">
        <f t="shared" ca="1" si="582"/>
        <v>-3,18881669095627+6,74218642380758i</v>
      </c>
      <c r="ED313" s="240" t="str">
        <f t="shared" ca="1" si="583"/>
        <v>-7,43805068130938+0,548663580137844i</v>
      </c>
      <c r="EE313" s="240" t="str">
        <f t="shared" ca="1" si="584"/>
        <v>-4,14358677810818-6,2013158502195i</v>
      </c>
      <c r="EF313" s="240" t="str">
        <f t="shared" ca="1" si="585"/>
        <v>3,35331781675704-6,66189832418031i</v>
      </c>
      <c r="EG313" s="240" t="str">
        <f t="shared" ca="1" si="586"/>
        <v>7,44927535780977-0,365959431392006i</v>
      </c>
      <c r="EH313" s="240" t="str">
        <f t="shared" ca="1" si="587"/>
        <v>3,99015089781831+6,3011368398517i</v>
      </c>
      <c r="EI313" s="240" t="str">
        <f t="shared" ca="1" si="588"/>
        <v>-3,51579902929366+6,57759734610704i</v>
      </c>
      <c r="EJ313" s="240" t="str">
        <f t="shared" ca="1" si="589"/>
        <v>-7,45601286938103+0,183034842368807i</v>
      </c>
      <c r="EK313" s="240" t="str">
        <f t="shared" ca="1" si="590"/>
        <v>-3,83431149982244-6,39716226027025i</v>
      </c>
      <c r="EL313" s="240" t="str">
        <f t="shared" ca="1" si="591"/>
        <v>3,67616245595926-6,48933426934475i</v>
      </c>
      <c r="EM313" s="240" t="str">
        <f t="shared" ca="1" si="592"/>
        <v>7,45825915759814-6,79774747111855E-13i</v>
      </c>
      <c r="EN313" s="240"/>
      <c r="EO313" s="240"/>
      <c r="EP313" s="240"/>
    </row>
    <row r="314" spans="1:146">
      <c r="A314" s="268">
        <f t="shared" si="461"/>
        <v>4.1796874999999968E-3</v>
      </c>
      <c r="B314" s="267">
        <v>214</v>
      </c>
      <c r="C314" s="266">
        <f t="shared" si="462"/>
        <v>42800</v>
      </c>
      <c r="N314" s="265">
        <f t="shared" ca="1" si="463"/>
        <v>7.5401887477743808</v>
      </c>
      <c r="O314" s="240">
        <f t="shared" ca="1" si="464"/>
        <v>-7.4598112522256192</v>
      </c>
      <c r="P314" s="240" t="str">
        <f t="shared" ca="1" si="465"/>
        <v>-3,83510943593269-6,39849353623585i</v>
      </c>
      <c r="Q314" s="240" t="str">
        <f t="shared" ca="1" si="466"/>
        <v>3,51653068163682-6,57896617136301i</v>
      </c>
      <c r="R314" s="240" t="str">
        <f t="shared" ca="1" si="467"/>
        <v>7,45082558287117-0,366035589068169i</v>
      </c>
      <c r="S314" s="240" t="str">
        <f t="shared" ca="1" si="468"/>
        <v>4,14444907568097+6,20260636973839i</v>
      </c>
      <c r="T314" s="240" t="str">
        <f t="shared" ca="1" si="469"/>
        <v>-3,18948029691744+6,74358950073382i</v>
      </c>
      <c r="U314" s="241" t="str">
        <f t="shared" ca="1" si="470"/>
        <v>-7,42389022207234+0,731189366341343i</v>
      </c>
      <c r="V314" s="240" t="str">
        <f t="shared" ca="1" si="471"/>
        <v>-4,44380437459533-5,9917765812119i</v>
      </c>
      <c r="W314" s="240" t="str">
        <f t="shared" ca="1" si="472"/>
        <v>2,85474617479734-6,89196693232867i</v>
      </c>
      <c r="X314" s="240" t="str">
        <f t="shared" ca="1" si="473"/>
        <v>7,37907005947256-1,09458164438638i</v>
      </c>
      <c r="Y314" s="240" t="str">
        <f t="shared" ca="1" si="474"/>
        <v>4,73245415954058+5,76651207808316i</v>
      </c>
      <c r="Z314" s="240" t="str">
        <f t="shared" ca="1" si="475"/>
        <v>-2,51313471909588+7,02374101191857i</v>
      </c>
      <c r="AA314" s="240" t="str">
        <f t="shared" ca="1" si="476"/>
        <v>-7,31647307076931+1,45533697937605i</v>
      </c>
      <c r="AB314" s="240" t="str">
        <f t="shared" ca="1" si="477"/>
        <v>-5,00970304790091-5,52735554227193i</v>
      </c>
      <c r="AC314" s="240" t="str">
        <f t="shared" ca="1" si="478"/>
        <v>2,16546890173152-7,13859428420369i</v>
      </c>
      <c r="AD314" s="240" t="str">
        <f t="shared" ca="1" si="479"/>
        <v>7,23625005759123-1,81258628010995i</v>
      </c>
      <c r="AE314" s="240" t="str">
        <f t="shared" ca="1" si="480"/>
        <v>5,27488312282058+5,27488312282032i</v>
      </c>
      <c r="AF314" s="240" t="str">
        <f t="shared" ca="1" si="481"/>
        <v>-1,81258628011022+7,23625005759117i</v>
      </c>
      <c r="AG314" s="240" t="str">
        <f t="shared" ca="1" si="482"/>
        <v>-7,13859428420377+2,16546890173126i</v>
      </c>
      <c r="AH314" s="240" t="str">
        <f t="shared" ca="1" si="483"/>
        <v>-5,52735554227225-5,00970304790056i</v>
      </c>
      <c r="AI314" s="240" t="str">
        <f t="shared" ca="1" si="484"/>
        <v>1,45533697937414-7,31647307076969i</v>
      </c>
      <c r="AJ314" s="240" t="str">
        <f t="shared" ca="1" si="485"/>
        <v>7,02374101191891-2,51313471909492i</v>
      </c>
      <c r="AK314" s="240" t="str">
        <f t="shared" ca="1" si="486"/>
        <v>5,76651207808538+4,73245415953788i</v>
      </c>
      <c r="AL314" s="240" t="str">
        <f t="shared" ca="1" si="487"/>
        <v>-1,09458164438665+7,37907005947252i</v>
      </c>
      <c r="AM314" s="240" t="str">
        <f t="shared" ca="1" si="488"/>
        <v>-6,89196693232992+2,85474617479434i</v>
      </c>
      <c r="AN314" s="240" t="str">
        <f t="shared" ca="1" si="489"/>
        <v>-5,99177658121215-4,443804374595i</v>
      </c>
      <c r="AO314" s="240" t="str">
        <f t="shared" ca="1" si="490"/>
        <v>0,731189366343937-7,42389022207209i</v>
      </c>
      <c r="AP314" s="240" t="str">
        <f t="shared" ca="1" si="491"/>
        <v>6,74358950073297-3,18948029691924i</v>
      </c>
      <c r="AQ314" s="240" t="str">
        <f t="shared" ca="1" si="492"/>
        <v>6,20260636973738+4,14444907568248i</v>
      </c>
      <c r="AR314" s="240" t="str">
        <f t="shared" ca="1" si="493"/>
        <v>6,20260636973738+4,14444907568248i</v>
      </c>
      <c r="AS314" s="240" t="str">
        <f t="shared" ca="1" si="494"/>
        <v>-6,57896617136312+3,51653068163662i</v>
      </c>
      <c r="AT314" s="240" t="str">
        <f t="shared" ca="1" si="495"/>
        <v>-6,39849353623394-3,83510943593589i</v>
      </c>
      <c r="AU314" s="240" t="str">
        <f t="shared" ca="1" si="496"/>
        <v>-3,61894226066082E-13-7,45981125222562i</v>
      </c>
      <c r="AV314" s="240" t="str">
        <f t="shared" ca="1" si="497"/>
        <v>6,39849353623727-3,83510943593032i</v>
      </c>
      <c r="AW314" s="240" t="str">
        <f t="shared" ca="1" si="498"/>
        <v>6,57896617136356+3,51653068163579i</v>
      </c>
      <c r="AX314" s="240" t="str">
        <f t="shared" ca="1" si="499"/>
        <v>0,366035589066308+7,45082558287126i</v>
      </c>
      <c r="AY314" s="240" t="str">
        <f t="shared" ca="1" si="500"/>
        <v>-6,20260636973686+4,14444907568325i</v>
      </c>
      <c r="AZ314" s="240" t="str">
        <f t="shared" ca="1" si="501"/>
        <v>-6,74358950073337-3,18948029691839i</v>
      </c>
      <c r="BA314" s="240" t="str">
        <f t="shared" ca="1" si="502"/>
        <v>-0,731189366344657-7,42389022207201i</v>
      </c>
      <c r="BB314" s="240" t="str">
        <f t="shared" ca="1" si="503"/>
        <v>5,99177658121159-4,44380437459575i</v>
      </c>
      <c r="BC314" s="240" t="str">
        <f t="shared" ca="1" si="504"/>
        <v>6,89196693232743+2,85474617480033i</v>
      </c>
      <c r="BD314" s="240" t="str">
        <f t="shared" ca="1" si="505"/>
        <v>1,09458164438747+7,3790700594724i</v>
      </c>
      <c r="BE314" s="240" t="str">
        <f t="shared" ca="1" si="506"/>
        <v>-5,76651207808472+4,73245415953869i</v>
      </c>
      <c r="BF314" s="240" t="str">
        <f t="shared" ca="1" si="507"/>
        <v>-7,02374101191922-2,51313471909404i</v>
      </c>
      <c r="BG314" s="240" t="str">
        <f t="shared" ca="1" si="508"/>
        <v>-1,45533697937496-7,31647307076954i</v>
      </c>
      <c r="BH314" s="240" t="str">
        <f t="shared" ca="1" si="509"/>
        <v>5,52735554227013-5,00970304790291i</v>
      </c>
      <c r="BI314" s="240" t="str">
        <f t="shared" ca="1" si="510"/>
        <v>7,13859428420361+2,16546890173179i</v>
      </c>
      <c r="BJ314" s="240" t="str">
        <f t="shared" ca="1" si="511"/>
        <v>1,81258628010671+7,23625005759204i</v>
      </c>
      <c r="BK314" s="240" t="str">
        <f t="shared" ca="1" si="512"/>
        <v>-5,27488312281991+5,27488312282098i</v>
      </c>
      <c r="BL314" s="240" t="str">
        <f t="shared" ca="1" si="513"/>
        <v>-7,23625005759051-1,81258628011285i</v>
      </c>
      <c r="BM314" s="240" t="str">
        <f t="shared" ca="1" si="514"/>
        <v>-2,16546890173302-7,13859428420324i</v>
      </c>
      <c r="BN314" s="240" t="str">
        <f t="shared" ca="1" si="515"/>
        <v>5,00970304790194-5,527355542271i</v>
      </c>
      <c r="BO314" s="240" t="str">
        <f t="shared" ca="1" si="516"/>
        <v>7,31647307076978+1,45533697937368i</v>
      </c>
      <c r="BP314" s="240" t="str">
        <f t="shared" ca="1" si="517"/>
        <v>2,51313471909527+7,02374101191878i</v>
      </c>
      <c r="BQ314" s="240" t="str">
        <f t="shared" ca="1" si="518"/>
        <v>-4,73245415954342+5,76651207808084i</v>
      </c>
      <c r="BR314" s="240" t="str">
        <f t="shared" ca="1" si="519"/>
        <v>-7,37907005947259-1,09458164438619i</v>
      </c>
      <c r="BS314" s="240" t="str">
        <f t="shared" ca="1" si="520"/>
        <v>-2,85474617479468-6,89196693232978i</v>
      </c>
      <c r="BT314" s="240" t="str">
        <f t="shared" ca="1" si="521"/>
        <v>4,44380437459454-5,99177658121249i</v>
      </c>
      <c r="BU314" s="240" t="str">
        <f t="shared" ca="1" si="522"/>
        <v>7,42389022207214+0,731189366343366i</v>
      </c>
      <c r="BV314" s="240" t="str">
        <f t="shared" ca="1" si="523"/>
        <v>3,18948029691976+6,74358950073272i</v>
      </c>
      <c r="BW314" s="240" t="str">
        <f t="shared" ca="1" si="524"/>
        <v>-4,144449075682+6,20260636973769i</v>
      </c>
      <c r="BX314" s="240" t="str">
        <f t="shared" ca="1" si="525"/>
        <v>-7,45082558287133-0,3660355890648i</v>
      </c>
      <c r="BY314" s="240" t="str">
        <f t="shared" ca="1" si="526"/>
        <v>-3,51653068163712-6,57896617136285i</v>
      </c>
      <c r="BZ314" s="240" t="str">
        <f t="shared" ca="1" si="527"/>
        <v>3,8351094359354-6,39849353623424i</v>
      </c>
      <c r="CA314" s="240" t="str">
        <f t="shared" ca="1" si="528"/>
        <v>7,45981125222562-7,23788452132164E-13i</v>
      </c>
      <c r="CB314" s="240" t="str">
        <f t="shared" ca="1" si="529"/>
        <v>3,83510943593082+6,39849353623697i</v>
      </c>
      <c r="CC314" s="240" t="str">
        <f t="shared" ca="1" si="530"/>
        <v>-3,51653068163547+6,57896617136373i</v>
      </c>
      <c r="CD314" s="240" t="str">
        <f t="shared" ca="1" si="531"/>
        <v>-7,45082558287124+0,366035589066669i</v>
      </c>
      <c r="CE314" s="240" t="str">
        <f t="shared" ca="1" si="532"/>
        <v>-4,14444907568355-6,20260636973665i</v>
      </c>
      <c r="CF314" s="240" t="str">
        <f t="shared" ca="1" si="533"/>
        <v>3,18948029691806-6,74358950073353i</v>
      </c>
      <c r="CG314" s="240" t="str">
        <f t="shared" ca="1" si="534"/>
        <v>7,42389022207271-0,731189366337632i</v>
      </c>
      <c r="CH314" s="240" t="str">
        <f t="shared" ca="1" si="535"/>
        <v>4,44380437459604+5,99177658121137i</v>
      </c>
      <c r="CI314" s="240" t="str">
        <f t="shared" ca="1" si="536"/>
        <v>-2,85474617479999+6,89196693232758i</v>
      </c>
      <c r="CJ314" s="240" t="str">
        <f t="shared" ca="1" si="537"/>
        <v>-7,37907005947232+1,09458164438803i</v>
      </c>
      <c r="CK314" s="240" t="str">
        <f t="shared" ca="1" si="538"/>
        <v>-4,73245415953897-5,76651207808449i</v>
      </c>
      <c r="CL314" s="240" t="str">
        <f t="shared" ca="1" si="539"/>
        <v>2,5131347190935-7,02374101191942i</v>
      </c>
      <c r="CM314" s="240" t="str">
        <f t="shared" ca="1" si="540"/>
        <v>7,31647307076942-1,45533697937551i</v>
      </c>
      <c r="CN314" s="240" t="str">
        <f t="shared" ca="1" si="541"/>
        <v>5,00970304790333+5,52735554226974i</v>
      </c>
      <c r="CO314" s="240" t="str">
        <f t="shared" ca="1" si="542"/>
        <v>-2,16546890173123+7,13859428420378i</v>
      </c>
      <c r="CP314" s="240" t="str">
        <f t="shared" ca="1" si="543"/>
        <v>-7,23625005759191+1,81258628010726i</v>
      </c>
      <c r="CQ314" s="240" t="str">
        <f t="shared" ca="1" si="544"/>
        <v>-5,27488312282138-5,27488312281951i</v>
      </c>
      <c r="CR314" s="240" t="str">
        <f t="shared" ca="1" si="545"/>
        <v>1,81258628011208-7,2362500575907i</v>
      </c>
      <c r="CS314" s="240" t="str">
        <f t="shared" ca="1" si="546"/>
        <v>7,13859428420314-2,16546890173338i</v>
      </c>
      <c r="CT314" s="240" t="str">
        <f t="shared" ca="1" si="547"/>
        <v>5,52735554227152+5,00970304790136i</v>
      </c>
      <c r="CU314" s="240" t="str">
        <f t="shared" ca="1" si="548"/>
        <v>-1,45533697937333+7,31647307076986i</v>
      </c>
      <c r="CV314" s="240" t="str">
        <f t="shared" ca="1" si="549"/>
        <v>-7,02374101191866+2,5131347190956i</v>
      </c>
      <c r="CW314" s="240" t="str">
        <f t="shared" ca="1" si="550"/>
        <v>-5,76651207808134-4,73245415954282i</v>
      </c>
      <c r="CX314" s="240" t="str">
        <f t="shared" ca="1" si="551"/>
        <v>1,09458164438583-7,37907005947265i</v>
      </c>
      <c r="CY314" s="240" t="str">
        <f t="shared" ca="1" si="552"/>
        <v>6,89196693232964-2,85474617479501i</v>
      </c>
      <c r="CZ314" s="240" t="str">
        <f t="shared" ca="1" si="553"/>
        <v>5,9917765812127+4,44380437459425i</v>
      </c>
      <c r="DA314" s="240" t="str">
        <f t="shared" ca="1" si="554"/>
        <v>-0,731189366343005+7,42389022207218i</v>
      </c>
      <c r="DB314" s="240" t="str">
        <f t="shared" ca="1" si="555"/>
        <v>-6,74358950073257+3,18948029692009i</v>
      </c>
      <c r="DC314" s="240" t="str">
        <f t="shared" ca="1" si="556"/>
        <v>-6,20260636973789-4,14444907568169i</v>
      </c>
      <c r="DD314" s="240" t="str">
        <f t="shared" ca="1" si="557"/>
        <v>0,366035589072062-7,45082558287098i</v>
      </c>
      <c r="DE314" s="240" t="str">
        <f t="shared" ca="1" si="558"/>
        <v>6,57896617136268-3,51653068163744i</v>
      </c>
      <c r="DF314" s="240" t="str">
        <f t="shared" ca="1" si="559"/>
        <v>6,39849353623442+3,83510943593508i</v>
      </c>
      <c r="DG314" s="240" t="str">
        <f t="shared" ca="1" si="560"/>
        <v>1,50972385383108E-12+7,45981125222562i</v>
      </c>
      <c r="DH314" s="240" t="str">
        <f t="shared" ca="1" si="561"/>
        <v>-6,39849353623679+3,83510943593113i</v>
      </c>
      <c r="DI314" s="240" t="str">
        <f t="shared" ca="1" si="562"/>
        <v>-6,5789661713639-3,51653068163515i</v>
      </c>
      <c r="DJ314" s="240" t="str">
        <f t="shared" ca="1" si="563"/>
        <v>-0,366035589067454-7,4508255828712i</v>
      </c>
      <c r="DK314" s="240" t="str">
        <f t="shared" ca="1" si="564"/>
        <v>6,20260636973645-4,14444907568385i</v>
      </c>
      <c r="DL314" s="240" t="str">
        <f t="shared" ca="1" si="565"/>
        <v>6,74358950073386+3,18948029691735i</v>
      </c>
      <c r="DM314" s="240" t="str">
        <f t="shared" ca="1" si="566"/>
        <v>0,731189366337993+7,42389022207267i</v>
      </c>
      <c r="DN314" s="240" t="str">
        <f t="shared" ca="1" si="567"/>
        <v>-5,9917765812109+4,44380437459667i</v>
      </c>
      <c r="DO314" s="240" t="str">
        <f t="shared" ca="1" si="568"/>
        <v>-6,89196693232771-2,85474617479966i</v>
      </c>
      <c r="DP314" s="240" t="str">
        <f t="shared" ca="1" si="569"/>
        <v>-1,09458164438881-7,3790700594722i</v>
      </c>
      <c r="DQ314" s="240" t="str">
        <f t="shared" ca="1" si="570"/>
        <v>5,76651207808426-4,73245415953925i</v>
      </c>
      <c r="DR314" s="240" t="str">
        <f t="shared" ca="1" si="571"/>
        <v>7,02374101191968+2,51313471909276i</v>
      </c>
      <c r="DS314" s="240" t="str">
        <f t="shared" ca="1" si="572"/>
        <v>1,45533697937587+7,31647307076935i</v>
      </c>
      <c r="DT314" s="240" t="str">
        <f t="shared" ca="1" si="573"/>
        <v>-5,52735554227434+5,00970304789826i</v>
      </c>
      <c r="DU314" s="240" t="str">
        <f t="shared" ca="1" si="574"/>
        <v>-7,13859428420389-2,16546890173089i</v>
      </c>
      <c r="DV314" s="240" t="str">
        <f t="shared" ca="1" si="575"/>
        <v>-1,81258628010803-7,23625005759172i</v>
      </c>
      <c r="DW314" s="240" t="str">
        <f t="shared" ca="1" si="576"/>
        <v>5,27488312281925-5,27488312282164i</v>
      </c>
      <c r="DX314" s="240" t="str">
        <f t="shared" ca="1" si="577"/>
        <v>7,23625005759069+1,81258628011214i</v>
      </c>
      <c r="DY314" s="240" t="str">
        <f t="shared" ca="1" si="578"/>
        <v>2,16546890173412+7,1385942842029i</v>
      </c>
      <c r="DZ314" s="240" t="str">
        <f t="shared" ca="1" si="579"/>
        <v>-5,00970304790141+5,52735554227149i</v>
      </c>
      <c r="EA314" s="240" t="str">
        <f t="shared" ca="1" si="580"/>
        <v>-7,31647307077001-1,45533697937255i</v>
      </c>
      <c r="EB314" s="240" t="str">
        <f t="shared" ca="1" si="581"/>
        <v>-2,51313471909594-7,02374101191854i</v>
      </c>
      <c r="EC314" s="240" t="str">
        <f t="shared" ca="1" si="582"/>
        <v>4,73245415954253-5,76651207808156i</v>
      </c>
      <c r="ED314" s="240" t="str">
        <f t="shared" ca="1" si="583"/>
        <v>7,3790700594727+1,09458164438547i</v>
      </c>
      <c r="EE314" s="240" t="str">
        <f t="shared" ca="1" si="584"/>
        <v>2,85474617479573+6,89196693232934i</v>
      </c>
      <c r="EF314" s="240" t="str">
        <f t="shared" ca="1" si="585"/>
        <v>-4,44380437459396+5,99177658121292i</v>
      </c>
      <c r="EG314" s="240" t="str">
        <f t="shared" ca="1" si="586"/>
        <v>-7,42389022207225-0,731189366342224i</v>
      </c>
      <c r="EH314" s="240" t="str">
        <f t="shared" ca="1" si="587"/>
        <v>-3,18948029692041-6,74358950073242i</v>
      </c>
      <c r="EI314" s="240" t="str">
        <f t="shared" ca="1" si="588"/>
        <v>4,14444907568104-6,20260636973833i</v>
      </c>
      <c r="EJ314" s="240" t="str">
        <f t="shared" ca="1" si="589"/>
        <v>7,45082558287099+0,3660355890717i</v>
      </c>
      <c r="EK314" s="240" t="str">
        <f t="shared" ca="1" si="590"/>
        <v>3,51653068163813+6,57896617136231i</v>
      </c>
      <c r="EL314" s="240" t="str">
        <f t="shared" ca="1" si="591"/>
        <v>-3,83510943593478+6,39849353623461i</v>
      </c>
      <c r="EM314" s="240" t="str">
        <f t="shared" ca="1" si="592"/>
        <v>-7,45981125222562+1,44757690426433E-12i</v>
      </c>
      <c r="EN314" s="240"/>
      <c r="EO314" s="240"/>
      <c r="EP314" s="240"/>
    </row>
    <row r="315" spans="1:146">
      <c r="A315" s="268">
        <f t="shared" si="461"/>
        <v>4.1992187499999964E-3</v>
      </c>
      <c r="B315" s="267">
        <v>215</v>
      </c>
      <c r="C315" s="266">
        <f t="shared" si="462"/>
        <v>43000</v>
      </c>
      <c r="N315" s="265">
        <f t="shared" ca="1" si="463"/>
        <v>7.5387789335185058</v>
      </c>
      <c r="O315" s="240">
        <f t="shared" ca="1" si="464"/>
        <v>-7.4612210664814942</v>
      </c>
      <c r="P315" s="240" t="str">
        <f t="shared" ca="1" si="465"/>
        <v>-3,9917355120191-6,3036392191331i</v>
      </c>
      <c r="Q315" s="240" t="str">
        <f t="shared" ca="1" si="466"/>
        <v>3,19008307018356-6,74486395772631i</v>
      </c>
      <c r="R315" s="240" t="str">
        <f t="shared" ca="1" si="467"/>
        <v>7,40510921159966-0,91333310855848i</v>
      </c>
      <c r="S315" s="240" t="str">
        <f t="shared" ca="1" si="468"/>
        <v>4,73334853623604+5,76760187924057i</v>
      </c>
      <c r="T315" s="240" t="str">
        <f t="shared" ca="1" si="469"/>
        <v>-2,34044880963499+7,08463966425854i</v>
      </c>
      <c r="U315" s="241" t="str">
        <f t="shared" ca="1" si="470"/>
        <v>-7,23761762148064+1,81292883703144i</v>
      </c>
      <c r="V315" s="240" t="str">
        <f t="shared" ca="1" si="471"/>
        <v>-5,40376759265505-5,14481443858554i</v>
      </c>
      <c r="W315" s="240" t="str">
        <f t="shared" ca="1" si="472"/>
        <v>1,45561202049373-7,31785579583948i</v>
      </c>
      <c r="X315" s="240" t="str">
        <f t="shared" ca="1" si="473"/>
        <v>6,96126552554116-2,68525642831731i</v>
      </c>
      <c r="Y315" s="240" t="str">
        <f t="shared" ca="1" si="474"/>
        <v>5,99290895464017+4,44464419996707i</v>
      </c>
      <c r="Z315" s="240" t="str">
        <f t="shared" ca="1" si="475"/>
        <v>-0,5488814716761+7,44100456477201i</v>
      </c>
      <c r="AA315" s="240" t="str">
        <f t="shared" ca="1" si="476"/>
        <v>-6,58020951653384+3,51719526347695i</v>
      </c>
      <c r="AB315" s="240" t="str">
        <f t="shared" ca="1" si="477"/>
        <v>-6,49191138773189-3,67762237549537i</v>
      </c>
      <c r="AC315" s="240" t="str">
        <f t="shared" ca="1" si="478"/>
        <v>-0,366104765375147-7,45223369894402i</v>
      </c>
      <c r="AD315" s="240" t="str">
        <f t="shared" ca="1" si="479"/>
        <v>6,1001810315219-4,29623220805949i</v>
      </c>
      <c r="AE315" s="240" t="str">
        <f t="shared" ca="1" si="480"/>
        <v>6,89326943086431+2,8552856873558i</v>
      </c>
      <c r="AF315" s="240" t="str">
        <f t="shared" ca="1" si="481"/>
        <v>1,27558444598379+7,35137430172559i</v>
      </c>
      <c r="AG315" s="240" t="str">
        <f t="shared" ca="1" si="482"/>
        <v>-5,52840014573161+5,01064982128884i</v>
      </c>
      <c r="AH315" s="240" t="str">
        <f t="shared" ca="1" si="483"/>
        <v>-7,19094628548458-1,99000284476753i</v>
      </c>
      <c r="AI315" s="240" t="str">
        <f t="shared" ca="1" si="484"/>
        <v>-2,16587814920694-7,13994339233129i</v>
      </c>
      <c r="AJ315" s="240" t="str">
        <f t="shared" ca="1" si="485"/>
        <v>4,87346697589874-5,6497025972817i</v>
      </c>
      <c r="AK315" s="240" t="str">
        <f t="shared" ca="1" si="486"/>
        <v>7,38046461461751+1,0947885071036i</v>
      </c>
      <c r="AL315" s="240" t="str">
        <f t="shared" ca="1" si="487"/>
        <v>3,02359502906314+6,82112108843788i</v>
      </c>
      <c r="AM315" s="240" t="str">
        <f t="shared" ca="1" si="488"/>
        <v>-4,14523232651307+6,20377858745283i</v>
      </c>
      <c r="AN315" s="240" t="str">
        <f t="shared" ca="1" si="489"/>
        <v>-7,45897388619275-0,18310753125366i</v>
      </c>
      <c r="AO315" s="240" t="str">
        <f t="shared" ca="1" si="490"/>
        <v>-3,83583422531196-6,39970277425699i</v>
      </c>
      <c r="AP315" s="240" t="str">
        <f t="shared" ca="1" si="491"/>
        <v>3,35464952455007-6,664543973172i</v>
      </c>
      <c r="AQ315" s="240" t="str">
        <f t="shared" ca="1" si="492"/>
        <v>7,42529324768719-0,731327552303514i</v>
      </c>
      <c r="AR315" s="240" t="str">
        <f t="shared" ca="1" si="493"/>
        <v>7,42529324768719-0,731327552303514i</v>
      </c>
      <c r="AS315" s="240" t="str">
        <f t="shared" ca="1" si="494"/>
        <v>-2,51360967121518+7,02506841416372i</v>
      </c>
      <c r="AT315" s="240" t="str">
        <f t="shared" ca="1" si="495"/>
        <v>-7,27992928725398+1,63476278875223i</v>
      </c>
      <c r="AU315" s="240" t="str">
        <f t="shared" ca="1" si="496"/>
        <v>-5,27588001203898-5,275880012043i</v>
      </c>
      <c r="AV315" s="240" t="str">
        <f t="shared" ca="1" si="497"/>
        <v>1,63476278875053-7,27992928725436i</v>
      </c>
      <c r="AW315" s="240" t="str">
        <f t="shared" ca="1" si="498"/>
        <v>7,0250684141632-2,51360967121662i</v>
      </c>
      <c r="AX315" s="240" t="str">
        <f t="shared" ca="1" si="499"/>
        <v>5,88202697349211+4,59037890440632i</v>
      </c>
      <c r="AY315" s="240" t="str">
        <f t="shared" ca="1" si="500"/>
        <v>-0,731327552301779+7,42529324768736i</v>
      </c>
      <c r="AZ315" s="240" t="str">
        <f t="shared" ca="1" si="501"/>
        <v>-6,66454397317455+3,354649524545i</v>
      </c>
      <c r="BA315" s="240" t="str">
        <f t="shared" ca="1" si="502"/>
        <v>-6,39970277425789-3,83583422531046i</v>
      </c>
      <c r="BB315" s="240" t="str">
        <f t="shared" ca="1" si="503"/>
        <v>-0,183107531255191-7,45897388619271i</v>
      </c>
      <c r="BC315" s="240" t="str">
        <f t="shared" ca="1" si="504"/>
        <v>6,20377858745192-4,14523232651444i</v>
      </c>
      <c r="BD315" s="240" t="str">
        <f t="shared" ca="1" si="505"/>
        <v>6,82112108843858+3,02359502906155i</v>
      </c>
      <c r="BE315" s="240" t="str">
        <f t="shared" ca="1" si="506"/>
        <v>1,09478850709799+7,38046461461834i</v>
      </c>
      <c r="BF315" s="240" t="str">
        <f t="shared" ca="1" si="507"/>
        <v>-5,64970259728064+4,87346697589998i</v>
      </c>
      <c r="BG315" s="240" t="str">
        <f t="shared" ca="1" si="508"/>
        <v>-7,13994339233176-2,16587814920537i</v>
      </c>
      <c r="BH315" s="240" t="str">
        <f t="shared" ca="1" si="509"/>
        <v>-1,99000284476921-7,19094628548411i</v>
      </c>
      <c r="BI315" s="240" t="str">
        <f t="shared" ca="1" si="510"/>
        <v>5,0106498212881-5,52840014573228i</v>
      </c>
      <c r="BJ315" s="240" t="str">
        <f t="shared" ca="1" si="511"/>
        <v>7,35137430172497+1,2755844459874i</v>
      </c>
      <c r="BK315" s="240" t="str">
        <f t="shared" ca="1" si="512"/>
        <v>2,85528568735525+6,89326943086454i</v>
      </c>
      <c r="BL315" s="240" t="str">
        <f t="shared" ca="1" si="513"/>
        <v>-4,29623220805737+6,10018103152339i</v>
      </c>
      <c r="BM315" s="240" t="str">
        <f t="shared" ca="1" si="514"/>
        <v>-7,45223369894391-0,366104765377323i</v>
      </c>
      <c r="BN315" s="240" t="str">
        <f t="shared" ca="1" si="515"/>
        <v>-3,67762237549624-6,4919113877314i</v>
      </c>
      <c r="BO315" s="240" t="str">
        <f t="shared" ca="1" si="516"/>
        <v>3,51719526347359-6,58020951653564i</v>
      </c>
      <c r="BP315" s="240" t="str">
        <f t="shared" ca="1" si="517"/>
        <v>7,44100456477206-0,548881471675513i</v>
      </c>
      <c r="BQ315" s="240" t="str">
        <f t="shared" ca="1" si="518"/>
        <v>4,4446441999692+5,99290895463859i</v>
      </c>
      <c r="BR315" s="240" t="str">
        <f t="shared" ca="1" si="519"/>
        <v>-2,68525642831934+6,96126552554038i</v>
      </c>
      <c r="BS315" s="240" t="str">
        <f t="shared" ca="1" si="520"/>
        <v>-7,31785579583941+1,45561202049403i</v>
      </c>
      <c r="BT315" s="240" t="str">
        <f t="shared" ca="1" si="521"/>
        <v>-5,14481443858258-5,40376759265787i</v>
      </c>
      <c r="BU315" s="240" t="str">
        <f t="shared" ca="1" si="522"/>
        <v>1,8129288370327-7,23761762148032i</v>
      </c>
      <c r="BV315" s="240" t="str">
        <f t="shared" ca="1" si="523"/>
        <v>7,08463966425807-2,34044880963643i</v>
      </c>
      <c r="BW315" s="240" t="str">
        <f t="shared" ca="1" si="524"/>
        <v>5,76760187923873+4,73334853623828i</v>
      </c>
      <c r="BX315" s="240" t="str">
        <f t="shared" ca="1" si="525"/>
        <v>-0,913333108558159+7,4051092115997i</v>
      </c>
      <c r="BY315" s="240" t="str">
        <f t="shared" ca="1" si="526"/>
        <v>-6,74486395772497+3,19008307018639i</v>
      </c>
      <c r="BZ315" s="240" t="str">
        <f t="shared" ca="1" si="527"/>
        <v>-6,30363921913245-3,9917355120201i</v>
      </c>
      <c r="CA315" s="240" t="str">
        <f t="shared" ca="1" si="528"/>
        <v>-1,53194943961245E-12-7,46122106648149i</v>
      </c>
      <c r="CB315" s="240" t="str">
        <f t="shared" ca="1" si="529"/>
        <v>6,30363921913467-3,9917355120166i</v>
      </c>
      <c r="CC315" s="240" t="str">
        <f t="shared" ca="1" si="530"/>
        <v>6,74486395772647+3,19008307018324i</v>
      </c>
      <c r="CD315" s="240" t="str">
        <f t="shared" ca="1" si="531"/>
        <v>0,913333108561621+7,40510921159927i</v>
      </c>
      <c r="CE315" s="240" t="str">
        <f t="shared" ca="1" si="532"/>
        <v>-5,76760187924137+4,73334853623507i</v>
      </c>
      <c r="CF315" s="240" t="str">
        <f t="shared" ca="1" si="533"/>
        <v>-7,08463966425903-2,34044880963352i</v>
      </c>
      <c r="CG315" s="240" t="str">
        <f t="shared" ca="1" si="534"/>
        <v>-1,81292883702868-7,23761762148133i</v>
      </c>
      <c r="CH315" s="240" t="str">
        <f t="shared" ca="1" si="535"/>
        <v>5,14481443858528-5,40376759265531i</v>
      </c>
      <c r="CI315" s="240" t="str">
        <f t="shared" ca="1" si="536"/>
        <v>7,3178557958401+1,45561202049061i</v>
      </c>
      <c r="CJ315" s="240" t="str">
        <f t="shared" ca="1" si="537"/>
        <v>2,68525642831547+6,96126552554187i</v>
      </c>
      <c r="CK315" s="240" t="str">
        <f t="shared" ca="1" si="538"/>
        <v>-4,4446441999664+5,99290895464067i</v>
      </c>
      <c r="CL315" s="240" t="str">
        <f t="shared" ca="1" si="539"/>
        <v>-7,44100456477175-0,548881471679648i</v>
      </c>
      <c r="CM315" s="240" t="str">
        <f t="shared" ca="1" si="540"/>
        <v>-3,51719526347666-6,58020951653399i</v>
      </c>
      <c r="CN315" s="240" t="str">
        <f t="shared" ca="1" si="541"/>
        <v>3,67762237549321-6,49191138773312i</v>
      </c>
      <c r="CO315" s="240" t="str">
        <f t="shared" ca="1" si="542"/>
        <v>7,45223369894411-0,366104765373182i</v>
      </c>
      <c r="CP315" s="240" t="str">
        <f t="shared" ca="1" si="543"/>
        <v>4,29623220806022+6,10018103152138i</v>
      </c>
      <c r="CQ315" s="240" t="str">
        <f t="shared" ca="1" si="544"/>
        <v>-2,85528568735908+6,89326943086295i</v>
      </c>
      <c r="CR315" s="240" t="str">
        <f t="shared" ca="1" si="545"/>
        <v>-7,35137430172571+1,27558444598311i</v>
      </c>
      <c r="CS315" s="240" t="str">
        <f t="shared" ca="1" si="546"/>
        <v>-5,01064982129069-5,52840014572994i</v>
      </c>
      <c r="CT315" s="240" t="str">
        <f t="shared" ca="1" si="547"/>
        <v>1,990002844773-7,19094628548306i</v>
      </c>
      <c r="CU315" s="240" t="str">
        <f t="shared" ca="1" si="548"/>
        <v>7,13994339233081-2,1658781492085i</v>
      </c>
      <c r="CV315" s="240" t="str">
        <f t="shared" ca="1" si="549"/>
        <v>5,64970259727793+4,87346697590312i</v>
      </c>
      <c r="CW315" s="240" t="str">
        <f t="shared" ca="1" si="550"/>
        <v>-1,09478850710208+7,38046461461773i</v>
      </c>
      <c r="CX315" s="240" t="str">
        <f t="shared" ca="1" si="551"/>
        <v>-6,82112108843717+3,02359502906474i</v>
      </c>
      <c r="CY315" s="240" t="str">
        <f t="shared" ca="1" si="552"/>
        <v>-6,20377858744973-4,14523232651771i</v>
      </c>
      <c r="CZ315" s="240" t="str">
        <f t="shared" ca="1" si="553"/>
        <v>0,183107531251917-7,4589738861928i</v>
      </c>
      <c r="DA315" s="240" t="str">
        <f t="shared" ca="1" si="554"/>
        <v>6,39970277425599-3,83583422531364i</v>
      </c>
      <c r="DB315" s="240" t="str">
        <f t="shared" ca="1" si="555"/>
        <v>6,66454397317269+3,3546495245487i</v>
      </c>
      <c r="DC315" s="240" t="str">
        <f t="shared" ca="1" si="556"/>
        <v>0,73132755230525+7,42529324768702i</v>
      </c>
      <c r="DD315" s="240" t="str">
        <f t="shared" ca="1" si="557"/>
        <v>-5,88202697349453+4,59037890440321i</v>
      </c>
      <c r="DE315" s="240" t="str">
        <f t="shared" ca="1" si="558"/>
        <v>-7,02506841416431-2,51360967121354i</v>
      </c>
      <c r="DF315" s="240" t="str">
        <f t="shared" ca="1" si="559"/>
        <v>-1,63476278875373-7,27992928725364i</v>
      </c>
      <c r="DG315" s="240" t="str">
        <f t="shared" ca="1" si="560"/>
        <v>5,27588001204191-5,27588001204007i</v>
      </c>
      <c r="DH315" s="240" t="str">
        <f t="shared" ca="1" si="561"/>
        <v>7,27992928725475+1,63476278874882i</v>
      </c>
      <c r="DI315" s="240" t="str">
        <f t="shared" ca="1" si="562"/>
        <v>2,51360967121148+7,02506841416505i</v>
      </c>
      <c r="DJ315" s="240" t="str">
        <f t="shared" ca="1" si="563"/>
        <v>-4,59037890440494+5,88202697349318i</v>
      </c>
      <c r="DK315" s="240" t="str">
        <f t="shared" ca="1" si="564"/>
        <v>-7,42529324768751-0,731327552300254i</v>
      </c>
      <c r="DL315" s="240" t="str">
        <f t="shared" ca="1" si="565"/>
        <v>-3,35464952454675-6,66454397317367i</v>
      </c>
      <c r="DM315" s="240" t="str">
        <f t="shared" ca="1" si="566"/>
        <v>3,83583422530897-6,39970277425878i</v>
      </c>
      <c r="DN315" s="240" t="str">
        <f t="shared" ca="1" si="567"/>
        <v>7,45897388619286-0,183107531249303i</v>
      </c>
      <c r="DO315" s="240" t="str">
        <f t="shared" ca="1" si="568"/>
        <v>4,14523232651554+6,20377858745119i</v>
      </c>
      <c r="DP315" s="240" t="str">
        <f t="shared" ca="1" si="569"/>
        <v>-3,02359502905976+6,82112108843938i</v>
      </c>
      <c r="DQ315" s="240" t="str">
        <f t="shared" ca="1" si="570"/>
        <v>-7,38046461461811+1,0947885070995i</v>
      </c>
      <c r="DR315" s="240" t="str">
        <f t="shared" ca="1" si="571"/>
        <v>-4,87346697590114-5,64970259727964i</v>
      </c>
      <c r="DS315" s="240" t="str">
        <f t="shared" ca="1" si="572"/>
        <v>2,1658781492106-7,13994339233017i</v>
      </c>
      <c r="DT315" s="240" t="str">
        <f t="shared" ca="1" si="573"/>
        <v>7,19094628548364-1,99000284477089i</v>
      </c>
      <c r="DU315" s="240" t="str">
        <f t="shared" ca="1" si="574"/>
        <v>5,52840014573331+5,01064982128697i</v>
      </c>
      <c r="DV315" s="240" t="str">
        <f t="shared" ca="1" si="575"/>
        <v>-1,27558444598526+7,35137430172534i</v>
      </c>
      <c r="DW315" s="240" t="str">
        <f t="shared" ca="1" si="576"/>
        <v>-6,89326943086379+2,85528568735706i</v>
      </c>
      <c r="DX315" s="240" t="str">
        <f t="shared" ca="1" si="577"/>
        <v>-6,10018103151988-4,29623220806236i</v>
      </c>
      <c r="DY315" s="240" t="str">
        <f t="shared" ca="1" si="578"/>
        <v>0,366104765375793-7,45223369894399i</v>
      </c>
      <c r="DZ315" s="240" t="str">
        <f t="shared" ca="1" si="579"/>
        <v>6,49191138773043-3,67762237549794i</v>
      </c>
      <c r="EA315" s="240" t="str">
        <f t="shared" ca="1" si="580"/>
        <v>6,58020951653296+3,5171952634786i</v>
      </c>
      <c r="EB315" s="240" t="str">
        <f t="shared" ca="1" si="581"/>
        <v>0,548881471677041+7,44100456477194i</v>
      </c>
      <c r="EC315" s="240" t="str">
        <f t="shared" ca="1" si="582"/>
        <v>-5,99290895464198+4,44464419996464i</v>
      </c>
      <c r="ED315" s="240" t="str">
        <f t="shared" ca="1" si="583"/>
        <v>-6,96126552554108-2,68525642831752i</v>
      </c>
      <c r="EE315" s="240" t="str">
        <f t="shared" ca="1" si="584"/>
        <v>-1,45561202049553-7,31785579583911i</v>
      </c>
      <c r="EF315" s="240" t="str">
        <f t="shared" ca="1" si="585"/>
        <v>5,40376759265711-5,14481443858338i</v>
      </c>
      <c r="EG315" s="240" t="str">
        <f t="shared" ca="1" si="586"/>
        <v>7,2376176214808+1,8129288370308i</v>
      </c>
      <c r="EH315" s="240" t="str">
        <f t="shared" ca="1" si="587"/>
        <v>2,34044880963103+7,08463966425985i</v>
      </c>
      <c r="EI315" s="240" t="str">
        <f t="shared" ca="1" si="588"/>
        <v>-4,73334853623709+5,76760187923971i</v>
      </c>
      <c r="EJ315" s="240" t="str">
        <f t="shared" ca="1" si="589"/>
        <v>-7,40510921159994-0,913333108556219i</v>
      </c>
      <c r="EK315" s="240" t="str">
        <f t="shared" ca="1" si="590"/>
        <v>-3,19008307018126-6,7448639577274i</v>
      </c>
      <c r="EL315" s="240" t="str">
        <f t="shared" ca="1" si="591"/>
        <v>3,99173551201881-6,30363921913328i</v>
      </c>
      <c r="EM315" s="240" t="str">
        <f t="shared" ca="1" si="592"/>
        <v>7,46122106648149-3,06389887922489E-12i</v>
      </c>
      <c r="EN315" s="240"/>
      <c r="EO315" s="240"/>
      <c r="EP315" s="240"/>
    </row>
    <row r="316" spans="1:146">
      <c r="A316" s="268">
        <f t="shared" si="461"/>
        <v>4.2187499999999959E-3</v>
      </c>
      <c r="B316" s="267">
        <v>216</v>
      </c>
      <c r="C316" s="266">
        <f t="shared" si="462"/>
        <v>43200</v>
      </c>
      <c r="N316" s="265">
        <f t="shared" ca="1" si="463"/>
        <v>7.5374937532748199</v>
      </c>
      <c r="O316" s="240">
        <f t="shared" ca="1" si="464"/>
        <v>-7.4625062467251801</v>
      </c>
      <c r="P316" s="240" t="str">
        <f t="shared" ca="1" si="465"/>
        <v>-4,14594633440337-6,20484717576989i</v>
      </c>
      <c r="Q316" s="240" t="str">
        <f t="shared" ca="1" si="466"/>
        <v>2,85577750454239-6,89445678258715i</v>
      </c>
      <c r="R316" s="240" t="str">
        <f t="shared" ca="1" si="467"/>
        <v>7,31911628170526-1,45586274672078i</v>
      </c>
      <c r="S316" s="240" t="str">
        <f t="shared" ca="1" si="468"/>
        <v>5,27678877170632+5,27678877170637i</v>
      </c>
      <c r="T316" s="240" t="str">
        <f t="shared" ca="1" si="469"/>
        <v>-1,45586274672084+7,31911628170524i</v>
      </c>
      <c r="U316" s="241" t="str">
        <f t="shared" ca="1" si="470"/>
        <v>-6,89445678258689+2,85577750454302i</v>
      </c>
      <c r="V316" s="240" t="str">
        <f t="shared" ca="1" si="471"/>
        <v>-6,20484717576976-4,14594633440356i</v>
      </c>
      <c r="W316" s="240" t="str">
        <f t="shared" ca="1" si="472"/>
        <v>7,86229853493806E-14-7,46250624672518i</v>
      </c>
      <c r="X316" s="240" t="str">
        <f t="shared" ca="1" si="473"/>
        <v>6,20484717576985-4,14594633440343i</v>
      </c>
      <c r="Y316" s="240" t="str">
        <f t="shared" ca="1" si="474"/>
        <v>6,89445678258712+2,85577750454245i</v>
      </c>
      <c r="Z316" s="240" t="str">
        <f t="shared" ca="1" si="475"/>
        <v>1,45586274672071+7,31911628170527i</v>
      </c>
      <c r="AA316" s="240" t="str">
        <f t="shared" ca="1" si="476"/>
        <v>-5,27678877170641+5,27678877170628i</v>
      </c>
      <c r="AB316" s="240" t="str">
        <f t="shared" ca="1" si="477"/>
        <v>-7,31911628170523-1,45586274672089i</v>
      </c>
      <c r="AC316" s="240" t="str">
        <f t="shared" ca="1" si="478"/>
        <v>-2,85577750454292-6,89445678258693i</v>
      </c>
      <c r="AD316" s="240" t="str">
        <f t="shared" ca="1" si="479"/>
        <v>4,14594633440358-6,20484717576975i</v>
      </c>
      <c r="AE316" s="240" t="str">
        <f t="shared" ca="1" si="480"/>
        <v>7,46250624672518+1,57245970698761E-13i</v>
      </c>
      <c r="AF316" s="240" t="str">
        <f t="shared" ca="1" si="481"/>
        <v>4,14594633440341+6,20484717576986i</v>
      </c>
      <c r="AG316" s="240" t="str">
        <f t="shared" ca="1" si="482"/>
        <v>-2,85577750454252+6,89445678258709i</v>
      </c>
      <c r="AH316" s="240" t="str">
        <f t="shared" ca="1" si="483"/>
        <v>-7,31911628170484+1,45586274672288i</v>
      </c>
      <c r="AI316" s="240" t="str">
        <f t="shared" ca="1" si="484"/>
        <v>-5,27678877170885-5,27678877170384i</v>
      </c>
      <c r="AJ316" s="240" t="str">
        <f t="shared" ca="1" si="485"/>
        <v>1,45586274672321-7,31911628170477i</v>
      </c>
      <c r="AK316" s="240" t="str">
        <f t="shared" ca="1" si="486"/>
        <v>6,89445678258723-2,85577750454221i</v>
      </c>
      <c r="AL316" s="240" t="str">
        <f t="shared" ca="1" si="487"/>
        <v>6,2048471757705+4,14594633440246i</v>
      </c>
      <c r="AM316" s="240" t="str">
        <f t="shared" ca="1" si="488"/>
        <v>2,78651591833157E-12+7,46250624672518i</v>
      </c>
      <c r="AN316" s="240" t="str">
        <f t="shared" ca="1" si="489"/>
        <v>-6,20484717577152+4,14594633440092i</v>
      </c>
      <c r="AO316" s="240" t="str">
        <f t="shared" ca="1" si="490"/>
        <v>-6,89445678258652-2,85577750454392i</v>
      </c>
      <c r="AP316" s="240" t="str">
        <f t="shared" ca="1" si="491"/>
        <v>-1,45586274672129-7,31911628170515i</v>
      </c>
      <c r="AQ316" s="240" t="str">
        <f t="shared" ca="1" si="492"/>
        <v>5,27678877170498-5,27678877170771i</v>
      </c>
      <c r="AR316" s="240" t="str">
        <f t="shared" ca="1" si="493"/>
        <v>5,27678877170498-5,27678877170771i</v>
      </c>
      <c r="AS316" s="240" t="str">
        <f t="shared" ca="1" si="494"/>
        <v>2,85577750454081+6,8944567825878i</v>
      </c>
      <c r="AT316" s="240" t="str">
        <f t="shared" ca="1" si="495"/>
        <v>-4,14594633440372+6,20484717576966i</v>
      </c>
      <c r="AU316" s="240" t="str">
        <f t="shared" ca="1" si="496"/>
        <v>-7,46250624672518+1,17018834777146E-12i</v>
      </c>
      <c r="AV316" s="240" t="str">
        <f t="shared" ca="1" si="497"/>
        <v>-4,14594633440584-6,20484717576824i</v>
      </c>
      <c r="AW316" s="240" t="str">
        <f t="shared" ca="1" si="498"/>
        <v>2,85577750454531-6,89445678258594i</v>
      </c>
      <c r="AX316" s="240" t="str">
        <f t="shared" ca="1" si="499"/>
        <v>7,31911628170545-1,45586274671981i</v>
      </c>
      <c r="AY316" s="240" t="str">
        <f t="shared" ca="1" si="500"/>
        <v>5,27678877170664+5,27678877170605i</v>
      </c>
      <c r="AZ316" s="240" t="str">
        <f t="shared" ca="1" si="501"/>
        <v>-1,455862746719+7,31911628170561i</v>
      </c>
      <c r="BA316" s="240" t="str">
        <f t="shared" ca="1" si="502"/>
        <v>-6,89445678258838+2,85577750453942i</v>
      </c>
      <c r="BB316" s="240" t="str">
        <f t="shared" ca="1" si="503"/>
        <v>-6,20484717576882-4,14594633440497i</v>
      </c>
      <c r="BC316" s="240" t="str">
        <f t="shared" ca="1" si="504"/>
        <v>3,40090630705153E-13-7,46250624672518i</v>
      </c>
      <c r="BD316" s="240" t="str">
        <f t="shared" ca="1" si="505"/>
        <v>6,2048471757692-4,1459463344044i</v>
      </c>
      <c r="BE316" s="240" t="str">
        <f t="shared" ca="1" si="506"/>
        <v>6,8944567825882+2,85577750453985i</v>
      </c>
      <c r="BF316" s="240" t="str">
        <f t="shared" ca="1" si="507"/>
        <v>1,45586274671833+7,31911628170574i</v>
      </c>
      <c r="BG316" s="240" t="str">
        <f t="shared" ca="1" si="508"/>
        <v>-5,27678877170712+5,27678877170557i</v>
      </c>
      <c r="BH316" s="240" t="str">
        <f t="shared" ca="1" si="509"/>
        <v>-7,31911628170532-1,45586274672047i</v>
      </c>
      <c r="BI316" s="240" t="str">
        <f t="shared" ca="1" si="510"/>
        <v>-2,85577750454469-6,8944567825862i</v>
      </c>
      <c r="BJ316" s="240" t="str">
        <f t="shared" ca="1" si="511"/>
        <v>4,14594633440622-6,20484717576798i</v>
      </c>
      <c r="BK316" s="240" t="str">
        <f t="shared" ca="1" si="512"/>
        <v>7,46250624672518+1,85036960918177E-12i</v>
      </c>
      <c r="BL316" s="240" t="str">
        <f t="shared" ca="1" si="513"/>
        <v>4,14594633440315+6,20484717577004i</v>
      </c>
      <c r="BM316" s="240" t="str">
        <f t="shared" ca="1" si="514"/>
        <v>-2,85577750454144+6,89445678258754i</v>
      </c>
      <c r="BN316" s="240" t="str">
        <f t="shared" ca="1" si="515"/>
        <v>-7,31911628170463+1,45586274672391i</v>
      </c>
      <c r="BO316" s="240" t="str">
        <f t="shared" ca="1" si="516"/>
        <v>-5,27678877170451-5,27678877170819i</v>
      </c>
      <c r="BP316" s="240" t="str">
        <f t="shared" ca="1" si="517"/>
        <v>1,45586274672196-7,31911628170502i</v>
      </c>
      <c r="BQ316" s="240" t="str">
        <f t="shared" ca="1" si="518"/>
        <v>6,89445678258678-2,85577750454329i</v>
      </c>
      <c r="BR316" s="240" t="str">
        <f t="shared" ca="1" si="519"/>
        <v>6,20484717577115+4,14594633440149i</v>
      </c>
      <c r="BS316" s="240" t="str">
        <f t="shared" ca="1" si="520"/>
        <v>-3,36064858765838E-12+7,46250624672518i</v>
      </c>
      <c r="BT316" s="240" t="str">
        <f t="shared" ca="1" si="521"/>
        <v>-6,20484717577088+4,1459463344019i</v>
      </c>
      <c r="BU316" s="240" t="str">
        <f t="shared" ca="1" si="522"/>
        <v>-6,89445678258697-2,85577750454284i</v>
      </c>
      <c r="BV316" s="240" t="str">
        <f t="shared" ca="1" si="523"/>
        <v>-1,45586274672244-7,31911628170493i</v>
      </c>
      <c r="BW316" s="240" t="str">
        <f t="shared" ca="1" si="524"/>
        <v>5,27678877170416-5,27678877170854i</v>
      </c>
      <c r="BX316" s="240" t="str">
        <f t="shared" ca="1" si="525"/>
        <v>7,31911628170473+1,45586274672344i</v>
      </c>
      <c r="BY316" s="240" t="str">
        <f t="shared" ca="1" si="526"/>
        <v>2,8557775045419+6,89445678258735i</v>
      </c>
      <c r="BZ316" s="240" t="str">
        <f t="shared" ca="1" si="527"/>
        <v>-4,14594633440274+6,20484717577031i</v>
      </c>
      <c r="CA316" s="240" t="str">
        <f t="shared" ca="1" si="528"/>
        <v>-7,46250624672518+2,34037669554293E-12i</v>
      </c>
      <c r="CB316" s="240" t="str">
        <f t="shared" ca="1" si="529"/>
        <v>-4,14594633440064-6,20484717577172i</v>
      </c>
      <c r="CC316" s="240" t="str">
        <f t="shared" ca="1" si="530"/>
        <v>2,85577750454423-6,89445678258638i</v>
      </c>
      <c r="CD316" s="240" t="str">
        <f t="shared" ca="1" si="531"/>
        <v>7,31911628170522-1,45586274672095i</v>
      </c>
      <c r="CE316" s="240" t="str">
        <f t="shared" ca="1" si="532"/>
        <v>5,27678877170747+5,27678877170522i</v>
      </c>
      <c r="CF316" s="240" t="str">
        <f t="shared" ca="1" si="533"/>
        <v>-1,45586274671785+7,31911628170584i</v>
      </c>
      <c r="CG316" s="240" t="str">
        <f t="shared" ca="1" si="534"/>
        <v>-6,89445678258794+2,8557775045405i</v>
      </c>
      <c r="CH316" s="240" t="str">
        <f t="shared" ca="1" si="535"/>
        <v>-6,20484717576947-4,145946334404i</v>
      </c>
      <c r="CI316" s="240" t="str">
        <f t="shared" ca="1" si="536"/>
        <v>-8,30097717066309E-13-7,46250624672518i</v>
      </c>
      <c r="CJ316" s="240" t="str">
        <f t="shared" ca="1" si="537"/>
        <v>6,20484717576855-4,14594633440538i</v>
      </c>
      <c r="CK316" s="240" t="str">
        <f t="shared" ca="1" si="538"/>
        <v>6,89445678258581+2,85577750454563i</v>
      </c>
      <c r="CL316" s="240" t="str">
        <f t="shared" ca="1" si="539"/>
        <v>1,45586274671947+7,31911628170552i</v>
      </c>
      <c r="CM316" s="240" t="str">
        <f t="shared" ca="1" si="540"/>
        <v>-5,27678877170629+5,2767887717064i</v>
      </c>
      <c r="CN316" s="240" t="str">
        <f t="shared" ca="1" si="541"/>
        <v>-7,31911628170555-1,45586274671933i</v>
      </c>
      <c r="CO316" s="240" t="str">
        <f t="shared" ca="1" si="542"/>
        <v>-2,85577750454577-6,89445678258575i</v>
      </c>
      <c r="CP316" s="240" t="str">
        <f t="shared" ca="1" si="543"/>
        <v>4,14594633440525-6,20484717576863i</v>
      </c>
      <c r="CQ316" s="240" t="str">
        <f t="shared" ca="1" si="544"/>
        <v>7,46250624672518+6,80181261410307E-13i</v>
      </c>
      <c r="CR316" s="240" t="str">
        <f t="shared" ca="1" si="545"/>
        <v>4,14594633440412+6,20484717576939i</v>
      </c>
      <c r="CS316" s="240" t="str">
        <f t="shared" ca="1" si="546"/>
        <v>-2,85577750454036+6,89445678258799i</v>
      </c>
      <c r="CT316" s="240" t="str">
        <f t="shared" ca="1" si="547"/>
        <v>-7,31911628170581+1,45586274671799i</v>
      </c>
      <c r="CU316" s="240" t="str">
        <f t="shared" ca="1" si="548"/>
        <v>-5,27678877170534-5,27678877170736i</v>
      </c>
      <c r="CV316" s="240" t="str">
        <f t="shared" ca="1" si="549"/>
        <v>1,45586274672081-7,31911628170525i</v>
      </c>
      <c r="CW316" s="240" t="str">
        <f t="shared" ca="1" si="550"/>
        <v>6,89445678258633-2,85577750454437i</v>
      </c>
      <c r="CX316" s="240" t="str">
        <f t="shared" ca="1" si="551"/>
        <v>6,20484717576779+4,14594633440651i</v>
      </c>
      <c r="CY316" s="240" t="str">
        <f t="shared" ca="1" si="552"/>
        <v>-2,19046023988692E-12+7,46250624672518i</v>
      </c>
      <c r="CZ316" s="240" t="str">
        <f t="shared" ca="1" si="553"/>
        <v>-6,20484717577023+4,14594633440287i</v>
      </c>
      <c r="DA316" s="240" t="str">
        <f t="shared" ca="1" si="554"/>
        <v>-6,89445678258741-2,85577750454175i</v>
      </c>
      <c r="DB316" s="240" t="str">
        <f t="shared" ca="1" si="555"/>
        <v>-1,45586274672359-7,3191162817047i</v>
      </c>
      <c r="DC316" s="240" t="str">
        <f t="shared" ca="1" si="556"/>
        <v>5,27678877170843-5,27678877170426i</v>
      </c>
      <c r="DD316" s="240" t="str">
        <f t="shared" ca="1" si="557"/>
        <v>7,31911628170496+1,45586274672229i</v>
      </c>
      <c r="DE316" s="240" t="str">
        <f t="shared" ca="1" si="558"/>
        <v>2,85577750454298+6,89445678258691i</v>
      </c>
      <c r="DF316" s="240" t="str">
        <f t="shared" ca="1" si="559"/>
        <v>-4,14594633440177+6,20484717577096i</v>
      </c>
      <c r="DG316" s="240" t="str">
        <f t="shared" ca="1" si="560"/>
        <v>-7,46250624672518-3,70073921836354E-12i</v>
      </c>
      <c r="DH316" s="240" t="str">
        <f t="shared" ca="1" si="561"/>
        <v>-4,14594633440161-6,20484717577107i</v>
      </c>
      <c r="DI316" s="240" t="str">
        <f t="shared" ca="1" si="562"/>
        <v>2,85577750454315-6,89445678258684i</v>
      </c>
      <c r="DJ316" s="240" t="str">
        <f t="shared" ca="1" si="563"/>
        <v>7,31911628170499-1,4558627467221i</v>
      </c>
      <c r="DK316" s="240" t="str">
        <f t="shared" ca="1" si="564"/>
        <v>5,2767887717083+5,27678877170439i</v>
      </c>
      <c r="DL316" s="240" t="str">
        <f t="shared" ca="1" si="565"/>
        <v>-1,45586274672419+7,31911628170458i</v>
      </c>
      <c r="DM316" s="240" t="str">
        <f t="shared" ca="1" si="566"/>
        <v>-6,89445678258732+2,85577750454197i</v>
      </c>
      <c r="DN316" s="240" t="str">
        <f t="shared" ca="1" si="567"/>
        <v>-6,20484717577036-4,14594633440267i</v>
      </c>
      <c r="DO316" s="240" t="str">
        <f t="shared" ca="1" si="568"/>
        <v>-2,42448043317177E-12-7,46250624672518i</v>
      </c>
      <c r="DP316" s="240" t="str">
        <f t="shared" ca="1" si="569"/>
        <v>6,20484717577191-4,14594633440035i</v>
      </c>
      <c r="DQ316" s="240" t="str">
        <f t="shared" ca="1" si="570"/>
        <v>6,89445678258626+2,85577750454455i</v>
      </c>
      <c r="DR316" s="240" t="str">
        <f t="shared" ca="1" si="571"/>
        <v>1,45586274672062+7,31911628170529i</v>
      </c>
      <c r="DS316" s="240" t="str">
        <f t="shared" ca="1" si="572"/>
        <v>-5,27678877170547+5,27678877170722i</v>
      </c>
      <c r="DT316" s="240" t="str">
        <f t="shared" ca="1" si="573"/>
        <v>-7,31911628170577-1,45586274671818i</v>
      </c>
      <c r="DU316" s="240" t="str">
        <f t="shared" ca="1" si="574"/>
        <v>-2,85577750453979-6,89445678258823i</v>
      </c>
      <c r="DV316" s="240" t="str">
        <f t="shared" ca="1" si="575"/>
        <v>4,14594633440393-6,20484717576952i</v>
      </c>
      <c r="DW316" s="240" t="str">
        <f t="shared" ca="1" si="576"/>
        <v>7,46250624672518-9,14201454695155E-13i</v>
      </c>
      <c r="DX316" s="240" t="str">
        <f t="shared" ca="1" si="577"/>
        <v>4,14594633440545+6,2048471757685i</v>
      </c>
      <c r="DY316" s="240" t="str">
        <f t="shared" ca="1" si="578"/>
        <v>-2,85577750454594+6,89445678258568i</v>
      </c>
      <c r="DZ316" s="240" t="str">
        <f t="shared" ca="1" si="579"/>
        <v>-7,31911628170558+1,45586274671914i</v>
      </c>
      <c r="EA316" s="240" t="str">
        <f t="shared" ca="1" si="580"/>
        <v>-5,27678877170616-5,27678877170654i</v>
      </c>
      <c r="EB316" s="240" t="str">
        <f t="shared" ca="1" si="581"/>
        <v>1,45586274671966-7,31911628170548i</v>
      </c>
      <c r="EC316" s="240" t="str">
        <f t="shared" ca="1" si="582"/>
        <v>6,89445678258588-2,85577750454546i</v>
      </c>
      <c r="ED316" s="240" t="str">
        <f t="shared" ca="1" si="583"/>
        <v>6,20484717576821+4,14594633440589i</v>
      </c>
      <c r="EE316" s="240" t="str">
        <f t="shared" ca="1" si="584"/>
        <v>-5,96077523781464E-13+7,46250624672518i</v>
      </c>
      <c r="EF316" s="240" t="str">
        <f t="shared" ca="1" si="585"/>
        <v>-6,20484717576934+4,14594633440419i</v>
      </c>
      <c r="EG316" s="240" t="str">
        <f t="shared" ca="1" si="586"/>
        <v>-6,89445678258803-2,85577750454028i</v>
      </c>
      <c r="EH316" s="240" t="str">
        <f t="shared" ca="1" si="587"/>
        <v>-1,45586274671766-7,31911628170588i</v>
      </c>
      <c r="EI316" s="240" t="str">
        <f t="shared" ca="1" si="588"/>
        <v>5,2767887717076-5,27678877170509i</v>
      </c>
      <c r="EJ316" s="240" t="str">
        <f t="shared" ca="1" si="589"/>
        <v>7,31911628170518+1,45586274672114i</v>
      </c>
      <c r="EK316" s="240" t="str">
        <f t="shared" ca="1" si="590"/>
        <v>2,85577750454406+6,89445678258646i</v>
      </c>
      <c r="EL316" s="240" t="str">
        <f t="shared" ca="1" si="591"/>
        <v>-4,1459463344008+6,20484717577161i</v>
      </c>
      <c r="EM316" s="240" t="str">
        <f t="shared" ca="1" si="592"/>
        <v>-7,46250624672518-2,95474523892607E-12i</v>
      </c>
      <c r="EN316" s="240"/>
      <c r="EO316" s="240"/>
      <c r="EP316" s="240"/>
    </row>
    <row r="317" spans="1:146">
      <c r="A317" s="268">
        <f t="shared" si="461"/>
        <v>4.2382812499999955E-3</v>
      </c>
      <c r="B317" s="267">
        <v>217</v>
      </c>
      <c r="C317" s="266">
        <f t="shared" si="462"/>
        <v>43400</v>
      </c>
      <c r="N317" s="265">
        <f t="shared" ca="1" si="463"/>
        <v>7.5363183904289146</v>
      </c>
      <c r="O317" s="240">
        <f t="shared" ca="1" si="464"/>
        <v>-7.4636816095710854</v>
      </c>
      <c r="P317" s="240" t="str">
        <f t="shared" ca="1" si="465"/>
        <v>-4,29764900892579-6,10219273418407i</v>
      </c>
      <c r="Q317" s="240" t="str">
        <f t="shared" ca="1" si="466"/>
        <v>2,51443860321456-7,02738512390733i</v>
      </c>
      <c r="R317" s="240" t="str">
        <f t="shared" ca="1" si="467"/>
        <v>7,19331769802227-1,99065910300311i</v>
      </c>
      <c r="S317" s="240" t="str">
        <f t="shared" ca="1" si="468"/>
        <v>5,76950390476974+4,73490948824751i</v>
      </c>
      <c r="T317" s="240" t="str">
        <f t="shared" ca="1" si="469"/>
        <v>-0,549062480455197+7,44345844091347i</v>
      </c>
      <c r="U317" s="241" t="str">
        <f t="shared" ca="1" si="470"/>
        <v>-6,40181325246191+3,83709919726513i</v>
      </c>
      <c r="V317" s="240" t="str">
        <f t="shared" ca="1" si="471"/>
        <v>-6,82337054093484-3,02459214277763i</v>
      </c>
      <c r="W317" s="240" t="str">
        <f t="shared" ca="1" si="472"/>
        <v>-1,45609204863731-7,32026906028356i</v>
      </c>
      <c r="X317" s="240" t="str">
        <f t="shared" ca="1" si="473"/>
        <v>5,14651108280778-5,40554963381026i</v>
      </c>
      <c r="Y317" s="240" t="str">
        <f t="shared" ca="1" si="474"/>
        <v>7,38289852604388+1,09514954375586i</v>
      </c>
      <c r="Z317" s="240" t="str">
        <f t="shared" ca="1" si="475"/>
        <v>3,35575581259783+6,66674179005498i</v>
      </c>
      <c r="AA317" s="240" t="str">
        <f t="shared" ca="1" si="476"/>
        <v>-3,51835515545971+6,58237952180666i</v>
      </c>
      <c r="AB317" s="240" t="str">
        <f t="shared" ca="1" si="477"/>
        <v>-7,40755125026006+0,91363430529959i</v>
      </c>
      <c r="AC317" s="240" t="str">
        <f t="shared" ca="1" si="478"/>
        <v>-5,01230222103421-5,53022328790305i</v>
      </c>
      <c r="AD317" s="240" t="str">
        <f t="shared" ca="1" si="479"/>
        <v>1,63530189679304-7,2823300443879i</v>
      </c>
      <c r="AE317" s="240" t="str">
        <f t="shared" ca="1" si="480"/>
        <v>6,89554267626373-2,85622729643061i</v>
      </c>
      <c r="AF317" s="240" t="str">
        <f t="shared" ca="1" si="481"/>
        <v>6,30571801773485+3,99305189671555i</v>
      </c>
      <c r="AG317" s="240" t="str">
        <f t="shared" ca="1" si="482"/>
        <v>0,366225498501679+7,45469127820172i</v>
      </c>
      <c r="AH317" s="240" t="str">
        <f t="shared" ca="1" si="483"/>
        <v>-5,88396673384766+4,59189270824393i</v>
      </c>
      <c r="AI317" s="240" t="str">
        <f t="shared" ca="1" si="484"/>
        <v>-7,14229798526143-2,1665924071639i</v>
      </c>
      <c r="AJ317" s="240" t="str">
        <f t="shared" ca="1" si="485"/>
        <v>-2,3412206370743-7,08697601926146i</v>
      </c>
      <c r="AK317" s="240" t="str">
        <f t="shared" ca="1" si="486"/>
        <v>4,44610994377337-5,99488528138189i</v>
      </c>
      <c r="AL317" s="240" t="str">
        <f t="shared" ca="1" si="487"/>
        <v>7,46143368821284+0,183167916001021i</v>
      </c>
      <c r="AM317" s="240" t="str">
        <f t="shared" ca="1" si="488"/>
        <v>4,14659933101535+6,20582445425849i</v>
      </c>
      <c r="AN317" s="240" t="str">
        <f t="shared" ca="1" si="489"/>
        <v>-2,68614196555972+6,96356119452601i</v>
      </c>
      <c r="AO317" s="240" t="str">
        <f t="shared" ca="1" si="490"/>
        <v>-7,24000442517658+1,81352670023719i</v>
      </c>
      <c r="AP317" s="240" t="str">
        <f t="shared" ca="1" si="491"/>
        <v>-5,65156574227712-4,87507413582289i</v>
      </c>
      <c r="AQ317" s="240" t="str">
        <f t="shared" ca="1" si="492"/>
        <v>0,731568727704159-7,42774194258895i</v>
      </c>
      <c r="AR317" s="240" t="str">
        <f t="shared" ca="1" si="493"/>
        <v>0,731568727704159-7,42774194258895i</v>
      </c>
      <c r="AS317" s="240" t="str">
        <f t="shared" ca="1" si="494"/>
        <v>6,74708826233334+3,19113508791672i</v>
      </c>
      <c r="AT317" s="240" t="str">
        <f t="shared" ca="1" si="495"/>
        <v>1,27600510507533+7,35379861982033i</v>
      </c>
      <c r="AU317" s="240" t="str">
        <f t="shared" ca="1" si="496"/>
        <v>-5,27761987874648+5,2776198787436i</v>
      </c>
      <c r="AV317" s="240" t="str">
        <f t="shared" ca="1" si="497"/>
        <v>-7,3537986198196-1,27600510507955i</v>
      </c>
      <c r="AW317" s="240" t="str">
        <f t="shared" ca="1" si="498"/>
        <v>-3,19113508791286-6,74708826233517i</v>
      </c>
      <c r="AX317" s="240" t="str">
        <f t="shared" ca="1" si="499"/>
        <v>3,678835172737-6,49405227426472i</v>
      </c>
      <c r="AY317" s="240" t="str">
        <f t="shared" ca="1" si="500"/>
        <v>7,42774194258936-0,731568727699904i</v>
      </c>
      <c r="AZ317" s="240" t="str">
        <f t="shared" ca="1" si="501"/>
        <v>4,87507413582527+5,65156574227506i</v>
      </c>
      <c r="BA317" s="240" t="str">
        <f t="shared" ca="1" si="502"/>
        <v>-1,81352670023393+7,24000442517739i</v>
      </c>
      <c r="BB317" s="240" t="str">
        <f t="shared" ca="1" si="503"/>
        <v>-6,96356119452488+2,68614196556266i</v>
      </c>
      <c r="BC317" s="240" t="str">
        <f t="shared" ca="1" si="504"/>
        <v>-6,2058244542603-4,14659933101264i</v>
      </c>
      <c r="BD317" s="240" t="str">
        <f t="shared" ca="1" si="505"/>
        <v>-0,183167916004275-7,46143368821276i</v>
      </c>
      <c r="BE317" s="240" t="str">
        <f t="shared" ca="1" si="506"/>
        <v>5,99488528138001-4,4461099437759i</v>
      </c>
      <c r="BF317" s="240" t="str">
        <f t="shared" ca="1" si="507"/>
        <v>7,08697601926244+2,34122063707132i</v>
      </c>
      <c r="BG317" s="240" t="str">
        <f t="shared" ca="1" si="508"/>
        <v>2,16659240716701+7,14229798526048i</v>
      </c>
      <c r="BH317" s="240" t="str">
        <f t="shared" ca="1" si="509"/>
        <v>-4,59189270824128+5,88396673384973i</v>
      </c>
      <c r="BI317" s="240" t="str">
        <f t="shared" ca="1" si="510"/>
        <v>-7,45469127820188-0,366225498498534i</v>
      </c>
      <c r="BJ317" s="240" t="str">
        <f t="shared" ca="1" si="511"/>
        <v>-3,99305189671266-6,30571801773668i</v>
      </c>
      <c r="BK317" s="240" t="str">
        <f t="shared" ca="1" si="512"/>
        <v>2,85622729643387-6,89554267626238i</v>
      </c>
      <c r="BL317" s="240" t="str">
        <f t="shared" ca="1" si="513"/>
        <v>7,28233004438846-1,63530189679053i</v>
      </c>
      <c r="BM317" s="240" t="str">
        <f t="shared" ca="1" si="514"/>
        <v>5,53022328790111+5,01230222103635i</v>
      </c>
      <c r="BN317" s="240" t="str">
        <f t="shared" ca="1" si="515"/>
        <v>-0,913634305301628+7,40755125025981i</v>
      </c>
      <c r="BO317" s="240" t="str">
        <f t="shared" ca="1" si="516"/>
        <v>-6,58237952180725+3,5183551554586i</v>
      </c>
      <c r="BP317" s="240" t="str">
        <f t="shared" ca="1" si="517"/>
        <v>-6,66674179005444-3,35575581259891i</v>
      </c>
      <c r="BQ317" s="240" t="str">
        <f t="shared" ca="1" si="518"/>
        <v>-1,09514954375546-7,38289852604394i</v>
      </c>
      <c r="BR317" s="240" t="str">
        <f t="shared" ca="1" si="519"/>
        <v>5,40554963381051-5,14651108280753i</v>
      </c>
      <c r="BS317" s="240" t="str">
        <f t="shared" ca="1" si="520"/>
        <v>7,32026906028358+1,45609204863723i</v>
      </c>
      <c r="BT317" s="240" t="str">
        <f t="shared" ca="1" si="521"/>
        <v>3,02459214277774+6,82337054093479i</v>
      </c>
      <c r="BU317" s="240" t="str">
        <f t="shared" ca="1" si="522"/>
        <v>-3,83709919726431+6,4018132524624i</v>
      </c>
      <c r="BV317" s="240" t="str">
        <f t="shared" ca="1" si="523"/>
        <v>-7,4434584409134+0,549062480456196i</v>
      </c>
      <c r="BW317" s="240" t="str">
        <f t="shared" ca="1" si="524"/>
        <v>-4,73490948824892-5,76950390476858i</v>
      </c>
      <c r="BX317" s="240" t="str">
        <f t="shared" ca="1" si="525"/>
        <v>1,9906591030013-7,19331769802278i</v>
      </c>
      <c r="BY317" s="240" t="str">
        <f t="shared" ca="1" si="526"/>
        <v>7,02738512390643-2,5144386032171i</v>
      </c>
      <c r="BZ317" s="240" t="str">
        <f t="shared" ca="1" si="527"/>
        <v>6,10219273418563+4,29764900892356i</v>
      </c>
      <c r="CA317" s="240" t="str">
        <f t="shared" ca="1" si="528"/>
        <v>3,14903597898346E-12+7,46368160957109i</v>
      </c>
      <c r="CB317" s="240" t="str">
        <f t="shared" ca="1" si="529"/>
        <v>-6,1021927341864+4,29764900892247i</v>
      </c>
      <c r="CC317" s="240" t="str">
        <f t="shared" ca="1" si="530"/>
        <v>-7,02738512390611-2,51443860321796i</v>
      </c>
      <c r="CD317" s="240" t="str">
        <f t="shared" ca="1" si="531"/>
        <v>-1,99065910300042-7,19331769802302i</v>
      </c>
      <c r="CE317" s="240" t="str">
        <f t="shared" ca="1" si="532"/>
        <v>4,73490948824963-5,769503904768i</v>
      </c>
      <c r="CF317" s="240" t="str">
        <f t="shared" ca="1" si="533"/>
        <v>7,44345844091333+0,549062480457108i</v>
      </c>
      <c r="CG317" s="240" t="str">
        <f t="shared" ca="1" si="534"/>
        <v>3,83709919726353+6,40181325246287i</v>
      </c>
      <c r="CH317" s="240" t="str">
        <f t="shared" ca="1" si="535"/>
        <v>-3,02459214277858+6,82337054093442i</v>
      </c>
      <c r="CI317" s="240" t="str">
        <f t="shared" ca="1" si="536"/>
        <v>-7,32026906028384+1,45609204863593i</v>
      </c>
      <c r="CJ317" s="240" t="str">
        <f t="shared" ca="1" si="537"/>
        <v>-5,40554963380988-5,14651108280819i</v>
      </c>
      <c r="CK317" s="240" t="str">
        <f t="shared" ca="1" si="538"/>
        <v>1,09514954375636-7,38289852604381i</v>
      </c>
      <c r="CL317" s="240" t="str">
        <f t="shared" ca="1" si="539"/>
        <v>6,66674179005485-3,35575581259809i</v>
      </c>
      <c r="CM317" s="240" t="str">
        <f t="shared" ca="1" si="540"/>
        <v>6,58237952180683+3,51835515545941i</v>
      </c>
      <c r="CN317" s="240" t="str">
        <f t="shared" ca="1" si="541"/>
        <v>0,913634305300717+7,40755125025992i</v>
      </c>
      <c r="CO317" s="240" t="str">
        <f t="shared" ca="1" si="542"/>
        <v>-5,530223287902+5,01230222103536i</v>
      </c>
      <c r="CP317" s="240" t="str">
        <f t="shared" ca="1" si="543"/>
        <v>-7,28233004438826-1,63530189679142i</v>
      </c>
      <c r="CQ317" s="240" t="str">
        <f t="shared" ca="1" si="544"/>
        <v>-2,85622729643283-6,8955426762628i</v>
      </c>
      <c r="CR317" s="240" t="str">
        <f t="shared" ca="1" si="545"/>
        <v>3,99305189671343-6,30571801773619i</v>
      </c>
      <c r="CS317" s="240" t="str">
        <f t="shared" ca="1" si="546"/>
        <v>7,45469127820156-0,366225498505036i</v>
      </c>
      <c r="CT317" s="240" t="str">
        <f t="shared" ca="1" si="547"/>
        <v>4,59189270824658+5,88396673384559i</v>
      </c>
      <c r="CU317" s="240" t="str">
        <f t="shared" ca="1" si="548"/>
        <v>-2,16659240716099+7,14229798526231i</v>
      </c>
      <c r="CV317" s="240" t="str">
        <f t="shared" ca="1" si="549"/>
        <v>-7,08697601926274+2,34122063707045i</v>
      </c>
      <c r="CW317" s="240" t="str">
        <f t="shared" ca="1" si="550"/>
        <v>-5,99488528137947-4,44610994377663i</v>
      </c>
      <c r="CX317" s="240" t="str">
        <f t="shared" ca="1" si="551"/>
        <v>0,183167916005401-7,46143368821273i</v>
      </c>
      <c r="CY317" s="240" t="str">
        <f t="shared" ca="1" si="552"/>
        <v>6,20582445426092-4,14659933101171i</v>
      </c>
      <c r="CZ317" s="240" t="str">
        <f t="shared" ca="1" si="553"/>
        <v>6,96356119452448+2,68614196556372i</v>
      </c>
      <c r="DA317" s="240" t="str">
        <f t="shared" ca="1" si="554"/>
        <v>1,81352670023304+7,24000442517762i</v>
      </c>
      <c r="DB317" s="240" t="str">
        <f t="shared" ca="1" si="555"/>
        <v>-4,87507413582597+5,65156574227446i</v>
      </c>
      <c r="DC317" s="240" t="str">
        <f t="shared" ca="1" si="556"/>
        <v>-7,42774194258927-0,731568727700814i</v>
      </c>
      <c r="DD317" s="240" t="str">
        <f t="shared" ca="1" si="557"/>
        <v>-3,67883517273603-6,49405227426527i</v>
      </c>
      <c r="DE317" s="240" t="str">
        <f t="shared" ca="1" si="558"/>
        <v>3,19113508791388-6,74708826233469i</v>
      </c>
      <c r="DF317" s="240" t="str">
        <f t="shared" ca="1" si="559"/>
        <v>7,35379861981978-1,27600510507844i</v>
      </c>
      <c r="DG317" s="240" t="str">
        <f t="shared" ca="1" si="560"/>
        <v>5,27761987874583+5,27761987874425i</v>
      </c>
      <c r="DH317" s="240" t="str">
        <f t="shared" ca="1" si="561"/>
        <v>-1,27600510507665+7,3537986198201i</v>
      </c>
      <c r="DI317" s="240" t="str">
        <f t="shared" ca="1" si="562"/>
        <v>-6,74708826233391+3,19113508791551i</v>
      </c>
      <c r="DJ317" s="240" t="str">
        <f t="shared" ca="1" si="563"/>
        <v>-6,49405227426616-3,67883517273445i</v>
      </c>
      <c r="DK317" s="240" t="str">
        <f t="shared" ca="1" si="564"/>
        <v>-0,731568727703038-7,42774194258905i</v>
      </c>
      <c r="DL317" s="240" t="str">
        <f t="shared" ca="1" si="565"/>
        <v>5,65156574227301-4,87507413582766i</v>
      </c>
      <c r="DM317" s="240" t="str">
        <f t="shared" ca="1" si="566"/>
        <v>7,24000442517816+1,81352670023088i</v>
      </c>
      <c r="DN317" s="240" t="str">
        <f t="shared" ca="1" si="567"/>
        <v>2,68614196555868+6,96356119452642i</v>
      </c>
      <c r="DO317" s="240" t="str">
        <f t="shared" ca="1" si="568"/>
        <v>-4,1465993310162+6,20582445425792i</v>
      </c>
      <c r="DP317" s="240" t="str">
        <f t="shared" ca="1" si="569"/>
        <v>-7,46143368821286+0,183167916i</v>
      </c>
      <c r="DQ317" s="240" t="str">
        <f t="shared" ca="1" si="570"/>
        <v>-4,44610994377263-5,99488528138243i</v>
      </c>
      <c r="DR317" s="240" t="str">
        <f t="shared" ca="1" si="571"/>
        <v>2,34122063707518-7,08697601926117i</v>
      </c>
      <c r="DS317" s="240" t="str">
        <f t="shared" ca="1" si="572"/>
        <v>7,14229798526166-2,16659240716312i</v>
      </c>
      <c r="DT317" s="240" t="str">
        <f t="shared" ca="1" si="573"/>
        <v>5,88396673384722+4,59189270824448i</v>
      </c>
      <c r="DU317" s="240" t="str">
        <f t="shared" ca="1" si="574"/>
        <v>-0,366225498502381+7,45469127820169i</v>
      </c>
      <c r="DV317" s="240" t="str">
        <f t="shared" ca="1" si="575"/>
        <v>-6,30571801773477+3,99305189671568i</v>
      </c>
      <c r="DW317" s="240" t="str">
        <f t="shared" ca="1" si="576"/>
        <v>-6,8955426762635-2,85622729643116i</v>
      </c>
      <c r="DX317" s="240" t="str">
        <f t="shared" ca="1" si="577"/>
        <v>-1,63530189679319-7,28233004438787i</v>
      </c>
      <c r="DY317" s="240" t="str">
        <f t="shared" ca="1" si="578"/>
        <v>5,01230222103402-5,53022328790322i</v>
      </c>
      <c r="DZ317" s="240" t="str">
        <f t="shared" ca="1" si="579"/>
        <v>7,4075512502602+0,913634305298501i</v>
      </c>
      <c r="EA317" s="240" t="str">
        <f t="shared" ca="1" si="580"/>
        <v>3,51835515546138+6,58237952180577i</v>
      </c>
      <c r="EB317" s="240" t="str">
        <f t="shared" ca="1" si="581"/>
        <v>-3,35575581259609+6,66674179005585i</v>
      </c>
      <c r="EC317" s="240" t="str">
        <f t="shared" ca="1" si="582"/>
        <v>-7,38289852604348+1,09514954375857i</v>
      </c>
      <c r="ED317" s="240" t="str">
        <f t="shared" ca="1" si="583"/>
        <v>-5,14651108280981-5,40554963380834i</v>
      </c>
      <c r="EE317" s="240" t="str">
        <f t="shared" ca="1" si="584"/>
        <v>1,45609204864122-7,32026906028279i</v>
      </c>
      <c r="EF317" s="240" t="str">
        <f t="shared" ca="1" si="585"/>
        <v>6,82337054093644-3,02459214277403i</v>
      </c>
      <c r="EG317" s="240" t="str">
        <f t="shared" ca="1" si="586"/>
        <v>6,40181325246031+3,8370991972678i</v>
      </c>
      <c r="EH317" s="240" t="str">
        <f t="shared" ca="1" si="587"/>
        <v>0,549062480452143+7,4434584409137i</v>
      </c>
      <c r="EI317" s="240" t="str">
        <f t="shared" ca="1" si="588"/>
        <v>-5,76950390477116+4,73490948824578i</v>
      </c>
      <c r="EJ317" s="240" t="str">
        <f t="shared" ca="1" si="589"/>
        <v>-7,19331769802169-1,99065910300522i</v>
      </c>
      <c r="EK317" s="240" t="str">
        <f t="shared" ca="1" si="590"/>
        <v>-2,51443860321327-7,02738512390779i</v>
      </c>
      <c r="EL317" s="240" t="str">
        <f t="shared" ca="1" si="591"/>
        <v>4,29764900892723-6,10219273418304i</v>
      </c>
      <c r="EM317" s="240" t="str">
        <f t="shared" ca="1" si="592"/>
        <v>7,46368160957109+1,33862928161115E-12i</v>
      </c>
      <c r="EN317" s="240"/>
      <c r="EO317" s="240"/>
      <c r="EP317" s="240"/>
    </row>
    <row r="318" spans="1:146">
      <c r="A318" s="268">
        <f t="shared" si="461"/>
        <v>4.2578124999999951E-3</v>
      </c>
      <c r="B318" s="267">
        <v>218</v>
      </c>
      <c r="C318" s="266">
        <f t="shared" si="462"/>
        <v>43600</v>
      </c>
      <c r="N318" s="265">
        <f t="shared" ca="1" si="463"/>
        <v>7.5352403144911362</v>
      </c>
      <c r="O318" s="240">
        <f t="shared" ca="1" si="464"/>
        <v>-7.4647596855088638</v>
      </c>
      <c r="P318" s="240" t="str">
        <f t="shared" ca="1" si="465"/>
        <v>-4,44675215286081-5,9957512000938i</v>
      </c>
      <c r="Q318" s="240" t="str">
        <f t="shared" ca="1" si="466"/>
        <v>2,1669053560903-7,14332963961104i</v>
      </c>
      <c r="R318" s="240" t="str">
        <f t="shared" ca="1" si="467"/>
        <v>7,02840017990847-2,51480179605888i</v>
      </c>
      <c r="S318" s="240" t="str">
        <f t="shared" ca="1" si="468"/>
        <v>6,20672084164186+4,14719827791329i</v>
      </c>
      <c r="T318" s="240" t="str">
        <f t="shared" ca="1" si="469"/>
        <v>0,366278397181112+7,4557680555498i</v>
      </c>
      <c r="U318" s="241" t="str">
        <f t="shared" ca="1" si="470"/>
        <v>-5,77033726873909+4,73559341238235i</v>
      </c>
      <c r="V318" s="240" t="str">
        <f t="shared" ca="1" si="471"/>
        <v>-7,24105019253025-1,81378865131967i</v>
      </c>
      <c r="W318" s="240" t="str">
        <f t="shared" ca="1" si="472"/>
        <v>-2,85663985823085-6,89653868855713i</v>
      </c>
      <c r="X318" s="240" t="str">
        <f t="shared" ca="1" si="473"/>
        <v>3,83765343906333-6,40273794903741i</v>
      </c>
      <c r="Y318" s="240" t="str">
        <f t="shared" ca="1" si="474"/>
        <v>7,42881482729675-0,731674397621215i</v>
      </c>
      <c r="Z318" s="240" t="str">
        <f t="shared" ca="1" si="475"/>
        <v>5,0130262125846+5,53102208948203i</v>
      </c>
      <c r="AA318" s="240" t="str">
        <f t="shared" ca="1" si="476"/>
        <v>-1,45630237081893+7,32132642129454i</v>
      </c>
      <c r="AB318" s="240" t="str">
        <f t="shared" ca="1" si="477"/>
        <v>-6,7480628314396+3,19159602477221i</v>
      </c>
      <c r="AC318" s="240" t="str">
        <f t="shared" ca="1" si="478"/>
        <v>-6,58333029990052-3,51886335693931i</v>
      </c>
      <c r="AD318" s="240" t="str">
        <f t="shared" ca="1" si="479"/>
        <v>-1,09530773034963-7,38396493343751i</v>
      </c>
      <c r="AE318" s="240" t="str">
        <f t="shared" ca="1" si="480"/>
        <v>5,2783821935511-5,27838219355145i</v>
      </c>
      <c r="AF318" s="240" t="str">
        <f t="shared" ca="1" si="481"/>
        <v>7,38396493343747+1,09530773034988i</v>
      </c>
      <c r="AG318" s="240" t="str">
        <f t="shared" ca="1" si="482"/>
        <v>3,51886335693919+6,58333029990058i</v>
      </c>
      <c r="AH318" s="240" t="str">
        <f t="shared" ca="1" si="483"/>
        <v>-3,19159602477378+6,74806283143886i</v>
      </c>
      <c r="AI318" s="240" t="str">
        <f t="shared" ca="1" si="484"/>
        <v>-7,32132642129502+1,45630237081651i</v>
      </c>
      <c r="AJ318" s="240" t="str">
        <f t="shared" ca="1" si="485"/>
        <v>-5,53102208947986-5,01302621258699i</v>
      </c>
      <c r="AK318" s="240" t="str">
        <f t="shared" ca="1" si="486"/>
        <v>0,731674397617715-7,42881482729709i</v>
      </c>
      <c r="AL318" s="240" t="str">
        <f t="shared" ca="1" si="487"/>
        <v>6,40273794903636-3,83765343906508i</v>
      </c>
      <c r="AM318" s="240" t="str">
        <f t="shared" ca="1" si="488"/>
        <v>6,8965386885576+2,85663985822971i</v>
      </c>
      <c r="AN318" s="240" t="str">
        <f t="shared" ca="1" si="489"/>
        <v>1,81378865132015+7,24105019253013i</v>
      </c>
      <c r="AO318" s="240" t="str">
        <f t="shared" ca="1" si="490"/>
        <v>-4,73559341238258+5,77033726873889i</v>
      </c>
      <c r="AP318" s="240" t="str">
        <f t="shared" ca="1" si="491"/>
        <v>-7,45576805554975-0,366278397182181i</v>
      </c>
      <c r="AQ318" s="240" t="str">
        <f t="shared" ca="1" si="492"/>
        <v>-4,14719827791193-6,20672084164277i</v>
      </c>
      <c r="AR318" s="240" t="str">
        <f t="shared" ca="1" si="493"/>
        <v>-4,14719827791193-6,20672084164277i</v>
      </c>
      <c r="AS318" s="240" t="str">
        <f t="shared" ca="1" si="494"/>
        <v>7,14332963961217-2,16690535608656i</v>
      </c>
      <c r="AT318" s="240" t="str">
        <f t="shared" ca="1" si="495"/>
        <v>5,99575120009552+4,44675215285848i</v>
      </c>
      <c r="AU318" s="240" t="str">
        <f t="shared" ca="1" si="496"/>
        <v>1,97894912760788E-12+7,46475968550886i</v>
      </c>
      <c r="AV318" s="240" t="str">
        <f t="shared" ca="1" si="497"/>
        <v>-5,99575120009316+4,44675215286166i</v>
      </c>
      <c r="AW318" s="240" t="str">
        <f t="shared" ca="1" si="498"/>
        <v>-7,14332963961116-2,16690535608988i</v>
      </c>
      <c r="AX318" s="240" t="str">
        <f t="shared" ca="1" si="499"/>
        <v>-2,51480179605858-7,02840017990858i</v>
      </c>
      <c r="AY318" s="240" t="str">
        <f t="shared" ca="1" si="500"/>
        <v>4,14719827791464-6,20672084164096i</v>
      </c>
      <c r="AZ318" s="240" t="str">
        <f t="shared" ca="1" si="501"/>
        <v>7,45576805554991-0,366278397178717i</v>
      </c>
      <c r="BA318" s="240" t="str">
        <f t="shared" ca="1" si="502"/>
        <v>4,73559341237991+5,7703372687411i</v>
      </c>
      <c r="BB318" s="240" t="str">
        <f t="shared" ca="1" si="503"/>
        <v>-1,81378865131631+7,24105019253109i</v>
      </c>
      <c r="BC318" s="240" t="str">
        <f t="shared" ca="1" si="504"/>
        <v>-6,89653868855608+2,85663985823337i</v>
      </c>
      <c r="BD318" s="240" t="str">
        <f t="shared" ca="1" si="505"/>
        <v>-6,4027379490384-3,83765343906168i</v>
      </c>
      <c r="BE318" s="240" t="str">
        <f t="shared" ca="1" si="506"/>
        <v>-0,731674397621653-7,42881482729671i</v>
      </c>
      <c r="BF318" s="240" t="str">
        <f t="shared" ca="1" si="507"/>
        <v>5,53102208948226-5,01302621258434i</v>
      </c>
      <c r="BG318" s="240" t="str">
        <f t="shared" ca="1" si="508"/>
        <v>7,32132642129437+1,45630237081981i</v>
      </c>
      <c r="BH318" s="240" t="str">
        <f t="shared" ca="1" si="509"/>
        <v>3,19159602477074+6,74806283144029i</v>
      </c>
      <c r="BI318" s="240" t="str">
        <f t="shared" ca="1" si="510"/>
        <v>-3,51886335694149+6,58333029989934i</v>
      </c>
      <c r="BJ318" s="240" t="str">
        <f t="shared" ca="1" si="511"/>
        <v>-7,38396493343798+1,09530773034644i</v>
      </c>
      <c r="BK318" s="240" t="str">
        <f t="shared" ca="1" si="512"/>
        <v>-5,27838219355338-5,27838219354918i</v>
      </c>
      <c r="BL318" s="240" t="str">
        <f t="shared" ca="1" si="513"/>
        <v>1,09530773034771-7,38396493343779i</v>
      </c>
      <c r="BM318" s="240" t="str">
        <f t="shared" ca="1" si="514"/>
        <v>6,58333029990005-3,51886335694018i</v>
      </c>
      <c r="BN318" s="240" t="str">
        <f t="shared" ca="1" si="515"/>
        <v>6,74806283143975+3,19159602477189i</v>
      </c>
      <c r="BO318" s="240" t="str">
        <f t="shared" ca="1" si="516"/>
        <v>1,45630237081834+7,32132642129466i</v>
      </c>
      <c r="BP318" s="240" t="str">
        <f t="shared" ca="1" si="517"/>
        <v>-5,01302621258544+5,53102208948126i</v>
      </c>
      <c r="BQ318" s="240" t="str">
        <f t="shared" ca="1" si="518"/>
        <v>-7,42881482729654-0,731674397623347i</v>
      </c>
      <c r="BR318" s="240" t="str">
        <f t="shared" ca="1" si="519"/>
        <v>-3,8376534390604-6,40273794903917i</v>
      </c>
      <c r="BS318" s="240" t="str">
        <f t="shared" ca="1" si="520"/>
        <v>2,85663985822788-6,89653868855835i</v>
      </c>
      <c r="BT318" s="240" t="str">
        <f t="shared" ca="1" si="521"/>
        <v>7,24105019252959-1,81378865132227i</v>
      </c>
      <c r="BU318" s="240" t="str">
        <f t="shared" ca="1" si="522"/>
        <v>5,77033726874016+4,73559341238105i</v>
      </c>
      <c r="BV318" s="240" t="str">
        <f t="shared" ca="1" si="523"/>
        <v>-0,366278397179993+7,45576805554985i</v>
      </c>
      <c r="BW318" s="240" t="str">
        <f t="shared" ca="1" si="524"/>
        <v>-6,20672084164178+4,1471982779134i</v>
      </c>
      <c r="BX318" s="240" t="str">
        <f t="shared" ca="1" si="525"/>
        <v>-7,02840017990808-2,51480179605998i</v>
      </c>
      <c r="BY318" s="240" t="str">
        <f t="shared" ca="1" si="526"/>
        <v>-2,16690535608825-7,14332963961166i</v>
      </c>
      <c r="BZ318" s="240" t="str">
        <f t="shared" ca="1" si="527"/>
        <v>4,44675215286285-5,99575120009227i</v>
      </c>
      <c r="CA318" s="240" t="str">
        <f t="shared" ca="1" si="528"/>
        <v>7,46475968550886+3,25558359026136E-12i</v>
      </c>
      <c r="CB318" s="240" t="str">
        <f t="shared" ca="1" si="529"/>
        <v>4,44675215286342+5,99575120009186i</v>
      </c>
      <c r="CC318" s="240" t="str">
        <f t="shared" ca="1" si="530"/>
        <v>-2,16690535608798+7,14332963961174i</v>
      </c>
      <c r="CD318" s="240" t="str">
        <f t="shared" ca="1" si="531"/>
        <v>-7,02840017990784+2,51480179606064i</v>
      </c>
      <c r="CE318" s="240" t="str">
        <f t="shared" ca="1" si="532"/>
        <v>-6,20672084164194-4,14719827791317i</v>
      </c>
      <c r="CF318" s="240" t="str">
        <f t="shared" ca="1" si="533"/>
        <v>-0,366278397180694-7,45576805554982i</v>
      </c>
      <c r="CG318" s="240" t="str">
        <f t="shared" ca="1" si="534"/>
        <v>5,77033726873998-4,73559341238127i</v>
      </c>
      <c r="CH318" s="240" t="str">
        <f t="shared" ca="1" si="535"/>
        <v>7,24105019252977+1,81378865132159i</v>
      </c>
      <c r="CI318" s="240" t="str">
        <f t="shared" ca="1" si="536"/>
        <v>2,85663985822853+6,89653868855808i</v>
      </c>
      <c r="CJ318" s="240" t="str">
        <f t="shared" ca="1" si="537"/>
        <v>-3,8376534390598+6,40273794903953i</v>
      </c>
      <c r="CK318" s="240" t="str">
        <f t="shared" ca="1" si="538"/>
        <v>-7,42881482729651+0,731674397623623i</v>
      </c>
      <c r="CL318" s="240" t="str">
        <f t="shared" ca="1" si="539"/>
        <v>-5,01302621258596-5,53102208948079i</v>
      </c>
      <c r="CM318" s="240" t="str">
        <f t="shared" ca="1" si="540"/>
        <v>1,45630237081808-7,32132642129472i</v>
      </c>
      <c r="CN318" s="240" t="str">
        <f t="shared" ca="1" si="541"/>
        <v>6,74806283143945-3,19159602477252i</v>
      </c>
      <c r="CO318" s="240" t="str">
        <f t="shared" ca="1" si="542"/>
        <v>6,58333029990018+3,51886335693994i</v>
      </c>
      <c r="CP318" s="240" t="str">
        <f t="shared" ca="1" si="543"/>
        <v>1,09530773034841+7,38396493343769i</v>
      </c>
      <c r="CQ318" s="240" t="str">
        <f t="shared" ca="1" si="544"/>
        <v>-5,27838219355288+5,27838219354968i</v>
      </c>
      <c r="CR318" s="240" t="str">
        <f t="shared" ca="1" si="545"/>
        <v>-7,38396493343696-1,0953077303533i</v>
      </c>
      <c r="CS318" s="240" t="str">
        <f t="shared" ca="1" si="546"/>
        <v>-3,51886335694193-6,58333029989911i</v>
      </c>
      <c r="CT318" s="240" t="str">
        <f t="shared" ca="1" si="547"/>
        <v>3,19159602477011-6,74806283144059i</v>
      </c>
      <c r="CU318" s="240" t="str">
        <f t="shared" ca="1" si="548"/>
        <v>7,32132642129427-1,45630237082029i</v>
      </c>
      <c r="CV318" s="240" t="str">
        <f t="shared" ca="1" si="549"/>
        <v>5,53102208948259+5,01302621258397i</v>
      </c>
      <c r="CW318" s="240" t="str">
        <f t="shared" ca="1" si="550"/>
        <v>-0,731674397621377+7,42881482729673i</v>
      </c>
      <c r="CX318" s="240" t="str">
        <f t="shared" ca="1" si="551"/>
        <v>-6,40273794903815+3,8376534390621i</v>
      </c>
      <c r="CY318" s="240" t="str">
        <f t="shared" ca="1" si="552"/>
        <v>-6,89653868855635-2,85663985823272i</v>
      </c>
      <c r="CZ318" s="240" t="str">
        <f t="shared" ca="1" si="553"/>
        <v>-1,81378865131678-7,24105019253097i</v>
      </c>
      <c r="DA318" s="240" t="str">
        <f t="shared" ca="1" si="554"/>
        <v>4,7355934123851-5,77033726873684i</v>
      </c>
      <c r="DB318" s="240" t="str">
        <f t="shared" ca="1" si="555"/>
        <v>7,45576805554995+0,366278397178016i</v>
      </c>
      <c r="DC318" s="240" t="str">
        <f t="shared" ca="1" si="556"/>
        <v>4,14719827791505+6,20672084164068i</v>
      </c>
      <c r="DD318" s="240" t="str">
        <f t="shared" ca="1" si="557"/>
        <v>-2,51480179605812+7,02840017990874i</v>
      </c>
      <c r="DE318" s="240" t="str">
        <f t="shared" ca="1" si="558"/>
        <v>-7,14332963961109+2,16690535609014i</v>
      </c>
      <c r="DF318" s="240" t="str">
        <f t="shared" ca="1" si="559"/>
        <v>-5,99575120009345-4,44675215286126i</v>
      </c>
      <c r="DG318" s="240" t="str">
        <f t="shared" ca="1" si="560"/>
        <v>1,70095692415213E-12-7,46475968550886i</v>
      </c>
      <c r="DH318" s="240" t="str">
        <f t="shared" ca="1" si="561"/>
        <v>5,99575120009523-4,44675215285887i</v>
      </c>
      <c r="DI318" s="240" t="str">
        <f t="shared" ca="1" si="562"/>
        <v>7,14332963961022+2,16690535609299i</v>
      </c>
      <c r="DJ318" s="240" t="str">
        <f t="shared" ca="1" si="563"/>
        <v>2,5148017960621+7,02840017990732i</v>
      </c>
      <c r="DK318" s="240" t="str">
        <f t="shared" ca="1" si="564"/>
        <v>-4,14719827791153+6,20672084164304i</v>
      </c>
      <c r="DL318" s="240" t="str">
        <f t="shared" ca="1" si="565"/>
        <v>-7,45576805554972+0,366278397182671i</v>
      </c>
      <c r="DM318" s="240" t="str">
        <f t="shared" ca="1" si="566"/>
        <v>-4,73559341238312-5,77033726873845i</v>
      </c>
      <c r="DN318" s="240" t="str">
        <f t="shared" ca="1" si="567"/>
        <v>1,81378865131926-7,24105019253035i</v>
      </c>
      <c r="DO318" s="240" t="str">
        <f t="shared" ca="1" si="568"/>
        <v>6,89653868855749-2,85663985822996i</v>
      </c>
      <c r="DP318" s="240" t="str">
        <f t="shared" ca="1" si="569"/>
        <v>6,40273794903661+3,83765343906465i</v>
      </c>
      <c r="DQ318" s="240" t="str">
        <f t="shared" ca="1" si="570"/>
        <v>0,731674397618414+7,42881482729703i</v>
      </c>
      <c r="DR318" s="240" t="str">
        <f t="shared" ca="1" si="571"/>
        <v>-5,5310220894843+5,01302621258208i</v>
      </c>
      <c r="DS318" s="240" t="str">
        <f t="shared" ca="1" si="572"/>
        <v>-7,3213264212951-1,45630237081613i</v>
      </c>
      <c r="DT318" s="240" t="str">
        <f t="shared" ca="1" si="573"/>
        <v>-3,19159602477432-6,74806283143861i</v>
      </c>
      <c r="DU318" s="240" t="str">
        <f t="shared" ca="1" si="574"/>
        <v>3,51886335693782-6,58333029990131i</v>
      </c>
      <c r="DV318" s="240" t="str">
        <f t="shared" ca="1" si="575"/>
        <v>7,38396493343734-1,09530773035078i</v>
      </c>
      <c r="DW318" s="240" t="str">
        <f t="shared" ca="1" si="576"/>
        <v>5,27838219355077+5,27838219355178i</v>
      </c>
      <c r="DX318" s="240" t="str">
        <f t="shared" ca="1" si="577"/>
        <v>-1,09530773035135+7,38396493343725i</v>
      </c>
      <c r="DY318" s="240" t="str">
        <f t="shared" ca="1" si="578"/>
        <v>-6,58333029990158+3,51886335693731i</v>
      </c>
      <c r="DZ318" s="240" t="str">
        <f t="shared" ca="1" si="579"/>
        <v>-6,74806283143836-3,19159602477484i</v>
      </c>
      <c r="EA318" s="240" t="str">
        <f t="shared" ca="1" si="580"/>
        <v>-1,45630237082223-7,32132642129389i</v>
      </c>
      <c r="EB318" s="240" t="str">
        <f t="shared" ca="1" si="581"/>
        <v>5,01302621258251-5,53102208948392i</v>
      </c>
      <c r="EC318" s="240" t="str">
        <f t="shared" ca="1" si="582"/>
        <v>7,42881482729697+0,731674397618986i</v>
      </c>
      <c r="ED318" s="240" t="str">
        <f t="shared" ca="1" si="583"/>
        <v>3,83765343906417+6,40273794903691i</v>
      </c>
      <c r="EE318" s="240" t="str">
        <f t="shared" ca="1" si="584"/>
        <v>-2,85663985823128+6,89653868855695i</v>
      </c>
      <c r="EF318" s="240" t="str">
        <f t="shared" ca="1" si="585"/>
        <v>-7,24105019253049+1,8137886513187i</v>
      </c>
      <c r="EG318" s="240" t="str">
        <f t="shared" ca="1" si="586"/>
        <v>-5,77033726873809-4,73559341238357i</v>
      </c>
      <c r="EH318" s="240" t="str">
        <f t="shared" ca="1" si="587"/>
        <v>0,366278397183245-7,4557680555497i</v>
      </c>
      <c r="EI318" s="240" t="str">
        <f t="shared" ca="1" si="588"/>
        <v>6,20672084164383-4,14719827791034i</v>
      </c>
      <c r="EJ318" s="240" t="str">
        <f t="shared" ca="1" si="589"/>
        <v>7,02840017990941+2,51480179605625i</v>
      </c>
      <c r="EK318" s="240" t="str">
        <f t="shared" ca="1" si="590"/>
        <v>2,16690535609244+7,14332963961039i</v>
      </c>
      <c r="EL318" s="240" t="str">
        <f t="shared" ca="1" si="591"/>
        <v>-4,44675215285934+5,99575120009489i</v>
      </c>
      <c r="EM318" s="240" t="str">
        <f t="shared" ca="1" si="592"/>
        <v>-7,46475968550886+2,77992203455741E-13i</v>
      </c>
      <c r="EN318" s="240"/>
      <c r="EO318" s="240"/>
      <c r="EP318" s="240"/>
    </row>
    <row r="319" spans="1:146">
      <c r="A319" s="268">
        <f t="shared" si="461"/>
        <v>4.2773437499999947E-3</v>
      </c>
      <c r="B319" s="267">
        <v>219</v>
      </c>
      <c r="C319" s="266">
        <f t="shared" si="462"/>
        <v>43800</v>
      </c>
      <c r="N319" s="265">
        <f t="shared" ca="1" si="463"/>
        <v>7.5342488582319938</v>
      </c>
      <c r="O319" s="240">
        <f t="shared" ca="1" si="464"/>
        <v>-7.4657511417680062</v>
      </c>
      <c r="P319" s="240" t="str">
        <f t="shared" ca="1" si="465"/>
        <v>-4,59316594982908-5,88559824216205i</v>
      </c>
      <c r="Q319" s="240" t="str">
        <f t="shared" ca="1" si="466"/>
        <v>1,81402955553959-7,24201193608787i</v>
      </c>
      <c r="R319" s="240" t="str">
        <f t="shared" ca="1" si="467"/>
        <v>6,82526252745897-3,02543080272459i</v>
      </c>
      <c r="S319" s="240" t="str">
        <f t="shared" ca="1" si="468"/>
        <v>6,58420468625804+3,51933072618473i</v>
      </c>
      <c r="T319" s="240" t="str">
        <f t="shared" ca="1" si="469"/>
        <v>1,27635891621078+7,35583768362377i</v>
      </c>
      <c r="U319" s="241" t="str">
        <f t="shared" ca="1" si="470"/>
        <v>-5,01369203391377+5,53175671011298i</v>
      </c>
      <c r="V319" s="240" t="str">
        <f t="shared" ca="1" si="471"/>
        <v>-7,44552236562327-0,549214724687951i</v>
      </c>
      <c r="W319" s="240" t="str">
        <f t="shared" ca="1" si="472"/>
        <v>-4,14774910149843-6,20754520739312i</v>
      </c>
      <c r="X319" s="240" t="str">
        <f t="shared" ca="1" si="473"/>
        <v>2,34186981153466-7,08894109840341i</v>
      </c>
      <c r="Y319" s="240" t="str">
        <f t="shared" ca="1" si="474"/>
        <v>7,02933367966495-2,51513580761324i</v>
      </c>
      <c r="Z319" s="240" t="str">
        <f t="shared" ca="1" si="475"/>
        <v>6,30746646938954+3,99415909151563i</v>
      </c>
      <c r="AA319" s="240" t="str">
        <f t="shared" ca="1" si="476"/>
        <v>0,731771577327953+7,42980150942307i</v>
      </c>
      <c r="AB319" s="240" t="str">
        <f t="shared" ca="1" si="477"/>
        <v>-5,40704848646721+5,14793810916593i</v>
      </c>
      <c r="AC319" s="240" t="str">
        <f t="shared" ca="1" si="478"/>
        <v>-7,38494565867963-1,09545320719741i</v>
      </c>
      <c r="AD319" s="240" t="str">
        <f t="shared" ca="1" si="479"/>
        <v>-3,67985524141484-6,49585294730738i</v>
      </c>
      <c r="AE319" s="240" t="str">
        <f t="shared" ca="1" si="480"/>
        <v>2,85701927211535-6,89745467470224i</v>
      </c>
      <c r="AF319" s="240" t="str">
        <f t="shared" ca="1" si="481"/>
        <v>7,19531226362092-1,99121107364252i</v>
      </c>
      <c r="AG319" s="240" t="str">
        <f t="shared" ca="1" si="482"/>
        <v>5,99654754522846+4,44734276266456i</v>
      </c>
      <c r="AH319" s="240" t="str">
        <f t="shared" ca="1" si="483"/>
        <v>0,183218704861984+7,46350259710539i</v>
      </c>
      <c r="AI319" s="240" t="str">
        <f t="shared" ca="1" si="484"/>
        <v>-5,77110367479023+4,73622238557619i</v>
      </c>
      <c r="AJ319" s="240" t="str">
        <f t="shared" ca="1" si="485"/>
        <v>-7,28434929136057-1,63575533386414i</v>
      </c>
      <c r="AK319" s="240" t="str">
        <f t="shared" ca="1" si="486"/>
        <v>-3,19201992694373-6,74895909728341i</v>
      </c>
      <c r="AL319" s="240" t="str">
        <f t="shared" ca="1" si="487"/>
        <v>3,356686297718-6,66859034650671i</v>
      </c>
      <c r="AM319" s="240" t="str">
        <f t="shared" ca="1" si="488"/>
        <v>7,3222988269995-1,45649579434067i</v>
      </c>
      <c r="AN319" s="240" t="str">
        <f t="shared" ca="1" si="489"/>
        <v>5,65313281036173+4,87642589805505i</v>
      </c>
      <c r="AO319" s="240" t="str">
        <f t="shared" ca="1" si="490"/>
        <v>-0,366327045637225+7,45675831755629i</v>
      </c>
      <c r="AP319" s="240" t="str">
        <f t="shared" ca="1" si="491"/>
        <v>-6,10388475227748+4,29884066251877i</v>
      </c>
      <c r="AQ319" s="240" t="str">
        <f t="shared" ca="1" si="492"/>
        <v>-7,14427840409652-2,16719316065053i</v>
      </c>
      <c r="AR319" s="240" t="str">
        <f t="shared" ca="1" si="493"/>
        <v>-7,14427840409652-2,16719316065053i</v>
      </c>
      <c r="AS319" s="240" t="str">
        <f t="shared" ca="1" si="494"/>
        <v>3,83816314944416-6,40358834943809i</v>
      </c>
      <c r="AT319" s="240" t="str">
        <f t="shared" ca="1" si="495"/>
        <v>7,4096052186116-0,913887638133953i</v>
      </c>
      <c r="AU319" s="240" t="str">
        <f t="shared" ca="1" si="496"/>
        <v>5,27908325899435+5,27908325899639i</v>
      </c>
      <c r="AV319" s="240" t="str">
        <f t="shared" ca="1" si="497"/>
        <v>-0,913887638136589+7,40960521861127i</v>
      </c>
      <c r="AW319" s="240" t="str">
        <f t="shared" ca="1" si="498"/>
        <v>-6,40358834943564+3,83816314944825i</v>
      </c>
      <c r="AX319" s="240" t="str">
        <f t="shared" ca="1" si="499"/>
        <v>-6,96549205316165-2,68688677992805i</v>
      </c>
      <c r="AY319" s="240" t="str">
        <f t="shared" ca="1" si="500"/>
        <v>-2,16719316064798-7,14427840409729i</v>
      </c>
      <c r="AZ319" s="240" t="str">
        <f t="shared" ca="1" si="501"/>
        <v>4,29884066251487-6,10388475228023i</v>
      </c>
      <c r="BA319" s="240" t="str">
        <f t="shared" ca="1" si="502"/>
        <v>7,45675831755643-0,366327045634569i</v>
      </c>
      <c r="BB319" s="240" t="str">
        <f t="shared" ca="1" si="503"/>
        <v>4,87642589805287+5,6531328103636i</v>
      </c>
      <c r="BC319" s="240" t="str">
        <f t="shared" ca="1" si="504"/>
        <v>-1,45649579434327+7,32229882699898i</v>
      </c>
      <c r="BD319" s="240" t="str">
        <f t="shared" ca="1" si="505"/>
        <v>-6,66859034650452+3,35668629772236i</v>
      </c>
      <c r="BE319" s="240" t="str">
        <f t="shared" ca="1" si="506"/>
        <v>-6,74895909728223-3,19201992694623i</v>
      </c>
      <c r="BF319" s="240" t="str">
        <f t="shared" ca="1" si="507"/>
        <v>-1,63575533386154-7,28434929136116i</v>
      </c>
      <c r="BG319" s="240" t="str">
        <f t="shared" ca="1" si="508"/>
        <v>4,73622238557259-5,77110367479318i</v>
      </c>
      <c r="BH319" s="240" t="str">
        <f t="shared" ca="1" si="509"/>
        <v>7,46350259710533+0,183218704864643i</v>
      </c>
      <c r="BI319" s="240" t="str">
        <f t="shared" ca="1" si="510"/>
        <v>4,4473427626637+5,9965475452291i</v>
      </c>
      <c r="BJ319" s="240" t="str">
        <f t="shared" ca="1" si="511"/>
        <v>-1,9912110736458+7,19531226362002i</v>
      </c>
      <c r="BK319" s="240" t="str">
        <f t="shared" ca="1" si="512"/>
        <v>-6,89745467470155+2,85701927211701i</v>
      </c>
      <c r="BL319" s="240" t="str">
        <f t="shared" ca="1" si="513"/>
        <v>-6,49585294730712-3,67985524141531i</v>
      </c>
      <c r="BM319" s="240" t="str">
        <f t="shared" ca="1" si="514"/>
        <v>-1,09545320719457-7,38494565868006i</v>
      </c>
      <c r="BN319" s="240" t="str">
        <f t="shared" ca="1" si="515"/>
        <v>5,14793810916417-5,40704848646889i</v>
      </c>
      <c r="BO319" s="240" t="str">
        <f t="shared" ca="1" si="516"/>
        <v>7,42980150942312+0,731771577327433i</v>
      </c>
      <c r="BP319" s="240" t="str">
        <f t="shared" ca="1" si="517"/>
        <v>3,99415909151405+6,30746646939054i</v>
      </c>
      <c r="BQ319" s="240" t="str">
        <f t="shared" ca="1" si="518"/>
        <v>-2,51513580761649+7,02933367966379i</v>
      </c>
      <c r="BR319" s="240" t="str">
        <f t="shared" ca="1" si="519"/>
        <v>-7,08894109840283+2,34186981153642i</v>
      </c>
      <c r="BS319" s="240" t="str">
        <f t="shared" ca="1" si="520"/>
        <v>-6,20754520739282-4,14774910149887i</v>
      </c>
      <c r="BT319" s="240" t="str">
        <f t="shared" ca="1" si="521"/>
        <v>-0,549214724685087-7,44552236562348i</v>
      </c>
      <c r="BU319" s="240" t="str">
        <f t="shared" ca="1" si="522"/>
        <v>5,53175671011134-5,01369203391557i</v>
      </c>
      <c r="BV319" s="240" t="str">
        <f t="shared" ca="1" si="523"/>
        <v>7,35583768362386+1,27635891621029i</v>
      </c>
      <c r="BW319" s="240" t="str">
        <f t="shared" ca="1" si="524"/>
        <v>3,51933072618309+6,58420468625892i</v>
      </c>
      <c r="BX319" s="240" t="str">
        <f t="shared" ca="1" si="525"/>
        <v>-3,02543080272077+6,82526252746066i</v>
      </c>
      <c r="BY319" s="240" t="str">
        <f t="shared" ca="1" si="526"/>
        <v>-7,24201193608742+1,81402955554137i</v>
      </c>
      <c r="BZ319" s="240" t="str">
        <f t="shared" ca="1" si="527"/>
        <v>-5,88559824216168-4,59316594982955i</v>
      </c>
      <c r="CA319" s="240" t="str">
        <f t="shared" ca="1" si="528"/>
        <v>2,87188001886838E-12-7,46575114176801i</v>
      </c>
      <c r="CB319" s="240" t="str">
        <f t="shared" ca="1" si="529"/>
        <v>5,88559824216052-4,59316594983104i</v>
      </c>
      <c r="CC319" s="240" t="str">
        <f t="shared" ca="1" si="530"/>
        <v>7,24201193608798+1,81402955553912i</v>
      </c>
      <c r="CD319" s="240" t="str">
        <f t="shared" ca="1" si="531"/>
        <v>3,02543080272289+6,82526252745972i</v>
      </c>
      <c r="CE319" s="240" t="str">
        <f t="shared" ca="1" si="532"/>
        <v>-3,51933072618104+6,58420468626001i</v>
      </c>
      <c r="CF319" s="240" t="str">
        <f t="shared" ca="1" si="533"/>
        <v>-7,35583768362346+1,27635891621258i</v>
      </c>
      <c r="CG319" s="240" t="str">
        <f t="shared" ca="1" si="534"/>
        <v>-5,53175671011261-5,01369203391417i</v>
      </c>
      <c r="CH319" s="240" t="str">
        <f t="shared" ca="1" si="535"/>
        <v>0,549214724690815-7,44552236562305i</v>
      </c>
      <c r="CI319" s="240" t="str">
        <f t="shared" ca="1" si="536"/>
        <v>6,20754520739177-4,14774910150045i</v>
      </c>
      <c r="CJ319" s="240" t="str">
        <f t="shared" ca="1" si="537"/>
        <v>7,08894109840356+2,34186981153421i</v>
      </c>
      <c r="CK319" s="240" t="str">
        <f t="shared" ca="1" si="538"/>
        <v>2,51513580761148+7,02933367966558i</v>
      </c>
      <c r="CL319" s="240" t="str">
        <f t="shared" ca="1" si="539"/>
        <v>-3,9941590915121+6,30746646939178i</v>
      </c>
      <c r="CM319" s="240" t="str">
        <f t="shared" ca="1" si="540"/>
        <v>-7,42980150942289+0,731771577329741i</v>
      </c>
      <c r="CN319" s="240" t="str">
        <f t="shared" ca="1" si="541"/>
        <v>-5,14793810916555-5,40704848646758i</v>
      </c>
      <c r="CO319" s="240" t="str">
        <f t="shared" ca="1" si="542"/>
        <v>1,09545320720025-7,38494565867921i</v>
      </c>
      <c r="CP319" s="240" t="str">
        <f t="shared" ca="1" si="543"/>
        <v>6,49585294730618-3,67985524141696i</v>
      </c>
      <c r="CQ319" s="240" t="str">
        <f t="shared" ca="1" si="544"/>
        <v>6,89745467470244+2,85701927211486i</v>
      </c>
      <c r="CR319" s="240" t="str">
        <f t="shared" ca="1" si="545"/>
        <v>1,99121107364067+7,19531226362144i</v>
      </c>
      <c r="CS319" s="240" t="str">
        <f t="shared" ca="1" si="546"/>
        <v>-4,44734276266797+5,99654754522593i</v>
      </c>
      <c r="CT319" s="240" t="str">
        <f t="shared" ca="1" si="547"/>
        <v>-7,46350259710527+0,18321870486675i</v>
      </c>
      <c r="CU319" s="240" t="str">
        <f t="shared" ca="1" si="548"/>
        <v>-4,73622238557405-5,77110367479198i</v>
      </c>
      <c r="CV319" s="240" t="str">
        <f t="shared" ca="1" si="549"/>
        <v>1,63575533386653-7,28434929136004i</v>
      </c>
      <c r="CW319" s="240" t="str">
        <f t="shared" ca="1" si="550"/>
        <v>6,74895909728141-3,19201992694795i</v>
      </c>
      <c r="CX319" s="240" t="str">
        <f t="shared" ca="1" si="551"/>
        <v>6,66859034650556+3,35668629772028i</v>
      </c>
      <c r="CY319" s="240" t="str">
        <f t="shared" ca="1" si="552"/>
        <v>1,45649579433806+7,32229882700002i</v>
      </c>
      <c r="CZ319" s="240" t="str">
        <f t="shared" ca="1" si="553"/>
        <v>-4,87642589805128+5,65313281036498i</v>
      </c>
      <c r="DA319" s="240" t="str">
        <f t="shared" ca="1" si="554"/>
        <v>-7,45675831755653-0,366327045632464i</v>
      </c>
      <c r="DB319" s="240" t="str">
        <f t="shared" ca="1" si="555"/>
        <v>-4,29884066251642-6,10388475227914i</v>
      </c>
      <c r="DC319" s="240" t="str">
        <f t="shared" ca="1" si="556"/>
        <v>2,16719316065286-7,14427840409581i</v>
      </c>
      <c r="DD319" s="240" t="str">
        <f t="shared" ca="1" si="557"/>
        <v>6,96549205316097-2,68688677992982i</v>
      </c>
      <c r="DE319" s="240" t="str">
        <f t="shared" ca="1" si="558"/>
        <v>6,40358834943682+3,83816314944626i</v>
      </c>
      <c r="DF319" s="240" t="str">
        <f t="shared" ca="1" si="559"/>
        <v>0,91388763813131+7,40960521861192i</v>
      </c>
      <c r="DG319" s="240" t="str">
        <f t="shared" ca="1" si="560"/>
        <v>-5,27908325899286+5,27908325899787i</v>
      </c>
      <c r="DH319" s="240" t="str">
        <f t="shared" ca="1" si="561"/>
        <v>-7,40960521861191-0,913887638131437i</v>
      </c>
      <c r="DI319" s="240" t="str">
        <f t="shared" ca="1" si="562"/>
        <v>-3,83816314944578-6,40358834943711i</v>
      </c>
      <c r="DJ319" s="240" t="str">
        <f t="shared" ca="1" si="563"/>
        <v>2,68688677993033-6,96549205316077i</v>
      </c>
      <c r="DK319" s="240" t="str">
        <f t="shared" ca="1" si="564"/>
        <v>7,14427840409596-2,16719316065234i</v>
      </c>
      <c r="DL319" s="240" t="str">
        <f t="shared" ca="1" si="565"/>
        <v>6,10388475227881+4,29884066251687i</v>
      </c>
      <c r="DM319" s="240" t="str">
        <f t="shared" ca="1" si="566"/>
        <v>0,366327045631489+7,45675831755658i</v>
      </c>
      <c r="DN319" s="240" t="str">
        <f t="shared" ca="1" si="567"/>
        <v>-5,65313281036534+4,87642589805086i</v>
      </c>
      <c r="DO319" s="240" t="str">
        <f t="shared" ca="1" si="568"/>
        <v>-7,322298827-1,45649579433818i</v>
      </c>
      <c r="DP319" s="240" t="str">
        <f t="shared" ca="1" si="569"/>
        <v>-3,35668629771979-6,66859034650581i</v>
      </c>
      <c r="DQ319" s="240" t="str">
        <f t="shared" ca="1" si="570"/>
        <v>3,19201992694844-6,74895909728118i</v>
      </c>
      <c r="DR319" s="240" t="str">
        <f t="shared" ca="1" si="571"/>
        <v>7,28434929136016-1,63575533386598i</v>
      </c>
      <c r="DS319" s="240" t="str">
        <f t="shared" ca="1" si="572"/>
        <v>5,77110367479163+4,73622238557448i</v>
      </c>
      <c r="DT319" s="240" t="str">
        <f t="shared" ca="1" si="573"/>
        <v>-0,183218704867726+7,46350259710525i</v>
      </c>
      <c r="DU319" s="240" t="str">
        <f t="shared" ca="1" si="574"/>
        <v>-5,99654754522626+4,44734276266753i</v>
      </c>
      <c r="DV319" s="240" t="str">
        <f t="shared" ca="1" si="575"/>
        <v>-7,1953122636214-1,9912110736408i</v>
      </c>
      <c r="DW319" s="240" t="str">
        <f t="shared" ca="1" si="576"/>
        <v>-2,85701927211435-6,89745467470265i</v>
      </c>
      <c r="DX319" s="240" t="str">
        <f t="shared" ca="1" si="577"/>
        <v>3,67985524141744-6,49585294730591i</v>
      </c>
      <c r="DY319" s="240" t="str">
        <f t="shared" ca="1" si="578"/>
        <v>7,38494565867936-1,09545320719929i</v>
      </c>
      <c r="DZ319" s="240" t="str">
        <f t="shared" ca="1" si="579"/>
        <v>5,4070484864672+5,14793810916594i</v>
      </c>
      <c r="EA319" s="240" t="str">
        <f t="shared" ca="1" si="580"/>
        <v>-0,731771577330713+7,42980150942279i</v>
      </c>
      <c r="EB319" s="240" t="str">
        <f t="shared" ca="1" si="581"/>
        <v>-6,30746646938799+3,99415909151808i</v>
      </c>
      <c r="EC319" s="240" t="str">
        <f t="shared" ca="1" si="582"/>
        <v>-7,02933367966554-2,5151358076116i</v>
      </c>
      <c r="ED319" s="240" t="str">
        <f t="shared" ca="1" si="583"/>
        <v>-2,34186981153369-7,08894109840373i</v>
      </c>
      <c r="EE319" s="240" t="str">
        <f t="shared" ca="1" si="584"/>
        <v>4,1477491015009-6,20754520739146i</v>
      </c>
      <c r="EF319" s="240" t="str">
        <f t="shared" ca="1" si="585"/>
        <v>7,44552236562312-0,549214724689841i</v>
      </c>
      <c r="EG319" s="240" t="str">
        <f t="shared" ca="1" si="586"/>
        <v>5,01369203391376+5,53175671011298i</v>
      </c>
      <c r="EH319" s="240" t="str">
        <f t="shared" ca="1" si="587"/>
        <v>-1,27635891621354+7,35583768362329i</v>
      </c>
      <c r="EI319" s="240" t="str">
        <f t="shared" ca="1" si="588"/>
        <v>-6,58420468625668+3,51933072618729i</v>
      </c>
      <c r="EJ319" s="240" t="str">
        <f t="shared" ca="1" si="589"/>
        <v>-6,82526252745967-3,02543080272301i</v>
      </c>
      <c r="EK319" s="240" t="str">
        <f t="shared" ca="1" si="590"/>
        <v>-1,81402955553859-7,24201193608812i</v>
      </c>
      <c r="EL319" s="240" t="str">
        <f t="shared" ca="1" si="591"/>
        <v>4,59316594983148-5,88559824216018i</v>
      </c>
      <c r="EM319" s="240" t="str">
        <f t="shared" ca="1" si="592"/>
        <v>7,46575114176801-1,89505870898058E-12i</v>
      </c>
      <c r="EN319" s="240"/>
      <c r="EO319" s="240"/>
      <c r="EP319" s="240"/>
    </row>
    <row r="320" spans="1:146">
      <c r="A320" s="268">
        <f t="shared" si="461"/>
        <v>4.2968749999999943E-3</v>
      </c>
      <c r="B320" s="267">
        <v>220</v>
      </c>
      <c r="C320" s="266">
        <f t="shared" si="462"/>
        <v>44000</v>
      </c>
      <c r="N320" s="265">
        <f t="shared" ca="1" si="463"/>
        <v>7.5333348854051758</v>
      </c>
      <c r="O320" s="240">
        <f t="shared" ca="1" si="464"/>
        <v>-7.4666651145948242</v>
      </c>
      <c r="P320" s="240" t="str">
        <f t="shared" ca="1" si="465"/>
        <v>-4,73680220379795-5,77181018534066i</v>
      </c>
      <c r="Q320" s="240" t="str">
        <f t="shared" ca="1" si="466"/>
        <v>1,456674101593-7,32319523809489i</v>
      </c>
      <c r="R320" s="240" t="str">
        <f t="shared" ca="1" si="467"/>
        <v>6,58501073832912-3,51976156999271i</v>
      </c>
      <c r="S320" s="240" t="str">
        <f t="shared" ca="1" si="468"/>
        <v>6,89829907549012+2,85736903437402i</v>
      </c>
      <c r="T320" s="240" t="str">
        <f t="shared" ca="1" si="469"/>
        <v>2,16745847295741+7,14515302156031i</v>
      </c>
      <c r="U320" s="241" t="str">
        <f t="shared" ca="1" si="470"/>
        <v>-4,14825687759503+6,20830514802493i</v>
      </c>
      <c r="V320" s="240" t="str">
        <f t="shared" ca="1" si="471"/>
        <v>-7,43071108122088+0,731861162331088i</v>
      </c>
      <c r="W320" s="240" t="str">
        <f t="shared" ca="1" si="472"/>
        <v>-5,27972953537926-5,2797295353788i</v>
      </c>
      <c r="X320" s="240" t="str">
        <f t="shared" ca="1" si="473"/>
        <v>0,731861162331179-7,43071108122086i</v>
      </c>
      <c r="Y320" s="240" t="str">
        <f t="shared" ca="1" si="474"/>
        <v>6,20830514802498-4,14825687759495i</v>
      </c>
      <c r="Z320" s="240" t="str">
        <f t="shared" ca="1" si="475"/>
        <v>7,14515302156028+2,16745847295753i</v>
      </c>
      <c r="AA320" s="240" t="str">
        <f t="shared" ca="1" si="476"/>
        <v>2,85736903437396+6,89829907549014i</v>
      </c>
      <c r="AB320" s="240" t="str">
        <f t="shared" ca="1" si="477"/>
        <v>-3,51976156999277+6,58501073832909i</v>
      </c>
      <c r="AC320" s="240" t="str">
        <f t="shared" ca="1" si="478"/>
        <v>-7,3231952380949+1,45667410159292i</v>
      </c>
      <c r="AD320" s="240" t="str">
        <f t="shared" ca="1" si="479"/>
        <v>-5,77181018534042-4,73680220379824i</v>
      </c>
      <c r="AE320" s="240" t="str">
        <f t="shared" ca="1" si="480"/>
        <v>9,14736845973905E-14-7,46666511459482i</v>
      </c>
      <c r="AF320" s="240" t="str">
        <f t="shared" ca="1" si="481"/>
        <v>5,77181018534054-4,7368022037981i</v>
      </c>
      <c r="AG320" s="240" t="str">
        <f t="shared" ca="1" si="482"/>
        <v>7,32319523809486+1,4566741015931i</v>
      </c>
      <c r="AH320" s="240" t="str">
        <f t="shared" ca="1" si="483"/>
        <v>3,51976156999457+6,58501073832812i</v>
      </c>
      <c r="AI320" s="240" t="str">
        <f t="shared" ca="1" si="484"/>
        <v>-2,85736903437481+6,89829907548979i</v>
      </c>
      <c r="AJ320" s="240" t="str">
        <f t="shared" ca="1" si="485"/>
        <v>-7,14515302155949+2,16745847296014i</v>
      </c>
      <c r="AK320" s="240" t="str">
        <f t="shared" ca="1" si="486"/>
        <v>-6,20830514802485-4,14825687759515i</v>
      </c>
      <c r="AL320" s="240" t="str">
        <f t="shared" ca="1" si="487"/>
        <v>-0,731861162327249-7,43071108122125i</v>
      </c>
      <c r="AM320" s="240" t="str">
        <f t="shared" ca="1" si="488"/>
        <v>5,27972953537882-5,27972953537923i</v>
      </c>
      <c r="AN320" s="240" t="str">
        <f t="shared" ca="1" si="489"/>
        <v>7,43071108122057+0,731861162334174i</v>
      </c>
      <c r="AO320" s="240" t="str">
        <f t="shared" ca="1" si="490"/>
        <v>4,14825687759554+6,20830514802459i</v>
      </c>
      <c r="AP320" s="240" t="str">
        <f t="shared" ca="1" si="491"/>
        <v>-2,16745847295969+7,14515302155962i</v>
      </c>
      <c r="AQ320" s="240" t="str">
        <f t="shared" ca="1" si="492"/>
        <v>-6,89829907548961+2,85736903437524i</v>
      </c>
      <c r="AR320" s="240" t="str">
        <f t="shared" ca="1" si="493"/>
        <v>-6,89829907548961+2,85736903437524i</v>
      </c>
      <c r="AS320" s="240" t="str">
        <f t="shared" ca="1" si="494"/>
        <v>-1,45667410159501-7,32319523809448i</v>
      </c>
      <c r="AT320" s="240" t="str">
        <f t="shared" ca="1" si="495"/>
        <v>4,73680220379889-5,77181018533989i</v>
      </c>
      <c r="AU320" s="240" t="str">
        <f t="shared" ca="1" si="496"/>
        <v>7,46666511459482-2,78806803902129E-12i</v>
      </c>
      <c r="AV320" s="240" t="str">
        <f t="shared" ca="1" si="497"/>
        <v>4,73680220379746+5,77181018534107i</v>
      </c>
      <c r="AW320" s="240" t="str">
        <f t="shared" ca="1" si="498"/>
        <v>-1,45667410158955+7,32319523809557i</v>
      </c>
      <c r="AX320" s="240" t="str">
        <f t="shared" ca="1" si="499"/>
        <v>-6,58501073832922+3,51976156999252i</v>
      </c>
      <c r="AY320" s="240" t="str">
        <f t="shared" ca="1" si="500"/>
        <v>-6,8982990754889-2,85736903437695i</v>
      </c>
      <c r="AZ320" s="240" t="str">
        <f t="shared" ca="1" si="501"/>
        <v>-2,16745847295792-7,14515302156016i</v>
      </c>
      <c r="BA320" s="240" t="str">
        <f t="shared" ca="1" si="502"/>
        <v>4,14825687759708-6,20830514802357i</v>
      </c>
      <c r="BB320" s="240" t="str">
        <f t="shared" ca="1" si="503"/>
        <v>7,43071108122075-0,731861162332332i</v>
      </c>
      <c r="BC320" s="240" t="str">
        <f t="shared" ca="1" si="504"/>
        <v>5,27972953537752+5,27972953538054i</v>
      </c>
      <c r="BD320" s="240" t="str">
        <f t="shared" ca="1" si="505"/>
        <v>-0,731861162329197+7,43071108122107i</v>
      </c>
      <c r="BE320" s="240" t="str">
        <f t="shared" ca="1" si="506"/>
        <v>-6,20830514802594+4,14825687759352i</v>
      </c>
      <c r="BF320" s="240" t="str">
        <f t="shared" ca="1" si="507"/>
        <v>-7,14515302156108-2,1674584729549i</v>
      </c>
      <c r="BG320" s="240" t="str">
        <f t="shared" ca="1" si="508"/>
        <v>-2,857369034373-6,89829907549054i</v>
      </c>
      <c r="BH320" s="240" t="str">
        <f t="shared" ca="1" si="509"/>
        <v>3,51976156998975-6,5850107383307i</v>
      </c>
      <c r="BI320" s="240" t="str">
        <f t="shared" ca="1" si="510"/>
        <v>7,32319523809495-1,45667410159264i</v>
      </c>
      <c r="BJ320" s="240" t="str">
        <f t="shared" ca="1" si="511"/>
        <v>5,77181018534307+4,73680220379503i</v>
      </c>
      <c r="BK320" s="240" t="str">
        <f t="shared" ca="1" si="512"/>
        <v>5,74440491412423E-13+7,46666511459482i</v>
      </c>
      <c r="BL320" s="240" t="str">
        <f t="shared" ca="1" si="513"/>
        <v>-5,77181018534247+4,73680220379575i</v>
      </c>
      <c r="BM320" s="240" t="str">
        <f t="shared" ca="1" si="514"/>
        <v>-7,32319523809509-1,45667410159193i</v>
      </c>
      <c r="BN320" s="240" t="str">
        <f t="shared" ca="1" si="515"/>
        <v>-3,51976156999039-6,58501073833036i</v>
      </c>
      <c r="BO320" s="240" t="str">
        <f t="shared" ca="1" si="516"/>
        <v>2,85736903437214-6,8982990754909i</v>
      </c>
      <c r="BP320" s="240" t="str">
        <f t="shared" ca="1" si="517"/>
        <v>7,1451530215608-2,1674584729558i</v>
      </c>
      <c r="BQ320" s="240" t="str">
        <f t="shared" ca="1" si="518"/>
        <v>6,20830514802634+4,14825687759292i</v>
      </c>
      <c r="BR320" s="240" t="str">
        <f t="shared" ca="1" si="519"/>
        <v>0,731861162329917+7,43071108122099i</v>
      </c>
      <c r="BS320" s="240" t="str">
        <f t="shared" ca="1" si="520"/>
        <v>-5,27972953537685+5,27972953538121i</v>
      </c>
      <c r="BT320" s="240" t="str">
        <f t="shared" ca="1" si="521"/>
        <v>-7,43071108122085-0,7318611623314i</v>
      </c>
      <c r="BU320" s="240" t="str">
        <f t="shared" ca="1" si="522"/>
        <v>-4,14825687759768-6,20830514802316i</v>
      </c>
      <c r="BV320" s="240" t="str">
        <f t="shared" ca="1" si="523"/>
        <v>2,16745847295723-7,14515302156037i</v>
      </c>
      <c r="BW320" s="240" t="str">
        <f t="shared" ca="1" si="524"/>
        <v>6,89829907549147-2,85736903437076i</v>
      </c>
      <c r="BX320" s="240" t="str">
        <f t="shared" ca="1" si="525"/>
        <v>6,58501073832966+3,5197615699917i</v>
      </c>
      <c r="BY320" s="240" t="str">
        <f t="shared" ca="1" si="526"/>
        <v>1,45667410159047+7,32319523809539i</v>
      </c>
      <c r="BZ320" s="240" t="str">
        <f t="shared" ca="1" si="527"/>
        <v>-4,7368022037969+5,77181018534153i</v>
      </c>
      <c r="CA320" s="240" t="str">
        <f t="shared" ca="1" si="528"/>
        <v>-7,46666511459482-2,06361782879875E-12i</v>
      </c>
      <c r="CB320" s="240" t="str">
        <f t="shared" ca="1" si="529"/>
        <v>-4,73680220379962-5,7718101853393i</v>
      </c>
      <c r="CC320" s="240" t="str">
        <f t="shared" ca="1" si="530"/>
        <v>1,4566741015941-7,32319523809466i</v>
      </c>
      <c r="CD320" s="240" t="str">
        <f t="shared" ca="1" si="531"/>
        <v>6,585010738328-3,51976156999479i</v>
      </c>
      <c r="CE320" s="240" t="str">
        <f t="shared" ca="1" si="532"/>
        <v>6,89829907548989+2,85736903437457i</v>
      </c>
      <c r="CF320" s="240" t="str">
        <f t="shared" ca="1" si="533"/>
        <v>2,16745847296059+7,14515302155935i</v>
      </c>
      <c r="CG320" s="240" t="str">
        <f t="shared" ca="1" si="534"/>
        <v>-4,14825687759476+6,20830514802511i</v>
      </c>
      <c r="CH320" s="240" t="str">
        <f t="shared" ca="1" si="535"/>
        <v>-7,43071108122121+0,731861162327715i</v>
      </c>
      <c r="CI320" s="240" t="str">
        <f t="shared" ca="1" si="536"/>
        <v>-5,27972953537934-5,27972953537872i</v>
      </c>
      <c r="CJ320" s="240" t="str">
        <f t="shared" ca="1" si="537"/>
        <v>0,731861162334025-7,43071108122059i</v>
      </c>
      <c r="CK320" s="240" t="str">
        <f t="shared" ca="1" si="538"/>
        <v>6,20830514802439-4,14825687759584i</v>
      </c>
      <c r="CL320" s="240" t="str">
        <f t="shared" ca="1" si="539"/>
        <v>7,14515302155972+2,16745847295935i</v>
      </c>
      <c r="CM320" s="240" t="str">
        <f t="shared" ca="1" si="540"/>
        <v>2,85736903437577+6,89829907548939i</v>
      </c>
      <c r="CN320" s="240" t="str">
        <f t="shared" ca="1" si="541"/>
        <v>-3,51976156999365+6,58501073832862i</v>
      </c>
      <c r="CO320" s="240" t="str">
        <f t="shared" ca="1" si="542"/>
        <v>-7,32319523809441+1,45667410159537i</v>
      </c>
      <c r="CP320" s="240" t="str">
        <f t="shared" ca="1" si="543"/>
        <v>-5,77181018534012-4,73680220379861i</v>
      </c>
      <c r="CQ320" s="240" t="str">
        <f t="shared" ca="1" si="544"/>
        <v>-3,36250853043372E-12-7,46666511459482i</v>
      </c>
      <c r="CR320" s="240" t="str">
        <f t="shared" ca="1" si="545"/>
        <v>5,7718101853407-4,7368022037979i</v>
      </c>
      <c r="CS320" s="240" t="str">
        <f t="shared" ca="1" si="546"/>
        <v>7,32319523809424+1,45667410159627i</v>
      </c>
      <c r="CT320" s="240" t="str">
        <f t="shared" ca="1" si="547"/>
        <v>3,51976156999284+6,58501073832904i</v>
      </c>
      <c r="CU320" s="240" t="str">
        <f t="shared" ca="1" si="548"/>
        <v>-2,85736903437662+6,89829907548904i</v>
      </c>
      <c r="CV320" s="240" t="str">
        <f t="shared" ca="1" si="549"/>
        <v>-7,14515302155999+2,16745847295847i</v>
      </c>
      <c r="CW320" s="240" t="str">
        <f t="shared" ca="1" si="550"/>
        <v>-6,20830514802388-4,1482568775966i</v>
      </c>
      <c r="CX320" s="240" t="str">
        <f t="shared" ca="1" si="551"/>
        <v>-0,731861162332693-7,43071108122072i</v>
      </c>
      <c r="CY320" s="240" t="str">
        <f t="shared" ca="1" si="552"/>
        <v>5,27972953538029-5,27972953537777i</v>
      </c>
      <c r="CZ320" s="240" t="str">
        <f t="shared" ca="1" si="553"/>
        <v>7,43071108122112+0,731861162328625i</v>
      </c>
      <c r="DA320" s="240" t="str">
        <f t="shared" ca="1" si="554"/>
        <v>4,148256877594+6,20830514802562i</v>
      </c>
      <c r="DB320" s="240" t="str">
        <f t="shared" ca="1" si="555"/>
        <v>-2,16745847295456+7,14515302156118i</v>
      </c>
      <c r="DC320" s="240" t="str">
        <f t="shared" ca="1" si="556"/>
        <v>-6,8982990754904+2,85736903437334i</v>
      </c>
      <c r="DD320" s="240" t="str">
        <f t="shared" ca="1" si="557"/>
        <v>-6,58501073832737-3,51976156999597i</v>
      </c>
      <c r="DE320" s="240" t="str">
        <f t="shared" ca="1" si="558"/>
        <v>-1,4566741015932-7,32319523809484i</v>
      </c>
      <c r="DF320" s="240" t="str">
        <f t="shared" ca="1" si="559"/>
        <v>4,73680220380065-5,77181018533845i</v>
      </c>
      <c r="DG320" s="240" t="str">
        <f t="shared" ca="1" si="560"/>
        <v>7,46666511459482-1,14888098282484E-12i</v>
      </c>
      <c r="DH320" s="240" t="str">
        <f t="shared" ca="1" si="561"/>
        <v>4,73680220379586+5,77181018534237i</v>
      </c>
      <c r="DI320" s="240" t="str">
        <f t="shared" ca="1" si="562"/>
        <v>-1,45667410159178+7,32319523809512i</v>
      </c>
      <c r="DJ320" s="240" t="str">
        <f t="shared" ca="1" si="563"/>
        <v>-6,58501073833009+3,51976156999089i</v>
      </c>
      <c r="DK320" s="240" t="str">
        <f t="shared" ca="1" si="564"/>
        <v>-6,89829907549096-2,857369034372i</v>
      </c>
      <c r="DL320" s="240" t="str">
        <f t="shared" ca="1" si="565"/>
        <v>-2,16745847295635-7,14515302156064i</v>
      </c>
      <c r="DM320" s="240" t="str">
        <f t="shared" ca="1" si="566"/>
        <v>4,14825687759244-6,20830514802666i</v>
      </c>
      <c r="DN320" s="240" t="str">
        <f t="shared" ca="1" si="567"/>
        <v>7,43071108122098-0,731861162330067i</v>
      </c>
      <c r="DO320" s="240" t="str">
        <f t="shared" ca="1" si="568"/>
        <v>5,27972953538161+5,27972953537645i</v>
      </c>
      <c r="DP320" s="240" t="str">
        <f t="shared" ca="1" si="569"/>
        <v>-0,73186116233125+7,43071108122086i</v>
      </c>
      <c r="DQ320" s="240" t="str">
        <f t="shared" ca="1" si="570"/>
        <v>-6,20830514802685+4,14825687759216i</v>
      </c>
      <c r="DR320" s="240" t="str">
        <f t="shared" ca="1" si="571"/>
        <v>-7,14515302156054-2,16745847295668i</v>
      </c>
      <c r="DS320" s="240" t="str">
        <f t="shared" ca="1" si="572"/>
        <v>-2,8573690343709-6,89829907549141i</v>
      </c>
      <c r="DT320" s="240" t="str">
        <f t="shared" ca="1" si="573"/>
        <v>3,5197615699912-6,58501073832993i</v>
      </c>
      <c r="DU320" s="240" t="str">
        <f t="shared" ca="1" si="574"/>
        <v>7,32319523809536-1,45667410159062i</v>
      </c>
      <c r="DV320" s="240" t="str">
        <f t="shared" ca="1" si="575"/>
        <v>5,77181018534216+4,73680220379613i</v>
      </c>
      <c r="DW320" s="240" t="str">
        <f t="shared" ca="1" si="576"/>
        <v>-1,48917733738633E-12+7,46666511459482i</v>
      </c>
      <c r="DX320" s="240" t="str">
        <f t="shared" ca="1" si="577"/>
        <v>-5,7718101853392+4,73680220379973i</v>
      </c>
      <c r="DY320" s="240" t="str">
        <f t="shared" ca="1" si="578"/>
        <v>-7,32319523809477-1,45667410159354i</v>
      </c>
      <c r="DZ320" s="240" t="str">
        <f t="shared" ca="1" si="579"/>
        <v>-3,5197615699953-6,58501073832773i</v>
      </c>
      <c r="EA320" s="240" t="str">
        <f t="shared" ca="1" si="580"/>
        <v>2,85736903437365-6,89829907549027i</v>
      </c>
      <c r="EB320" s="240" t="str">
        <f t="shared" ca="1" si="581"/>
        <v>7,1451530215614-2,16745847295383i</v>
      </c>
      <c r="EC320" s="240" t="str">
        <f t="shared" ca="1" si="582"/>
        <v>6,20830514802519+4,14825687759464i</v>
      </c>
      <c r="ED320" s="240" t="str">
        <f t="shared" ca="1" si="583"/>
        <v>0,731861162328287+7,43071108122115i</v>
      </c>
      <c r="EE320" s="240" t="str">
        <f t="shared" ca="1" si="584"/>
        <v>-5,27972953537832+5,27972953537974i</v>
      </c>
      <c r="EF320" s="240" t="str">
        <f t="shared" ca="1" si="585"/>
        <v>-7,43071108122068-0,731861162333031i</v>
      </c>
      <c r="EG320" s="240" t="str">
        <f t="shared" ca="1" si="586"/>
        <v>-4,14825687759632-6,20830514802407i</v>
      </c>
      <c r="EH320" s="240" t="str">
        <f t="shared" ca="1" si="587"/>
        <v>2,16745847295921-7,14515302155977i</v>
      </c>
      <c r="EI320" s="240" t="str">
        <f t="shared" ca="1" si="588"/>
        <v>6,89829907548917-2,8573690343763i</v>
      </c>
      <c r="EJ320" s="240" t="str">
        <f t="shared" ca="1" si="589"/>
        <v>6,58501073832868+3,51976156999352i</v>
      </c>
      <c r="EK320" s="240" t="str">
        <f t="shared" ca="1" si="590"/>
        <v>1,45667410159552+7,32319523809439i</v>
      </c>
      <c r="EL320" s="240" t="str">
        <f t="shared" ca="1" si="591"/>
        <v>-4,73680220379817+5,77181018534048i</v>
      </c>
      <c r="EM320" s="240" t="str">
        <f t="shared" ca="1" si="592"/>
        <v>-7,46666511459482+3,51251824924384E-12i</v>
      </c>
      <c r="EN320" s="240"/>
      <c r="EO320" s="240"/>
      <c r="EP320" s="240"/>
    </row>
    <row r="321" spans="1:146">
      <c r="A321" s="268">
        <f t="shared" si="461"/>
        <v>4.3164062499999939E-3</v>
      </c>
      <c r="B321" s="267">
        <v>221</v>
      </c>
      <c r="C321" s="266">
        <f t="shared" si="462"/>
        <v>44200</v>
      </c>
      <c r="N321" s="265">
        <f t="shared" ca="1" si="463"/>
        <v>7.5324905272041347</v>
      </c>
      <c r="O321" s="240">
        <f t="shared" ca="1" si="464"/>
        <v>-7.4675094727958653</v>
      </c>
      <c r="P321" s="240" t="str">
        <f t="shared" ca="1" si="465"/>
        <v>-4,87757439213035-5,65446423417199i</v>
      </c>
      <c r="Q321" s="240" t="str">
        <f t="shared" ca="1" si="466"/>
        <v>1,09571120794292-7,3866849584292i</v>
      </c>
      <c r="R321" s="240" t="str">
        <f t="shared" ca="1" si="467"/>
        <v>6,30895200162748-3,99509979443024i</v>
      </c>
      <c r="S321" s="240" t="str">
        <f t="shared" ca="1" si="468"/>
        <v>7,1459610219807+2,16770357720526i</v>
      </c>
      <c r="T321" s="240" t="str">
        <f t="shared" ca="1" si="469"/>
        <v>3,02614335110025+6,82687001083862i</v>
      </c>
      <c r="U321" s="241" t="str">
        <f t="shared" ca="1" si="470"/>
        <v>-3,19277171033254+6,75054860970545i</v>
      </c>
      <c r="V321" s="240" t="str">
        <f t="shared" ca="1" si="471"/>
        <v>-7,19700690098136+1,99168004295935i</v>
      </c>
      <c r="W321" s="240" t="str">
        <f t="shared" ca="1" si="472"/>
        <v>-6,20900720621108-4,14872597787742i</v>
      </c>
      <c r="X321" s="240" t="str">
        <f t="shared" ca="1" si="473"/>
        <v>-0,914102876621132-7,41135032617194i</v>
      </c>
      <c r="Y321" s="240" t="str">
        <f t="shared" ca="1" si="474"/>
        <v>5,01487285686086-5,53305954746704i</v>
      </c>
      <c r="Z321" s="240" t="str">
        <f t="shared" ca="1" si="475"/>
        <v>7,46526039855674+0,183261856468905i</v>
      </c>
      <c r="AA321" s="240" t="str">
        <f t="shared" ca="1" si="476"/>
        <v>4,7373378589699+5,77246288305663i</v>
      </c>
      <c r="AB321" s="240" t="str">
        <f t="shared" ca="1" si="477"/>
        <v>-1,27665952380434+7,35757012787345i</v>
      </c>
      <c r="AC321" s="240" t="str">
        <f t="shared" ca="1" si="478"/>
        <v>-6,40509652026502+3,8390671122533i</v>
      </c>
      <c r="AD321" s="240" t="str">
        <f t="shared" ca="1" si="479"/>
        <v>-7,09061068326509-2,34242136787192i</v>
      </c>
      <c r="AE321" s="240" t="str">
        <f t="shared" ca="1" si="480"/>
        <v>-2,85769215626805-6,89907916075037i</v>
      </c>
      <c r="AF321" s="240" t="str">
        <f t="shared" ca="1" si="481"/>
        <v>3,35747686327191-6,67016093050908i</v>
      </c>
      <c r="AG321" s="240" t="str">
        <f t="shared" ca="1" si="482"/>
        <v>7,24371757213829-1,8144567951293i</v>
      </c>
      <c r="AH321" s="240" t="str">
        <f t="shared" ca="1" si="483"/>
        <v>6,10532233702382+4,29985312392574i</v>
      </c>
      <c r="AI321" s="240" t="str">
        <f t="shared" ca="1" si="484"/>
        <v>0,731943923910687+7,43155137360607i</v>
      </c>
      <c r="AJ321" s="240" t="str">
        <f t="shared" ca="1" si="485"/>
        <v>-5,14915054970182+5,40832195258395i</v>
      </c>
      <c r="AK321" s="240" t="str">
        <f t="shared" ca="1" si="486"/>
        <v>-7,45851453059766-0,366413322846593i</v>
      </c>
      <c r="AL321" s="240" t="str">
        <f t="shared" ca="1" si="487"/>
        <v>-4,59424773062158-5,88698441614842i</v>
      </c>
      <c r="AM321" s="240" t="str">
        <f t="shared" ca="1" si="488"/>
        <v>1,45683882770675-7,32402337218977i</v>
      </c>
      <c r="AN321" s="240" t="str">
        <f t="shared" ca="1" si="489"/>
        <v>6,49738284825959-3,68072191960192i</v>
      </c>
      <c r="AO321" s="240" t="str">
        <f t="shared" ca="1" si="490"/>
        <v>7,03098922580812+2,51572817149748i</v>
      </c>
      <c r="AP321" s="240" t="str">
        <f t="shared" ca="1" si="491"/>
        <v>2,68751959453768+6,96713256334857i</v>
      </c>
      <c r="AQ321" s="240" t="str">
        <f t="shared" ca="1" si="492"/>
        <v>-3,52015959769043+6,58575539578293i</v>
      </c>
      <c r="AR321" s="240" t="str">
        <f t="shared" ca="1" si="493"/>
        <v>-3,52015959769043+6,58575539578293i</v>
      </c>
      <c r="AS321" s="240" t="str">
        <f t="shared" ca="1" si="494"/>
        <v>-5,99795984995345-4,44839019923414i</v>
      </c>
      <c r="AT321" s="240" t="str">
        <f t="shared" ca="1" si="495"/>
        <v>-0,549344075539325-7,44727593237728i</v>
      </c>
      <c r="AU321" s="240" t="str">
        <f t="shared" ca="1" si="496"/>
        <v>5,28032658678918-5,28032658678829i</v>
      </c>
      <c r="AV321" s="240" t="str">
        <f t="shared" ca="1" si="497"/>
        <v>7,4472759323772+0,549344075540366i</v>
      </c>
      <c r="AW321" s="240" t="str">
        <f t="shared" ca="1" si="498"/>
        <v>4,44839019923314+5,99795984995419i</v>
      </c>
      <c r="AX321" s="240" t="str">
        <f t="shared" ca="1" si="499"/>
        <v>-1,63614058637239+7,28606489868989i</v>
      </c>
      <c r="AY321" s="240" t="str">
        <f t="shared" ca="1" si="500"/>
        <v>-6,58575539578001+3,52015959769587i</v>
      </c>
      <c r="AZ321" s="240" t="str">
        <f t="shared" ca="1" si="501"/>
        <v>-6,9671325633482-2,68751959453865i</v>
      </c>
      <c r="BA321" s="240" t="str">
        <f t="shared" ca="1" si="502"/>
        <v>-2,5157281714963-7,03098922580855i</v>
      </c>
      <c r="BB321" s="240" t="str">
        <f t="shared" ca="1" si="503"/>
        <v>3,68072191960283-6,49738284825908i</v>
      </c>
      <c r="BC321" s="240" t="str">
        <f t="shared" ca="1" si="504"/>
        <v>7,32402337219002-1,45683882770551i</v>
      </c>
      <c r="BD321" s="240" t="str">
        <f t="shared" ca="1" si="505"/>
        <v>5,88698441614778+4,5942477306224i</v>
      </c>
      <c r="BE321" s="240" t="str">
        <f t="shared" ca="1" si="506"/>
        <v>0,366413322845445+7,45851453059772i</v>
      </c>
      <c r="BF321" s="240" t="str">
        <f t="shared" ca="1" si="507"/>
        <v>-5,40832195258467+5,14915054970106i</v>
      </c>
      <c r="BG321" s="240" t="str">
        <f t="shared" ca="1" si="508"/>
        <v>-7,43155137360668-0,731943923904439i</v>
      </c>
      <c r="BH321" s="240" t="str">
        <f t="shared" ca="1" si="509"/>
        <v>-4,29985312392472-6,10532233702454i</v>
      </c>
      <c r="BI321" s="240" t="str">
        <f t="shared" ca="1" si="510"/>
        <v>1,81445679512825-7,24371757213856i</v>
      </c>
      <c r="BJ321" s="240" t="str">
        <f t="shared" ca="1" si="511"/>
        <v>6,67016093050721-3,35747686327562i</v>
      </c>
      <c r="BK321" s="240" t="str">
        <f t="shared" ca="1" si="512"/>
        <v>6,89907916074985+2,85769215626931i</v>
      </c>
      <c r="BL321" s="240" t="str">
        <f t="shared" ca="1" si="513"/>
        <v>2,34242136787375+7,09061068326448i</v>
      </c>
      <c r="BM321" s="240" t="str">
        <f t="shared" ca="1" si="514"/>
        <v>-3,83906711225574+6,40509652026355i</v>
      </c>
      <c r="BN321" s="240" t="str">
        <f t="shared" ca="1" si="515"/>
        <v>-7,35757012787337+1,27665952380478i</v>
      </c>
      <c r="BO321" s="240" t="str">
        <f t="shared" ca="1" si="516"/>
        <v>-5,77246288305826-4,73733785896792i</v>
      </c>
      <c r="BP321" s="240" t="str">
        <f t="shared" ca="1" si="517"/>
        <v>-0,183261856467174-7,46526039855678i</v>
      </c>
      <c r="BQ321" s="240" t="str">
        <f t="shared" ca="1" si="518"/>
        <v>5,53305954746628-5,0148728568617i</v>
      </c>
      <c r="BR321" s="240" t="str">
        <f t="shared" ca="1" si="519"/>
        <v>7,41135032617234+0,914102876617899i</v>
      </c>
      <c r="BS321" s="240" t="str">
        <f t="shared" ca="1" si="520"/>
        <v>4,14872597787651+6,20900720621168i</v>
      </c>
      <c r="BT321" s="240" t="str">
        <f t="shared" ca="1" si="521"/>
        <v>-1,99168004295764+7,19700690098184i</v>
      </c>
      <c r="BU321" s="240" t="str">
        <f t="shared" ca="1" si="522"/>
        <v>-6,75054860970656+3,1927717103302i</v>
      </c>
      <c r="BV321" s="240" t="str">
        <f t="shared" ca="1" si="523"/>
        <v>-6,82687001083844-3,02614335110065i</v>
      </c>
      <c r="BW321" s="240" t="str">
        <f t="shared" ca="1" si="524"/>
        <v>-2,16770357720759-7,14596102197999i</v>
      </c>
      <c r="BX321" s="240" t="str">
        <f t="shared" ca="1" si="525"/>
        <v>3,99509979443186-6,30895200162646i</v>
      </c>
      <c r="BY321" s="240" t="str">
        <f t="shared" ca="1" si="526"/>
        <v>7,38668495842907-1,09571120794387i</v>
      </c>
      <c r="BZ321" s="240" t="str">
        <f t="shared" ca="1" si="527"/>
        <v>5,65446423417443+4,87757439212752i</v>
      </c>
      <c r="CA321" s="240" t="str">
        <f t="shared" ca="1" si="528"/>
        <v>-1,25514597770333E-12+7,46750947279587i</v>
      </c>
      <c r="CB321" s="240" t="str">
        <f t="shared" ca="1" si="529"/>
        <v>-5,65446423417081+4,87757439213173i</v>
      </c>
      <c r="CC321" s="240" t="str">
        <f t="shared" ca="1" si="530"/>
        <v>-7,38668495842869-1,09571120794635i</v>
      </c>
      <c r="CD321" s="240" t="str">
        <f t="shared" ca="1" si="531"/>
        <v>-3,99509979442974-6,3089520016278i</v>
      </c>
      <c r="CE321" s="240" t="str">
        <f t="shared" ca="1" si="532"/>
        <v>2,16770357720268-7,14596102198149i</v>
      </c>
      <c r="CF321" s="240" t="str">
        <f t="shared" ca="1" si="533"/>
        <v>6,82687001083946-3,02614335109836i</v>
      </c>
      <c r="CG321" s="240" t="str">
        <f t="shared" ca="1" si="534"/>
        <v>6,75054860970567+3,19277171033209i</v>
      </c>
      <c r="CH321" s="240" t="str">
        <f t="shared" ca="1" si="535"/>
        <v>1,99168004296259+7,19700690098047i</v>
      </c>
      <c r="CI321" s="240" t="str">
        <f t="shared" ca="1" si="536"/>
        <v>-4,14872597787824+6,20900720621053i</v>
      </c>
      <c r="CJ321" s="240" t="str">
        <f t="shared" ca="1" si="537"/>
        <v>-7,41135032617171+0,914102876622992i</v>
      </c>
      <c r="CK321" s="240" t="str">
        <f t="shared" ca="1" si="538"/>
        <v>-5,53305954746488-5,01487285686325i</v>
      </c>
      <c r="CL321" s="240" t="str">
        <f t="shared" ca="1" si="539"/>
        <v>0,183261856469259-7,46526039855673i</v>
      </c>
      <c r="CM321" s="240" t="str">
        <f t="shared" ca="1" si="540"/>
        <v>5,772462883055-4,73733785897188i</v>
      </c>
      <c r="CN321" s="240" t="str">
        <f t="shared" ca="1" si="541"/>
        <v>7,35757012787301+1,27665952380684i</v>
      </c>
      <c r="CO321" s="240" t="str">
        <f t="shared" ca="1" si="542"/>
        <v>3,83906711225359+6,40509652026484i</v>
      </c>
      <c r="CP321" s="240" t="str">
        <f t="shared" ca="1" si="543"/>
        <v>-2,34242136786888+7,09061068326609i</v>
      </c>
      <c r="CQ321" s="240" t="str">
        <f t="shared" ca="1" si="544"/>
        <v>-6,89907916075081+2,85769215626699i</v>
      </c>
      <c r="CR321" s="240" t="str">
        <f t="shared" ca="1" si="545"/>
        <v>-6,67016093050952-3,35747686327105i</v>
      </c>
      <c r="CS321" s="240" t="str">
        <f t="shared" ca="1" si="546"/>
        <v>-1,81445679512602-7,24371757213912i</v>
      </c>
      <c r="CT321" s="240" t="str">
        <f t="shared" ca="1" si="547"/>
        <v>4,29985312392677-6,10532233702309i</v>
      </c>
      <c r="CU321" s="240" t="str">
        <f t="shared" ca="1" si="548"/>
        <v>7,43155137360616-0,731943923909755i</v>
      </c>
      <c r="CV321" s="240" t="str">
        <f t="shared" ca="1" si="549"/>
        <v>5,40832195258308+5,14915054970272i</v>
      </c>
      <c r="CW321" s="240" t="str">
        <f t="shared" ca="1" si="550"/>
        <v>-0,366413322847528+7,45851453059762i</v>
      </c>
      <c r="CX321" s="240" t="str">
        <f t="shared" ca="1" si="551"/>
        <v>-5,8869844161445+4,59424773062662i</v>
      </c>
      <c r="CY321" s="240" t="str">
        <f t="shared" ca="1" si="552"/>
        <v>-7,32402337218953-1,45683882770798i</v>
      </c>
      <c r="CZ321" s="240" t="str">
        <f t="shared" ca="1" si="553"/>
        <v>-3,68072191960101-6,49738284826011i</v>
      </c>
      <c r="DA321" s="240" t="str">
        <f t="shared" ca="1" si="554"/>
        <v>2,51572817149866-7,0309892258077i</v>
      </c>
      <c r="DB321" s="240" t="str">
        <f t="shared" ca="1" si="555"/>
        <v>6,96713256334894-2,68751959453671i</v>
      </c>
      <c r="DC321" s="240" t="str">
        <f t="shared" ca="1" si="556"/>
        <v>6,58575539578243+3,52015959769135i</v>
      </c>
      <c r="DD321" s="240" t="str">
        <f t="shared" ca="1" si="557"/>
        <v>1,63614058637035+7,28606489869036i</v>
      </c>
      <c r="DE321" s="240" t="str">
        <f t="shared" ca="1" si="558"/>
        <v>-4,44839019923498+5,99795984995283i</v>
      </c>
      <c r="DF321" s="240" t="str">
        <f t="shared" ca="1" si="559"/>
        <v>-7,44727593237682+0,549344075545481i</v>
      </c>
      <c r="DG321" s="240" t="str">
        <f t="shared" ca="1" si="560"/>
        <v>-5,28032658678725-5,28032658679022i</v>
      </c>
      <c r="DH321" s="240" t="str">
        <f t="shared" ca="1" si="561"/>
        <v>0,549344075541194-7,44727593237714i</v>
      </c>
      <c r="DI321" s="240" t="str">
        <f t="shared" ca="1" si="562"/>
        <v>5,99795984995481-4,4483901992323i</v>
      </c>
      <c r="DJ321" s="240" t="str">
        <f t="shared" ca="1" si="563"/>
        <v>7,28606489868962+1,63614058637361i</v>
      </c>
      <c r="DK321" s="240" t="str">
        <f t="shared" ca="1" si="564"/>
        <v>3,52015959769477+6,58575539578061i</v>
      </c>
      <c r="DL321" s="240" t="str">
        <f t="shared" ca="1" si="565"/>
        <v>-2,68751959453942+6,9671325633479i</v>
      </c>
      <c r="DM321" s="240" t="str">
        <f t="shared" ca="1" si="566"/>
        <v>-7,03098922580882+2,51572817149552i</v>
      </c>
      <c r="DN321" s="240" t="str">
        <f t="shared" ca="1" si="567"/>
        <v>-6,49738284826223-3,68072191959727i</v>
      </c>
      <c r="DO321" s="240" t="str">
        <f t="shared" ca="1" si="568"/>
        <v>-1,45683882770428-7,32402337219026i</v>
      </c>
      <c r="DP321" s="240" t="str">
        <f t="shared" ca="1" si="569"/>
        <v>4,59424773062356-5,88698441614688i</v>
      </c>
      <c r="DQ321" s="240" t="str">
        <f t="shared" ca="1" si="570"/>
        <v>7,45851453059776-0,366413322844615i</v>
      </c>
      <c r="DR321" s="240" t="str">
        <f t="shared" ca="1" si="571"/>
        <v>5,1491505497003+5,40832195258539i</v>
      </c>
      <c r="DS321" s="240" t="str">
        <f t="shared" ca="1" si="572"/>
        <v>-0,731943923905477+7,43155137360658i</v>
      </c>
      <c r="DT321" s="240" t="str">
        <f t="shared" ca="1" si="573"/>
        <v>-6,10532233702527+4,29985312392369i</v>
      </c>
      <c r="DU321" s="240" t="str">
        <f t="shared" ca="1" si="574"/>
        <v>-7,2437175721382-1,81445679512967i</v>
      </c>
      <c r="DV321" s="240" t="str">
        <f t="shared" ca="1" si="575"/>
        <v>-3,35747686327489-6,67016093050759i</v>
      </c>
      <c r="DW321" s="240" t="str">
        <f t="shared" ca="1" si="576"/>
        <v>2,85769215627008-6,89907916074953i</v>
      </c>
      <c r="DX321" s="240" t="str">
        <f t="shared" ca="1" si="577"/>
        <v>7,09061068326488-2,34242136787257i</v>
      </c>
      <c r="DY321" s="240" t="str">
        <f t="shared" ca="1" si="578"/>
        <v>6,40509652026291+3,83906711225682i</v>
      </c>
      <c r="DZ321" s="240" t="str">
        <f t="shared" ca="1" si="579"/>
        <v>1,27665952380313+7,35757012787365i</v>
      </c>
      <c r="EA321" s="240" t="str">
        <f t="shared" ca="1" si="580"/>
        <v>-4,73733785896856+5,77246288305773i</v>
      </c>
      <c r="EB321" s="240" t="str">
        <f t="shared" ca="1" si="581"/>
        <v>-7,46526039855681+0,183261856465919i</v>
      </c>
      <c r="EC321" s="240" t="str">
        <f t="shared" ca="1" si="582"/>
        <v>-5,01487285686077-5,53305954746712i</v>
      </c>
      <c r="ED321" s="240" t="str">
        <f t="shared" ca="1" si="583"/>
        <v>0,914102876619146-7,41135032617219i</v>
      </c>
      <c r="EE321" s="240" t="str">
        <f t="shared" ca="1" si="584"/>
        <v>6,20900720621215-4,14872597787581i</v>
      </c>
      <c r="EF321" s="240" t="str">
        <f t="shared" ca="1" si="585"/>
        <v>7,19700690098162+1,99168004295845i</v>
      </c>
      <c r="EG321" s="240" t="str">
        <f t="shared" ca="1" si="586"/>
        <v>3,19277171033597+6,75054860970383i</v>
      </c>
      <c r="EH321" s="240" t="str">
        <f t="shared" ca="1" si="587"/>
        <v>-3,0261433511018+6,82687001083794i</v>
      </c>
      <c r="EI321" s="240" t="str">
        <f t="shared" ca="1" si="588"/>
        <v>-7,14596102198036+2,16770357720639i</v>
      </c>
      <c r="EJ321" s="240" t="str">
        <f t="shared" ca="1" si="589"/>
        <v>-6,30895200162602-3,99509979443257i</v>
      </c>
      <c r="EK321" s="240" t="str">
        <f t="shared" ca="1" si="590"/>
        <v>-1,09571120794305-7,38668495842919i</v>
      </c>
      <c r="EL321" s="240" t="str">
        <f t="shared" ca="1" si="591"/>
        <v>4,87757439212847-5,65446423417361i</v>
      </c>
      <c r="EM321" s="240" t="str">
        <f t="shared" ca="1" si="592"/>
        <v>7,46750947279587+2,51029195540666E-12i</v>
      </c>
      <c r="EN321" s="240"/>
      <c r="EO321" s="240"/>
      <c r="EP321" s="240"/>
    </row>
    <row r="322" spans="1:146">
      <c r="A322" s="268">
        <f t="shared" si="461"/>
        <v>4.3359374999999934E-3</v>
      </c>
      <c r="B322" s="267">
        <v>222</v>
      </c>
      <c r="C322" s="266">
        <f t="shared" si="462"/>
        <v>44400</v>
      </c>
      <c r="N322" s="265">
        <f t="shared" ca="1" si="463"/>
        <v>7.5317089714257914</v>
      </c>
      <c r="O322" s="240">
        <f t="shared" ca="1" si="464"/>
        <v>-7.4682910285742086</v>
      </c>
      <c r="P322" s="240" t="str">
        <f t="shared" ca="1" si="465"/>
        <v>-5,01539771764267-5,53363864210039i</v>
      </c>
      <c r="Q322" s="240" t="str">
        <f t="shared" ca="1" si="466"/>
        <v>0,732020529769718-7,43232916598005i</v>
      </c>
      <c r="R322" s="240" t="str">
        <f t="shared" ca="1" si="467"/>
        <v>5,99858760144011-4,44885577146877i</v>
      </c>
      <c r="S322" s="240" t="str">
        <f t="shared" ca="1" si="468"/>
        <v>7,3247899105931+1,45699130167463i</v>
      </c>
      <c r="T322" s="240" t="str">
        <f t="shared" ca="1" si="469"/>
        <v>3,83946891222369+6,40576688301641i</v>
      </c>
      <c r="U322" s="241" t="str">
        <f t="shared" ca="1" si="470"/>
        <v>-2,16793045087198+7,14670892422967i</v>
      </c>
      <c r="V322" s="240" t="str">
        <f t="shared" ca="1" si="471"/>
        <v>-6,7512551277609+3,19310586848669i</v>
      </c>
      <c r="W322" s="240" t="str">
        <f t="shared" ca="1" si="472"/>
        <v>-6,89980122413744-2,85799124471604i</v>
      </c>
      <c r="X322" s="240" t="str">
        <f t="shared" ca="1" si="473"/>
        <v>-2,51599146970692-7,0317250950136i</v>
      </c>
      <c r="Y322" s="240" t="str">
        <f t="shared" ca="1" si="474"/>
        <v>3,52052802053661-6,58644466644173i</v>
      </c>
      <c r="Z322" s="240" t="str">
        <f t="shared" ca="1" si="475"/>
        <v>7,24447570566936-1,81464669769309i</v>
      </c>
      <c r="AA322" s="240" t="str">
        <f t="shared" ca="1" si="476"/>
        <v>6,20965704609128+4,14916018700303i</v>
      </c>
      <c r="AB322" s="240" t="str">
        <f t="shared" ca="1" si="477"/>
        <v>1,09582588599363+7,38745805504629i</v>
      </c>
      <c r="AC322" s="240" t="str">
        <f t="shared" ca="1" si="478"/>
        <v>-4,73783367270689+5,77306703384317i</v>
      </c>
      <c r="AD322" s="240" t="str">
        <f t="shared" ca="1" si="479"/>
        <v>-7,45929514495776+0,366451671972737i</v>
      </c>
      <c r="AE322" s="240" t="str">
        <f t="shared" ca="1" si="480"/>
        <v>-5,2808792301797-5,28087923017926i</v>
      </c>
      <c r="AF322" s="240" t="str">
        <f t="shared" ca="1" si="481"/>
        <v>0,366451671972112-7,45929514495779i</v>
      </c>
      <c r="AG322" s="240" t="str">
        <f t="shared" ca="1" si="482"/>
        <v>5,77306703384284-4,7378336727073i</v>
      </c>
      <c r="AH322" s="240" t="str">
        <f t="shared" ca="1" si="483"/>
        <v>7,38745805504615+1,09582588599458i</v>
      </c>
      <c r="AI322" s="240" t="str">
        <f t="shared" ca="1" si="484"/>
        <v>4,14916018700346+6,20965704609099i</v>
      </c>
      <c r="AJ322" s="240" t="str">
        <f t="shared" ca="1" si="485"/>
        <v>-1,81464669769109+7,24447570566986i</v>
      </c>
      <c r="AK322" s="240" t="str">
        <f t="shared" ca="1" si="486"/>
        <v>-6,58644466644005+3,52052802053973i</v>
      </c>
      <c r="AL322" s="240" t="str">
        <f t="shared" ca="1" si="487"/>
        <v>-7,03172509501279-2,51599146970919i</v>
      </c>
      <c r="AM322" s="240" t="str">
        <f t="shared" ca="1" si="488"/>
        <v>-2,85799124471515-6,8998012241378i</v>
      </c>
      <c r="AN322" s="240" t="str">
        <f t="shared" ca="1" si="489"/>
        <v>3,19310586848622-6,75125512776112i</v>
      </c>
      <c r="AO322" s="240" t="str">
        <f t="shared" ca="1" si="490"/>
        <v>7,14670892422909-2,1679304508739i</v>
      </c>
      <c r="AP322" s="240" t="str">
        <f t="shared" ca="1" si="491"/>
        <v>6,40576688301822+3,83946891222067i</v>
      </c>
      <c r="AQ322" s="240" t="str">
        <f t="shared" ca="1" si="492"/>
        <v>1,45699130167228+7,32478991059357i</v>
      </c>
      <c r="AR322" s="240" t="str">
        <f t="shared" ca="1" si="493"/>
        <v>1,45699130167228+7,32478991059357i</v>
      </c>
      <c r="AS322" s="240" t="str">
        <f t="shared" ca="1" si="494"/>
        <v>-7,43232916597999+0,732020529770315i</v>
      </c>
      <c r="AT322" s="240" t="str">
        <f t="shared" ca="1" si="495"/>
        <v>-5,5336386421018-5,01539771764112i</v>
      </c>
      <c r="AU322" s="240" t="str">
        <f t="shared" ca="1" si="496"/>
        <v>-3,59746501105053E-12-7,46829102857421i</v>
      </c>
      <c r="AV322" s="240" t="str">
        <f t="shared" ca="1" si="497"/>
        <v>5,53363864210196-5,01539771764095i</v>
      </c>
      <c r="AW322" s="240" t="str">
        <f t="shared" ca="1" si="498"/>
        <v>7,43232916597996+0,732020529770548i</v>
      </c>
      <c r="AX322" s="240" t="str">
        <f t="shared" ca="1" si="499"/>
        <v>4,44885577146914+5,99858760143983i</v>
      </c>
      <c r="AY322" s="240" t="str">
        <f t="shared" ca="1" si="500"/>
        <v>-1,45699130167272+7,32478991059348i</v>
      </c>
      <c r="AZ322" s="240" t="str">
        <f t="shared" ca="1" si="501"/>
        <v>-6,40576688301464+3,83946891222666i</v>
      </c>
      <c r="BA322" s="240" t="str">
        <f t="shared" ca="1" si="502"/>
        <v>-7,14670892422896-2,16793045087432i</v>
      </c>
      <c r="BB322" s="240" t="str">
        <f t="shared" ca="1" si="503"/>
        <v>-3,19310586848582-6,75125512776132i</v>
      </c>
      <c r="BC322" s="240" t="str">
        <f t="shared" ca="1" si="504"/>
        <v>2,85799124471556-6,89980122413763i</v>
      </c>
      <c r="BD322" s="240" t="str">
        <f t="shared" ca="1" si="505"/>
        <v>7,03172509501291-2,51599146970887i</v>
      </c>
      <c r="BE322" s="240" t="str">
        <f t="shared" ca="1" si="506"/>
        <v>6,58644466644339+3,52052802053348i</v>
      </c>
      <c r="BF322" s="240" t="str">
        <f t="shared" ca="1" si="507"/>
        <v>1,81464669769077+7,24447570566994i</v>
      </c>
      <c r="BG322" s="240" t="str">
        <f t="shared" ca="1" si="508"/>
        <v>-4,14916018700374+6,2096570460908i</v>
      </c>
      <c r="BH322" s="240" t="str">
        <f t="shared" ca="1" si="509"/>
        <v>-7,38745805504619+1,09582588599425i</v>
      </c>
      <c r="BI322" s="240" t="str">
        <f t="shared" ca="1" si="510"/>
        <v>-5,7730670338445-4,73783367270526i</v>
      </c>
      <c r="BJ322" s="240" t="str">
        <f t="shared" ca="1" si="511"/>
        <v>-0,366451671968697-7,45929514495796i</v>
      </c>
      <c r="BK322" s="240" t="str">
        <f t="shared" ca="1" si="512"/>
        <v>5,28087923018106-5,28087923017789i</v>
      </c>
      <c r="BL322" s="240" t="str">
        <f t="shared" ca="1" si="513"/>
        <v>7,45929514495774+0,366451671973183i</v>
      </c>
      <c r="BM322" s="240" t="str">
        <f t="shared" ca="1" si="514"/>
        <v>4,7378336727077+5,77306703384251i</v>
      </c>
      <c r="BN322" s="240" t="str">
        <f t="shared" ca="1" si="515"/>
        <v>-1,09582588599113+7,38745805504666i</v>
      </c>
      <c r="BO322" s="240" t="str">
        <f t="shared" ca="1" si="516"/>
        <v>-6,20965704609305+4,14916018700036i</v>
      </c>
      <c r="BP322" s="240" t="str">
        <f t="shared" ca="1" si="517"/>
        <v>-7,24447570566895-1,81464669769471i</v>
      </c>
      <c r="BQ322" s="240" t="str">
        <f t="shared" ca="1" si="518"/>
        <v>-3,52052802053644-6,58644466644181i</v>
      </c>
      <c r="BR322" s="240" t="str">
        <f t="shared" ca="1" si="519"/>
        <v>2,5159914697057-7,03172509501404i</v>
      </c>
      <c r="BS322" s="240" t="str">
        <f t="shared" ca="1" si="520"/>
        <v>6,89980122413635-2,85799124471867i</v>
      </c>
      <c r="BT322" s="240" t="str">
        <f t="shared" ca="1" si="521"/>
        <v>6,75125512775949+3,19310586848969i</v>
      </c>
      <c r="BU322" s="240" t="str">
        <f t="shared" ca="1" si="522"/>
        <v>2,16793045087023+7,1467089242302i</v>
      </c>
      <c r="BV322" s="240" t="str">
        <f t="shared" ca="1" si="523"/>
        <v>-3,83946891222396+6,40576688301626i</v>
      </c>
      <c r="BW322" s="240" t="str">
        <f t="shared" ca="1" si="524"/>
        <v>-7,32478991059287+1,4569913016758i</v>
      </c>
      <c r="BX322" s="240" t="str">
        <f t="shared" ca="1" si="525"/>
        <v>-5,99858760144171-4,44885577146661i</v>
      </c>
      <c r="BY322" s="240" t="str">
        <f t="shared" ca="1" si="526"/>
        <v>-0,73202052976629-7,43232916598039i</v>
      </c>
      <c r="BZ322" s="240" t="str">
        <f t="shared" ca="1" si="527"/>
        <v>5,01539771764411-5,53363864209908i</v>
      </c>
      <c r="CA322" s="240" t="str">
        <f t="shared" ca="1" si="528"/>
        <v>7,46829102857421+4,46487489908791E-13i</v>
      </c>
      <c r="CB322" s="240" t="str">
        <f t="shared" ca="1" si="529"/>
        <v>5,01539771764346+5,53363864209969i</v>
      </c>
      <c r="CC322" s="240" t="str">
        <f t="shared" ca="1" si="530"/>
        <v>-0,732020529767179+7,4323291659803i</v>
      </c>
      <c r="CD322" s="240" t="str">
        <f t="shared" ca="1" si="531"/>
        <v>-5,99858760144199+4,44885577146624i</v>
      </c>
      <c r="CE322" s="240" t="str">
        <f t="shared" ca="1" si="532"/>
        <v>-7,32478991059278-1,45699130167626i</v>
      </c>
      <c r="CF322" s="240" t="str">
        <f t="shared" ca="1" si="533"/>
        <v>-3,83946891222356-6,4057668830165i</v>
      </c>
      <c r="CG322" s="240" t="str">
        <f t="shared" ca="1" si="534"/>
        <v>2,16793045087108-7,14670892422995i</v>
      </c>
      <c r="CH322" s="240" t="str">
        <f t="shared" ca="1" si="535"/>
        <v>6,75125512775987-3,19310586848888i</v>
      </c>
      <c r="CI322" s="240" t="str">
        <f t="shared" ca="1" si="536"/>
        <v>6,89980122413617+2,8579912447191i</v>
      </c>
      <c r="CJ322" s="240" t="str">
        <f t="shared" ca="1" si="537"/>
        <v>2,51599146970526+7,0317250950142i</v>
      </c>
      <c r="CK322" s="240" t="str">
        <f t="shared" ca="1" si="538"/>
        <v>-3,52052802053686+6,58644466644159i</v>
      </c>
      <c r="CL322" s="240" t="str">
        <f t="shared" ca="1" si="539"/>
        <v>-7,24447570566907+1,81464669769425i</v>
      </c>
      <c r="CM322" s="240" t="str">
        <f t="shared" ca="1" si="540"/>
        <v>-6,20965704609279-4,14916018700075i</v>
      </c>
      <c r="CN322" s="240" t="str">
        <f t="shared" ca="1" si="541"/>
        <v>-1,09582588599024-7,38745805504679i</v>
      </c>
      <c r="CO322" s="240" t="str">
        <f t="shared" ca="1" si="542"/>
        <v>4,73783367270839-5,77306703384194i</v>
      </c>
      <c r="CP322" s="240" t="str">
        <f t="shared" ca="1" si="543"/>
        <v>7,45929514495778-0,366451671972291i</v>
      </c>
      <c r="CQ322" s="240" t="str">
        <f t="shared" ca="1" si="544"/>
        <v>5,28087923018044+5,28087923017852i</v>
      </c>
      <c r="CR322" s="240" t="str">
        <f t="shared" ca="1" si="545"/>
        <v>-0,36645167196959+7,45929514495791i</v>
      </c>
      <c r="CS322" s="240" t="str">
        <f t="shared" ca="1" si="546"/>
        <v>-5,77306703384507+4,73783367270457i</v>
      </c>
      <c r="CT322" s="240" t="str">
        <f t="shared" ca="1" si="547"/>
        <v>-7,38745805504607-1,09582588599513i</v>
      </c>
      <c r="CU322" s="240" t="str">
        <f t="shared" ca="1" si="548"/>
        <v>-4,149160187003-6,20965704609129i</v>
      </c>
      <c r="CV322" s="240" t="str">
        <f t="shared" ca="1" si="549"/>
        <v>1,81464669769163-7,24447570566972i</v>
      </c>
      <c r="CW322" s="240" t="str">
        <f t="shared" ca="1" si="550"/>
        <v>6,58644466644031-3,52052802053925i</v>
      </c>
      <c r="CX322" s="240" t="str">
        <f t="shared" ca="1" si="551"/>
        <v>7,03172509501267+2,51599146970951i</v>
      </c>
      <c r="CY322" s="240" t="str">
        <f t="shared" ca="1" si="552"/>
        <v>2,85799124471493+6,89980122413789i</v>
      </c>
      <c r="CZ322" s="240" t="str">
        <f t="shared" ca="1" si="553"/>
        <v>-3,19310586848643+6,75125512776102i</v>
      </c>
      <c r="DA322" s="240" t="str">
        <f t="shared" ca="1" si="554"/>
        <v>-7,14670892422916+2,16793045087367i</v>
      </c>
      <c r="DB322" s="240" t="str">
        <f t="shared" ca="1" si="555"/>
        <v>-6,4057668830181-3,83946891222087i</v>
      </c>
      <c r="DC322" s="240" t="str">
        <f t="shared" ca="1" si="556"/>
        <v>-1,45699130167183-7,32478991059366i</v>
      </c>
      <c r="DD322" s="240" t="str">
        <f t="shared" ca="1" si="557"/>
        <v>4,44885577146986-5,9985876014393i</v>
      </c>
      <c r="DE322" s="240" t="str">
        <f t="shared" ca="1" si="558"/>
        <v>7,43232916598003-0,732020529769869i</v>
      </c>
      <c r="DF322" s="240" t="str">
        <f t="shared" ca="1" si="559"/>
        <v>5,5336386421015+5,01539771764145i</v>
      </c>
      <c r="DG322" s="240" t="str">
        <f t="shared" ca="1" si="560"/>
        <v>3,15097752114174E-12+7,46829102857421i</v>
      </c>
      <c r="DH322" s="240" t="str">
        <f t="shared" ca="1" si="561"/>
        <v>-5,5336386421024+5,01539771764046i</v>
      </c>
      <c r="DI322" s="240" t="str">
        <f t="shared" ca="1" si="562"/>
        <v>-7,4323291659799-0,732020529771203i</v>
      </c>
      <c r="DJ322" s="240" t="str">
        <f t="shared" ca="1" si="563"/>
        <v>-4,44885577146879-5,9985876014401i</v>
      </c>
      <c r="DK322" s="240" t="str">
        <f t="shared" ca="1" si="564"/>
        <v>1,45699130167315-7,3247899105934i</v>
      </c>
      <c r="DL322" s="240" t="str">
        <f t="shared" ca="1" si="565"/>
        <v>6,40576688301487-3,83946891222628i</v>
      </c>
      <c r="DM322" s="240" t="str">
        <f t="shared" ca="1" si="566"/>
        <v>7,14670892422877+2,16793045087495i</v>
      </c>
      <c r="DN322" s="240" t="str">
        <f t="shared" ca="1" si="567"/>
        <v>3,19310586848522+6,75125512776159i</v>
      </c>
      <c r="DO322" s="240" t="str">
        <f t="shared" ca="1" si="568"/>
        <v>-2,85799124471617+6,89980122413739i</v>
      </c>
      <c r="DP322" s="240" t="str">
        <f t="shared" ca="1" si="569"/>
        <v>-7,03172509501313+2,51599146970825i</v>
      </c>
      <c r="DQ322" s="240" t="str">
        <f t="shared" ca="1" si="570"/>
        <v>-6,58644466644308-3,52052802053406i</v>
      </c>
      <c r="DR322" s="240" t="str">
        <f t="shared" ca="1" si="571"/>
        <v>-1,81464669769074-7,24447570566995i</v>
      </c>
      <c r="DS322" s="240" t="str">
        <f t="shared" ca="1" si="572"/>
        <v>4,14916018700376-6,20965704609078i</v>
      </c>
      <c r="DT322" s="240" t="str">
        <f t="shared" ca="1" si="573"/>
        <v>7,3874580550462-1,09582588599422i</v>
      </c>
      <c r="DU322" s="240" t="str">
        <f t="shared" ca="1" si="574"/>
        <v>5,7730670338445+4,73783367270528i</v>
      </c>
      <c r="DV322" s="240" t="str">
        <f t="shared" ca="1" si="575"/>
        <v>0,366451671968676+7,45929514495796i</v>
      </c>
      <c r="DW322" s="240" t="str">
        <f t="shared" ca="1" si="576"/>
        <v>-5,28087923018108+5,28087923017788i</v>
      </c>
      <c r="DX322" s="240" t="str">
        <f t="shared" ca="1" si="577"/>
        <v>-7,45929514495774-0,366451671973204i</v>
      </c>
      <c r="DY322" s="240" t="str">
        <f t="shared" ca="1" si="578"/>
        <v>-4,73783367270768-5,77306703384252i</v>
      </c>
      <c r="DZ322" s="240" t="str">
        <f t="shared" ca="1" si="579"/>
        <v>1,09582588599115-7,38745805504666i</v>
      </c>
      <c r="EA322" s="240" t="str">
        <f t="shared" ca="1" si="580"/>
        <v>6,20965704608906-4,14916018700634i</v>
      </c>
      <c r="EB322" s="240" t="str">
        <f t="shared" ca="1" si="581"/>
        <v>7,24447570566885+1,81464669769514i</v>
      </c>
      <c r="EC322" s="240" t="str">
        <f t="shared" ca="1" si="582"/>
        <v>3,52052802053606+6,58644466644202i</v>
      </c>
      <c r="ED322" s="240" t="str">
        <f t="shared" ca="1" si="583"/>
        <v>-2,51599146970612+7,03172509501388i</v>
      </c>
      <c r="EE322" s="240" t="str">
        <f t="shared" ca="1" si="584"/>
        <v>-6,89980122413652+2,85799124471826i</v>
      </c>
      <c r="EF322" s="240" t="str">
        <f t="shared" ca="1" si="585"/>
        <v>-6,75125512776256-3,19310586848318i</v>
      </c>
      <c r="EG322" s="240" t="str">
        <f t="shared" ca="1" si="586"/>
        <v>-2,1679304508698-7,14670892423033i</v>
      </c>
      <c r="EH322" s="240" t="str">
        <f t="shared" ca="1" si="587"/>
        <v>3,83946891222435-6,40576688301602i</v>
      </c>
      <c r="EI322" s="240" t="str">
        <f t="shared" ca="1" si="588"/>
        <v>7,32478991059295-1,45699130167537i</v>
      </c>
      <c r="EJ322" s="240" t="str">
        <f t="shared" ca="1" si="589"/>
        <v>5,99858760144144+4,44885577146698i</v>
      </c>
      <c r="EK322" s="240" t="str">
        <f t="shared" ca="1" si="590"/>
        <v>0,73202052977345+7,43232916597968i</v>
      </c>
      <c r="EL322" s="240" t="str">
        <f t="shared" ca="1" si="591"/>
        <v>-5,01539771764445+5,53363864209878i</v>
      </c>
      <c r="EM322" s="240" t="str">
        <f t="shared" ca="1" si="592"/>
        <v>-7,46829102857421-8,92974979817578E-13i</v>
      </c>
      <c r="EN322" s="240"/>
      <c r="EO322" s="240"/>
      <c r="EP322" s="240"/>
    </row>
    <row r="323" spans="1:146">
      <c r="A323" s="268">
        <f t="shared" si="461"/>
        <v>4.355468749999993E-3</v>
      </c>
      <c r="B323" s="267">
        <v>223</v>
      </c>
      <c r="C323" s="266">
        <f t="shared" si="462"/>
        <v>44600</v>
      </c>
      <c r="N323" s="265">
        <f t="shared" ca="1" si="463"/>
        <v>7.5309842924443062</v>
      </c>
      <c r="O323" s="240">
        <f t="shared" ca="1" si="464"/>
        <v>-7.4690157075556938</v>
      </c>
      <c r="P323" s="240" t="str">
        <f t="shared" ca="1" si="465"/>
        <v>-5,15018915963768-5,40941283871588i</v>
      </c>
      <c r="Q323" s="240" t="str">
        <f t="shared" ca="1" si="466"/>
        <v>0,36648723028498-7,46001895103168i</v>
      </c>
      <c r="R323" s="240" t="str">
        <f t="shared" ca="1" si="467"/>
        <v>5,65560476845708-4,87855822377055i</v>
      </c>
      <c r="S323" s="240" t="str">
        <f t="shared" ca="1" si="468"/>
        <v>7,43305035543418+0,732091560730971i</v>
      </c>
      <c r="T323" s="240" t="str">
        <f t="shared" ca="1" si="469"/>
        <v>4,59517441383094+5,88817185093872i</v>
      </c>
      <c r="U323" s="241" t="str">
        <f t="shared" ca="1" si="470"/>
        <v>-1,09593221848426+7,38817489047206i</v>
      </c>
      <c r="V323" s="240" t="str">
        <f t="shared" ca="1" si="471"/>
        <v>-6,10655381168805+4,30072042623929i</v>
      </c>
      <c r="W323" s="240" t="str">
        <f t="shared" ca="1" si="472"/>
        <v>-7,32550066507108-1,45713267953088i</v>
      </c>
      <c r="X323" s="240" t="str">
        <f t="shared" ca="1" si="473"/>
        <v>-3,99590562644159-6,31022454943452i</v>
      </c>
      <c r="Y323" s="240" t="str">
        <f t="shared" ca="1" si="474"/>
        <v>1,81482278032204-7,24517866693002i</v>
      </c>
      <c r="Z323" s="240" t="str">
        <f t="shared" ca="1" si="475"/>
        <v>6,498693403531-3,68146433998978i</v>
      </c>
      <c r="AA323" s="240" t="str">
        <f t="shared" ca="1" si="476"/>
        <v>7,14740239877745+2,16814081407642i</v>
      </c>
      <c r="AB323" s="240" t="str">
        <f t="shared" ca="1" si="477"/>
        <v>3,35815408348539+6,67150633599969i</v>
      </c>
      <c r="AC323" s="240" t="str">
        <f t="shared" ca="1" si="478"/>
        <v>-2,51623560670294+7,03240741220771i</v>
      </c>
      <c r="AD323" s="240" t="str">
        <f t="shared" ca="1" si="479"/>
        <v>-6,82824702535039+3,02675373965362i</v>
      </c>
      <c r="AE323" s="240" t="str">
        <f t="shared" ca="1" si="480"/>
        <v>-6,90047074021604-2,8582685673561i</v>
      </c>
      <c r="AF323" s="240" t="str">
        <f t="shared" ca="1" si="481"/>
        <v>-2,68806168095148-6,96853786953289i</v>
      </c>
      <c r="AG323" s="240" t="str">
        <f t="shared" ca="1" si="482"/>
        <v>3,19341570867633-6,75191022980111i</v>
      </c>
      <c r="AH323" s="240" t="str">
        <f t="shared" ca="1" si="483"/>
        <v>7,09204089561709-2,34289384620994i</v>
      </c>
      <c r="AI323" s="240" t="str">
        <f t="shared" ca="1" si="484"/>
        <v>6,58708377624398+3,52086963184623i</v>
      </c>
      <c r="AJ323" s="240" t="str">
        <f t="shared" ca="1" si="485"/>
        <v>1,99208177498319+7,19845857399301i</v>
      </c>
      <c r="AK323" s="240" t="str">
        <f t="shared" ca="1" si="486"/>
        <v>-3,8398414716785+6,40638846091084i</v>
      </c>
      <c r="AL323" s="240" t="str">
        <f t="shared" ca="1" si="487"/>
        <v>-7,28753453515375+1,63647060427465i</v>
      </c>
      <c r="AM323" s="240" t="str">
        <f t="shared" ca="1" si="488"/>
        <v>-6,210259594642-4,14956279707522i</v>
      </c>
      <c r="AN323" s="240" t="str">
        <f t="shared" ca="1" si="489"/>
        <v>-1,27691703254254-7,35905418730671i</v>
      </c>
      <c r="AO323" s="240" t="str">
        <f t="shared" ca="1" si="490"/>
        <v>4,44928746223495-5,99916966905526i</v>
      </c>
      <c r="AP323" s="240" t="str">
        <f t="shared" ca="1" si="491"/>
        <v>7,41284523334546-0,914287255834419i</v>
      </c>
      <c r="AQ323" s="240" t="str">
        <f t="shared" ca="1" si="492"/>
        <v>5,77362721827061+4,73829340418662i</v>
      </c>
      <c r="AR323" s="240" t="str">
        <f t="shared" ca="1" si="493"/>
        <v>5,77362721827061+4,73829340418662i</v>
      </c>
      <c r="AS323" s="240" t="str">
        <f t="shared" ca="1" si="494"/>
        <v>-5,01588438230232+5,53417559380703i</v>
      </c>
      <c r="AT323" s="240" t="str">
        <f t="shared" ca="1" si="495"/>
        <v>-7,46676617966682+0,183298821320369i</v>
      </c>
      <c r="AU323" s="240" t="str">
        <f t="shared" ca="1" si="496"/>
        <v>-5,2813916556016-5,28139165560134i</v>
      </c>
      <c r="AV323" s="240" t="str">
        <f t="shared" ca="1" si="497"/>
        <v>0,183298821320007-7,46676617966683i</v>
      </c>
      <c r="AW323" s="240" t="str">
        <f t="shared" ca="1" si="498"/>
        <v>5,53417559380678-5,01588438230259i</v>
      </c>
      <c r="AX323" s="240" t="str">
        <f t="shared" ca="1" si="499"/>
        <v>7,44877808592859+0,54945488104453i</v>
      </c>
      <c r="AY323" s="240" t="str">
        <f t="shared" ca="1" si="500"/>
        <v>4,73829340418707+5,77362721827025i</v>
      </c>
      <c r="AZ323" s="240" t="str">
        <f t="shared" ca="1" si="501"/>
        <v>-0,914287255834061+7,4128452333455i</v>
      </c>
      <c r="BA323" s="240" t="str">
        <f t="shared" ca="1" si="502"/>
        <v>-5,99916966905505+4,44928746223524i</v>
      </c>
      <c r="BB323" s="240" t="str">
        <f t="shared" ca="1" si="503"/>
        <v>-7,35905418730677-1,27691703254218i</v>
      </c>
      <c r="BC323" s="240" t="str">
        <f t="shared" ca="1" si="504"/>
        <v>-4,14956279707552-6,21025959464179i</v>
      </c>
      <c r="BD323" s="240" t="str">
        <f t="shared" ca="1" si="505"/>
        <v>1,6364706042742-7,28753453515386i</v>
      </c>
      <c r="BE323" s="240" t="str">
        <f t="shared" ca="1" si="506"/>
        <v>6,4063884609106-3,8398414716789i</v>
      </c>
      <c r="BF323" s="240" t="str">
        <f t="shared" ca="1" si="507"/>
        <v>7,19845857399311+1,99208177498284i</v>
      </c>
      <c r="BG323" s="240" t="str">
        <f t="shared" ca="1" si="508"/>
        <v>3,52086963184665+6,58708377624376i</v>
      </c>
      <c r="BH323" s="240" t="str">
        <f t="shared" ca="1" si="509"/>
        <v>-2,34289384620959+7,0920408956172i</v>
      </c>
      <c r="BI323" s="240" t="str">
        <f t="shared" ca="1" si="510"/>
        <v>-6,75191022979969+3,19341570867935i</v>
      </c>
      <c r="BJ323" s="240" t="str">
        <f t="shared" ca="1" si="511"/>
        <v>-6,96853786953164-2,68806168095472i</v>
      </c>
      <c r="BK323" s="240" t="str">
        <f t="shared" ca="1" si="512"/>
        <v>-2,858268567353-6,90047074021733i</v>
      </c>
      <c r="BL323" s="240" t="str">
        <f t="shared" ca="1" si="513"/>
        <v>3,02675373965659-6,82824702534908i</v>
      </c>
      <c r="BM323" s="240" t="str">
        <f t="shared" ca="1" si="514"/>
        <v>7,03240741220888-2,51623560669968i</v>
      </c>
      <c r="BN323" s="240" t="str">
        <f t="shared" ca="1" si="515"/>
        <v>6,67150633599852+3,35815408348772i</v>
      </c>
      <c r="BO323" s="240" t="str">
        <f t="shared" ca="1" si="516"/>
        <v>2,16814081407403+7,14740239877818i</v>
      </c>
      <c r="BP323" s="240" t="str">
        <f t="shared" ca="1" si="517"/>
        <v>-3,68146433999218+6,49869340352963i</v>
      </c>
      <c r="BQ323" s="240" t="str">
        <f t="shared" ca="1" si="518"/>
        <v>-7,24517866693048+1,81482278032018i</v>
      </c>
      <c r="BR323" s="240" t="str">
        <f t="shared" ca="1" si="519"/>
        <v>-6,31022454943358-3,99590562644307i</v>
      </c>
      <c r="BS323" s="240" t="str">
        <f t="shared" ca="1" si="520"/>
        <v>-1,45713267952926-7,3255006650714i</v>
      </c>
      <c r="BT323" s="240" t="str">
        <f t="shared" ca="1" si="521"/>
        <v>4,30072042624025-6,10655381168737i</v>
      </c>
      <c r="BU323" s="240" t="str">
        <f t="shared" ca="1" si="522"/>
        <v>7,38817489047222-1,0959322184832i</v>
      </c>
      <c r="BV323" s="240" t="str">
        <f t="shared" ca="1" si="523"/>
        <v>5,88817185093814+4,59517441383168i</v>
      </c>
      <c r="BW323" s="240" t="str">
        <f t="shared" ca="1" si="524"/>
        <v>0,732091560730487+7,43305035543423i</v>
      </c>
      <c r="BX323" s="240" t="str">
        <f t="shared" ca="1" si="525"/>
        <v>-4,87855822377082+5,65560476845685i</v>
      </c>
      <c r="BY323" s="240" t="str">
        <f t="shared" ca="1" si="526"/>
        <v>-7,46001895103168+0,366487230284758i</v>
      </c>
      <c r="BZ323" s="240" t="str">
        <f t="shared" ca="1" si="527"/>
        <v>-5,40941283871589-5,15018915963767i</v>
      </c>
      <c r="CA323" s="240" t="str">
        <f t="shared" ca="1" si="528"/>
        <v>-3,62337518199786E-13-7,46901570755569i</v>
      </c>
      <c r="CB323" s="240" t="str">
        <f t="shared" ca="1" si="529"/>
        <v>5,40941283871539-5,15018915963819i</v>
      </c>
      <c r="CC323" s="240" t="str">
        <f t="shared" ca="1" si="530"/>
        <v>7,46001895103172+0,366487230284034i</v>
      </c>
      <c r="CD323" s="240" t="str">
        <f t="shared" ca="1" si="531"/>
        <v>4,87855822377136+5,65560476845638i</v>
      </c>
      <c r="CE323" s="240" t="str">
        <f t="shared" ca="1" si="532"/>
        <v>-0,732091560729766+7,43305035543429i</v>
      </c>
      <c r="CF323" s="240" t="str">
        <f t="shared" ca="1" si="533"/>
        <v>-5,88817185093744+4,59517441383259i</v>
      </c>
      <c r="CG323" s="240" t="str">
        <f t="shared" ca="1" si="534"/>
        <v>-7,38817489047232-1,09593221848248i</v>
      </c>
      <c r="CH323" s="240" t="str">
        <f t="shared" ca="1" si="535"/>
        <v>-4,30072042624085-6,10655381168695i</v>
      </c>
      <c r="CI323" s="240" t="str">
        <f t="shared" ca="1" si="536"/>
        <v>1,45713267952813-7,32550066507163i</v>
      </c>
      <c r="CJ323" s="240" t="str">
        <f t="shared" ca="1" si="537"/>
        <v>6,31022454943319-3,99590562644368i</v>
      </c>
      <c r="CK323" s="240" t="str">
        <f t="shared" ca="1" si="538"/>
        <v>7,24517866693066+1,81482278031948i</v>
      </c>
      <c r="CL323" s="240" t="str">
        <f t="shared" ca="1" si="539"/>
        <v>3,68146433999282+6,49869340352928i</v>
      </c>
      <c r="CM323" s="240" t="str">
        <f t="shared" ca="1" si="540"/>
        <v>-2,16814081407334+7,14740239877839i</v>
      </c>
      <c r="CN323" s="240" t="str">
        <f t="shared" ca="1" si="541"/>
        <v>-6,6715063359982+3,35815408348837i</v>
      </c>
      <c r="CO323" s="240" t="str">
        <f t="shared" ca="1" si="542"/>
        <v>-7,03240741220655-2,5162356067062i</v>
      </c>
      <c r="CP323" s="240" t="str">
        <f t="shared" ca="1" si="543"/>
        <v>-3,02675373965065-6,82824702535171i</v>
      </c>
      <c r="CQ323" s="240" t="str">
        <f t="shared" ca="1" si="544"/>
        <v>2,858268567359-6,90047074021485i</v>
      </c>
      <c r="CR323" s="240" t="str">
        <f t="shared" ca="1" si="545"/>
        <v>6,96853786953413-2,68806168094826i</v>
      </c>
      <c r="CS323" s="240" t="str">
        <f t="shared" ca="1" si="546"/>
        <v>6,7519102298+3,19341570867869i</v>
      </c>
      <c r="CT323" s="240" t="str">
        <f t="shared" ca="1" si="547"/>
        <v>2,34289384621048+7,09204089561691i</v>
      </c>
      <c r="CU323" s="240" t="str">
        <f t="shared" ca="1" si="548"/>
        <v>-3,52086963184601+6,58708377624411i</v>
      </c>
      <c r="CV323" s="240" t="str">
        <f t="shared" ca="1" si="549"/>
        <v>-7,19845857399292+1,99208177498353i</v>
      </c>
      <c r="CW323" s="240" t="str">
        <f t="shared" ca="1" si="550"/>
        <v>-6,40638846091108-3,8398414716781i</v>
      </c>
      <c r="CX323" s="240" t="str">
        <f t="shared" ca="1" si="551"/>
        <v>-1,63647060427491-7,28753453515369i</v>
      </c>
      <c r="CY323" s="240" t="str">
        <f t="shared" ca="1" si="552"/>
        <v>4,14956279707492-6,2102595946422i</v>
      </c>
      <c r="CZ323" s="240" t="str">
        <f t="shared" ca="1" si="553"/>
        <v>7,35905418730661-1,27691703254311i</v>
      </c>
      <c r="DA323" s="240" t="str">
        <f t="shared" ca="1" si="554"/>
        <v>5,99916966905535+4,44928746223482i</v>
      </c>
      <c r="DB323" s="240" t="str">
        <f t="shared" ca="1" si="555"/>
        <v>0,914287255834778+7,41284523334541i</v>
      </c>
      <c r="DC323" s="240" t="str">
        <f t="shared" ca="1" si="556"/>
        <v>-4,73829340418635+5,77362721827084i</v>
      </c>
      <c r="DD323" s="240" t="str">
        <f t="shared" ca="1" si="557"/>
        <v>-7,44877808592853+0,549454881045464i</v>
      </c>
      <c r="DE323" s="240" t="str">
        <f t="shared" ca="1" si="558"/>
        <v>-5,53417559380726-5,01588438230205i</v>
      </c>
      <c r="DF323" s="240" t="str">
        <f t="shared" ca="1" si="559"/>
        <v>-0,183298821320731-7,46676617966681i</v>
      </c>
      <c r="DG323" s="240" t="str">
        <f t="shared" ca="1" si="560"/>
        <v>5,28139165560094-5,281391655602i</v>
      </c>
      <c r="DH323" s="240" t="str">
        <f t="shared" ca="1" si="561"/>
        <v>7,46676617966685+0,183298821319219i</v>
      </c>
      <c r="DI323" s="240" t="str">
        <f t="shared" ca="1" si="562"/>
        <v>5,01588438230318+5,53417559380626i</v>
      </c>
      <c r="DJ323" s="240" t="str">
        <f t="shared" ca="1" si="563"/>
        <v>-0,549454881044381+7,4487780859286i</v>
      </c>
      <c r="DK323" s="240" t="str">
        <f t="shared" ca="1" si="564"/>
        <v>-5,77362721827015+4,73829340418718i</v>
      </c>
      <c r="DL323" s="240" t="str">
        <f t="shared" ca="1" si="565"/>
        <v>-7,41284523334555-0,914287255833695i</v>
      </c>
      <c r="DM323" s="240" t="str">
        <f t="shared" ca="1" si="566"/>
        <v>-4,44928746223569-5,9991696690547i</v>
      </c>
      <c r="DN323" s="240" t="str">
        <f t="shared" ca="1" si="567"/>
        <v>1,27691703254161-7,35905418730687i</v>
      </c>
      <c r="DO323" s="240" t="str">
        <f t="shared" ca="1" si="568"/>
        <v>6,21025959464136-4,14956279707617i</v>
      </c>
      <c r="DP323" s="240" t="str">
        <f t="shared" ca="1" si="569"/>
        <v>7,28753453515384+1,63647060427426i</v>
      </c>
      <c r="DQ323" s="240" t="str">
        <f t="shared" ca="1" si="570"/>
        <v>3,83984147167903+6,40638846091052i</v>
      </c>
      <c r="DR323" s="240" t="str">
        <f t="shared" ca="1" si="571"/>
        <v>-1,99208177498249+7,19845857399321i</v>
      </c>
      <c r="DS323" s="240" t="str">
        <f t="shared" ca="1" si="572"/>
        <v>-6,58708377624719+3,52086963184022i</v>
      </c>
      <c r="DT323" s="240" t="str">
        <f t="shared" ca="1" si="573"/>
        <v>-7,09204089561499-2,3428938462163i</v>
      </c>
      <c r="DU323" s="240" t="str">
        <f t="shared" ca="1" si="574"/>
        <v>-3,19341570867315-6,75191022980262i</v>
      </c>
      <c r="DV323" s="240" t="str">
        <f t="shared" ca="1" si="575"/>
        <v>2,68806168095398-6,96853786953192i</v>
      </c>
      <c r="DW323" s="240" t="str">
        <f t="shared" ca="1" si="576"/>
        <v>6,90047074021703-2,85826856735373i</v>
      </c>
      <c r="DX323" s="240" t="str">
        <f t="shared" ca="1" si="577"/>
        <v>6,82824702534906+3,02675373965665i</v>
      </c>
      <c r="DY323" s="240" t="str">
        <f t="shared" ca="1" si="578"/>
        <v>2,51623560670003+7,03240741220875i</v>
      </c>
      <c r="DZ323" s="240" t="str">
        <f t="shared" ca="1" si="579"/>
        <v>-3,3581540834874+6,67150633599868i</v>
      </c>
      <c r="EA323" s="240" t="str">
        <f t="shared" ca="1" si="580"/>
        <v>-7,14740239877808+2,16814081407438i</v>
      </c>
      <c r="EB323" s="240" t="str">
        <f t="shared" ca="1" si="581"/>
        <v>-6,49869340353002-3,6814643399915i</v>
      </c>
      <c r="EC323" s="240" t="str">
        <f t="shared" ca="1" si="582"/>
        <v>-1,81482278032094-7,2451786669303i</v>
      </c>
      <c r="ED323" s="240" t="str">
        <f t="shared" ca="1" si="583"/>
        <v>3,99590562644312-6,31022454943355i</v>
      </c>
      <c r="EE323" s="240" t="str">
        <f t="shared" ca="1" si="584"/>
        <v>7,32550066507142-1,4571326795292i</v>
      </c>
      <c r="EF323" s="240" t="str">
        <f t="shared" ca="1" si="585"/>
        <v>6,10655381168758+4,30072042623996i</v>
      </c>
      <c r="EG323" s="240" t="str">
        <f t="shared" ca="1" si="586"/>
        <v>1,09593221848356+7,38817489047217i</v>
      </c>
      <c r="EH323" s="240" t="str">
        <f t="shared" ca="1" si="587"/>
        <v>-4,59517441383139+5,88817185093837i</v>
      </c>
      <c r="EI323" s="240" t="str">
        <f t="shared" ca="1" si="588"/>
        <v>-7,43305035543415+0,73209156073127i</v>
      </c>
      <c r="EJ323" s="240" t="str">
        <f t="shared" ca="1" si="589"/>
        <v>-5,65560476845736-4,87855822377022i</v>
      </c>
      <c r="EK323" s="240" t="str">
        <f t="shared" ca="1" si="590"/>
        <v>-0,366487230284696-7,46001895103169i</v>
      </c>
      <c r="EL323" s="240" t="str">
        <f t="shared" ca="1" si="591"/>
        <v>5,15018915963741-5,40941283871615i</v>
      </c>
      <c r="EM323" s="240" t="str">
        <f t="shared" ca="1" si="592"/>
        <v>7,46901570755569-7,2467503639957E-13i</v>
      </c>
      <c r="EN323" s="240"/>
      <c r="EO323" s="240"/>
      <c r="EP323" s="240"/>
    </row>
    <row r="324" spans="1:146">
      <c r="A324" s="268">
        <f t="shared" si="461"/>
        <v>4.3749999999999926E-3</v>
      </c>
      <c r="B324" s="267">
        <v>224</v>
      </c>
      <c r="C324" s="266">
        <f t="shared" si="462"/>
        <v>44800</v>
      </c>
      <c r="N324" s="265">
        <f t="shared" ca="1" si="463"/>
        <v>7.5303113130771333</v>
      </c>
      <c r="O324" s="240">
        <f t="shared" ca="1" si="464"/>
        <v>-7.4696886869228667</v>
      </c>
      <c r="P324" s="240" t="str">
        <f t="shared" ca="1" si="465"/>
        <v>-5,28186752387561-5,28186752387559i</v>
      </c>
      <c r="Q324" s="240" t="str">
        <f t="shared" ca="1" si="466"/>
        <v>-1,82560639077184E-13-7,46968868692287i</v>
      </c>
      <c r="R324" s="240" t="str">
        <f t="shared" ca="1" si="467"/>
        <v>5,28186752387567-5,28186752387553i</v>
      </c>
      <c r="S324" s="240" t="str">
        <f t="shared" ca="1" si="468"/>
        <v>7,46968868692287-3,65121278154369E-13i</v>
      </c>
      <c r="T324" s="240" t="str">
        <f t="shared" ca="1" si="469"/>
        <v>5,28186752387565+5,28186752387555i</v>
      </c>
      <c r="U324" s="241" t="str">
        <f t="shared" ca="1" si="470"/>
        <v>-2,08641540239195E-13+7,46968868692287i</v>
      </c>
      <c r="V324" s="240" t="str">
        <f t="shared" ca="1" si="471"/>
        <v>-5,28186752387543+5,28186752387577i</v>
      </c>
      <c r="W324" s="240" t="str">
        <f t="shared" ca="1" si="472"/>
        <v>-7,46968868692287-6,58873989236292E-14i</v>
      </c>
      <c r="X324" s="240" t="str">
        <f t="shared" ca="1" si="473"/>
        <v>-5,28186752387538-5,28186752387582i</v>
      </c>
      <c r="Y324" s="240" t="str">
        <f t="shared" ca="1" si="474"/>
        <v>-1,29942072740762E-13-7,46968868692287i</v>
      </c>
      <c r="Z324" s="240" t="str">
        <f t="shared" ca="1" si="475"/>
        <v>5,28186752387572-5,28186752387547i</v>
      </c>
      <c r="AA324" s="240" t="str">
        <f t="shared" ca="1" si="476"/>
        <v>7,46968868692287-3,25771544405152E-13i</v>
      </c>
      <c r="AB324" s="240" t="str">
        <f t="shared" ca="1" si="477"/>
        <v>5,28186752387565+5,28186752387554i</v>
      </c>
      <c r="AC324" s="240" t="str">
        <f t="shared" ca="1" si="478"/>
        <v>-2,74528939162825E-13+7,46968868692287i</v>
      </c>
      <c r="AD324" s="240" t="str">
        <f t="shared" ca="1" si="479"/>
        <v>-5,28186752387544+5,28186752387575i</v>
      </c>
      <c r="AE324" s="240" t="str">
        <f t="shared" ca="1" si="480"/>
        <v>-7,46968868692287-1,31774797847258E-13i</v>
      </c>
      <c r="AF324" s="240" t="str">
        <f t="shared" ca="1" si="481"/>
        <v>-5,28186752387585-5,28186752387534i</v>
      </c>
      <c r="AG324" s="240" t="str">
        <f t="shared" ca="1" si="482"/>
        <v>-1,17130004165957E-13-7,46968868692287i</v>
      </c>
      <c r="AH324" s="240" t="str">
        <f t="shared" ca="1" si="483"/>
        <v>5,28186752387358-5,28186752387761i</v>
      </c>
      <c r="AI324" s="240" t="str">
        <f t="shared" ca="1" si="484"/>
        <v>7,46968868692287-1,7459933952486E-12i</v>
      </c>
      <c r="AJ324" s="240" t="str">
        <f t="shared" ca="1" si="485"/>
        <v>5,28186752387613+5,28186752387506i</v>
      </c>
      <c r="AK324" s="240" t="str">
        <f t="shared" ca="1" si="486"/>
        <v>-3,40416338086453E-13+7,46968868692287i</v>
      </c>
      <c r="AL324" s="240" t="str">
        <f t="shared" ca="1" si="487"/>
        <v>-5,28186752387653+5,28186752387466i</v>
      </c>
      <c r="AM324" s="240" t="str">
        <f t="shared" ca="1" si="488"/>
        <v>-7,46968868692287-2,32067541072386E-12i</v>
      </c>
      <c r="AN324" s="240" t="str">
        <f t="shared" ca="1" si="489"/>
        <v>-5,28186752387326-5,28186752387794i</v>
      </c>
      <c r="AO324" s="240" t="str">
        <f t="shared" ca="1" si="490"/>
        <v>-3,12961176547415E-12-7,46968868692287i</v>
      </c>
      <c r="AP324" s="240" t="str">
        <f t="shared" ca="1" si="491"/>
        <v>5,28186752387423-5,28186752387696i</v>
      </c>
      <c r="AQ324" s="240" t="str">
        <f t="shared" ca="1" si="492"/>
        <v>7,46968868692287-9,37051371441433E-13i</v>
      </c>
      <c r="AR324" s="240" t="str">
        <f t="shared" ca="1" si="493"/>
        <v>7,46968868692287-9,37051371441433E-13i</v>
      </c>
      <c r="AS324" s="240" t="str">
        <f t="shared" ca="1" si="494"/>
        <v>-1,04320770119598E-12+7,46968868692287i</v>
      </c>
      <c r="AT324" s="240" t="str">
        <f t="shared" ca="1" si="495"/>
        <v>-5,28186752387703+5,28186752387416i</v>
      </c>
      <c r="AU324" s="240" t="str">
        <f t="shared" ca="1" si="496"/>
        <v>-7,46968868692287-3,23576809522868E-12i</v>
      </c>
      <c r="AV324" s="240" t="str">
        <f t="shared" ca="1" si="497"/>
        <v>-5,28186752387786-5,28186752387333i</v>
      </c>
      <c r="AW324" s="240" t="str">
        <f t="shared" ca="1" si="498"/>
        <v>-2,21451908096933E-12-7,46968868692287i</v>
      </c>
      <c r="AX324" s="240" t="str">
        <f t="shared" ca="1" si="499"/>
        <v>5,28186752387473-5,28186752387646i</v>
      </c>
      <c r="AY324" s="240" t="str">
        <f t="shared" ca="1" si="500"/>
        <v>7,46968868692287-2,34260008331913E-13i</v>
      </c>
      <c r="AZ324" s="240" t="str">
        <f t="shared" ca="1" si="501"/>
        <v>5,28186752387506+5,28186752387613i</v>
      </c>
      <c r="BA324" s="240" t="str">
        <f t="shared" ca="1" si="502"/>
        <v>-1,95830038570079E-12+7,46968868692287i</v>
      </c>
      <c r="BB324" s="240" t="str">
        <f t="shared" ca="1" si="503"/>
        <v>-5,28186752387768+5,28186752387351i</v>
      </c>
      <c r="BC324" s="240" t="str">
        <f t="shared" ca="1" si="504"/>
        <v>-7,46968868692287+3,49198679049722E-12i</v>
      </c>
      <c r="BD324" s="240" t="str">
        <f t="shared" ca="1" si="505"/>
        <v>-5,28186752387736-5,28186752387383i</v>
      </c>
      <c r="BE324" s="240" t="str">
        <f t="shared" ca="1" si="506"/>
        <v>-1,5117277178598E-12-7,46968868692287i</v>
      </c>
      <c r="BF324" s="240" t="str">
        <f t="shared" ca="1" si="507"/>
        <v>5,28186752387523-5,28186752387597i</v>
      </c>
      <c r="BG324" s="240" t="str">
        <f t="shared" ca="1" si="508"/>
        <v>7,46968868692287+6,80832676172907E-13i</v>
      </c>
      <c r="BH324" s="240" t="str">
        <f t="shared" ca="1" si="509"/>
        <v>5,28186752387441+5,28186752387678i</v>
      </c>
      <c r="BI324" s="240" t="str">
        <f t="shared" ca="1" si="510"/>
        <v>-2,66109174881032E-12+7,46968868692287i</v>
      </c>
      <c r="BJ324" s="240" t="str">
        <f t="shared" ca="1" si="511"/>
        <v>-5,28186752387833+5,28186752387287i</v>
      </c>
      <c r="BK324" s="240" t="str">
        <f t="shared" ca="1" si="512"/>
        <v>-7,46968868692287+2,5768941059924E-12i</v>
      </c>
      <c r="BL324" s="240" t="str">
        <f t="shared" ca="1" si="513"/>
        <v>-5,28186752387687-5,28186752387432i</v>
      </c>
      <c r="BM324" s="240" t="str">
        <f t="shared" ca="1" si="514"/>
        <v>-5,96635033354982E-13-7,46968868692287i</v>
      </c>
      <c r="BN324" s="240" t="str">
        <f t="shared" ca="1" si="515"/>
        <v>5,28186752387573-5,28186752387547i</v>
      </c>
      <c r="BO324" s="240" t="str">
        <f t="shared" ca="1" si="516"/>
        <v>7,46968868692287+1,38362403928243E-12i</v>
      </c>
      <c r="BP324" s="240" t="str">
        <f t="shared" ca="1" si="517"/>
        <v>5,28186752387377+5,28186752387742i</v>
      </c>
      <c r="BQ324" s="240" t="str">
        <f t="shared" ca="1" si="518"/>
        <v>-3,36388311191984E-12+7,46968868692287i</v>
      </c>
      <c r="BR324" s="240" t="str">
        <f t="shared" ca="1" si="519"/>
        <v>-5,28186752387342+5,28186752387777i</v>
      </c>
      <c r="BS324" s="240" t="str">
        <f t="shared" ca="1" si="520"/>
        <v>-7,46968868692287+1,87410274288287E-12i</v>
      </c>
      <c r="BT324" s="240" t="str">
        <f t="shared" ca="1" si="521"/>
        <v>-5,28186752387637-5,28186752387482i</v>
      </c>
      <c r="BU324" s="240" t="str">
        <f t="shared" ca="1" si="522"/>
        <v>1,0615632975454E-13-7,46968868692287i</v>
      </c>
      <c r="BV324" s="240" t="str">
        <f t="shared" ca="1" si="523"/>
        <v>5,28186752387652-5,28186752387467i</v>
      </c>
      <c r="BW324" s="240" t="str">
        <f t="shared" ca="1" si="524"/>
        <v>7,46968868692287+2,08641540239195E-12i</v>
      </c>
      <c r="BX324" s="240" t="str">
        <f t="shared" ca="1" si="525"/>
        <v>5,28186752387327+5,28186752387792i</v>
      </c>
      <c r="BY324" s="240" t="str">
        <f t="shared" ca="1" si="526"/>
        <v>3,15157045241076E-12+7,46968868692287i</v>
      </c>
      <c r="BZ324" s="240" t="str">
        <f t="shared" ca="1" si="527"/>
        <v>-5,28186752387392+5,28186752387727i</v>
      </c>
      <c r="CA324" s="240" t="str">
        <f t="shared" ca="1" si="528"/>
        <v>-7,46968868692287+1,17131137977335E-12i</v>
      </c>
      <c r="CB324" s="240" t="str">
        <f t="shared" ca="1" si="529"/>
        <v>-5,28186752387558-5,28186752387562i</v>
      </c>
      <c r="CC324" s="240" t="str">
        <f t="shared" ca="1" si="530"/>
        <v>8,08947692864064E-13-7,46968868692287i</v>
      </c>
      <c r="CD324" s="240" t="str">
        <f t="shared" ca="1" si="531"/>
        <v>5,28186752387702-5,28186752387417i</v>
      </c>
      <c r="CE324" s="240" t="str">
        <f t="shared" ca="1" si="532"/>
        <v>7,46968868692287+2,78920676550147E-12i</v>
      </c>
      <c r="CF324" s="240" t="str">
        <f t="shared" ca="1" si="533"/>
        <v>5,28186752387818+5,28186752387302i</v>
      </c>
      <c r="CG324" s="240" t="str">
        <f t="shared" ca="1" si="534"/>
        <v>2,44877908930124E-12+7,46968868692287i</v>
      </c>
      <c r="CH324" s="240" t="str">
        <f t="shared" ca="1" si="535"/>
        <v>-5,28186752387472+5,28186752387647i</v>
      </c>
      <c r="CI324" s="240" t="str">
        <f t="shared" ca="1" si="536"/>
        <v>-7,46968868692287+4,68520016663826E-13i</v>
      </c>
      <c r="CJ324" s="240" t="str">
        <f t="shared" ca="1" si="537"/>
        <v>-5,28186752387508-5,28186752387612i</v>
      </c>
      <c r="CK324" s="240" t="str">
        <f t="shared" ca="1" si="538"/>
        <v>1,51173905597359E-12-7,46968868692287i</v>
      </c>
      <c r="CL324" s="240" t="str">
        <f t="shared" ca="1" si="539"/>
        <v>5,28186752387751-5,28186752387368i</v>
      </c>
      <c r="CM324" s="240" t="str">
        <f t="shared" ca="1" si="540"/>
        <v>7,46968868692287+3,91660077140159E-12i</v>
      </c>
      <c r="CN324" s="240" t="str">
        <f t="shared" ca="1" si="541"/>
        <v>5,28186752387738+5,28186752387382i</v>
      </c>
      <c r="CO324" s="240" t="str">
        <f t="shared" ca="1" si="542"/>
        <v>1,74598772619172E-12+7,46968868692287i</v>
      </c>
      <c r="CP324" s="240" t="str">
        <f t="shared" ca="1" si="543"/>
        <v>-5,28186752387521+5,28186752387598i</v>
      </c>
      <c r="CQ324" s="240" t="str">
        <f t="shared" ca="1" si="544"/>
        <v>-7,46968868692287-2,34271346445696E-13i</v>
      </c>
      <c r="CR324" s="240" t="str">
        <f t="shared" ca="1" si="545"/>
        <v>-5,28186752387458-5,28186752387662i</v>
      </c>
      <c r="CS324" s="240" t="str">
        <f t="shared" ca="1" si="546"/>
        <v>2,6391330618737E-12-7,46968868692287i</v>
      </c>
      <c r="CT324" s="240" t="str">
        <f t="shared" ca="1" si="547"/>
        <v>5,28186752387801-5,28186752387318i</v>
      </c>
      <c r="CU324" s="240" t="str">
        <f t="shared" ca="1" si="548"/>
        <v>7,46968868692287-3,02345543571961E-12i</v>
      </c>
      <c r="CV324" s="240" t="str">
        <f t="shared" ca="1" si="549"/>
        <v>5,28186752387689+5,28186752387431i</v>
      </c>
      <c r="CW324" s="240" t="str">
        <f t="shared" ca="1" si="550"/>
        <v>1,0431963630822E-12+7,46968868692287i</v>
      </c>
      <c r="CX324" s="240" t="str">
        <f t="shared" ca="1" si="551"/>
        <v>-5,28186752387571+5,28186752387548i</v>
      </c>
      <c r="CY324" s="240" t="str">
        <f t="shared" ca="1" si="552"/>
        <v>-7,46968868692287-1,36166535234582E-12i</v>
      </c>
      <c r="CZ324" s="240" t="str">
        <f t="shared" ca="1" si="553"/>
        <v>-5,28186752387408-5,28186752387711i</v>
      </c>
      <c r="DA324" s="240" t="str">
        <f t="shared" ca="1" si="554"/>
        <v>3,34192442498322E-12-7,46968868692287i</v>
      </c>
      <c r="DB324" s="240" t="str">
        <f t="shared" ca="1" si="555"/>
        <v>5,2818675238734-5,28186752387779i</v>
      </c>
      <c r="DC324" s="240" t="str">
        <f t="shared" ca="1" si="556"/>
        <v>7,46968868692287-2,32066407261008E-12i</v>
      </c>
      <c r="DD324" s="240" t="str">
        <f t="shared" ca="1" si="557"/>
        <v>5,28186752387639+5,28186752387481i</v>
      </c>
      <c r="DE324" s="240" t="str">
        <f t="shared" ca="1" si="558"/>
        <v>-8,41976428179247E-14+7,46968868692287i</v>
      </c>
      <c r="DF324" s="240" t="str">
        <f t="shared" ca="1" si="559"/>
        <v>-5,28186752387621+5,28186752387499i</v>
      </c>
      <c r="DG324" s="240" t="str">
        <f t="shared" ca="1" si="560"/>
        <v>-7,46968868692287-1,63985407266474E-12i</v>
      </c>
      <c r="DH324" s="240" t="str">
        <f t="shared" ca="1" si="561"/>
        <v>-5,28186752387329-5,28186752387791i</v>
      </c>
      <c r="DI324" s="240" t="str">
        <f t="shared" ca="1" si="562"/>
        <v>4,04471578809275E-12-7,46968868692287i</v>
      </c>
      <c r="DJ324" s="240" t="str">
        <f t="shared" ca="1" si="563"/>
        <v>5,28186752387361-5,28186752387759i</v>
      </c>
      <c r="DK324" s="240" t="str">
        <f t="shared" ca="1" si="564"/>
        <v>7,46968868692287-1,19327006670997E-12i</v>
      </c>
      <c r="DL324" s="240" t="str">
        <f t="shared" ca="1" si="565"/>
        <v>5,28186752387589+5,2818675238753i</v>
      </c>
      <c r="DM324" s="240" t="str">
        <f t="shared" ca="1" si="566"/>
        <v>-3,62386363136852E-13+7,46968868692287i</v>
      </c>
      <c r="DN324" s="240" t="str">
        <f t="shared" ca="1" si="567"/>
        <v>-5,281867523877+5,28186752387419i</v>
      </c>
      <c r="DO324" s="240" t="str">
        <f t="shared" ca="1" si="568"/>
        <v>-7,46968868692287-2,76724807856486E-12i</v>
      </c>
      <c r="DP324" s="240" t="str">
        <f t="shared" ca="1" si="569"/>
        <v>-5,28186752387309-5,2818675238781i</v>
      </c>
      <c r="DQ324" s="240" t="str">
        <f t="shared" ca="1" si="570"/>
        <v>-2,47073777623785E-12-7,46968868692287i</v>
      </c>
      <c r="DR324" s="240" t="str">
        <f t="shared" ca="1" si="571"/>
        <v>5,2818675238744-5,2818675238768i</v>
      </c>
      <c r="DS324" s="240" t="str">
        <f t="shared" ca="1" si="572"/>
        <v>7,46968868692287-9,1508134639104E-13i</v>
      </c>
      <c r="DT324" s="240" t="str">
        <f t="shared" ca="1" si="573"/>
        <v>5,28186752387509+5,2818675238761i</v>
      </c>
      <c r="DU324" s="240" t="str">
        <f t="shared" ca="1" si="574"/>
        <v>-1,48978036903697E-12+7,46968868692287i</v>
      </c>
      <c r="DV324" s="240" t="str">
        <f t="shared" ca="1" si="575"/>
        <v>-5,2818675238772+5,28186752387399i</v>
      </c>
      <c r="DW324" s="240" t="str">
        <f t="shared" ca="1" si="576"/>
        <v>-7,46968868692287-3,89464208446498E-12i</v>
      </c>
      <c r="DX324" s="240" t="str">
        <f t="shared" ca="1" si="577"/>
        <v>-5,2818675238777-5,28186752387349i</v>
      </c>
      <c r="DY324" s="240" t="str">
        <f t="shared" ca="1" si="578"/>
        <v>-2,19254905591893E-12-7,46968868692287i</v>
      </c>
      <c r="DZ324" s="240" t="str">
        <f t="shared" ca="1" si="579"/>
        <v>5,2818675238752-5,281867523876i</v>
      </c>
      <c r="EA324" s="240" t="str">
        <f t="shared" ca="1" si="580"/>
        <v>7,46968868692287+2,12312659509081E-13i</v>
      </c>
      <c r="EB324" s="240" t="str">
        <f t="shared" ca="1" si="581"/>
        <v>5,2818675238749+5,2818675238763i</v>
      </c>
      <c r="EC324" s="240" t="str">
        <f t="shared" ca="1" si="582"/>
        <v>-2,61717437493709E-12+7,46968868692287i</v>
      </c>
      <c r="ED324" s="240" t="str">
        <f t="shared" ca="1" si="583"/>
        <v>-5,281867523878+5,2818675238732i</v>
      </c>
      <c r="EE324" s="240" t="str">
        <f t="shared" ca="1" si="584"/>
        <v>-7,46968868692287-4,1728308047839E-12i</v>
      </c>
      <c r="EF324" s="240" t="str">
        <f t="shared" ca="1" si="585"/>
        <v>-5,2818675238769-5,28186752387429i</v>
      </c>
      <c r="EG324" s="240" t="str">
        <f t="shared" ca="1" si="586"/>
        <v>-1,06515505001881E-12-7,46968868692287i</v>
      </c>
      <c r="EH324" s="240" t="str">
        <f t="shared" ca="1" si="587"/>
        <v>5,28186752387539-5,2818675238758i</v>
      </c>
      <c r="EI324" s="240" t="str">
        <f t="shared" ca="1" si="588"/>
        <v>7,46968868692287+1,3397066654092E-12i</v>
      </c>
      <c r="EJ324" s="240" t="str">
        <f t="shared" ca="1" si="589"/>
        <v>5,2818675238741+5,28186752387709i</v>
      </c>
      <c r="EK324" s="240" t="str">
        <f t="shared" ca="1" si="590"/>
        <v>-2,89536309525602E-12+7,46968868692287i</v>
      </c>
      <c r="EL324" s="240" t="str">
        <f t="shared" ca="1" si="591"/>
        <v>-5,28186752387339+5,2818675238778i</v>
      </c>
      <c r="EM324" s="240" t="str">
        <f t="shared" ca="1" si="592"/>
        <v>-7,46968868692287+2,3426227595467E-12i</v>
      </c>
      <c r="EN324" s="240"/>
      <c r="EO324" s="240"/>
      <c r="EP324" s="240"/>
    </row>
    <row r="325" spans="1:146">
      <c r="A325" s="268">
        <f t="shared" si="461"/>
        <v>4.3945312499999922E-3</v>
      </c>
      <c r="B325" s="267">
        <v>225</v>
      </c>
      <c r="C325" s="266">
        <f t="shared" si="462"/>
        <v>45000</v>
      </c>
      <c r="N325" s="265">
        <f t="shared" ca="1" si="463"/>
        <v>7.5296854915788973</v>
      </c>
      <c r="O325" s="240">
        <f t="shared" ca="1" si="464"/>
        <v>-7.4703145084211027</v>
      </c>
      <c r="P325" s="240" t="str">
        <f t="shared" ca="1" si="465"/>
        <v>-5,41035349145401-5,1510847354939i</v>
      </c>
      <c r="Q325" s="240" t="str">
        <f t="shared" ca="1" si="466"/>
        <v>-0,366550959422469-7,46131618743458i</v>
      </c>
      <c r="R325" s="240" t="str">
        <f t="shared" ca="1" si="467"/>
        <v>4,87940656522439-5,65658823196208i</v>
      </c>
      <c r="S325" s="240" t="str">
        <f t="shared" ca="1" si="468"/>
        <v>7,43434290221843-0,732218865477617i</v>
      </c>
      <c r="T325" s="240" t="str">
        <f t="shared" ca="1" si="469"/>
        <v>5,88919575596079+4,5959734771537i</v>
      </c>
      <c r="U325" s="241" t="str">
        <f t="shared" ca="1" si="470"/>
        <v>1,09612279215178+7,38945963377919i</v>
      </c>
      <c r="V325" s="240" t="str">
        <f t="shared" ca="1" si="471"/>
        <v>-4,30146828641619+6,10761569155121i</v>
      </c>
      <c r="W325" s="240" t="str">
        <f t="shared" ca="1" si="472"/>
        <v>-7,32677450984206+1,45738606300987i</v>
      </c>
      <c r="X325" s="240" t="str">
        <f t="shared" ca="1" si="473"/>
        <v>-6,31132184597628-3,99660048181319i</v>
      </c>
      <c r="Y325" s="240" t="str">
        <f t="shared" ca="1" si="474"/>
        <v>-1,81513836319023-7,24643854436108i</v>
      </c>
      <c r="Z325" s="240" t="str">
        <f t="shared" ca="1" si="475"/>
        <v>3,68210451658865-6,49982347326789i</v>
      </c>
      <c r="AA325" s="240" t="str">
        <f t="shared" ca="1" si="476"/>
        <v>7,14864527371367-2,16851783606637i</v>
      </c>
      <c r="AB325" s="240" t="str">
        <f t="shared" ca="1" si="477"/>
        <v>6,67266645649512+3,3587380390694i</v>
      </c>
      <c r="AC325" s="240" t="str">
        <f t="shared" ca="1" si="478"/>
        <v>2,51667315953565+7,03363029045454i</v>
      </c>
      <c r="AD325" s="240" t="str">
        <f t="shared" ca="1" si="479"/>
        <v>-3,02728006742332+6,8294344017721i</v>
      </c>
      <c r="AE325" s="240" t="str">
        <f t="shared" ca="1" si="480"/>
        <v>-6,90167067575247+2,85876559692909i</v>
      </c>
      <c r="AF325" s="240" t="str">
        <f t="shared" ca="1" si="481"/>
        <v>-6,9697496413877-2,68852911293571i</v>
      </c>
      <c r="AG325" s="240" t="str">
        <f t="shared" ca="1" si="482"/>
        <v>-3,19397101760123-6,75308433187756i</v>
      </c>
      <c r="AH325" s="240" t="str">
        <f t="shared" ca="1" si="483"/>
        <v>2,34330125632759-7,09327414363919i</v>
      </c>
      <c r="AI325" s="240" t="str">
        <f t="shared" ca="1" si="484"/>
        <v>6,5882292163472-3,5214818823325i</v>
      </c>
      <c r="AJ325" s="240" t="str">
        <f t="shared" ca="1" si="485"/>
        <v>7,19971032717975+1,99242818174911i</v>
      </c>
      <c r="AK325" s="240" t="str">
        <f t="shared" ca="1" si="486"/>
        <v>3,84050918876707+6,40750247957209i</v>
      </c>
      <c r="AL325" s="240" t="str">
        <f t="shared" ca="1" si="487"/>
        <v>-1,63675517315758+7,28880177792405i</v>
      </c>
      <c r="AM325" s="240" t="str">
        <f t="shared" ca="1" si="488"/>
        <v>-6,21133950809659+4,1502843721708i</v>
      </c>
      <c r="AN325" s="240" t="str">
        <f t="shared" ca="1" si="489"/>
        <v>-7,36033386676142-1,27713907799102i</v>
      </c>
      <c r="AO325" s="240" t="str">
        <f t="shared" ca="1" si="490"/>
        <v>-4,45006115700603-6,00021287569307i</v>
      </c>
      <c r="AP325" s="240" t="str">
        <f t="shared" ca="1" si="491"/>
        <v>0,914446242928851-7,41413426662345i</v>
      </c>
      <c r="AQ325" s="240" t="str">
        <f t="shared" ca="1" si="492"/>
        <v>5,77463120491508-4,73911735473472i</v>
      </c>
      <c r="AR325" s="240" t="str">
        <f t="shared" ca="1" si="493"/>
        <v>5,77463120491508-4,73911735473472i</v>
      </c>
      <c r="AS325" s="240" t="str">
        <f t="shared" ca="1" si="494"/>
        <v>5,01675660365235+5,53513794177141i</v>
      </c>
      <c r="AT325" s="240" t="str">
        <f t="shared" ca="1" si="495"/>
        <v>-0,18333069548585+7,46806458935777i</v>
      </c>
      <c r="AU325" s="240" t="str">
        <f t="shared" ca="1" si="496"/>
        <v>-5,28231004650011+5,28231004650151i</v>
      </c>
      <c r="AV325" s="240" t="str">
        <f t="shared" ca="1" si="497"/>
        <v>-7,46806458935773+0,183330695487829i</v>
      </c>
      <c r="AW325" s="240" t="str">
        <f t="shared" ca="1" si="498"/>
        <v>-5,53513794177273-5,01675660365088i</v>
      </c>
      <c r="AX325" s="240" t="str">
        <f t="shared" ca="1" si="499"/>
        <v>-0,549550426765839-7,45007336763661i</v>
      </c>
      <c r="AY325" s="240" t="str">
        <f t="shared" ca="1" si="500"/>
        <v>4,73911735473319-5,77463120491634i</v>
      </c>
      <c r="AZ325" s="240" t="str">
        <f t="shared" ca="1" si="501"/>
        <v>7,41413426662415-0,914446242923226i</v>
      </c>
      <c r="BA325" s="240" t="str">
        <f t="shared" ca="1" si="502"/>
        <v>6,00021287569425+4,45006115700444i</v>
      </c>
      <c r="BB325" s="240" t="str">
        <f t="shared" ca="1" si="503"/>
        <v>1,27713907799297+7,36033386676107i</v>
      </c>
      <c r="BC325" s="240" t="str">
        <f t="shared" ca="1" si="504"/>
        <v>-4,15028437217533+6,21133950809357i</v>
      </c>
      <c r="BD325" s="240" t="str">
        <f t="shared" ca="1" si="505"/>
        <v>-7,28880177792364+1,63675517315941i</v>
      </c>
      <c r="BE325" s="240" t="str">
        <f t="shared" ca="1" si="506"/>
        <v>-6,40750247957311-3,84050918876538i</v>
      </c>
      <c r="BF325" s="240" t="str">
        <f t="shared" ca="1" si="507"/>
        <v>-1,99242818174386-7,1997103271812i</v>
      </c>
      <c r="BG325" s="240" t="str">
        <f t="shared" ca="1" si="508"/>
        <v>3,52148188233085-6,58822921634808i</v>
      </c>
      <c r="BH325" s="240" t="str">
        <f t="shared" ca="1" si="509"/>
        <v>7,09327414363854-2,34330125632957i</v>
      </c>
      <c r="BI325" s="240" t="str">
        <f t="shared" ca="1" si="510"/>
        <v>6,75308433187682+3,19397101760279i</v>
      </c>
      <c r="BJ325" s="240" t="str">
        <f t="shared" ca="1" si="511"/>
        <v>2,68852911293241+6,96974964138897i</v>
      </c>
      <c r="BK325" s="240" t="str">
        <f t="shared" ca="1" si="512"/>
        <v>-2,85876559692804+6,9016706757529i</v>
      </c>
      <c r="BL325" s="240" t="str">
        <f t="shared" ca="1" si="513"/>
        <v>-6,82943440177259+3,02728006742222i</v>
      </c>
      <c r="BM325" s="240" t="str">
        <f t="shared" ca="1" si="514"/>
        <v>-7,03363029045339-2,51667315953889i</v>
      </c>
      <c r="BN325" s="240" t="str">
        <f t="shared" ca="1" si="515"/>
        <v>-3,35873803907107-6,67266645649427i</v>
      </c>
      <c r="BO325" s="240" t="str">
        <f t="shared" ca="1" si="516"/>
        <v>2,16851783606671-7,14864527371357i</v>
      </c>
      <c r="BP325" s="240" t="str">
        <f t="shared" ca="1" si="517"/>
        <v>6,49982347326922-3,68210451658631i</v>
      </c>
      <c r="BQ325" s="240" t="str">
        <f t="shared" ca="1" si="518"/>
        <v>7,24643854436173+1,81513836318763i</v>
      </c>
      <c r="BR325" s="240" t="str">
        <f t="shared" ca="1" si="519"/>
        <v>3,99660048181352+6,31132184597607i</v>
      </c>
      <c r="BS325" s="240" t="str">
        <f t="shared" ca="1" si="520"/>
        <v>-1,45738606301173+7,32677450984169i</v>
      </c>
      <c r="BT325" s="240" t="str">
        <f t="shared" ca="1" si="521"/>
        <v>-6,10761569154922+4,30146828641902i</v>
      </c>
      <c r="BU325" s="240" t="str">
        <f t="shared" ca="1" si="522"/>
        <v>-7,38945963377937-1,09612279215061i</v>
      </c>
      <c r="BV325" s="240" t="str">
        <f t="shared" ca="1" si="523"/>
        <v>-4,59597347715222-5,88919575596194i</v>
      </c>
      <c r="BW325" s="240" t="str">
        <f t="shared" ca="1" si="524"/>
        <v>0,732218865481748-7,43434290221802i</v>
      </c>
      <c r="BX325" s="240" t="str">
        <f t="shared" ca="1" si="525"/>
        <v>5,65658823196129-4,87940656522531i</v>
      </c>
      <c r="BY325" s="240" t="str">
        <f t="shared" ca="1" si="526"/>
        <v>7,46131618743453+0,366550959423552i</v>
      </c>
      <c r="BZ325" s="240" t="str">
        <f t="shared" ca="1" si="527"/>
        <v>5,1510847354915+5,41035349145629i</v>
      </c>
      <c r="CA325" s="240" t="str">
        <f t="shared" ca="1" si="528"/>
        <v>1,98041850218842E-12+7,4703145084211i</v>
      </c>
      <c r="CB325" s="240" t="str">
        <f t="shared" ca="1" si="529"/>
        <v>-5,15108473549417+5,41035349145375i</v>
      </c>
      <c r="CC325" s="240" t="str">
        <f t="shared" ca="1" si="530"/>
        <v>-7,4613161874347+0,366550959419874i</v>
      </c>
      <c r="CD325" s="240" t="str">
        <f t="shared" ca="1" si="531"/>
        <v>-5,65658823196388-4,87940656522231i</v>
      </c>
      <c r="CE325" s="240" t="str">
        <f t="shared" ca="1" si="532"/>
        <v>-0,732218865478083-7,43434290221838i</v>
      </c>
      <c r="CF325" s="240" t="str">
        <f t="shared" ca="1" si="533"/>
        <v>4,59597347715513-5,88919575595967i</v>
      </c>
      <c r="CG325" s="240" t="str">
        <f t="shared" ca="1" si="534"/>
        <v>7,38945963377879-1,09612279215453i</v>
      </c>
      <c r="CH325" s="240" t="str">
        <f t="shared" ca="1" si="535"/>
        <v>6,1076156915515+4,30146828641579i</v>
      </c>
      <c r="CI325" s="240" t="str">
        <f t="shared" ca="1" si="536"/>
        <v>1,45738606300812+7,32677450984241i</v>
      </c>
      <c r="CJ325" s="240" t="str">
        <f t="shared" ca="1" si="537"/>
        <v>-3,99660048181017+6,31132184597819i</v>
      </c>
      <c r="CK325" s="240" t="str">
        <f t="shared" ca="1" si="538"/>
        <v>-7,24643854436076+1,81513836319148i</v>
      </c>
      <c r="CL325" s="240" t="str">
        <f t="shared" ca="1" si="539"/>
        <v>-6,4998234732674-3,68210451658952i</v>
      </c>
      <c r="CM325" s="240" t="str">
        <f t="shared" ca="1" si="540"/>
        <v>-2,16851783606319-7,14864527371464i</v>
      </c>
      <c r="CN325" s="240" t="str">
        <f t="shared" ca="1" si="541"/>
        <v>3,35873803906754-6,67266645649605i</v>
      </c>
      <c r="CO325" s="240" t="str">
        <f t="shared" ca="1" si="542"/>
        <v>7,03363029045463-2,51667315953542i</v>
      </c>
      <c r="CP325" s="240" t="str">
        <f t="shared" ca="1" si="543"/>
        <v>6,8294344017711+3,02728006742559i</v>
      </c>
      <c r="CQ325" s="240" t="str">
        <f t="shared" ca="1" si="544"/>
        <v>2,8587655969317+6,90167067575139i</v>
      </c>
      <c r="CR325" s="240" t="str">
        <f t="shared" ca="1" si="545"/>
        <v>-2,68852911293585+6,96974964138764i</v>
      </c>
      <c r="CS325" s="240" t="str">
        <f t="shared" ca="1" si="546"/>
        <v>-6,7530843318783+3,19397101759966i</v>
      </c>
      <c r="CT325" s="240" t="str">
        <f t="shared" ca="1" si="547"/>
        <v>-7,09327414363985-2,34330125632561i</v>
      </c>
      <c r="CU325" s="240" t="str">
        <f t="shared" ca="1" si="548"/>
        <v>-3,52148188233434-6,58822921634621i</v>
      </c>
      <c r="CV325" s="240" t="str">
        <f t="shared" ca="1" si="549"/>
        <v>1,99242818174721-7,19971032718028i</v>
      </c>
      <c r="CW325" s="240" t="str">
        <f t="shared" ca="1" si="550"/>
        <v>6,40750247957096-3,84050918876896i</v>
      </c>
      <c r="CX325" s="240" t="str">
        <f t="shared" ca="1" si="551"/>
        <v>7,2888017779245+1,63675517315554i</v>
      </c>
      <c r="CY325" s="240" t="str">
        <f t="shared" ca="1" si="552"/>
        <v>4,15028437217245+6,21133950809549i</v>
      </c>
      <c r="CZ325" s="240" t="str">
        <f t="shared" ca="1" si="553"/>
        <v>-1,27713907799639+7,36033386676048i</v>
      </c>
      <c r="DA325" s="240" t="str">
        <f t="shared" ca="1" si="554"/>
        <v>-6,00021287569177+4,4500611570078i</v>
      </c>
      <c r="DB325" s="240" t="str">
        <f t="shared" ca="1" si="555"/>
        <v>-7,41413426662372-0,914446242926678i</v>
      </c>
      <c r="DC325" s="240" t="str">
        <f t="shared" ca="1" si="556"/>
        <v>-4,7391173547305-5,77463120491854i</v>
      </c>
      <c r="DD325" s="240" t="str">
        <f t="shared" ca="1" si="557"/>
        <v>0,549550426761677-7,45007336763692i</v>
      </c>
      <c r="DE325" s="240" t="str">
        <f t="shared" ca="1" si="558"/>
        <v>5,53513794177022-5,01675660365366i</v>
      </c>
      <c r="DF325" s="240" t="str">
        <f t="shared" ca="1" si="559"/>
        <v>7,46806458935764+0,183330695491298i</v>
      </c>
      <c r="DG325" s="240" t="str">
        <f t="shared" ca="1" si="560"/>
        <v>5,28231004650277+5,28231004649886i</v>
      </c>
      <c r="DH325" s="240" t="str">
        <f t="shared" ca="1" si="561"/>
        <v>0,183330695490021+7,46806458935767i</v>
      </c>
      <c r="DI325" s="240" t="str">
        <f t="shared" ca="1" si="562"/>
        <v>-5,01675660365523+5,53513794176879i</v>
      </c>
      <c r="DJ325" s="240" t="str">
        <f t="shared" ca="1" si="563"/>
        <v>-7,45007336763645+0,549550426768026i</v>
      </c>
      <c r="DK325" s="240" t="str">
        <f t="shared" ca="1" si="564"/>
        <v>-5,77463120491746-4,73911735473182i</v>
      </c>
      <c r="DL325" s="240" t="str">
        <f t="shared" ca="1" si="565"/>
        <v>-0,914446242925408-7,41413426662388i</v>
      </c>
      <c r="DM325" s="240" t="str">
        <f t="shared" ca="1" si="566"/>
        <v>4,45006115700916-6,00021287569076i</v>
      </c>
      <c r="DN325" s="240" t="str">
        <f t="shared" ca="1" si="567"/>
        <v>7,3603338667607-1,27713907799514i</v>
      </c>
      <c r="DO325" s="240" t="str">
        <f t="shared" ca="1" si="568"/>
        <v>6,21133950809455+4,15028437217386i</v>
      </c>
      <c r="DP325" s="240" t="str">
        <f t="shared" ca="1" si="569"/>
        <v>1,6367551731543+7,28880177792478i</v>
      </c>
      <c r="DQ325" s="240" t="str">
        <f t="shared" ca="1" si="570"/>
        <v>-3,84050918876386+6,40750247957402i</v>
      </c>
      <c r="DR325" s="240" t="str">
        <f t="shared" ca="1" si="571"/>
        <v>-7,19971032718062+1,99242818174598i</v>
      </c>
      <c r="DS325" s="240" t="str">
        <f t="shared" ca="1" si="572"/>
        <v>-6,58822921634541-3,52148188233584i</v>
      </c>
      <c r="DT325" s="240" t="str">
        <f t="shared" ca="1" si="573"/>
        <v>-2,34330125633165-7,09327414363786i</v>
      </c>
      <c r="DU325" s="240" t="str">
        <f t="shared" ca="1" si="574"/>
        <v>3,1939710176012-6,75308433187757i</v>
      </c>
      <c r="DV325" s="240" t="str">
        <f t="shared" ca="1" si="575"/>
        <v>6,96974964138811-2,68852911293466i</v>
      </c>
      <c r="DW325" s="240" t="str">
        <f t="shared" ca="1" si="576"/>
        <v>6,90167067575366+2,85876559692621i</v>
      </c>
      <c r="DX325" s="240" t="str">
        <f t="shared" ca="1" si="577"/>
        <v>3,02728006742442+6,82943440177162i</v>
      </c>
      <c r="DY325" s="240" t="str">
        <f t="shared" ca="1" si="578"/>
        <v>-2,51667315953702+7,03363029045405i</v>
      </c>
      <c r="DZ325" s="240" t="str">
        <f t="shared" ca="1" si="579"/>
        <v>-6,67266645649663+3,35873803906639i</v>
      </c>
      <c r="EA325" s="240" t="str">
        <f t="shared" ca="1" si="580"/>
        <v>-7,14864527371414-2,16851783606482i</v>
      </c>
      <c r="EB325" s="240" t="str">
        <f t="shared" ca="1" si="581"/>
        <v>-3,68210451658841-6,49982347326803i</v>
      </c>
      <c r="EC325" s="240" t="str">
        <f t="shared" ca="1" si="582"/>
        <v>1,81513836319313-7,24643854436035i</v>
      </c>
      <c r="ED325" s="240" t="str">
        <f t="shared" ca="1" si="583"/>
        <v>6,31132184597478-3,99660048181555i</v>
      </c>
      <c r="EE325" s="240" t="str">
        <f t="shared" ca="1" si="584"/>
        <v>7,32677450984208+1,45738606300978i</v>
      </c>
      <c r="EF325" s="240" t="str">
        <f t="shared" ca="1" si="585"/>
        <v>4,30146828641474+6,10761569155224i</v>
      </c>
      <c r="EG325" s="240" t="str">
        <f t="shared" ca="1" si="586"/>
        <v>-1,09612279214865+7,38945963377967i</v>
      </c>
      <c r="EH325" s="240" t="str">
        <f t="shared" ca="1" si="587"/>
        <v>-5,88919575596046+4,59597347715412i</v>
      </c>
      <c r="EI325" s="240" t="str">
        <f t="shared" ca="1" si="588"/>
        <v>-7,43434290221822-0,732218865479777i</v>
      </c>
      <c r="EJ325" s="240" t="str">
        <f t="shared" ca="1" si="589"/>
        <v>-4,87940656522134-5,65658823196471i</v>
      </c>
      <c r="EK325" s="240" t="str">
        <f t="shared" ca="1" si="590"/>
        <v>0,366550959421574-7,46131618743462i</v>
      </c>
      <c r="EL325" s="240" t="str">
        <f t="shared" ca="1" si="591"/>
        <v>5,41035349145463-5,15108473549324i</v>
      </c>
      <c r="EM325" s="240" t="str">
        <f t="shared" ca="1" si="592"/>
        <v>7,4703145084211+3,6826508948579E-12i</v>
      </c>
      <c r="EN325" s="240"/>
      <c r="EO325" s="240"/>
      <c r="EP325" s="240"/>
    </row>
    <row r="326" spans="1:146">
      <c r="A326" s="268">
        <f t="shared" si="461"/>
        <v>4.4140624999999918E-3</v>
      </c>
      <c r="B326" s="267">
        <v>226</v>
      </c>
      <c r="C326" s="266">
        <f t="shared" si="462"/>
        <v>45200</v>
      </c>
      <c r="N326" s="265">
        <f t="shared" ca="1" si="463"/>
        <v>7.529102828595831</v>
      </c>
      <c r="O326" s="240">
        <f t="shared" ca="1" si="464"/>
        <v>-7.470897171404169</v>
      </c>
      <c r="P326" s="240" t="str">
        <f t="shared" ca="1" si="465"/>
        <v>-5,53556966656311-5,01714789619772i</v>
      </c>
      <c r="Q326" s="240" t="str">
        <f t="shared" ca="1" si="466"/>
        <v>-0,732275976437551-7,43492275951992i</v>
      </c>
      <c r="R326" s="240" t="str">
        <f t="shared" ca="1" si="467"/>
        <v>4,45040824894018-6,00068087498911i</v>
      </c>
      <c r="S326" s="240" t="str">
        <f t="shared" ca="1" si="468"/>
        <v>7,32734597711937-1,45749973491851i</v>
      </c>
      <c r="T326" s="240" t="str">
        <f t="shared" ca="1" si="469"/>
        <v>6,40800224628348+3,84080873740423i</v>
      </c>
      <c r="U326" s="241" t="str">
        <f t="shared" ca="1" si="470"/>
        <v>2,16868697420251+7,14920284742426i</v>
      </c>
      <c r="V326" s="240" t="str">
        <f t="shared" ca="1" si="471"/>
        <v>-3,1942201381281+6,75361105297542i</v>
      </c>
      <c r="W326" s="240" t="str">
        <f t="shared" ca="1" si="472"/>
        <v>-6,90220898615687+2,85898857239937i</v>
      </c>
      <c r="X326" s="240" t="str">
        <f t="shared" ca="1" si="473"/>
        <v>-7,03417889332818-2,51686945278277i</v>
      </c>
      <c r="Y326" s="240" t="str">
        <f t="shared" ca="1" si="474"/>
        <v>-3,52175654776258-6,58874307922127i</v>
      </c>
      <c r="Z326" s="240" t="str">
        <f t="shared" ca="1" si="475"/>
        <v>1,81527993874632-7,24700374566482i</v>
      </c>
      <c r="AA326" s="240" t="str">
        <f t="shared" ca="1" si="476"/>
        <v>6,21182397465981-4,15060808238219i</v>
      </c>
      <c r="AB326" s="240" t="str">
        <f t="shared" ca="1" si="477"/>
        <v>7,39003599031531+1,09620828656751i</v>
      </c>
      <c r="AC326" s="240" t="str">
        <f t="shared" ca="1" si="478"/>
        <v>4,73948699221594+5,77508160949356i</v>
      </c>
      <c r="AD326" s="240" t="str">
        <f t="shared" ca="1" si="479"/>
        <v>-0,366579549339925+7,46189814857457i</v>
      </c>
      <c r="AE326" s="240" t="str">
        <f t="shared" ca="1" si="480"/>
        <v>-5,28272205144709+5,28272205144747i</v>
      </c>
      <c r="AF326" s="240" t="str">
        <f t="shared" ca="1" si="481"/>
        <v>-7,46189814857457+0,366579549339834i</v>
      </c>
      <c r="AG326" s="240" t="str">
        <f t="shared" ca="1" si="482"/>
        <v>-5,77508160949344-4,73948699221609i</v>
      </c>
      <c r="AH326" s="240" t="str">
        <f t="shared" ca="1" si="483"/>
        <v>-1,09620828656669-7,39003599031543i</v>
      </c>
      <c r="AI326" s="240" t="str">
        <f t="shared" ca="1" si="484"/>
        <v>4,15060808237988-6,21182397466136i</v>
      </c>
      <c r="AJ326" s="240" t="str">
        <f t="shared" ca="1" si="485"/>
        <v>7,24700374566484-1,81527993874623i</v>
      </c>
      <c r="AK326" s="240" t="str">
        <f t="shared" ca="1" si="486"/>
        <v>6,58874307922296+3,52175654775943i</v>
      </c>
      <c r="AL326" s="240" t="str">
        <f t="shared" ca="1" si="487"/>
        <v>2,51686945278258+7,03417889332825i</v>
      </c>
      <c r="AM326" s="240" t="str">
        <f t="shared" ca="1" si="488"/>
        <v>-2,85898857240303+6,90220898615535i</v>
      </c>
      <c r="AN326" s="240" t="str">
        <f t="shared" ca="1" si="489"/>
        <v>-6,7536110529755+3,19422013812792i</v>
      </c>
      <c r="AO326" s="240" t="str">
        <f t="shared" ca="1" si="490"/>
        <v>-7,14920284742336-2,16868697420549i</v>
      </c>
      <c r="AP326" s="240" t="str">
        <f t="shared" ca="1" si="491"/>
        <v>-3,8408087374048-6,40800224628313i</v>
      </c>
      <c r="AQ326" s="240" t="str">
        <f t="shared" ca="1" si="492"/>
        <v>1,45749973492164-7,32734597711874i</v>
      </c>
      <c r="AR326" s="240" t="str">
        <f t="shared" ca="1" si="493"/>
        <v>1,45749973492164-7,32734597711874i</v>
      </c>
      <c r="AS326" s="240" t="str">
        <f t="shared" ca="1" si="494"/>
        <v>7,43492275951969+0,732275976439874i</v>
      </c>
      <c r="AT326" s="240" t="str">
        <f t="shared" ca="1" si="495"/>
        <v>5,01714789619868+5,53556966656224i</v>
      </c>
      <c r="AU326" s="240" t="str">
        <f t="shared" ca="1" si="496"/>
        <v>-2,42721950576523E-12+7,47089717140417i</v>
      </c>
      <c r="AV326" s="240" t="str">
        <f t="shared" ca="1" si="497"/>
        <v>-5,01714789619661+5,53556966656411i</v>
      </c>
      <c r="AW326" s="240" t="str">
        <f t="shared" ca="1" si="498"/>
        <v>-7,43492275952014+0,732275976435255i</v>
      </c>
      <c r="AX326" s="240" t="str">
        <f t="shared" ca="1" si="499"/>
        <v>-6,00068087499043-4,45040824893839i</v>
      </c>
      <c r="AY326" s="240" t="str">
        <f t="shared" ca="1" si="500"/>
        <v>-1,45749973491688-7,32734597711969i</v>
      </c>
      <c r="AZ326" s="240" t="str">
        <f t="shared" ca="1" si="501"/>
        <v>3,84080873740241-6,40800224628457i</v>
      </c>
      <c r="BA326" s="240" t="str">
        <f t="shared" ca="1" si="502"/>
        <v>7,1492028474247-2,16868697420105i</v>
      </c>
      <c r="BB326" s="240" t="str">
        <f t="shared" ca="1" si="503"/>
        <v>6,7536110529766+3,19422013812559i</v>
      </c>
      <c r="BC326" s="240" t="str">
        <f t="shared" ca="1" si="504"/>
        <v>2,85898857239855+6,90220898615721i</v>
      </c>
      <c r="BD326" s="240" t="str">
        <f t="shared" ca="1" si="505"/>
        <v>-2,51686945278006+7,03417889332916i</v>
      </c>
      <c r="BE326" s="240" t="str">
        <f t="shared" ca="1" si="506"/>
        <v>-6,58874307922164+3,52175654776189i</v>
      </c>
      <c r="BF326" s="240" t="str">
        <f t="shared" ca="1" si="507"/>
        <v>-7,24700374566549-1,81527993874363i</v>
      </c>
      <c r="BG326" s="240" t="str">
        <f t="shared" ca="1" si="508"/>
        <v>-4,15060808238211-6,21182397465987i</v>
      </c>
      <c r="BH326" s="240" t="str">
        <f t="shared" ca="1" si="509"/>
        <v>1,09620828656393-7,39003599031584i</v>
      </c>
      <c r="BI326" s="240" t="str">
        <f t="shared" ca="1" si="510"/>
        <v>5,77508160949368-4,73948699221579i</v>
      </c>
      <c r="BJ326" s="240" t="str">
        <f t="shared" ca="1" si="511"/>
        <v>7,46189814857438+0,366579549343623i</v>
      </c>
      <c r="BK326" s="240" t="str">
        <f t="shared" ca="1" si="512"/>
        <v>5,28272205144741+5,28272205144715i</v>
      </c>
      <c r="BL326" s="240" t="str">
        <f t="shared" ca="1" si="513"/>
        <v>0,366579549336773+7,46189814857472i</v>
      </c>
      <c r="BM326" s="240" t="str">
        <f t="shared" ca="1" si="514"/>
        <v>-4,73948699221567+5,77508160949378i</v>
      </c>
      <c r="BN326" s="240" t="str">
        <f t="shared" ca="1" si="515"/>
        <v>-7,39003599031579+1,09620828656429i</v>
      </c>
      <c r="BO326" s="240" t="str">
        <f t="shared" ca="1" si="516"/>
        <v>-6,21182397465995-4,15060808238198i</v>
      </c>
      <c r="BP326" s="240" t="str">
        <f t="shared" ca="1" si="517"/>
        <v>-1,81527993874378-7,24700374566546i</v>
      </c>
      <c r="BQ326" s="240" t="str">
        <f t="shared" ca="1" si="518"/>
        <v>3,52175654776138-6,58874307922191i</v>
      </c>
      <c r="BR326" s="240" t="str">
        <f t="shared" ca="1" si="519"/>
        <v>7,03417889332911-2,5168694527802i</v>
      </c>
      <c r="BS326" s="240" t="str">
        <f t="shared" ca="1" si="520"/>
        <v>6,90220898615735+2,85898857239821i</v>
      </c>
      <c r="BT326" s="240" t="str">
        <f t="shared" ca="1" si="521"/>
        <v>3,19422013812592+6,75361105297645i</v>
      </c>
      <c r="BU326" s="240" t="str">
        <f t="shared" ca="1" si="522"/>
        <v>-2,1686869742007+7,14920284742481i</v>
      </c>
      <c r="BV326" s="240" t="str">
        <f t="shared" ca="1" si="523"/>
        <v>-6,40800224628439+3,84080873740272i</v>
      </c>
      <c r="BW326" s="240" t="str">
        <f t="shared" ca="1" si="524"/>
        <v>-7,32734597711972-1,45749973491674i</v>
      </c>
      <c r="BX326" s="240" t="str">
        <f t="shared" ca="1" si="525"/>
        <v>-4,45040824893869-6,00068087499022i</v>
      </c>
      <c r="BY326" s="240" t="str">
        <f t="shared" ca="1" si="526"/>
        <v>0,732275976434682-7,4349227595202i</v>
      </c>
      <c r="BZ326" s="240" t="str">
        <f t="shared" ca="1" si="527"/>
        <v>5,53556966656401-5,01714789619673i</v>
      </c>
      <c r="CA326" s="240" t="str">
        <f t="shared" ca="1" si="528"/>
        <v>7,47089717140417-2,7896450577123E-12i</v>
      </c>
      <c r="CB326" s="240" t="str">
        <f t="shared" ca="1" si="529"/>
        <v>5,53556966656262+5,01714789619826i</v>
      </c>
      <c r="CC326" s="240" t="str">
        <f t="shared" ca="1" si="530"/>
        <v>0,732275976440235+7,43492275951965i</v>
      </c>
      <c r="CD326" s="240" t="str">
        <f t="shared" ca="1" si="531"/>
        <v>-4,45040824894034+6,00068087498898i</v>
      </c>
      <c r="CE326" s="240" t="str">
        <f t="shared" ca="1" si="532"/>
        <v>-7,32734597711871+1,45749973492179i</v>
      </c>
      <c r="CF326" s="240" t="str">
        <f t="shared" ca="1" si="533"/>
        <v>-6,40800224628332-3,84080873740449i</v>
      </c>
      <c r="CG326" s="240" t="str">
        <f t="shared" ca="1" si="534"/>
        <v>-2,16868697419872-7,14920284742541i</v>
      </c>
      <c r="CH326" s="240" t="str">
        <f t="shared" ca="1" si="535"/>
        <v>3,19422013812778-6,75361105297556i</v>
      </c>
      <c r="CI326" s="240" t="str">
        <f t="shared" ca="1" si="536"/>
        <v>6,90220898615814-2,85898857239631i</v>
      </c>
      <c r="CJ326" s="240" t="str">
        <f t="shared" ca="1" si="537"/>
        <v>7,03417889332842+2,51686945278214i</v>
      </c>
      <c r="CK326" s="240" t="str">
        <f t="shared" ca="1" si="538"/>
        <v>3,52175654775957+6,58874307922288i</v>
      </c>
      <c r="CL326" s="240" t="str">
        <f t="shared" ca="1" si="539"/>
        <v>-1,81527993874578+7,24700374566496i</v>
      </c>
      <c r="CM326" s="240" t="str">
        <f t="shared" ca="1" si="540"/>
        <v>-6,2118239746611+4,15060808238027i</v>
      </c>
      <c r="CN326" s="240" t="str">
        <f t="shared" ca="1" si="541"/>
        <v>-7,39003599031548-1,09620828656633i</v>
      </c>
      <c r="CO326" s="240" t="str">
        <f t="shared" ca="1" si="542"/>
        <v>-4,73948699221407-5,77508160949509i</v>
      </c>
      <c r="CP326" s="240" t="str">
        <f t="shared" ca="1" si="543"/>
        <v>0,366579549338836-7,46189814857462i</v>
      </c>
      <c r="CQ326" s="240" t="str">
        <f t="shared" ca="1" si="544"/>
        <v>5,28272205144887-5,2827220514457i</v>
      </c>
      <c r="CR326" s="240" t="str">
        <f t="shared" ca="1" si="545"/>
        <v>7,46189814857447-0,366579549341984i</v>
      </c>
      <c r="CS326" s="240" t="str">
        <f t="shared" ca="1" si="546"/>
        <v>5,77508160949224+4,73948699221755i</v>
      </c>
      <c r="CT326" s="240" t="str">
        <f t="shared" ca="1" si="547"/>
        <v>1,09620828656945+7,39003599031502i</v>
      </c>
      <c r="CU326" s="240" t="str">
        <f t="shared" ca="1" si="548"/>
        <v>-4,15060808238365+6,21182397465884i</v>
      </c>
      <c r="CV326" s="240" t="str">
        <f t="shared" ca="1" si="549"/>
        <v>-7,24700374566419+1,81527993874883i</v>
      </c>
      <c r="CW326" s="240" t="str">
        <f t="shared" ca="1" si="550"/>
        <v>-6,58874307922077-3,52175654776353i</v>
      </c>
      <c r="CX326" s="240" t="str">
        <f t="shared" ca="1" si="551"/>
        <v>-2,51686945278511-7,03417889332735i</v>
      </c>
      <c r="CY326" s="240" t="str">
        <f t="shared" ca="1" si="552"/>
        <v>2,85898857240046-6,90220898615642i</v>
      </c>
      <c r="CZ326" s="240" t="str">
        <f t="shared" ca="1" si="553"/>
        <v>6,7536110529744-3,19422013813025i</v>
      </c>
      <c r="DA326" s="240" t="str">
        <f t="shared" ca="1" si="554"/>
        <v>7,14920284742411+2,16868697420303i</v>
      </c>
      <c r="DB326" s="240" t="str">
        <f t="shared" ca="1" si="555"/>
        <v>3,8408087374072+6,40800224628171i</v>
      </c>
      <c r="DC326" s="240" t="str">
        <f t="shared" ca="1" si="556"/>
        <v>-1,45749973491911+7,32734597711924i</v>
      </c>
      <c r="DD326" s="240" t="str">
        <f t="shared" ca="1" si="557"/>
        <v>-6,00068087499166+4,45040824893674i</v>
      </c>
      <c r="DE326" s="240" t="str">
        <f t="shared" ca="1" si="558"/>
        <v>-7,43492275951992-0,732275976437521i</v>
      </c>
      <c r="DF326" s="240" t="str">
        <f t="shared" ca="1" si="559"/>
        <v>-5,01714789619524-5,53556966656535i</v>
      </c>
      <c r="DG326" s="240" t="str">
        <f t="shared" ca="1" si="560"/>
        <v>-3,62425551947069E-13-7,47089717140417i</v>
      </c>
      <c r="DH326" s="240" t="str">
        <f t="shared" ca="1" si="561"/>
        <v>5,01714789620037-5,53556966656071i</v>
      </c>
      <c r="DI326" s="240" t="str">
        <f t="shared" ca="1" si="562"/>
        <v>7,43492275951985-0,732275976438242i</v>
      </c>
      <c r="DJ326" s="240" t="str">
        <f t="shared" ca="1" si="563"/>
        <v>6,00068087498753+4,45040824894229i</v>
      </c>
      <c r="DK326" s="240" t="str">
        <f t="shared" ca="1" si="564"/>
        <v>1,45749973491941+7,32734597711918i</v>
      </c>
      <c r="DL326" s="240" t="str">
        <f t="shared" ca="1" si="565"/>
        <v>-3,84080873740621+6,4080022462823i</v>
      </c>
      <c r="DM326" s="240" t="str">
        <f t="shared" ca="1" si="566"/>
        <v>-7,1492028474239+2,16868697420372i</v>
      </c>
      <c r="DN326" s="240" t="str">
        <f t="shared" ca="1" si="567"/>
        <v>-6,75361105297453-3,19422013812998i</v>
      </c>
      <c r="DO326" s="240" t="str">
        <f t="shared" ca="1" si="568"/>
        <v>-2,85898857240073-6,9022089861563i</v>
      </c>
      <c r="DP326" s="240" t="str">
        <f t="shared" ca="1" si="569"/>
        <v>2,51686945278443-7,03417889332759i</v>
      </c>
      <c r="DQ326" s="240" t="str">
        <f t="shared" ca="1" si="570"/>
        <v>6,58874307922042-3,52175654776416i</v>
      </c>
      <c r="DR326" s="240" t="str">
        <f t="shared" ca="1" si="571"/>
        <v>7,24700374566427+1,81527993874854i</v>
      </c>
      <c r="DS326" s="240" t="str">
        <f t="shared" ca="1" si="572"/>
        <v>4,15060808238461+6,2118239746582i</v>
      </c>
      <c r="DT326" s="240" t="str">
        <f t="shared" ca="1" si="573"/>
        <v>-1,09620828656873+7,39003599031513i</v>
      </c>
      <c r="DU326" s="240" t="str">
        <f t="shared" ca="1" si="574"/>
        <v>-5,77508160949205+4,73948699221778i</v>
      </c>
      <c r="DV326" s="240" t="str">
        <f t="shared" ca="1" si="575"/>
        <v>-7,46189814857453-0,366579549340836i</v>
      </c>
      <c r="DW326" s="240" t="str">
        <f t="shared" ca="1" si="576"/>
        <v>-5,28272205144939-5,28272205144518i</v>
      </c>
      <c r="DX326" s="240" t="str">
        <f t="shared" ca="1" si="577"/>
        <v>-0,366579549339136-7,46189814857461i</v>
      </c>
      <c r="DY326" s="240" t="str">
        <f t="shared" ca="1" si="578"/>
        <v>4,73948699221909-5,77508160949097i</v>
      </c>
      <c r="DZ326" s="240" t="str">
        <f t="shared" ca="1" si="579"/>
        <v>7,39003599031537-1,09620828656705i</v>
      </c>
      <c r="EA326" s="240" t="str">
        <f t="shared" ca="1" si="580"/>
        <v>6,2118239746615+4,15060808237967i</v>
      </c>
      <c r="EB326" s="240" t="str">
        <f t="shared" ca="1" si="581"/>
        <v>1,81527993874689+7,24700374566468i</v>
      </c>
      <c r="EC326" s="240" t="str">
        <f t="shared" ca="1" si="582"/>
        <v>-3,52175654776566+6,58874307921963i</v>
      </c>
      <c r="ED326" s="240" t="str">
        <f t="shared" ca="1" si="583"/>
        <v>-7,03417889332817+2,51686945278283i</v>
      </c>
      <c r="EE326" s="240" t="str">
        <f t="shared" ca="1" si="584"/>
        <v>-6,90220898615565-2,85898857240231i</v>
      </c>
      <c r="EF326" s="240" t="str">
        <f t="shared" ca="1" si="585"/>
        <v>-3,19422013812844-6,75361105297526i</v>
      </c>
      <c r="EG326" s="240" t="str">
        <f t="shared" ca="1" si="586"/>
        <v>2,16868697420535-7,1492028474234i</v>
      </c>
      <c r="EH326" s="240" t="str">
        <f t="shared" ca="1" si="587"/>
        <v>6,40800224628317-3,84080873740475i</v>
      </c>
      <c r="EI326" s="240" t="str">
        <f t="shared" ca="1" si="588"/>
        <v>7,32734597711885+1,45749973492108i</v>
      </c>
      <c r="EJ326" s="240" t="str">
        <f t="shared" ca="1" si="589"/>
        <v>4,45040824894093+6,00068087498855i</v>
      </c>
      <c r="EK326" s="240" t="str">
        <f t="shared" ca="1" si="590"/>
        <v>-0,732275976439936+7,43492275951968i</v>
      </c>
      <c r="EL326" s="240" t="str">
        <f t="shared" ca="1" si="591"/>
        <v>-5,53556966656185+5,01714789619911i</v>
      </c>
      <c r="EM326" s="240" t="str">
        <f t="shared" ca="1" si="592"/>
        <v>-7,47089717140417-2,06479395381816E-12i</v>
      </c>
      <c r="EN326" s="240"/>
      <c r="EO326" s="240"/>
      <c r="EP326" s="240"/>
    </row>
    <row r="327" spans="1:146">
      <c r="A327" s="268">
        <f t="shared" si="461"/>
        <v>4.4335937499999914E-3</v>
      </c>
      <c r="B327" s="267">
        <v>227</v>
      </c>
      <c r="C327" s="266">
        <f t="shared" si="462"/>
        <v>45400</v>
      </c>
      <c r="N327" s="265">
        <f t="shared" ca="1" si="463"/>
        <v>7.5285597900905721</v>
      </c>
      <c r="O327" s="240">
        <f t="shared" ca="1" si="464"/>
        <v>-7.4714402099094279</v>
      </c>
      <c r="P327" s="240" t="str">
        <f t="shared" ca="1" si="465"/>
        <v>-5,65744062308769-4,8801418428657i</v>
      </c>
      <c r="Q327" s="240" t="str">
        <f t="shared" ca="1" si="466"/>
        <v>-1,09628796686489-7,39057315124874i</v>
      </c>
      <c r="R327" s="240" t="str">
        <f t="shared" ca="1" si="467"/>
        <v>3,9972027294306-6,31227289889181i</v>
      </c>
      <c r="S327" s="240" t="str">
        <f t="shared" ca="1" si="468"/>
        <v>7,14972250287384-2,16884460995961i</v>
      </c>
      <c r="T327" s="240" t="str">
        <f t="shared" ca="1" si="469"/>
        <v>6,8304635290547+3,02773624817372i</v>
      </c>
      <c r="U327" s="241" t="str">
        <f t="shared" ca="1" si="470"/>
        <v>3,19445231700662+6,75410195397008i</v>
      </c>
      <c r="V327" s="240" t="str">
        <f t="shared" ca="1" si="471"/>
        <v>-1,99272842069408+7,20079525133228i</v>
      </c>
      <c r="W327" s="240" t="str">
        <f t="shared" ca="1" si="472"/>
        <v>-6,21227549467499+4,15090977841147i</v>
      </c>
      <c r="X327" s="240" t="str">
        <f t="shared" ca="1" si="473"/>
        <v>-7,41525150231296-0,914584040805906i</v>
      </c>
      <c r="Y327" s="240" t="str">
        <f t="shared" ca="1" si="474"/>
        <v>-5,01751257856881-5,53597203155464i</v>
      </c>
      <c r="Z327" s="240" t="str">
        <f t="shared" ca="1" si="475"/>
        <v>-0,183358321586386-7,46918995180578i</v>
      </c>
      <c r="AA327" s="240" t="str">
        <f t="shared" ca="1" si="476"/>
        <v>4,73983149219671-5,77550138393471i</v>
      </c>
      <c r="AB327" s="240" t="str">
        <f t="shared" ca="1" si="477"/>
        <v>7,36144299526954-1,27733153004555i</v>
      </c>
      <c r="AC327" s="240" t="str">
        <f t="shared" ca="1" si="478"/>
        <v>6,40846802594581+3,84108791498992i</v>
      </c>
      <c r="AD327" s="240" t="str">
        <f t="shared" ca="1" si="479"/>
        <v>2,34365436833037+7,09434302892505i</v>
      </c>
      <c r="AE327" s="240" t="str">
        <f t="shared" ca="1" si="480"/>
        <v>-2,85919638423854+6,90271068831721i</v>
      </c>
      <c r="AF327" s="240" t="str">
        <f t="shared" ca="1" si="481"/>
        <v>-6,67367196042053+3,35924416721205i</v>
      </c>
      <c r="AG327" s="240" t="str">
        <f t="shared" ca="1" si="482"/>
        <v>-7,24753050998714-1,81541188633791i</v>
      </c>
      <c r="AH327" s="240" t="str">
        <f t="shared" ca="1" si="483"/>
        <v>-4,30211647455253-6,10853604799343i</v>
      </c>
      <c r="AI327" s="240" t="str">
        <f t="shared" ca="1" si="484"/>
        <v>0,732329203518472-7,43546318314639i</v>
      </c>
      <c r="AJ327" s="240" t="str">
        <f t="shared" ca="1" si="485"/>
        <v>5,41116877747126-5,15186095231341i</v>
      </c>
      <c r="AK327" s="240" t="str">
        <f t="shared" ca="1" si="486"/>
        <v>7,46244053296626-0,366606194974573i</v>
      </c>
      <c r="AL327" s="240" t="str">
        <f t="shared" ca="1" si="487"/>
        <v>5,89008319870821+4,59666604427021i</v>
      </c>
      <c r="AM327" s="240" t="str">
        <f t="shared" ca="1" si="488"/>
        <v>1,45760567647852+7,32787858129138i</v>
      </c>
      <c r="AN327" s="240" t="str">
        <f t="shared" ca="1" si="489"/>
        <v>-3,68265937281881+6,50080293148786i</v>
      </c>
      <c r="AO327" s="240" t="str">
        <f t="shared" ca="1" si="490"/>
        <v>-7,03469018800966+2,51705239694609i</v>
      </c>
      <c r="AP327" s="240" t="str">
        <f t="shared" ca="1" si="491"/>
        <v>-6,9707999127711-2,68893424731098i</v>
      </c>
      <c r="AQ327" s="240" t="str">
        <f t="shared" ca="1" si="492"/>
        <v>-3,52201253434073-6,58922199642706i</v>
      </c>
      <c r="AR327" s="240" t="str">
        <f t="shared" ca="1" si="493"/>
        <v>-3,52201253434073-6,58922199642706i</v>
      </c>
      <c r="AS327" s="240" t="str">
        <f t="shared" ca="1" si="494"/>
        <v>6,0011170476087-4,45073173659699i</v>
      </c>
      <c r="AT327" s="240" t="str">
        <f t="shared" ca="1" si="495"/>
        <v>7,45119601898805+0,549633238503764i</v>
      </c>
      <c r="AU327" s="240" t="str">
        <f t="shared" ca="1" si="496"/>
        <v>5,28310603765807+5,28310603765553i</v>
      </c>
      <c r="AV327" s="240" t="str">
        <f t="shared" ca="1" si="497"/>
        <v>0,549633238499942+7,45119601898833i</v>
      </c>
      <c r="AW327" s="240" t="str">
        <f t="shared" ca="1" si="498"/>
        <v>-4,45073173660024+6,00111704760629i</v>
      </c>
      <c r="AX327" s="240" t="str">
        <f t="shared" ca="1" si="499"/>
        <v>-7,28990012726369+1,63700181575109i</v>
      </c>
      <c r="AY327" s="240" t="str">
        <f t="shared" ca="1" si="500"/>
        <v>-6,58922199642515-3,5220125343443i</v>
      </c>
      <c r="AZ327" s="240" t="str">
        <f t="shared" ca="1" si="501"/>
        <v>-2,68893424731434-6,97079991276981i</v>
      </c>
      <c r="BA327" s="240" t="str">
        <f t="shared" ca="1" si="502"/>
        <v>2,5170523969427-7,03469018801087i</v>
      </c>
      <c r="BB327" s="240" t="str">
        <f t="shared" ca="1" si="503"/>
        <v>6,50080293148986-3,68265937281529i</v>
      </c>
      <c r="BC327" s="240" t="str">
        <f t="shared" ca="1" si="504"/>
        <v>7,32787858129205+1,4576056764752i</v>
      </c>
      <c r="BD327" s="240" t="str">
        <f t="shared" ca="1" si="505"/>
        <v>4,59666604427288+5,89008319870612i</v>
      </c>
      <c r="BE327" s="240" t="str">
        <f t="shared" ca="1" si="506"/>
        <v>-0,366606194978614+7,46244053296606i</v>
      </c>
      <c r="BF327" s="240" t="str">
        <f t="shared" ca="1" si="507"/>
        <v>-5,15186095231081+5,41116877747374i</v>
      </c>
      <c r="BG327" s="240" t="str">
        <f t="shared" ca="1" si="508"/>
        <v>-7,43546318314605+0,732329203521948i</v>
      </c>
      <c r="BH327" s="240" t="str">
        <f t="shared" ca="1" si="509"/>
        <v>-6,10853604799116-4,30211647455575i</v>
      </c>
      <c r="BI327" s="240" t="str">
        <f t="shared" ca="1" si="510"/>
        <v>-1,8154118863413-7,2475305099863i</v>
      </c>
      <c r="BJ327" s="240" t="str">
        <f t="shared" ca="1" si="511"/>
        <v>3,35924416720902-6,67367196042206i</v>
      </c>
      <c r="BK327" s="240" t="str">
        <f t="shared" ca="1" si="512"/>
        <v>6,90271068831754-2,85919638423775i</v>
      </c>
      <c r="BL327" s="240" t="str">
        <f t="shared" ca="1" si="513"/>
        <v>7,09434302892544+2,34365436832917i</v>
      </c>
      <c r="BM327" s="240" t="str">
        <f t="shared" ca="1" si="514"/>
        <v>3,841087914987+6,40846802594756i</v>
      </c>
      <c r="BN327" s="240" t="str">
        <f t="shared" ca="1" si="515"/>
        <v>-1,27733153004629+7,36144299526941i</v>
      </c>
      <c r="BO327" s="240" t="str">
        <f t="shared" ca="1" si="516"/>
        <v>-5,77550138393337+4,73983149219834i</v>
      </c>
      <c r="BP327" s="240" t="str">
        <f t="shared" ca="1" si="517"/>
        <v>-7,4691899518057-0,183358321589688i</v>
      </c>
      <c r="BQ327" s="240" t="str">
        <f t="shared" ca="1" si="518"/>
        <v>-5,53597203155438-5,0175125785691i</v>
      </c>
      <c r="BR327" s="240" t="str">
        <f t="shared" ca="1" si="519"/>
        <v>-0,914584040807685-7,41525150231274i</v>
      </c>
      <c r="BS327" s="240" t="str">
        <f t="shared" ca="1" si="520"/>
        <v>4,15090977841351-6,21227549467363i</v>
      </c>
      <c r="BT327" s="240" t="str">
        <f t="shared" ca="1" si="521"/>
        <v>7,20079525133235-1,99272842069382i</v>
      </c>
      <c r="BU327" s="240" t="str">
        <f t="shared" ca="1" si="522"/>
        <v>6,75410195397121+3,19445231700423i</v>
      </c>
      <c r="BV327" s="240" t="str">
        <f t="shared" ca="1" si="523"/>
        <v>3,02773624817155+6,83046352905566i</v>
      </c>
      <c r="BW327" s="240" t="str">
        <f t="shared" ca="1" si="524"/>
        <v>-2,16884460995906+7,14972250287401i</v>
      </c>
      <c r="BX327" s="240" t="str">
        <f t="shared" ca="1" si="525"/>
        <v>-6,31227289889034+3,99720272943292i</v>
      </c>
      <c r="BY327" s="240" t="str">
        <f t="shared" ca="1" si="526"/>
        <v>-7,39057315124851-1,0962879668664i</v>
      </c>
      <c r="BZ327" s="240" t="str">
        <f t="shared" ca="1" si="527"/>
        <v>-4,88014184286648-5,65744062308702i</v>
      </c>
      <c r="CA327" s="240" t="str">
        <f t="shared" ca="1" si="528"/>
        <v>-3,59897872693447E-12-7,47144020990943i</v>
      </c>
      <c r="CB327" s="240" t="str">
        <f t="shared" ca="1" si="529"/>
        <v>4,88014184286682-5,65744062308672i</v>
      </c>
      <c r="CC327" s="240" t="str">
        <f t="shared" ca="1" si="530"/>
        <v>7,39057315124857-1,09628796686596i</v>
      </c>
      <c r="CD327" s="240" t="str">
        <f t="shared" ca="1" si="531"/>
        <v>6,3122728988901+3,9972027294333i</v>
      </c>
      <c r="CE327" s="240" t="str">
        <f t="shared" ca="1" si="532"/>
        <v>2,16884460995863+7,14972250287414i</v>
      </c>
      <c r="CF327" s="240" t="str">
        <f t="shared" ca="1" si="533"/>
        <v>-3,02773624817196+6,83046352905548i</v>
      </c>
      <c r="CG327" s="240" t="str">
        <f t="shared" ca="1" si="534"/>
        <v>-6,7541019539714+3,19445231700383i</v>
      </c>
      <c r="CH327" s="240" t="str">
        <f t="shared" ca="1" si="535"/>
        <v>-7,20079525133224-1,99272842069424i</v>
      </c>
      <c r="CI327" s="240" t="str">
        <f t="shared" ca="1" si="536"/>
        <v>-4,15090977841314-6,21227549467388i</v>
      </c>
      <c r="CJ327" s="240" t="str">
        <f t="shared" ca="1" si="537"/>
        <v>0,914584040808551-7,41525150231263i</v>
      </c>
      <c r="CK327" s="240" t="str">
        <f t="shared" ca="1" si="538"/>
        <v>5,53597203155467-5,01751257856877i</v>
      </c>
      <c r="CL327" s="240" t="str">
        <f t="shared" ca="1" si="539"/>
        <v>7,46918995180571-0,183358321589241i</v>
      </c>
      <c r="CM327" s="240" t="str">
        <f t="shared" ca="1" si="540"/>
        <v>5,77550138393309+4,73983149219869i</v>
      </c>
      <c r="CN327" s="240" t="str">
        <f t="shared" ca="1" si="541"/>
        <v>1,27733153004585+7,36144299526948i</v>
      </c>
      <c r="CO327" s="240" t="str">
        <f t="shared" ca="1" si="542"/>
        <v>-3,84108791498775+6,40846802594711i</v>
      </c>
      <c r="CP327" s="240" t="str">
        <f t="shared" ca="1" si="543"/>
        <v>-7,09434302892559+2,34365436832875i</v>
      </c>
      <c r="CQ327" s="240" t="str">
        <f t="shared" ca="1" si="544"/>
        <v>-6,90271068831737-2,85919638423816i</v>
      </c>
      <c r="CR327" s="240" t="str">
        <f t="shared" ca="1" si="545"/>
        <v>-3,35924416721508-6,67367196041901i</v>
      </c>
      <c r="CS327" s="240" t="str">
        <f t="shared" ca="1" si="546"/>
        <v>1,81541188634174-7,24753050998618i</v>
      </c>
      <c r="CT327" s="240" t="str">
        <f t="shared" ca="1" si="547"/>
        <v>6,10853604799142-4,30211647455539i</v>
      </c>
      <c r="CU327" s="240" t="str">
        <f t="shared" ca="1" si="548"/>
        <v>7,43546318314673+0,732329203514996i</v>
      </c>
      <c r="CV327" s="240" t="str">
        <f t="shared" ca="1" si="549"/>
        <v>5,15186095231064+5,4111687774739i</v>
      </c>
      <c r="CW327" s="240" t="str">
        <f t="shared" ca="1" si="550"/>
        <v>0,366606194978168+7,46244053296608i</v>
      </c>
      <c r="CX327" s="240" t="str">
        <f t="shared" ca="1" si="551"/>
        <v>-4,5966660442734+5,89008319870572i</v>
      </c>
      <c r="CY327" s="240" t="str">
        <f t="shared" ca="1" si="552"/>
        <v>-7,32787858129217+1,45760567647455i</v>
      </c>
      <c r="CZ327" s="240" t="str">
        <f t="shared" ca="1" si="553"/>
        <v>-6,50080293148954-3,68265937281586i</v>
      </c>
      <c r="DA327" s="240" t="str">
        <f t="shared" ca="1" si="554"/>
        <v>-2,51705239694228-7,03469018801102i</v>
      </c>
      <c r="DB327" s="240" t="str">
        <f t="shared" ca="1" si="555"/>
        <v>2,68893424731475-6,97079991276964i</v>
      </c>
      <c r="DC327" s="240" t="str">
        <f t="shared" ca="1" si="556"/>
        <v>6,58922199642546-3,52201253434372i</v>
      </c>
      <c r="DD327" s="240" t="str">
        <f t="shared" ca="1" si="557"/>
        <v>7,28990012726349+1,63700181575194i</v>
      </c>
      <c r="DE327" s="240" t="str">
        <f t="shared" ca="1" si="558"/>
        <v>4,45073173659954+6,00111704760681i</v>
      </c>
      <c r="DF327" s="240" t="str">
        <f t="shared" ca="1" si="559"/>
        <v>-0,549633238499963+7,45119601898833i</v>
      </c>
      <c r="DG327" s="240" t="str">
        <f t="shared" ca="1" si="560"/>
        <v>-5,28310603765824+5,28310603765536i</v>
      </c>
      <c r="DH327" s="240" t="str">
        <f t="shared" ca="1" si="561"/>
        <v>-7,45119601898806+0,549633238503531i</v>
      </c>
      <c r="DI327" s="240" t="str">
        <f t="shared" ca="1" si="562"/>
        <v>-6,00111704760844-4,45073173659735i</v>
      </c>
      <c r="DJ327" s="240" t="str">
        <f t="shared" ca="1" si="563"/>
        <v>-1,63700181574714-7,28990012726457i</v>
      </c>
      <c r="DK327" s="240" t="str">
        <f t="shared" ca="1" si="564"/>
        <v>3,52201253434132-6,58922199642675i</v>
      </c>
      <c r="DL327" s="240" t="str">
        <f t="shared" ca="1" si="565"/>
        <v>6,97079991276866-2,6889342473173i</v>
      </c>
      <c r="DM327" s="240" t="str">
        <f t="shared" ca="1" si="566"/>
        <v>7,03469018800966+2,51705239694611i</v>
      </c>
      <c r="DN327" s="240" t="str">
        <f t="shared" ca="1" si="567"/>
        <v>3,68265937281861+6,50080293148798i</v>
      </c>
      <c r="DO327" s="240" t="str">
        <f t="shared" ca="1" si="568"/>
        <v>-1,45760567647896+7,3278785812913i</v>
      </c>
      <c r="DP327" s="240" t="str">
        <f t="shared" ca="1" si="569"/>
        <v>-5,89008319870848+4,59666604426986i</v>
      </c>
      <c r="DQ327" s="240" t="str">
        <f t="shared" ca="1" si="570"/>
        <v>-7,46244053296623-0,366606194975019i</v>
      </c>
      <c r="DR327" s="240" t="str">
        <f t="shared" ca="1" si="571"/>
        <v>-5,4111687774708-5,15186095231389i</v>
      </c>
      <c r="DS327" s="240" t="str">
        <f t="shared" ca="1" si="572"/>
        <v>-0,732329203517711-7,43546318314647i</v>
      </c>
      <c r="DT327" s="240" t="str">
        <f t="shared" ca="1" si="573"/>
        <v>4,30211647455315-6,10853604799299i</v>
      </c>
      <c r="DU327" s="240" t="str">
        <f t="shared" ca="1" si="574"/>
        <v>7,24753050998717-1,81541188633779i</v>
      </c>
      <c r="DV327" s="240" t="str">
        <f t="shared" ca="1" si="575"/>
        <v>6,67367196042043+3,35924416721226i</v>
      </c>
      <c r="DW327" s="240" t="str">
        <f t="shared" ca="1" si="576"/>
        <v>2,85919638424107+6,90271068831617i</v>
      </c>
      <c r="DX327" s="240" t="str">
        <f t="shared" ca="1" si="577"/>
        <v>-2,34365436833301+7,09434302892417i</v>
      </c>
      <c r="DY327" s="240" t="str">
        <f t="shared" ca="1" si="578"/>
        <v>-6,40846802594572+3,84108791499009i</v>
      </c>
      <c r="DZ327" s="240" t="str">
        <f t="shared" ca="1" si="579"/>
        <v>-7,36144299526995-1,27733153004317i</v>
      </c>
      <c r="EA327" s="240" t="str">
        <f t="shared" ca="1" si="580"/>
        <v>-4,73983149219489-5,77550138393621i</v>
      </c>
      <c r="EB327" s="240" t="str">
        <f t="shared" ca="1" si="581"/>
        <v>0,183358321586514-7,46918995180578i</v>
      </c>
      <c r="EC327" s="240" t="str">
        <f t="shared" ca="1" si="582"/>
        <v>5,01751257857179-5,53597203155195i</v>
      </c>
      <c r="ED327" s="240" t="str">
        <f t="shared" ca="1" si="583"/>
        <v>7,41525150231318-0,914584040804091i</v>
      </c>
      <c r="EE327" s="240" t="str">
        <f t="shared" ca="1" si="584"/>
        <v>6,21227549467563+4,15090977841052i</v>
      </c>
      <c r="EF327" s="240" t="str">
        <f t="shared" ca="1" si="585"/>
        <v>1,99272842069729+7,20079525133139i</v>
      </c>
      <c r="EG327" s="240" t="str">
        <f t="shared" ca="1" si="586"/>
        <v>-3,19445231700789+6,75410195396948i</v>
      </c>
      <c r="EH327" s="240" t="str">
        <f t="shared" ca="1" si="587"/>
        <v>-6,83046352905437+3,02773624817445i</v>
      </c>
      <c r="EI327" s="240" t="str">
        <f t="shared" ca="1" si="588"/>
        <v>-7,14972250287296-2,16884460996253i</v>
      </c>
      <c r="EJ327" s="240" t="str">
        <f t="shared" ca="1" si="589"/>
        <v>-3,99720272942986-6,31227289889228i</v>
      </c>
      <c r="EK327" s="240" t="str">
        <f t="shared" ca="1" si="590"/>
        <v>1,09628796686285-7,39057315124904i</v>
      </c>
      <c r="EL327" s="240" t="str">
        <f t="shared" ca="1" si="591"/>
        <v>5,65744062308965-4,88014184286342i</v>
      </c>
      <c r="EM327" s="240" t="str">
        <f t="shared" ca="1" si="592"/>
        <v>7,47144020990943+4,46682242347626E-13i</v>
      </c>
      <c r="EN327" s="240"/>
      <c r="EO327" s="240"/>
      <c r="EP327" s="240"/>
    </row>
    <row r="328" spans="1:146">
      <c r="A328" s="268">
        <f t="shared" si="461"/>
        <v>4.4531249999999909E-3</v>
      </c>
      <c r="B328" s="267">
        <v>228</v>
      </c>
      <c r="C328" s="266">
        <f t="shared" si="462"/>
        <v>45600</v>
      </c>
      <c r="N328" s="265">
        <f t="shared" ca="1" si="463"/>
        <v>7.5280532431360019</v>
      </c>
      <c r="O328" s="240">
        <f t="shared" ca="1" si="464"/>
        <v>-7.4719467568639981</v>
      </c>
      <c r="P328" s="240" t="str">
        <f t="shared" ca="1" si="465"/>
        <v>-5,77589295002568-4,74015284218285i</v>
      </c>
      <c r="Q328" s="240" t="str">
        <f t="shared" ca="1" si="466"/>
        <v>-1,45770449888368-7,32837539508892i</v>
      </c>
      <c r="R328" s="240" t="str">
        <f t="shared" ca="1" si="467"/>
        <v>3,52225131892301-6,58966873095724i</v>
      </c>
      <c r="S328" s="240" t="str">
        <f t="shared" ca="1" si="468"/>
        <v>6,90317867668067-2,85939023136607i</v>
      </c>
      <c r="T328" s="240" t="str">
        <f t="shared" ca="1" si="469"/>
        <v>7,15020723808663+2,16899165277877i</v>
      </c>
      <c r="U328" s="241" t="str">
        <f t="shared" ca="1" si="470"/>
        <v>4,15119120082089+6,21269667307503i</v>
      </c>
      <c r="V328" s="240" t="str">
        <f t="shared" ca="1" si="471"/>
        <v>-0,732378853802777+7,43596729093888i</v>
      </c>
      <c r="W328" s="240" t="str">
        <f t="shared" ca="1" si="472"/>
        <v>-5,28346422044365+5,28346422044308i</v>
      </c>
      <c r="X328" s="240" t="str">
        <f t="shared" ca="1" si="473"/>
        <v>-7,43596729093888+0,732378853802764i</v>
      </c>
      <c r="Y328" s="240" t="str">
        <f t="shared" ca="1" si="474"/>
        <v>-6,212696673075-4,15119120082095i</v>
      </c>
      <c r="Z328" s="240" t="str">
        <f t="shared" ca="1" si="475"/>
        <v>-2,16899165277873-7,15020723808664i</v>
      </c>
      <c r="AA328" s="240" t="str">
        <f t="shared" ca="1" si="476"/>
        <v>2,85939023136613-6,90317867668065i</v>
      </c>
      <c r="AB328" s="240" t="str">
        <f t="shared" ca="1" si="477"/>
        <v>6,58966873095693-3,52225131892359i</v>
      </c>
      <c r="AC328" s="240" t="str">
        <f t="shared" ca="1" si="478"/>
        <v>7,32837539508892+1,45770449888369i</v>
      </c>
      <c r="AD328" s="240" t="str">
        <f t="shared" ca="1" si="479"/>
        <v>4,74015284218293+5,7758929500256i</v>
      </c>
      <c r="AE328" s="240" t="str">
        <f t="shared" ca="1" si="480"/>
        <v>-6,59081266449142E-14+7,471946756864i</v>
      </c>
      <c r="AF328" s="240" t="str">
        <f t="shared" ca="1" si="481"/>
        <v>-4,74015284218304+5,77589295002552i</v>
      </c>
      <c r="AG328" s="240" t="str">
        <f t="shared" ca="1" si="482"/>
        <v>-7,32837539508849+1,45770449888586i</v>
      </c>
      <c r="AH328" s="240" t="str">
        <f t="shared" ca="1" si="483"/>
        <v>-6,58966873095862-3,52225131892042i</v>
      </c>
      <c r="AI328" s="240" t="str">
        <f t="shared" ca="1" si="484"/>
        <v>-2,85939023136326-6,90317867668184i</v>
      </c>
      <c r="AJ328" s="240" t="str">
        <f t="shared" ca="1" si="485"/>
        <v>2,16899165278028-7,15020723808618i</v>
      </c>
      <c r="AK328" s="240" t="str">
        <f t="shared" ca="1" si="486"/>
        <v>6,21269667307504-4,15119120082089i</v>
      </c>
      <c r="AL328" s="240" t="str">
        <f t="shared" ca="1" si="487"/>
        <v>7,43596729093901+0,732378853801469i</v>
      </c>
      <c r="AM328" s="240" t="str">
        <f t="shared" ca="1" si="488"/>
        <v>5,28346422044513+5,2834642204416i</v>
      </c>
      <c r="AN328" s="240" t="str">
        <f t="shared" ca="1" si="489"/>
        <v>0,732378853799053+7,43596729093925i</v>
      </c>
      <c r="AO328" s="240" t="str">
        <f t="shared" ca="1" si="490"/>
        <v>-4,1511912008229+6,21269667307369i</v>
      </c>
      <c r="AP328" s="240" t="str">
        <f t="shared" ca="1" si="491"/>
        <v>-7,15020723808688+2,16899165277795i</v>
      </c>
      <c r="AQ328" s="240" t="str">
        <f t="shared" ca="1" si="492"/>
        <v>-6,90317867668095-2,85939023136541i</v>
      </c>
      <c r="AR328" s="240" t="str">
        <f t="shared" ca="1" si="493"/>
        <v>-6,90317867668095-2,85939023136541i</v>
      </c>
      <c r="AS328" s="240" t="str">
        <f t="shared" ca="1" si="494"/>
        <v>1,45770449888084-7,32837539508948i</v>
      </c>
      <c r="AT328" s="240" t="str">
        <f t="shared" ca="1" si="495"/>
        <v>5,7758929500276-4,7401528421805i</v>
      </c>
      <c r="AU328" s="240" t="str">
        <f t="shared" ca="1" si="496"/>
        <v>7,471946756864+1,6183747505111E-12i</v>
      </c>
      <c r="AV328" s="240" t="str">
        <f t="shared" ca="1" si="497"/>
        <v>5,77589295002554+4,74015284218301i</v>
      </c>
      <c r="AW328" s="240" t="str">
        <f t="shared" ca="1" si="498"/>
        <v>1,45770449888495+7,32837539508867i</v>
      </c>
      <c r="AX328" s="240" t="str">
        <f t="shared" ca="1" si="499"/>
        <v>-3,52225131892114+6,58966873095824i</v>
      </c>
      <c r="AY328" s="240" t="str">
        <f t="shared" ca="1" si="500"/>
        <v>-6,90317867668211+2,85939023136262i</v>
      </c>
      <c r="AZ328" s="240" t="str">
        <f t="shared" ca="1" si="501"/>
        <v>-7,15020723808594-2,16899165278105i</v>
      </c>
      <c r="BA328" s="240" t="str">
        <f t="shared" ca="1" si="502"/>
        <v>-4,15119120082021-6,21269667307549i</v>
      </c>
      <c r="BB328" s="240" t="str">
        <f t="shared" ca="1" si="503"/>
        <v>0,732378853802063-7,43596729093895i</v>
      </c>
      <c r="BC328" s="240" t="str">
        <f t="shared" ca="1" si="504"/>
        <v>5,28346422044217-5,28346422044456i</v>
      </c>
      <c r="BD328" s="240" t="str">
        <f t="shared" ca="1" si="505"/>
        <v>7,4359672909386-0,732378853805645i</v>
      </c>
      <c r="BE328" s="240" t="str">
        <f t="shared" ca="1" si="506"/>
        <v>6,21269667307324+4,15119120082358i</v>
      </c>
      <c r="BF328" s="240" t="str">
        <f t="shared" ca="1" si="507"/>
        <v>2,16899165277718+7,15020723808711i</v>
      </c>
      <c r="BG328" s="240" t="str">
        <f t="shared" ca="1" si="508"/>
        <v>-2,85939023136616+6,90317867668063i</v>
      </c>
      <c r="BH328" s="240" t="str">
        <f t="shared" ca="1" si="509"/>
        <v>-6,58966873095664+3,52225131892412i</v>
      </c>
      <c r="BI328" s="240" t="str">
        <f t="shared" ca="1" si="510"/>
        <v>-7,32837539508929-1,45770449888185i</v>
      </c>
      <c r="BJ328" s="240" t="str">
        <f t="shared" ca="1" si="511"/>
        <v>-4,74015284218562-5,7758929500234i</v>
      </c>
      <c r="BK328" s="240" t="str">
        <f t="shared" ca="1" si="512"/>
        <v>2,2151966261636E-12-7,471946756864i</v>
      </c>
      <c r="BL328" s="240" t="str">
        <f t="shared" ca="1" si="513"/>
        <v>4,74015284218379-5,7758929500249i</v>
      </c>
      <c r="BM328" s="240" t="str">
        <f t="shared" ca="1" si="514"/>
        <v>7,32837539508882-1,45770449888416i</v>
      </c>
      <c r="BN328" s="240" t="str">
        <f t="shared" ca="1" si="515"/>
        <v>6,58966873095786+3,52225131892185i</v>
      </c>
      <c r="BO328" s="240" t="str">
        <f t="shared" ca="1" si="516"/>
        <v>2,85939023136873+6,90317867667957i</v>
      </c>
      <c r="BP328" s="240" t="str">
        <f t="shared" ca="1" si="517"/>
        <v>-2,16899165278183+7,15020723808571i</v>
      </c>
      <c r="BQ328" s="240" t="str">
        <f t="shared" ca="1" si="518"/>
        <v>-6,21269667307594+4,15119120081954i</v>
      </c>
      <c r="BR328" s="240" t="str">
        <f t="shared" ca="1" si="519"/>
        <v>-7,43596729093888-0,732378853802868i</v>
      </c>
      <c r="BS328" s="240" t="str">
        <f t="shared" ca="1" si="520"/>
        <v>-5,28346422044414-5,28346422044259i</v>
      </c>
      <c r="BT328" s="240" t="str">
        <f t="shared" ca="1" si="521"/>
        <v>-0,732378853804628-7,4359672909387i</v>
      </c>
      <c r="BU328" s="240" t="str">
        <f t="shared" ca="1" si="522"/>
        <v>4,15119120081807-6,21269667307693i</v>
      </c>
      <c r="BV328" s="240" t="str">
        <f t="shared" ca="1" si="523"/>
        <v>7,15020723808728-2,16899165277661i</v>
      </c>
      <c r="BW328" s="240" t="str">
        <f t="shared" ca="1" si="524"/>
        <v>6,90317867668024+2,8593902313671i</v>
      </c>
      <c r="BX328" s="240" t="str">
        <f t="shared" ca="1" si="525"/>
        <v>3,52225131892341+6,58966873095702i</v>
      </c>
      <c r="BY328" s="240" t="str">
        <f t="shared" ca="1" si="526"/>
        <v>-1,45770449888243+7,32837539508917i</v>
      </c>
      <c r="BZ328" s="240" t="str">
        <f t="shared" ca="1" si="527"/>
        <v>-5,77589295002377+4,74015284218516i</v>
      </c>
      <c r="CA328" s="240" t="str">
        <f t="shared" ca="1" si="528"/>
        <v>-7,471946756864-3,23674950102219E-12i</v>
      </c>
      <c r="CB328" s="240" t="str">
        <f t="shared" ca="1" si="529"/>
        <v>-5,77589295002452-4,74015284218425i</v>
      </c>
      <c r="CC328" s="240" t="str">
        <f t="shared" ca="1" si="530"/>
        <v>-1,45770449888358-7,32837539508894i</v>
      </c>
      <c r="CD328" s="240" t="str">
        <f t="shared" ca="1" si="531"/>
        <v>3,52225131892238-6,58966873095757i</v>
      </c>
      <c r="CE328" s="240" t="str">
        <f t="shared" ca="1" si="532"/>
        <v>6,90317867667996-2,85939023136779i</v>
      </c>
      <c r="CF328" s="240" t="str">
        <f t="shared" ca="1" si="533"/>
        <v>7,15020723808763+2,16899165277549i</v>
      </c>
      <c r="CG328" s="240" t="str">
        <f t="shared" ca="1" si="534"/>
        <v>4,15119120081869+6,21269667307651i</v>
      </c>
      <c r="CH328" s="240" t="str">
        <f t="shared" ca="1" si="535"/>
        <v>-0,732378853803885+7,43596729093877i</v>
      </c>
      <c r="CI328" s="240" t="str">
        <f t="shared" ca="1" si="536"/>
        <v>-5,28346422044331+5,28346422044342i</v>
      </c>
      <c r="CJ328" s="240" t="str">
        <f t="shared" ca="1" si="537"/>
        <v>-7,43596729093876+0,732378853804034i</v>
      </c>
      <c r="CK328" s="240" t="str">
        <f t="shared" ca="1" si="538"/>
        <v>-6,21269667307659-4,15119120081856i</v>
      </c>
      <c r="CL328" s="240" t="str">
        <f t="shared" ca="1" si="539"/>
        <v>-2,16899165277564-7,15020723808758i</v>
      </c>
      <c r="CM328" s="240" t="str">
        <f t="shared" ca="1" si="540"/>
        <v>2,85939023136765-6,90317867668001i</v>
      </c>
      <c r="CN328" s="240" t="str">
        <f t="shared" ca="1" si="541"/>
        <v>6,5896687309573-3,52225131892288i</v>
      </c>
      <c r="CO328" s="240" t="str">
        <f t="shared" ca="1" si="542"/>
        <v>7,32837539508906+1,45770449888301i</v>
      </c>
      <c r="CP328" s="240" t="str">
        <f t="shared" ca="1" si="543"/>
        <v>4,74015284218437+5,77589295002442i</v>
      </c>
      <c r="CQ328" s="240" t="str">
        <f t="shared" ca="1" si="544"/>
        <v>3,3868556098286E-12+7,471946756864i</v>
      </c>
      <c r="CR328" s="240" t="str">
        <f t="shared" ca="1" si="545"/>
        <v>-4,74015284218505+5,77589295002387i</v>
      </c>
      <c r="CS328" s="240" t="str">
        <f t="shared" ca="1" si="546"/>
        <v>-7,32837539508914+1,45770449888258i</v>
      </c>
      <c r="CT328" s="240" t="str">
        <f t="shared" ca="1" si="547"/>
        <v>-6,5896687309571-3,52225131892327i</v>
      </c>
      <c r="CU328" s="240" t="str">
        <f t="shared" ca="1" si="548"/>
        <v>-2,85939023136724-6,90317867668019i</v>
      </c>
      <c r="CV328" s="240" t="str">
        <f t="shared" ca="1" si="549"/>
        <v>2,16899165277606-7,15020723808745i</v>
      </c>
      <c r="CW328" s="240" t="str">
        <f t="shared" ca="1" si="550"/>
        <v>6,21269667307684-4,15119120081819i</v>
      </c>
      <c r="CX328" s="240" t="str">
        <f t="shared" ca="1" si="551"/>
        <v>7,43596729093871+0,732378853804479i</v>
      </c>
      <c r="CY328" s="240" t="str">
        <f t="shared" ca="1" si="552"/>
        <v>5,28346422044299+5,28346422044373i</v>
      </c>
      <c r="CZ328" s="240" t="str">
        <f t="shared" ca="1" si="553"/>
        <v>0,732378853803017+7,43596729093886i</v>
      </c>
      <c r="DA328" s="240" t="str">
        <f t="shared" ca="1" si="554"/>
        <v>-4,15119120081941+6,21269667307602i</v>
      </c>
      <c r="DB328" s="240" t="str">
        <f t="shared" ca="1" si="555"/>
        <v>-7,15020723808566+2,16899165278197i</v>
      </c>
      <c r="DC328" s="240" t="str">
        <f t="shared" ca="1" si="556"/>
        <v>-6,90317867667979-2,8593902313682i</v>
      </c>
      <c r="DD328" s="240" t="str">
        <f t="shared" ca="1" si="557"/>
        <v>-3,52225131892235-6,58966873095758i</v>
      </c>
      <c r="DE328" s="240" t="str">
        <f t="shared" ca="1" si="558"/>
        <v>1,4577044988836-7,32837539508894i</v>
      </c>
      <c r="DF328" s="240" t="str">
        <f t="shared" ca="1" si="559"/>
        <v>5,77589295002507-4,74015284218358i</v>
      </c>
      <c r="DG328" s="240" t="str">
        <f t="shared" ca="1" si="560"/>
        <v>7,471946756864-2,36530273497001E-12i</v>
      </c>
      <c r="DH328" s="240" t="str">
        <f t="shared" ca="1" si="561"/>
        <v>5,77589295002322+4,74015284218584i</v>
      </c>
      <c r="DI328" s="240" t="str">
        <f t="shared" ca="1" si="562"/>
        <v>1,45770449888158+7,32837539508934i</v>
      </c>
      <c r="DJ328" s="240" t="str">
        <f t="shared" ca="1" si="563"/>
        <v>-3,52225131892418+6,58966873095661i</v>
      </c>
      <c r="DK328" s="240" t="str">
        <f t="shared" ca="1" si="564"/>
        <v>-6,90317867668058+2,8593902313663i</v>
      </c>
      <c r="DL328" s="240" t="str">
        <f t="shared" ca="1" si="565"/>
        <v>-7,15020723808716-2,16899165277704i</v>
      </c>
      <c r="DM328" s="240" t="str">
        <f t="shared" ca="1" si="566"/>
        <v>-4,1511912008237-6,21269667307316i</v>
      </c>
      <c r="DN328" s="240" t="str">
        <f t="shared" ca="1" si="567"/>
        <v>0,732378853805495-7,43596729093862i</v>
      </c>
      <c r="DO328" s="240" t="str">
        <f t="shared" ca="1" si="568"/>
        <v>5,28346422044446-5,28346422044227i</v>
      </c>
      <c r="DP328" s="240" t="str">
        <f t="shared" ca="1" si="569"/>
        <v>7,43596729093891-0,732378853802424i</v>
      </c>
      <c r="DQ328" s="240" t="str">
        <f t="shared" ca="1" si="570"/>
        <v>6,21269667307569+4,15119120081991i</v>
      </c>
      <c r="DR328" s="240" t="str">
        <f t="shared" ca="1" si="571"/>
        <v>2,1689916527814+7,15020723808583i</v>
      </c>
      <c r="DS328" s="240" t="str">
        <f t="shared" ca="1" si="572"/>
        <v>-2,85939023136915+6,9031786766794i</v>
      </c>
      <c r="DT328" s="240" t="str">
        <f t="shared" ca="1" si="573"/>
        <v>-6,58966873095807+3,52225131892146i</v>
      </c>
      <c r="DU328" s="240" t="str">
        <f t="shared" ca="1" si="574"/>
        <v>-7,32837539508873-1,4577044988846i</v>
      </c>
      <c r="DV328" s="240" t="str">
        <f t="shared" ca="1" si="575"/>
        <v>-4,74015284218345-5,77589295002518i</v>
      </c>
      <c r="DW328" s="240" t="str">
        <f t="shared" ca="1" si="576"/>
        <v>-2,19321185852358E-12-7,471946756864i</v>
      </c>
      <c r="DX328" s="240" t="str">
        <f t="shared" ca="1" si="577"/>
        <v>4,74015284218596-5,77589295002312i</v>
      </c>
      <c r="DY328" s="240" t="str">
        <f t="shared" ca="1" si="578"/>
        <v>7,32837539508937-1,45770449888141i</v>
      </c>
      <c r="DZ328" s="240" t="str">
        <f t="shared" ca="1" si="579"/>
        <v>6,58966873095653+3,52225131892433i</v>
      </c>
      <c r="EA328" s="240" t="str">
        <f t="shared" ca="1" si="580"/>
        <v>2,85939023136535+6,90317867668097i</v>
      </c>
      <c r="EB328" s="240" t="str">
        <f t="shared" ca="1" si="581"/>
        <v>-2,16899165277801+7,15020723808686i</v>
      </c>
      <c r="EC328" s="240" t="str">
        <f t="shared" ca="1" si="582"/>
        <v>-6,21269667307373+4,15119120082285i</v>
      </c>
      <c r="ED328" s="240" t="str">
        <f t="shared" ca="1" si="583"/>
        <v>-7,43596729093852-0,732378853806512i</v>
      </c>
      <c r="EE328" s="240" t="str">
        <f t="shared" ca="1" si="584"/>
        <v>-5,28346422044155-5,28346422044518i</v>
      </c>
      <c r="EF328" s="240" t="str">
        <f t="shared" ca="1" si="585"/>
        <v>-0,732378853801407-7,43596729093902i</v>
      </c>
      <c r="EG328" s="240" t="str">
        <f t="shared" ca="1" si="586"/>
        <v>4,15119120082076-6,21269667307512i</v>
      </c>
      <c r="EH328" s="240" t="str">
        <f t="shared" ca="1" si="587"/>
        <v>7,15020723808613-2,16899165278042i</v>
      </c>
      <c r="EI328" s="240" t="str">
        <f t="shared" ca="1" si="588"/>
        <v>6,90317867668193+2,85939023136303i</v>
      </c>
      <c r="EJ328" s="240" t="str">
        <f t="shared" ca="1" si="589"/>
        <v>3,52225131892055+6,58966873095854i</v>
      </c>
      <c r="EK328" s="240" t="str">
        <f t="shared" ca="1" si="590"/>
        <v>-1,4577044988856+7,32837539508854i</v>
      </c>
      <c r="EL328" s="240" t="str">
        <f t="shared" ca="1" si="591"/>
        <v>-5,77589295002583+4,74015284218266i</v>
      </c>
      <c r="EM328" s="240" t="str">
        <f t="shared" ca="1" si="592"/>
        <v>-7,471946756864+1,171658983665E-12i</v>
      </c>
      <c r="EN328" s="240"/>
      <c r="EO328" s="240"/>
      <c r="EP328" s="240"/>
    </row>
    <row r="329" spans="1:146">
      <c r="A329" s="268">
        <f t="shared" si="461"/>
        <v>4.4726562499999905E-3</v>
      </c>
      <c r="B329" s="267">
        <v>229</v>
      </c>
      <c r="C329" s="266">
        <f t="shared" si="462"/>
        <v>45800</v>
      </c>
      <c r="N329" s="265">
        <f t="shared" ca="1" si="463"/>
        <v>7.5275804021448876</v>
      </c>
      <c r="O329" s="240">
        <f t="shared" ca="1" si="464"/>
        <v>-7.4724195978551124</v>
      </c>
      <c r="P329" s="240" t="str">
        <f t="shared" ca="1" si="465"/>
        <v>-5,89085529569612-4,59726859467425i</v>
      </c>
      <c r="Q329" s="240" t="str">
        <f t="shared" ca="1" si="466"/>
        <v>-1,81564985819967-7,24848054690283i</v>
      </c>
      <c r="R329" s="240" t="str">
        <f t="shared" ca="1" si="467"/>
        <v>3,02813313663123-6,8313588950695i</v>
      </c>
      <c r="S329" s="240" t="str">
        <f t="shared" ca="1" si="468"/>
        <v>6,59008573948166-3,52247421462382i</v>
      </c>
      <c r="T329" s="240" t="str">
        <f t="shared" ca="1" si="469"/>
        <v>7,36240796431554+1,27749896805915i</v>
      </c>
      <c r="U329" s="241" t="str">
        <f t="shared" ca="1" si="470"/>
        <v>5,01817029531376+5,53669771015537i</v>
      </c>
      <c r="V329" s="240" t="str">
        <f t="shared" ca="1" si="471"/>
        <v>0,549705286749609+7,45217275323973i</v>
      </c>
      <c r="W329" s="240" t="str">
        <f t="shared" ca="1" si="472"/>
        <v>-4,15145389720068+6,21308982599048i</v>
      </c>
      <c r="X329" s="240" t="str">
        <f t="shared" ca="1" si="473"/>
        <v>-7,09527298537913+2,34396158444595i</v>
      </c>
      <c r="Y329" s="240" t="str">
        <f t="shared" ca="1" si="474"/>
        <v>-7,03561232491779-2,51738234280653i</v>
      </c>
      <c r="Z329" s="240" t="str">
        <f t="shared" ca="1" si="475"/>
        <v>-3,99772669965027-6,31310033828962i</v>
      </c>
      <c r="AA329" s="240" t="str">
        <f t="shared" ca="1" si="476"/>
        <v>0,732425200324116-7,43643785507143i</v>
      </c>
      <c r="AB329" s="240" t="str">
        <f t="shared" ca="1" si="477"/>
        <v>5,15253628000875-5,41187809633613i</v>
      </c>
      <c r="AC329" s="240" t="str">
        <f t="shared" ca="1" si="478"/>
        <v>7,3915419387987-1,09643167292315i</v>
      </c>
      <c r="AD329" s="240" t="str">
        <f t="shared" ca="1" si="479"/>
        <v>6,50165508419935+3,6831421113655i</v>
      </c>
      <c r="AE329" s="240" t="str">
        <f t="shared" ca="1" si="480"/>
        <v>2,85957117977919+6,90361552479463i</v>
      </c>
      <c r="AF329" s="240" t="str">
        <f t="shared" ca="1" si="481"/>
        <v>-1,99298963595353+7,20173916199351i</v>
      </c>
      <c r="AG329" s="240" t="str">
        <f t="shared" ca="1" si="482"/>
        <v>-6,00190369937995+4,45131515731907i</v>
      </c>
      <c r="AH329" s="240" t="str">
        <f t="shared" ca="1" si="483"/>
        <v>-7,47016904477816-0,183382356968561i</v>
      </c>
      <c r="AI329" s="240" t="str">
        <f t="shared" ca="1" si="484"/>
        <v>-5,77625846105557-4,74045280933089i</v>
      </c>
      <c r="AJ329" s="240" t="str">
        <f t="shared" ca="1" si="485"/>
        <v>-1,63721640086412-7,29085571816852i</v>
      </c>
      <c r="AK329" s="240" t="str">
        <f t="shared" ca="1" si="486"/>
        <v>3,19487105930961-6,75498731018757i</v>
      </c>
      <c r="AL329" s="240" t="str">
        <f t="shared" ca="1" si="487"/>
        <v>6,67454677353298-3,35968451113042i</v>
      </c>
      <c r="AM329" s="240" t="str">
        <f t="shared" ca="1" si="488"/>
        <v>7,32883915057329+1,45779674558331i</v>
      </c>
      <c r="AN329" s="240" t="str">
        <f t="shared" ca="1" si="489"/>
        <v>4,88078155247603+5,65818222430304i</v>
      </c>
      <c r="AO329" s="240" t="str">
        <f t="shared" ca="1" si="490"/>
        <v>0,366654251267395+7,46341874119607i</v>
      </c>
      <c r="AP329" s="240" t="str">
        <f t="shared" ca="1" si="491"/>
        <v>-4,30268041415451+6,10933678070381i</v>
      </c>
      <c r="AQ329" s="240" t="str">
        <f t="shared" ca="1" si="492"/>
        <v>-7,15065971870278+2,16912891127535i</v>
      </c>
      <c r="AR329" s="240" t="str">
        <f t="shared" ca="1" si="493"/>
        <v>-7,15065971870278+2,16912891127535i</v>
      </c>
      <c r="AS329" s="240" t="str">
        <f t="shared" ca="1" si="494"/>
        <v>-3,84159142102248-6,40930807500589i</v>
      </c>
      <c r="AT329" s="240" t="str">
        <f t="shared" ca="1" si="495"/>
        <v>0,914703928342982-7,41622352480581i</v>
      </c>
      <c r="AU329" s="240" t="str">
        <f t="shared" ca="1" si="496"/>
        <v>5,28379856951276-5,28379856951645i</v>
      </c>
      <c r="AV329" s="240" t="str">
        <f t="shared" ca="1" si="497"/>
        <v>7,41622352480519-0,914703928347951i</v>
      </c>
      <c r="AW329" s="240" t="str">
        <f t="shared" ca="1" si="498"/>
        <v>6,40930807500846+3,84159142101818i</v>
      </c>
      <c r="AX329" s="240" t="str">
        <f t="shared" ca="1" si="499"/>
        <v>2,68928672417743+6,97171367466939i</v>
      </c>
      <c r="AY329" s="240" t="str">
        <f t="shared" ca="1" si="500"/>
        <v>-2,16912891127056+7,15065971870424i</v>
      </c>
      <c r="AZ329" s="240" t="str">
        <f t="shared" ca="1" si="501"/>
        <v>-6,10933678070093+4,3026804141586i</v>
      </c>
      <c r="BA329" s="240" t="str">
        <f t="shared" ca="1" si="502"/>
        <v>-7,46341874119631-0,366654251262396i</v>
      </c>
      <c r="BB329" s="240" t="str">
        <f t="shared" ca="1" si="503"/>
        <v>-5,6581822243063-4,88078155247224i</v>
      </c>
      <c r="BC329" s="240" t="str">
        <f t="shared" ca="1" si="504"/>
        <v>-1,45779674558822-7,32883915057231i</v>
      </c>
      <c r="BD329" s="240" t="str">
        <f t="shared" ca="1" si="505"/>
        <v>3,35968451112595-6,67454677353523i</v>
      </c>
      <c r="BE329" s="240" t="str">
        <f t="shared" ca="1" si="506"/>
        <v>6,75498731018543-3,19487105931413i</v>
      </c>
      <c r="BF329" s="240" t="str">
        <f t="shared" ca="1" si="507"/>
        <v>7,2908557181696+1,63721640085935i</v>
      </c>
      <c r="BG329" s="240" t="str">
        <f t="shared" ca="1" si="508"/>
        <v>4,74045280933485+5,77625846105232i</v>
      </c>
      <c r="BH329" s="240" t="str">
        <f t="shared" ca="1" si="509"/>
        <v>0,183382356973672+7,47016904477803i</v>
      </c>
      <c r="BI329" s="240" t="str">
        <f t="shared" ca="1" si="510"/>
        <v>-4,4513151573211+6,00190369937844i</v>
      </c>
      <c r="BJ329" s="240" t="str">
        <f t="shared" ca="1" si="511"/>
        <v>-7,2017391619926+1,99298963595681i</v>
      </c>
      <c r="BK329" s="240" t="str">
        <f t="shared" ca="1" si="512"/>
        <v>-6,90361552479309-2,8595711797829i</v>
      </c>
      <c r="BL329" s="240" t="str">
        <f t="shared" ca="1" si="513"/>
        <v>-3,68314211136209-6,50165508420128i</v>
      </c>
      <c r="BM329" s="240" t="str">
        <f t="shared" ca="1" si="514"/>
        <v>1,0964316729265-7,39154193879821i</v>
      </c>
      <c r="BN329" s="240" t="str">
        <f t="shared" ca="1" si="515"/>
        <v>5,41187809633831-5,15253628000645i</v>
      </c>
      <c r="BO329" s="240" t="str">
        <f t="shared" ca="1" si="516"/>
        <v>7,43643785507171-0,732425200321172i</v>
      </c>
      <c r="BP329" s="240" t="str">
        <f t="shared" ca="1" si="517"/>
        <v>6,3131003382879+3,99772669965299i</v>
      </c>
      <c r="BQ329" s="240" t="str">
        <f t="shared" ca="1" si="518"/>
        <v>2,5173823428037+7,0356123249188i</v>
      </c>
      <c r="BR329" s="240" t="str">
        <f t="shared" ca="1" si="519"/>
        <v>-2,34396158444901+7,09527298537812i</v>
      </c>
      <c r="BS329" s="240" t="str">
        <f t="shared" ca="1" si="520"/>
        <v>-6,21308982599215+4,15145389719818i</v>
      </c>
      <c r="BT329" s="240" t="str">
        <f t="shared" ca="1" si="521"/>
        <v>-7,45217275323949-0,549705286752877i</v>
      </c>
      <c r="BU329" s="240" t="str">
        <f t="shared" ca="1" si="522"/>
        <v>-5,53669771015332-5,01817029531603i</v>
      </c>
      <c r="BV329" s="240" t="str">
        <f t="shared" ca="1" si="523"/>
        <v>-1,2774989680559-7,36240796431611i</v>
      </c>
      <c r="BW329" s="240" t="str">
        <f t="shared" ca="1" si="524"/>
        <v>3,52247421462589-6,59008573948054i</v>
      </c>
      <c r="BX329" s="240" t="str">
        <f t="shared" ca="1" si="525"/>
        <v>6,83135889507054-3,02813313662886i</v>
      </c>
      <c r="BY329" s="240" t="str">
        <f t="shared" ca="1" si="526"/>
        <v>7,24848054690225+1,81564985820198i</v>
      </c>
      <c r="BZ329" s="240" t="str">
        <f t="shared" ca="1" si="527"/>
        <v>4,59726859467212+5,89085529569778i</v>
      </c>
      <c r="CA329" s="240" t="str">
        <f t="shared" ca="1" si="528"/>
        <v>-2,42771736748401E-12+7,47241959785511i</v>
      </c>
      <c r="CB329" s="240" t="str">
        <f t="shared" ca="1" si="529"/>
        <v>-4,59726859467595+5,8908552956948i</v>
      </c>
      <c r="CC329" s="240" t="str">
        <f t="shared" ca="1" si="530"/>
        <v>-7,24848054690343+1,81564985819728i</v>
      </c>
      <c r="CD329" s="240" t="str">
        <f t="shared" ca="1" si="531"/>
        <v>-6,83135889506858-3,0281331366333i</v>
      </c>
      <c r="CE329" s="240" t="str">
        <f t="shared" ca="1" si="532"/>
        <v>-3,52247421462161-6,59008573948284i</v>
      </c>
      <c r="CF329" s="240" t="str">
        <f t="shared" ca="1" si="533"/>
        <v>1,27749896806068-7,36240796431528i</v>
      </c>
      <c r="CG329" s="240" t="str">
        <f t="shared" ca="1" si="534"/>
        <v>5,53669771015658-5,01817029531243i</v>
      </c>
      <c r="CH329" s="240" t="str">
        <f t="shared" ca="1" si="535"/>
        <v>7,45217275323985-0,549705286748034i</v>
      </c>
      <c r="CI329" s="240" t="str">
        <f t="shared" ca="1" si="536"/>
        <v>6,21308982598945+4,15145389720222i</v>
      </c>
      <c r="CJ329" s="240" t="str">
        <f t="shared" ca="1" si="537"/>
        <v>2,3439615844444+7,09527298537963i</v>
      </c>
      <c r="CK329" s="240" t="str">
        <f t="shared" ca="1" si="538"/>
        <v>-2,51738234280826+7,03561232491716i</v>
      </c>
      <c r="CL329" s="240" t="str">
        <f t="shared" ca="1" si="539"/>
        <v>-6,3131003382905+3,99772669964888i</v>
      </c>
      <c r="CM329" s="240" t="str">
        <f t="shared" ca="1" si="540"/>
        <v>-7,43643785507124-0,732425200326004i</v>
      </c>
      <c r="CN329" s="240" t="str">
        <f t="shared" ca="1" si="541"/>
        <v>-5,41187809633496-5,15253628000997i</v>
      </c>
      <c r="CO329" s="240" t="str">
        <f t="shared" ca="1" si="542"/>
        <v>-1,0964316729217-7,39154193879892i</v>
      </c>
      <c r="CP329" s="240" t="str">
        <f t="shared" ca="1" si="543"/>
        <v>3,68314211136631-6,50165508419888i</v>
      </c>
      <c r="CQ329" s="240" t="str">
        <f t="shared" ca="1" si="544"/>
        <v>6,90361552479495-2,85957117977842i</v>
      </c>
      <c r="CR329" s="240" t="str">
        <f t="shared" ca="1" si="545"/>
        <v>7,20173916199323+1,99298963595453i</v>
      </c>
      <c r="CS329" s="240" t="str">
        <f t="shared" ca="1" si="546"/>
        <v>4,4513151573172+6,00190369938133i</v>
      </c>
      <c r="CT329" s="240" t="str">
        <f t="shared" ca="1" si="547"/>
        <v>-0,183382356971095+7,4701690447781i</v>
      </c>
      <c r="CU329" s="240" t="str">
        <f t="shared" ca="1" si="548"/>
        <v>-4,74045280933269+5,77625846105409i</v>
      </c>
      <c r="CV329" s="240" t="str">
        <f t="shared" ca="1" si="549"/>
        <v>-7,29085571816908+1,63721640086166i</v>
      </c>
      <c r="CW329" s="240" t="str">
        <f t="shared" ca="1" si="550"/>
        <v>-6,75498731018653-3,1948710593118i</v>
      </c>
      <c r="CX329" s="240" t="str">
        <f t="shared" ca="1" si="551"/>
        <v>-3,35968451112806-6,67454677353416i</v>
      </c>
      <c r="CY329" s="240" t="str">
        <f t="shared" ca="1" si="552"/>
        <v>1,4577967455857-7,32883915057282i</v>
      </c>
      <c r="CZ329" s="240" t="str">
        <f t="shared" ca="1" si="553"/>
        <v>5,65818222430476-4,88078155247403i</v>
      </c>
      <c r="DA329" s="240" t="str">
        <f t="shared" ca="1" si="554"/>
        <v>7,46341874119619-0,36665425126497i</v>
      </c>
      <c r="DB329" s="240" t="str">
        <f t="shared" ca="1" si="555"/>
        <v>6,10933678070253+4,30268041415632i</v>
      </c>
      <c r="DC329" s="240" t="str">
        <f t="shared" ca="1" si="556"/>
        <v>2,16912891127303+7,15065971870349i</v>
      </c>
      <c r="DD329" s="240" t="str">
        <f t="shared" ca="1" si="557"/>
        <v>-2,68928672417483+6,9717136746704i</v>
      </c>
      <c r="DE329" s="240" t="str">
        <f t="shared" ca="1" si="558"/>
        <v>-6,40930807500692+3,84159142102076i</v>
      </c>
      <c r="DF329" s="240" t="str">
        <f t="shared" ca="1" si="559"/>
        <v>-7,41622352480548-0,914703928345605i</v>
      </c>
      <c r="DG329" s="240" t="str">
        <f t="shared" ca="1" si="560"/>
        <v>-5,28379856951459-5,28379856951462i</v>
      </c>
      <c r="DH329" s="240" t="str">
        <f t="shared" ca="1" si="561"/>
        <v>-0,914703928345538-7,41622352480549i</v>
      </c>
      <c r="DI329" s="240" t="str">
        <f t="shared" ca="1" si="562"/>
        <v>3,84159142102008-6,40930807500733i</v>
      </c>
      <c r="DJ329" s="240" t="str">
        <f t="shared" ca="1" si="563"/>
        <v>6,97171367467042-2,68928672417477i</v>
      </c>
      <c r="DK329" s="240" t="str">
        <f t="shared" ca="1" si="564"/>
        <v>7,15065971870347+2,16912891127309i</v>
      </c>
      <c r="DL329" s="240" t="str">
        <f t="shared" ca="1" si="565"/>
        <v>4,30268041415662+6,10933678070232i</v>
      </c>
      <c r="DM329" s="240" t="str">
        <f t="shared" ca="1" si="566"/>
        <v>-0,366654251264608+7,4634187411962i</v>
      </c>
      <c r="DN329" s="240" t="str">
        <f t="shared" ca="1" si="567"/>
        <v>-4,88078155247376+5,658182224305i</v>
      </c>
      <c r="DO329" s="240" t="str">
        <f t="shared" ca="1" si="568"/>
        <v>-7,32883915057283+1,45779674558564i</v>
      </c>
      <c r="DP329" s="240" t="str">
        <f t="shared" ca="1" si="569"/>
        <v>-6,67454677353414-3,35968451112812i</v>
      </c>
      <c r="DQ329" s="240" t="str">
        <f t="shared" ca="1" si="570"/>
        <v>-3,19487105931212-6,75498731018638i</v>
      </c>
      <c r="DR329" s="240" t="str">
        <f t="shared" ca="1" si="571"/>
        <v>1,6372164008613-7,29085571816916i</v>
      </c>
      <c r="DS329" s="240" t="str">
        <f t="shared" ca="1" si="572"/>
        <v>5,77625846105413-4,74045280933264i</v>
      </c>
      <c r="DT329" s="240" t="str">
        <f t="shared" ca="1" si="573"/>
        <v>7,4701690447781-0,183382356971033i</v>
      </c>
      <c r="DU329" s="240" t="str">
        <f t="shared" ca="1" si="574"/>
        <v>6,00190369938155+4,45131515731691i</v>
      </c>
      <c r="DV329" s="240" t="str">
        <f t="shared" ca="1" si="575"/>
        <v>1,99298963595488+7,20173916199313i</v>
      </c>
      <c r="DW329" s="240" t="str">
        <f t="shared" ca="1" si="576"/>
        <v>-2,85957117977848+6,90361552479493i</v>
      </c>
      <c r="DX329" s="240" t="str">
        <f t="shared" ca="1" si="577"/>
        <v>-6,50165508419891+3,68314211136626i</v>
      </c>
      <c r="DY329" s="240" t="str">
        <f t="shared" ca="1" si="578"/>
        <v>-7,39154193879897-1,09643167292134i</v>
      </c>
      <c r="DZ329" s="240" t="str">
        <f t="shared" ca="1" si="579"/>
        <v>-5,15253628001024-5,41187809633471i</v>
      </c>
      <c r="EA329" s="240" t="str">
        <f t="shared" ca="1" si="580"/>
        <v>-0,732425200326364-7,43643785507121i</v>
      </c>
      <c r="EB329" s="240" t="str">
        <f t="shared" ca="1" si="581"/>
        <v>3,99772669964894-6,31310033829047i</v>
      </c>
      <c r="EC329" s="240" t="str">
        <f t="shared" ca="1" si="582"/>
        <v>7,03561232491719-2,5173823428082i</v>
      </c>
      <c r="ED329" s="240" t="str">
        <f t="shared" ca="1" si="583"/>
        <v>7,09527298537975+2,34396158444405i</v>
      </c>
      <c r="EE329" s="240" t="str">
        <f t="shared" ca="1" si="584"/>
        <v>4,15145389720252+6,21308982598925i</v>
      </c>
      <c r="EF329" s="240" t="str">
        <f t="shared" ca="1" si="585"/>
        <v>-0,549705286748096+7,45217275323984i</v>
      </c>
      <c r="EG329" s="240" t="str">
        <f t="shared" ca="1" si="586"/>
        <v>-5,01817029531247+5,53669771015653i</v>
      </c>
      <c r="EH329" s="240" t="str">
        <f t="shared" ca="1" si="587"/>
        <v>-7,36240796431522+1,27749896806104i</v>
      </c>
      <c r="EI329" s="240" t="str">
        <f t="shared" ca="1" si="588"/>
        <v>-6,590085739483-3,52247421462129i</v>
      </c>
      <c r="EJ329" s="240" t="str">
        <f t="shared" ca="1" si="589"/>
        <v>-3,02813313663325-6,8313588950686i</v>
      </c>
      <c r="EK329" s="240" t="str">
        <f t="shared" ca="1" si="590"/>
        <v>1,81564985819734-7,24848054690341i</v>
      </c>
      <c r="EL329" s="240" t="str">
        <f t="shared" ca="1" si="591"/>
        <v>5,89085529569457-4,59726859467623i</v>
      </c>
      <c r="EM329" s="240" t="str">
        <f t="shared" ca="1" si="592"/>
        <v>7,47241959785511-2,79020705291459E-12i</v>
      </c>
      <c r="EN329" s="240"/>
      <c r="EO329" s="240"/>
      <c r="EP329" s="240"/>
    </row>
    <row r="330" spans="1:146">
      <c r="A330" s="268">
        <f t="shared" si="461"/>
        <v>4.4921874999999901E-3</v>
      </c>
      <c r="B330" s="267">
        <v>230</v>
      </c>
      <c r="C330" s="266">
        <f t="shared" si="462"/>
        <v>46000</v>
      </c>
      <c r="N330" s="265">
        <f t="shared" ca="1" si="463"/>
        <v>7.5271387836169801</v>
      </c>
      <c r="O330" s="240">
        <f t="shared" ca="1" si="464"/>
        <v>-7.4728612163830199</v>
      </c>
      <c r="P330" s="240" t="str">
        <f t="shared" ca="1" si="465"/>
        <v>-6,00225841070846-4,45157822916784i</v>
      </c>
      <c r="Q330" s="240" t="str">
        <f t="shared" ca="1" si="466"/>
        <v>-2,169257106365-7,15108232128581i</v>
      </c>
      <c r="R330" s="240" t="str">
        <f t="shared" ca="1" si="467"/>
        <v>2,51753111960753-7,03602812822186i</v>
      </c>
      <c r="S330" s="240" t="str">
        <f t="shared" ca="1" si="468"/>
        <v>6,21345701837688-4,15169924730882i</v>
      </c>
      <c r="T330" s="240" t="str">
        <f t="shared" ca="1" si="469"/>
        <v>7,46385982777521+0,366675920459469i</v>
      </c>
      <c r="U330" s="241" t="str">
        <f t="shared" ca="1" si="470"/>
        <v>5,77659983679326+4,74073296916011i</v>
      </c>
      <c r="V330" s="240" t="str">
        <f t="shared" ca="1" si="471"/>
        <v>1,81575716274875+7,24890893067696i</v>
      </c>
      <c r="W330" s="240" t="str">
        <f t="shared" ca="1" si="472"/>
        <v>-2,85974017987326+6,90402352711373i</v>
      </c>
      <c r="X330" s="240" t="str">
        <f t="shared" ca="1" si="473"/>
        <v>-6,40968686385329+3,84181845831736i</v>
      </c>
      <c r="Y330" s="240" t="str">
        <f t="shared" ca="1" si="474"/>
        <v>-7,4368773470854-0,732468486509533i</v>
      </c>
      <c r="Z330" s="240" t="str">
        <f t="shared" ca="1" si="475"/>
        <v>-5,53702492790014-5,01846686819133i</v>
      </c>
      <c r="AA330" s="240" t="str">
        <f t="shared" ca="1" si="476"/>
        <v>-1,45788290108591-7,32927228352466i</v>
      </c>
      <c r="AB330" s="240" t="str">
        <f t="shared" ca="1" si="477"/>
        <v>3,19505987556199-6,75538652860777i</v>
      </c>
      <c r="AC330" s="240" t="str">
        <f t="shared" ca="1" si="478"/>
        <v>6,59047521225242-3,52268239215629i</v>
      </c>
      <c r="AD330" s="240" t="str">
        <f t="shared" ca="1" si="479"/>
        <v>7,39197877747293+1,09649647181891i</v>
      </c>
      <c r="AE330" s="240" t="str">
        <f t="shared" ca="1" si="480"/>
        <v>5,28411084097063+5,28411084097014i</v>
      </c>
      <c r="AF330" s="240" t="str">
        <f t="shared" ca="1" si="481"/>
        <v>1,09649647181884+7,39197877747294i</v>
      </c>
      <c r="AG330" s="240" t="str">
        <f t="shared" ca="1" si="482"/>
        <v>-3,52268239215569+6,59047521225273i</v>
      </c>
      <c r="AH330" s="240" t="str">
        <f t="shared" ca="1" si="483"/>
        <v>-6,7553865286078+3,19505987556193i</v>
      </c>
      <c r="AI330" s="240" t="str">
        <f t="shared" ca="1" si="484"/>
        <v>-7,32927228352436-1,45788290108743i</v>
      </c>
      <c r="AJ330" s="240" t="str">
        <f t="shared" ca="1" si="485"/>
        <v>-5,01846686818903-5,53702492790221i</v>
      </c>
      <c r="AK330" s="240" t="str">
        <f t="shared" ca="1" si="486"/>
        <v>-0,732468486505715-7,43687734708577i</v>
      </c>
      <c r="AL330" s="240" t="str">
        <f t="shared" ca="1" si="487"/>
        <v>3,84181845831555-6,40968686385438i</v>
      </c>
      <c r="AM330" s="240" t="str">
        <f t="shared" ca="1" si="488"/>
        <v>6,90402352711317-2,85974017987462i</v>
      </c>
      <c r="AN330" s="240" t="str">
        <f t="shared" ca="1" si="489"/>
        <v>7,24890893067692+1,81575716274886i</v>
      </c>
      <c r="AO330" s="240" t="str">
        <f t="shared" ca="1" si="490"/>
        <v>4,74073296915953+5,77659983679374i</v>
      </c>
      <c r="AP330" s="240" t="str">
        <f t="shared" ca="1" si="491"/>
        <v>0,366675920457096+7,46385982777533i</v>
      </c>
      <c r="AQ330" s="240" t="str">
        <f t="shared" ca="1" si="492"/>
        <v>-4,15169924731194+6,21345701837479i</v>
      </c>
      <c r="AR330" s="240" t="str">
        <f t="shared" ca="1" si="493"/>
        <v>-4,15169924731194+6,21345701837479i</v>
      </c>
      <c r="AS330" s="240" t="str">
        <f t="shared" ca="1" si="494"/>
        <v>-7,15108232128623-2,16925710636362i</v>
      </c>
      <c r="AT330" s="240" t="str">
        <f t="shared" ca="1" si="495"/>
        <v>-4,45157822916807-6,00225841070829i</v>
      </c>
      <c r="AU330" s="240" t="str">
        <f t="shared" ca="1" si="496"/>
        <v>8,0928802864656E-13-7,47286121638302i</v>
      </c>
      <c r="AV330" s="240" t="str">
        <f t="shared" ca="1" si="497"/>
        <v>4,45157822916954-6,0022584107072i</v>
      </c>
      <c r="AW330" s="240" t="str">
        <f t="shared" ca="1" si="498"/>
        <v>7,1510823212867-2,16925710636207i</v>
      </c>
      <c r="AX330" s="240" t="str">
        <f t="shared" ca="1" si="499"/>
        <v>7,03602812822287+2,51753111960472i</v>
      </c>
      <c r="AY330" s="240" t="str">
        <f t="shared" ca="1" si="500"/>
        <v>4,1516992473106+6,21345701837569i</v>
      </c>
      <c r="AZ330" s="240" t="str">
        <f t="shared" ca="1" si="501"/>
        <v>-0,366675920458713+7,46385982777525i</v>
      </c>
      <c r="BA330" s="240" t="str">
        <f t="shared" ca="1" si="502"/>
        <v>-4,74073296916077+5,77659983679271i</v>
      </c>
      <c r="BB330" s="240" t="str">
        <f t="shared" ca="1" si="503"/>
        <v>-7,24890893067732+1,81575716274729i</v>
      </c>
      <c r="BC330" s="240" t="str">
        <f t="shared" ca="1" si="504"/>
        <v>-6,90402352711255-2,85974017987611i</v>
      </c>
      <c r="BD330" s="240" t="str">
        <f t="shared" ca="1" si="505"/>
        <v>-3,84181845832055-6,40968686385139i</v>
      </c>
      <c r="BE330" s="240" t="str">
        <f t="shared" ca="1" si="506"/>
        <v>0,732468486507432-7,43687734708561i</v>
      </c>
      <c r="BF330" s="240" t="str">
        <f t="shared" ca="1" si="507"/>
        <v>5,01846686819023-5,53702492790112i</v>
      </c>
      <c r="BG330" s="240" t="str">
        <f t="shared" ca="1" si="508"/>
        <v>7,32927228352469-1,45788290108574i</v>
      </c>
      <c r="BH330" s="240" t="str">
        <f t="shared" ca="1" si="509"/>
        <v>6,7553865286071+3,19505987556339i</v>
      </c>
      <c r="BI330" s="240" t="str">
        <f t="shared" ca="1" si="510"/>
        <v>3,52268239215436+6,59047521225345i</v>
      </c>
      <c r="BJ330" s="240" t="str">
        <f t="shared" ca="1" si="511"/>
        <v>-1,09649647181551+7,39197877747343i</v>
      </c>
      <c r="BK330" s="240" t="str">
        <f t="shared" ca="1" si="512"/>
        <v>-5,28411084096854+5,28411084097223i</v>
      </c>
      <c r="BL330" s="240" t="str">
        <f t="shared" ca="1" si="513"/>
        <v>-7,39197877747273+1,09649647182025i</v>
      </c>
      <c r="BM330" s="240" t="str">
        <f t="shared" ca="1" si="514"/>
        <v>-6,59047521225231-3,5226823921565i</v>
      </c>
      <c r="BN330" s="240" t="str">
        <f t="shared" ca="1" si="515"/>
        <v>-3,19505987556101-6,75538652860823i</v>
      </c>
      <c r="BO330" s="240" t="str">
        <f t="shared" ca="1" si="516"/>
        <v>1,45788290108812-7,32927228352422i</v>
      </c>
      <c r="BP330" s="240" t="str">
        <f t="shared" ca="1" si="517"/>
        <v>5,53702492790275-5,01846686818843i</v>
      </c>
      <c r="BQ330" s="240" t="str">
        <f t="shared" ca="1" si="518"/>
        <v>7,43687734708511-0,732468486512413i</v>
      </c>
      <c r="BR330" s="240" t="str">
        <f t="shared" ca="1" si="519"/>
        <v>6,40968686385396+3,84181845831625i</v>
      </c>
      <c r="BS330" s="240" t="str">
        <f t="shared" ca="1" si="520"/>
        <v>2,85974017987368+6,90402352711356i</v>
      </c>
      <c r="BT330" s="240" t="str">
        <f t="shared" ca="1" si="521"/>
        <v>-1,81575716274945+7,24890893067678i</v>
      </c>
      <c r="BU330" s="240" t="str">
        <f t="shared" ca="1" si="522"/>
        <v>-5,77659983679426+4,7407329691589i</v>
      </c>
      <c r="BV330" s="240" t="str">
        <f t="shared" ca="1" si="523"/>
        <v>-7,46385982777537+0,366675920456288i</v>
      </c>
      <c r="BW330" s="240" t="str">
        <f t="shared" ca="1" si="524"/>
        <v>-6,21345701837847-4,15169924730644i</v>
      </c>
      <c r="BX330" s="240" t="str">
        <f t="shared" ca="1" si="525"/>
        <v>-2,51753111960943-7,03602812822118i</v>
      </c>
      <c r="BY330" s="240" t="str">
        <f t="shared" ca="1" si="526"/>
        <v>2,1692571063646-7,15108232128593i</v>
      </c>
      <c r="BZ330" s="240" t="str">
        <f t="shared" ca="1" si="527"/>
        <v>6,00225841070864-4,45157822916759i</v>
      </c>
      <c r="CA330" s="240" t="str">
        <f t="shared" ca="1" si="528"/>
        <v>7,47286121638302+1,61857605729312E-12i</v>
      </c>
      <c r="CB330" s="240" t="str">
        <f t="shared" ca="1" si="529"/>
        <v>6,00225841070671+4,45157822917019i</v>
      </c>
      <c r="CC330" s="240" t="str">
        <f t="shared" ca="1" si="530"/>
        <v>2,16925710636841+7,15108232128478i</v>
      </c>
      <c r="CD330" s="240" t="str">
        <f t="shared" ca="1" si="531"/>
        <v>-2,51753111960568+7,03602812822252i</v>
      </c>
      <c r="CE330" s="240" t="str">
        <f t="shared" ca="1" si="532"/>
        <v>-6,21345701837626+4,15169924730975i</v>
      </c>
      <c r="CF330" s="240" t="str">
        <f t="shared" ca="1" si="533"/>
        <v>-7,46385982777521-0,36667592045952i</v>
      </c>
      <c r="CG330" s="240" t="str">
        <f t="shared" ca="1" si="534"/>
        <v>-5,7765998367922-4,7407329691614i</v>
      </c>
      <c r="CH330" s="240" t="str">
        <f t="shared" ca="1" si="535"/>
        <v>-1,81575716274631-7,24890893067757i</v>
      </c>
      <c r="CI330" s="240" t="str">
        <f t="shared" ca="1" si="536"/>
        <v>2,85974017987705-6,90402352711216i</v>
      </c>
      <c r="CJ330" s="240" t="str">
        <f t="shared" ca="1" si="537"/>
        <v>6,40968686385192-3,84181845831966i</v>
      </c>
      <c r="CK330" s="240" t="str">
        <f t="shared" ca="1" si="538"/>
        <v>7,43687734708555+0,732468486508026i</v>
      </c>
      <c r="CL330" s="240" t="str">
        <f t="shared" ca="1" si="539"/>
        <v>5,53702492790058+5,01846686819083i</v>
      </c>
      <c r="CM330" s="240" t="str">
        <f t="shared" ca="1" si="540"/>
        <v>1,45788290108494+7,32927228352485i</v>
      </c>
      <c r="CN330" s="240" t="str">
        <f t="shared" ca="1" si="541"/>
        <v>-3,19505987556432+6,75538652860667i</v>
      </c>
      <c r="CO330" s="240" t="str">
        <f t="shared" ca="1" si="542"/>
        <v>-6,59047521225383+3,52268239215364i</v>
      </c>
      <c r="CP330" s="240" t="str">
        <f t="shared" ca="1" si="543"/>
        <v>-7,39197877747332-1,09649647181631i</v>
      </c>
      <c r="CQ330" s="240" t="str">
        <f t="shared" ca="1" si="544"/>
        <v>-5,28411084097166-5,28411084096911i</v>
      </c>
      <c r="CR330" s="240" t="str">
        <f t="shared" ca="1" si="545"/>
        <v>-1,09649647181945-7,39197877747285i</v>
      </c>
      <c r="CS330" s="240" t="str">
        <f t="shared" ca="1" si="546"/>
        <v>3,52268239215722-6,59047521225193i</v>
      </c>
      <c r="CT330" s="240" t="str">
        <f t="shared" ca="1" si="547"/>
        <v>6,75538652860858-3,19505987556028i</v>
      </c>
      <c r="CU330" s="240" t="str">
        <f t="shared" ca="1" si="548"/>
        <v>7,32927228352407+1,45788290108892i</v>
      </c>
      <c r="CV330" s="240" t="str">
        <f t="shared" ca="1" si="549"/>
        <v>5,0184668681935+5,53702492789816i</v>
      </c>
      <c r="CW330" s="240" t="str">
        <f t="shared" ca="1" si="550"/>
        <v>0,732468486511608+7,4368773470852i</v>
      </c>
      <c r="CX330" s="240" t="str">
        <f t="shared" ca="1" si="551"/>
        <v>-3,84181845831694+6,40968686385354i</v>
      </c>
      <c r="CY330" s="240" t="str">
        <f t="shared" ca="1" si="552"/>
        <v>-6,90402352711387+2,85974017987293i</v>
      </c>
      <c r="CZ330" s="240" t="str">
        <f t="shared" ca="1" si="553"/>
        <v>-7,24890893067658-1,81575716275023i</v>
      </c>
      <c r="DA330" s="240" t="str">
        <f t="shared" ca="1" si="554"/>
        <v>-4,74073296915827-5,77659983679476i</v>
      </c>
      <c r="DB330" s="240" t="str">
        <f t="shared" ca="1" si="555"/>
        <v>-0,366675920455479-7,46385982777542i</v>
      </c>
      <c r="DC330" s="240" t="str">
        <f t="shared" ca="1" si="556"/>
        <v>4,15169924730746-6,21345701837778i</v>
      </c>
      <c r="DD330" s="240" t="str">
        <f t="shared" ca="1" si="557"/>
        <v>7,03602812822145-2,51753111960867i</v>
      </c>
      <c r="DE330" s="240" t="str">
        <f t="shared" ca="1" si="558"/>
        <v>7,15108232128582+2,16925710636497i</v>
      </c>
      <c r="DF330" s="240" t="str">
        <f t="shared" ca="1" si="559"/>
        <v>4,45157822916659+6,00225841070938i</v>
      </c>
      <c r="DG330" s="240" t="str">
        <f t="shared" ca="1" si="560"/>
        <v>-2,42786408593968E-12+7,47286121638302i</v>
      </c>
      <c r="DH330" s="240" t="str">
        <f t="shared" ca="1" si="561"/>
        <v>-4,45157822916504+6,00225841071053i</v>
      </c>
      <c r="DI330" s="240" t="str">
        <f t="shared" ca="1" si="562"/>
        <v>-7,15108232128501+2,16925710636764i</v>
      </c>
      <c r="DJ330" s="240" t="str">
        <f t="shared" ca="1" si="563"/>
        <v>-7,03602812822239-2,51753111960604i</v>
      </c>
      <c r="DK330" s="240" t="str">
        <f t="shared" ca="1" si="564"/>
        <v>-4,15169924730908-6,21345701837671i</v>
      </c>
      <c r="DL330" s="240" t="str">
        <f t="shared" ca="1" si="565"/>
        <v>0,366675920460329-7,46385982777518i</v>
      </c>
      <c r="DM330" s="240" t="str">
        <f t="shared" ca="1" si="566"/>
        <v>4,74073296916235-5,77659983679142i</v>
      </c>
      <c r="DN330" s="240" t="str">
        <f t="shared" ca="1" si="567"/>
        <v>7,24890893067776-1,81575716274552i</v>
      </c>
      <c r="DO330" s="240" t="str">
        <f t="shared" ca="1" si="568"/>
        <v>6,90402352711494+2,85974017987035i</v>
      </c>
      <c r="DP330" s="240" t="str">
        <f t="shared" ca="1" si="569"/>
        <v>3,84181845831898+6,40968686385234i</v>
      </c>
      <c r="DQ330" s="240" t="str">
        <f t="shared" ca="1" si="570"/>
        <v>-0,732468486508832+7,43687734708547i</v>
      </c>
      <c r="DR330" s="240" t="str">
        <f t="shared" ca="1" si="571"/>
        <v>-5,01846686819174+5,53702492789975i</v>
      </c>
      <c r="DS330" s="240" t="str">
        <f t="shared" ca="1" si="572"/>
        <v>-7,32927228352502+1,45788290108415i</v>
      </c>
      <c r="DT330" s="240" t="str">
        <f t="shared" ca="1" si="573"/>
        <v>-6,75538652860651-3,19505987556467i</v>
      </c>
      <c r="DU330" s="240" t="str">
        <f t="shared" ca="1" si="574"/>
        <v>-3,5226823921593-6,5904752122508i</v>
      </c>
      <c r="DV330" s="240" t="str">
        <f t="shared" ca="1" si="575"/>
        <v>1,09649647181669-7,39197877747326i</v>
      </c>
      <c r="DW330" s="240" t="str">
        <f t="shared" ca="1" si="576"/>
        <v>5,28411084096999-5,28411084097078i</v>
      </c>
      <c r="DX330" s="240" t="str">
        <f t="shared" ca="1" si="577"/>
        <v>7,39197877747297-1,09649647181865i</v>
      </c>
      <c r="DY330" s="240" t="str">
        <f t="shared" ca="1" si="578"/>
        <v>6,59047521225174+3,52268239215755i</v>
      </c>
      <c r="DZ330" s="240" t="str">
        <f t="shared" ca="1" si="579"/>
        <v>3,19505987555954+6,75538652860893i</v>
      </c>
      <c r="EA330" s="240" t="str">
        <f t="shared" ca="1" si="580"/>
        <v>-1,45788290108971+7,32927228352391i</v>
      </c>
      <c r="EB330" s="240" t="str">
        <f t="shared" ca="1" si="581"/>
        <v>-5,53702492789899+5,01846686819258i</v>
      </c>
      <c r="EC330" s="240" t="str">
        <f t="shared" ca="1" si="582"/>
        <v>-7,43687734708527+0,732468486510803i</v>
      </c>
      <c r="ED330" s="240" t="str">
        <f t="shared" ca="1" si="583"/>
        <v>-6,40968686385291-3,84181845831801i</v>
      </c>
      <c r="EE330" s="240" t="str">
        <f t="shared" ca="1" si="584"/>
        <v>-2,85974017987218-6,90402352711418i</v>
      </c>
      <c r="EF330" s="240" t="str">
        <f t="shared" ca="1" si="585"/>
        <v>1,81575716275102-7,24890893067639i</v>
      </c>
      <c r="EG330" s="240" t="str">
        <f t="shared" ca="1" si="586"/>
        <v>5,7765998367907-4,74073296916322i</v>
      </c>
      <c r="EH330" s="240" t="str">
        <f t="shared" ca="1" si="587"/>
        <v>7,46385982777508-0,366675920462308i</v>
      </c>
      <c r="EI330" s="240" t="str">
        <f t="shared" ca="1" si="588"/>
        <v>6,21345701837733+4,15169924730813i</v>
      </c>
      <c r="EJ330" s="240" t="str">
        <f t="shared" ca="1" si="589"/>
        <v>2,51753111960791+7,03602812822172i</v>
      </c>
      <c r="EK330" s="240" t="str">
        <f t="shared" ca="1" si="590"/>
        <v>-2,16925710636574+7,15108232128558i</v>
      </c>
      <c r="EL330" s="240" t="str">
        <f t="shared" ca="1" si="591"/>
        <v>-6,00225841070986+4,45157822916594i</v>
      </c>
      <c r="EM330" s="240" t="str">
        <f t="shared" ca="1" si="592"/>
        <v>-7,47286121638302-3,23715211458623E-12i</v>
      </c>
      <c r="EN330" s="240"/>
      <c r="EO330" s="240"/>
      <c r="EP330" s="240"/>
    </row>
    <row r="331" spans="1:146">
      <c r="A331" s="268">
        <f t="shared" si="461"/>
        <v>4.5117187499999897E-3</v>
      </c>
      <c r="B331" s="267">
        <v>231</v>
      </c>
      <c r="C331" s="266">
        <f t="shared" si="462"/>
        <v>46200</v>
      </c>
      <c r="N331" s="265">
        <f t="shared" ca="1" si="463"/>
        <v>7.5267261678761095</v>
      </c>
      <c r="O331" s="240">
        <f t="shared" ca="1" si="464"/>
        <v>-7.4732738321238905</v>
      </c>
      <c r="P331" s="240" t="str">
        <f t="shared" ca="1" si="465"/>
        <v>-6,11003518966763-4,30317228924557i</v>
      </c>
      <c r="Q331" s="240" t="str">
        <f t="shared" ca="1" si="466"/>
        <v>-2,51767012566441-7,03641662412372i</v>
      </c>
      <c r="R331" s="240" t="str">
        <f t="shared" ca="1" si="467"/>
        <v>1,99321747113068-7,2025624525364i</v>
      </c>
      <c r="S331" s="240" t="str">
        <f t="shared" ca="1" si="468"/>
        <v>5,77691879307406-4,74099472981518i</v>
      </c>
      <c r="T331" s="240" t="str">
        <f t="shared" ca="1" si="469"/>
        <v>7,45302467292377-0,549768128120634i</v>
      </c>
      <c r="U331" s="241" t="str">
        <f t="shared" ca="1" si="470"/>
        <v>6,41004077617912+3,84203058520213i</v>
      </c>
      <c r="V331" s="240" t="str">
        <f t="shared" ca="1" si="471"/>
        <v>3,0284793076489+6,83213984437161i</v>
      </c>
      <c r="W331" s="240" t="str">
        <f t="shared" ca="1" si="472"/>
        <v>-1,45796339842406+7,32967697096969i</v>
      </c>
      <c r="X331" s="240" t="str">
        <f t="shared" ca="1" si="473"/>
        <v>-5,41249677301311+5,15312530917213i</v>
      </c>
      <c r="Y331" s="240" t="str">
        <f t="shared" ca="1" si="474"/>
        <v>-7,39238692727143+1,09655701512237i</v>
      </c>
      <c r="Z331" s="240" t="str">
        <f t="shared" ca="1" si="475"/>
        <v>-6,67530979634149-3,3600685845344i</v>
      </c>
      <c r="AA331" s="240" t="str">
        <f t="shared" ca="1" si="476"/>
        <v>-3,52287689787063-6,59083910684801i</v>
      </c>
      <c r="AB331" s="240" t="str">
        <f t="shared" ca="1" si="477"/>
        <v>0,914808495738888-7,41707133483504i</v>
      </c>
      <c r="AC331" s="240" t="str">
        <f t="shared" ca="1" si="478"/>
        <v>5,01874396398683-5,53733065599784i</v>
      </c>
      <c r="AD331" s="240" t="str">
        <f t="shared" ca="1" si="479"/>
        <v>7,29168919636457-1,63740356464983i</v>
      </c>
      <c r="AE331" s="240" t="str">
        <f t="shared" ca="1" si="480"/>
        <v>6,9044047343515+2,85989808108127i</v>
      </c>
      <c r="AF331" s="240" t="str">
        <f t="shared" ca="1" si="481"/>
        <v>3,99818371295072+6,31382204115726i</v>
      </c>
      <c r="AG331" s="240" t="str">
        <f t="shared" ca="1" si="482"/>
        <v>-0,366696166553848+7,46427194650238i</v>
      </c>
      <c r="AH331" s="240" t="str">
        <f t="shared" ca="1" si="483"/>
        <v>-4,59779414658376+5,89152872822902i</v>
      </c>
      <c r="AI331" s="240" t="str">
        <f t="shared" ca="1" si="484"/>
        <v>-7,15147716993051+2,16937688239513i</v>
      </c>
      <c r="AJ331" s="240" t="str">
        <f t="shared" ca="1" si="485"/>
        <v>-7,09608410489031-2,34422954213763i</v>
      </c>
      <c r="AK331" s="240" t="str">
        <f t="shared" ca="1" si="486"/>
        <v>-4,45182402407615-6,00258982678028i</v>
      </c>
      <c r="AL331" s="240" t="str">
        <f t="shared" ca="1" si="487"/>
        <v>-0,183403320931606-7,47102302176743i</v>
      </c>
      <c r="AM331" s="240" t="str">
        <f t="shared" ca="1" si="488"/>
        <v>4,15192848433178-6,2138000958272i</v>
      </c>
      <c r="AN331" s="240" t="str">
        <f t="shared" ca="1" si="489"/>
        <v>6,97251066909239-2,68959415884637i</v>
      </c>
      <c r="AO331" s="240" t="str">
        <f t="shared" ca="1" si="490"/>
        <v>7,24930918084191+1,81585742019267i</v>
      </c>
      <c r="AP331" s="240" t="str">
        <f t="shared" ca="1" si="491"/>
        <v>4,88133951510087+5,65882905804925i</v>
      </c>
      <c r="AQ331" s="240" t="str">
        <f t="shared" ca="1" si="492"/>
        <v>0,732508929922662+7,43728797596888i</v>
      </c>
      <c r="AR331" s="240" t="str">
        <f t="shared" ca="1" si="493"/>
        <v>0,732508929922662+7,43728797596888i</v>
      </c>
      <c r="AS331" s="240" t="str">
        <f t="shared" ca="1" si="494"/>
        <v>-6,75575952881932+3,19523629152442i</v>
      </c>
      <c r="AT331" s="240" t="str">
        <f t="shared" ca="1" si="495"/>
        <v>-7,36324962224169-1,27764500956459i</v>
      </c>
      <c r="AU331" s="240" t="str">
        <f t="shared" ca="1" si="496"/>
        <v>-5,28440260436105-5,28440260435651i</v>
      </c>
      <c r="AV331" s="240" t="str">
        <f t="shared" ca="1" si="497"/>
        <v>-1,27764500956358-7,36324962224187i</v>
      </c>
      <c r="AW331" s="240" t="str">
        <f t="shared" ca="1" si="498"/>
        <v>3,19523629152534-6,75575952881888i</v>
      </c>
      <c r="AX331" s="240" t="str">
        <f t="shared" ca="1" si="499"/>
        <v>6,50239834232252-3,68356316189489i</v>
      </c>
      <c r="AY331" s="240" t="str">
        <f t="shared" ca="1" si="500"/>
        <v>7,43728797596878+0,732508929923679i</v>
      </c>
      <c r="AZ331" s="240" t="str">
        <f t="shared" ca="1" si="501"/>
        <v>5,65882905804858+4,88133951510164i</v>
      </c>
      <c r="BA331" s="240" t="str">
        <f t="shared" ca="1" si="502"/>
        <v>1,8158574201991+7,24930918084031i</v>
      </c>
      <c r="BB331" s="240" t="str">
        <f t="shared" ca="1" si="503"/>
        <v>-2,68959415884733+6,97251066909202i</v>
      </c>
      <c r="BC331" s="240" t="str">
        <f t="shared" ca="1" si="504"/>
        <v>-6,21380009582765+4,15192848433111i</v>
      </c>
      <c r="BD331" s="240" t="str">
        <f t="shared" ca="1" si="505"/>
        <v>-7,4710230217676-0,183403320924983i</v>
      </c>
      <c r="BE331" s="240" t="str">
        <f t="shared" ca="1" si="506"/>
        <v>-6,00258982677974-4,45182402407688i</v>
      </c>
      <c r="BF331" s="240" t="str">
        <f t="shared" ca="1" si="507"/>
        <v>-2,34422954213676-7,0960841048906i</v>
      </c>
      <c r="BG331" s="240" t="str">
        <f t="shared" ca="1" si="508"/>
        <v>2,16937688239601-7,15147716993024i</v>
      </c>
      <c r="BH331" s="240" t="str">
        <f t="shared" ca="1" si="509"/>
        <v>5,89152872822959-4,59779414658303i</v>
      </c>
      <c r="BI331" s="240" t="str">
        <f t="shared" ca="1" si="510"/>
        <v>7,46427194650242-0,366696166552933i</v>
      </c>
      <c r="BJ331" s="240" t="str">
        <f t="shared" ca="1" si="511"/>
        <v>6,31382204115927+3,99818371294755i</v>
      </c>
      <c r="BK331" s="240" t="str">
        <f t="shared" ca="1" si="512"/>
        <v>2,85989808108268+6,90440473435091i</v>
      </c>
      <c r="BL331" s="240" t="str">
        <f t="shared" ca="1" si="513"/>
        <v>-1,63740356465166+7,29168919636416i</v>
      </c>
      <c r="BM331" s="240" t="str">
        <f t="shared" ca="1" si="514"/>
        <v>-5,53733065600059+5,0187439639838i</v>
      </c>
      <c r="BN331" s="240" t="str">
        <f t="shared" ca="1" si="515"/>
        <v>-7,41707133483488+0,914808495740196i</v>
      </c>
      <c r="BO331" s="240" t="str">
        <f t="shared" ca="1" si="516"/>
        <v>-6,59083910684763-3,52287689787135i</v>
      </c>
      <c r="BP331" s="240" t="str">
        <f t="shared" ca="1" si="517"/>
        <v>-3,36006858453097-6,67530979634322i</v>
      </c>
      <c r="BQ331" s="240" t="str">
        <f t="shared" ca="1" si="518"/>
        <v>1,09655701512123-7,39238692727161i</v>
      </c>
      <c r="BR331" s="240" t="str">
        <f t="shared" ca="1" si="519"/>
        <v>5,15312530917291-5,41249677301237i</v>
      </c>
      <c r="BS331" s="240" t="str">
        <f t="shared" ca="1" si="520"/>
        <v>7,32967697097048-1,45796339842009i</v>
      </c>
      <c r="BT331" s="240" t="str">
        <f t="shared" ca="1" si="521"/>
        <v>6,83213984437216+3,02847930764765i</v>
      </c>
      <c r="BU331" s="240" t="str">
        <f t="shared" ca="1" si="522"/>
        <v>3,84203058520144+6,41004077617954i</v>
      </c>
      <c r="BV331" s="240" t="str">
        <f t="shared" ca="1" si="523"/>
        <v>-0,549768128124433+7,45302467292348i</v>
      </c>
      <c r="BW331" s="240" t="str">
        <f t="shared" ca="1" si="524"/>
        <v>-4,74099472981427+5,77691879307482i</v>
      </c>
      <c r="BX331" s="240" t="str">
        <f t="shared" ca="1" si="525"/>
        <v>-7,20256245253667+1,99321747112969i</v>
      </c>
      <c r="BY331" s="240" t="str">
        <f t="shared" ca="1" si="526"/>
        <v>-7,03641662412262-2,51767012566748i</v>
      </c>
      <c r="BZ331" s="240" t="str">
        <f t="shared" ca="1" si="527"/>
        <v>-4,30317228924691-6,11003518966668i</v>
      </c>
      <c r="CA331" s="240" t="str">
        <f t="shared" ca="1" si="528"/>
        <v>8,0933595468601E-13-7,47327383212389i</v>
      </c>
      <c r="CB331" s="240" t="str">
        <f t="shared" ca="1" si="529"/>
        <v>4,30317228924823-6,11003518966576i</v>
      </c>
      <c r="CC331" s="240" t="str">
        <f t="shared" ca="1" si="530"/>
        <v>7,03641662412331-2,51767012566556i</v>
      </c>
      <c r="CD331" s="240" t="str">
        <f t="shared" ca="1" si="531"/>
        <v>7,20256245253613+1,99321747113167i</v>
      </c>
      <c r="CE331" s="240" t="str">
        <f t="shared" ca="1" si="532"/>
        <v>4,7409947298127+5,77691879307611i</v>
      </c>
      <c r="CF331" s="240" t="str">
        <f t="shared" ca="1" si="533"/>
        <v>0,549768128122819+7,4530246729236i</v>
      </c>
      <c r="CG331" s="240" t="str">
        <f t="shared" ca="1" si="534"/>
        <v>-3,84203058520283+6,4100407761787i</v>
      </c>
      <c r="CH331" s="240" t="str">
        <f t="shared" ca="1" si="535"/>
        <v>-6,83213984437282+3,02847930764618i</v>
      </c>
      <c r="CI331" s="240" t="str">
        <f t="shared" ca="1" si="536"/>
        <v>-7,32967697097009-1,45796339842209i</v>
      </c>
      <c r="CJ331" s="240" t="str">
        <f t="shared" ca="1" si="537"/>
        <v>-5,15312530917143-5,41249677301378i</v>
      </c>
      <c r="CK331" s="240" t="str">
        <f t="shared" ca="1" si="538"/>
        <v>-1,0965570151192-7,39238692727191i</v>
      </c>
      <c r="CL331" s="240" t="str">
        <f t="shared" ca="1" si="539"/>
        <v>3,36006858453242-6,67530979634249i</v>
      </c>
      <c r="CM331" s="240" t="str">
        <f t="shared" ca="1" si="540"/>
        <v>6,59083910684839-3,52287689786992i</v>
      </c>
      <c r="CN331" s="240" t="str">
        <f t="shared" ca="1" si="541"/>
        <v>7,41707133483468+0,914808495741803i</v>
      </c>
      <c r="CO331" s="240" t="str">
        <f t="shared" ca="1" si="542"/>
        <v>5,53733065599922+5,01874396398531i</v>
      </c>
      <c r="CP331" s="240" t="str">
        <f t="shared" ca="1" si="543"/>
        <v>1,63740356464966+7,29168919636461i</v>
      </c>
      <c r="CQ331" s="240" t="str">
        <f t="shared" ca="1" si="544"/>
        <v>-2,85989808108417+6,9044047343503i</v>
      </c>
      <c r="CR331" s="240" t="str">
        <f t="shared" ca="1" si="545"/>
        <v>-6,31382204115605+3,99818371295264i</v>
      </c>
      <c r="CS331" s="240" t="str">
        <f t="shared" ca="1" si="546"/>
        <v>-7,46427194650235-0,36669616655455i</v>
      </c>
      <c r="CT331" s="240" t="str">
        <f t="shared" ca="1" si="547"/>
        <v>-5,89152872822859-4,59779414658431i</v>
      </c>
      <c r="CU331" s="240" t="str">
        <f t="shared" ca="1" si="548"/>
        <v>-2,16937688239426-7,15147716993077i</v>
      </c>
      <c r="CV331" s="240" t="str">
        <f t="shared" ca="1" si="549"/>
        <v>2,3442295421385-7,09608410489002i</v>
      </c>
      <c r="CW331" s="240" t="str">
        <f t="shared" ca="1" si="550"/>
        <v>6,00258982678083-4,45182402407541i</v>
      </c>
      <c r="CX331" s="240" t="str">
        <f t="shared" ca="1" si="551"/>
        <v>7,47102302176745-0,183403320930797i</v>
      </c>
      <c r="CY331" s="240" t="str">
        <f t="shared" ca="1" si="552"/>
        <v>6,21380009582675+4,15192848433245i</v>
      </c>
      <c r="CZ331" s="240" t="str">
        <f t="shared" ca="1" si="553"/>
        <v>2,68959415884581+6,9725106690926i</v>
      </c>
      <c r="DA331" s="240" t="str">
        <f t="shared" ca="1" si="554"/>
        <v>-1,81585742019367+7,24930918084167i</v>
      </c>
      <c r="DB331" s="240" t="str">
        <f t="shared" ca="1" si="555"/>
        <v>-5,6588290580495+4,88133951510058i</v>
      </c>
      <c r="DC331" s="240" t="str">
        <f t="shared" ca="1" si="556"/>
        <v>-7,43728797596896+0,732508929921856i</v>
      </c>
      <c r="DD331" s="240" t="str">
        <f t="shared" ca="1" si="557"/>
        <v>-6,50239834232518-3,68356316189019i</v>
      </c>
      <c r="DE331" s="240" t="str">
        <f t="shared" ca="1" si="558"/>
        <v>-3,19523629152388-6,75575952881957i</v>
      </c>
      <c r="DF331" s="240" t="str">
        <f t="shared" ca="1" si="559"/>
        <v>1,2776450095656-7,36324962224152i</v>
      </c>
      <c r="DG331" s="240" t="str">
        <f t="shared" ca="1" si="560"/>
        <v>5,28440260435679-5,28440260436077i</v>
      </c>
      <c r="DH331" s="240" t="str">
        <f t="shared" ca="1" si="561"/>
        <v>7,363249622242-1,27764500956278i</v>
      </c>
      <c r="DI331" s="240" t="str">
        <f t="shared" ca="1" si="562"/>
        <v>6,75575952881835+3,19523629152646i</v>
      </c>
      <c r="DJ331" s="240" t="str">
        <f t="shared" ca="1" si="563"/>
        <v>3,68356316189436+6,50239834232281i</v>
      </c>
      <c r="DK331" s="240" t="str">
        <f t="shared" ca="1" si="564"/>
        <v>-0,732508929924695+7,43728797596868i</v>
      </c>
      <c r="DL331" s="240" t="str">
        <f t="shared" ca="1" si="565"/>
        <v>-4,8813395151021+5,65882905804819i</v>
      </c>
      <c r="DM331" s="240" t="str">
        <f t="shared" ca="1" si="566"/>
        <v>-7,2493091808405+1,81585742019831i</v>
      </c>
      <c r="DN331" s="240" t="str">
        <f t="shared" ca="1" si="567"/>
        <v>-6,97251066909157-2,68959415884848i</v>
      </c>
      <c r="DO331" s="240" t="str">
        <f t="shared" ca="1" si="568"/>
        <v>-4,15192848433044-6,2138000958281i</v>
      </c>
      <c r="DP331" s="240" t="str">
        <f t="shared" ca="1" si="569"/>
        <v>0,183403320926005-7,47102302176757i</v>
      </c>
      <c r="DQ331" s="240" t="str">
        <f t="shared" ca="1" si="570"/>
        <v>4,45182402407736-6,00258982677938i</v>
      </c>
      <c r="DR331" s="240" t="str">
        <f t="shared" ca="1" si="571"/>
        <v>7,09608410489091-2,34422954213579i</v>
      </c>
      <c r="DS331" s="240" t="str">
        <f t="shared" ca="1" si="572"/>
        <v>7,15147716993204+2,16937688239008i</v>
      </c>
      <c r="DT331" s="240" t="str">
        <f t="shared" ca="1" si="573"/>
        <v>4,5977941465824+5,89152872823008i</v>
      </c>
      <c r="DU331" s="240" t="str">
        <f t="shared" ca="1" si="574"/>
        <v>0,366696166551701+7,46427194650248i</v>
      </c>
      <c r="DV331" s="240" t="str">
        <f t="shared" ca="1" si="575"/>
        <v>-3,99818371294823+6,31382204115884i</v>
      </c>
      <c r="DW331" s="240" t="str">
        <f t="shared" ca="1" si="576"/>
        <v>-6,90440473435139+2,85989808108154i</v>
      </c>
      <c r="DX331" s="240" t="str">
        <f t="shared" ca="1" si="577"/>
        <v>-7,29168919636407-1,63740356465203i</v>
      </c>
      <c r="DY331" s="240" t="str">
        <f t="shared" ca="1" si="578"/>
        <v>-5,01874396398886-5,537330655996i</v>
      </c>
      <c r="DZ331" s="240" t="str">
        <f t="shared" ca="1" si="579"/>
        <v>-0,91480849573897-7,41707133483503i</v>
      </c>
      <c r="EA331" s="240" t="str">
        <f t="shared" ca="1" si="580"/>
        <v>3,52287689787206-6,59083910684725i</v>
      </c>
      <c r="EB331" s="240" t="str">
        <f t="shared" ca="1" si="581"/>
        <v>6,67530979634034-3,3600685845367i</v>
      </c>
      <c r="EC331" s="240" t="str">
        <f t="shared" ca="1" si="582"/>
        <v>7,39238692727155+1,09655701512161i</v>
      </c>
      <c r="ED331" s="240" t="str">
        <f t="shared" ca="1" si="583"/>
        <v>5,41249677301182+5,15312530917349i</v>
      </c>
      <c r="EE331" s="240" t="str">
        <f t="shared" ca="1" si="584"/>
        <v>1,45796339842638+7,32967697096924i</v>
      </c>
      <c r="EF331" s="240" t="str">
        <f t="shared" ca="1" si="585"/>
        <v>-3,02847930764839+6,83213984437183i</v>
      </c>
      <c r="EG331" s="240" t="str">
        <f t="shared" ca="1" si="586"/>
        <v>-6,41004077618017+3,84203058520038i</v>
      </c>
      <c r="EH331" s="240" t="str">
        <f t="shared" ca="1" si="587"/>
        <v>-7,45302467292399-0,549768128117614i</v>
      </c>
      <c r="EI331" s="240" t="str">
        <f t="shared" ca="1" si="588"/>
        <v>-5,7769187930743-4,7409947298149i</v>
      </c>
      <c r="EJ331" s="240" t="str">
        <f t="shared" ca="1" si="589"/>
        <v>-1,99321747112933-7,20256245253677i</v>
      </c>
      <c r="EK331" s="240" t="str">
        <f t="shared" ca="1" si="590"/>
        <v>2,51767012566104-7,03641662412493i</v>
      </c>
      <c r="EL331" s="240" t="str">
        <f t="shared" ca="1" si="591"/>
        <v>6,1100351896674-4,3031722892459i</v>
      </c>
      <c r="EM331" s="240" t="str">
        <f t="shared" ca="1" si="592"/>
        <v>7,47327383212389+1,61867190937202E-12i</v>
      </c>
      <c r="EN331" s="240"/>
      <c r="EO331" s="240"/>
      <c r="EP331" s="240"/>
    </row>
    <row r="332" spans="1:146">
      <c r="A332" s="268">
        <f t="shared" si="461"/>
        <v>4.5312499999999893E-3</v>
      </c>
      <c r="B332" s="267">
        <v>232</v>
      </c>
      <c r="C332" s="266">
        <f t="shared" si="462"/>
        <v>46400</v>
      </c>
      <c r="N332" s="265">
        <f t="shared" ca="1" si="463"/>
        <v>7.5263405665776446</v>
      </c>
      <c r="O332" s="240">
        <f t="shared" ca="1" si="464"/>
        <v>-7.4736594334223554</v>
      </c>
      <c r="P332" s="240" t="str">
        <f t="shared" ca="1" si="465"/>
        <v>-6,21412071158894-4,1521427129356i</v>
      </c>
      <c r="Q332" s="240" t="str">
        <f t="shared" ca="1" si="466"/>
        <v>-2,8600456443098-6,90476098349882i</v>
      </c>
      <c r="R332" s="240" t="str">
        <f t="shared" ca="1" si="467"/>
        <v>1,45803862550525-7,33005516304739i</v>
      </c>
      <c r="S332" s="240" t="str">
        <f t="shared" ca="1" si="468"/>
        <v>5,28467526565176-5,28467526565176i</v>
      </c>
      <c r="T332" s="240" t="str">
        <f t="shared" ca="1" si="469"/>
        <v>7,3300551630474-1,45803862550523i</v>
      </c>
      <c r="U332" s="241" t="str">
        <f t="shared" ca="1" si="470"/>
        <v>6,9047609834988+2,86004564430982i</v>
      </c>
      <c r="V332" s="240" t="str">
        <f t="shared" ca="1" si="471"/>
        <v>4,1521427129356+6,21412071158895i</v>
      </c>
      <c r="W332" s="240" t="str">
        <f t="shared" ca="1" si="472"/>
        <v>-8,10295779413327E-19+7,47365943342236i</v>
      </c>
      <c r="X332" s="240" t="str">
        <f t="shared" ca="1" si="473"/>
        <v>-4,15214271293564+6,21412071158892i</v>
      </c>
      <c r="Y332" s="240" t="str">
        <f t="shared" ca="1" si="474"/>
        <v>-6,90476098349882+2,86004564430978i</v>
      </c>
      <c r="Z332" s="240" t="str">
        <f t="shared" ca="1" si="475"/>
        <v>-7,33005516304739-1,45803862550525i</v>
      </c>
      <c r="AA332" s="240" t="str">
        <f t="shared" ca="1" si="476"/>
        <v>-5,28467526565172-5,2846752656518i</v>
      </c>
      <c r="AB332" s="240" t="str">
        <f t="shared" ca="1" si="477"/>
        <v>-1,4580386255052-7,3300551630474i</v>
      </c>
      <c r="AC332" s="240" t="str">
        <f t="shared" ca="1" si="478"/>
        <v>2,86004564430982-6,9047609834988i</v>
      </c>
      <c r="AD332" s="240" t="str">
        <f t="shared" ca="1" si="479"/>
        <v>6,21412071158895-4,1521427129356i</v>
      </c>
      <c r="AE332" s="240" t="str">
        <f t="shared" ca="1" si="480"/>
        <v>7,47365943342236+1,62059155882666E-18i</v>
      </c>
      <c r="AF332" s="240" t="str">
        <f t="shared" ca="1" si="481"/>
        <v>6,21412071158895+4,1521427129356i</v>
      </c>
      <c r="AG332" s="240" t="str">
        <f t="shared" ca="1" si="482"/>
        <v>2,86004564430973+6,90476098349885i</v>
      </c>
      <c r="AH332" s="240" t="str">
        <f t="shared" ca="1" si="483"/>
        <v>-1,45803862550895+7,33005516304666i</v>
      </c>
      <c r="AI332" s="240" t="str">
        <f t="shared" ca="1" si="484"/>
        <v>-5,2846752656518+5,28467526565172i</v>
      </c>
      <c r="AJ332" s="240" t="str">
        <f t="shared" ca="1" si="485"/>
        <v>-7,33005516304668+1,45803862550885i</v>
      </c>
      <c r="AK332" s="240" t="str">
        <f t="shared" ca="1" si="486"/>
        <v>-6,9047609834988-2,86004564430982i</v>
      </c>
      <c r="AL332" s="240" t="str">
        <f t="shared" ca="1" si="487"/>
        <v>-4,1521427129325-6,21412071159102i</v>
      </c>
      <c r="AM332" s="240" t="str">
        <f t="shared" ca="1" si="488"/>
        <v>1,06209519286602E-13-7,47365943342236i</v>
      </c>
      <c r="AN332" s="240" t="str">
        <f t="shared" ca="1" si="489"/>
        <v>4,15214271293868-6,21412071158689i</v>
      </c>
      <c r="AO332" s="240" t="str">
        <f t="shared" ca="1" si="490"/>
        <v>6,90476098349885-2,86004564430973i</v>
      </c>
      <c r="AP332" s="240" t="str">
        <f t="shared" ca="1" si="491"/>
        <v>7,33005516304663+1,45803862550906i</v>
      </c>
      <c r="AQ332" s="240" t="str">
        <f t="shared" ca="1" si="492"/>
        <v>5,28467526565172+5,2846752656518i</v>
      </c>
      <c r="AR332" s="240" t="str">
        <f t="shared" ca="1" si="493"/>
        <v>5,28467526565172+5,2846752656518i</v>
      </c>
      <c r="AS332" s="240" t="str">
        <f t="shared" ca="1" si="494"/>
        <v>-2,86004564430982+6,9047609834988i</v>
      </c>
      <c r="AT332" s="240" t="str">
        <f t="shared" ca="1" si="495"/>
        <v>-6,21412071158695+4,1521427129386i</v>
      </c>
      <c r="AU332" s="240" t="str">
        <f t="shared" ca="1" si="496"/>
        <v>-7,47365943342236-3,24118311765332E-18i</v>
      </c>
      <c r="AV332" s="240" t="str">
        <f t="shared" ca="1" si="497"/>
        <v>-6,21412071159096-4,15214271293259i</v>
      </c>
      <c r="AW332" s="240" t="str">
        <f t="shared" ca="1" si="498"/>
        <v>-2,86004564430982-6,9047609834988i</v>
      </c>
      <c r="AX332" s="240" t="str">
        <f t="shared" ca="1" si="499"/>
        <v>1,45803862550895-7,33005516304666i</v>
      </c>
      <c r="AY332" s="240" t="str">
        <f t="shared" ca="1" si="500"/>
        <v>5,28467526565187-5,28467526565164i</v>
      </c>
      <c r="AZ332" s="240" t="str">
        <f t="shared" ca="1" si="501"/>
        <v>7,33005516304668-1,45803862550885i</v>
      </c>
      <c r="BA332" s="240" t="str">
        <f t="shared" ca="1" si="502"/>
        <v>6,90476098349876+2,86004564430992i</v>
      </c>
      <c r="BB332" s="240" t="str">
        <f t="shared" ca="1" si="503"/>
        <v>4,1521427129325+6,21412071159102i</v>
      </c>
      <c r="BC332" s="240" t="str">
        <f t="shared" ca="1" si="504"/>
        <v>-1,06211139878161E-13+7,47365943342236i</v>
      </c>
      <c r="BD332" s="240" t="str">
        <f t="shared" ca="1" si="505"/>
        <v>-4,15214271293886+6,21412071158677i</v>
      </c>
      <c r="BE332" s="240" t="str">
        <f t="shared" ca="1" si="506"/>
        <v>-6,90476098349885+2,86004564430973i</v>
      </c>
      <c r="BF332" s="240" t="str">
        <f t="shared" ca="1" si="507"/>
        <v>-7,33005516304813-1,45803862550156i</v>
      </c>
      <c r="BG332" s="240" t="str">
        <f t="shared" ca="1" si="508"/>
        <v>-5,28467526565172-5,2846752656518i</v>
      </c>
      <c r="BH332" s="240" t="str">
        <f t="shared" ca="1" si="509"/>
        <v>-1,45803862550895-7,33005516304666i</v>
      </c>
      <c r="BI332" s="240" t="str">
        <f t="shared" ca="1" si="510"/>
        <v>2,86004564431002-6,90476098349873i</v>
      </c>
      <c r="BJ332" s="240" t="str">
        <f t="shared" ca="1" si="511"/>
        <v>6,21412071158683-4,15214271293877i</v>
      </c>
      <c r="BK332" s="240" t="str">
        <f t="shared" ca="1" si="512"/>
        <v>7,47365943342236+2,12419038573205E-13i</v>
      </c>
      <c r="BL332" s="240" t="str">
        <f t="shared" ca="1" si="513"/>
        <v>6,21412071158683+4,15214271293877i</v>
      </c>
      <c r="BM332" s="240" t="str">
        <f t="shared" ca="1" si="514"/>
        <v>2,86004564430963+6,90476098349888i</v>
      </c>
      <c r="BN332" s="240" t="str">
        <f t="shared" ca="1" si="515"/>
        <v>-1,45803862550187+7,33005516304806i</v>
      </c>
      <c r="BO332" s="240" t="str">
        <f t="shared" ca="1" si="516"/>
        <v>-5,28467526565187+5,28467526565164i</v>
      </c>
      <c r="BP332" s="240" t="str">
        <f t="shared" ca="1" si="517"/>
        <v>-7,33005516304672+1,45803862550864i</v>
      </c>
      <c r="BQ332" s="240" t="str">
        <f t="shared" ca="1" si="518"/>
        <v>-6,90476098349876-2,86004564430992i</v>
      </c>
      <c r="BR332" s="240" t="str">
        <f t="shared" ca="1" si="519"/>
        <v>-4,15214271293851-6,21412071158701i</v>
      </c>
      <c r="BS332" s="240" t="str">
        <f t="shared" ca="1" si="520"/>
        <v>1,0621276046972E-13-7,47365943342236i</v>
      </c>
      <c r="BT332" s="240" t="str">
        <f t="shared" ca="1" si="521"/>
        <v>4,15214271293868-6,21412071158689i</v>
      </c>
      <c r="BU332" s="240" t="str">
        <f t="shared" ca="1" si="522"/>
        <v>6,90476098349885-2,86004564430973i</v>
      </c>
      <c r="BV332" s="240" t="str">
        <f t="shared" ca="1" si="523"/>
        <v>7,33005516304668+1,45803862550885i</v>
      </c>
      <c r="BW332" s="240" t="str">
        <f t="shared" ca="1" si="524"/>
        <v>5,28467526565172+5,2846752656518i</v>
      </c>
      <c r="BX332" s="240" t="str">
        <f t="shared" ca="1" si="525"/>
        <v>1,45803862550166+7,33005516304811i</v>
      </c>
      <c r="BY332" s="240" t="str">
        <f t="shared" ca="1" si="526"/>
        <v>-2,86004564430982+6,9047609834988i</v>
      </c>
      <c r="BZ332" s="240" t="str">
        <f t="shared" ca="1" si="527"/>
        <v>-6,21412071158695+4,1521427129386i</v>
      </c>
      <c r="CA332" s="240" t="str">
        <f t="shared" ca="1" si="528"/>
        <v>-7,47365943342236-6,48236623530664E-18i</v>
      </c>
      <c r="CB332" s="240" t="str">
        <f t="shared" ca="1" si="529"/>
        <v>-6,21412071158671-4,15214271293895i</v>
      </c>
      <c r="CC332" s="240" t="str">
        <f t="shared" ca="1" si="530"/>
        <v>-2,86004564430982-6,9047609834988i</v>
      </c>
      <c r="CD332" s="240" t="str">
        <f t="shared" ca="1" si="531"/>
        <v>1,45803862550916-7,33005516304661i</v>
      </c>
      <c r="CE332" s="240" t="str">
        <f t="shared" ca="1" si="532"/>
        <v>5,28467526565172-5,2846752656518i</v>
      </c>
      <c r="CF332" s="240" t="str">
        <f t="shared" ca="1" si="533"/>
        <v>7,33005516304817-1,45803862550135i</v>
      </c>
      <c r="CG332" s="240" t="str">
        <f t="shared" ca="1" si="534"/>
        <v>6,90476098349885+2,86004564430973i</v>
      </c>
      <c r="CH332" s="240" t="str">
        <f t="shared" ca="1" si="535"/>
        <v>4,15214271293868+6,21412071158689i</v>
      </c>
      <c r="CI332" s="240" t="str">
        <f t="shared" ca="1" si="536"/>
        <v>-3,18628557859806E-13+7,47365943342236i</v>
      </c>
      <c r="CJ332" s="240" t="str">
        <f t="shared" ca="1" si="537"/>
        <v>-4,1521427129325+6,21412071159102i</v>
      </c>
      <c r="CK332" s="240" t="str">
        <f t="shared" ca="1" si="538"/>
        <v>-6,90476098349893+2,86004564430953i</v>
      </c>
      <c r="CL332" s="240" t="str">
        <f t="shared" ca="1" si="539"/>
        <v>-7,33005516304813-1,45803862550156i</v>
      </c>
      <c r="CM332" s="240" t="str">
        <f t="shared" ca="1" si="540"/>
        <v>-5,28467526565157-5,28467526565195i</v>
      </c>
      <c r="CN332" s="240" t="str">
        <f t="shared" ca="1" si="541"/>
        <v>-1,45803862550895-7,33005516304666i</v>
      </c>
      <c r="CO332" s="240" t="str">
        <f t="shared" ca="1" si="542"/>
        <v>2,86004564431002-6,90476098349873i</v>
      </c>
      <c r="CP332" s="240" t="str">
        <f t="shared" ca="1" si="543"/>
        <v>6,21412071158707-4,15214271293842i</v>
      </c>
      <c r="CQ332" s="240" t="str">
        <f t="shared" ca="1" si="544"/>
        <v>7,47365943342236+2,12422279756322E-13i</v>
      </c>
      <c r="CR332" s="240" t="str">
        <f t="shared" ca="1" si="545"/>
        <v>6,21412071158683+4,15214271293877i</v>
      </c>
      <c r="CS332" s="240" t="str">
        <f t="shared" ca="1" si="546"/>
        <v>2,86004564430963+6,90476098349888i</v>
      </c>
      <c r="CT332" s="240" t="str">
        <f t="shared" ca="1" si="547"/>
        <v>-1,45803862550187+7,33005516304806i</v>
      </c>
      <c r="CU332" s="240" t="str">
        <f t="shared" ca="1" si="548"/>
        <v>-5,28467526565187+5,28467526565164i</v>
      </c>
      <c r="CV332" s="240" t="str">
        <f t="shared" ca="1" si="549"/>
        <v>-7,33005516304672+1,45803862550864i</v>
      </c>
      <c r="CW332" s="240" t="str">
        <f t="shared" ca="1" si="550"/>
        <v>-6,90476098349876-2,86004564430992i</v>
      </c>
      <c r="CX332" s="240" t="str">
        <f t="shared" ca="1" si="551"/>
        <v>-4,1521427129325-6,21412071159102i</v>
      </c>
      <c r="CY332" s="240" t="str">
        <f t="shared" ca="1" si="552"/>
        <v>1,06216001652837E-13-7,47365943342236i</v>
      </c>
      <c r="CZ332" s="240" t="str">
        <f t="shared" ca="1" si="553"/>
        <v>4,15214271293268-6,2141207115909i</v>
      </c>
      <c r="DA332" s="240" t="str">
        <f t="shared" ca="1" si="554"/>
        <v>6,90476098349885-2,86004564430973i</v>
      </c>
      <c r="DB332" s="240" t="str">
        <f t="shared" ca="1" si="555"/>
        <v>7,33005516304809+1,45803862550176i</v>
      </c>
      <c r="DC332" s="240" t="str">
        <f t="shared" ca="1" si="556"/>
        <v>5,28467526565142+5,2846752656521i</v>
      </c>
      <c r="DD332" s="240" t="str">
        <f t="shared" ca="1" si="557"/>
        <v>1,45803862550166+7,33005516304811i</v>
      </c>
      <c r="DE332" s="240" t="str">
        <f t="shared" ca="1" si="558"/>
        <v>-2,86004564430982+6,9047609834988i</v>
      </c>
      <c r="DF332" s="240" t="str">
        <f t="shared" ca="1" si="559"/>
        <v>-6,21412071158695+4,1521427129386i</v>
      </c>
      <c r="DG332" s="240" t="str">
        <f t="shared" ca="1" si="560"/>
        <v>-7,47365943342236-4,24838077146409E-13i</v>
      </c>
      <c r="DH332" s="240" t="str">
        <f t="shared" ca="1" si="561"/>
        <v>-6,21412071158695-4,1521427129386i</v>
      </c>
      <c r="DI332" s="240" t="str">
        <f t="shared" ca="1" si="562"/>
        <v>-2,86004564430982-6,9047609834988i</v>
      </c>
      <c r="DJ332" s="240" t="str">
        <f t="shared" ca="1" si="563"/>
        <v>1,45803862550166-7,33005516304811i</v>
      </c>
      <c r="DK332" s="240" t="str">
        <f t="shared" ca="1" si="564"/>
        <v>5,28467526565202-5,28467526565149i</v>
      </c>
      <c r="DL332" s="240" t="str">
        <f t="shared" ca="1" si="565"/>
        <v>7,33005516304676-1,45803862550843i</v>
      </c>
      <c r="DM332" s="240" t="str">
        <f t="shared" ca="1" si="566"/>
        <v>6,90476098349885+2,86004564430973i</v>
      </c>
      <c r="DN332" s="240" t="str">
        <f t="shared" ca="1" si="567"/>
        <v>4,15214271293233+6,21412071159113i</v>
      </c>
      <c r="DO332" s="240" t="str">
        <f t="shared" ca="1" si="568"/>
        <v>-3,18631799042924E-13+7,47365943342236i</v>
      </c>
      <c r="DP332" s="240" t="str">
        <f t="shared" ca="1" si="569"/>
        <v>-4,15214271293285+6,21412071159078i</v>
      </c>
      <c r="DQ332" s="240" t="str">
        <f t="shared" ca="1" si="570"/>
        <v>-6,90476098349876+2,86004564430992i</v>
      </c>
      <c r="DR332" s="240" t="str">
        <f t="shared" ca="1" si="571"/>
        <v>-7,33005516304663-1,45803862550906i</v>
      </c>
      <c r="DS332" s="240" t="str">
        <f t="shared" ca="1" si="572"/>
        <v>-5,28467526565157-5,28467526565195i</v>
      </c>
      <c r="DT332" s="240" t="str">
        <f t="shared" ca="1" si="573"/>
        <v>-1,45803862550104-7,33005516304823i</v>
      </c>
      <c r="DU332" s="240" t="str">
        <f t="shared" ca="1" si="574"/>
        <v>2,86004564430963-6,90476098349888i</v>
      </c>
      <c r="DV332" s="240" t="str">
        <f t="shared" ca="1" si="575"/>
        <v>6,21412071159107-4,15214271293241i</v>
      </c>
      <c r="DW332" s="240" t="str">
        <f t="shared" ca="1" si="576"/>
        <v>7,47365943342236+2,1242552093944E-13i</v>
      </c>
      <c r="DX332" s="240" t="str">
        <f t="shared" ca="1" si="577"/>
        <v>6,21412071159084+4,15214271293277i</v>
      </c>
      <c r="DY332" s="240" t="str">
        <f t="shared" ca="1" si="578"/>
        <v>2,86004564430923+6,90476098349905i</v>
      </c>
      <c r="DZ332" s="240" t="str">
        <f t="shared" ca="1" si="579"/>
        <v>-1,45803862550145+7,33005516304814i</v>
      </c>
      <c r="EA332" s="240" t="str">
        <f t="shared" ca="1" si="580"/>
        <v>-5,28467526565187+5,28467526565164i</v>
      </c>
      <c r="EB332" s="240" t="str">
        <f t="shared" ca="1" si="581"/>
        <v>-7,33005516304672+1,45803862550864i</v>
      </c>
      <c r="EC332" s="240" t="str">
        <f t="shared" ca="1" si="582"/>
        <v>-6,9047609834986-2,86004564431032i</v>
      </c>
      <c r="ED332" s="240" t="str">
        <f t="shared" ca="1" si="583"/>
        <v>-4,1521427129325-6,21412071159102i</v>
      </c>
      <c r="EE332" s="240" t="str">
        <f t="shared" ca="1" si="584"/>
        <v>1,06219242835955E-13-7,47365943342236i</v>
      </c>
      <c r="EF332" s="240" t="str">
        <f t="shared" ca="1" si="585"/>
        <v>4,15214271293268-6,2141207115909i</v>
      </c>
      <c r="EG332" s="240" t="str">
        <f t="shared" ca="1" si="586"/>
        <v>6,90476098349901-2,86004564430933i</v>
      </c>
      <c r="EH332" s="240" t="str">
        <f t="shared" ca="1" si="587"/>
        <v>7,33005516304668+1,45803862550885i</v>
      </c>
      <c r="EI332" s="240" t="str">
        <f t="shared" ca="1" si="588"/>
        <v>5,28467526565172+5,2846752656518i</v>
      </c>
      <c r="EJ332" s="240" t="str">
        <f t="shared" ca="1" si="589"/>
        <v>1,45803862550124+7,33005516304819i</v>
      </c>
      <c r="EK332" s="240" t="str">
        <f t="shared" ca="1" si="590"/>
        <v>-2,86004564431022+6,90476098349864i</v>
      </c>
      <c r="EL332" s="240" t="str">
        <f t="shared" ca="1" si="591"/>
        <v>-6,21412071158718+4,15214271293824i</v>
      </c>
      <c r="EM332" s="240" t="str">
        <f t="shared" ca="1" si="592"/>
        <v>-7,47365943342236-1,29647324706133E-17i</v>
      </c>
      <c r="EN332" s="240"/>
      <c r="EO332" s="240"/>
      <c r="EP332" s="240"/>
    </row>
    <row r="333" spans="1:146">
      <c r="A333" s="268">
        <f t="shared" si="461"/>
        <v>4.5507812499999889E-3</v>
      </c>
      <c r="B333" s="267">
        <v>233</v>
      </c>
      <c r="C333" s="266">
        <f t="shared" si="462"/>
        <v>46600</v>
      </c>
      <c r="N333" s="265">
        <f t="shared" ca="1" si="463"/>
        <v>7.5259801950035126</v>
      </c>
      <c r="O333" s="240">
        <f t="shared" ca="1" si="464"/>
        <v>-7.4740198049964874</v>
      </c>
      <c r="P333" s="240" t="str">
        <f t="shared" ca="1" si="465"/>
        <v>-6,3144522789982-3,99858280666215i</v>
      </c>
      <c r="Q333" s="240" t="str">
        <f t="shared" ca="1" si="466"/>
        <v>-3,19555523602477-6,75643388030952i</v>
      </c>
      <c r="R333" s="240" t="str">
        <f t="shared" ca="1" si="467"/>
        <v>0,914899810782022-7,41781169764445i</v>
      </c>
      <c r="S333" s="240" t="str">
        <f t="shared" ca="1" si="468"/>
        <v>4,74146796999575-5,77749543790249i</v>
      </c>
      <c r="T333" s="240" t="str">
        <f t="shared" ca="1" si="469"/>
        <v>7,09679242715453-2,34446354020741i</v>
      </c>
      <c r="U333" s="241" t="str">
        <f t="shared" ca="1" si="470"/>
        <v>7,25003279784154+1,81603867681878i</v>
      </c>
      <c r="V333" s="240" t="str">
        <f t="shared" ca="1" si="471"/>
        <v>5,15363968771296+5,41303704169015i</v>
      </c>
      <c r="W333" s="240" t="str">
        <f t="shared" ca="1" si="472"/>
        <v>1,45810893051194+7,33040861018273i</v>
      </c>
      <c r="X333" s="240" t="str">
        <f t="shared" ca="1" si="473"/>
        <v>-2,68986263078266+6,97320665640985i</v>
      </c>
      <c r="Y333" s="240" t="str">
        <f t="shared" ca="1" si="474"/>
        <v>-6,00318899780871+4,45226839959904i</v>
      </c>
      <c r="Z333" s="240" t="str">
        <f t="shared" ca="1" si="475"/>
        <v>-7,45376862455051+0,549823005290037i</v>
      </c>
      <c r="AA333" s="240" t="str">
        <f t="shared" ca="1" si="476"/>
        <v>-6,59149699618698-3,52322854704853i</v>
      </c>
      <c r="AB333" s="240" t="str">
        <f t="shared" ca="1" si="477"/>
        <v>-3,68393085057227-6,50304740361637i</v>
      </c>
      <c r="AC333" s="240" t="str">
        <f t="shared" ca="1" si="478"/>
        <v>0,366732769708103-7,46501702081796i</v>
      </c>
      <c r="AD333" s="240" t="str">
        <f t="shared" ca="1" si="479"/>
        <v>4,30360182653596-6,11064508575945i</v>
      </c>
      <c r="AE333" s="240" t="str">
        <f t="shared" ca="1" si="480"/>
        <v>6,90509392342034-2,86018355254051i</v>
      </c>
      <c r="AF333" s="240" t="str">
        <f t="shared" ca="1" si="481"/>
        <v>7,3639846126352+1,27777254249407i</v>
      </c>
      <c r="AG333" s="240" t="str">
        <f t="shared" ca="1" si="482"/>
        <v>5,53788338543708+5,01924492874971i</v>
      </c>
      <c r="AH333" s="240" t="str">
        <f t="shared" ca="1" si="483"/>
        <v>1,99341643161454+7,20328140333619i</v>
      </c>
      <c r="AI333" s="240" t="str">
        <f t="shared" ca="1" si="484"/>
        <v>-2,1695934268898+7,15219102146163i</v>
      </c>
      <c r="AJ333" s="240" t="str">
        <f t="shared" ca="1" si="485"/>
        <v>-5,65939391530839+4,88182676432194i</v>
      </c>
      <c r="AK333" s="240" t="str">
        <f t="shared" ca="1" si="486"/>
        <v>-7,3931248261138+1,09666647207777i</v>
      </c>
      <c r="AL333" s="240" t="str">
        <f t="shared" ca="1" si="487"/>
        <v>-6,8328218200479-3,028781606679i</v>
      </c>
      <c r="AM333" s="240" t="str">
        <f t="shared" ca="1" si="488"/>
        <v>-4,15234292465444-6,21442034960237i</v>
      </c>
      <c r="AN333" s="240" t="str">
        <f t="shared" ca="1" si="489"/>
        <v>-0,18342162802096-7,47176876996698i</v>
      </c>
      <c r="AO333" s="240" t="str">
        <f t="shared" ca="1" si="490"/>
        <v>3,84241409190592-6,4106806184525i</v>
      </c>
      <c r="AP333" s="240" t="str">
        <f t="shared" ca="1" si="491"/>
        <v>6,67597611743975-3,36040398238869i</v>
      </c>
      <c r="AQ333" s="240" t="str">
        <f t="shared" ca="1" si="492"/>
        <v>7,43803035677819+0,732582048050503i</v>
      </c>
      <c r="AR333" s="240" t="str">
        <f t="shared" ca="1" si="493"/>
        <v>7,43803035677819+0,732582048050503i</v>
      </c>
      <c r="AS333" s="240" t="str">
        <f t="shared" ca="1" si="494"/>
        <v>2,51792143635493+7,03711899045512i</v>
      </c>
      <c r="AT333" s="240" t="str">
        <f t="shared" ca="1" si="495"/>
        <v>-1,63756700823024+7,29241704368556i</v>
      </c>
      <c r="AU333" s="240" t="str">
        <f t="shared" ca="1" si="496"/>
        <v>-5,28493008683799+5,28493008683316i</v>
      </c>
      <c r="AV333" s="240" t="str">
        <f t="shared" ca="1" si="497"/>
        <v>-7,29241704368543+1,63756700823082i</v>
      </c>
      <c r="AW333" s="240" t="str">
        <f t="shared" ca="1" si="498"/>
        <v>-7,03711899045532-2,51792143635437i</v>
      </c>
      <c r="AX333" s="240" t="str">
        <f t="shared" ca="1" si="499"/>
        <v>-4,59825309265639-5,89211681328159i</v>
      </c>
      <c r="AY333" s="240" t="str">
        <f t="shared" ca="1" si="500"/>
        <v>-0,732582048051308-7,43803035677811i</v>
      </c>
      <c r="AZ333" s="240" t="str">
        <f t="shared" ca="1" si="501"/>
        <v>3,36040398238798-6,67597611744011i</v>
      </c>
      <c r="BA333" s="240" t="str">
        <f t="shared" ca="1" si="502"/>
        <v>6,41068061845602-3,84241409190005i</v>
      </c>
      <c r="BB333" s="240" t="str">
        <f t="shared" ca="1" si="503"/>
        <v>7,47176876996699+0,183421628020364i</v>
      </c>
      <c r="BC333" s="240" t="str">
        <f t="shared" ca="1" si="504"/>
        <v>6,2144203496027+4,15234292465393i</v>
      </c>
      <c r="BD333" s="240" t="str">
        <f t="shared" ca="1" si="505"/>
        <v>3,02878160667275+6,83282182005067i</v>
      </c>
      <c r="BE333" s="240" t="str">
        <f t="shared" ca="1" si="506"/>
        <v>-1,09666647207707+7,39312482611391i</v>
      </c>
      <c r="BF333" s="240" t="str">
        <f t="shared" ca="1" si="507"/>
        <v>-4,88182676432141+5,65939391530886i</v>
      </c>
      <c r="BG333" s="240" t="str">
        <f t="shared" ca="1" si="508"/>
        <v>-7,15219102146358+2,16959342688336i</v>
      </c>
      <c r="BH333" s="240" t="str">
        <f t="shared" ca="1" si="509"/>
        <v>-7,20328140333639-1,99341643161376i</v>
      </c>
      <c r="BI333" s="240" t="str">
        <f t="shared" ca="1" si="510"/>
        <v>-5,01924492875031-5,53788338543654i</v>
      </c>
      <c r="BJ333" s="240" t="str">
        <f t="shared" ca="1" si="511"/>
        <v>-1,2777725424978-7,36398461263455i</v>
      </c>
      <c r="BK333" s="240" t="str">
        <f t="shared" ca="1" si="512"/>
        <v>2,86018355254202-6,90509392341971i</v>
      </c>
      <c r="BL333" s="240" t="str">
        <f t="shared" ca="1" si="513"/>
        <v>6,11064508575868-4,30360182653706i</v>
      </c>
      <c r="BM333" s="240" t="str">
        <f t="shared" ca="1" si="514"/>
        <v>7,46501702081779-0,366732769711776i</v>
      </c>
      <c r="BN333" s="240" t="str">
        <f t="shared" ca="1" si="515"/>
        <v>6,50304740361551+3,68393085057379i</v>
      </c>
      <c r="BO333" s="240" t="str">
        <f t="shared" ca="1" si="516"/>
        <v>3,52322854704897+6,59149699618675i</v>
      </c>
      <c r="BP333" s="240" t="str">
        <f t="shared" ca="1" si="517"/>
        <v>-0,549823005286528+7,45376862455077i</v>
      </c>
      <c r="BQ333" s="240" t="str">
        <f t="shared" ca="1" si="518"/>
        <v>-4,45226839960023+6,00318899780783i</v>
      </c>
      <c r="BR333" s="240" t="str">
        <f t="shared" ca="1" si="519"/>
        <v>-6,97320665640956+2,68986263078341i</v>
      </c>
      <c r="BS333" s="240" t="str">
        <f t="shared" ca="1" si="520"/>
        <v>-7,33040861018346-1,45810893050823i</v>
      </c>
      <c r="BT333" s="240" t="str">
        <f t="shared" ca="1" si="521"/>
        <v>-5,41303704168906-5,1536396877141i</v>
      </c>
      <c r="BU333" s="240" t="str">
        <f t="shared" ca="1" si="522"/>
        <v>-1,8160386768194-7,25003279784138i</v>
      </c>
      <c r="BV333" s="240" t="str">
        <f t="shared" ca="1" si="523"/>
        <v>2,34446354020395-7,09679242715567i</v>
      </c>
      <c r="BW333" s="240" t="str">
        <f t="shared" ca="1" si="524"/>
        <v>5,7774954379036-4,7414679699944i</v>
      </c>
      <c r="BX333" s="240" t="str">
        <f t="shared" ca="1" si="525"/>
        <v>7,41781169764438-0,914899810782538i</v>
      </c>
      <c r="BY333" s="240" t="str">
        <f t="shared" ca="1" si="526"/>
        <v>6,75643388031071+3,19555523602226i</v>
      </c>
      <c r="BZ333" s="240" t="str">
        <f t="shared" ca="1" si="527"/>
        <v>3,99858280666074+6,31445227899909i</v>
      </c>
      <c r="CA333" s="240" t="str">
        <f t="shared" ca="1" si="528"/>
        <v>8,09403776233916E-13+7,47401980499649i</v>
      </c>
      <c r="CB333" s="240" t="str">
        <f t="shared" ca="1" si="529"/>
        <v>-3,99858280665937+6,31445227899996i</v>
      </c>
      <c r="CC333" s="240" t="str">
        <f t="shared" ca="1" si="530"/>
        <v>-6,7564338803102+3,19555523602335i</v>
      </c>
      <c r="CD333" s="240" t="str">
        <f t="shared" ca="1" si="531"/>
        <v>-7,41781169764453-0,91489981078135i</v>
      </c>
      <c r="CE333" s="240" t="str">
        <f t="shared" ca="1" si="532"/>
        <v>-5,77749543790435-4,74146796999348i</v>
      </c>
      <c r="CF333" s="240" t="str">
        <f t="shared" ca="1" si="533"/>
        <v>-2,34446354020508-7,0967924271553i</v>
      </c>
      <c r="CG333" s="240" t="str">
        <f t="shared" ca="1" si="534"/>
        <v>1,81603867681825-7,25003279784167i</v>
      </c>
      <c r="CH333" s="240" t="str">
        <f t="shared" ca="1" si="535"/>
        <v>5,41303704168824-5,15363968771496i</v>
      </c>
      <c r="CI333" s="240" t="str">
        <f t="shared" ca="1" si="536"/>
        <v>7,33040861018315-1,45810893050981i</v>
      </c>
      <c r="CJ333" s="240" t="str">
        <f t="shared" ca="1" si="537"/>
        <v>6,97320665641015+2,6898626307819i</v>
      </c>
      <c r="CK333" s="240" t="str">
        <f t="shared" ca="1" si="538"/>
        <v>4,45226839960153+6,00318899780686i</v>
      </c>
      <c r="CL333" s="240" t="str">
        <f t="shared" ca="1" si="539"/>
        <v>0,549823005287719+7,45376862455068i</v>
      </c>
      <c r="CM333" s="240" t="str">
        <f t="shared" ca="1" si="540"/>
        <v>-3,52322854704791+6,59149699618731i</v>
      </c>
      <c r="CN333" s="240" t="str">
        <f t="shared" ca="1" si="541"/>
        <v>-6,50304740361492+3,68393085057483i</v>
      </c>
      <c r="CO333" s="240" t="str">
        <f t="shared" ca="1" si="542"/>
        <v>-7,46501702081784-0,366732769710583i</v>
      </c>
      <c r="CP333" s="240" t="str">
        <f t="shared" ca="1" si="543"/>
        <v>-6,11064508575937-4,30360182653608i</v>
      </c>
      <c r="CQ333" s="240" t="str">
        <f t="shared" ca="1" si="544"/>
        <v>-2,86018355254312-6,90509392341925i</v>
      </c>
      <c r="CR333" s="240" t="str">
        <f t="shared" ca="1" si="545"/>
        <v>1,27777254249621-7,36398461263483i</v>
      </c>
      <c r="CS333" s="240" t="str">
        <f t="shared" ca="1" si="546"/>
        <v>5,01924492874911-5,53788338543762i</v>
      </c>
      <c r="CT333" s="240" t="str">
        <f t="shared" ca="1" si="547"/>
        <v>7,20328140333597-1,99341643161533i</v>
      </c>
      <c r="CU333" s="240" t="str">
        <f t="shared" ca="1" si="548"/>
        <v>7,15219102146183+2,16959342688913i</v>
      </c>
      <c r="CV333" s="240" t="str">
        <f t="shared" ca="1" si="549"/>
        <v>4,88182676432247+5,65939391530794i</v>
      </c>
      <c r="CW333" s="240" t="str">
        <f t="shared" ca="1" si="550"/>
        <v>1,09666647207846+7,3931248261137i</v>
      </c>
      <c r="CX333" s="240" t="str">
        <f t="shared" ca="1" si="551"/>
        <v>-3,02878160667846+6,83282182004814i</v>
      </c>
      <c r="CY333" s="240" t="str">
        <f t="shared" ca="1" si="552"/>
        <v>-6,21442034960203+4,15234292465493i</v>
      </c>
      <c r="CZ333" s="240" t="str">
        <f t="shared" ca="1" si="553"/>
        <v>-7,47176876996696+0,183421628021557i</v>
      </c>
      <c r="DA333" s="240" t="str">
        <f t="shared" ca="1" si="554"/>
        <v>-6,41068061845292-3,84241409190522i</v>
      </c>
      <c r="DB333" s="240" t="str">
        <f t="shared" ca="1" si="555"/>
        <v>-3,36040398238942-6,67597611743939i</v>
      </c>
      <c r="DC333" s="240" t="str">
        <f t="shared" ca="1" si="556"/>
        <v>0,732582048049698-7,43803035677827i</v>
      </c>
      <c r="DD333" s="240" t="str">
        <f t="shared" ca="1" si="557"/>
        <v>4,59825309266115-5,89211681327788i</v>
      </c>
      <c r="DE333" s="240" t="str">
        <f t="shared" ca="1" si="558"/>
        <v>7,03711899045484-2,5179214363557i</v>
      </c>
      <c r="DF333" s="240" t="str">
        <f t="shared" ca="1" si="559"/>
        <v>7,29241704368573+1,63756700822944i</v>
      </c>
      <c r="DG333" s="240" t="str">
        <f t="shared" ca="1" si="560"/>
        <v>5,28493008683358+5,28493008683757i</v>
      </c>
      <c r="DH333" s="240" t="str">
        <f t="shared" ca="1" si="561"/>
        <v>1,6375670082314+7,2924170436853i</v>
      </c>
      <c r="DI333" s="240" t="str">
        <f t="shared" ca="1" si="562"/>
        <v>-2,51792143635381+7,03711899045552i</v>
      </c>
      <c r="DJ333" s="240" t="str">
        <f t="shared" ca="1" si="563"/>
        <v>-5,89211681328136+4,5982530926567i</v>
      </c>
      <c r="DK333" s="240" t="str">
        <f t="shared" ca="1" si="564"/>
        <v>-7,43803035677807+0,732582048051691i</v>
      </c>
      <c r="DL333" s="240" t="str">
        <f t="shared" ca="1" si="565"/>
        <v>-6,67597611744029-3,36040398238763i</v>
      </c>
      <c r="DM333" s="240" t="str">
        <f t="shared" ca="1" si="566"/>
        <v>-3,84241409190038-6,41068061845582i</v>
      </c>
      <c r="DN333" s="240" t="str">
        <f t="shared" ca="1" si="567"/>
        <v>0,183421628019979-7,47176876996701i</v>
      </c>
      <c r="DO333" s="240" t="str">
        <f t="shared" ca="1" si="568"/>
        <v>4,15234292465362-6,21442034960291i</v>
      </c>
      <c r="DP333" s="240" t="str">
        <f t="shared" ca="1" si="569"/>
        <v>6,83282182005026-3,02878160667369i</v>
      </c>
      <c r="DQ333" s="240" t="str">
        <f t="shared" ca="1" si="570"/>
        <v>7,39312482611406+1,09666647207606i</v>
      </c>
      <c r="DR333" s="240" t="str">
        <f t="shared" ca="1" si="571"/>
        <v>5,65939391530952+4,88182676432063i</v>
      </c>
      <c r="DS333" s="240" t="str">
        <f t="shared" ca="1" si="572"/>
        <v>2,16959342688413+7,15219102146335i</v>
      </c>
      <c r="DT333" s="240" t="str">
        <f t="shared" ca="1" si="573"/>
        <v>-1,99341643161298+7,20328140333661i</v>
      </c>
      <c r="DU333" s="240" t="str">
        <f t="shared" ca="1" si="574"/>
        <v>-5,53788338543599+5,01924492875091i</v>
      </c>
      <c r="DV333" s="240" t="str">
        <f t="shared" ca="1" si="575"/>
        <v>-7,36398461263572+1,27777254249107i</v>
      </c>
      <c r="DW333" s="240" t="str">
        <f t="shared" ca="1" si="576"/>
        <v>-6,90509392342002-2,86018355254127i</v>
      </c>
      <c r="DX333" s="240" t="str">
        <f t="shared" ca="1" si="577"/>
        <v>-4,30360182653771-6,11064508575821i</v>
      </c>
      <c r="DY333" s="240" t="str">
        <f t="shared" ca="1" si="578"/>
        <v>-0,366732769704946-7,46501702081812i</v>
      </c>
      <c r="DZ333" s="240" t="str">
        <f t="shared" ca="1" si="579"/>
        <v>3,68393085057309-6,5030474036159i</v>
      </c>
      <c r="EA333" s="240" t="str">
        <f t="shared" ca="1" si="580"/>
        <v>6,59149699618637-3,52322854704968i</v>
      </c>
      <c r="EB333" s="240" t="str">
        <f t="shared" ca="1" si="581"/>
        <v>7,45376862455027+0,549823005293348i</v>
      </c>
      <c r="EC333" s="240" t="str">
        <f t="shared" ca="1" si="582"/>
        <v>6,00318899780806+4,45226839959992i</v>
      </c>
      <c r="ED333" s="240" t="str">
        <f t="shared" ca="1" si="583"/>
        <v>2,68986263078377+6,97320665640943i</v>
      </c>
      <c r="EE333" s="240" t="str">
        <f t="shared" ca="1" si="584"/>
        <v>-1,45810893051535+7,33040861018205i</v>
      </c>
      <c r="EF333" s="240" t="str">
        <f t="shared" ca="1" si="585"/>
        <v>-5,15363968771382+5,41303704168932i</v>
      </c>
      <c r="EG333" s="240" t="str">
        <f t="shared" ca="1" si="586"/>
        <v>-7,25003279784129+1,81603867681978i</v>
      </c>
      <c r="EH333" s="240" t="str">
        <f t="shared" ca="1" si="587"/>
        <v>-7,09679242715366-2,34446354021004i</v>
      </c>
      <c r="EI333" s="240" t="str">
        <f t="shared" ca="1" si="588"/>
        <v>-4,7414679699947-5,77749543790335i</v>
      </c>
      <c r="EJ333" s="240" t="str">
        <f t="shared" ca="1" si="589"/>
        <v>-0,914899810782919-7,41781169764434i</v>
      </c>
      <c r="EK333" s="240" t="str">
        <f t="shared" ca="1" si="590"/>
        <v>3,19555523602806-6,75643388030797i</v>
      </c>
      <c r="EL333" s="240" t="str">
        <f t="shared" ca="1" si="591"/>
        <v>6,31445227899866-3,99858280666142i</v>
      </c>
      <c r="EM333" s="240" t="str">
        <f t="shared" ca="1" si="592"/>
        <v>7,47401980499649-1,61880755246783E-12i</v>
      </c>
      <c r="EN333" s="240"/>
      <c r="EO333" s="240"/>
      <c r="EP333" s="240"/>
    </row>
    <row r="334" spans="1:146">
      <c r="A334" s="268">
        <f t="shared" si="461"/>
        <v>4.5703124999999884E-3</v>
      </c>
      <c r="B334" s="267">
        <v>234</v>
      </c>
      <c r="C334" s="266">
        <f t="shared" si="462"/>
        <v>46800</v>
      </c>
      <c r="N334" s="265">
        <f t="shared" ca="1" si="463"/>
        <v>7.5256434483494168</v>
      </c>
      <c r="O334" s="240">
        <f t="shared" ca="1" si="464"/>
        <v>-7.4743565516505832</v>
      </c>
      <c r="P334" s="240" t="str">
        <f t="shared" ca="1" si="465"/>
        <v>-6,41096945569368-3,84258721428216i</v>
      </c>
      <c r="Q334" s="240" t="str">
        <f t="shared" ca="1" si="466"/>
        <v>-3,52338728832223-6,59179398022203i</v>
      </c>
      <c r="R334" s="240" t="str">
        <f t="shared" ca="1" si="467"/>
        <v>0,366749293083557-7,46535336184595i</v>
      </c>
      <c r="S334" s="240" t="str">
        <f t="shared" ca="1" si="468"/>
        <v>4,15253001107186-6,21470034421206i</v>
      </c>
      <c r="T334" s="240" t="str">
        <f t="shared" ca="1" si="469"/>
        <v>6,7567382956792-3,19569921377218i</v>
      </c>
      <c r="U334" s="241" t="str">
        <f t="shared" ca="1" si="470"/>
        <v>7,4383654819049+0,73261505499663i</v>
      </c>
      <c r="V334" s="240" t="str">
        <f t="shared" ca="1" si="471"/>
        <v>6,00345947525751+4,45246899934664i</v>
      </c>
      <c r="W334" s="240" t="str">
        <f t="shared" ca="1" si="472"/>
        <v>2,86031241990599+6,90540503676168i</v>
      </c>
      <c r="X334" s="240" t="str">
        <f t="shared" ca="1" si="473"/>
        <v>-1,09671588307198+7,39345792799416i</v>
      </c>
      <c r="Y334" s="240" t="str">
        <f t="shared" ca="1" si="474"/>
        <v>-4,74168159981172+5,77775574658612i</v>
      </c>
      <c r="Z334" s="240" t="str">
        <f t="shared" ca="1" si="475"/>
        <v>-7,03743605226856+2,51803488288638i</v>
      </c>
      <c r="AA334" s="240" t="str">
        <f t="shared" ca="1" si="476"/>
        <v>-7,33073888634436-1,45817462652478i</v>
      </c>
      <c r="AB334" s="240" t="str">
        <f t="shared" ca="1" si="477"/>
        <v>-5,53813289824959-5,01947107398056i</v>
      </c>
      <c r="AC334" s="240" t="str">
        <f t="shared" ca="1" si="478"/>
        <v>-2,16969117928085-7,15251326791869i</v>
      </c>
      <c r="AD334" s="240" t="str">
        <f t="shared" ca="1" si="479"/>
        <v>1,81612049958127-7,25035945262045i</v>
      </c>
      <c r="AE334" s="240" t="str">
        <f t="shared" ca="1" si="480"/>
        <v>5,28516820267847-5,28516820267798i</v>
      </c>
      <c r="AF334" s="240" t="str">
        <f t="shared" ca="1" si="481"/>
        <v>7,25035945262046-1,81612049958123i</v>
      </c>
      <c r="AG334" s="240" t="str">
        <f t="shared" ca="1" si="482"/>
        <v>7,15251326791846+2,1696911792816i</v>
      </c>
      <c r="AH334" s="240" t="str">
        <f t="shared" ca="1" si="483"/>
        <v>5,01947107398061+5,53813289824955i</v>
      </c>
      <c r="AI334" s="240" t="str">
        <f t="shared" ca="1" si="484"/>
        <v>1,4581746265262+7,33073888634407i</v>
      </c>
      <c r="AJ334" s="240" t="str">
        <f t="shared" ca="1" si="485"/>
        <v>-2,51803488288432+7,0374360522693i</v>
      </c>
      <c r="AK334" s="240" t="str">
        <f t="shared" ca="1" si="486"/>
        <v>-5,77775574658854+4,74168159980878i</v>
      </c>
      <c r="AL334" s="240" t="str">
        <f t="shared" ca="1" si="487"/>
        <v>-7,39345792799447+1,09671588306984i</v>
      </c>
      <c r="AM334" s="240" t="str">
        <f t="shared" ca="1" si="488"/>
        <v>-6,90540503676112-2,86031241990735i</v>
      </c>
      <c r="AN334" s="240" t="str">
        <f t="shared" ca="1" si="489"/>
        <v>-4,45246899934656-6,00345947525756i</v>
      </c>
      <c r="AO334" s="240" t="str">
        <f t="shared" ca="1" si="490"/>
        <v>-0,732615054997436-7,43836548190482i</v>
      </c>
      <c r="AP334" s="240" t="str">
        <f t="shared" ca="1" si="491"/>
        <v>3,19569921377017-6,75673829568015i</v>
      </c>
      <c r="AQ334" s="240" t="str">
        <f t="shared" ca="1" si="492"/>
        <v>6,21470034421003-4,1525300110749i</v>
      </c>
      <c r="AR334" s="240" t="str">
        <f t="shared" ca="1" si="493"/>
        <v>6,21470034421003-4,1525300110749i</v>
      </c>
      <c r="AS334" s="240" t="str">
        <f t="shared" ca="1" si="494"/>
        <v>6,59179398022132+3,52338728832354i</v>
      </c>
      <c r="AT334" s="240" t="str">
        <f t="shared" ca="1" si="495"/>
        <v>3,8425872142817+6,41096945569395i</v>
      </c>
      <c r="AU334" s="240" t="str">
        <f t="shared" ca="1" si="496"/>
        <v>8,09443485914598E-13+7,47435655165058i</v>
      </c>
      <c r="AV334" s="240" t="str">
        <f t="shared" ca="1" si="497"/>
        <v>-3,8425872142805+6,41096945569467i</v>
      </c>
      <c r="AW334" s="240" t="str">
        <f t="shared" ca="1" si="498"/>
        <v>-6,59179398022066+3,52338728832478i</v>
      </c>
      <c r="AX334" s="240" t="str">
        <f t="shared" ca="1" si="499"/>
        <v>-7,4653533618458-0,366749293086674i</v>
      </c>
      <c r="AY334" s="240" t="str">
        <f t="shared" ca="1" si="500"/>
        <v>-6,21470034421081-4,15253001107373i</v>
      </c>
      <c r="AZ334" s="240" t="str">
        <f t="shared" ca="1" si="501"/>
        <v>-3,19569921377144-6,75673829567955i</v>
      </c>
      <c r="BA334" s="240" t="str">
        <f t="shared" ca="1" si="502"/>
        <v>0,732615054995825-7,43836548190498i</v>
      </c>
      <c r="BB334" s="240" t="str">
        <f t="shared" ca="1" si="503"/>
        <v>4,45246899934543-6,0034594752584i</v>
      </c>
      <c r="BC334" s="240" t="str">
        <f t="shared" ca="1" si="504"/>
        <v>6,90540503676058-2,86031241990865i</v>
      </c>
      <c r="BD334" s="240" t="str">
        <f t="shared" ca="1" si="505"/>
        <v>7,39345792799359+1,09671588307581i</v>
      </c>
      <c r="BE334" s="240" t="str">
        <f t="shared" ca="1" si="506"/>
        <v>5,77775574658471+4,74168159981344i</v>
      </c>
      <c r="BF334" s="240" t="str">
        <f t="shared" ca="1" si="507"/>
        <v>2,51803488288565+7,03743605226883i</v>
      </c>
      <c r="BG334" s="240" t="str">
        <f t="shared" ca="1" si="508"/>
        <v>-1,45817462652493+7,33073888634433i</v>
      </c>
      <c r="BH334" s="240" t="str">
        <f t="shared" ca="1" si="509"/>
        <v>-5,01947107397964+5,53813289825042i</v>
      </c>
      <c r="BI334" s="240" t="str">
        <f t="shared" ca="1" si="510"/>
        <v>-7,15251326791805+2,16969117928295i</v>
      </c>
      <c r="BJ334" s="240" t="str">
        <f t="shared" ca="1" si="511"/>
        <v>-7,25035945262137-1,8161204995776i</v>
      </c>
      <c r="BK334" s="240" t="str">
        <f t="shared" ca="1" si="512"/>
        <v>-5,28516820267638-5,28516820268007i</v>
      </c>
      <c r="BL334" s="240" t="str">
        <f t="shared" ca="1" si="513"/>
        <v>-1,81612049957995-7,25035945262078i</v>
      </c>
      <c r="BM334" s="240" t="str">
        <f t="shared" ca="1" si="514"/>
        <v>2,16969117928103-7,15251326791863i</v>
      </c>
      <c r="BN334" s="240" t="str">
        <f t="shared" ca="1" si="515"/>
        <v>5,53813289824907-5,01947107398113i</v>
      </c>
      <c r="BO334" s="240" t="str">
        <f t="shared" ca="1" si="516"/>
        <v>7,3307388863439-1,4581746265271i</v>
      </c>
      <c r="BP334" s="240" t="str">
        <f t="shared" ca="1" si="517"/>
        <v>7,03743605226951+2,51803488288375i</v>
      </c>
      <c r="BQ334" s="240" t="str">
        <f t="shared" ca="1" si="518"/>
        <v>4,74168159980924+5,77775574658816i</v>
      </c>
      <c r="BR334" s="240" t="str">
        <f t="shared" ca="1" si="519"/>
        <v>1,09671588307043+7,39345792799439i</v>
      </c>
      <c r="BS334" s="240" t="str">
        <f t="shared" ca="1" si="520"/>
        <v>-2,8603124199066+6,90540503676142i</v>
      </c>
      <c r="BT334" s="240" t="str">
        <f t="shared" ca="1" si="521"/>
        <v>-6,00345947525721+4,45246899934704i</v>
      </c>
      <c r="BU334" s="240" t="str">
        <f t="shared" ca="1" si="522"/>
        <v>-7,43836548190476+0,73261505499803i</v>
      </c>
      <c r="BV334" s="240" t="str">
        <f t="shared" ca="1" si="523"/>
        <v>-6,75673829568049-3,19569921376944i</v>
      </c>
      <c r="BW334" s="240" t="str">
        <f t="shared" ca="1" si="524"/>
        <v>-4,15253001106939-6,21470034421371i</v>
      </c>
      <c r="BX334" s="240" t="str">
        <f t="shared" ca="1" si="525"/>
        <v>-0,366749293081461-7,46535336184606i</v>
      </c>
      <c r="BY334" s="240" t="str">
        <f t="shared" ca="1" si="526"/>
        <v>3,52338728832302-6,59179398022161i</v>
      </c>
      <c r="BZ334" s="240" t="str">
        <f t="shared" ca="1" si="527"/>
        <v>6,41096945569353-3,8425872142824i</v>
      </c>
      <c r="CA334" s="240" t="str">
        <f t="shared" ca="1" si="528"/>
        <v>7,47435655165058-1,6188869718292E-12i</v>
      </c>
      <c r="CB334" s="240" t="str">
        <f t="shared" ca="1" si="529"/>
        <v>6,41096945569497+3,84258721427999i</v>
      </c>
      <c r="CC334" s="240" t="str">
        <f t="shared" ca="1" si="530"/>
        <v>3,52338728831875+6,59179398022389i</v>
      </c>
      <c r="CD334" s="240" t="str">
        <f t="shared" ca="1" si="531"/>
        <v>-0,366749293085865+7,46535336184584i</v>
      </c>
      <c r="CE334" s="240" t="str">
        <f t="shared" ca="1" si="532"/>
        <v>-4,15253001107306+6,21470034421126i</v>
      </c>
      <c r="CF334" s="240" t="str">
        <f t="shared" ca="1" si="533"/>
        <v>-6,75673829567929+3,19569921377198i</v>
      </c>
      <c r="CG334" s="240" t="str">
        <f t="shared" ca="1" si="534"/>
        <v>-7,43836548190504-0,732615054995231i</v>
      </c>
      <c r="CH334" s="240" t="str">
        <f t="shared" ca="1" si="535"/>
        <v>-6,00345947525889-4,45246899934478i</v>
      </c>
      <c r="CI334" s="240" t="str">
        <f t="shared" ca="1" si="536"/>
        <v>-2,8603124199092-6,90540503676035i</v>
      </c>
      <c r="CJ334" s="240" t="str">
        <f t="shared" ca="1" si="537"/>
        <v>1,09671588307521-7,39345792799368i</v>
      </c>
      <c r="CK334" s="240" t="str">
        <f t="shared" ca="1" si="538"/>
        <v>4,74168159981298-5,77775574658509i</v>
      </c>
      <c r="CL334" s="240" t="str">
        <f t="shared" ca="1" si="539"/>
        <v>7,03743605226856-2,51803488288641i</v>
      </c>
      <c r="CM334" s="240" t="str">
        <f t="shared" ca="1" si="540"/>
        <v>7,33073888634453+1,45817462652392i</v>
      </c>
      <c r="CN334" s="240" t="str">
        <f t="shared" ca="1" si="541"/>
        <v>5,53813289825097+5,01947107397904i</v>
      </c>
      <c r="CO334" s="240" t="str">
        <f t="shared" ca="1" si="542"/>
        <v>2,16969117928372+7,15251326791782i</v>
      </c>
      <c r="CP334" s="240" t="str">
        <f t="shared" ca="1" si="543"/>
        <v>-1,81612049958423+7,2503594526197i</v>
      </c>
      <c r="CQ334" s="240" t="str">
        <f t="shared" ca="1" si="544"/>
        <v>-5,2851682026795+5,28516820267695i</v>
      </c>
      <c r="CR334" s="240" t="str">
        <f t="shared" ca="1" si="545"/>
        <v>-7,25035945262068+1,81612049958032i</v>
      </c>
      <c r="CS334" s="240" t="str">
        <f t="shared" ca="1" si="546"/>
        <v>-7,15251326791886-2,16969117928026i</v>
      </c>
      <c r="CT334" s="240" t="str">
        <f t="shared" ca="1" si="547"/>
        <v>-5,01947107398173-5,53813289824853i</v>
      </c>
      <c r="CU334" s="240" t="str">
        <f t="shared" ca="1" si="548"/>
        <v>-1,45817462652748-7,33073888634382i</v>
      </c>
      <c r="CV334" s="240" t="str">
        <f t="shared" ca="1" si="549"/>
        <v>2,5180348828902-7,0374360522672i</v>
      </c>
      <c r="CW334" s="240" t="str">
        <f t="shared" ca="1" si="550"/>
        <v>5,77775574658765-4,74168159980987i</v>
      </c>
      <c r="CX334" s="240" t="str">
        <f t="shared" ca="1" si="551"/>
        <v>7,39345792799427-1,09671588307123i</v>
      </c>
      <c r="CY334" s="240" t="str">
        <f t="shared" ca="1" si="552"/>
        <v>6,90540503676157+2,86031241990624i</v>
      </c>
      <c r="CZ334" s="240" t="str">
        <f t="shared" ca="1" si="553"/>
        <v>4,45246899934769+6,00345947525673i</v>
      </c>
      <c r="DA334" s="240" t="str">
        <f t="shared" ca="1" si="554"/>
        <v>0,732615054998413+7,43836548190472i</v>
      </c>
      <c r="DB334" s="240" t="str">
        <f t="shared" ca="1" si="555"/>
        <v>-3,1956992137691+6,75673829568066i</v>
      </c>
      <c r="DC334" s="240" t="str">
        <f t="shared" ca="1" si="556"/>
        <v>-6,2147003442135+4,15253001106971i</v>
      </c>
      <c r="DD334" s="240" t="str">
        <f t="shared" ca="1" si="557"/>
        <v>-7,46535336184604+0,366749293081845i</v>
      </c>
      <c r="DE334" s="240" t="str">
        <f t="shared" ca="1" si="558"/>
        <v>-6,59179398022199-3,5233872883223i</v>
      </c>
      <c r="DF334" s="240" t="str">
        <f t="shared" ca="1" si="559"/>
        <v>-3,84258721428309-6,41096945569311i</v>
      </c>
      <c r="DG334" s="240" t="str">
        <f t="shared" ca="1" si="560"/>
        <v>-2,42833045774379E-12-7,47435655165058i</v>
      </c>
      <c r="DH334" s="240" t="str">
        <f t="shared" ca="1" si="561"/>
        <v>3,84258721428549-6,41096945569168i</v>
      </c>
      <c r="DI334" s="240" t="str">
        <f t="shared" ca="1" si="562"/>
        <v>6,5917939802233-3,52338728831984i</v>
      </c>
      <c r="DJ334" s="240" t="str">
        <f t="shared" ca="1" si="563"/>
        <v>7,46535336184586+0,366749293085481i</v>
      </c>
      <c r="DK334" s="240" t="str">
        <f t="shared" ca="1" si="564"/>
        <v>6,21470034421148+4,15253001107274i</v>
      </c>
      <c r="DL334" s="240" t="str">
        <f t="shared" ca="1" si="565"/>
        <v>3,19569921377271+6,75673829567895i</v>
      </c>
      <c r="DM334" s="240" t="str">
        <f t="shared" ca="1" si="566"/>
        <v>-0,732615054994425+7,43836548190512i</v>
      </c>
      <c r="DN334" s="240" t="str">
        <f t="shared" ca="1" si="567"/>
        <v>-4,45246899934413+6,00345947525936i</v>
      </c>
      <c r="DO334" s="240" t="str">
        <f t="shared" ca="1" si="568"/>
        <v>-6,9054050367628+2,86031241990327i</v>
      </c>
      <c r="DP334" s="240" t="str">
        <f t="shared" ca="1" si="569"/>
        <v>-7,39345792799386-1,09671588307399i</v>
      </c>
      <c r="DQ334" s="240" t="str">
        <f t="shared" ca="1" si="570"/>
        <v>-5,77775574658533-4,74168159981268i</v>
      </c>
      <c r="DR334" s="240" t="str">
        <f t="shared" ca="1" si="571"/>
        <v>-2,51803488288677-7,03743605226843i</v>
      </c>
      <c r="DS334" s="240" t="str">
        <f t="shared" ca="1" si="572"/>
        <v>1,45817462652355-7,33073888634461i</v>
      </c>
      <c r="DT334" s="240" t="str">
        <f t="shared" ca="1" si="573"/>
        <v>5,01947107397845-5,53813289825151i</v>
      </c>
      <c r="DU334" s="240" t="str">
        <f t="shared" ca="1" si="574"/>
        <v>7,1525132679198-2,16969117927718i</v>
      </c>
      <c r="DV334" s="240" t="str">
        <f t="shared" ca="1" si="575"/>
        <v>7,25035945261991+1,81612049958345i</v>
      </c>
      <c r="DW334" s="240" t="str">
        <f t="shared" ca="1" si="576"/>
        <v>5,28516820267753+5,28516820267893i</v>
      </c>
      <c r="DX334" s="240" t="str">
        <f t="shared" ca="1" si="577"/>
        <v>1,81612049958152+7,25035945262038i</v>
      </c>
      <c r="DY334" s="240" t="str">
        <f t="shared" ca="1" si="578"/>
        <v>-2,16969117927989+7,15251326791898i</v>
      </c>
      <c r="DZ334" s="240" t="str">
        <f t="shared" ca="1" si="579"/>
        <v>-5,53813289824828+5,01947107398201i</v>
      </c>
      <c r="EA334" s="240" t="str">
        <f t="shared" ca="1" si="580"/>
        <v>-7,33073888634366+1,45817462652827i</v>
      </c>
      <c r="EB334" s="240" t="str">
        <f t="shared" ca="1" si="581"/>
        <v>-7,03743605226747-2,51803488288943i</v>
      </c>
      <c r="EC334" s="240" t="str">
        <f t="shared" ca="1" si="582"/>
        <v>-4,74168159981049-5,77775574658713i</v>
      </c>
      <c r="ED334" s="240" t="str">
        <f t="shared" ca="1" si="583"/>
        <v>-1,09671588307203-7,39345792799415i</v>
      </c>
      <c r="EE334" s="240" t="str">
        <f t="shared" ca="1" si="584"/>
        <v>2,8603124199051-6,90540503676204i</v>
      </c>
      <c r="EF334" s="240" t="str">
        <f t="shared" ca="1" si="585"/>
        <v>6,00345947525649-4,452468999348i</v>
      </c>
      <c r="EG334" s="240" t="str">
        <f t="shared" ca="1" si="586"/>
        <v>7,43836548190465-0,732615054999219i</v>
      </c>
      <c r="EH334" s="240" t="str">
        <f t="shared" ca="1" si="587"/>
        <v>6,75673829567774+3,19569921377528i</v>
      </c>
      <c r="EI334" s="240" t="str">
        <f t="shared" ca="1" si="588"/>
        <v>4,15253001107038+6,21470034421305i</v>
      </c>
      <c r="EJ334" s="240" t="str">
        <f t="shared" ca="1" si="589"/>
        <v>0,366749293082653+7,465353361846i</v>
      </c>
      <c r="EK334" s="240" t="str">
        <f t="shared" ca="1" si="590"/>
        <v>-3,52338728832159+6,59179398022237i</v>
      </c>
      <c r="EL334" s="240" t="str">
        <f t="shared" ca="1" si="591"/>
        <v>-6,4109694556927+3,84258721428379i</v>
      </c>
      <c r="EM334" s="240" t="str">
        <f t="shared" ca="1" si="592"/>
        <v>-7,47435655165058+3,23777394365838E-12i</v>
      </c>
      <c r="EN334" s="240"/>
      <c r="EO334" s="240"/>
      <c r="EP334" s="240"/>
    </row>
    <row r="335" spans="1:146">
      <c r="A335" s="268">
        <f t="shared" si="461"/>
        <v>4.589843749999988E-3</v>
      </c>
      <c r="B335" s="267">
        <v>235</v>
      </c>
      <c r="C335" s="266">
        <f t="shared" si="462"/>
        <v>47000</v>
      </c>
      <c r="N335" s="265">
        <f t="shared" ca="1" si="463"/>
        <v>7.5253288813575203</v>
      </c>
      <c r="O335" s="240">
        <f t="shared" ca="1" si="464"/>
        <v>-7.4746711186424797</v>
      </c>
      <c r="P335" s="240" t="str">
        <f t="shared" ca="1" si="465"/>
        <v>-6,50361410314682-3,68425188189106i</v>
      </c>
      <c r="Q335" s="240" t="str">
        <f t="shared" ca="1" si="466"/>
        <v>-3,84274893403578-6,41123926880247i</v>
      </c>
      <c r="R335" s="240" t="str">
        <f t="shared" ca="1" si="467"/>
        <v>-0,18343761205598-7,47241988744953i</v>
      </c>
      <c r="S335" s="240" t="str">
        <f t="shared" ca="1" si="468"/>
        <v>3,52353557417588-6,59207140354116i</v>
      </c>
      <c r="T335" s="240" t="str">
        <f t="shared" ca="1" si="469"/>
        <v>6,31500254365393-3,99893125791283i</v>
      </c>
      <c r="U335" s="241" t="str">
        <f t="shared" ca="1" si="470"/>
        <v>7,46566754992813-0,366764728154374i</v>
      </c>
      <c r="V335" s="240" t="str">
        <f t="shared" ca="1" si="471"/>
        <v>6,67655788661581+3,36069682038357i</v>
      </c>
      <c r="W335" s="240" t="str">
        <f t="shared" ca="1" si="472"/>
        <v>4,15270477512917+6,21496189710664i</v>
      </c>
      <c r="X335" s="240" t="str">
        <f t="shared" ca="1" si="473"/>
        <v>0,549870918893975+7,45441817343397i</v>
      </c>
      <c r="Y335" s="240" t="str">
        <f t="shared" ca="1" si="474"/>
        <v>-3,19583370849189+6,75702266087179i</v>
      </c>
      <c r="Z335" s="240" t="str">
        <f t="shared" ca="1" si="475"/>
        <v>-6,11117758990495+4,30397685826858i</v>
      </c>
      <c r="AA335" s="240" t="str">
        <f t="shared" ca="1" si="476"/>
        <v>-7,4386785341708+0,732645887953086i</v>
      </c>
      <c r="AB335" s="240" t="str">
        <f t="shared" ca="1" si="477"/>
        <v>-6,83341725733854-3,02904554587347i</v>
      </c>
      <c r="AC335" s="240" t="str">
        <f t="shared" ca="1" si="478"/>
        <v>-4,45265638668469-6,00371213783473i</v>
      </c>
      <c r="AD335" s="240" t="str">
        <f t="shared" ca="1" si="479"/>
        <v>-0,914979538525322-7,41845811310868i</v>
      </c>
      <c r="AE335" s="240" t="str">
        <f t="shared" ca="1" si="480"/>
        <v>2,86043279948214-6,9056956587671i</v>
      </c>
      <c r="AF335" s="240" t="str">
        <f t="shared" ca="1" si="481"/>
        <v>5,89263027406548-4,5986538013896i</v>
      </c>
      <c r="AG335" s="240" t="str">
        <f t="shared" ca="1" si="482"/>
        <v>7,39376909027353-1,09676203963474i</v>
      </c>
      <c r="AH335" s="240" t="str">
        <f t="shared" ca="1" si="483"/>
        <v>6,97381432735089+2,69009703533227i</v>
      </c>
      <c r="AI335" s="240" t="str">
        <f t="shared" ca="1" si="484"/>
        <v>4,74188115899747+5,77799891016023i</v>
      </c>
      <c r="AJ335" s="240" t="str">
        <f t="shared" ca="1" si="485"/>
        <v>1,27788389230352+7,36462633740906i</v>
      </c>
      <c r="AK335" s="240" t="str">
        <f t="shared" ca="1" si="486"/>
        <v>-2,51814085731625+7,03773223095214i</v>
      </c>
      <c r="AL335" s="240" t="str">
        <f t="shared" ca="1" si="487"/>
        <v>-5,65988709576383+4,88225218470678i</v>
      </c>
      <c r="AM335" s="240" t="str">
        <f t="shared" ca="1" si="488"/>
        <v>-7,33104740902006+1,45823599549874i</v>
      </c>
      <c r="AN335" s="240" t="str">
        <f t="shared" ca="1" si="489"/>
        <v>-7,09741086781523-2,34466784540715i</v>
      </c>
      <c r="AO335" s="240" t="str">
        <f t="shared" ca="1" si="490"/>
        <v>-5,01968232425912-5,53836597701783i</v>
      </c>
      <c r="AP335" s="240" t="str">
        <f t="shared" ca="1" si="491"/>
        <v>-1,63770971185714-7,29305253179743i</v>
      </c>
      <c r="AQ335" s="240" t="str">
        <f t="shared" ca="1" si="492"/>
        <v>2,16978249326054-7,15281428976092i</v>
      </c>
      <c r="AR335" s="240" t="str">
        <f t="shared" ca="1" si="493"/>
        <v>2,16978249326054-7,15281428976092i</v>
      </c>
      <c r="AS335" s="240" t="str">
        <f t="shared" ca="1" si="494"/>
        <v>7,25066459243445-1,81619693312301i</v>
      </c>
      <c r="AT335" s="240" t="str">
        <f t="shared" ca="1" si="495"/>
        <v>7,20390912383936+1,9935901452736i</v>
      </c>
      <c r="AU335" s="240" t="str">
        <f t="shared" ca="1" si="496"/>
        <v>5,28539063512949+5,28539063513318i</v>
      </c>
      <c r="AV335" s="240" t="str">
        <f t="shared" ca="1" si="497"/>
        <v>1,99359014526857+7,20390912384075i</v>
      </c>
      <c r="AW335" s="240" t="str">
        <f t="shared" ca="1" si="498"/>
        <v>-1,81619693312828+7,25066459243313i</v>
      </c>
      <c r="AX335" s="240" t="str">
        <f t="shared" ca="1" si="499"/>
        <v>-5,15408879488128+5,41350875369638i</v>
      </c>
      <c r="AY335" s="240" t="str">
        <f t="shared" ca="1" si="500"/>
        <v>-7,15281428976244+2,16978249325555i</v>
      </c>
      <c r="AZ335" s="240" t="str">
        <f t="shared" ca="1" si="501"/>
        <v>-7,29305253179628-1,63770971186223i</v>
      </c>
      <c r="BA335" s="240" t="str">
        <f t="shared" ca="1" si="502"/>
        <v>-5,53836597701432-5,01968232426298i</v>
      </c>
      <c r="BB335" s="240" t="str">
        <f t="shared" ca="1" si="503"/>
        <v>-2,34466784540199-7,09741086781694i</v>
      </c>
      <c r="BC335" s="240" t="str">
        <f t="shared" ca="1" si="504"/>
        <v>1,45823599550386-7,33104740901905i</v>
      </c>
      <c r="BD335" s="240" t="str">
        <f t="shared" ca="1" si="505"/>
        <v>4,88225218471073-5,65988709576042i</v>
      </c>
      <c r="BE335" s="240" t="str">
        <f t="shared" ca="1" si="506"/>
        <v>7,0377322309539-2,51814085731134i</v>
      </c>
      <c r="BF335" s="240" t="str">
        <f t="shared" ca="1" si="507"/>
        <v>7,36462633740815+1,27788389230877i</v>
      </c>
      <c r="BG335" s="240" t="str">
        <f t="shared" ca="1" si="508"/>
        <v>5,77799891015685+4,74188115900159i</v>
      </c>
      <c r="BH335" s="240" t="str">
        <f t="shared" ca="1" si="509"/>
        <v>2,6900970353272+6,97381432735284i</v>
      </c>
      <c r="BI335" s="240" t="str">
        <f t="shared" ca="1" si="510"/>
        <v>-1,09676203963989+7,39376909027277i</v>
      </c>
      <c r="BJ335" s="240" t="str">
        <f t="shared" ca="1" si="511"/>
        <v>-4,5986538013866+5,89263027406782i</v>
      </c>
      <c r="BK335" s="240" t="str">
        <f t="shared" ca="1" si="512"/>
        <v>-6,90569565876572+2,86043279948547i</v>
      </c>
      <c r="BL335" s="240" t="str">
        <f t="shared" ca="1" si="513"/>
        <v>-7,41845811310915-0,91497953852154i</v>
      </c>
      <c r="BM335" s="240" t="str">
        <f t="shared" ca="1" si="514"/>
        <v>-6,00371213783649-4,45265638668232i</v>
      </c>
      <c r="BN335" s="240" t="str">
        <f t="shared" ca="1" si="515"/>
        <v>-3,02904554587666-6,83341725733712i</v>
      </c>
      <c r="BO335" s="240" t="str">
        <f t="shared" ca="1" si="516"/>
        <v>0,732645887950035-7,4386785341711i</v>
      </c>
      <c r="BP335" s="240" t="str">
        <f t="shared" ca="1" si="517"/>
        <v>4,30397685826625-6,11117758990659i</v>
      </c>
      <c r="BQ335" s="240" t="str">
        <f t="shared" ca="1" si="518"/>
        <v>6,75702266087046-3,19583370849472i</v>
      </c>
      <c r="BR335" s="240" t="str">
        <f t="shared" ca="1" si="519"/>
        <v>7,45441817343419+0,549870918891023i</v>
      </c>
      <c r="BS335" s="240" t="str">
        <f t="shared" ca="1" si="520"/>
        <v>6,2149618971082+4,15270477512684i</v>
      </c>
      <c r="BT335" s="240" t="str">
        <f t="shared" ca="1" si="521"/>
        <v>3,36069682038631+6,67655788661443i</v>
      </c>
      <c r="BU335" s="240" t="str">
        <f t="shared" ca="1" si="522"/>
        <v>-0,366764728151471+7,46566754992827i</v>
      </c>
      <c r="BV335" s="240" t="str">
        <f t="shared" ca="1" si="523"/>
        <v>-3,99893125791017+6,31500254365562i</v>
      </c>
      <c r="BW335" s="240" t="str">
        <f t="shared" ca="1" si="524"/>
        <v>-6,5920714035401+3,52353557417786i</v>
      </c>
      <c r="BX335" s="240" t="str">
        <f t="shared" ca="1" si="525"/>
        <v>-7,47241988744958-0,183437612053897i</v>
      </c>
      <c r="BY335" s="240" t="str">
        <f t="shared" ca="1" si="526"/>
        <v>-6,41123926880368-3,84274893403377i</v>
      </c>
      <c r="BZ335" s="240" t="str">
        <f t="shared" ca="1" si="527"/>
        <v>-3,68425188189301-6,50361410314571i</v>
      </c>
      <c r="CA335" s="240" t="str">
        <f t="shared" ca="1" si="528"/>
        <v>-2,00355003723456E-12-7,47467111864248i</v>
      </c>
      <c r="CB335" s="240" t="str">
        <f t="shared" ca="1" si="529"/>
        <v>3,68425188188916-6,50361410314789i</v>
      </c>
      <c r="CC335" s="240" t="str">
        <f t="shared" ca="1" si="530"/>
        <v>6,4112392688014-3,84274893403758i</v>
      </c>
      <c r="CD335" s="240" t="str">
        <f t="shared" ca="1" si="531"/>
        <v>7,47241988744947-0,183437612058328i</v>
      </c>
      <c r="CE335" s="240" t="str">
        <f t="shared" ca="1" si="532"/>
        <v>6,59207140354219+3,52353557417395i</v>
      </c>
      <c r="CF335" s="240" t="str">
        <f t="shared" ca="1" si="533"/>
        <v>3,99893125791392+6,31500254365325i</v>
      </c>
      <c r="CG335" s="240" t="str">
        <f t="shared" ca="1" si="534"/>
        <v>0,366764728155897+7,46566754992806i</v>
      </c>
      <c r="CH335" s="240" t="str">
        <f t="shared" ca="1" si="535"/>
        <v>-3,36069682038235+6,67655788661642i</v>
      </c>
      <c r="CI335" s="240" t="str">
        <f t="shared" ca="1" si="536"/>
        <v>-6,21496189710574+4,15270477513053i</v>
      </c>
      <c r="CJ335" s="240" t="str">
        <f t="shared" ca="1" si="537"/>
        <v>-7,45441817343387+0,549870918895443i</v>
      </c>
      <c r="CK335" s="240" t="str">
        <f t="shared" ca="1" si="538"/>
        <v>-6,75702266087236-3,19583370849071i</v>
      </c>
      <c r="CL335" s="240" t="str">
        <f t="shared" ca="1" si="539"/>
        <v>-4,30397685826988-6,11117758990404i</v>
      </c>
      <c r="CM335" s="240" t="str">
        <f t="shared" ca="1" si="540"/>
        <v>-0,732645887954446-7,43867853417067i</v>
      </c>
      <c r="CN335" s="240" t="str">
        <f t="shared" ca="1" si="541"/>
        <v>3,02904554587261-6,83341725733892i</v>
      </c>
      <c r="CO335" s="240" t="str">
        <f t="shared" ca="1" si="542"/>
        <v>6,00371213783385-4,45265638668588i</v>
      </c>
      <c r="CP335" s="240" t="str">
        <f t="shared" ca="1" si="543"/>
        <v>7,4184581131086-0,914979538525942i</v>
      </c>
      <c r="CQ335" s="240" t="str">
        <f t="shared" ca="1" si="544"/>
        <v>6,90569565876742+2,86043279948137i</v>
      </c>
      <c r="CR335" s="240" t="str">
        <f t="shared" ca="1" si="545"/>
        <v>4,59865380139009+5,89263027406509i</v>
      </c>
      <c r="CS335" s="240" t="str">
        <f t="shared" ca="1" si="546"/>
        <v>1,09676203963672+7,39376909027324i</v>
      </c>
      <c r="CT335" s="240" t="str">
        <f t="shared" ca="1" si="547"/>
        <v>-2,6900970353302+6,97381432735169i</v>
      </c>
      <c r="CU335" s="240" t="str">
        <f t="shared" ca="1" si="548"/>
        <v>-5,7779989101589+4,7418811589991i</v>
      </c>
      <c r="CV335" s="240" t="str">
        <f t="shared" ca="1" si="549"/>
        <v>-7,36462633740867+1,27788389230581i</v>
      </c>
      <c r="CW335" s="240" t="str">
        <f t="shared" ca="1" si="550"/>
        <v>-7,03773223095289-2,51814085731417i</v>
      </c>
      <c r="CX335" s="240" t="str">
        <f t="shared" ca="1" si="551"/>
        <v>-4,88225218470829-5,65988709576252i</v>
      </c>
      <c r="CY335" s="240" t="str">
        <f t="shared" ca="1" si="552"/>
        <v>-1,45823599550092-7,33104740901963i</v>
      </c>
      <c r="CZ335" s="240" t="str">
        <f t="shared" ca="1" si="553"/>
        <v>2,34466784540464-7,09741086781606i</v>
      </c>
      <c r="DA335" s="240" t="str">
        <f t="shared" ca="1" si="554"/>
        <v>5,53836597701648-5,0196823242606i</v>
      </c>
      <c r="DB335" s="240" t="str">
        <f t="shared" ca="1" si="555"/>
        <v>7,29305253179694-1,6377097118593i</v>
      </c>
      <c r="DC335" s="240" t="str">
        <f t="shared" ca="1" si="556"/>
        <v>7,15281428976163+2,16978249325822i</v>
      </c>
      <c r="DD335" s="240" t="str">
        <f t="shared" ca="1" si="557"/>
        <v>5,15408879487879+5,41350875369874i</v>
      </c>
      <c r="DE335" s="240" t="str">
        <f t="shared" ca="1" si="558"/>
        <v>1,81619693312517+7,25066459243391i</v>
      </c>
      <c r="DF335" s="240" t="str">
        <f t="shared" ca="1" si="559"/>
        <v>-1,99359014527126+7,20390912384001i</v>
      </c>
      <c r="DG335" s="240" t="str">
        <f t="shared" ca="1" si="560"/>
        <v>-5,28539063513191+5,28539063513075i</v>
      </c>
      <c r="DH335" s="240" t="str">
        <f t="shared" ca="1" si="561"/>
        <v>-7,20390912384022+1,9935901452705i</v>
      </c>
      <c r="DI335" s="240" t="str">
        <f t="shared" ca="1" si="562"/>
        <v>-7,25066459243372-1,81619693312593i</v>
      </c>
      <c r="DJ335" s="240" t="str">
        <f t="shared" ca="1" si="563"/>
        <v>-5,41350875369819-5,15408879487937i</v>
      </c>
      <c r="DK335" s="240" t="str">
        <f t="shared" ca="1" si="564"/>
        <v>-2,16978249325747-7,15281428976186i</v>
      </c>
      <c r="DL335" s="240" t="str">
        <f t="shared" ca="1" si="565"/>
        <v>1,63770971186007-7,29305253179677i</v>
      </c>
      <c r="DM335" s="240" t="str">
        <f t="shared" ca="1" si="566"/>
        <v>5,01968232426118-5,53836597701595i</v>
      </c>
      <c r="DN335" s="240" t="str">
        <f t="shared" ca="1" si="567"/>
        <v>7,09741086781631-2,34466784540389i</v>
      </c>
      <c r="DO335" s="240" t="str">
        <f t="shared" ca="1" si="568"/>
        <v>7,33104740901948+1,4582359955017i</v>
      </c>
      <c r="DP335" s="240" t="str">
        <f t="shared" ca="1" si="569"/>
        <v>5,659887095762+4,88225218470889i</v>
      </c>
      <c r="DQ335" s="240" t="str">
        <f t="shared" ca="1" si="570"/>
        <v>2,51814085731302+7,0377322309533i</v>
      </c>
      <c r="DR335" s="240" t="str">
        <f t="shared" ca="1" si="571"/>
        <v>-1,27788389230659+7,36462633740853i</v>
      </c>
      <c r="DS335" s="240" t="str">
        <f t="shared" ca="1" si="572"/>
        <v>-4,74188115899971+5,7779989101584i</v>
      </c>
      <c r="DT335" s="240" t="str">
        <f t="shared" ca="1" si="573"/>
        <v>-6,97381432735212+2,69009703532907i</v>
      </c>
      <c r="DU335" s="240" t="str">
        <f t="shared" ca="1" si="574"/>
        <v>-7,39376909027306-1,09676203963791i</v>
      </c>
      <c r="DV335" s="240" t="str">
        <f t="shared" ca="1" si="575"/>
        <v>-5,89263027406461-4,59865380139071i</v>
      </c>
      <c r="DW335" s="240" t="str">
        <f t="shared" ca="1" si="576"/>
        <v>-2,86043279948103-6,90569565876756i</v>
      </c>
      <c r="DX335" s="240" t="str">
        <f t="shared" ca="1" si="577"/>
        <v>0,914979538527146-7,41845811310845i</v>
      </c>
      <c r="DY335" s="240" t="str">
        <f t="shared" ca="1" si="578"/>
        <v>4,45265638668651-6,00371213783338i</v>
      </c>
      <c r="DZ335" s="240" t="str">
        <f t="shared" ca="1" si="579"/>
        <v>6,83341725733907-3,02904554587227i</v>
      </c>
      <c r="EA335" s="240" t="str">
        <f t="shared" ca="1" si="580"/>
        <v>7,43867853417055+0,732645887955653i</v>
      </c>
      <c r="EB335" s="240" t="str">
        <f t="shared" ca="1" si="581"/>
        <v>6,11117758990359+4,30397685827052i</v>
      </c>
      <c r="EC335" s="240" t="str">
        <f t="shared" ca="1" si="582"/>
        <v>3,19583370848999+6,7570226608727i</v>
      </c>
      <c r="ED335" s="240" t="str">
        <f t="shared" ca="1" si="583"/>
        <v>-0,549870918896652+7,45441817343378i</v>
      </c>
      <c r="EE335" s="240" t="str">
        <f t="shared" ca="1" si="584"/>
        <v>-4,15270477513118+6,2149618971053i</v>
      </c>
      <c r="EF335" s="240" t="str">
        <f t="shared" ca="1" si="585"/>
        <v>-6,67655788661678+3,36069682038165i</v>
      </c>
      <c r="EG335" s="240" t="str">
        <f t="shared" ca="1" si="586"/>
        <v>-7,46566754992803-0,36676472815626i</v>
      </c>
      <c r="EH335" s="240" t="str">
        <f t="shared" ca="1" si="587"/>
        <v>-6,3150025436526-3,99893125791494i</v>
      </c>
      <c r="EI335" s="240" t="str">
        <f t="shared" ca="1" si="588"/>
        <v>-3,52353557417326-6,59207140354256i</v>
      </c>
      <c r="EJ335" s="240" t="str">
        <f t="shared" ca="1" si="589"/>
        <v>0,18343761205869-7,47241988744946i</v>
      </c>
      <c r="EK335" s="240" t="str">
        <f t="shared" ca="1" si="590"/>
        <v>3,84274893403862-6,41123926880078i</v>
      </c>
      <c r="EL335" s="240" t="str">
        <f t="shared" ca="1" si="591"/>
        <v>6,50361410314828-3,68425188188847i</v>
      </c>
      <c r="EM335" s="240" t="str">
        <f t="shared" ca="1" si="592"/>
        <v>7,47467111864248+2,79107370543135E-12i</v>
      </c>
      <c r="EN335" s="240"/>
      <c r="EO335" s="240"/>
      <c r="EP335" s="240"/>
    </row>
    <row r="336" spans="1:146">
      <c r="A336" s="268">
        <f t="shared" si="461"/>
        <v>4.6093749999999876E-3</v>
      </c>
      <c r="B336" s="267">
        <v>236</v>
      </c>
      <c r="C336" s="266">
        <f t="shared" si="462"/>
        <v>47200</v>
      </c>
      <c r="N336" s="265">
        <f t="shared" ca="1" si="463"/>
        <v>7.5250351907666371</v>
      </c>
      <c r="O336" s="240">
        <f t="shared" ca="1" si="464"/>
        <v>-7.4749648092333629</v>
      </c>
      <c r="P336" s="240" t="str">
        <f t="shared" ca="1" si="465"/>
        <v>-6,59233041551854-3,52367401896178i</v>
      </c>
      <c r="Q336" s="240" t="str">
        <f t="shared" ca="1" si="466"/>
        <v>-4,15286794087934-6,21520609190828i</v>
      </c>
      <c r="R336" s="240" t="str">
        <f t="shared" ca="1" si="467"/>
        <v>-0,732674674664816-7,43897081056123i</v>
      </c>
      <c r="S336" s="240" t="str">
        <f t="shared" ca="1" si="468"/>
        <v>2,86054519000586-6,90596699349277i</v>
      </c>
      <c r="T336" s="240" t="str">
        <f t="shared" ca="1" si="469"/>
        <v>5,77822593605602-4,74206747433719i</v>
      </c>
      <c r="U336" s="241" t="str">
        <f t="shared" ca="1" si="470"/>
        <v>7,3313354564282-1,45829329169268i</v>
      </c>
      <c r="V336" s="240" t="str">
        <f t="shared" ca="1" si="471"/>
        <v>7,15309533413428+2,16986774713657i</v>
      </c>
      <c r="W336" s="240" t="str">
        <f t="shared" ca="1" si="472"/>
        <v>5,28559830573944+5,28559830574i</v>
      </c>
      <c r="X336" s="240" t="str">
        <f t="shared" ca="1" si="473"/>
        <v>2,16986774713654+7,15309533413429i</v>
      </c>
      <c r="Y336" s="240" t="str">
        <f t="shared" ca="1" si="474"/>
        <v>-1,45829329169267+7,33133545642821i</v>
      </c>
      <c r="Z336" s="240" t="str">
        <f t="shared" ca="1" si="475"/>
        <v>-4,7420674743372+5,77822593605601i</v>
      </c>
      <c r="AA336" s="240" t="str">
        <f t="shared" ca="1" si="476"/>
        <v>-6,90596699349275+2,8605451900059i</v>
      </c>
      <c r="AB336" s="240" t="str">
        <f t="shared" ca="1" si="477"/>
        <v>-7,43897081056123-0,732674674664829i</v>
      </c>
      <c r="AC336" s="240" t="str">
        <f t="shared" ca="1" si="478"/>
        <v>-6,21520609190825-4,15286794087938i</v>
      </c>
      <c r="AD336" s="240" t="str">
        <f t="shared" ca="1" si="479"/>
        <v>-3,52367401896166-6,59233041551861i</v>
      </c>
      <c r="AE336" s="240" t="str">
        <f t="shared" ca="1" si="480"/>
        <v>4,02941325434171E-14-7,47496480923336i</v>
      </c>
      <c r="AF336" s="240" t="str">
        <f t="shared" ca="1" si="481"/>
        <v>3,52367401896163-6,59233041551862i</v>
      </c>
      <c r="AG336" s="240" t="str">
        <f t="shared" ca="1" si="482"/>
        <v>6,21520609190954-4,15286794087746i</v>
      </c>
      <c r="AH336" s="240" t="str">
        <f t="shared" ca="1" si="483"/>
        <v>7,43897081056152-0,732674674661895i</v>
      </c>
      <c r="AI336" s="240" t="str">
        <f t="shared" ca="1" si="484"/>
        <v>6,90596699349389+2,86054519000313i</v>
      </c>
      <c r="AJ336" s="240" t="str">
        <f t="shared" ca="1" si="485"/>
        <v>4,74206747433837+5,77822593605505i</v>
      </c>
      <c r="AK336" s="240" t="str">
        <f t="shared" ca="1" si="486"/>
        <v>1,45829329169264+7,33133545642821i</v>
      </c>
      <c r="AL336" s="240" t="str">
        <f t="shared" ca="1" si="487"/>
        <v>-2,16986774713803+7,15309533413384i</v>
      </c>
      <c r="AM336" s="240" t="str">
        <f t="shared" ca="1" si="488"/>
        <v>-5,28559830574164+5,2855983057378i</v>
      </c>
      <c r="AN336" s="240" t="str">
        <f t="shared" ca="1" si="489"/>
        <v>-7,1530953341332+2,16986774714015i</v>
      </c>
      <c r="AO336" s="240" t="str">
        <f t="shared" ca="1" si="490"/>
        <v>-7,33133545642864-1,45829329169047i</v>
      </c>
      <c r="AP336" s="240" t="str">
        <f t="shared" ca="1" si="491"/>
        <v>-5,77822593605646-4,74206747433666i</v>
      </c>
      <c r="AQ336" s="240" t="str">
        <f t="shared" ca="1" si="492"/>
        <v>-2,86054519000508-6,90596699349309i</v>
      </c>
      <c r="AR336" s="240" t="str">
        <f t="shared" ca="1" si="493"/>
        <v>-2,86054519000508-6,90596699349309i</v>
      </c>
      <c r="AS336" s="240" t="str">
        <f t="shared" ca="1" si="494"/>
        <v>4,1528679408818-6,21520609190664i</v>
      </c>
      <c r="AT336" s="240" t="str">
        <f t="shared" ca="1" si="495"/>
        <v>6,59233041551722-3,52367401896424i</v>
      </c>
      <c r="AU336" s="240" t="str">
        <f t="shared" ca="1" si="496"/>
        <v>7,47496480923336-1,40657067958685E-12i</v>
      </c>
      <c r="AV336" s="240" t="str">
        <f t="shared" ca="1" si="497"/>
        <v>6,59233041551865+3,52367401896157i</v>
      </c>
      <c r="AW336" s="240" t="str">
        <f t="shared" ca="1" si="498"/>
        <v>4,15286794087813+6,21520609190908i</v>
      </c>
      <c r="AX336" s="240" t="str">
        <f t="shared" ca="1" si="499"/>
        <v>0,732674674662595+7,43897081056145i</v>
      </c>
      <c r="AY336" s="240" t="str">
        <f t="shared" ca="1" si="500"/>
        <v>-2,86054519000248+6,90596699349416i</v>
      </c>
      <c r="AZ336" s="240" t="str">
        <f t="shared" ca="1" si="501"/>
        <v>-5,77822593605454+4,742067474339i</v>
      </c>
      <c r="BA336" s="240" t="str">
        <f t="shared" ca="1" si="502"/>
        <v>-7,33133545642805+1,45829329169344i</v>
      </c>
      <c r="BB336" s="240" t="str">
        <f t="shared" ca="1" si="503"/>
        <v>-7,15309533413407-2,16986774713726i</v>
      </c>
      <c r="BC336" s="240" t="str">
        <f t="shared" ca="1" si="504"/>
        <v>-5,28559830573837-5,28559830574107i</v>
      </c>
      <c r="BD336" s="240" t="str">
        <f t="shared" ca="1" si="505"/>
        <v>-2,16986774713361-7,15309533413518i</v>
      </c>
      <c r="BE336" s="240" t="str">
        <f t="shared" ca="1" si="506"/>
        <v>1,45829329168967-7,3313354564288i</v>
      </c>
      <c r="BF336" s="240" t="str">
        <f t="shared" ca="1" si="507"/>
        <v>4,74206747433603-5,77822593605697i</v>
      </c>
      <c r="BG336" s="240" t="str">
        <f t="shared" ca="1" si="508"/>
        <v>6,90596699349278-2,86054519000583i</v>
      </c>
      <c r="BH336" s="240" t="str">
        <f t="shared" ca="1" si="509"/>
        <v>7,43897081056108+0,73267467466639i</v>
      </c>
      <c r="BI336" s="240" t="str">
        <f t="shared" ca="1" si="510"/>
        <v>6,21520609190697+4,1528679408813i</v>
      </c>
      <c r="BJ336" s="240" t="str">
        <f t="shared" ca="1" si="511"/>
        <v>3,52367401896496+6,59233041551684i</v>
      </c>
      <c r="BK336" s="240" t="str">
        <f t="shared" ca="1" si="512"/>
        <v>2,21608165828553E-12+7,47496480923336i</v>
      </c>
      <c r="BL336" s="240" t="str">
        <f t="shared" ca="1" si="513"/>
        <v>-3,52367401896105+6,59233041551894i</v>
      </c>
      <c r="BM336" s="240" t="str">
        <f t="shared" ca="1" si="514"/>
        <v>-6,21520609190875+4,15286794087863i</v>
      </c>
      <c r="BN336" s="240" t="str">
        <f t="shared" ca="1" si="515"/>
        <v>-7,43897081056139+0,732674674663189i</v>
      </c>
      <c r="BO336" s="240" t="str">
        <f t="shared" ca="1" si="516"/>
        <v>-6,90596699349155-2,86054519000879i</v>
      </c>
      <c r="BP336" s="240" t="str">
        <f t="shared" ca="1" si="517"/>
        <v>-4,74206747433946-5,77822593605416i</v>
      </c>
      <c r="BQ336" s="240" t="str">
        <f t="shared" ca="1" si="518"/>
        <v>-1,45829329169402-7,33133545642794i</v>
      </c>
      <c r="BR336" s="240" t="str">
        <f t="shared" ca="1" si="519"/>
        <v>2,16986774713669-7,15309533413424i</v>
      </c>
      <c r="BS336" s="240" t="str">
        <f t="shared" ca="1" si="520"/>
        <v>5,28559830574064-5,2855983057388i</v>
      </c>
      <c r="BT336" s="240" t="str">
        <f t="shared" ca="1" si="521"/>
        <v>7,15309533413488-2,16986774713459i</v>
      </c>
      <c r="BU336" s="240" t="str">
        <f t="shared" ca="1" si="522"/>
        <v>7,33133545642892+1,45829329168909i</v>
      </c>
      <c r="BV336" s="240" t="str">
        <f t="shared" ca="1" si="523"/>
        <v>5,77822593605735+4,74206747433557i</v>
      </c>
      <c r="BW336" s="240" t="str">
        <f t="shared" ca="1" si="524"/>
        <v>2,86054519000638+6,90596699349255i</v>
      </c>
      <c r="BX336" s="240" t="str">
        <f t="shared" ca="1" si="525"/>
        <v>-0,732674674665796+7,43897081056113i</v>
      </c>
      <c r="BY336" s="240" t="str">
        <f t="shared" ca="1" si="526"/>
        <v>-4,15286794088045+6,21520609190753i</v>
      </c>
      <c r="BZ336" s="240" t="str">
        <f t="shared" ca="1" si="527"/>
        <v>-6,59233041551997+3,52367401895911i</v>
      </c>
      <c r="CA336" s="240" t="str">
        <f t="shared" ca="1" si="528"/>
        <v>-7,47496480923336+2,81314135917369E-12i</v>
      </c>
      <c r="CB336" s="240" t="str">
        <f t="shared" ca="1" si="529"/>
        <v>-6,59233041551921-3,52367401896053i</v>
      </c>
      <c r="CC336" s="240" t="str">
        <f t="shared" ca="1" si="530"/>
        <v>-4,15286794087948-6,21520609190819i</v>
      </c>
      <c r="CD336" s="240" t="str">
        <f t="shared" ca="1" si="531"/>
        <v>-0,732674674664206-7,43897081056129i</v>
      </c>
      <c r="CE336" s="240" t="str">
        <f t="shared" ca="1" si="532"/>
        <v>2,86054519000785-6,90596699349194i</v>
      </c>
      <c r="CF336" s="240" t="str">
        <f t="shared" ca="1" si="533"/>
        <v>5,77822593605378-4,74206747433992i</v>
      </c>
      <c r="CG336" s="240" t="str">
        <f t="shared" ca="1" si="534"/>
        <v>7,33133545642773-1,45829329169502i</v>
      </c>
      <c r="CH336" s="240" t="str">
        <f t="shared" ca="1" si="535"/>
        <v>7,15309533413454+2,16986774713571i</v>
      </c>
      <c r="CI336" s="240" t="str">
        <f t="shared" ca="1" si="536"/>
        <v>5,28559830573951+5,28559830573992i</v>
      </c>
      <c r="CJ336" s="240" t="str">
        <f t="shared" ca="1" si="537"/>
        <v>2,16986774713516+7,15309533413471i</v>
      </c>
      <c r="CK336" s="240" t="str">
        <f t="shared" ca="1" si="538"/>
        <v>-1,45829329169559+7,33133545642762i</v>
      </c>
      <c r="CL336" s="240" t="str">
        <f t="shared" ca="1" si="539"/>
        <v>-4,74206747433478+5,778225936058i</v>
      </c>
      <c r="CM336" s="240" t="str">
        <f t="shared" ca="1" si="540"/>
        <v>-6,90596699349216+2,86054519000732i</v>
      </c>
      <c r="CN336" s="240" t="str">
        <f t="shared" ca="1" si="541"/>
        <v>-7,43897081056123-0,732674674664778i</v>
      </c>
      <c r="CO336" s="240" t="str">
        <f t="shared" ca="1" si="542"/>
        <v>-6,21520609190786-4,15286794087996i</v>
      </c>
      <c r="CP336" s="240" t="str">
        <f t="shared" ca="1" si="543"/>
        <v>-3,52367401895965-6,59233041551968i</v>
      </c>
      <c r="CQ336" s="240" t="str">
        <f t="shared" ca="1" si="544"/>
        <v>-3,83510361568291E-12-7,47496480923336i</v>
      </c>
      <c r="CR336" s="240" t="str">
        <f t="shared" ca="1" si="545"/>
        <v>3,52367401895962-6,5923304155197i</v>
      </c>
      <c r="CS336" s="240" t="str">
        <f t="shared" ca="1" si="546"/>
        <v>6,21520609190786-4,15286794087997i</v>
      </c>
      <c r="CT336" s="240" t="str">
        <f t="shared" ca="1" si="547"/>
        <v>7,43897081056123-0,7326746746648i</v>
      </c>
      <c r="CU336" s="240" t="str">
        <f t="shared" ca="1" si="548"/>
        <v>6,90596699349217+2,8605451900073i</v>
      </c>
      <c r="CV336" s="240" t="str">
        <f t="shared" ca="1" si="549"/>
        <v>4,7420674743348+5,77822593605798i</v>
      </c>
      <c r="CW336" s="240" t="str">
        <f t="shared" ca="1" si="550"/>
        <v>1,4582932916956+7,33133545642761i</v>
      </c>
      <c r="CX336" s="240" t="str">
        <f t="shared" ca="1" si="551"/>
        <v>-2,16986774713514+7,15309533413471i</v>
      </c>
      <c r="CY336" s="240" t="str">
        <f t="shared" ca="1" si="552"/>
        <v>-5,2855983057395+5,28559830573994i</v>
      </c>
      <c r="CZ336" s="240" t="str">
        <f t="shared" ca="1" si="553"/>
        <v>-7,15309533413442+2,16986774713614i</v>
      </c>
      <c r="DA336" s="240" t="str">
        <f t="shared" ca="1" si="554"/>
        <v>-7,33133545642774-1,458293291695i</v>
      </c>
      <c r="DB336" s="240" t="str">
        <f t="shared" ca="1" si="555"/>
        <v>-5,7782259360538-4,7420674743399i</v>
      </c>
      <c r="DC336" s="240" t="str">
        <f t="shared" ca="1" si="556"/>
        <v>-2,86054519000787-6,90596699349193i</v>
      </c>
      <c r="DD336" s="240" t="str">
        <f t="shared" ca="1" si="557"/>
        <v>0,732674674663761-7,43897081056133i</v>
      </c>
      <c r="DE336" s="240" t="str">
        <f t="shared" ca="1" si="558"/>
        <v>4,15286794087946-6,2152060919082i</v>
      </c>
      <c r="DF336" s="240" t="str">
        <f t="shared" ca="1" si="559"/>
        <v>6,59233041551921-3,52367401896054i</v>
      </c>
      <c r="DG336" s="240" t="str">
        <f t="shared" ca="1" si="560"/>
        <v>7,47496480923336+3,21608268460786E-12i</v>
      </c>
      <c r="DH336" s="240" t="str">
        <f t="shared" ca="1" si="561"/>
        <v>6,59233041552018+3,52367401895872i</v>
      </c>
      <c r="DI336" s="240" t="str">
        <f t="shared" ca="1" si="562"/>
        <v>4,15286794088046+6,21520609190752i</v>
      </c>
      <c r="DJ336" s="240" t="str">
        <f t="shared" ca="1" si="563"/>
        <v>0,732674674665817+7,43897081056113i</v>
      </c>
      <c r="DK336" s="240" t="str">
        <f t="shared" ca="1" si="564"/>
        <v>-2,86054519000675+6,9059669934924i</v>
      </c>
      <c r="DL336" s="240" t="str">
        <f t="shared" ca="1" si="565"/>
        <v>-5,77822593605733+4,74206747433559i</v>
      </c>
      <c r="DM336" s="240" t="str">
        <f t="shared" ca="1" si="566"/>
        <v>-7,33133545642899+1,45829329168869i</v>
      </c>
      <c r="DN336" s="240" t="str">
        <f t="shared" ca="1" si="567"/>
        <v>-7,15309533413501-2,16986774713416i</v>
      </c>
      <c r="DO336" s="240" t="str">
        <f t="shared" ca="1" si="568"/>
        <v>-5,28559830574036-5,28559830573908i</v>
      </c>
      <c r="DP336" s="240" t="str">
        <f t="shared" ca="1" si="569"/>
        <v>-2,16986774713671-7,15309533413424i</v>
      </c>
      <c r="DQ336" s="240" t="str">
        <f t="shared" ca="1" si="570"/>
        <v>1,45829329169442-7,33133545642785i</v>
      </c>
      <c r="DR336" s="240" t="str">
        <f t="shared" ca="1" si="571"/>
        <v>4,74206747433944-5,77822593605417i</v>
      </c>
      <c r="DS336" s="240" t="str">
        <f t="shared" ca="1" si="572"/>
        <v>6,9059669934917-2,86054519000843i</v>
      </c>
      <c r="DT336" s="240" t="str">
        <f t="shared" ca="1" si="573"/>
        <v>7,43897081056139+0,732674674663168i</v>
      </c>
      <c r="DU336" s="240" t="str">
        <f t="shared" ca="1" si="574"/>
        <v>6,21520609190853+4,15286794087896i</v>
      </c>
      <c r="DV336" s="240" t="str">
        <f t="shared" ca="1" si="575"/>
        <v>3,52367401896107+6,59233041551892i</v>
      </c>
      <c r="DW336" s="240" t="str">
        <f t="shared" ca="1" si="576"/>
        <v>-2,61902298371971E-12+7,47496480923336i</v>
      </c>
      <c r="DX336" s="240" t="str">
        <f t="shared" ca="1" si="577"/>
        <v>-3,52367401896494+6,59233041551686i</v>
      </c>
      <c r="DY336" s="240" t="str">
        <f t="shared" ca="1" si="578"/>
        <v>-6,21520609190719+4,15286794088097i</v>
      </c>
      <c r="DZ336" s="240" t="str">
        <f t="shared" ca="1" si="579"/>
        <v>-7,43897081056107+0,732674674666412i</v>
      </c>
      <c r="EA336" s="240" t="str">
        <f t="shared" ca="1" si="580"/>
        <v>-6,90596699349262-2,8605451900062i</v>
      </c>
      <c r="EB336" s="240" t="str">
        <f t="shared" ca="1" si="581"/>
        <v>-4,74206747433605-5,77822593605696i</v>
      </c>
      <c r="EC336" s="240" t="str">
        <f t="shared" ca="1" si="582"/>
        <v>-1,45829329169011-7,33133545642871i</v>
      </c>
      <c r="ED336" s="240" t="str">
        <f t="shared" ca="1" si="583"/>
        <v>2,16986774713359-7,15309533413519i</v>
      </c>
      <c r="EE336" s="240" t="str">
        <f t="shared" ca="1" si="584"/>
        <v>5,28559830573865-5,28559830574078i</v>
      </c>
      <c r="EF336" s="240" t="str">
        <f t="shared" ca="1" si="585"/>
        <v>7,15309533413406-2,16986774713728i</v>
      </c>
      <c r="EG336" s="240" t="str">
        <f t="shared" ca="1" si="586"/>
        <v>7,33133545642797+1,45829329169383i</v>
      </c>
      <c r="EH336" s="240" t="str">
        <f t="shared" ca="1" si="587"/>
        <v>5,77822593605455+4,74206747433898i</v>
      </c>
      <c r="EI336" s="240" t="str">
        <f t="shared" ca="1" si="588"/>
        <v>2,86054519000269+6,90596699349407i</v>
      </c>
      <c r="EJ336" s="240" t="str">
        <f t="shared" ca="1" si="589"/>
        <v>-0,732674674662573+7,43897081056145i</v>
      </c>
      <c r="EK336" s="240" t="str">
        <f t="shared" ca="1" si="590"/>
        <v>-4,15286794087846+6,21520609190886i</v>
      </c>
      <c r="EL336" s="240" t="str">
        <f t="shared" ca="1" si="591"/>
        <v>-6,59233041551864+3,5236740189616i</v>
      </c>
      <c r="EM336" s="240" t="str">
        <f t="shared" ca="1" si="592"/>
        <v>-7,47496480923336-1,17215817158944E-12i</v>
      </c>
      <c r="EN336" s="240"/>
      <c r="EO336" s="240"/>
      <c r="EP336" s="240"/>
    </row>
    <row r="337" spans="1:146">
      <c r="A337" s="268">
        <f t="shared" si="461"/>
        <v>4.6289062499999872E-3</v>
      </c>
      <c r="B337" s="267">
        <v>237</v>
      </c>
      <c r="C337" s="266">
        <f t="shared" si="462"/>
        <v>47400</v>
      </c>
      <c r="N337" s="265">
        <f t="shared" ca="1" si="463"/>
        <v>7.5247612001419064</v>
      </c>
      <c r="O337" s="240">
        <f t="shared" ca="1" si="464"/>
        <v>-7.4752387998580936</v>
      </c>
      <c r="P337" s="240" t="str">
        <f t="shared" ca="1" si="465"/>
        <v>-6,67706495327285-3,36095205628991i</v>
      </c>
      <c r="Q337" s="240" t="str">
        <f t="shared" ca="1" si="466"/>
        <v>-4,4529945539903-6,00416810366237i</v>
      </c>
      <c r="R337" s="240" t="str">
        <f t="shared" ca="1" si="467"/>
        <v>-1,27798094415835-7,36518566101847i</v>
      </c>
      <c r="S337" s="240" t="str">
        <f t="shared" ca="1" si="468"/>
        <v>2,16994728241688-7,15335752681462i</v>
      </c>
      <c r="T337" s="240" t="str">
        <f t="shared" ca="1" si="469"/>
        <v>5,15448023409358-5,41391989516306i</v>
      </c>
      <c r="U337" s="241" t="str">
        <f t="shared" ca="1" si="470"/>
        <v>7,03826672783227-2,51833210335595i</v>
      </c>
      <c r="V337" s="240" t="str">
        <f t="shared" ca="1" si="471"/>
        <v>7,41902152509742+0,915049028765722i</v>
      </c>
      <c r="W337" s="240" t="str">
        <f t="shared" ca="1" si="472"/>
        <v>6,21543390678691+4,1530201619144i</v>
      </c>
      <c r="X337" s="240" t="str">
        <f t="shared" ca="1" si="473"/>
        <v>3,6845316909362+6,5041080351875i</v>
      </c>
      <c r="Y337" s="240" t="str">
        <f t="shared" ca="1" si="474"/>
        <v>0,366792582950992+7,46623454734687i</v>
      </c>
      <c r="Z337" s="240" t="str">
        <f t="shared" ca="1" si="475"/>
        <v>-3,02927559375535+6,83393623704392i</v>
      </c>
      <c r="AA337" s="240" t="str">
        <f t="shared" ca="1" si="476"/>
        <v>-5,77843773367313+4,74224129214935i</v>
      </c>
      <c r="AB337" s="240" t="str">
        <f t="shared" ca="1" si="477"/>
        <v>-7,29360641956814+1,63783409151791i</v>
      </c>
      <c r="AC337" s="240" t="str">
        <f t="shared" ca="1" si="478"/>
        <v>-7,25121526095479-1,81633486840954i</v>
      </c>
      <c r="AD337" s="240" t="str">
        <f t="shared" ca="1" si="479"/>
        <v>-5,66031694900117-4,88262297866157i</v>
      </c>
      <c r="AE337" s="240" t="str">
        <f t="shared" ca="1" si="480"/>
        <v>-2,86065004167824-6,90622012782319i</v>
      </c>
      <c r="AF337" s="240" t="str">
        <f t="shared" ca="1" si="481"/>
        <v>0,549912680114697-7,45498431649276i</v>
      </c>
      <c r="AG337" s="240" t="str">
        <f t="shared" ca="1" si="482"/>
        <v>3,84304078050882-6,41172618522111i</v>
      </c>
      <c r="AH337" s="240" t="str">
        <f t="shared" ca="1" si="483"/>
        <v>6,31548215115177-3,99923496601379i</v>
      </c>
      <c r="AI337" s="240" t="str">
        <f t="shared" ca="1" si="484"/>
        <v>7,4392434818462-0,732701530442419i</v>
      </c>
      <c r="AJ337" s="240" t="str">
        <f t="shared" ca="1" si="485"/>
        <v>6,97434396983659+2,69030134098539i</v>
      </c>
      <c r="AK337" s="240" t="str">
        <f t="shared" ca="1" si="486"/>
        <v>5,02006355566606+5,53878660105057i</v>
      </c>
      <c r="AL337" s="240" t="str">
        <f t="shared" ca="1" si="487"/>
        <v>1,99374155309297+7,20445624140881i</v>
      </c>
      <c r="AM337" s="240" t="str">
        <f t="shared" ca="1" si="488"/>
        <v>-1,45834674461502+7,33160418239928i</v>
      </c>
      <c r="AN337" s="240" t="str">
        <f t="shared" ca="1" si="489"/>
        <v>-4,59900305680547+5,8930778035249i</v>
      </c>
      <c r="AO337" s="240" t="str">
        <f t="shared" ca="1" si="490"/>
        <v>-6,75753583861307+3,19607642348612i</v>
      </c>
      <c r="AP337" s="240" t="str">
        <f t="shared" ca="1" si="491"/>
        <v>-7,47298739769008-0,183451543654387i</v>
      </c>
      <c r="AQ337" s="240" t="str">
        <f t="shared" ca="1" si="492"/>
        <v>-6,59257205367728-3,52380317724717i</v>
      </c>
      <c r="AR337" s="240" t="str">
        <f t="shared" ca="1" si="493"/>
        <v>-6,59257205367728-3,52380317724717i</v>
      </c>
      <c r="AS337" s="240" t="str">
        <f t="shared" ca="1" si="494"/>
        <v>-1,09684533577356-7,39433062719646i</v>
      </c>
      <c r="AT337" s="240" t="str">
        <f t="shared" ca="1" si="495"/>
        <v>2,3448459166361-7,09794989712796i</v>
      </c>
      <c r="AU337" s="240" t="str">
        <f t="shared" ca="1" si="496"/>
        <v>5,28579204636972-5,28579204636717i</v>
      </c>
      <c r="AV337" s="240" t="str">
        <f t="shared" ca="1" si="497"/>
        <v>7,09794989712683-2,34484591663954i</v>
      </c>
      <c r="AW337" s="240" t="str">
        <f t="shared" ca="1" si="498"/>
        <v>7,39433062719699+1,09684533576998i</v>
      </c>
      <c r="AX337" s="240" t="str">
        <f t="shared" ca="1" si="499"/>
        <v>6,11164171744417+4,30430373376461i</v>
      </c>
      <c r="AY337" s="240" t="str">
        <f t="shared" ca="1" si="500"/>
        <v>3,52380317725055+6,59257205367547i</v>
      </c>
      <c r="AZ337" s="240" t="str">
        <f t="shared" ca="1" si="501"/>
        <v>0,183451543650575+7,47298739769017i</v>
      </c>
      <c r="BA337" s="240" t="str">
        <f t="shared" ca="1" si="502"/>
        <v>-3,19607642348937+6,75753583861153i</v>
      </c>
      <c r="BB337" s="240" t="str">
        <f t="shared" ca="1" si="503"/>
        <v>-5,89307780352254+4,59900305680849i</v>
      </c>
      <c r="BC337" s="240" t="str">
        <f t="shared" ca="1" si="504"/>
        <v>-7,33160418240002+1,45834674461128i</v>
      </c>
      <c r="BD337" s="240" t="str">
        <f t="shared" ca="1" si="505"/>
        <v>-7,20445624140785-1,99374155309644i</v>
      </c>
      <c r="BE337" s="240" t="str">
        <f t="shared" ca="1" si="506"/>
        <v>-5,53878660105315-5,02006355566321i</v>
      </c>
      <c r="BF337" s="240" t="str">
        <f t="shared" ca="1" si="507"/>
        <v>-2,69030134098184-6,97434396983797i</v>
      </c>
      <c r="BG337" s="240" t="str">
        <f t="shared" ca="1" si="508"/>
        <v>0,732701530446109-7,43924348184584i</v>
      </c>
      <c r="BH337" s="240" t="str">
        <f t="shared" ca="1" si="509"/>
        <v>3,99923496601055-6,31548215115382i</v>
      </c>
      <c r="BI337" s="240" t="str">
        <f t="shared" ca="1" si="510"/>
        <v>6,41172618522296-3,84304078050574i</v>
      </c>
      <c r="BJ337" s="240" t="str">
        <f t="shared" ca="1" si="511"/>
        <v>7,45498431649248-0,549912680118416i</v>
      </c>
      <c r="BK337" s="240" t="str">
        <f t="shared" ca="1" si="512"/>
        <v>6,90622012782352+2,86065004167745i</v>
      </c>
      <c r="BL337" s="240" t="str">
        <f t="shared" ca="1" si="513"/>
        <v>4,88262297866053+5,66031694900206i</v>
      </c>
      <c r="BM337" s="240" t="str">
        <f t="shared" ca="1" si="514"/>
        <v>1,81633486841244+7,25121526095406i</v>
      </c>
      <c r="BN337" s="240" t="str">
        <f t="shared" ca="1" si="515"/>
        <v>-1,63783409151707+7,29360641956833i</v>
      </c>
      <c r="BO337" s="240" t="str">
        <f t="shared" ca="1" si="516"/>
        <v>-4,74224129215098+5,77843773367179i</v>
      </c>
      <c r="BP337" s="240" t="str">
        <f t="shared" ca="1" si="517"/>
        <v>-6,83393623704271+3,02927559375807i</v>
      </c>
      <c r="BQ337" s="240" t="str">
        <f t="shared" ca="1" si="518"/>
        <v>-7,46623454734688-0,366792582950928i</v>
      </c>
      <c r="BR337" s="240" t="str">
        <f t="shared" ca="1" si="519"/>
        <v>-6,50410803518646-3,68453169093804i</v>
      </c>
      <c r="BS337" s="240" t="str">
        <f t="shared" ca="1" si="520"/>
        <v>-4,15302016191626-6,21543390678567i</v>
      </c>
      <c r="BT337" s="240" t="str">
        <f t="shared" ca="1" si="521"/>
        <v>-0,915049028765782-7,41902152509741i</v>
      </c>
      <c r="BU337" s="240" t="str">
        <f t="shared" ca="1" si="522"/>
        <v>2,51833210335864-7,0382667278313i</v>
      </c>
      <c r="BV337" s="240" t="str">
        <f t="shared" ca="1" si="523"/>
        <v>5,41391989516153-5,15448023409519i</v>
      </c>
      <c r="BW337" s="240" t="str">
        <f t="shared" ca="1" si="524"/>
        <v>7,15335752681483-2,16994728241623i</v>
      </c>
      <c r="BX337" s="240" t="str">
        <f t="shared" ca="1" si="525"/>
        <v>7,36518566101797+1,27798094416116i</v>
      </c>
      <c r="BY337" s="240" t="str">
        <f t="shared" ca="1" si="526"/>
        <v>6,00416810366325+4,45299455398912i</v>
      </c>
      <c r="BZ337" s="240" t="str">
        <f t="shared" ca="1" si="527"/>
        <v>3,36095205628896+6,67706495327332i</v>
      </c>
      <c r="CA337" s="240" t="str">
        <f t="shared" ca="1" si="528"/>
        <v>-3,6008214680559E-12+7,47523879985809i</v>
      </c>
      <c r="CB337" s="240" t="str">
        <f t="shared" ca="1" si="529"/>
        <v>-3,36095205628894+6,67706495327333i</v>
      </c>
      <c r="CC337" s="240" t="str">
        <f t="shared" ca="1" si="530"/>
        <v>-6,00416810366323+4,45299455398913i</v>
      </c>
      <c r="CD337" s="240" t="str">
        <f t="shared" ca="1" si="531"/>
        <v>-7,36518566101797+1,27798094416119i</v>
      </c>
      <c r="CE337" s="240" t="str">
        <f t="shared" ca="1" si="532"/>
        <v>-7,15335752681483-2,16994728241621i</v>
      </c>
      <c r="CF337" s="240" t="str">
        <f t="shared" ca="1" si="533"/>
        <v>-5,41391989516155-5,15448023409517i</v>
      </c>
      <c r="CG337" s="240" t="str">
        <f t="shared" ca="1" si="534"/>
        <v>-2,51833210335866-7,03826672783129i</v>
      </c>
      <c r="CH337" s="240" t="str">
        <f t="shared" ca="1" si="535"/>
        <v>0,91504902876576-7,41902152509741i</v>
      </c>
      <c r="CI337" s="240" t="str">
        <f t="shared" ca="1" si="536"/>
        <v>4,15302016191624-6,21543390678567i</v>
      </c>
      <c r="CJ337" s="240" t="str">
        <f t="shared" ca="1" si="537"/>
        <v>6,50410803518645-3,68453169093806i</v>
      </c>
      <c r="CK337" s="240" t="str">
        <f t="shared" ca="1" si="538"/>
        <v>7,46623454734688-0,36679258295095i</v>
      </c>
      <c r="CL337" s="240" t="str">
        <f t="shared" ca="1" si="539"/>
        <v>6,83393623704273+3,02927559375806i</v>
      </c>
      <c r="CM337" s="240" t="str">
        <f t="shared" ca="1" si="540"/>
        <v>4,742241292151+5,77843773367178i</v>
      </c>
      <c r="CN337" s="240" t="str">
        <f t="shared" ca="1" si="541"/>
        <v>1,63783409151709+7,29360641956833i</v>
      </c>
      <c r="CO337" s="240" t="str">
        <f t="shared" ca="1" si="542"/>
        <v>-1,81633486841241+7,25121526095406i</v>
      </c>
      <c r="CP337" s="240" t="str">
        <f t="shared" ca="1" si="543"/>
        <v>-4,88262297866052+5,66031694900208i</v>
      </c>
      <c r="CQ337" s="240" t="str">
        <f t="shared" ca="1" si="544"/>
        <v>-6,90622012782351+2,86065004167747i</v>
      </c>
      <c r="CR337" s="240" t="str">
        <f t="shared" ca="1" si="545"/>
        <v>-7,45498431649248-0,549912680118394i</v>
      </c>
      <c r="CS337" s="240" t="str">
        <f t="shared" ca="1" si="546"/>
        <v>-6,41172618522297-3,84304078050571i</v>
      </c>
      <c r="CT337" s="240" t="str">
        <f t="shared" ca="1" si="547"/>
        <v>-3,99923496601057-6,31548215115381i</v>
      </c>
      <c r="CU337" s="240" t="str">
        <f t="shared" ca="1" si="548"/>
        <v>-0,732701530446342-7,43924348184582i</v>
      </c>
      <c r="CV337" s="240" t="str">
        <f t="shared" ca="1" si="549"/>
        <v>2,69030134098202-6,9743439698379i</v>
      </c>
      <c r="CW337" s="240" t="str">
        <f t="shared" ca="1" si="550"/>
        <v>5,53878660105313-5,02006355566323i</v>
      </c>
      <c r="CX337" s="240" t="str">
        <f t="shared" ca="1" si="551"/>
        <v>7,20445624140779-1,99374155309666i</v>
      </c>
      <c r="CY337" s="240" t="str">
        <f t="shared" ca="1" si="552"/>
        <v>7,33160418239998+1,45834674461147i</v>
      </c>
      <c r="CZ337" s="240" t="str">
        <f t="shared" ca="1" si="553"/>
        <v>5,89307780352281+4,59900305680814i</v>
      </c>
      <c r="DA337" s="240" t="str">
        <f t="shared" ca="1" si="554"/>
        <v>3,19607642348958+6,75753583861143i</v>
      </c>
      <c r="DB337" s="240" t="str">
        <f t="shared" ca="1" si="555"/>
        <v>-0,183451543650765+7,47298739769017i</v>
      </c>
      <c r="DC337" s="240" t="str">
        <f t="shared" ca="1" si="556"/>
        <v>-3,52380317725016+6,59257205367568i</v>
      </c>
      <c r="DD337" s="240" t="str">
        <f t="shared" ca="1" si="557"/>
        <v>-6,11164171744404+4,30430373376479i</v>
      </c>
      <c r="DE337" s="240" t="str">
        <f t="shared" ca="1" si="558"/>
        <v>-7,39433062719702+1,09684533576979i</v>
      </c>
      <c r="DF337" s="240" t="str">
        <f t="shared" ca="1" si="559"/>
        <v>-7,0979498971269-2,34484591663932i</v>
      </c>
      <c r="DG337" s="240" t="str">
        <f t="shared" ca="1" si="560"/>
        <v>-5,28579204636989-5,28579204636701i</v>
      </c>
      <c r="DH337" s="240" t="str">
        <f t="shared" ca="1" si="561"/>
        <v>-2,34484591663592-7,09794989712802i</v>
      </c>
      <c r="DI337" s="240" t="str">
        <f t="shared" ca="1" si="562"/>
        <v>1,09684533577333-7,3943306271965i</v>
      </c>
      <c r="DJ337" s="240" t="str">
        <f t="shared" ca="1" si="563"/>
        <v>4,30430373376147-6,11164171744638i</v>
      </c>
      <c r="DK337" s="240" t="str">
        <f t="shared" ca="1" si="564"/>
        <v>6,59257205367737-3,523803177247i</v>
      </c>
      <c r="DL337" s="240" t="str">
        <f t="shared" ca="1" si="565"/>
        <v>7,47298739769026-0,183451543647187i</v>
      </c>
      <c r="DM337" s="240" t="str">
        <f t="shared" ca="1" si="566"/>
        <v>6,75753583861317+3,1960764234859i</v>
      </c>
      <c r="DN337" s="240" t="str">
        <f t="shared" ca="1" si="567"/>
        <v>4,59900305680532+5,89307780352502i</v>
      </c>
      <c r="DO337" s="240" t="str">
        <f t="shared" ca="1" si="568"/>
        <v>1,45834674461463+7,33160418239936i</v>
      </c>
      <c r="DP337" s="240" t="str">
        <f t="shared" ca="1" si="569"/>
        <v>-1,99374155309274+7,20445624140887i</v>
      </c>
      <c r="DQ337" s="240" t="str">
        <f t="shared" ca="1" si="570"/>
        <v>-5,02006355566619+5,53878660105044i</v>
      </c>
      <c r="DR337" s="240" t="str">
        <f t="shared" ca="1" si="571"/>
        <v>-6,97434396983674+2,69030134098502i</v>
      </c>
      <c r="DS337" s="240" t="str">
        <f t="shared" ca="1" si="572"/>
        <v>-7,43924348184622-0,732701530442292i</v>
      </c>
      <c r="DT337" s="240" t="str">
        <f t="shared" ca="1" si="573"/>
        <v>-6,31548215115166-3,99923496601395i</v>
      </c>
      <c r="DU337" s="240" t="str">
        <f t="shared" ca="1" si="574"/>
        <v>-3,84304078050848-6,41172618522132i</v>
      </c>
      <c r="DV337" s="240" t="str">
        <f t="shared" ca="1" si="575"/>
        <v>-0,549912680114825-7,45498431649275i</v>
      </c>
      <c r="DW337" s="240" t="str">
        <f t="shared" ca="1" si="576"/>
        <v>2,86065004168117-6,90622012782198i</v>
      </c>
      <c r="DX337" s="240" t="str">
        <f t="shared" ca="1" si="577"/>
        <v>5,66031694899998-4,88262297866295i</v>
      </c>
      <c r="DY337" s="240" t="str">
        <f t="shared" ca="1" si="578"/>
        <v>7,25121526095494-1,81633486840894i</v>
      </c>
      <c r="DZ337" s="240" t="str">
        <f t="shared" ca="1" si="579"/>
        <v>7,29360641956744+1,637834091521i</v>
      </c>
      <c r="EA337" s="240" t="str">
        <f t="shared" ca="1" si="580"/>
        <v>5,77843773367382+4,74224129214852i</v>
      </c>
      <c r="EB337" s="240" t="str">
        <f t="shared" ca="1" si="581"/>
        <v>3,02927559375479+6,83393623704417i</v>
      </c>
      <c r="EC337" s="240" t="str">
        <f t="shared" ca="1" si="582"/>
        <v>-0,366792582954948+7,46623454734668i</v>
      </c>
      <c r="ED337" s="240" t="str">
        <f t="shared" ca="1" si="583"/>
        <v>-3,68453169093526+6,50410803518804i</v>
      </c>
      <c r="EE337" s="240" t="str">
        <f t="shared" ca="1" si="584"/>
        <v>-6,21543390678766+4,15302016191327i</v>
      </c>
      <c r="EF337" s="240" t="str">
        <f t="shared" ca="1" si="585"/>
        <v>-7,41902152509696+0,915049028769378i</v>
      </c>
      <c r="EG337" s="240" t="str">
        <f t="shared" ca="1" si="586"/>
        <v>-7,03826672783238-2,51833210335562i</v>
      </c>
      <c r="EH337" s="240" t="str">
        <f t="shared" ca="1" si="587"/>
        <v>-5,15448023409258-5,41391989516402i</v>
      </c>
      <c r="EI337" s="240" t="str">
        <f t="shared" ca="1" si="588"/>
        <v>-2,16994728241969-7,15335752681377i</v>
      </c>
      <c r="EJ337" s="240" t="str">
        <f t="shared" ca="1" si="589"/>
        <v>1,27798094415802-7,36518566101853i</v>
      </c>
      <c r="EK337" s="240" t="str">
        <f t="shared" ca="1" si="590"/>
        <v>4,45299455399201-6,0041681036611i</v>
      </c>
      <c r="EL337" s="240" t="str">
        <f t="shared" ca="1" si="591"/>
        <v>6,6770649532717-3,36095205629219i</v>
      </c>
      <c r="EM337" s="240" t="str">
        <f t="shared" ca="1" si="592"/>
        <v>7,47523879985809+4,02952853153436E-13i</v>
      </c>
      <c r="EN337" s="240"/>
      <c r="EO337" s="240"/>
      <c r="EP337" s="240"/>
    </row>
    <row r="338" spans="1:146">
      <c r="A338" s="268">
        <f t="shared" si="461"/>
        <v>4.6484374999999868E-3</v>
      </c>
      <c r="B338" s="267">
        <v>238</v>
      </c>
      <c r="C338" s="266">
        <f t="shared" si="462"/>
        <v>47600</v>
      </c>
      <c r="N338" s="265">
        <f t="shared" ca="1" si="463"/>
        <v>7.5245058467295882</v>
      </c>
      <c r="O338" s="240">
        <f t="shared" ca="1" si="464"/>
        <v>-7.4754941532704118</v>
      </c>
      <c r="P338" s="240" t="str">
        <f t="shared" ca="1" si="465"/>
        <v>-6,75776667536335-3,19618560113907i</v>
      </c>
      <c r="Q338" s="240" t="str">
        <f t="shared" ca="1" si="466"/>
        <v>-4,7424032866391-5,77863512453026i</v>
      </c>
      <c r="R338" s="240" t="str">
        <f t="shared" ca="1" si="467"/>
        <v>-1,81639691422769-7,25146296174532i</v>
      </c>
      <c r="S338" s="240" t="str">
        <f t="shared" ca="1" si="468"/>
        <v>1,45839656159112-7,33185462926805i</v>
      </c>
      <c r="T338" s="240" t="str">
        <f t="shared" ca="1" si="469"/>
        <v>4,45314666784049-6,00437320544628i</v>
      </c>
      <c r="U338" s="241" t="str">
        <f t="shared" ca="1" si="470"/>
        <v>6,59279725528109-3,52392355001329i</v>
      </c>
      <c r="V338" s="240" t="str">
        <f t="shared" ca="1" si="471"/>
        <v>7,4664895931748-0,366805112549561i</v>
      </c>
      <c r="W338" s="240" t="str">
        <f t="shared" ca="1" si="472"/>
        <v>6,90645604361439+2,86074776119851i</v>
      </c>
      <c r="X338" s="240" t="str">
        <f t="shared" ca="1" si="473"/>
        <v>5,02023504053531+5,5389758054501i</v>
      </c>
      <c r="Y338" s="240" t="str">
        <f t="shared" ca="1" si="474"/>
        <v>2,17002140759958+7,15360188479479i</v>
      </c>
      <c r="Z338" s="240" t="str">
        <f t="shared" ca="1" si="475"/>
        <v>-1,09688280389793+7,39458321679411i</v>
      </c>
      <c r="AA338" s="240" t="str">
        <f t="shared" ca="1" si="476"/>
        <v>-4,15316202866889+6,21564622538985i</v>
      </c>
      <c r="AB338" s="240" t="str">
        <f t="shared" ca="1" si="477"/>
        <v>-6,41194520914975+3,84317205839677i</v>
      </c>
      <c r="AC338" s="240" t="str">
        <f t="shared" ca="1" si="478"/>
        <v>-7,43949760566202+0,732726559453916i</v>
      </c>
      <c r="AD338" s="240" t="str">
        <f t="shared" ca="1" si="479"/>
        <v>-7,03850715432206-2,51841812932985i</v>
      </c>
      <c r="AE338" s="240" t="str">
        <f t="shared" ca="1" si="480"/>
        <v>-5,28597260849763-5,28597260849816i</v>
      </c>
      <c r="AF338" s="240" t="str">
        <f t="shared" ca="1" si="481"/>
        <v>-2,51841812932983-7,03850715432207i</v>
      </c>
      <c r="AG338" s="240" t="str">
        <f t="shared" ca="1" si="482"/>
        <v>0,732726559456785-7,43949760566174i</v>
      </c>
      <c r="AH338" s="240" t="str">
        <f t="shared" ca="1" si="483"/>
        <v>3,84317205839615-6,41194520915012i</v>
      </c>
      <c r="AI338" s="240" t="str">
        <f t="shared" ca="1" si="484"/>
        <v>6,21564622539151-4,1531620286664i</v>
      </c>
      <c r="AJ338" s="240" t="str">
        <f t="shared" ca="1" si="485"/>
        <v>7,39458321679411-1,09688280389791i</v>
      </c>
      <c r="AK338" s="240" t="str">
        <f t="shared" ca="1" si="486"/>
        <v>7,15360188479373+2,17002140760311i</v>
      </c>
      <c r="AL338" s="240" t="str">
        <f t="shared" ca="1" si="487"/>
        <v>5,53897580545012+5,02023504053528i</v>
      </c>
      <c r="AM338" s="240" t="str">
        <f t="shared" ca="1" si="488"/>
        <v>2,86074776120194+6,90645604361298i</v>
      </c>
      <c r="AN338" s="240" t="str">
        <f t="shared" ca="1" si="489"/>
        <v>-0,366805112549576+7,4664895931748i</v>
      </c>
      <c r="AO338" s="240" t="str">
        <f t="shared" ca="1" si="490"/>
        <v>-3,52392355001073+6,59279725528246i</v>
      </c>
      <c r="AP338" s="240" t="str">
        <f t="shared" ca="1" si="491"/>
        <v>-6,00437320544678+4,45314666783982i</v>
      </c>
      <c r="AQ338" s="240" t="str">
        <f t="shared" ca="1" si="492"/>
        <v>-7,33185462926745+1,45839656159413i</v>
      </c>
      <c r="AR338" s="240" t="str">
        <f t="shared" ca="1" si="493"/>
        <v>-7,33185462926745+1,45839656159413i</v>
      </c>
      <c r="AS338" s="240" t="str">
        <f t="shared" ca="1" si="494"/>
        <v>-5,7786351245317-4,74240328663734i</v>
      </c>
      <c r="AT338" s="240" t="str">
        <f t="shared" ca="1" si="495"/>
        <v>-3,19618560113787-6,75776667536391i</v>
      </c>
      <c r="AU338" s="240" t="str">
        <f t="shared" ca="1" si="496"/>
        <v>-2,21624021240324E-12-7,47549415327041i</v>
      </c>
      <c r="AV338" s="240" t="str">
        <f t="shared" ca="1" si="497"/>
        <v>3,19618560114059-6,75776667536263i</v>
      </c>
      <c r="AW338" s="240" t="str">
        <f t="shared" ca="1" si="498"/>
        <v>5,77863512452888-4,74240328664076i</v>
      </c>
      <c r="AX338" s="240" t="str">
        <f t="shared" ca="1" si="499"/>
        <v>7,25146296174588-1,81639691422543i</v>
      </c>
      <c r="AY338" s="240" t="str">
        <f t="shared" ca="1" si="500"/>
        <v>7,33185462926836+1,45839656158957i</v>
      </c>
      <c r="AZ338" s="240" t="str">
        <f t="shared" ca="1" si="501"/>
        <v>6,00437320544499+4,45314666784224i</v>
      </c>
      <c r="BA338" s="240" t="str">
        <f t="shared" ca="1" si="502"/>
        <v>3,52392355001464+6,59279725528037i</v>
      </c>
      <c r="BB338" s="240" t="str">
        <f t="shared" ca="1" si="503"/>
        <v>0,366805112546576+7,46648959317495i</v>
      </c>
      <c r="BC338" s="240" t="str">
        <f t="shared" ca="1" si="504"/>
        <v>-2,86074776119784+6,90645604361467i</v>
      </c>
      <c r="BD338" s="240" t="str">
        <f t="shared" ca="1" si="505"/>
        <v>-5,53897580545214+5,02023504053305i</v>
      </c>
      <c r="BE338" s="240" t="str">
        <f t="shared" ca="1" si="506"/>
        <v>-7,1536018847946+2,17002140760023i</v>
      </c>
      <c r="BF338" s="240" t="str">
        <f t="shared" ca="1" si="507"/>
        <v>-7,39458321679366-1,09688280390099i</v>
      </c>
      <c r="BG338" s="240" t="str">
        <f t="shared" ca="1" si="508"/>
        <v>-6,21564622538978-4,15316202866899i</v>
      </c>
      <c r="BH338" s="240" t="str">
        <f t="shared" ca="1" si="509"/>
        <v>-3,84317205839366-6,41194520915161i</v>
      </c>
      <c r="BI338" s="240" t="str">
        <f t="shared" ca="1" si="510"/>
        <v>-0,732726559453902-7,43949760566202i</v>
      </c>
      <c r="BJ338" s="240" t="str">
        <f t="shared" ca="1" si="511"/>
        <v>2,51841812932636-7,03850715432331i</v>
      </c>
      <c r="BK338" s="240" t="str">
        <f t="shared" ca="1" si="512"/>
        <v>5,28597260849803-5,28597260849777i</v>
      </c>
      <c r="BL338" s="240" t="str">
        <f t="shared" ca="1" si="513"/>
        <v>7,038507154321-2,51841812933282i</v>
      </c>
      <c r="BM338" s="240" t="str">
        <f t="shared" ca="1" si="514"/>
        <v>7,43949760566195+0,732726559454685i</v>
      </c>
      <c r="BN338" s="240" t="str">
        <f t="shared" ca="1" si="515"/>
        <v>6,41194520915121+3,84317205839434i</v>
      </c>
      <c r="BO338" s="240" t="str">
        <f t="shared" ca="1" si="516"/>
        <v>4,15316202866834+6,21564622539021i</v>
      </c>
      <c r="BP338" s="240" t="str">
        <f t="shared" ca="1" si="517"/>
        <v>1,09688280390021+7,39458321679377i</v>
      </c>
      <c r="BQ338" s="240" t="str">
        <f t="shared" ca="1" si="518"/>
        <v>-2,17002140760118+7,1536018847943i</v>
      </c>
      <c r="BR338" s="240" t="str">
        <f t="shared" ca="1" si="519"/>
        <v>-5,02023504053348+5,53897580545176i</v>
      </c>
      <c r="BS338" s="240" t="str">
        <f t="shared" ca="1" si="520"/>
        <v>-6,90645604361498+2,86074776119711i</v>
      </c>
      <c r="BT338" s="240" t="str">
        <f t="shared" ca="1" si="521"/>
        <v>-7,46648959317491-0,366805112547363i</v>
      </c>
      <c r="BU338" s="240" t="str">
        <f t="shared" ca="1" si="522"/>
        <v>-6,59279725528009-3,52392355001514i</v>
      </c>
      <c r="BV338" s="240" t="str">
        <f t="shared" ca="1" si="523"/>
        <v>-4,45314666784177-6,00437320544533i</v>
      </c>
      <c r="BW338" s="240" t="str">
        <f t="shared" ca="1" si="524"/>
        <v>-1,4583965615888-7,33185462926851i</v>
      </c>
      <c r="BX338" s="240" t="str">
        <f t="shared" ca="1" si="525"/>
        <v>1,8163969142264-7,25146296174564i</v>
      </c>
      <c r="BY338" s="240" t="str">
        <f t="shared" ca="1" si="526"/>
        <v>4,74240328664138-5,77863512452838i</v>
      </c>
      <c r="BZ338" s="240" t="str">
        <f t="shared" ca="1" si="527"/>
        <v>6,75776667536297-3,19618560113987i</v>
      </c>
      <c r="CA338" s="240" t="str">
        <f t="shared" ca="1" si="528"/>
        <v>7,47549415327041+2,79137454607335E-12i</v>
      </c>
      <c r="CB338" s="240" t="str">
        <f t="shared" ca="1" si="529"/>
        <v>6,75776667536367+3,19618560113839i</v>
      </c>
      <c r="CC338" s="240" t="str">
        <f t="shared" ca="1" si="530"/>
        <v>4,74240328663673+5,7786351245322i</v>
      </c>
      <c r="CD338" s="240" t="str">
        <f t="shared" ca="1" si="531"/>
        <v>1,81639691422758+7,25146296174535i</v>
      </c>
      <c r="CE338" s="240" t="str">
        <f t="shared" ca="1" si="532"/>
        <v>-1,4583965615876+7,33185462926875i</v>
      </c>
      <c r="CF338" s="240" t="str">
        <f t="shared" ca="1" si="533"/>
        <v>-4,45314666784046+6,00437320544631i</v>
      </c>
      <c r="CG338" s="240" t="str">
        <f t="shared" ca="1" si="534"/>
        <v>-6,59279725528293+3,52392355000984i</v>
      </c>
      <c r="CH338" s="240" t="str">
        <f t="shared" ca="1" si="535"/>
        <v>-7,46648959317483+0,366805112549002i</v>
      </c>
      <c r="CI338" s="240" t="str">
        <f t="shared" ca="1" si="536"/>
        <v>-6,90645604361561-2,8607477611956i</v>
      </c>
      <c r="CJ338" s="240" t="str">
        <f t="shared" ca="1" si="537"/>
        <v>-5,0202350405347-5,53897580545065i</v>
      </c>
      <c r="CK338" s="240" t="str">
        <f t="shared" ca="1" si="538"/>
        <v>-2,17002140760235-7,15360188479395i</v>
      </c>
      <c r="CL338" s="240" t="str">
        <f t="shared" ca="1" si="539"/>
        <v>1,09688280389859-7,39458321679401i</v>
      </c>
      <c r="CM338" s="240" t="str">
        <f t="shared" ca="1" si="540"/>
        <v>4,15316202866697-6,21564622539113i</v>
      </c>
      <c r="CN338" s="240" t="str">
        <f t="shared" ca="1" si="541"/>
        <v>6,41194520915058-3,84317205839538i</v>
      </c>
      <c r="CO338" s="240" t="str">
        <f t="shared" ca="1" si="542"/>
        <v>7,43949760566178-0,732726559456318i</v>
      </c>
      <c r="CP338" s="240" t="str">
        <f t="shared" ca="1" si="543"/>
        <v>7,03850715432155+2,51841812933127i</v>
      </c>
      <c r="CQ338" s="240" t="str">
        <f t="shared" ca="1" si="544"/>
        <v>5,28597260849919+5,28597260849661i</v>
      </c>
      <c r="CR338" s="240" t="str">
        <f t="shared" ca="1" si="545"/>
        <v>2,5184181293279+7,03850715432276i</v>
      </c>
      <c r="CS338" s="240" t="str">
        <f t="shared" ca="1" si="546"/>
        <v>-0,732726559452268+7,43949760566219i</v>
      </c>
      <c r="CT338" s="240" t="str">
        <f t="shared" ca="1" si="547"/>
        <v>-3,84317205839882+6,41194520914853i</v>
      </c>
      <c r="CU338" s="240" t="str">
        <f t="shared" ca="1" si="548"/>
        <v>-6,2156462253891+4,15316202867i</v>
      </c>
      <c r="CV338" s="240" t="str">
        <f t="shared" ca="1" si="549"/>
        <v>-7,39458321679454+1,09688280389505i</v>
      </c>
      <c r="CW338" s="240" t="str">
        <f t="shared" ca="1" si="550"/>
        <v>-7,15360188479502-2,17002140759887i</v>
      </c>
      <c r="CX338" s="240" t="str">
        <f t="shared" ca="1" si="551"/>
        <v>-5,53897580544825-5,02023504053735i</v>
      </c>
      <c r="CY338" s="240" t="str">
        <f t="shared" ca="1" si="552"/>
        <v>-2,86074776119896-6,90645604361421i</v>
      </c>
      <c r="CZ338" s="240" t="str">
        <f t="shared" ca="1" si="553"/>
        <v>0,366805112552152-7,46648959317467i</v>
      </c>
      <c r="DA338" s="240" t="str">
        <f t="shared" ca="1" si="554"/>
        <v>3,523923550013-6,59279725528125i</v>
      </c>
      <c r="DB338" s="240" t="str">
        <f t="shared" ca="1" si="555"/>
        <v>6,00437320544844-4,45314666783758i</v>
      </c>
      <c r="DC338" s="240" t="str">
        <f t="shared" ca="1" si="556"/>
        <v>7,33185462926803-1,45839656159118i</v>
      </c>
      <c r="DD338" s="240" t="str">
        <f t="shared" ca="1" si="557"/>
        <v>7,25146296174437+1,81639691423146i</v>
      </c>
      <c r="DE338" s="240" t="str">
        <f t="shared" ca="1" si="558"/>
        <v>5,77863512452965+4,74240328663983i</v>
      </c>
      <c r="DF338" s="240" t="str">
        <f t="shared" ca="1" si="559"/>
        <v>3,19618560114169+6,75776667536211i</v>
      </c>
      <c r="DG338" s="240" t="str">
        <f t="shared" ca="1" si="560"/>
        <v>-3,62668010997181E-13+7,47549415327041i</v>
      </c>
      <c r="DH338" s="240" t="str">
        <f t="shared" ca="1" si="561"/>
        <v>-3,19618560113619+6,7577666753647i</v>
      </c>
      <c r="DI338" s="240" t="str">
        <f t="shared" ca="1" si="562"/>
        <v>-5,77863512453066+4,74240328663861i</v>
      </c>
      <c r="DJ338" s="240" t="str">
        <f t="shared" ca="1" si="563"/>
        <v>-7,25146296174476+1,81639691422994i</v>
      </c>
      <c r="DK338" s="240" t="str">
        <f t="shared" ca="1" si="564"/>
        <v>-7,33185462926773-1,45839656159272i</v>
      </c>
      <c r="DL338" s="240" t="str">
        <f t="shared" ca="1" si="565"/>
        <v>-6,0043732054475-4,45314666783884i</v>
      </c>
      <c r="DM338" s="240" t="str">
        <f t="shared" ca="1" si="566"/>
        <v>-3,52392355001236-6,59279725528158i</v>
      </c>
      <c r="DN338" s="240" t="str">
        <f t="shared" ca="1" si="567"/>
        <v>-0,366805112551427-7,46648959317471i</v>
      </c>
      <c r="DO338" s="240" t="str">
        <f t="shared" ca="1" si="568"/>
        <v>2,86074776120042-6,9064560436136i</v>
      </c>
      <c r="DP338" s="240" t="str">
        <f t="shared" ca="1" si="569"/>
        <v>5,53897580544902-5,0202350405365i</v>
      </c>
      <c r="DQ338" s="240" t="str">
        <f t="shared" ca="1" si="570"/>
        <v>7,15360188479547-2,17002140759736i</v>
      </c>
      <c r="DR338" s="240" t="str">
        <f t="shared" ca="1" si="571"/>
        <v>7,39458321679431+1,09688280389661i</v>
      </c>
      <c r="DS338" s="240" t="str">
        <f t="shared" ca="1" si="572"/>
        <v>6,21564622538799+4,15316202867166i</v>
      </c>
      <c r="DT338" s="240" t="str">
        <f t="shared" ca="1" si="573"/>
        <v>3,84317205839783+6,41194520914912i</v>
      </c>
      <c r="DU338" s="240" t="str">
        <f t="shared" ca="1" si="574"/>
        <v>0,732726559451124+7,4394976056623i</v>
      </c>
      <c r="DV338" s="240" t="str">
        <f t="shared" ca="1" si="575"/>
        <v>-2,51841812932899+7,03850715432237i</v>
      </c>
      <c r="DW338" s="240" t="str">
        <f t="shared" ca="1" si="576"/>
        <v>-5,2859726085003+5,28597260849549i</v>
      </c>
      <c r="DX338" s="240" t="str">
        <f t="shared" ca="1" si="577"/>
        <v>-7,03850715432208+2,51841812932979i</v>
      </c>
      <c r="DY338" s="240" t="str">
        <f t="shared" ca="1" si="578"/>
        <v>-7,43949760566163-0,732726559457886i</v>
      </c>
      <c r="DZ338" s="240" t="str">
        <f t="shared" ca="1" si="579"/>
        <v>-6,41194520914955-3,8431720583971i</v>
      </c>
      <c r="EA338" s="240" t="str">
        <f t="shared" ca="1" si="580"/>
        <v>-4,15316202866601-6,21564622539177i</v>
      </c>
      <c r="EB338" s="240" t="str">
        <f t="shared" ca="1" si="581"/>
        <v>-1,09688280389745-7,39458321679418i</v>
      </c>
      <c r="EC338" s="240" t="str">
        <f t="shared" ca="1" si="582"/>
        <v>2,17002140759654-7,15360188479572i</v>
      </c>
      <c r="ED338" s="240" t="str">
        <f t="shared" ca="1" si="583"/>
        <v>5,02023504053586-5,5389758054496i</v>
      </c>
      <c r="EE338" s="240" t="str">
        <f t="shared" ca="1" si="584"/>
        <v>6,90645604361328-2,86074776120121i</v>
      </c>
      <c r="EF338" s="240" t="str">
        <f t="shared" ca="1" si="585"/>
        <v>7,46648959317475+0,366805112550575i</v>
      </c>
      <c r="EG338" s="240" t="str">
        <f t="shared" ca="1" si="586"/>
        <v>6,59279725528199+3,52392355001161i</v>
      </c>
      <c r="EH338" s="240" t="str">
        <f t="shared" ca="1" si="587"/>
        <v>4,45314666783953+6,00437320544699i</v>
      </c>
      <c r="EI338" s="240" t="str">
        <f t="shared" ca="1" si="588"/>
        <v>1,45839656159356+7,33185462926756i</v>
      </c>
      <c r="EJ338" s="240" t="str">
        <f t="shared" ca="1" si="589"/>
        <v>-1,81639691422911+7,25146296174497i</v>
      </c>
      <c r="EK338" s="240" t="str">
        <f t="shared" ca="1" si="590"/>
        <v>-4,74240328663795+5,77863512453119i</v>
      </c>
      <c r="EL338" s="240" t="str">
        <f t="shared" ca="1" si="591"/>
        <v>-6,75776667536435+3,19618560113696i</v>
      </c>
      <c r="EM338" s="240" t="str">
        <f t="shared" ca="1" si="592"/>
        <v>-7,47549415327041+1,21617323338724E-12i</v>
      </c>
      <c r="EN338" s="240"/>
      <c r="EO338" s="240"/>
      <c r="EP338" s="240"/>
    </row>
    <row r="339" spans="1:146">
      <c r="A339" s="268">
        <f t="shared" si="461"/>
        <v>4.6679687499999864E-3</v>
      </c>
      <c r="B339" s="267">
        <v>239</v>
      </c>
      <c r="C339" s="266">
        <f t="shared" si="462"/>
        <v>47800</v>
      </c>
      <c r="N339" s="265">
        <f t="shared" ca="1" si="463"/>
        <v>7.5242681700351861</v>
      </c>
      <c r="O339" s="240">
        <f t="shared" ca="1" si="464"/>
        <v>-7.4757318299648139</v>
      </c>
      <c r="P339" s="240" t="str">
        <f t="shared" ca="1" si="465"/>
        <v>-6,83438696997724-3,02947538992388i</v>
      </c>
      <c r="Q339" s="240" t="str">
        <f t="shared" ca="1" si="466"/>
        <v>-5,02039465444785-5,53915191226423i</v>
      </c>
      <c r="R339" s="240" t="str">
        <f t="shared" ca="1" si="467"/>
        <v>-2,34500057117892-7,09841804310788i</v>
      </c>
      <c r="S339" s="240" t="str">
        <f t="shared" ca="1" si="468"/>
        <v>0,732749855843577-7,4397341378782i</v>
      </c>
      <c r="T339" s="240" t="str">
        <f t="shared" ca="1" si="469"/>
        <v>3,68477470458406-6,50453701426985i</v>
      </c>
      <c r="U339" s="241" t="str">
        <f t="shared" ca="1" si="470"/>
        <v>6,00456410915711-4,45328825168227i</v>
      </c>
      <c r="V339" s="240" t="str">
        <f t="shared" ca="1" si="471"/>
        <v>7,29408747009357-1,63794211502514i</v>
      </c>
      <c r="W339" s="240" t="str">
        <f t="shared" ca="1" si="472"/>
        <v>7,33208773907135+1,4584429300143i</v>
      </c>
      <c r="X339" s="240" t="str">
        <f t="shared" ca="1" si="473"/>
        <v>6,11204481137301+4,30458762453703i</v>
      </c>
      <c r="Y339" s="240" t="str">
        <f t="shared" ca="1" si="474"/>
        <v>3,84329424863739+6,41214907125059i</v>
      </c>
      <c r="Z339" s="240" t="str">
        <f t="shared" ca="1" si="475"/>
        <v>0,915109380914196+7,41951084738825i</v>
      </c>
      <c r="AA339" s="240" t="str">
        <f t="shared" ca="1" si="476"/>
        <v>-2,17009040150227+7,15382932721048i</v>
      </c>
      <c r="AB339" s="240" t="str">
        <f t="shared" ca="1" si="477"/>
        <v>-4,88294501253814+5,66069027575948i</v>
      </c>
      <c r="AC339" s="240" t="str">
        <f t="shared" ca="1" si="478"/>
        <v>-6,75798153255029+3,19628722102039i</v>
      </c>
      <c r="AD339" s="240" t="str">
        <f t="shared" ca="1" si="479"/>
        <v>-7,47348027930544+0,183463643215275i</v>
      </c>
      <c r="AE339" s="240" t="str">
        <f t="shared" ca="1" si="480"/>
        <v>-6,90667562824774-2,86083871613166i</v>
      </c>
      <c r="AF339" s="240" t="str">
        <f t="shared" ca="1" si="481"/>
        <v>-5,15482019834238-5,41427697077925i</v>
      </c>
      <c r="AG339" s="240" t="str">
        <f t="shared" ca="1" si="482"/>
        <v>-2,51849820019321-7,03873093740431i</v>
      </c>
      <c r="AH339" s="240" t="str">
        <f t="shared" ca="1" si="483"/>
        <v>0,549948949660615-7,45547601071295i</v>
      </c>
      <c r="AI339" s="240" t="str">
        <f t="shared" ca="1" si="484"/>
        <v>3,52403559003064-6,59300686741236i</v>
      </c>
      <c r="AJ339" s="240" t="str">
        <f t="shared" ca="1" si="485"/>
        <v>5,8934664820451-4,59930638450626i</v>
      </c>
      <c r="AK339" s="240" t="str">
        <f t="shared" ca="1" si="486"/>
        <v>7,25169351556751-1,81645466495183i</v>
      </c>
      <c r="AL339" s="240" t="str">
        <f t="shared" ca="1" si="487"/>
        <v>7,36567143255979+1,27806523351576i</v>
      </c>
      <c r="AM339" s="240" t="str">
        <f t="shared" ca="1" si="488"/>
        <v>6,21584384634026+4,15329407476318i</v>
      </c>
      <c r="AN339" s="240" t="str">
        <f t="shared" ca="1" si="489"/>
        <v>3,99949873594341+6,31589868939774i</v>
      </c>
      <c r="AO339" s="240" t="str">
        <f t="shared" ca="1" si="490"/>
        <v>1,09691767831182+7,39481832099721i</v>
      </c>
      <c r="AP339" s="240" t="str">
        <f t="shared" ca="1" si="491"/>
        <v>-1,99387305051046+7,20493141202588i</v>
      </c>
      <c r="AQ339" s="240" t="str">
        <f t="shared" ca="1" si="492"/>
        <v>-4,74255406714029+5,77881885109753i</v>
      </c>
      <c r="AR339" s="240" t="str">
        <f t="shared" ca="1" si="493"/>
        <v>-4,74255406714029+5,77881885109753i</v>
      </c>
      <c r="AS339" s="240" t="str">
        <f t="shared" ca="1" si="494"/>
        <v>-7,46672698357715+0,366816774793511i</v>
      </c>
      <c r="AT339" s="240" t="str">
        <f t="shared" ca="1" si="495"/>
        <v>-6,97480396337561-2,69047878007411i</v>
      </c>
      <c r="AU339" s="240" t="str">
        <f t="shared" ca="1" si="496"/>
        <v>-5,28614067129954-5,28614067130094i</v>
      </c>
      <c r="AV339" s="240" t="str">
        <f t="shared" ca="1" si="497"/>
        <v>-2,69047878007206-6,97480396337639i</v>
      </c>
      <c r="AW339" s="240" t="str">
        <f t="shared" ca="1" si="498"/>
        <v>0,366816774788275-7,46672698357741i</v>
      </c>
      <c r="AX339" s="240" t="str">
        <f t="shared" ca="1" si="499"/>
        <v>3,36117372821327-6,67750533974462i</v>
      </c>
      <c r="AY339" s="240" t="str">
        <f t="shared" ca="1" si="500"/>
        <v>5,77881885109893-4,74255406713859i</v>
      </c>
      <c r="AZ339" s="240" t="str">
        <f t="shared" ca="1" si="501"/>
        <v>7,20493141202442-1,99387305051572i</v>
      </c>
      <c r="BA339" s="240" t="str">
        <f t="shared" ca="1" si="502"/>
        <v>7,39481832099689+1,09691767831399i</v>
      </c>
      <c r="BB339" s="240" t="str">
        <f t="shared" ca="1" si="503"/>
        <v>6,31589868939657+3,99949873594526i</v>
      </c>
      <c r="BC339" s="240" t="str">
        <f t="shared" ca="1" si="504"/>
        <v>4,15329407476754+6,21584384633735i</v>
      </c>
      <c r="BD339" s="240" t="str">
        <f t="shared" ca="1" si="505"/>
        <v>1,27806523351359+7,36567143256017i</v>
      </c>
      <c r="BE339" s="240" t="str">
        <f t="shared" ca="1" si="506"/>
        <v>-1,81645466495396+7,25169351556697i</v>
      </c>
      <c r="BF339" s="240" t="str">
        <f t="shared" ca="1" si="507"/>
        <v>-4,59930638450205+5,89346648204838i</v>
      </c>
      <c r="BG339" s="240" t="str">
        <f t="shared" ca="1" si="508"/>
        <v>-6,59300686741334+3,52403559002879i</v>
      </c>
      <c r="BH339" s="240" t="str">
        <f t="shared" ca="1" si="509"/>
        <v>-7,4554760107131+0,549948949658638i</v>
      </c>
      <c r="BI339" s="240" t="str">
        <f t="shared" ca="1" si="510"/>
        <v>-7,03873093740354-2,51849820019537i</v>
      </c>
      <c r="BJ339" s="240" t="str">
        <f t="shared" ca="1" si="511"/>
        <v>-5,41427697078184-5,15482019833966i</v>
      </c>
      <c r="BK339" s="240" t="str">
        <f t="shared" ca="1" si="512"/>
        <v>-2,86083871613022-6,90667562824833i</v>
      </c>
      <c r="BL339" s="240" t="str">
        <f t="shared" ca="1" si="513"/>
        <v>0,183463643214602-7,47348027930545i</v>
      </c>
      <c r="BM339" s="240" t="str">
        <f t="shared" ca="1" si="514"/>
        <v>3,19628722101767-6,75798153255158i</v>
      </c>
      <c r="BN339" s="240" t="str">
        <f t="shared" ca="1" si="515"/>
        <v>5,66069027576098-4,8829450125364i</v>
      </c>
      <c r="BO339" s="240" t="str">
        <f t="shared" ca="1" si="516"/>
        <v>7,15382932721047-2,1700904015023i</v>
      </c>
      <c r="BP339" s="240" t="str">
        <f t="shared" ca="1" si="517"/>
        <v>7,41951084738854+0,915109380911841i</v>
      </c>
      <c r="BQ339" s="240" t="str">
        <f t="shared" ca="1" si="518"/>
        <v>6,41214907124906+3,84329424863995i</v>
      </c>
      <c r="BR339" s="240" t="str">
        <f t="shared" ca="1" si="519"/>
        <v>4,30458762453649+6,11204481137339i</v>
      </c>
      <c r="BS339" s="240" t="str">
        <f t="shared" ca="1" si="520"/>
        <v>1,45844293001595+7,33208773907102i</v>
      </c>
      <c r="BT339" s="240" t="str">
        <f t="shared" ca="1" si="521"/>
        <v>-1,63794211502874+7,29408747009277i</v>
      </c>
      <c r="BU339" s="240" t="str">
        <f t="shared" ca="1" si="522"/>
        <v>-4,45328825168275+6,00456410915675i</v>
      </c>
      <c r="BV339" s="240" t="str">
        <f t="shared" ca="1" si="523"/>
        <v>-6,50453701426901+3,68477470458555i</v>
      </c>
      <c r="BW339" s="240" t="str">
        <f t="shared" ca="1" si="524"/>
        <v>-7,43973413787855+0,732749855839993i</v>
      </c>
      <c r="BX339" s="240" t="str">
        <f t="shared" ca="1" si="525"/>
        <v>-7,09841804310748-2,34500057118015i</v>
      </c>
      <c r="BY339" s="240" t="str">
        <f t="shared" ca="1" si="526"/>
        <v>-5,53915191226464-5,0203946544474i</v>
      </c>
      <c r="BZ339" s="240" t="str">
        <f t="shared" ca="1" si="527"/>
        <v>-3,02947538992649-6,83438696997608i</v>
      </c>
      <c r="CA339" s="240" t="str">
        <f t="shared" ca="1" si="528"/>
        <v>1,98186763010537E-12-7,47573182996481i</v>
      </c>
      <c r="CB339" s="240" t="str">
        <f t="shared" ca="1" si="529"/>
        <v>3,02947538992389-6,83438696997723i</v>
      </c>
      <c r="CC339" s="240" t="str">
        <f t="shared" ca="1" si="530"/>
        <v>5,53915191226274-5,0203946544495i</v>
      </c>
      <c r="CD339" s="240" t="str">
        <f t="shared" ca="1" si="531"/>
        <v>7,09841804310886-2,34500057117598i</v>
      </c>
      <c r="CE339" s="240" t="str">
        <f t="shared" ca="1" si="532"/>
        <v>7,43973413787812+0,73274985584436i</v>
      </c>
      <c r="CF339" s="240" t="str">
        <f t="shared" ca="1" si="533"/>
        <v>6,50453701427061+3,68477470458271i</v>
      </c>
      <c r="CG339" s="240" t="str">
        <f t="shared" ca="1" si="534"/>
        <v>4,45328825167923+6,00456410915936i</v>
      </c>
      <c r="CH339" s="240" t="str">
        <f t="shared" ca="1" si="535"/>
        <v>1,63794211502445+7,29408747009372i</v>
      </c>
      <c r="CI339" s="240" t="str">
        <f t="shared" ca="1" si="536"/>
        <v>-1,45844293001275+7,33208773907165i</v>
      </c>
      <c r="CJ339" s="240" t="str">
        <f t="shared" ca="1" si="537"/>
        <v>-4,30458762453383+6,11204481137526i</v>
      </c>
      <c r="CK339" s="240" t="str">
        <f t="shared" ca="1" si="538"/>
        <v>-6,41214907125131+3,84329424863619i</v>
      </c>
      <c r="CL339" s="240" t="str">
        <f t="shared" ca="1" si="539"/>
        <v>-7,41951084738814+0,915109380915078i</v>
      </c>
      <c r="CM339" s="240" t="str">
        <f t="shared" ca="1" si="540"/>
        <v>-7,15382932721142-2,17009040149919i</v>
      </c>
      <c r="CN339" s="240" t="str">
        <f t="shared" ca="1" si="541"/>
        <v>-5,66069027575811-4,88294501253973i</v>
      </c>
      <c r="CO339" s="240" t="str">
        <f t="shared" ca="1" si="542"/>
        <v>-3,19628722102062-6,75798153255019i</v>
      </c>
      <c r="CP339" s="240" t="str">
        <f t="shared" ca="1" si="543"/>
        <v>-0,183463643217436-7,47348027930538i</v>
      </c>
      <c r="CQ339" s="240" t="str">
        <f t="shared" ca="1" si="544"/>
        <v>2,86083871613428-6,90667562824665i</v>
      </c>
      <c r="CR339" s="240" t="str">
        <f t="shared" ca="1" si="545"/>
        <v>5,41427697077988-5,15482019834171i</v>
      </c>
      <c r="CS339" s="240" t="str">
        <f t="shared" ca="1" si="546"/>
        <v>7,03873093740259-2,51849820019804i</v>
      </c>
      <c r="CT339" s="240" t="str">
        <f t="shared" ca="1" si="547"/>
        <v>7,4554760107128+0,549948949662591i</v>
      </c>
      <c r="CU339" s="240" t="str">
        <f t="shared" ca="1" si="548"/>
        <v>6,59300686741127+3,52403559003266i</v>
      </c>
      <c r="CV339" s="240" t="str">
        <f t="shared" ca="1" si="549"/>
        <v>4,59930638450445+5,89346648204651i</v>
      </c>
      <c r="CW339" s="240" t="str">
        <f t="shared" ca="1" si="550"/>
        <v>1,8164546649495+7,25169351556809i</v>
      </c>
      <c r="CX339" s="240" t="str">
        <f t="shared" ca="1" si="551"/>
        <v>-1,27806523351792+7,36567143255941i</v>
      </c>
      <c r="CY339" s="240" t="str">
        <f t="shared" ca="1" si="552"/>
        <v>-4,15329407476465+6,21584384633928i</v>
      </c>
      <c r="CZ339" s="240" t="str">
        <f t="shared" ca="1" si="553"/>
        <v>-6,31589868939505+3,99949873594765i</v>
      </c>
      <c r="DA339" s="240" t="str">
        <f t="shared" ca="1" si="554"/>
        <v>-7,39481832099747+1,09691767831007i</v>
      </c>
      <c r="DB339" s="240" t="str">
        <f t="shared" ca="1" si="555"/>
        <v>-7,20493141202517-1,99387305051298i</v>
      </c>
      <c r="DC339" s="240" t="str">
        <f t="shared" ca="1" si="556"/>
        <v>-5,77881885110072-4,7425540671364i</v>
      </c>
      <c r="DD339" s="240" t="str">
        <f t="shared" ca="1" si="557"/>
        <v>-3,36117372820897-6,67750533974679i</v>
      </c>
      <c r="DE339" s="240" t="str">
        <f t="shared" ca="1" si="558"/>
        <v>-0,366816774791108-7,46672698357727i</v>
      </c>
      <c r="DF339" s="240" t="str">
        <f t="shared" ca="1" si="559"/>
        <v>2,69047878006941-6,97480396337741i</v>
      </c>
      <c r="DG339" s="240" t="str">
        <f t="shared" ca="1" si="560"/>
        <v>5,28614067130279-5,28614067129768i</v>
      </c>
      <c r="DH339" s="240" t="str">
        <f t="shared" ca="1" si="561"/>
        <v>6,97480396337726-2,69047878006982i</v>
      </c>
      <c r="DI339" s="240" t="str">
        <f t="shared" ca="1" si="562"/>
        <v>7,46672698357729+0,366816774790679i</v>
      </c>
      <c r="DJ339" s="240" t="str">
        <f t="shared" ca="1" si="563"/>
        <v>6,67750533974697+3,36117372820859i</v>
      </c>
      <c r="DK339" s="240" t="str">
        <f t="shared" ca="1" si="564"/>
        <v>4,74255406713673+5,77881885110045i</v>
      </c>
      <c r="DL339" s="240" t="str">
        <f t="shared" ca="1" si="565"/>
        <v>1,9938730505134+7,20493141202506i</v>
      </c>
      <c r="DM339" s="240" t="str">
        <f t="shared" ca="1" si="566"/>
        <v>-1,09691767830881+7,39481832099766i</v>
      </c>
      <c r="DN339" s="240" t="str">
        <f t="shared" ca="1" si="567"/>
        <v>-3,99949873594729+6,31589868939529i</v>
      </c>
      <c r="DO339" s="240" t="str">
        <f t="shared" ca="1" si="568"/>
        <v>-6,21584384633857+4,15329407476571i</v>
      </c>
      <c r="DP339" s="240" t="str">
        <f t="shared" ca="1" si="569"/>
        <v>-7,36567143255927+1,27806523351875i</v>
      </c>
      <c r="DQ339" s="240" t="str">
        <f t="shared" ca="1" si="570"/>
        <v>-7,25169351556644-1,81645466495609i</v>
      </c>
      <c r="DR339" s="240" t="str">
        <f t="shared" ca="1" si="571"/>
        <v>-5,89346648204704-4,59930638450377i</v>
      </c>
      <c r="DS339" s="240" t="str">
        <f t="shared" ca="1" si="572"/>
        <v>-3,52403559003342-6,59300686741087i</v>
      </c>
      <c r="DT339" s="240" t="str">
        <f t="shared" ca="1" si="573"/>
        <v>-0,549948949656238-7,45547601071327i</v>
      </c>
      <c r="DU339" s="240" t="str">
        <f t="shared" ca="1" si="574"/>
        <v>2,51849820019724-7,03873093740287i</v>
      </c>
      <c r="DV339" s="240" t="str">
        <f t="shared" ca="1" si="575"/>
        <v>5,15482019834109-5,41427697078047i</v>
      </c>
      <c r="DW339" s="240" t="str">
        <f t="shared" ca="1" si="576"/>
        <v>6,90667562824909-2,86083871612839i</v>
      </c>
      <c r="DX339" s="240" t="str">
        <f t="shared" ca="1" si="577"/>
        <v>7,47348027930541+0,183463643216583i</v>
      </c>
      <c r="DY339" s="240" t="str">
        <f t="shared" ca="1" si="578"/>
        <v>6,75798153255073+3,19628722101946i</v>
      </c>
      <c r="DZ339" s="240" t="str">
        <f t="shared" ca="1" si="579"/>
        <v>4,88294501254069+5,66069027575728i</v>
      </c>
      <c r="EA339" s="240" t="str">
        <f t="shared" ca="1" si="580"/>
        <v>2,17009040150041+7,15382932721104i</v>
      </c>
      <c r="EB339" s="240" t="str">
        <f t="shared" ca="1" si="581"/>
        <v>-0,915109380913807+7,4195108473883i</v>
      </c>
      <c r="EC339" s="240" t="str">
        <f t="shared" ca="1" si="582"/>
        <v>-3,84329424863509+6,41214907125197i</v>
      </c>
      <c r="ED339" s="240" t="str">
        <f t="shared" ca="1" si="583"/>
        <v>-6,11204481137453+4,30458762453488i</v>
      </c>
      <c r="EE339" s="240" t="str">
        <f t="shared" ca="1" si="584"/>
        <v>-7,33208773907141+1,45844293001401i</v>
      </c>
      <c r="EF339" s="240" t="str">
        <f t="shared" ca="1" si="585"/>
        <v>-7,29408747009401-1,63794211502321i</v>
      </c>
      <c r="EG339" s="240" t="str">
        <f t="shared" ca="1" si="586"/>
        <v>-6,00456410915557-4,45328825168435i</v>
      </c>
      <c r="EH339" s="240" t="str">
        <f t="shared" ca="1" si="587"/>
        <v>-3,68477470458383-6,50453701426998i</v>
      </c>
      <c r="EI339" s="240" t="str">
        <f t="shared" ca="1" si="588"/>
        <v>-0,732749855844787-7,43973413787808i</v>
      </c>
      <c r="EJ339" s="240" t="str">
        <f t="shared" ca="1" si="589"/>
        <v>2,34500057118203-7,09841804310686i</v>
      </c>
      <c r="EK339" s="240" t="str">
        <f t="shared" ca="1" si="590"/>
        <v>5,02039465444856-5,5391519122636i</v>
      </c>
      <c r="EL339" s="240" t="str">
        <f t="shared" ca="1" si="591"/>
        <v>6,83438696997706-3,02947538992429i</v>
      </c>
      <c r="EM339" s="240" t="str">
        <f t="shared" ca="1" si="592"/>
        <v>7,47573182996481-2,83540323101749E-12i</v>
      </c>
      <c r="EN339" s="240"/>
      <c r="EO339" s="240"/>
      <c r="EP339" s="240"/>
    </row>
    <row r="340" spans="1:146">
      <c r="A340" s="268">
        <f t="shared" si="461"/>
        <v>4.6874999999999859E-3</v>
      </c>
      <c r="B340" s="267">
        <v>240</v>
      </c>
      <c r="C340" s="266">
        <f t="shared" si="462"/>
        <v>48000</v>
      </c>
      <c r="N340" s="265">
        <f t="shared" ca="1" si="463"/>
        <v>7.5240473018808522</v>
      </c>
      <c r="O340" s="240">
        <f t="shared" ca="1" si="464"/>
        <v>-7.4759526981191478</v>
      </c>
      <c r="P340" s="240" t="str">
        <f t="shared" ca="1" si="465"/>
        <v>-6,9068796838148-2,86092323871531i</v>
      </c>
      <c r="Q340" s="240" t="str">
        <f t="shared" ca="1" si="466"/>
        <v>-5,28629684866979-5,28629684867005i</v>
      </c>
      <c r="R340" s="240" t="str">
        <f t="shared" ca="1" si="467"/>
        <v>-2,86092323871539-6,90687968381477i</v>
      </c>
      <c r="S340" s="240" t="str">
        <f t="shared" ca="1" si="468"/>
        <v>3,65428275993894E-13-7,47595269811915i</v>
      </c>
      <c r="T340" s="240" t="str">
        <f t="shared" ca="1" si="469"/>
        <v>2,86092323871537-6,90687968381478i</v>
      </c>
      <c r="U340" s="241" t="str">
        <f t="shared" ca="1" si="470"/>
        <v>5,28629684866977-5,28629684867006i</v>
      </c>
      <c r="V340" s="240" t="str">
        <f t="shared" ca="1" si="471"/>
        <v>6,90687968381491-2,86092323871505i</v>
      </c>
      <c r="W340" s="240" t="str">
        <f t="shared" ca="1" si="472"/>
        <v>7,47595269811915-1,28211915670675E-14i</v>
      </c>
      <c r="X340" s="240" t="str">
        <f t="shared" ca="1" si="473"/>
        <v>6,90687968381492+2,86092323871502i</v>
      </c>
      <c r="Y340" s="240" t="str">
        <f t="shared" ca="1" si="474"/>
        <v>5,28629684866979+5,28629684867005i</v>
      </c>
      <c r="Z340" s="240" t="str">
        <f t="shared" ca="1" si="475"/>
        <v>2,86092323871543+6,90687968381475i</v>
      </c>
      <c r="AA340" s="240" t="str">
        <f t="shared" ca="1" si="476"/>
        <v>-3,26047165014153E-13+7,47595269811915i</v>
      </c>
      <c r="AB340" s="240" t="str">
        <f t="shared" ca="1" si="477"/>
        <v>-2,86092323871534+6,90687968381479i</v>
      </c>
      <c r="AC340" s="240" t="str">
        <f t="shared" ca="1" si="478"/>
        <v>-5,28629684866976+5,28629684867007i</v>
      </c>
      <c r="AD340" s="240" t="str">
        <f t="shared" ca="1" si="479"/>
        <v>-6,90687968381491+2,86092323871506i</v>
      </c>
      <c r="AE340" s="240" t="str">
        <f t="shared" ca="1" si="480"/>
        <v>-7,47595269811915+2,5642383134135E-14i</v>
      </c>
      <c r="AF340" s="240" t="str">
        <f t="shared" ca="1" si="481"/>
        <v>-6,90687968381578-2,86092323871295i</v>
      </c>
      <c r="AG340" s="240" t="str">
        <f t="shared" ca="1" si="482"/>
        <v>-5,28629684867242-5,28629684866741i</v>
      </c>
      <c r="AH340" s="240" t="str">
        <f t="shared" ca="1" si="483"/>
        <v>-2,86092323871264-6,90687968381591i</v>
      </c>
      <c r="AI340" s="240" t="str">
        <f t="shared" ca="1" si="484"/>
        <v>1,85370129938215E-12-7,47595269811915i</v>
      </c>
      <c r="AJ340" s="240" t="str">
        <f t="shared" ca="1" si="485"/>
        <v>2,86092323871606-6,90687968381449i</v>
      </c>
      <c r="AK340" s="240" t="str">
        <f t="shared" ca="1" si="486"/>
        <v>5,28629684866971-5,28629684867012i</v>
      </c>
      <c r="AL340" s="240" t="str">
        <f t="shared" ca="1" si="487"/>
        <v>6,90687968381431-2,86092323871649i</v>
      </c>
      <c r="AM340" s="240" t="str">
        <f t="shared" ca="1" si="488"/>
        <v>7,47595269811915-2,32261664419112E-12i</v>
      </c>
      <c r="AN340" s="240" t="str">
        <f t="shared" ca="1" si="489"/>
        <v>6,90687968381609+2,8609232387122i</v>
      </c>
      <c r="AO340" s="240" t="str">
        <f t="shared" ca="1" si="490"/>
        <v>5,28629684866774+5,28629684867209i</v>
      </c>
      <c r="AP340" s="240" t="str">
        <f t="shared" ca="1" si="491"/>
        <v>2,86092323871338+6,9068796838156i</v>
      </c>
      <c r="AQ340" s="240" t="str">
        <f t="shared" ca="1" si="492"/>
        <v>-1,04408252543487E-12+7,47595269811915i</v>
      </c>
      <c r="AR340" s="240" t="str">
        <f t="shared" ca="1" si="493"/>
        <v>-1,04408252543487E-12+7,47595269811915i</v>
      </c>
      <c r="AS340" s="240" t="str">
        <f t="shared" ca="1" si="494"/>
        <v>-5,28629684866922+5,28629684867061i</v>
      </c>
      <c r="AT340" s="240" t="str">
        <f t="shared" ca="1" si="495"/>
        <v>-6,90687968381404+2,86092323871715i</v>
      </c>
      <c r="AU340" s="240" t="str">
        <f t="shared" ca="1" si="496"/>
        <v>-7,47595269811915+3,02599574048769E-12i</v>
      </c>
      <c r="AV340" s="240" t="str">
        <f t="shared" ca="1" si="497"/>
        <v>-6,90687968381351-2,86092323871842i</v>
      </c>
      <c r="AW340" s="240" t="str">
        <f t="shared" ca="1" si="498"/>
        <v>-5,28629684866824-5,28629684867159i</v>
      </c>
      <c r="AX340" s="240" t="str">
        <f t="shared" ca="1" si="499"/>
        <v>-2,86092323871404-6,90687968381533i</v>
      </c>
      <c r="AY340" s="240" t="str">
        <f t="shared" ca="1" si="500"/>
        <v>3,40703429138297E-13-7,47595269811915i</v>
      </c>
      <c r="AZ340" s="240" t="str">
        <f t="shared" ca="1" si="501"/>
        <v>2,86092323871466-6,90687968381507i</v>
      </c>
      <c r="BA340" s="240" t="str">
        <f t="shared" ca="1" si="502"/>
        <v>5,28629684866872-5,28629684867112i</v>
      </c>
      <c r="BB340" s="240" t="str">
        <f t="shared" ca="1" si="503"/>
        <v>6,90687968381377-2,8609232387178i</v>
      </c>
      <c r="BC340" s="240" t="str">
        <f t="shared" ca="1" si="504"/>
        <v>7,47595269811915+3,70740259876428E-12i</v>
      </c>
      <c r="BD340" s="240" t="str">
        <f t="shared" ca="1" si="505"/>
        <v>6,90687968381378+2,86092323871777i</v>
      </c>
      <c r="BE340" s="240" t="str">
        <f t="shared" ca="1" si="506"/>
        <v>5,28629684866873+5,2862968486711i</v>
      </c>
      <c r="BF340" s="240" t="str">
        <f t="shared" ca="1" si="507"/>
        <v>2,86092323871469+6,90687968381506i</v>
      </c>
      <c r="BG340" s="240" t="str">
        <f t="shared" ca="1" si="508"/>
        <v>5,75155022459666E-13+7,47595269811915i</v>
      </c>
      <c r="BH340" s="240" t="str">
        <f t="shared" ca="1" si="509"/>
        <v>-2,86092323871401+6,90687968381534i</v>
      </c>
      <c r="BI340" s="240" t="str">
        <f t="shared" ca="1" si="510"/>
        <v>-5,28629684866807+5,28629684867176i</v>
      </c>
      <c r="BJ340" s="240" t="str">
        <f t="shared" ca="1" si="511"/>
        <v>-6,9068796838135+2,86092323871845i</v>
      </c>
      <c r="BK340" s="240" t="str">
        <f t="shared" ca="1" si="512"/>
        <v>-7,47595269811915-3,00402350246771E-12i</v>
      </c>
      <c r="BL340" s="240" t="str">
        <f t="shared" ca="1" si="513"/>
        <v>-6,90687968381413-2,86092323871693i</v>
      </c>
      <c r="BM340" s="240" t="str">
        <f t="shared" ca="1" si="514"/>
        <v>-5,28629684866923-5,2862968486706i</v>
      </c>
      <c r="BN340" s="240" t="str">
        <f t="shared" ca="1" si="515"/>
        <v>-2,86092323871553-6,90687968381471i</v>
      </c>
      <c r="BO340" s="240" t="str">
        <f t="shared" ca="1" si="516"/>
        <v>-1,06605476345486E-12-7,47595269811915i</v>
      </c>
      <c r="BP340" s="240" t="str">
        <f t="shared" ca="1" si="517"/>
        <v>2,86092323871317-6,90687968381569i</v>
      </c>
      <c r="BQ340" s="240" t="str">
        <f t="shared" ca="1" si="518"/>
        <v>5,28629684866772-5,28629684867211i</v>
      </c>
      <c r="BR340" s="240" t="str">
        <f t="shared" ca="1" si="519"/>
        <v>6,90687968381608-2,86092323871223i</v>
      </c>
      <c r="BS340" s="240" t="str">
        <f t="shared" ca="1" si="520"/>
        <v>7,47595269811915+2,08816505086975E-12i</v>
      </c>
      <c r="BT340" s="240" t="str">
        <f t="shared" ca="1" si="521"/>
        <v>6,90687968381432+2,86092323871647i</v>
      </c>
      <c r="BU340" s="240" t="str">
        <f t="shared" ca="1" si="522"/>
        <v>5,28629684866987+5,28629684866996i</v>
      </c>
      <c r="BV340" s="240" t="str">
        <f t="shared" ca="1" si="523"/>
        <v>2,86092323871599+6,90687968381452i</v>
      </c>
      <c r="BW340" s="240" t="str">
        <f t="shared" ca="1" si="524"/>
        <v>1,98191321505282E-12+7,47595269811915i</v>
      </c>
      <c r="BX340" s="240" t="str">
        <f t="shared" ca="1" si="525"/>
        <v>-2,86092323871271+6,90687968381587i</v>
      </c>
      <c r="BY340" s="240" t="str">
        <f t="shared" ca="1" si="526"/>
        <v>-5,28629684867248+5,28629684866735i</v>
      </c>
      <c r="BZ340" s="240" t="str">
        <f t="shared" ca="1" si="527"/>
        <v>-6,90687968381573+2,86092323871307i</v>
      </c>
      <c r="CA340" s="240" t="str">
        <f t="shared" ca="1" si="528"/>
        <v>-7,47595269811915-1,59726530987455E-12i</v>
      </c>
      <c r="CB340" s="240" t="str">
        <f t="shared" ca="1" si="529"/>
        <v>-6,90687968381467-2,86092323871563i</v>
      </c>
      <c r="CC340" s="240" t="str">
        <f t="shared" ca="1" si="530"/>
        <v>-5,28629684867023-5,28629684866961i</v>
      </c>
      <c r="CD340" s="240" t="str">
        <f t="shared" ca="1" si="531"/>
        <v>-2,86092323871683-6,90687968381417i</v>
      </c>
      <c r="CE340" s="240" t="str">
        <f t="shared" ca="1" si="532"/>
        <v>-2,89777166665078E-12-7,47595269811915i</v>
      </c>
      <c r="CF340" s="240" t="str">
        <f t="shared" ca="1" si="533"/>
        <v>2,86092323871893-6,9068796838133i</v>
      </c>
      <c r="CG340" s="240" t="str">
        <f t="shared" ca="1" si="534"/>
        <v>5,28629684867183-5,286296848668i</v>
      </c>
      <c r="CH340" s="240" t="str">
        <f t="shared" ca="1" si="535"/>
        <v>6,90687968381538-2,86092323871392i</v>
      </c>
      <c r="CI340" s="240" t="str">
        <f t="shared" ca="1" si="536"/>
        <v>7,47595269811915+6,81406858276595E-13i</v>
      </c>
      <c r="CJ340" s="240" t="str">
        <f t="shared" ca="1" si="537"/>
        <v>6,90687968381502+2,86092323871478i</v>
      </c>
      <c r="CK340" s="240" t="str">
        <f t="shared" ca="1" si="538"/>
        <v>5,28629684867088+5,28629684866895i</v>
      </c>
      <c r="CL340" s="240" t="str">
        <f t="shared" ca="1" si="539"/>
        <v>2,86092323871768+6,90687968381383i</v>
      </c>
      <c r="CM340" s="240" t="str">
        <f t="shared" ca="1" si="540"/>
        <v>-3,8356266726012E-12+7,47595269811915i</v>
      </c>
      <c r="CN340" s="240" t="str">
        <f t="shared" ca="1" si="541"/>
        <v>-2,86092323871809+6,90687968381365i</v>
      </c>
      <c r="CO340" s="240" t="str">
        <f t="shared" ca="1" si="542"/>
        <v>-5,28629684867119+5,28629684866864i</v>
      </c>
      <c r="CP340" s="240" t="str">
        <f t="shared" ca="1" si="543"/>
        <v>-6,90687968381519+2,86092323871437i</v>
      </c>
      <c r="CQ340" s="240" t="str">
        <f t="shared" ca="1" si="544"/>
        <v>-7,47595269811915+2,34451593321369E-13i</v>
      </c>
      <c r="CR340" s="240" t="str">
        <f t="shared" ca="1" si="545"/>
        <v>-6,90687968381521-2,86092323871433i</v>
      </c>
      <c r="CS340" s="240" t="str">
        <f t="shared" ca="1" si="546"/>
        <v>-5,28629684867152-5,28629684866831i</v>
      </c>
      <c r="CT340" s="240" t="str">
        <f t="shared" ca="1" si="547"/>
        <v>-2,86092323871813-6,90687968381363i</v>
      </c>
      <c r="CU340" s="240" t="str">
        <f t="shared" ca="1" si="548"/>
        <v>3,34472693160601E-12-7,47595269811915i</v>
      </c>
      <c r="CV340" s="240" t="str">
        <f t="shared" ca="1" si="549"/>
        <v>2,86092323871724-6,906879683814i</v>
      </c>
      <c r="CW340" s="240" t="str">
        <f t="shared" ca="1" si="550"/>
        <v>5,28629684867084-5,28629684866899i</v>
      </c>
      <c r="CX340" s="240" t="str">
        <f t="shared" ca="1" si="551"/>
        <v>6,90687968381484-2,86092323871522i</v>
      </c>
      <c r="CY340" s="240" t="str">
        <f t="shared" ca="1" si="552"/>
        <v>7,47595269811915-1,15031004491933E-12i</v>
      </c>
      <c r="CZ340" s="240" t="str">
        <f t="shared" ca="1" si="553"/>
        <v>6,9068796838154+2,86092323871388i</v>
      </c>
      <c r="DA340" s="240" t="str">
        <f t="shared" ca="1" si="554"/>
        <v>5,28629684867187+5,28629684866796i</v>
      </c>
      <c r="DB340" s="240" t="str">
        <f t="shared" ca="1" si="555"/>
        <v>2,86092323871191+6,90687968381621i</v>
      </c>
      <c r="DC340" s="240" t="str">
        <f t="shared" ca="1" si="556"/>
        <v>-2,42886848000805E-12+7,47595269811915i</v>
      </c>
      <c r="DD340" s="240" t="str">
        <f t="shared" ca="1" si="557"/>
        <v>-2,8609232387164+6,90687968381435i</v>
      </c>
      <c r="DE340" s="240" t="str">
        <f t="shared" ca="1" si="558"/>
        <v>-5,28629684867049+5,28629684866934i</v>
      </c>
      <c r="DF340" s="240" t="str">
        <f t="shared" ca="1" si="559"/>
        <v>-6,90687968381466+2,86092323871567i</v>
      </c>
      <c r="DG340" s="240" t="str">
        <f t="shared" ca="1" si="560"/>
        <v>-7,47595269811915+1,64120978591452E-12i</v>
      </c>
      <c r="DH340" s="240" t="str">
        <f t="shared" ca="1" si="561"/>
        <v>-6,90687968381591-2,86092323871264i</v>
      </c>
      <c r="DI340" s="240" t="str">
        <f t="shared" ca="1" si="562"/>
        <v>-5,28629684866741-5,28629684867242i</v>
      </c>
      <c r="DJ340" s="240" t="str">
        <f t="shared" ca="1" si="563"/>
        <v>-2,86092323871236-6,90687968381602i</v>
      </c>
      <c r="DK340" s="240" t="str">
        <f t="shared" ca="1" si="564"/>
        <v>1,93796873901286E-12-7,47595269811915i</v>
      </c>
      <c r="DL340" s="240" t="str">
        <f t="shared" ca="1" si="565"/>
        <v>2,86092323871594-6,90687968381454i</v>
      </c>
      <c r="DM340" s="240" t="str">
        <f t="shared" ca="1" si="566"/>
        <v>5,28629684866955-5,28629684867029i</v>
      </c>
      <c r="DN340" s="240" t="str">
        <f t="shared" ca="1" si="567"/>
        <v>6,90687968381414-2,86092323871691i</v>
      </c>
      <c r="DO340" s="240" t="str">
        <f t="shared" ca="1" si="568"/>
        <v>7,47595269811915-2,13210952690971E-12i</v>
      </c>
      <c r="DP340" s="240" t="str">
        <f t="shared" ca="1" si="569"/>
        <v>6,9068796838161+2,86092323871218i</v>
      </c>
      <c r="DQ340" s="240" t="str">
        <f t="shared" ca="1" si="570"/>
        <v>5,28629684866775+5,28629684867208i</v>
      </c>
      <c r="DR340" s="240" t="str">
        <f t="shared" ca="1" si="571"/>
        <v>2,8609232387136+6,90687968381551i</v>
      </c>
      <c r="DS340" s="240" t="str">
        <f t="shared" ca="1" si="572"/>
        <v>-5,97151576812117E-13+7,47595269811915i</v>
      </c>
      <c r="DT340" s="240" t="str">
        <f t="shared" ca="1" si="573"/>
        <v>-2,86092323871549+6,90687968381473i</v>
      </c>
      <c r="DU340" s="240" t="str">
        <f t="shared" ca="1" si="574"/>
        <v>-5,2862968486692+5,28629684867063i</v>
      </c>
      <c r="DV340" s="240" t="str">
        <f t="shared" ca="1" si="575"/>
        <v>-6,90687968381395+2,86092323871736i</v>
      </c>
      <c r="DW340" s="240" t="str">
        <f t="shared" ca="1" si="576"/>
        <v>-7,47595269811915+3,47292668911045E-12i</v>
      </c>
      <c r="DX340" s="240" t="str">
        <f t="shared" ca="1" si="577"/>
        <v>-6,90687968381368-2,86092323871801i</v>
      </c>
      <c r="DY340" s="240" t="str">
        <f t="shared" ca="1" si="578"/>
        <v>-5,2862968486681-5,28629684867173i</v>
      </c>
      <c r="DZ340" s="240" t="str">
        <f t="shared" ca="1" si="579"/>
        <v>-2,86092323871406-6,90687968381532i</v>
      </c>
      <c r="EA340" s="240" t="str">
        <f t="shared" ca="1" si="580"/>
        <v>1,06251835816928E-13-7,47595269811915i</v>
      </c>
      <c r="EB340" s="240" t="str">
        <f t="shared" ca="1" si="581"/>
        <v>2,86092323871425-6,90687968381524i</v>
      </c>
      <c r="EC340" s="240" t="str">
        <f t="shared" ca="1" si="582"/>
        <v>5,28629684866885-5,28629684867098i</v>
      </c>
      <c r="ED340" s="240" t="str">
        <f t="shared" ca="1" si="583"/>
        <v>6,90687968381377-2,86092323871782i</v>
      </c>
      <c r="EE340" s="240" t="str">
        <f t="shared" ca="1" si="584"/>
        <v>7,47595269811915+3,68543036074431E-12i</v>
      </c>
      <c r="EF340" s="240" t="str">
        <f t="shared" ca="1" si="585"/>
        <v>6,90687968381387+2,86092323871756i</v>
      </c>
      <c r="EG340" s="240" t="str">
        <f t="shared" ca="1" si="586"/>
        <v>5,28629684866905+5,28629684867078i</v>
      </c>
      <c r="EH340" s="240" t="str">
        <f t="shared" ca="1" si="587"/>
        <v>2,86092323871451+6,90687968381513i</v>
      </c>
      <c r="EI340" s="240" t="str">
        <f t="shared" ca="1" si="588"/>
        <v>3,8464790517826E-13+7,47595269811915i</v>
      </c>
      <c r="EJ340" s="240" t="str">
        <f t="shared" ca="1" si="589"/>
        <v>-2,8609232387138+6,90687968381543i</v>
      </c>
      <c r="EK340" s="240" t="str">
        <f t="shared" ca="1" si="590"/>
        <v>-5,2862968486679+5,28629684867193i</v>
      </c>
      <c r="EL340" s="240" t="str">
        <f t="shared" ca="1" si="591"/>
        <v>-6,90687968381618+2,86092323871199i</v>
      </c>
      <c r="EM340" s="240" t="str">
        <f t="shared" ca="1" si="592"/>
        <v>-7,47595269811915-3,19453061974912E-12i</v>
      </c>
      <c r="EN340" s="240"/>
      <c r="EO340" s="240"/>
      <c r="EP340" s="240"/>
    </row>
    <row r="341" spans="1:146">
      <c r="A341" s="268">
        <f t="shared" si="461"/>
        <v>4.7070312499999855E-3</v>
      </c>
      <c r="B341" s="267">
        <v>241</v>
      </c>
      <c r="C341" s="266">
        <f t="shared" si="462"/>
        <v>48200</v>
      </c>
      <c r="N341" s="265">
        <f t="shared" ca="1" si="463"/>
        <v>7.5238424577328153</v>
      </c>
      <c r="O341" s="240">
        <f t="shared" ca="1" si="464"/>
        <v>-7.4761575422671847</v>
      </c>
      <c r="P341" s="240" t="str">
        <f t="shared" ca="1" si="465"/>
        <v>-6,9752011498893-2,69063199181559i</v>
      </c>
      <c r="Q341" s="240" t="str">
        <f t="shared" ca="1" si="466"/>
        <v>-5,53946734427401-5,02068054535641i</v>
      </c>
      <c r="R341" s="240" t="str">
        <f t="shared" ca="1" si="467"/>
        <v>-3,36136513328609-6,67788559631918i</v>
      </c>
      <c r="S341" s="240" t="str">
        <f t="shared" ca="1" si="468"/>
        <v>-0,732791582946071-7,44015780025947i</v>
      </c>
      <c r="T341" s="240" t="str">
        <f t="shared" ca="1" si="469"/>
        <v>1,99398659341458-7,20534170335324i</v>
      </c>
      <c r="U341" s="241" t="str">
        <f t="shared" ca="1" si="470"/>
        <v>4,45354184820437-6,00490604448487i</v>
      </c>
      <c r="V341" s="240" t="str">
        <f t="shared" ca="1" si="471"/>
        <v>6,31625835395305-3,99972649101372i</v>
      </c>
      <c r="W341" s="240" t="str">
        <f t="shared" ca="1" si="472"/>
        <v>7,33250527143119-1,45852598236448i</v>
      </c>
      <c r="X341" s="240" t="str">
        <f t="shared" ca="1" si="473"/>
        <v>7,36609087737332+1,27813801409554i</v>
      </c>
      <c r="Y341" s="240" t="str">
        <f t="shared" ca="1" si="474"/>
        <v>6,41251421687178+3,84351310850059i</v>
      </c>
      <c r="Z341" s="240" t="str">
        <f t="shared" ca="1" si="475"/>
        <v>4,59956829616008+5,89380209082028i</v>
      </c>
      <c r="AA341" s="240" t="str">
        <f t="shared" ca="1" si="476"/>
        <v>2,17021397926065+7,15423670848401i</v>
      </c>
      <c r="AB341" s="240" t="str">
        <f t="shared" ca="1" si="477"/>
        <v>-0,549980266999473+7,45590056952946i</v>
      </c>
      <c r="AC341" s="240" t="str">
        <f t="shared" ca="1" si="478"/>
        <v>-3,1964692364833+6,75836637191373i</v>
      </c>
      <c r="AD341" s="240" t="str">
        <f t="shared" ca="1" si="479"/>
        <v>-5,41458529167259+5,15511374423508i</v>
      </c>
      <c r="AE341" s="240" t="str">
        <f t="shared" ca="1" si="480"/>
        <v>-6,90706893513061+2,86100162917678i</v>
      </c>
      <c r="AF341" s="240" t="str">
        <f t="shared" ca="1" si="481"/>
        <v>-7,47390586339114+0,183474090721356i</v>
      </c>
      <c r="AG341" s="240" t="str">
        <f t="shared" ca="1" si="482"/>
        <v>-7,03913176429597-2,51864161834867i</v>
      </c>
      <c r="AH341" s="240" t="str">
        <f t="shared" ca="1" si="483"/>
        <v>-5,66101262888272-4,88322307625085i</v>
      </c>
      <c r="AI341" s="240" t="str">
        <f t="shared" ca="1" si="484"/>
        <v>-3,52423626942409-6,59338231214255i</v>
      </c>
      <c r="AJ341" s="240" t="str">
        <f t="shared" ca="1" si="485"/>
        <v>-0,915161492646955-7,41993335813569i</v>
      </c>
      <c r="AK341" s="240" t="str">
        <f t="shared" ca="1" si="486"/>
        <v>1,81655810460309-7,25210646980581i</v>
      </c>
      <c r="AL341" s="240" t="str">
        <f t="shared" ca="1" si="487"/>
        <v>4,30483275316623-6,11239286728739i</v>
      </c>
      <c r="AM341" s="240" t="str">
        <f t="shared" ca="1" si="488"/>
        <v>6,21619781318069-4,15353058785007i</v>
      </c>
      <c r="AN341" s="240" t="str">
        <f t="shared" ca="1" si="489"/>
        <v>7,2945028384934-1,63803538912022i</v>
      </c>
      <c r="AO341" s="240" t="str">
        <f t="shared" ca="1" si="490"/>
        <v>7,39523942560691+1,09698014327866i</v>
      </c>
      <c r="AP341" s="240" t="str">
        <f t="shared" ca="1" si="491"/>
        <v>6,5049074210064+3,68498453740778i</v>
      </c>
      <c r="AQ341" s="240" t="str">
        <f t="shared" ca="1" si="492"/>
        <v>4,74282413616412+5,77914793115885i</v>
      </c>
      <c r="AR341" s="240" t="str">
        <f t="shared" ca="1" si="493"/>
        <v>4,74282413616412+5,77914793115885i</v>
      </c>
      <c r="AS341" s="240" t="str">
        <f t="shared" ca="1" si="494"/>
        <v>-0,366837663504354+7,4671521830905i</v>
      </c>
      <c r="AT341" s="240" t="str">
        <f t="shared" ca="1" si="495"/>
        <v>-3,02964790613672+6,83477616031717i</v>
      </c>
      <c r="AU341" s="240" t="str">
        <f t="shared" ca="1" si="496"/>
        <v>-5,28644169535636+5,2864416953558i</v>
      </c>
      <c r="AV341" s="240" t="str">
        <f t="shared" ca="1" si="497"/>
        <v>-6,8347761603174+3,02964790613619i</v>
      </c>
      <c r="AW341" s="240" t="str">
        <f t="shared" ca="1" si="498"/>
        <v>-7,46715218309053+0,366837663503567i</v>
      </c>
      <c r="AX341" s="240" t="str">
        <f t="shared" ca="1" si="499"/>
        <v>-7,09882226893556-2,34513410935562i</v>
      </c>
      <c r="AY341" s="240" t="str">
        <f t="shared" ca="1" si="500"/>
        <v>-5,77914793115835-4,74282413616473i</v>
      </c>
      <c r="AZ341" s="240" t="str">
        <f t="shared" ca="1" si="501"/>
        <v>-3,68498453740727-6,50490742100668i</v>
      </c>
      <c r="BA341" s="240" t="str">
        <f t="shared" ca="1" si="502"/>
        <v>-1,0969801432781-7,395239425607i</v>
      </c>
      <c r="BB341" s="240" t="str">
        <f t="shared" ca="1" si="503"/>
        <v>1,63803538912078-7,29450283849327i</v>
      </c>
      <c r="BC341" s="240" t="str">
        <f t="shared" ca="1" si="504"/>
        <v>4,15353058785055-6,21619781318037i</v>
      </c>
      <c r="BD341" s="240" t="str">
        <f t="shared" ca="1" si="505"/>
        <v>6,11239286728772-4,30483275316577i</v>
      </c>
      <c r="BE341" s="240" t="str">
        <f t="shared" ca="1" si="506"/>
        <v>7,25210646980595-1,81655810460253i</v>
      </c>
      <c r="BF341" s="240" t="str">
        <f t="shared" ca="1" si="507"/>
        <v>7,41993335813561+0,915161492647523i</v>
      </c>
      <c r="BG341" s="240" t="str">
        <f t="shared" ca="1" si="508"/>
        <v>6,59338231214223+3,52423626942469i</v>
      </c>
      <c r="BH341" s="240" t="str">
        <f t="shared" ca="1" si="509"/>
        <v>4,88322307625026+5,66101262888324i</v>
      </c>
      <c r="BI341" s="240" t="str">
        <f t="shared" ca="1" si="510"/>
        <v>2,51864161834782+7,03913176429627i</v>
      </c>
      <c r="BJ341" s="240" t="str">
        <f t="shared" ca="1" si="511"/>
        <v>-0,183474090714708+7,4739058633913i</v>
      </c>
      <c r="BK341" s="240" t="str">
        <f t="shared" ca="1" si="512"/>
        <v>-2,86100162917378+6,90706893513186i</v>
      </c>
      <c r="BL341" s="240" t="str">
        <f t="shared" ca="1" si="513"/>
        <v>-5,1551137442328+5,41458529167476i</v>
      </c>
      <c r="BM341" s="240" t="str">
        <f t="shared" ca="1" si="514"/>
        <v>-6,75836637191244+3,19646923648605i</v>
      </c>
      <c r="BN341" s="240" t="str">
        <f t="shared" ca="1" si="515"/>
        <v>-7,45590056952929+0,549980267001655i</v>
      </c>
      <c r="BO341" s="240" t="str">
        <f t="shared" ca="1" si="516"/>
        <v>-7,15423670848477-2,17021397925816i</v>
      </c>
      <c r="BP341" s="240" t="str">
        <f t="shared" ca="1" si="517"/>
        <v>-5,89380209082136-4,59956829615869i</v>
      </c>
      <c r="BQ341" s="240" t="str">
        <f t="shared" ca="1" si="518"/>
        <v>-3,84351310850196-6,41251421687095i</v>
      </c>
      <c r="BR341" s="240" t="str">
        <f t="shared" ca="1" si="519"/>
        <v>-1,27813801409701-7,36609087737306i</v>
      </c>
      <c r="BS341" s="240" t="str">
        <f t="shared" ca="1" si="520"/>
        <v>1,45852598236312-7,33250527143147i</v>
      </c>
      <c r="BT341" s="240" t="str">
        <f t="shared" ca="1" si="521"/>
        <v>3,9997264910129-6,31625835395356i</v>
      </c>
      <c r="BU341" s="240" t="str">
        <f t="shared" ca="1" si="522"/>
        <v>6,00490604448432-4,45354184820511i</v>
      </c>
      <c r="BV341" s="240" t="str">
        <f t="shared" ca="1" si="523"/>
        <v>7,20534170335304-1,99398659341533i</v>
      </c>
      <c r="BW341" s="240" t="str">
        <f t="shared" ca="1" si="524"/>
        <v>7,44015780025947+0,732791582946142i</v>
      </c>
      <c r="BX341" s="240" t="str">
        <f t="shared" ca="1" si="525"/>
        <v>6,6778855963193+3,36136513328584i</v>
      </c>
      <c r="BY341" s="240" t="str">
        <f t="shared" ca="1" si="526"/>
        <v>5,02068054535653+5,5394673442739i</v>
      </c>
      <c r="BZ341" s="240" t="str">
        <f t="shared" ca="1" si="527"/>
        <v>2,69063199181516+6,97520114988946i</v>
      </c>
      <c r="CA341" s="240" t="str">
        <f t="shared" ca="1" si="528"/>
        <v>-7,8766730719647E-13+7,47615754226718i</v>
      </c>
      <c r="CB341" s="240" t="str">
        <f t="shared" ca="1" si="529"/>
        <v>-2,69063199181623+6,97520114988905i</v>
      </c>
      <c r="CC341" s="240" t="str">
        <f t="shared" ca="1" si="530"/>
        <v>-5,02068054535739+5,53946734427313i</v>
      </c>
      <c r="CD341" s="240" t="str">
        <f t="shared" ca="1" si="531"/>
        <v>-6,67788559631981+3,36136513328482i</v>
      </c>
      <c r="CE341" s="240" t="str">
        <f t="shared" ca="1" si="532"/>
        <v>-7,44015780025962+0,732791582944574i</v>
      </c>
      <c r="CF341" s="240" t="str">
        <f t="shared" ca="1" si="533"/>
        <v>-7,20534170335273-1,99398659341644i</v>
      </c>
      <c r="CG341" s="240" t="str">
        <f t="shared" ca="1" si="534"/>
        <v>-6,00490604448363-4,45354184820603i</v>
      </c>
      <c r="CH341" s="240" t="str">
        <f t="shared" ca="1" si="535"/>
        <v>-3,99972649101193-6,31625835395417i</v>
      </c>
      <c r="CI341" s="240" t="str">
        <f t="shared" ca="1" si="536"/>
        <v>-1,45852598236157-7,33250527143177i</v>
      </c>
      <c r="CJ341" s="240" t="str">
        <f t="shared" ca="1" si="537"/>
        <v>1,27813801409856-7,3660908773728i</v>
      </c>
      <c r="CK341" s="240" t="str">
        <f t="shared" ca="1" si="538"/>
        <v>3,84351310850295-6,41251421687036i</v>
      </c>
      <c r="CL341" s="240" t="str">
        <f t="shared" ca="1" si="539"/>
        <v>5,89380209082208-4,59956829615779i</v>
      </c>
      <c r="CM341" s="240" t="str">
        <f t="shared" ca="1" si="540"/>
        <v>7,1542367084851-2,17021397925706i</v>
      </c>
      <c r="CN341" s="240" t="str">
        <f t="shared" ca="1" si="541"/>
        <v>7,45590056952918+0,549980267003225i</v>
      </c>
      <c r="CO341" s="240" t="str">
        <f t="shared" ca="1" si="542"/>
        <v>6,75836637191503+3,19646923648056i</v>
      </c>
      <c r="CP341" s="240" t="str">
        <f t="shared" ca="1" si="543"/>
        <v>5,15511374423751+5,41458529167028i</v>
      </c>
      <c r="CQ341" s="240" t="str">
        <f t="shared" ca="1" si="544"/>
        <v>2,86100162917978+6,90706893512937i</v>
      </c>
      <c r="CR341" s="240" t="str">
        <f t="shared" ca="1" si="545"/>
        <v>0,18347409072078+7,47390586339115i</v>
      </c>
      <c r="CS341" s="240" t="str">
        <f t="shared" ca="1" si="546"/>
        <v>-2,5186416183493+7,03913176429574i</v>
      </c>
      <c r="CT341" s="240" t="str">
        <f t="shared" ca="1" si="547"/>
        <v>-4,88322307625145+5,66101262888221i</v>
      </c>
      <c r="CU341" s="240" t="str">
        <f t="shared" ca="1" si="548"/>
        <v>-6,59338231214278+3,52423626942367i</v>
      </c>
      <c r="CV341" s="240" t="str">
        <f t="shared" ca="1" si="549"/>
        <v>-7,41993335813575+0,915161492646379i</v>
      </c>
      <c r="CW341" s="240" t="str">
        <f t="shared" ca="1" si="550"/>
        <v>-7,25210646980562-1,81655810460386i</v>
      </c>
      <c r="CX341" s="240" t="str">
        <f t="shared" ca="1" si="551"/>
        <v>-6,11239286728693-4,30483275316688i</v>
      </c>
      <c r="CY341" s="240" t="str">
        <f t="shared" ca="1" si="552"/>
        <v>-4,15353058784959-6,21619781318101i</v>
      </c>
      <c r="CZ341" s="240" t="str">
        <f t="shared" ca="1" si="553"/>
        <v>-1,63803538911924-7,29450283849362i</v>
      </c>
      <c r="DA341" s="240" t="str">
        <f t="shared" ca="1" si="554"/>
        <v>1,09698014327944-7,3952394256068i</v>
      </c>
      <c r="DB341" s="240" t="str">
        <f t="shared" ca="1" si="555"/>
        <v>3,68498453740809-6,50490742100622i</v>
      </c>
      <c r="DC341" s="240" t="str">
        <f t="shared" ca="1" si="556"/>
        <v>5,77914793115934-4,74282413616351i</v>
      </c>
      <c r="DD341" s="240" t="str">
        <f t="shared" ca="1" si="557"/>
        <v>7,09882226893592-2,34513410935453i</v>
      </c>
      <c r="DE341" s="240" t="str">
        <f t="shared" ca="1" si="558"/>
        <v>7,46715218309049+0,366837663504504i</v>
      </c>
      <c r="DF341" s="240" t="str">
        <f t="shared" ca="1" si="559"/>
        <v>6,83477616031685+3,02964790613743i</v>
      </c>
      <c r="DG341" s="240" t="str">
        <f t="shared" ca="1" si="560"/>
        <v>5,28644169535554+5,28644169535661i</v>
      </c>
      <c r="DH341" s="240" t="str">
        <f t="shared" ca="1" si="561"/>
        <v>3,02964790613527+6,83477616031781i</v>
      </c>
      <c r="DI341" s="240" t="str">
        <f t="shared" ca="1" si="562"/>
        <v>0,366837663502992+7,46715218309056i</v>
      </c>
      <c r="DJ341" s="240" t="str">
        <f t="shared" ca="1" si="563"/>
        <v>-2,34513410935597+7,09882226893544i</v>
      </c>
      <c r="DK341" s="240" t="str">
        <f t="shared" ca="1" si="564"/>
        <v>-4,74282413616534+5,77914793115785i</v>
      </c>
      <c r="DL341" s="240" t="str">
        <f t="shared" ca="1" si="565"/>
        <v>-6,50490742100697+3,68498453740677i</v>
      </c>
      <c r="DM341" s="240" t="str">
        <f t="shared" ca="1" si="566"/>
        <v>-7,39523942560714+1,0969801432771i</v>
      </c>
      <c r="DN341" s="240" t="str">
        <f t="shared" ca="1" si="567"/>
        <v>-7,2945028384931-1,63803538912155i</v>
      </c>
      <c r="DO341" s="240" t="str">
        <f t="shared" ca="1" si="568"/>
        <v>-6,21619781318017-4,15353058785085i</v>
      </c>
      <c r="DP341" s="240" t="str">
        <f t="shared" ca="1" si="569"/>
        <v>-4,30483275316494-6,1123928672883i</v>
      </c>
      <c r="DQ341" s="240" t="str">
        <f t="shared" ca="1" si="570"/>
        <v>-1,81655810460197-7,25210646980609i</v>
      </c>
      <c r="DR341" s="240" t="str">
        <f t="shared" ca="1" si="571"/>
        <v>0,915161492641138-7,4199333581364i</v>
      </c>
      <c r="DS341" s="240" t="str">
        <f t="shared" ca="1" si="572"/>
        <v>3,52423626942538-6,59338231214186i</v>
      </c>
      <c r="DT341" s="240" t="str">
        <f t="shared" ca="1" si="573"/>
        <v>5,66101262888347-4,88322307624998i</v>
      </c>
      <c r="DU341" s="240" t="str">
        <f t="shared" ca="1" si="574"/>
        <v>7,03913176429396-2,51864161835428i</v>
      </c>
      <c r="DV341" s="240" t="str">
        <f t="shared" ca="1" si="575"/>
        <v>7,4739058633913+0,183474090715071i</v>
      </c>
      <c r="DW341" s="240" t="str">
        <f t="shared" ca="1" si="576"/>
        <v>6,90706893513139+2,8610016291749i</v>
      </c>
      <c r="DX341" s="240" t="str">
        <f t="shared" ca="1" si="577"/>
        <v>5,41458529167421+5,15511374423337i</v>
      </c>
      <c r="DY341" s="240" t="str">
        <f t="shared" ca="1" si="578"/>
        <v>3,19646923648572+6,75836637191258i</v>
      </c>
      <c r="DZ341" s="240" t="str">
        <f t="shared" ca="1" si="579"/>
        <v>0,549980267000869+7,45590056952935i</v>
      </c>
      <c r="EA341" s="240" t="str">
        <f t="shared" ca="1" si="580"/>
        <v>-2,17021397925891+7,15423670848454i</v>
      </c>
      <c r="EB341" s="240" t="str">
        <f t="shared" ca="1" si="581"/>
        <v>-4,59956829615898+5,89380209082114i</v>
      </c>
      <c r="EC341" s="240" t="str">
        <f t="shared" ca="1" si="582"/>
        <v>-6,41251421687136+3,84351310850128i</v>
      </c>
      <c r="ED341" s="240" t="str">
        <f t="shared" ca="1" si="583"/>
        <v>-7,36609087737312+1,27813801409665i</v>
      </c>
      <c r="EE341" s="240" t="str">
        <f t="shared" ca="1" si="584"/>
        <v>-7,33250527143131-1,45852598236389i</v>
      </c>
      <c r="EF341" s="240" t="str">
        <f t="shared" ca="1" si="585"/>
        <v>-6,31625835395313-3,99972649101357i</v>
      </c>
      <c r="EG341" s="240" t="str">
        <f t="shared" ca="1" si="586"/>
        <v>-4,45354184820482-6,00490604448454i</v>
      </c>
      <c r="EH341" s="240" t="str">
        <f t="shared" ca="1" si="587"/>
        <v>-1,99398659341457-7,20534170335325i</v>
      </c>
      <c r="EI341" s="240" t="str">
        <f t="shared" ca="1" si="588"/>
        <v>0,732791582946503-7,44015780025943i</v>
      </c>
      <c r="EJ341" s="240" t="str">
        <f t="shared" ca="1" si="589"/>
        <v>3,36136513328693-6,67788559631875i</v>
      </c>
      <c r="EK341" s="240" t="str">
        <f t="shared" ca="1" si="590"/>
        <v>5,53946734427443-5,02068054535595i</v>
      </c>
      <c r="EL341" s="240" t="str">
        <f t="shared" ca="1" si="591"/>
        <v>6,9752011498896-2,69063199181483i</v>
      </c>
      <c r="EM341" s="240" t="str">
        <f t="shared" ca="1" si="592"/>
        <v>7,47615754226718+1,57533461439293E-12i</v>
      </c>
      <c r="EN341" s="240"/>
      <c r="EO341" s="240"/>
      <c r="EP341" s="240"/>
    </row>
    <row r="342" spans="1:146">
      <c r="A342" s="268">
        <f t="shared" si="461"/>
        <v>4.7265624999999851E-3</v>
      </c>
      <c r="B342" s="267">
        <v>242</v>
      </c>
      <c r="C342" s="266">
        <f t="shared" si="462"/>
        <v>48400</v>
      </c>
      <c r="N342" s="265">
        <f t="shared" ca="1" si="463"/>
        <v>7.5236529291267669</v>
      </c>
      <c r="O342" s="240">
        <f t="shared" ca="1" si="464"/>
        <v>-7.4763470708732331</v>
      </c>
      <c r="P342" s="240" t="str">
        <f t="shared" ca="1" si="465"/>
        <v>-7,03931021382915-2,51870546861585i</v>
      </c>
      <c r="Q342" s="240" t="str">
        <f t="shared" ca="1" si="466"/>
        <v>-5,77929443875287-4,74294437183856i</v>
      </c>
      <c r="R342" s="240" t="str">
        <f t="shared" ca="1" si="467"/>
        <v>-3,84361054567682-6,41267678097974i</v>
      </c>
      <c r="S342" s="240" t="str">
        <f t="shared" ca="1" si="468"/>
        <v>-1,45856295756092-7,33269115829829i</v>
      </c>
      <c r="T342" s="240" t="str">
        <f t="shared" ca="1" si="469"/>
        <v>1,09700795290229-7,39542690285178i</v>
      </c>
      <c r="U342" s="241" t="str">
        <f t="shared" ca="1" si="470"/>
        <v>3,52432561258838-6,59354946145157i</v>
      </c>
      <c r="V342" s="240" t="str">
        <f t="shared" ca="1" si="471"/>
        <v>5,53960777570788-5,02080782498908i</v>
      </c>
      <c r="W342" s="240" t="str">
        <f t="shared" ca="1" si="472"/>
        <v>6,90724403673055-2,86107415863431i</v>
      </c>
      <c r="X342" s="240" t="str">
        <f t="shared" ca="1" si="473"/>
        <v>7,46734148340105-0,366846963232137i</v>
      </c>
      <c r="Y342" s="240" t="str">
        <f t="shared" ca="1" si="474"/>
        <v>7,15441807605188+2,170268996511i</v>
      </c>
      <c r="Z342" s="240" t="str">
        <f t="shared" ca="1" si="475"/>
        <v>6,00505827528847+4,45365475026346i</v>
      </c>
      <c r="AA342" s="240" t="str">
        <f t="shared" ca="1" si="476"/>
        <v>4,15363588430022+6,2163554004584i</v>
      </c>
      <c r="AB342" s="240" t="str">
        <f t="shared" ca="1" si="477"/>
        <v>1,81660415629974+7,25229031847659i</v>
      </c>
      <c r="AC342" s="240" t="str">
        <f t="shared" ca="1" si="478"/>
        <v>-0,73281015999858+7,44034641623343i</v>
      </c>
      <c r="AD342" s="240" t="str">
        <f t="shared" ca="1" si="479"/>
        <v>-3,1965502704047+6,75853770374409i</v>
      </c>
      <c r="AE342" s="240" t="str">
        <f t="shared" ca="1" si="480"/>
        <v>-5,28657571231887+5,28657571231842i</v>
      </c>
      <c r="AF342" s="240" t="str">
        <f t="shared" ca="1" si="481"/>
        <v>-6,75853770374568+3,19655027040135i</v>
      </c>
      <c r="AG342" s="240" t="str">
        <f t="shared" ca="1" si="482"/>
        <v>-7,4403464162332+0,732810160000917i</v>
      </c>
      <c r="AH342" s="240" t="str">
        <f t="shared" ca="1" si="483"/>
        <v>-7,25229031847677-1,816604156299i</v>
      </c>
      <c r="AI342" s="240" t="str">
        <f t="shared" ca="1" si="484"/>
        <v>-6,21635540045799-4,15363588430083i</v>
      </c>
      <c r="AJ342" s="240" t="str">
        <f t="shared" ca="1" si="485"/>
        <v>-4,45365475026167-6,00505827528979i</v>
      </c>
      <c r="AK342" s="240" t="str">
        <f t="shared" ca="1" si="486"/>
        <v>-2,17026899650739-7,15441807605297i</v>
      </c>
      <c r="AL342" s="240" t="str">
        <f t="shared" ca="1" si="487"/>
        <v>0,366846963229951-7,46734148340115i</v>
      </c>
      <c r="AM342" s="240" t="str">
        <f t="shared" ca="1" si="488"/>
        <v>2,86107415863361-6,90724403673084i</v>
      </c>
      <c r="AN342" s="240" t="str">
        <f t="shared" ca="1" si="489"/>
        <v>5,02080782498963-5,53960777570738i</v>
      </c>
      <c r="AO342" s="240" t="str">
        <f t="shared" ca="1" si="490"/>
        <v>6,59354946145262-3,52432561258642i</v>
      </c>
      <c r="AP342" s="240" t="str">
        <f t="shared" ca="1" si="491"/>
        <v>7,39542690285232-1,09700795289865i</v>
      </c>
      <c r="AQ342" s="240" t="str">
        <f t="shared" ca="1" si="492"/>
        <v>7,33269115829874+1,45856295755867i</v>
      </c>
      <c r="AR342" s="240" t="str">
        <f t="shared" ca="1" si="493"/>
        <v>7,33269115829874+1,45856295755867i</v>
      </c>
      <c r="AS342" s="240" t="str">
        <f t="shared" ca="1" si="494"/>
        <v>4,74294437183805+5,77929443875328i</v>
      </c>
      <c r="AT342" s="240" t="str">
        <f t="shared" ca="1" si="495"/>
        <v>2,51870546861386+7,03931021382987i</v>
      </c>
      <c r="AU342" s="240" t="str">
        <f t="shared" ca="1" si="496"/>
        <v>-3,60135207969777E-12+7,47634707087323i</v>
      </c>
      <c r="AV342" s="240" t="str">
        <f t="shared" ca="1" si="497"/>
        <v>-2,51870546861363+7,03931021382994i</v>
      </c>
      <c r="AW342" s="240" t="str">
        <f t="shared" ca="1" si="498"/>
        <v>-4,74294437183787+5,77929443875343i</v>
      </c>
      <c r="AX342" s="240" t="str">
        <f t="shared" ca="1" si="499"/>
        <v>-6,41267678098003+3,84361054567633i</v>
      </c>
      <c r="AY342" s="240" t="str">
        <f t="shared" ca="1" si="500"/>
        <v>-7,33269115829874+1,45856295755869i</v>
      </c>
      <c r="AZ342" s="240" t="str">
        <f t="shared" ca="1" si="501"/>
        <v>-7,39542690285236-1,09700795289842i</v>
      </c>
      <c r="BA342" s="240" t="str">
        <f t="shared" ca="1" si="502"/>
        <v>-6,59354946145263-3,5243256125864i</v>
      </c>
      <c r="BB342" s="240" t="str">
        <f t="shared" ca="1" si="503"/>
        <v>-5,02080782498964-5,53960777570737i</v>
      </c>
      <c r="BC342" s="240" t="str">
        <f t="shared" ca="1" si="504"/>
        <v>-2,86107415863363-6,90724403673083i</v>
      </c>
      <c r="BD342" s="240" t="str">
        <f t="shared" ca="1" si="505"/>
        <v>-0,366846963229974-7,46734148340115i</v>
      </c>
      <c r="BE342" s="240" t="str">
        <f t="shared" ca="1" si="506"/>
        <v>2,17026899650738-7,15441807605298i</v>
      </c>
      <c r="BF342" s="240" t="str">
        <f t="shared" ca="1" si="507"/>
        <v>4,45365475026156-6,00505827528987i</v>
      </c>
      <c r="BG342" s="240" t="str">
        <f t="shared" ca="1" si="508"/>
        <v>6,21635540045792-4,15363588430094i</v>
      </c>
      <c r="BH342" s="240" t="str">
        <f t="shared" ca="1" si="509"/>
        <v>7,25229031847674-1,81660415629912i</v>
      </c>
      <c r="BI342" s="240" t="str">
        <f t="shared" ca="1" si="510"/>
        <v>7,44034641623322+0,732810160000684i</v>
      </c>
      <c r="BJ342" s="240" t="str">
        <f t="shared" ca="1" si="511"/>
        <v>6,75853770374564+3,19655027040142i</v>
      </c>
      <c r="BK342" s="240" t="str">
        <f t="shared" ca="1" si="512"/>
        <v>5,28657571231993+5,28657571231736i</v>
      </c>
      <c r="BL342" s="240" t="str">
        <f t="shared" ca="1" si="513"/>
        <v>3,19655027040472+6,75853770374408i</v>
      </c>
      <c r="BM342" s="240" t="str">
        <f t="shared" ca="1" si="514"/>
        <v>0,732810159997122+7,44034641623357i</v>
      </c>
      <c r="BN342" s="240" t="str">
        <f t="shared" ca="1" si="515"/>
        <v>-1,8166041563026+7,25229031847588i</v>
      </c>
      <c r="BO342" s="240" t="str">
        <f t="shared" ca="1" si="516"/>
        <v>-4,15363588429755+6,21635540046018i</v>
      </c>
      <c r="BP342" s="240" t="str">
        <f t="shared" ca="1" si="517"/>
        <v>-6,00505827528744+4,45365475026484i</v>
      </c>
      <c r="BQ342" s="240" t="str">
        <f t="shared" ca="1" si="518"/>
        <v>-7,1544180760518+2,17026899651127i</v>
      </c>
      <c r="BR342" s="240" t="str">
        <f t="shared" ca="1" si="519"/>
        <v>-7,46734148340099-0,366846963233336i</v>
      </c>
      <c r="BS342" s="240" t="str">
        <f t="shared" ca="1" si="520"/>
        <v>-6,90724403672954-2,86107415863674i</v>
      </c>
      <c r="BT342" s="240" t="str">
        <f t="shared" ca="1" si="521"/>
        <v>-5,53960777570996-5,02080782498679i</v>
      </c>
      <c r="BU342" s="240" t="str">
        <f t="shared" ca="1" si="522"/>
        <v>-3,5243256125898-6,59354946145081i</v>
      </c>
      <c r="BV342" s="240" t="str">
        <f t="shared" ca="1" si="523"/>
        <v>-1,09700795290245-7,39542690285176i</v>
      </c>
      <c r="BW342" s="240" t="str">
        <f t="shared" ca="1" si="524"/>
        <v>1,4585629575622-7,33269115829803i</v>
      </c>
      <c r="BX342" s="240" t="str">
        <f t="shared" ca="1" si="525"/>
        <v>3,84361054567922-6,41267678097831i</v>
      </c>
      <c r="BY342" s="240" t="str">
        <f t="shared" ca="1" si="526"/>
        <v>5,77929443875098-4,74294437184085i</v>
      </c>
      <c r="BZ342" s="240" t="str">
        <f t="shared" ca="1" si="527"/>
        <v>7,03931021382865-2,51870546861727i</v>
      </c>
      <c r="CA342" s="240" t="str">
        <f t="shared" ca="1" si="528"/>
        <v>7,47634707087323-2,19750182776417E-14i</v>
      </c>
      <c r="CB342" s="240" t="str">
        <f t="shared" ca="1" si="529"/>
        <v>7,03931021382865+2,51870546861722i</v>
      </c>
      <c r="CC342" s="240" t="str">
        <f t="shared" ca="1" si="530"/>
        <v>5,779294438751+4,74294437184081i</v>
      </c>
      <c r="CD342" s="240" t="str">
        <f t="shared" ca="1" si="531"/>
        <v>3,84361054567962+6,41267678097807i</v>
      </c>
      <c r="CE342" s="240" t="str">
        <f t="shared" ca="1" si="532"/>
        <v>1,45856295756266+7,33269115829794i</v>
      </c>
      <c r="CF342" s="240" t="str">
        <f t="shared" ca="1" si="533"/>
        <v>-1,09700795290198+7,39542690285183i</v>
      </c>
      <c r="CG342" s="240" t="str">
        <f t="shared" ca="1" si="534"/>
        <v>-3,52432561258939+6,59354946145104i</v>
      </c>
      <c r="CH342" s="240" t="str">
        <f t="shared" ca="1" si="535"/>
        <v>-5,53960777570993+5,02080782498682i</v>
      </c>
      <c r="CI342" s="240" t="str">
        <f t="shared" ca="1" si="536"/>
        <v>-6,90724403672936+2,86107415863718i</v>
      </c>
      <c r="CJ342" s="240" t="str">
        <f t="shared" ca="1" si="537"/>
        <v>-7,46734148340096+0,366846963233805i</v>
      </c>
      <c r="CK342" s="240" t="str">
        <f t="shared" ca="1" si="538"/>
        <v>-7,15441807605193-2,17026899651082i</v>
      </c>
      <c r="CL342" s="240" t="str">
        <f t="shared" ca="1" si="539"/>
        <v>-6,00505827528773-4,45365475026446i</v>
      </c>
      <c r="CM342" s="240" t="str">
        <f t="shared" ca="1" si="540"/>
        <v>-4,15363588429794-6,21635540045992i</v>
      </c>
      <c r="CN342" s="240" t="str">
        <f t="shared" ca="1" si="541"/>
        <v>-1,81660415630264-7,25229031847586i</v>
      </c>
      <c r="CO342" s="240" t="str">
        <f t="shared" ca="1" si="542"/>
        <v>0,732810159997078-7,44034641623358i</v>
      </c>
      <c r="CP342" s="240" t="str">
        <f t="shared" ca="1" si="543"/>
        <v>3,19655027040468-6,7585377037441i</v>
      </c>
      <c r="CQ342" s="240" t="str">
        <f t="shared" ca="1" si="544"/>
        <v>5,2865757123199-5,28657571231739i</v>
      </c>
      <c r="CR342" s="240" t="str">
        <f t="shared" ca="1" si="545"/>
        <v>6,75853770374562-3,19655027040146i</v>
      </c>
      <c r="CS342" s="240" t="str">
        <f t="shared" ca="1" si="546"/>
        <v>7,44034641623317-0,73281016000115i</v>
      </c>
      <c r="CT342" s="240" t="str">
        <f t="shared" ca="1" si="547"/>
        <v>7,25229031847686+1,81660415629867i</v>
      </c>
      <c r="CU342" s="240" t="str">
        <f t="shared" ca="1" si="548"/>
        <v>6,21635540045818+4,15363588430055i</v>
      </c>
      <c r="CV342" s="240" t="str">
        <f t="shared" ca="1" si="549"/>
        <v>4,45365475026195+6,00505827528959i</v>
      </c>
      <c r="CW342" s="240" t="str">
        <f t="shared" ca="1" si="550"/>
        <v>2,17026899650741+7,15441807605297i</v>
      </c>
      <c r="CX342" s="240" t="str">
        <f t="shared" ca="1" si="551"/>
        <v>-0,366846963230142+7,46734148340114i</v>
      </c>
      <c r="CY342" s="240" t="str">
        <f t="shared" ca="1" si="552"/>
        <v>-2,86107415863339+6,90724403673093i</v>
      </c>
      <c r="CZ342" s="240" t="str">
        <f t="shared" ca="1" si="553"/>
        <v>-5,02080782498977+5,53960777570726i</v>
      </c>
      <c r="DA342" s="240" t="str">
        <f t="shared" ca="1" si="554"/>
        <v>-6,59354946145251+3,52432561258662i</v>
      </c>
      <c r="DB342" s="240" t="str">
        <f t="shared" ca="1" si="555"/>
        <v>-7,39542690285235+1,09700795289846i</v>
      </c>
      <c r="DC342" s="240" t="str">
        <f t="shared" ca="1" si="556"/>
        <v>-7,33269115829882-1,45856295755823i</v>
      </c>
      <c r="DD342" s="240" t="str">
        <f t="shared" ca="1" si="557"/>
        <v>-6,41267678098017-3,84361054567611i</v>
      </c>
      <c r="DE342" s="240" t="str">
        <f t="shared" ca="1" si="558"/>
        <v>-4,74294437183839-5,77929443875299i</v>
      </c>
      <c r="DF342" s="240" t="str">
        <f t="shared" ca="1" si="559"/>
        <v>-2,51870546861387-7,03931021382986i</v>
      </c>
      <c r="DG342" s="240" t="str">
        <f t="shared" ca="1" si="560"/>
        <v>-3,64530211625305E-12-7,47634707087323i</v>
      </c>
      <c r="DH342" s="240" t="str">
        <f t="shared" ca="1" si="561"/>
        <v>2,51870546861341-7,03931021383002i</v>
      </c>
      <c r="DI342" s="240" t="str">
        <f t="shared" ca="1" si="562"/>
        <v>4,74294437183801-5,77929443875331i</v>
      </c>
      <c r="DJ342" s="240" t="str">
        <f t="shared" ca="1" si="563"/>
        <v>6,41267678097991-3,84361054567654i</v>
      </c>
      <c r="DK342" s="240" t="str">
        <f t="shared" ca="1" si="564"/>
        <v>7,33269115829873-1,45856295755871i</v>
      </c>
      <c r="DL342" s="240" t="str">
        <f t="shared" ca="1" si="565"/>
        <v>7,3954269028513+1,09700795290554i</v>
      </c>
      <c r="DM342" s="240" t="str">
        <f t="shared" ca="1" si="566"/>
        <v>6,59354946145274+3,52432561258619i</v>
      </c>
      <c r="DN342" s="240" t="str">
        <f t="shared" ca="1" si="567"/>
        <v>5,0208078249895+5,5396077757075i</v>
      </c>
      <c r="DO342" s="240" t="str">
        <f t="shared" ca="1" si="568"/>
        <v>2,86107415863385+6,90724403673074i</v>
      </c>
      <c r="DP342" s="240" t="str">
        <f t="shared" ca="1" si="569"/>
        <v>0,366846963229783+7,46734148340116i</v>
      </c>
      <c r="DQ342" s="240" t="str">
        <f t="shared" ca="1" si="570"/>
        <v>-2,17026899651427+7,15441807605089i</v>
      </c>
      <c r="DR342" s="240" t="str">
        <f t="shared" ca="1" si="571"/>
        <v>-4,45365475026155+6,00505827528988i</v>
      </c>
      <c r="DS342" s="240" t="str">
        <f t="shared" ca="1" si="572"/>
        <v>-6,21635540045767+4,15363588430131i</v>
      </c>
      <c r="DT342" s="240" t="str">
        <f t="shared" ca="1" si="573"/>
        <v>-7,25229031847674+1,81660415629914i</v>
      </c>
      <c r="DU342" s="240" t="str">
        <f t="shared" ca="1" si="574"/>
        <v>-7,44034641623326-0,732810160000239i</v>
      </c>
      <c r="DV342" s="240" t="str">
        <f t="shared" ca="1" si="575"/>
        <v>-6,75853770374583-3,19655027040102i</v>
      </c>
      <c r="DW342" s="240" t="str">
        <f t="shared" ca="1" si="576"/>
        <v>-5,28657571231995-5,28657571231734i</v>
      </c>
      <c r="DX342" s="240" t="str">
        <f t="shared" ca="1" si="577"/>
        <v>-3,19655027040512-6,75853770374389i</v>
      </c>
      <c r="DY342" s="240" t="str">
        <f t="shared" ca="1" si="578"/>
        <v>-0,732810159997144-7,44034641623357i</v>
      </c>
      <c r="DZ342" s="240" t="str">
        <f t="shared" ca="1" si="579"/>
        <v>1,81660415630216-7,25229031847598i</v>
      </c>
      <c r="EA342" s="240" t="str">
        <f t="shared" ca="1" si="580"/>
        <v>4,15363588429754-6,21635540046019i</v>
      </c>
      <c r="EB342" s="240" t="str">
        <f t="shared" ca="1" si="581"/>
        <v>6,00505827528768-4,45365475026451i</v>
      </c>
      <c r="EC342" s="240" t="str">
        <f t="shared" ca="1" si="582"/>
        <v>7,15441807605179-2,17026899651129i</v>
      </c>
      <c r="ED342" s="240" t="str">
        <f t="shared" ca="1" si="583"/>
        <v>7,46734148340096+0,366846963233739i</v>
      </c>
      <c r="EE342" s="240" t="str">
        <f t="shared" ca="1" si="584"/>
        <v>6,90724403672955+2,86107415863672i</v>
      </c>
      <c r="EF342" s="240" t="str">
        <f t="shared" ca="1" si="585"/>
        <v>5,53960777570997+5,02080782498677i</v>
      </c>
      <c r="EG342" s="240" t="str">
        <f t="shared" ca="1" si="586"/>
        <v>3,52432561259019+6,5935494614506i</v>
      </c>
      <c r="EH342" s="240" t="str">
        <f t="shared" ca="1" si="587"/>
        <v>1,09700795290247+7,39542690285175i</v>
      </c>
      <c r="EI342" s="240" t="str">
        <f t="shared" ca="1" si="588"/>
        <v>-1,45856295756176+7,33269115829812i</v>
      </c>
      <c r="EJ342" s="240" t="str">
        <f t="shared" ca="1" si="589"/>
        <v>-3,8436105456792+6,41267678097831i</v>
      </c>
      <c r="EK342" s="240" t="str">
        <f t="shared" ca="1" si="590"/>
        <v>-5,77929443875097+4,74294437184087i</v>
      </c>
      <c r="EL342" s="240" t="str">
        <f t="shared" ca="1" si="591"/>
        <v>-7,03931021382849+2,51870546861768i</v>
      </c>
      <c r="EM342" s="240" t="str">
        <f t="shared" ca="1" si="592"/>
        <v>-7,47634707087323+4,39500365552835E-14i</v>
      </c>
      <c r="EN342" s="240"/>
      <c r="EO342" s="240"/>
      <c r="EP342" s="240"/>
    </row>
    <row r="343" spans="1:146">
      <c r="A343" s="268">
        <f t="shared" si="461"/>
        <v>4.7460937499999847E-3</v>
      </c>
      <c r="B343" s="267">
        <v>243</v>
      </c>
      <c r="C343" s="266">
        <f t="shared" si="462"/>
        <v>48600</v>
      </c>
      <c r="N343" s="265">
        <f t="shared" ca="1" si="463"/>
        <v>7.5234780770459713</v>
      </c>
      <c r="O343" s="240">
        <f t="shared" ca="1" si="464"/>
        <v>-7.4765219229540287</v>
      </c>
      <c r="P343" s="240" t="str">
        <f t="shared" ca="1" si="465"/>
        <v>-7,09916825866649-2,34524840892271i</v>
      </c>
      <c r="Q343" s="240" t="str">
        <f t="shared" ca="1" si="466"/>
        <v>-6,00519871779662-4,45375890952643i</v>
      </c>
      <c r="R343" s="240" t="str">
        <f t="shared" ca="1" si="467"/>
        <v>-4,30504256655191-6,11269077940217i</v>
      </c>
      <c r="S343" s="240" t="str">
        <f t="shared" ca="1" si="468"/>
        <v>-2,17031975339067-7,15458539906083i</v>
      </c>
      <c r="T343" s="240" t="str">
        <f t="shared" ca="1" si="469"/>
        <v>0,183483033067527-7,47427013433342i</v>
      </c>
      <c r="U343" s="241" t="str">
        <f t="shared" ca="1" si="470"/>
        <v>2,51876437450798-7,03947484476801i</v>
      </c>
      <c r="V343" s="240" t="str">
        <f t="shared" ca="1" si="471"/>
        <v>4,59979247466999-5,89408934903277i</v>
      </c>
      <c r="W343" s="240" t="str">
        <f t="shared" ca="1" si="472"/>
        <v>6,21650078465-4,15373302691182i</v>
      </c>
      <c r="X343" s="240" t="str">
        <f t="shared" ca="1" si="473"/>
        <v>7,2056928847379-1,99408377839292i</v>
      </c>
      <c r="Y343" s="240" t="str">
        <f t="shared" ca="1" si="474"/>
        <v>7,46751612486483+0,366855542817551i</v>
      </c>
      <c r="Z343" s="240" t="str">
        <f t="shared" ca="1" si="475"/>
        <v>6,97554111444614+2,69076313061625i</v>
      </c>
      <c r="AA343" s="240" t="str">
        <f t="shared" ca="1" si="476"/>
        <v>5,77942960123923+4,74305529682418i</v>
      </c>
      <c r="AB343" s="240" t="str">
        <f t="shared" ca="1" si="477"/>
        <v>3,99992143381443+6,31656620227511i</v>
      </c>
      <c r="AC343" s="240" t="str">
        <f t="shared" ca="1" si="478"/>
        <v>1,81664664188993+7,25245993045961i</v>
      </c>
      <c r="AD343" s="240" t="str">
        <f t="shared" ca="1" si="479"/>
        <v>-0,550007072505477+7,45626396291106i</v>
      </c>
      <c r="AE343" s="240" t="str">
        <f t="shared" ca="1" si="480"/>
        <v>-2,8611410716287+6,90740557898923i</v>
      </c>
      <c r="AF343" s="240" t="str">
        <f t="shared" ca="1" si="481"/>
        <v>-4,88346107982404+5,66128854115881i</v>
      </c>
      <c r="AG343" s="240" t="str">
        <f t="shared" ca="1" si="482"/>
        <v>-6,41282675661081+3,84370043761329i</v>
      </c>
      <c r="AH343" s="240" t="str">
        <f t="shared" ca="1" si="483"/>
        <v>-7,29485836550615+1,63811522537856i</v>
      </c>
      <c r="AI343" s="240" t="str">
        <f t="shared" ca="1" si="484"/>
        <v>-7,44052042635336-0,732827298502663i</v>
      </c>
      <c r="AJ343" s="240" t="str">
        <f t="shared" ca="1" si="485"/>
        <v>-6,83510928069639-3,02979556824388i</v>
      </c>
      <c r="AK343" s="240" t="str">
        <f t="shared" ca="1" si="486"/>
        <v>-5,53973733255272-5,02092524847104i</v>
      </c>
      <c r="AL343" s="240" t="str">
        <f t="shared" ca="1" si="487"/>
        <v>-3,68516413999315-6,50522446389983i</v>
      </c>
      <c r="AM343" s="240" t="str">
        <f t="shared" ca="1" si="488"/>
        <v>-1,45859706951005-7,3328626506453i</v>
      </c>
      <c r="AN343" s="240" t="str">
        <f t="shared" ca="1" si="489"/>
        <v>0,915206096733071-7,42029499851015i</v>
      </c>
      <c r="AO343" s="240" t="str">
        <f t="shared" ca="1" si="490"/>
        <v>3,19662502930013-6,7586957681541i</v>
      </c>
      <c r="AP343" s="240" t="str">
        <f t="shared" ca="1" si="491"/>
        <v>5,15536499949279-5,41484919332173i</v>
      </c>
      <c r="AQ343" s="240" t="str">
        <f t="shared" ca="1" si="492"/>
        <v>6,59370366722134-3,52440803728569i</v>
      </c>
      <c r="AR343" s="240" t="str">
        <f t="shared" ca="1" si="493"/>
        <v>6,59370366722134-3,52440803728569i</v>
      </c>
      <c r="AS343" s="240" t="str">
        <f t="shared" ca="1" si="494"/>
        <v>7,39559986242262+1,09703360903246i</v>
      </c>
      <c r="AT343" s="240" t="str">
        <f t="shared" ca="1" si="495"/>
        <v>6,67821107000503+3,36152896296826i</v>
      </c>
      <c r="AU343" s="240" t="str">
        <f t="shared" ca="1" si="496"/>
        <v>5,28669935141097+5,28669935141038i</v>
      </c>
      <c r="AV343" s="240" t="str">
        <f t="shared" ca="1" si="497"/>
        <v>3,361528962969+6,67821107000466i</v>
      </c>
      <c r="AW343" s="240" t="str">
        <f t="shared" ca="1" si="498"/>
        <v>1,09703360903329+7,3955998624225i</v>
      </c>
      <c r="AX343" s="240" t="str">
        <f t="shared" ca="1" si="499"/>
        <v>-1,27820030930651+7,3664498935173i</v>
      </c>
      <c r="AY343" s="240" t="str">
        <f t="shared" ca="1" si="500"/>
        <v>-3,52440803729134+6,59370366721833i</v>
      </c>
      <c r="AZ343" s="240" t="str">
        <f t="shared" ca="1" si="501"/>
        <v>-5,41484919332115+5,15536499949338i</v>
      </c>
      <c r="BA343" s="240" t="str">
        <f t="shared" ca="1" si="502"/>
        <v>-6,75869576815374+3,19662502930088i</v>
      </c>
      <c r="BB343" s="240" t="str">
        <f t="shared" ca="1" si="503"/>
        <v>-7,42029499851006+0,915206096733893i</v>
      </c>
      <c r="BC343" s="240" t="str">
        <f t="shared" ca="1" si="504"/>
        <v>-7,33286265064547-1,45859706950923i</v>
      </c>
      <c r="BD343" s="240" t="str">
        <f t="shared" ca="1" si="505"/>
        <v>-6,50522446390034-3,68516413999224i</v>
      </c>
      <c r="BE343" s="240" t="str">
        <f t="shared" ca="1" si="506"/>
        <v>-5,02092524847165-5,53973733255216i</v>
      </c>
      <c r="BF343" s="240" t="str">
        <f t="shared" ca="1" si="507"/>
        <v>-3,02979556824483-6,83510928069597i</v>
      </c>
      <c r="BG343" s="240" t="str">
        <f t="shared" ca="1" si="508"/>
        <v>-0,732827298495984-7,44052042635402i</v>
      </c>
      <c r="BH343" s="240" t="str">
        <f t="shared" ca="1" si="509"/>
        <v>1,63811522537754-7,29485836550639i</v>
      </c>
      <c r="BI343" s="240" t="str">
        <f t="shared" ca="1" si="510"/>
        <v>3,84370043761258-6,41282675661125i</v>
      </c>
      <c r="BJ343" s="240" t="str">
        <f t="shared" ca="1" si="511"/>
        <v>5,66128854115833-4,8834610798246i</v>
      </c>
      <c r="BK343" s="240" t="str">
        <f t="shared" ca="1" si="512"/>
        <v>6,90740557898892-2,86114107162947i</v>
      </c>
      <c r="BL343" s="240" t="str">
        <f t="shared" ca="1" si="513"/>
        <v>7,45626396291121-0,550007072503445i</v>
      </c>
      <c r="BM343" s="240" t="str">
        <f t="shared" ca="1" si="514"/>
        <v>7,2524599304602+1,81664664188758i</v>
      </c>
      <c r="BN343" s="240" t="str">
        <f t="shared" ca="1" si="515"/>
        <v>6,31656620227526+3,99992143381417i</v>
      </c>
      <c r="BO343" s="240" t="str">
        <f t="shared" ca="1" si="516"/>
        <v>4,74305529682187+5,77942960124113i</v>
      </c>
      <c r="BP343" s="240" t="str">
        <f t="shared" ca="1" si="517"/>
        <v>2,69076313061791+6,97554111444549i</v>
      </c>
      <c r="BQ343" s="240" t="str">
        <f t="shared" ca="1" si="518"/>
        <v>0,3668555428161+7,4675161248649i</v>
      </c>
      <c r="BR343" s="240" t="str">
        <f t="shared" ca="1" si="519"/>
        <v>-1,99408377838894+7,205692884739i</v>
      </c>
      <c r="BS343" s="240" t="str">
        <f t="shared" ca="1" si="520"/>
        <v>-4,15373302691113+6,21650078465047i</v>
      </c>
      <c r="BT343" s="240" t="str">
        <f t="shared" ca="1" si="521"/>
        <v>-5,89408934903399+4,59979247466842i</v>
      </c>
      <c r="BU343" s="240" t="str">
        <f t="shared" ca="1" si="522"/>
        <v>-7,03947484476722+2,51876437451021i</v>
      </c>
      <c r="BV343" s="240" t="str">
        <f t="shared" ca="1" si="523"/>
        <v>-7,47427013433341+0,183483033067802i</v>
      </c>
      <c r="BW343" s="240" t="str">
        <f t="shared" ca="1" si="524"/>
        <v>-7,15458539905997-2,17031975339354i</v>
      </c>
      <c r="BX343" s="240" t="str">
        <f t="shared" ca="1" si="525"/>
        <v>-6,11269077940322-4,30504256655043i</v>
      </c>
      <c r="BY343" s="240" t="str">
        <f t="shared" ca="1" si="526"/>
        <v>-4,45375890952525-6,00519871779749i</v>
      </c>
      <c r="BZ343" s="240" t="str">
        <f t="shared" ca="1" si="527"/>
        <v>-2,34524840892639-7,09916825866527i</v>
      </c>
      <c r="CA343" s="240" t="str">
        <f t="shared" ca="1" si="528"/>
        <v>-8,31656761770066E-13-7,47652192295403i</v>
      </c>
      <c r="CB343" s="240" t="str">
        <f t="shared" ca="1" si="529"/>
        <v>2,34524840892441-7,09916825866592i</v>
      </c>
      <c r="CC343" s="240" t="str">
        <f t="shared" ca="1" si="530"/>
        <v>4,45375890952392-6,00519871779848i</v>
      </c>
      <c r="CD343" s="240" t="str">
        <f t="shared" ca="1" si="531"/>
        <v>6,11269077940202-4,30504256655213i</v>
      </c>
      <c r="CE343" s="240" t="str">
        <f t="shared" ca="1" si="532"/>
        <v>7,1545853990617-2,17031975338781i</v>
      </c>
      <c r="CF343" s="240" t="str">
        <f t="shared" ca="1" si="533"/>
        <v>7,47427013433347+0,183483033065714i</v>
      </c>
      <c r="CG343" s="240" t="str">
        <f t="shared" ca="1" si="534"/>
        <v>7,03947484476778+2,51876437450864i</v>
      </c>
      <c r="CH343" s="240" t="str">
        <f t="shared" ca="1" si="535"/>
        <v>5,89408934903528+4,59979247466678i</v>
      </c>
      <c r="CI343" s="240" t="str">
        <f t="shared" ca="1" si="536"/>
        <v>4,15373302691251+6,21650078464955i</v>
      </c>
      <c r="CJ343" s="240" t="str">
        <f t="shared" ca="1" si="537"/>
        <v>1,99408377839095+7,20569288473845i</v>
      </c>
      <c r="CK343" s="240" t="str">
        <f t="shared" ca="1" si="538"/>
        <v>-0,366855542814439+7,46751612486498i</v>
      </c>
      <c r="CL343" s="240" t="str">
        <f t="shared" ca="1" si="539"/>
        <v>-2,69076313061596+6,97554111444625i</v>
      </c>
      <c r="CM343" s="240" t="str">
        <f t="shared" ca="1" si="540"/>
        <v>-4,74305529682649+5,77942960123733i</v>
      </c>
      <c r="CN343" s="240" t="str">
        <f t="shared" ca="1" si="541"/>
        <v>-6,31656620227415+3,99992143381594i</v>
      </c>
      <c r="CO343" s="240" t="str">
        <f t="shared" ca="1" si="542"/>
        <v>-7,25245993045979+1,81664664188919i</v>
      </c>
      <c r="CP343" s="240" t="str">
        <f t="shared" ca="1" si="543"/>
        <v>-7,4562639629108-0,550007072508992i</v>
      </c>
      <c r="CQ343" s="240" t="str">
        <f t="shared" ca="1" si="544"/>
        <v>-6,90740557898955-2,86114107162793i</v>
      </c>
      <c r="CR343" s="240" t="str">
        <f t="shared" ca="1" si="545"/>
        <v>-5,66128854115941-4,88346107982333i</v>
      </c>
      <c r="CS343" s="240" t="str">
        <f t="shared" ca="1" si="546"/>
        <v>-3,843700437614-6,41282675661039i</v>
      </c>
      <c r="CT343" s="240" t="str">
        <f t="shared" ca="1" si="547"/>
        <v>-1,63811522537958-7,29485836550593i</v>
      </c>
      <c r="CU343" s="240" t="str">
        <f t="shared" ca="1" si="548"/>
        <v>0,732827298501941-7,44052042635342i</v>
      </c>
      <c r="CV343" s="240" t="str">
        <f t="shared" ca="1" si="549"/>
        <v>3,02979556824293-6,83510928069682i</v>
      </c>
      <c r="CW343" s="240" t="str">
        <f t="shared" ca="1" si="550"/>
        <v>5,0209252484701-5,53973733255356i</v>
      </c>
      <c r="CX343" s="240" t="str">
        <f t="shared" ca="1" si="551"/>
        <v>6,50522446390308-3,6851641399874i</v>
      </c>
      <c r="CY343" s="240" t="str">
        <f t="shared" ca="1" si="552"/>
        <v>7,33286265064515-1,45859706951086i</v>
      </c>
      <c r="CZ343" s="240" t="str">
        <f t="shared" ca="1" si="553"/>
        <v>7,42029499851023+0,915206096732457i</v>
      </c>
      <c r="DA343" s="240" t="str">
        <f t="shared" ca="1" si="554"/>
        <v>6,75869576815464+3,19662502929899i</v>
      </c>
      <c r="DB343" s="240" t="str">
        <f t="shared" ca="1" si="555"/>
        <v>5,41484919332245+5,15536499949202i</v>
      </c>
      <c r="DC343" s="240" t="str">
        <f t="shared" ca="1" si="556"/>
        <v>3,52440803728625+6,59370366722105i</v>
      </c>
      <c r="DD343" s="240" t="str">
        <f t="shared" ca="1" si="557"/>
        <v>1,27820030930795+7,36644989351705i</v>
      </c>
      <c r="DE343" s="240" t="str">
        <f t="shared" ca="1" si="558"/>
        <v>-1,09703360903122+7,3955998624228i</v>
      </c>
      <c r="DF343" s="240" t="str">
        <f t="shared" ca="1" si="559"/>
        <v>-3,36152896297416+6,67821107000207i</v>
      </c>
      <c r="DG343" s="240" t="str">
        <f t="shared" ca="1" si="560"/>
        <v>-5,2866993514098+5,28669935141156i</v>
      </c>
      <c r="DH343" s="240" t="str">
        <f t="shared" ca="1" si="561"/>
        <v>-6,67821107000438+3,36152896296955i</v>
      </c>
      <c r="DI343" s="240" t="str">
        <f t="shared" ca="1" si="562"/>
        <v>-7,39559986242343+1,09703360902696i</v>
      </c>
      <c r="DJ343" s="240" t="str">
        <f t="shared" ca="1" si="563"/>
        <v>-7,36644989351747-1,27820030930549i</v>
      </c>
      <c r="DK343" s="240" t="str">
        <f t="shared" ca="1" si="564"/>
        <v>-6,59370366721862-3,52440803729079i</v>
      </c>
      <c r="DL343" s="240" t="str">
        <f t="shared" ca="1" si="565"/>
        <v>-5,15536499949383-5,41484919332073i</v>
      </c>
      <c r="DM343" s="240" t="str">
        <f t="shared" ca="1" si="566"/>
        <v>-3,19662502930201-6,75869576815321i</v>
      </c>
      <c r="DN343" s="240" t="str">
        <f t="shared" ca="1" si="567"/>
        <v>-0,915206096727336-7,42029499851086i</v>
      </c>
      <c r="DO343" s="240" t="str">
        <f t="shared" ca="1" si="568"/>
        <v>1,45859706950842-7,33286265064563i</v>
      </c>
      <c r="DP343" s="240" t="str">
        <f t="shared" ca="1" si="569"/>
        <v>3,68516413999188-6,50522446390054i</v>
      </c>
      <c r="DQ343" s="240" t="str">
        <f t="shared" ca="1" si="570"/>
        <v>5,53973733255131-5,02092524847258i</v>
      </c>
      <c r="DR343" s="240" t="str">
        <f t="shared" ca="1" si="571"/>
        <v>6,83510928069563-3,0297955682456i</v>
      </c>
      <c r="DS343" s="240" t="str">
        <f t="shared" ca="1" si="572"/>
        <v>7,44052042635393-0,732827298496812i</v>
      </c>
      <c r="DT343" s="240" t="str">
        <f t="shared" ca="1" si="573"/>
        <v>7,29485836550648+1,63811522537715i</v>
      </c>
      <c r="DU343" s="240" t="str">
        <f t="shared" ca="1" si="574"/>
        <v>6,41282675661189+3,8437004376115i</v>
      </c>
      <c r="DV343" s="240" t="str">
        <f t="shared" ca="1" si="575"/>
        <v>4,88346107981975+5,66128854116251i</v>
      </c>
      <c r="DW343" s="240" t="str">
        <f t="shared" ca="1" si="576"/>
        <v>2,86114107163024+6,9074055789886i</v>
      </c>
      <c r="DX343" s="240" t="str">
        <f t="shared" ca="1" si="577"/>
        <v>0,550007072503851+7,45626396291118i</v>
      </c>
      <c r="DY343" s="240" t="str">
        <f t="shared" ca="1" si="578"/>
        <v>-1,81664664189378+7,25245993045865i</v>
      </c>
      <c r="DZ343" s="240" t="str">
        <f t="shared" ca="1" si="579"/>
        <v>-3,99992143381347+6,31656620227571i</v>
      </c>
      <c r="EA343" s="240" t="str">
        <f t="shared" ca="1" si="580"/>
        <v>-5,77942960124061+4,74305529682251i</v>
      </c>
      <c r="EB343" s="240" t="str">
        <f t="shared" ca="1" si="581"/>
        <v>-6,97554111444535+2,69076313061829i</v>
      </c>
      <c r="EC343" s="240" t="str">
        <f t="shared" ca="1" si="582"/>
        <v>-7,46751612486484+0,366855542817355i</v>
      </c>
      <c r="ED343" s="240" t="str">
        <f t="shared" ca="1" si="583"/>
        <v>-7,20569288473718-1,99408377839551i</v>
      </c>
      <c r="EE343" s="240" t="str">
        <f t="shared" ca="1" si="584"/>
        <v>-6,21650078465093-4,15373302691044i</v>
      </c>
      <c r="EF343" s="240" t="str">
        <f t="shared" ca="1" si="585"/>
        <v>-4,59979247466875-5,89408934903374i</v>
      </c>
      <c r="EG343" s="240" t="str">
        <f t="shared" ca="1" si="586"/>
        <v>-2,51876437450419-7,03947484476937i</v>
      </c>
      <c r="EH343" s="240" t="str">
        <f t="shared" ca="1" si="587"/>
        <v>-0,183483033068633-7,47427013433339i</v>
      </c>
      <c r="EI343" s="240" t="str">
        <f t="shared" ca="1" si="588"/>
        <v>2,17031975339274-7,15458539906021i</v>
      </c>
      <c r="EJ343" s="240" t="str">
        <f t="shared" ca="1" si="589"/>
        <v>4,30504256655009-6,11269077940345i</v>
      </c>
      <c r="EK343" s="240" t="str">
        <f t="shared" ca="1" si="590"/>
        <v>6,00519871779674-4,45375890952626i</v>
      </c>
      <c r="EL343" s="240" t="str">
        <f t="shared" ca="1" si="591"/>
        <v>7,09916825866741-2,34524840891992i</v>
      </c>
      <c r="EM343" s="240" t="str">
        <f t="shared" ca="1" si="592"/>
        <v>7,47652192295403-1,66331352354013E-12i</v>
      </c>
      <c r="EN343" s="240"/>
      <c r="EO343" s="240"/>
      <c r="EP343" s="240"/>
    </row>
    <row r="344" spans="1:146">
      <c r="A344" s="268">
        <f t="shared" si="461"/>
        <v>4.7656249999999843E-3</v>
      </c>
      <c r="B344" s="267">
        <v>244</v>
      </c>
      <c r="C344" s="266">
        <f t="shared" si="462"/>
        <v>48800</v>
      </c>
      <c r="N344" s="265">
        <f t="shared" ca="1" si="463"/>
        <v>7.5233173261289581</v>
      </c>
      <c r="O344" s="240">
        <f t="shared" ca="1" si="464"/>
        <v>-7.4766826738710419</v>
      </c>
      <c r="P344" s="240" t="str">
        <f t="shared" ca="1" si="465"/>
        <v>-7,15473922809734-2,17036641691871i</v>
      </c>
      <c r="Q344" s="240" t="str">
        <f t="shared" ca="1" si="466"/>
        <v>-6,21663444415277-4,15382233533607i</v>
      </c>
      <c r="R344" s="240" t="str">
        <f t="shared" ca="1" si="467"/>
        <v>-4,74315727612631-5,77955386337852i</v>
      </c>
      <c r="S344" s="240" t="str">
        <f t="shared" ca="1" si="468"/>
        <v>-2,86120258834176-6,90755409347114i</v>
      </c>
      <c r="T344" s="240" t="str">
        <f t="shared" ca="1" si="469"/>
        <v>-0,732843054844282-7,44068040321112i</v>
      </c>
      <c r="U344" s="241" t="str">
        <f t="shared" ca="1" si="470"/>
        <v>1,45862843045761-7,33302031277864i</v>
      </c>
      <c r="V344" s="240" t="str">
        <f t="shared" ca="1" si="471"/>
        <v>3,52448381474632-6,59384543687177i</v>
      </c>
      <c r="W344" s="240" t="str">
        <f t="shared" ca="1" si="472"/>
        <v>5,28681301947441-5,28681301947395i</v>
      </c>
      <c r="X344" s="240" t="str">
        <f t="shared" ca="1" si="473"/>
        <v>6,59384543687175-3,52448381474635i</v>
      </c>
      <c r="Y344" s="240" t="str">
        <f t="shared" ca="1" si="474"/>
        <v>7,33302031277863-1,45862843045765i</v>
      </c>
      <c r="Z344" s="240" t="str">
        <f t="shared" ca="1" si="475"/>
        <v>7,44068040321112+0,73284305484427i</v>
      </c>
      <c r="AA344" s="240" t="str">
        <f t="shared" ca="1" si="476"/>
        <v>6,90755409347116+2,8612025883417i</v>
      </c>
      <c r="AB344" s="240" t="str">
        <f t="shared" ca="1" si="477"/>
        <v>5,77955386337858+4,74315727612623i</v>
      </c>
      <c r="AC344" s="240" t="str">
        <f t="shared" ca="1" si="478"/>
        <v>4,15382233533609+6,21663444415276i</v>
      </c>
      <c r="AD344" s="240" t="str">
        <f t="shared" ca="1" si="479"/>
        <v>2,17036641691834+7,15473922809745i</v>
      </c>
      <c r="AE344" s="240" t="str">
        <f t="shared" ca="1" si="480"/>
        <v>9,15931666453136E-14+7,47668267387104i</v>
      </c>
      <c r="AF344" s="240" t="str">
        <f t="shared" ca="1" si="481"/>
        <v>-2,1703664169204+7,15473922809682i</v>
      </c>
      <c r="AG344" s="240" t="str">
        <f t="shared" ca="1" si="482"/>
        <v>-4,15382233533479+6,21663444415362i</v>
      </c>
      <c r="AH344" s="240" t="str">
        <f t="shared" ca="1" si="483"/>
        <v>-5,77955386337994+4,74315727612457i</v>
      </c>
      <c r="AI344" s="240" t="str">
        <f t="shared" ca="1" si="484"/>
        <v>-6,90755409347084+2,86120258834246i</v>
      </c>
      <c r="AJ344" s="240" t="str">
        <f t="shared" ca="1" si="485"/>
        <v>-7,4406804032114+0,732843054841386i</v>
      </c>
      <c r="AK344" s="240" t="str">
        <f t="shared" ca="1" si="486"/>
        <v>-7,33302031277864-1,45862843045763i</v>
      </c>
      <c r="AL344" s="240" t="str">
        <f t="shared" ca="1" si="487"/>
        <v>-6,59384543687003-3,52448381474956i</v>
      </c>
      <c r="AM344" s="240" t="str">
        <f t="shared" ca="1" si="488"/>
        <v>-5,28681301947398-5,28681301947439i</v>
      </c>
      <c r="AN344" s="240" t="str">
        <f t="shared" ca="1" si="489"/>
        <v>-3,52448381474906-6,59384543687031i</v>
      </c>
      <c r="AO344" s="240" t="str">
        <f t="shared" ca="1" si="490"/>
        <v>-1,45862843045706-7,33302031277875i</v>
      </c>
      <c r="AP344" s="240" t="str">
        <f t="shared" ca="1" si="491"/>
        <v>0,732843054842065-7,44068040321134i</v>
      </c>
      <c r="AQ344" s="240" t="str">
        <f t="shared" ca="1" si="492"/>
        <v>2,86120258834309-6,90755409347058i</v>
      </c>
      <c r="AR344" s="240" t="str">
        <f t="shared" ca="1" si="493"/>
        <v>2,86120258834309-6,90755409347058i</v>
      </c>
      <c r="AS344" s="240" t="str">
        <f t="shared" ca="1" si="494"/>
        <v>6,21663444415394-4,15382233533431i</v>
      </c>
      <c r="AT344" s="240" t="str">
        <f t="shared" ca="1" si="495"/>
        <v>7,15473922809699-2,17036641691985i</v>
      </c>
      <c r="AU344" s="240" t="str">
        <f t="shared" ca="1" si="496"/>
        <v>7,47668267387104+2,79181510115076E-12i</v>
      </c>
      <c r="AV344" s="240" t="str">
        <f t="shared" ca="1" si="497"/>
        <v>7,15473922809746+2,17036641691828i</v>
      </c>
      <c r="AW344" s="240" t="str">
        <f t="shared" ca="1" si="498"/>
        <v>6,21663444415072+4,15382233533913i</v>
      </c>
      <c r="AX344" s="240" t="str">
        <f t="shared" ca="1" si="499"/>
        <v>4,74315727612636+5,77955386337846i</v>
      </c>
      <c r="AY344" s="240" t="str">
        <f t="shared" ca="1" si="500"/>
        <v>2,8612025883446+6,90755409346996i</v>
      </c>
      <c r="AZ344" s="240" t="str">
        <f t="shared" ca="1" si="501"/>
        <v>0,732843054843698+7,44068040321117i</v>
      </c>
      <c r="BA344" s="240" t="str">
        <f t="shared" ca="1" si="502"/>
        <v>-1,45862843045524+7,33302031277911i</v>
      </c>
      <c r="BB344" s="240" t="str">
        <f t="shared" ca="1" si="503"/>
        <v>-3,52448381474761+6,59384543687108i</v>
      </c>
      <c r="BC344" s="240" t="str">
        <f t="shared" ca="1" si="504"/>
        <v>-5,28681301947282+5,28681301947555i</v>
      </c>
      <c r="BD344" s="240" t="str">
        <f t="shared" ca="1" si="505"/>
        <v>-6,59384543687277+3,52448381474445i</v>
      </c>
      <c r="BE344" s="240" t="str">
        <f t="shared" ca="1" si="506"/>
        <v>-7,33302031277832+1,45862843045924i</v>
      </c>
      <c r="BF344" s="240" t="str">
        <f t="shared" ca="1" si="507"/>
        <v>-7,44068040321082-0,73284305484726i</v>
      </c>
      <c r="BG344" s="240" t="str">
        <f t="shared" ca="1" si="508"/>
        <v>-6,90755409347143-2,86120258834104i</v>
      </c>
      <c r="BH344" s="240" t="str">
        <f t="shared" ca="1" si="509"/>
        <v>-5,77955386337633-4,74315727612897i</v>
      </c>
      <c r="BI344" s="240" t="str">
        <f t="shared" ca="1" si="510"/>
        <v>-4,15382233533634-6,2166344441526i</v>
      </c>
      <c r="BJ344" s="240" t="str">
        <f t="shared" ca="1" si="511"/>
        <v>-2,17036641692218-7,15473922809628i</v>
      </c>
      <c r="BK344" s="240" t="str">
        <f t="shared" ca="1" si="512"/>
        <v>5,75220909904455E-13-7,47668267387104i</v>
      </c>
      <c r="BL344" s="240" t="str">
        <f t="shared" ca="1" si="513"/>
        <v>2,17036641691595-7,15473922809817i</v>
      </c>
      <c r="BM344" s="240" t="str">
        <f t="shared" ca="1" si="514"/>
        <v>4,15382233533729-6,21663444415196i</v>
      </c>
      <c r="BN344" s="240" t="str">
        <f t="shared" ca="1" si="515"/>
        <v>5,77955386337706-4,74315727612808i</v>
      </c>
      <c r="BO344" s="240" t="str">
        <f t="shared" ca="1" si="516"/>
        <v>6,90755409347188-2,86120258833998i</v>
      </c>
      <c r="BP344" s="240" t="str">
        <f t="shared" ca="1" si="517"/>
        <v>7,44068040321094-0,732843054846115i</v>
      </c>
      <c r="BQ344" s="240" t="str">
        <f t="shared" ca="1" si="518"/>
        <v>7,3330203127781+1,45862843046037i</v>
      </c>
      <c r="BR344" s="240" t="str">
        <f t="shared" ca="1" si="519"/>
        <v>6,59384543687222+3,52448381474546i</v>
      </c>
      <c r="BS344" s="240" t="str">
        <f t="shared" ca="1" si="520"/>
        <v>5,28681301947185+5,28681301947651i</v>
      </c>
      <c r="BT344" s="240" t="str">
        <f t="shared" ca="1" si="521"/>
        <v>3,52448381474641+6,59384543687172i</v>
      </c>
      <c r="BU344" s="240" t="str">
        <f t="shared" ca="1" si="522"/>
        <v>1,45862843046141+7,33302031277789i</v>
      </c>
      <c r="BV344" s="240" t="str">
        <f t="shared" ca="1" si="523"/>
        <v>-0,732843054845055+7,44068040321104i</v>
      </c>
      <c r="BW344" s="240" t="str">
        <f t="shared" ca="1" si="524"/>
        <v>-2,86120258833899+6,90755409347228i</v>
      </c>
      <c r="BX344" s="240" t="str">
        <f t="shared" ca="1" si="525"/>
        <v>-4,74315727612725+5,77955386337774i</v>
      </c>
      <c r="BY344" s="240" t="str">
        <f t="shared" ca="1" si="526"/>
        <v>-6,21663444415137+4,15382233533817i</v>
      </c>
      <c r="BZ344" s="240" t="str">
        <f t="shared" ca="1" si="527"/>
        <v>-7,15473922809786+2,17036641691697i</v>
      </c>
      <c r="CA344" s="240" t="str">
        <f t="shared" ca="1" si="528"/>
        <v>-7,47668267387104+1,64137328134185E-12i</v>
      </c>
      <c r="CB344" s="240" t="str">
        <f t="shared" ca="1" si="529"/>
        <v>-7,1547392280966-2,17036641692115i</v>
      </c>
      <c r="CC344" s="240" t="str">
        <f t="shared" ca="1" si="530"/>
        <v>-6,21663444415319-4,15382233533545i</v>
      </c>
      <c r="CD344" s="240" t="str">
        <f t="shared" ca="1" si="531"/>
        <v>-4,74315727612421-5,77955386338024i</v>
      </c>
      <c r="CE344" s="240" t="str">
        <f t="shared" ca="1" si="532"/>
        <v>-2,86120258834203-6,90755409347102i</v>
      </c>
      <c r="CF344" s="240" t="str">
        <f t="shared" ca="1" si="533"/>
        <v>-0,732843054848321-7,44068040321071i</v>
      </c>
      <c r="CG344" s="240" t="str">
        <f t="shared" ca="1" si="534"/>
        <v>1,45862843045819-7,33302031277853i</v>
      </c>
      <c r="CH344" s="240" t="str">
        <f t="shared" ca="1" si="535"/>
        <v>3,52448381474351-6,59384543687327i</v>
      </c>
      <c r="CI344" s="240" t="str">
        <f t="shared" ca="1" si="536"/>
        <v>5,28681301947494-5,28681301947342i</v>
      </c>
      <c r="CJ344" s="240" t="str">
        <f t="shared" ca="1" si="537"/>
        <v>6,59384543687067-3,52448381474836i</v>
      </c>
      <c r="CK344" s="240" t="str">
        <f t="shared" ca="1" si="538"/>
        <v>7,33302031277887-1,4586284304565i</v>
      </c>
      <c r="CL344" s="240" t="str">
        <f t="shared" ca="1" si="539"/>
        <v>7,4406804032113+0,732843054842426i</v>
      </c>
      <c r="CM344" s="240" t="str">
        <f t="shared" ca="1" si="540"/>
        <v>6,90755409347037+2,86120258834362i</v>
      </c>
      <c r="CN344" s="240" t="str">
        <f t="shared" ca="1" si="541"/>
        <v>5,77955386337915+4,74315727612554i</v>
      </c>
      <c r="CO344" s="240" t="str">
        <f t="shared" ca="1" si="542"/>
        <v>4,15382233533366+6,21663444415439i</v>
      </c>
      <c r="CP344" s="240" t="str">
        <f t="shared" ca="1" si="543"/>
        <v>2,17036641691909+7,15473922809722i</v>
      </c>
      <c r="CQ344" s="240" t="str">
        <f t="shared" ca="1" si="544"/>
        <v>-3,36703601105521E-12+7,47668267387104i</v>
      </c>
      <c r="CR344" s="240" t="str">
        <f t="shared" ca="1" si="545"/>
        <v>-2,17036641691862+7,15473922809736i</v>
      </c>
      <c r="CS344" s="240" t="str">
        <f t="shared" ca="1" si="546"/>
        <v>-4,15382233533325+6,21663444415466i</v>
      </c>
      <c r="CT344" s="240" t="str">
        <f t="shared" ca="1" si="547"/>
        <v>-5,77955386337883+4,74315727612592i</v>
      </c>
      <c r="CU344" s="240" t="str">
        <f t="shared" ca="1" si="548"/>
        <v>-6,90755409347018+2,86120258834407i</v>
      </c>
      <c r="CV344" s="240" t="str">
        <f t="shared" ca="1" si="549"/>
        <v>-7,44068040321125+0,732843054842914i</v>
      </c>
      <c r="CW344" s="240" t="str">
        <f t="shared" ca="1" si="550"/>
        <v>-7,33302031277896-1,45862843045602i</v>
      </c>
      <c r="CX344" s="240" t="str">
        <f t="shared" ca="1" si="551"/>
        <v>-6,59384543687071-3,52448381474831i</v>
      </c>
      <c r="CY344" s="240" t="str">
        <f t="shared" ca="1" si="552"/>
        <v>-5,28681301947499-5,28681301947338i</v>
      </c>
      <c r="CZ344" s="240" t="str">
        <f t="shared" ca="1" si="553"/>
        <v>-3,52448381474357-6,59384543687324i</v>
      </c>
      <c r="DA344" s="240" t="str">
        <f t="shared" ca="1" si="554"/>
        <v>-1,45862843045826-7,33302031277851i</v>
      </c>
      <c r="DB344" s="240" t="str">
        <f t="shared" ca="1" si="555"/>
        <v>0,73284305484741-7,4406804032108i</v>
      </c>
      <c r="DC344" s="240" t="str">
        <f t="shared" ca="1" si="556"/>
        <v>2,86120258834118-6,90755409347137i</v>
      </c>
      <c r="DD344" s="240" t="str">
        <f t="shared" ca="1" si="557"/>
        <v>4,74315727612941-5,77955386337597i</v>
      </c>
      <c r="DE344" s="240" t="str">
        <f t="shared" ca="1" si="558"/>
        <v>6,21663444415291-4,15382233533586i</v>
      </c>
      <c r="DF344" s="240" t="str">
        <f t="shared" ca="1" si="559"/>
        <v>7,15473922809646-2,17036641692162i</v>
      </c>
      <c r="DG344" s="240" t="str">
        <f t="shared" ca="1" si="560"/>
        <v>7,47668267387104+1,15044181980891E-12i</v>
      </c>
      <c r="DH344" s="240" t="str">
        <f t="shared" ca="1" si="561"/>
        <v>7,154739228098+2,1703664169165i</v>
      </c>
      <c r="DI344" s="240" t="str">
        <f t="shared" ca="1" si="562"/>
        <v>6,21663444415163+4,15382233533777i</v>
      </c>
      <c r="DJ344" s="240" t="str">
        <f t="shared" ca="1" si="563"/>
        <v>4,74315727612763+5,77955386337743i</v>
      </c>
      <c r="DK344" s="240" t="str">
        <f t="shared" ca="1" si="564"/>
        <v>2,86120258833905+6,90755409347226i</v>
      </c>
      <c r="DL344" s="240" t="str">
        <f t="shared" ca="1" si="565"/>
        <v>0,73284305484512+7,44068040321104i</v>
      </c>
      <c r="DM344" s="240" t="str">
        <f t="shared" ca="1" si="566"/>
        <v>-1,45862843046135+7,3330203127779i</v>
      </c>
      <c r="DN344" s="240" t="str">
        <f t="shared" ca="1" si="567"/>
        <v>-3,52448381474635+6,59384543687175i</v>
      </c>
      <c r="DO344" s="240" t="str">
        <f t="shared" ca="1" si="568"/>
        <v>-5,28681301947181+5,28681301947656i</v>
      </c>
      <c r="DP344" s="240" t="str">
        <f t="shared" ca="1" si="569"/>
        <v>-6,5938454368718+3,52448381474627i</v>
      </c>
      <c r="DQ344" s="240" t="str">
        <f t="shared" ca="1" si="570"/>
        <v>-7,33302031277792+1,45862843046126i</v>
      </c>
      <c r="DR344" s="240" t="str">
        <f t="shared" ca="1" si="571"/>
        <v>-7,44068040321102-0,732843054845204i</v>
      </c>
      <c r="DS344" s="240" t="str">
        <f t="shared" ca="1" si="572"/>
        <v>-6,90755409347223-2,86120258833913i</v>
      </c>
      <c r="DT344" s="240" t="str">
        <f t="shared" ca="1" si="573"/>
        <v>-5,77955386337737-4,7431572761277i</v>
      </c>
      <c r="DU344" s="240" t="str">
        <f t="shared" ca="1" si="574"/>
        <v>-4,1538223353377-6,21663444415169i</v>
      </c>
      <c r="DV344" s="240" t="str">
        <f t="shared" ca="1" si="575"/>
        <v>-2,17036641691643-7,15473922809803i</v>
      </c>
      <c r="DW344" s="240" t="str">
        <f t="shared" ca="1" si="576"/>
        <v>-1,06615237143739E-12-7,47668267387104i</v>
      </c>
      <c r="DX344" s="240" t="str">
        <f t="shared" ca="1" si="577"/>
        <v>2,1703664169217-7,15473922809643i</v>
      </c>
      <c r="DY344" s="240" t="str">
        <f t="shared" ca="1" si="578"/>
        <v>4,15382233533592-6,21663444415287i</v>
      </c>
      <c r="DZ344" s="240" t="str">
        <f t="shared" ca="1" si="579"/>
        <v>5,77955386337602-4,74315727612934i</v>
      </c>
      <c r="EA344" s="240" t="str">
        <f t="shared" ca="1" si="580"/>
        <v>6,90755409347141-2,8612025883411i</v>
      </c>
      <c r="EB344" s="240" t="str">
        <f t="shared" ca="1" si="581"/>
        <v>7,44068040321082-0,732843054847326i</v>
      </c>
      <c r="EC344" s="240" t="str">
        <f t="shared" ca="1" si="582"/>
        <v>7,33302031277833+1,45862843045918i</v>
      </c>
      <c r="ED344" s="240" t="str">
        <f t="shared" ca="1" si="583"/>
        <v>6,5938454368728+3,5244838147444i</v>
      </c>
      <c r="EE344" s="240" t="str">
        <f t="shared" ca="1" si="584"/>
        <v>5,28681301947332+5,28681301947505i</v>
      </c>
      <c r="EF344" s="240" t="str">
        <f t="shared" ca="1" si="585"/>
        <v>3,52448381474823+6,59384543687075i</v>
      </c>
      <c r="EG344" s="240" t="str">
        <f t="shared" ca="1" si="586"/>
        <v>1,45862843045593+7,33302031277898i</v>
      </c>
      <c r="EH344" s="240" t="str">
        <f t="shared" ca="1" si="587"/>
        <v>-0,732843054842998+7,44068040321124i</v>
      </c>
      <c r="EI344" s="240" t="str">
        <f t="shared" ca="1" si="588"/>
        <v>-2,86120258834415+6,90755409347015i</v>
      </c>
      <c r="EJ344" s="240" t="str">
        <f t="shared" ca="1" si="589"/>
        <v>-4,74315727612599+5,77955386337878i</v>
      </c>
      <c r="EK344" s="240" t="str">
        <f t="shared" ca="1" si="590"/>
        <v>-6,2166344441547+4,15382233533318i</v>
      </c>
      <c r="EL344" s="240" t="str">
        <f t="shared" ca="1" si="591"/>
        <v>-7,15473922809739+2,17036641691854i</v>
      </c>
      <c r="EM344" s="240" t="str">
        <f t="shared" ca="1" si="592"/>
        <v>-7,47668267387104+3,28274656268369E-12i</v>
      </c>
      <c r="EN344" s="240"/>
      <c r="EO344" s="240"/>
      <c r="EP344" s="240"/>
    </row>
    <row r="345" spans="1:146">
      <c r="A345" s="268">
        <f t="shared" si="461"/>
        <v>4.7851562499999839E-3</v>
      </c>
      <c r="B345" s="267">
        <v>245</v>
      </c>
      <c r="C345" s="266">
        <f t="shared" si="462"/>
        <v>49000</v>
      </c>
      <c r="N345" s="265">
        <f t="shared" ca="1" si="463"/>
        <v>7.5231701596022535</v>
      </c>
      <c r="O345" s="240">
        <f t="shared" ca="1" si="464"/>
        <v>-7.4768298403977465</v>
      </c>
      <c r="P345" s="240" t="str">
        <f t="shared" ca="1" si="465"/>
        <v>-7,20598964820048-1,99416590390311i</v>
      </c>
      <c r="Q345" s="240" t="str">
        <f t="shared" ca="1" si="466"/>
        <v>-6,41309086621281-3,84385873881442i</v>
      </c>
      <c r="R345" s="240" t="str">
        <f t="shared" ca="1" si="467"/>
        <v>-5,155577321054-5,41507220163275i</v>
      </c>
      <c r="S345" s="240" t="str">
        <f t="shared" ca="1" si="468"/>
        <v>-3,52455318856704-6,59397522616093i</v>
      </c>
      <c r="T345" s="240" t="str">
        <f t="shared" ca="1" si="469"/>
        <v>-1,63818269047326-7,29515880121166i</v>
      </c>
      <c r="U345" s="241" t="str">
        <f t="shared" ca="1" si="470"/>
        <v>0,366870651610008-7,46782367140852i</v>
      </c>
      <c r="V345" s="240" t="str">
        <f t="shared" ca="1" si="471"/>
        <v>2,34534499700229-7,09946063495661i</v>
      </c>
      <c r="W345" s="240" t="str">
        <f t="shared" ca="1" si="472"/>
        <v>4,15390409667775-6,21675680864758i</v>
      </c>
      <c r="X345" s="240" t="str">
        <f t="shared" ca="1" si="473"/>
        <v>5,66152169897296-4,8836622031341i</v>
      </c>
      <c r="Y345" s="240" t="str">
        <f t="shared" ca="1" si="474"/>
        <v>6,75897412222554-3,19675668097332i</v>
      </c>
      <c r="Z345" s="240" t="str">
        <f t="shared" ca="1" si="475"/>
        <v>7,36675327769044-1,2782529514534i</v>
      </c>
      <c r="AA345" s="240" t="str">
        <f t="shared" ca="1" si="476"/>
        <v>7,44082686109079+0,732857479686213i</v>
      </c>
      <c r="AB345" s="240" t="str">
        <f t="shared" ca="1" si="477"/>
        <v>6,97582839920384+2,69087394857571i</v>
      </c>
      <c r="AC345" s="240" t="str">
        <f t="shared" ca="1" si="478"/>
        <v>6,00544603940675+4,45394233573314i</v>
      </c>
      <c r="AD345" s="240" t="str">
        <f t="shared" ca="1" si="479"/>
        <v>4,59998191520854+5,89433209464962i</v>
      </c>
      <c r="AE345" s="240" t="str">
        <f t="shared" ca="1" si="480"/>
        <v>2,86125890653302+6,90769005761316i</v>
      </c>
      <c r="AF345" s="240" t="str">
        <f t="shared" ca="1" si="481"/>
        <v>0,91524378911171+7,42060060027183i</v>
      </c>
      <c r="AG345" s="240" t="str">
        <f t="shared" ca="1" si="482"/>
        <v>-1,09707878990244+7,39590444712534i</v>
      </c>
      <c r="AH345" s="240" t="str">
        <f t="shared" ca="1" si="483"/>
        <v>-3,02992034911147+6,83539078182823i</v>
      </c>
      <c r="AI345" s="240" t="str">
        <f t="shared" ca="1" si="484"/>
        <v>-4,74325063758425+5,7796676246406i</v>
      </c>
      <c r="AJ345" s="240" t="str">
        <f t="shared" ca="1" si="485"/>
        <v>-6,1129425280277+4,30521986793851i</v>
      </c>
      <c r="AK345" s="240" t="str">
        <f t="shared" ca="1" si="486"/>
        <v>-7,03976476260907+2,51886810877224i</v>
      </c>
      <c r="AL345" s="240" t="str">
        <f t="shared" ca="1" si="487"/>
        <v>-7,45657104603936+0,55002972431467i</v>
      </c>
      <c r="AM345" s="240" t="str">
        <f t="shared" ca="1" si="488"/>
        <v>-7,33316465154157-1,45865714122387i</v>
      </c>
      <c r="AN345" s="240" t="str">
        <f t="shared" ca="1" si="489"/>
        <v>-6,67848610934758-3,36166740614141i</v>
      </c>
      <c r="AO345" s="240" t="str">
        <f t="shared" ca="1" si="490"/>
        <v>-5,53996548433243-5,0211320331841i</v>
      </c>
      <c r="AP345" s="240" t="str">
        <f t="shared" ca="1" si="491"/>
        <v>-4,00008616891201-6,31682634742645i</v>
      </c>
      <c r="AQ345" s="240" t="str">
        <f t="shared" ca="1" si="492"/>
        <v>-2,17040913710655-7,15488005768277i</v>
      </c>
      <c r="AR345" s="240" t="str">
        <f t="shared" ca="1" si="493"/>
        <v>-2,17040913710655-7,15488005768277i</v>
      </c>
      <c r="AS345" s="240" t="str">
        <f t="shared" ca="1" si="494"/>
        <v>1,81672145972897-7,25275862000263i</v>
      </c>
      <c r="AT345" s="240" t="str">
        <f t="shared" ca="1" si="495"/>
        <v>3,68531591194249-6,50549237886309i</v>
      </c>
      <c r="AU345" s="240" t="str">
        <f t="shared" ca="1" si="496"/>
        <v>5,28691708192232-5,28691708192404i</v>
      </c>
      <c r="AV345" s="240" t="str">
        <f t="shared" ca="1" si="497"/>
        <v>6,50549237886188-3,68531591194462i</v>
      </c>
      <c r="AW345" s="240" t="str">
        <f t="shared" ca="1" si="498"/>
        <v>7,25275862000389-1,81672145972393i</v>
      </c>
      <c r="AX345" s="240" t="str">
        <f t="shared" ca="1" si="499"/>
        <v>7,47457795903816+0,183490589739919i</v>
      </c>
      <c r="AY345" s="240" t="str">
        <f t="shared" ca="1" si="500"/>
        <v>7,15488005768348+2,17040913710421i</v>
      </c>
      <c r="AZ345" s="240" t="str">
        <f t="shared" ca="1" si="501"/>
        <v>6,31682634742378+4,00008616891623i</v>
      </c>
      <c r="BA345" s="240" t="str">
        <f t="shared" ca="1" si="502"/>
        <v>5,02113203318592+5,53996548433079i</v>
      </c>
      <c r="BB345" s="240" t="str">
        <f t="shared" ca="1" si="503"/>
        <v>3,3616674061436+6,67848610934648i</v>
      </c>
      <c r="BC345" s="240" t="str">
        <f t="shared" ca="1" si="504"/>
        <v>1,45865714122627+7,33316465154109i</v>
      </c>
      <c r="BD345" s="240" t="str">
        <f t="shared" ca="1" si="505"/>
        <v>-0,550029724319855+7,45657104603898i</v>
      </c>
      <c r="BE345" s="240" t="str">
        <f t="shared" ca="1" si="506"/>
        <v>-2,51886810876993+7,03976476260989i</v>
      </c>
      <c r="BF345" s="240" t="str">
        <f t="shared" ca="1" si="507"/>
        <v>-4,30521986793633+6,11294252802924i</v>
      </c>
      <c r="BG345" s="240" t="str">
        <f t="shared" ca="1" si="508"/>
        <v>-5,7796676246437+4,74325063758049i</v>
      </c>
      <c r="BH345" s="240" t="str">
        <f t="shared" ca="1" si="509"/>
        <v>-6,83539078182728+3,02992034911361i</v>
      </c>
      <c r="BI345" s="240" t="str">
        <f t="shared" ca="1" si="510"/>
        <v>-7,39590444712498+1,09707878990486i</v>
      </c>
      <c r="BJ345" s="240" t="str">
        <f t="shared" ca="1" si="511"/>
        <v>-7,42060060027214-0,915243789109168i</v>
      </c>
      <c r="BK345" s="240" t="str">
        <f t="shared" ca="1" si="512"/>
        <v>-6,90769005761243-2,86125890653478i</v>
      </c>
      <c r="BL345" s="240" t="str">
        <f t="shared" ca="1" si="513"/>
        <v>-5,89433209464962-4,59998191520853i</v>
      </c>
      <c r="BM345" s="240" t="str">
        <f t="shared" ca="1" si="514"/>
        <v>-4,45394233573511-6,00544603940529i</v>
      </c>
      <c r="BN345" s="240" t="str">
        <f t="shared" ca="1" si="515"/>
        <v>-2,69087394857304-6,97582839920486i</v>
      </c>
      <c r="BO345" s="240" t="str">
        <f t="shared" ca="1" si="516"/>
        <v>-0,732857479685798-7,44082686109082i</v>
      </c>
      <c r="BP345" s="240" t="str">
        <f t="shared" ca="1" si="517"/>
        <v>1,27825295145266-7,36675327769057i</v>
      </c>
      <c r="BQ345" s="240" t="str">
        <f t="shared" ca="1" si="518"/>
        <v>3,19675668097702-6,7589741222238i</v>
      </c>
      <c r="BR345" s="240" t="str">
        <f t="shared" ca="1" si="519"/>
        <v>4,8836622031357-5,66152169897157i</v>
      </c>
      <c r="BS345" s="240" t="str">
        <f t="shared" ca="1" si="520"/>
        <v>6,21675680864743-4,15390409667797i</v>
      </c>
      <c r="BT345" s="240" t="str">
        <f t="shared" ca="1" si="521"/>
        <v>7,09946063495578-2,34534499700482i</v>
      </c>
      <c r="BU345" s="240" t="str">
        <f t="shared" ca="1" si="522"/>
        <v>7,46782367140864-0,366870651607415i</v>
      </c>
      <c r="BV345" s="240" t="str">
        <f t="shared" ca="1" si="523"/>
        <v>7,29515880121151+1,63818269047391i</v>
      </c>
      <c r="BW345" s="240" t="str">
        <f t="shared" ca="1" si="524"/>
        <v>6,59397522616175+3,52455318856551i</v>
      </c>
      <c r="BX345" s="240" t="str">
        <f t="shared" ca="1" si="525"/>
        <v>5,41507220163508+5,15557732105156i</v>
      </c>
      <c r="BY345" s="240" t="str">
        <f t="shared" ca="1" si="526"/>
        <v>3,8438587388128+6,41309086621378i</v>
      </c>
      <c r="BZ345" s="240" t="str">
        <f t="shared" ca="1" si="527"/>
        <v>1,99416590390325+7,20598964820044i</v>
      </c>
      <c r="CA345" s="240" t="str">
        <f t="shared" ca="1" si="528"/>
        <v>2,45112016508575E-12+7,47682984039775i</v>
      </c>
      <c r="CB345" s="240" t="str">
        <f t="shared" ca="1" si="529"/>
        <v>-1,9941659039059+7,20598964819971i</v>
      </c>
      <c r="CC345" s="240" t="str">
        <f t="shared" ca="1" si="530"/>
        <v>-3,84385873881479+6,41309086621259i</v>
      </c>
      <c r="CD345" s="240" t="str">
        <f t="shared" ca="1" si="531"/>
        <v>-5,41507220163171+5,15557732105511i</v>
      </c>
      <c r="CE345" s="240" t="str">
        <f t="shared" ca="1" si="532"/>
        <v>-6,59397522615944+3,52455318856983i</v>
      </c>
      <c r="CF345" s="240" t="str">
        <f t="shared" ca="1" si="533"/>
        <v>-7,29515880121212+1,63818269047122i</v>
      </c>
      <c r="CG345" s="240" t="str">
        <f t="shared" ca="1" si="534"/>
        <v>-7,46782367140853-0,366870651609735i</v>
      </c>
      <c r="CH345" s="240" t="str">
        <f t="shared" ca="1" si="535"/>
        <v>-7,09946063495731-2,34534499700017i</v>
      </c>
      <c r="CI345" s="240" t="str">
        <f t="shared" ca="1" si="536"/>
        <v>-6,21675680864614-4,1539040966799i</v>
      </c>
      <c r="CJ345" s="240" t="str">
        <f t="shared" ca="1" si="537"/>
        <v>-4,88366220313362-5,66152169897337i</v>
      </c>
      <c r="CK345" s="240" t="str">
        <f t="shared" ca="1" si="538"/>
        <v>-3,19675668097492-6,7589741222248i</v>
      </c>
      <c r="CL345" s="240" t="str">
        <f t="shared" ca="1" si="539"/>
        <v>-1,27825295145749-7,36675327768973i</v>
      </c>
      <c r="CM345" s="240" t="str">
        <f t="shared" ca="1" si="540"/>
        <v>0,732857479688109-7,4408268610906i</v>
      </c>
      <c r="CN345" s="240" t="str">
        <f t="shared" ca="1" si="541"/>
        <v>2,6908739485756-6,97582839920388i</v>
      </c>
      <c r="CO345" s="240" t="str">
        <f t="shared" ca="1" si="542"/>
        <v>4,45394233573117-6,00544603940821i</v>
      </c>
      <c r="CP345" s="240" t="str">
        <f t="shared" ca="1" si="543"/>
        <v>5,89433209465131-4,59998191520637i</v>
      </c>
      <c r="CQ345" s="240" t="str">
        <f t="shared" ca="1" si="544"/>
        <v>6,90769005761332-2,86125890653263i</v>
      </c>
      <c r="CR345" s="240" t="str">
        <f t="shared" ca="1" si="545"/>
        <v>7,42060060027155-0,915243789114035i</v>
      </c>
      <c r="CS345" s="240" t="str">
        <f t="shared" ca="1" si="546"/>
        <v>7,39590444712458+1,09707878990759i</v>
      </c>
      <c r="CT345" s="240" t="str">
        <f t="shared" ca="1" si="547"/>
        <v>6,83539078182617+3,02992034911613i</v>
      </c>
      <c r="CU345" s="240" t="str">
        <f t="shared" ca="1" si="548"/>
        <v>5,77966762464222+4,74325063758228i</v>
      </c>
      <c r="CV345" s="240" t="str">
        <f t="shared" ca="1" si="549"/>
        <v>4,30521986794034+6,11294252802642i</v>
      </c>
      <c r="CW345" s="240" t="str">
        <f t="shared" ca="1" si="550"/>
        <v>2,51886810876775+7,03976476261068i</v>
      </c>
      <c r="CX345" s="240" t="str">
        <f t="shared" ca="1" si="551"/>
        <v>0,550029724317538+7,45657104603915i</v>
      </c>
      <c r="CY345" s="240" t="str">
        <f t="shared" ca="1" si="552"/>
        <v>-1,45865714122188+7,33316465154197i</v>
      </c>
      <c r="CZ345" s="240" t="str">
        <f t="shared" ca="1" si="553"/>
        <v>-3,36166740613942+6,67848610934859i</v>
      </c>
      <c r="DA345" s="240" t="str">
        <f t="shared" ca="1" si="554"/>
        <v>-5,02113203318795+5,53996548432894i</v>
      </c>
      <c r="DB345" s="240" t="str">
        <f t="shared" ca="1" si="555"/>
        <v>-6,31682634742525+4,0000861689139i</v>
      </c>
      <c r="DC345" s="240" t="str">
        <f t="shared" ca="1" si="556"/>
        <v>-7,15488005768206+2,1704091371089i</v>
      </c>
      <c r="DD345" s="240" t="str">
        <f t="shared" ca="1" si="557"/>
        <v>-7,47457795903822+0,183490589737385i</v>
      </c>
      <c r="DE345" s="240" t="str">
        <f t="shared" ca="1" si="558"/>
        <v>-7,25275862000328-1,81672145972639i</v>
      </c>
      <c r="DF345" s="240" t="str">
        <f t="shared" ca="1" si="559"/>
        <v>-6,5054923788644-3,68531591194017i</v>
      </c>
      <c r="DG345" s="240" t="str">
        <f t="shared" ca="1" si="560"/>
        <v>-5,28691708192067-5,28691708192569i</v>
      </c>
      <c r="DH345" s="240" t="str">
        <f t="shared" ca="1" si="561"/>
        <v>-3,68531591194065-6,50549237886413i</v>
      </c>
      <c r="DI345" s="240" t="str">
        <f t="shared" ca="1" si="562"/>
        <v>-1,8167214597261-7,25275862000335i</v>
      </c>
      <c r="DJ345" s="240" t="str">
        <f t="shared" ca="1" si="563"/>
        <v>0,183490589737682-7,47457795903821i</v>
      </c>
      <c r="DK345" s="240" t="str">
        <f t="shared" ca="1" si="564"/>
        <v>2,17040913710919-7,15488005768197i</v>
      </c>
      <c r="DL345" s="240" t="str">
        <f t="shared" ca="1" si="565"/>
        <v>4,00008616891416-6,3168263474251i</v>
      </c>
      <c r="DM345" s="240" t="str">
        <f t="shared" ca="1" si="566"/>
        <v>5,53996548432914-5,02113203318773i</v>
      </c>
      <c r="DN345" s="240" t="str">
        <f t="shared" ca="1" si="567"/>
        <v>6,67848610934873-3,36166740613915i</v>
      </c>
      <c r="DO345" s="240" t="str">
        <f t="shared" ca="1" si="568"/>
        <v>7,33316465154202-1,45865714122159i</v>
      </c>
      <c r="DP345" s="240" t="str">
        <f t="shared" ca="1" si="569"/>
        <v>7,45657104603919+0,550029724316986i</v>
      </c>
      <c r="DQ345" s="240" t="str">
        <f t="shared" ca="1" si="570"/>
        <v>7,03976476261058+2,51886810876803i</v>
      </c>
      <c r="DR345" s="240" t="str">
        <f t="shared" ca="1" si="571"/>
        <v>6,112942528026+4,30521986794093i</v>
      </c>
      <c r="DS345" s="240" t="str">
        <f t="shared" ca="1" si="572"/>
        <v>4,74325063758205+5,77966762464241i</v>
      </c>
      <c r="DT345" s="240" t="str">
        <f t="shared" ca="1" si="573"/>
        <v>3,02992034911586+6,8353907818263i</v>
      </c>
      <c r="DU345" s="240" t="str">
        <f t="shared" ca="1" si="574"/>
        <v>1,09707878990729+7,39590444712462i</v>
      </c>
      <c r="DV345" s="240" t="str">
        <f t="shared" ca="1" si="575"/>
        <v>-0,915243789114327+7,42060060027151i</v>
      </c>
      <c r="DW345" s="240" t="str">
        <f t="shared" ca="1" si="576"/>
        <v>-2,86125890653251+6,90769005761337i</v>
      </c>
      <c r="DX345" s="240" t="str">
        <f t="shared" ca="1" si="577"/>
        <v>-4,59998191520627+5,89433209465139i</v>
      </c>
      <c r="DY345" s="240" t="str">
        <f t="shared" ca="1" si="578"/>
        <v>-6,00544603940813+4,45394233573128i</v>
      </c>
      <c r="DZ345" s="240" t="str">
        <f t="shared" ca="1" si="579"/>
        <v>-6,97582839920383+2,69087394857572i</v>
      </c>
      <c r="EA345" s="240" t="str">
        <f t="shared" ca="1" si="580"/>
        <v>-7,44082686109063+0,732857479687814i</v>
      </c>
      <c r="EB345" s="240" t="str">
        <f t="shared" ca="1" si="581"/>
        <v>-7,36675327769099-1,27825295145024i</v>
      </c>
      <c r="EC345" s="240" t="str">
        <f t="shared" ca="1" si="582"/>
        <v>-6,75897412222467-3,19675668097519i</v>
      </c>
      <c r="ED345" s="240" t="str">
        <f t="shared" ca="1" si="583"/>
        <v>-5,66152169897317-4,88366220313384i</v>
      </c>
      <c r="EE345" s="240" t="str">
        <f t="shared" ca="1" si="584"/>
        <v>-4,15390409668001-6,21675680864607i</v>
      </c>
      <c r="EF345" s="240" t="str">
        <f t="shared" ca="1" si="585"/>
        <v>-2,34534499699988-7,09946063495741i</v>
      </c>
      <c r="EG345" s="240" t="str">
        <f t="shared" ca="1" si="586"/>
        <v>-0,366870651609863-7,46782367140853i</v>
      </c>
      <c r="EH345" s="240" t="str">
        <f t="shared" ca="1" si="587"/>
        <v>1,63818269047109-7,29515880121215i</v>
      </c>
      <c r="EI345" s="240" t="str">
        <f t="shared" ca="1" si="588"/>
        <v>3,52455318856972-6,5939752261595i</v>
      </c>
      <c r="EJ345" s="240" t="str">
        <f t="shared" ca="1" si="589"/>
        <v>5,15557732105501-5,4150722016318i</v>
      </c>
      <c r="EK345" s="240" t="str">
        <f t="shared" ca="1" si="590"/>
        <v>6,41309086621274-3,84385873881454i</v>
      </c>
      <c r="EL345" s="240" t="str">
        <f t="shared" ca="1" si="591"/>
        <v>7,20598964819979-1,99416590390561i</v>
      </c>
      <c r="EM345" s="240" t="str">
        <f t="shared" ca="1" si="592"/>
        <v>7,47682984039775+2,74791393646542E-12i</v>
      </c>
      <c r="EN345" s="240"/>
      <c r="EO345" s="240"/>
      <c r="EP345" s="240"/>
    </row>
    <row r="346" spans="1:146">
      <c r="A346" s="268">
        <f t="shared" si="461"/>
        <v>4.8046874999999835E-3</v>
      </c>
      <c r="B346" s="267">
        <v>246</v>
      </c>
      <c r="C346" s="266">
        <f t="shared" si="462"/>
        <v>49200</v>
      </c>
      <c r="N346" s="265">
        <f t="shared" ca="1" si="463"/>
        <v>7.5230361148528377</v>
      </c>
      <c r="O346" s="240">
        <f t="shared" ca="1" si="464"/>
        <v>-7.4769638851471623</v>
      </c>
      <c r="P346" s="240" t="str">
        <f t="shared" ca="1" si="465"/>
        <v>-7,25288864759964-1,8167540299433i</v>
      </c>
      <c r="Q346" s="240" t="str">
        <f t="shared" ca="1" si="466"/>
        <v>-6,59409344307609-3,524616376824i</v>
      </c>
      <c r="R346" s="240" t="str">
        <f t="shared" ca="1" si="467"/>
        <v>-5,54006480493843-5,02122205213806i</v>
      </c>
      <c r="S346" s="240" t="str">
        <f t="shared" ca="1" si="468"/>
        <v>-4,15397856795013-6,2168682627836i</v>
      </c>
      <c r="T346" s="240" t="str">
        <f t="shared" ca="1" si="469"/>
        <v>-2,51891326708601-7,03989097164815i</v>
      </c>
      <c r="U346" s="241" t="str">
        <f t="shared" ca="1" si="470"/>
        <v>-0,732870618369526-7,44096026037807i</v>
      </c>
      <c r="V346" s="240" t="str">
        <f t="shared" ca="1" si="471"/>
        <v>1,09709845835318-7,39603704104259i</v>
      </c>
      <c r="W346" s="240" t="str">
        <f t="shared" ca="1" si="472"/>
        <v>2,86131020323776-6,90781389881361i</v>
      </c>
      <c r="X346" s="240" t="str">
        <f t="shared" ca="1" si="473"/>
        <v>4,45402218609695-6,00555370515917i</v>
      </c>
      <c r="Y346" s="240" t="str">
        <f t="shared" ca="1" si="474"/>
        <v>5,77977124263461-4,74333567467124i</v>
      </c>
      <c r="Z346" s="240" t="str">
        <f t="shared" ca="1" si="475"/>
        <v>6,75909529724377-3,19681399248878i</v>
      </c>
      <c r="AA346" s="240" t="str">
        <f t="shared" ca="1" si="476"/>
        <v>7,33329612065888-1,45868329205632i</v>
      </c>
      <c r="AB346" s="240" t="str">
        <f t="shared" ca="1" si="477"/>
        <v>7,46795755469516+0,366877228874196i</v>
      </c>
      <c r="AC346" s="240" t="str">
        <f t="shared" ca="1" si="478"/>
        <v>7,15500833051037+2,17044804824308i</v>
      </c>
      <c r="AD346" s="240" t="str">
        <f t="shared" ca="1" si="479"/>
        <v>6,41320584022929+3,84392765158813i</v>
      </c>
      <c r="AE346" s="240" t="str">
        <f t="shared" ca="1" si="480"/>
        <v>5,28701186587422+5,28701186587472i</v>
      </c>
      <c r="AF346" s="240" t="str">
        <f t="shared" ca="1" si="481"/>
        <v>3,84392765158761+6,4132058402296i</v>
      </c>
      <c r="AG346" s="240" t="str">
        <f t="shared" ca="1" si="482"/>
        <v>2,17044804824383+7,15500833051014i</v>
      </c>
      <c r="AH346" s="240" t="str">
        <f t="shared" ca="1" si="483"/>
        <v>0,366877228875824+7,46795755469508i</v>
      </c>
      <c r="AI346" s="240" t="str">
        <f t="shared" ca="1" si="484"/>
        <v>-1,45868329205399+7,33329612065935i</v>
      </c>
      <c r="AJ346" s="240" t="str">
        <f t="shared" ca="1" si="485"/>
        <v>-3,19681399248596+6,75909529724511i</v>
      </c>
      <c r="AK346" s="240" t="str">
        <f t="shared" ca="1" si="486"/>
        <v>-4,74333567467405+5,77977124263231i</v>
      </c>
      <c r="AL346" s="240" t="str">
        <f t="shared" ca="1" si="487"/>
        <v>-6,00555370516042+4,45402218609528i</v>
      </c>
      <c r="AM346" s="240" t="str">
        <f t="shared" ca="1" si="488"/>
        <v>-6,90781389881419+2,86131020323636i</v>
      </c>
      <c r="AN346" s="240" t="str">
        <f t="shared" ca="1" si="489"/>
        <v>-7,39603704104269+1,09709845835248i</v>
      </c>
      <c r="AO346" s="240" t="str">
        <f t="shared" ca="1" si="490"/>
        <v>-7,44096026037808-0,732870618369384i</v>
      </c>
      <c r="AP346" s="240" t="str">
        <f t="shared" ca="1" si="491"/>
        <v>-7,03989097164845-2,51891326708515i</v>
      </c>
      <c r="AQ346" s="240" t="str">
        <f t="shared" ca="1" si="492"/>
        <v>-6,21686826278455-4,15397856794871i</v>
      </c>
      <c r="AR346" s="240" t="str">
        <f t="shared" ca="1" si="493"/>
        <v>-6,21686826278455-4,15397856794871i</v>
      </c>
      <c r="AS346" s="240" t="str">
        <f t="shared" ca="1" si="494"/>
        <v>-3,52461637682084-6,59409344307778i</v>
      </c>
      <c r="AT346" s="240" t="str">
        <f t="shared" ca="1" si="495"/>
        <v>-1,81675402994045-7,25288864760035i</v>
      </c>
      <c r="AU346" s="240" t="str">
        <f t="shared" ca="1" si="496"/>
        <v>2,19469910870857E-12-7,47696388514716i</v>
      </c>
      <c r="AV346" s="240" t="str">
        <f t="shared" ca="1" si="497"/>
        <v>1,8167540299445-7,25288864759934i</v>
      </c>
      <c r="AW346" s="240" t="str">
        <f t="shared" ca="1" si="498"/>
        <v>3,52461637682452-6,59409344307581i</v>
      </c>
      <c r="AX346" s="240" t="str">
        <f t="shared" ca="1" si="499"/>
        <v>5,02122205213791-5,54006480493856i</v>
      </c>
      <c r="AY346" s="240" t="str">
        <f t="shared" ca="1" si="500"/>
        <v>6,21686826278273-4,15397856795142i</v>
      </c>
      <c r="AZ346" s="240" t="str">
        <f t="shared" ca="1" si="501"/>
        <v>7,03989097164735-2,51891326708822i</v>
      </c>
      <c r="BA346" s="240" t="str">
        <f t="shared" ca="1" si="502"/>
        <v>7,44096026037776-0,732870618372629i</v>
      </c>
      <c r="BB346" s="240" t="str">
        <f t="shared" ca="1" si="503"/>
        <v>7,39603704104205+1,09709845835682i</v>
      </c>
      <c r="BC346" s="240" t="str">
        <f t="shared" ca="1" si="504"/>
        <v>6,9078138988125+2,86131020324042i</v>
      </c>
      <c r="BD346" s="240" t="str">
        <f t="shared" ca="1" si="505"/>
        <v>6,00555370515793+4,45402218609862i</v>
      </c>
      <c r="BE346" s="240" t="str">
        <f t="shared" ca="1" si="506"/>
        <v>4,74333567467082+5,77977124263496i</v>
      </c>
      <c r="BF346" s="240" t="str">
        <f t="shared" ca="1" si="507"/>
        <v>3,19681399248881+6,75909529724376i</v>
      </c>
      <c r="BG346" s="240" t="str">
        <f t="shared" ca="1" si="508"/>
        <v>1,4586832920573+7,3332961206587i</v>
      </c>
      <c r="BH346" s="240" t="str">
        <f t="shared" ca="1" si="509"/>
        <v>-0,366877228872567+7,46795755469524i</v>
      </c>
      <c r="BI346" s="240" t="str">
        <f t="shared" ca="1" si="510"/>
        <v>-2,17044804824091+7,15500833051102i</v>
      </c>
      <c r="BJ346" s="240" t="str">
        <f t="shared" ca="1" si="511"/>
        <v>-3,84392765158473+6,41320584023133i</v>
      </c>
      <c r="BK346" s="240" t="str">
        <f t="shared" ca="1" si="512"/>
        <v>-5,28701186587688+5,28701186587207i</v>
      </c>
      <c r="BL346" s="240" t="str">
        <f t="shared" ca="1" si="513"/>
        <v>-6,41320584023067+3,84392765158583i</v>
      </c>
      <c r="BM346" s="240" t="str">
        <f t="shared" ca="1" si="514"/>
        <v>-7,15500833051078+2,17044804824172i</v>
      </c>
      <c r="BN346" s="240" t="str">
        <f t="shared" ca="1" si="515"/>
        <v>-7,46795755469518+0,366877228873844i</v>
      </c>
      <c r="BO346" s="240" t="str">
        <f t="shared" ca="1" si="516"/>
        <v>-7,33329612065894-1,45868329205604i</v>
      </c>
      <c r="BP346" s="240" t="str">
        <f t="shared" ca="1" si="517"/>
        <v>-6,75909529724412-3,19681399248804i</v>
      </c>
      <c r="BQ346" s="240" t="str">
        <f t="shared" ca="1" si="518"/>
        <v>-5,77977124263577-4,74333567466984i</v>
      </c>
      <c r="BR346" s="240" t="str">
        <f t="shared" ca="1" si="519"/>
        <v>-4,45402218609948-6,0055537051573i</v>
      </c>
      <c r="BS346" s="240" t="str">
        <f t="shared" ca="1" si="520"/>
        <v>-2,86131020323453-6,90781389881494i</v>
      </c>
      <c r="BT346" s="240" t="str">
        <f t="shared" ca="1" si="521"/>
        <v>-1,0970984583503-7,39603704104301i</v>
      </c>
      <c r="BU346" s="240" t="str">
        <f t="shared" ca="1" si="522"/>
        <v>0,732870618371356-7,44096026037789i</v>
      </c>
      <c r="BV346" s="240" t="str">
        <f t="shared" ca="1" si="523"/>
        <v>2,51891326708721-7,03989097164771i</v>
      </c>
      <c r="BW346" s="240" t="str">
        <f t="shared" ca="1" si="524"/>
        <v>4,15397856795071-6,21686826278321i</v>
      </c>
      <c r="BX346" s="240" t="str">
        <f t="shared" ca="1" si="525"/>
        <v>5,5400648049377-5,02122205213886i</v>
      </c>
      <c r="BY346" s="240" t="str">
        <f t="shared" ca="1" si="526"/>
        <v>6,59409344307531-3,52461637682546i</v>
      </c>
      <c r="BZ346" s="240" t="str">
        <f t="shared" ca="1" si="527"/>
        <v>7,25288864759903-1,81675402994574i</v>
      </c>
      <c r="CA346" s="240" t="str">
        <f t="shared" ca="1" si="528"/>
        <v>7,47696388514716-3,26089320133284E-12i</v>
      </c>
      <c r="CB346" s="240" t="str">
        <f t="shared" ca="1" si="529"/>
        <v>7,25288864759885+1,81675402994642i</v>
      </c>
      <c r="CC346" s="240" t="str">
        <f t="shared" ca="1" si="530"/>
        <v>6,59409344307477+3,52461637682645i</v>
      </c>
      <c r="CD346" s="240" t="str">
        <f t="shared" ca="1" si="531"/>
        <v>5,54006480493694+5,0212220521397i</v>
      </c>
      <c r="CE346" s="240" t="str">
        <f t="shared" ca="1" si="532"/>
        <v>4,15397856794977+6,21686826278384i</v>
      </c>
      <c r="CF346" s="240" t="str">
        <f t="shared" ca="1" si="533"/>
        <v>2,51891326708615+7,03989097164809i</v>
      </c>
      <c r="CG346" s="240" t="str">
        <f t="shared" ca="1" si="534"/>
        <v>0,732870618370657+7,44096026037796i</v>
      </c>
      <c r="CH346" s="240" t="str">
        <f t="shared" ca="1" si="535"/>
        <v>-1,09709845835143+7,39603704104285i</v>
      </c>
      <c r="CI346" s="240" t="str">
        <f t="shared" ca="1" si="536"/>
        <v>-2,86131020323557+6,90781389881451i</v>
      </c>
      <c r="CJ346" s="240" t="str">
        <f t="shared" ca="1" si="537"/>
        <v>-4,45402218609424+6,00555370516118i</v>
      </c>
      <c r="CK346" s="240" t="str">
        <f t="shared" ca="1" si="538"/>
        <v>-5,77977124263648+4,74333567466896i</v>
      </c>
      <c r="CL346" s="240" t="str">
        <f t="shared" ca="1" si="539"/>
        <v>-6,75909529724461+3,19681399248703i</v>
      </c>
      <c r="CM346" s="240" t="str">
        <f t="shared" ca="1" si="540"/>
        <v>-7,33329612065916+1,45868329205494i</v>
      </c>
      <c r="CN346" s="240" t="str">
        <f t="shared" ca="1" si="541"/>
        <v>-7,46795755469515-0,366877228874547i</v>
      </c>
      <c r="CO346" s="240" t="str">
        <f t="shared" ca="1" si="542"/>
        <v>-7,15500833051045-2,17044804824281i</v>
      </c>
      <c r="CP346" s="240" t="str">
        <f t="shared" ca="1" si="543"/>
        <v>-6,41320584023009-3,84392765158679i</v>
      </c>
      <c r="CQ346" s="240" t="str">
        <f t="shared" ca="1" si="544"/>
        <v>-5,28701186587608-5,28701186587287i</v>
      </c>
      <c r="CR346" s="240" t="str">
        <f t="shared" ca="1" si="545"/>
        <v>-3,84392765159032-6,41320584022798i</v>
      </c>
      <c r="CS346" s="240" t="str">
        <f t="shared" ca="1" si="546"/>
        <v>-2,17044804823983-7,15500833051135i</v>
      </c>
      <c r="CT346" s="240" t="str">
        <f t="shared" ca="1" si="547"/>
        <v>-0,36687722887144-7,4679575546953i</v>
      </c>
      <c r="CU346" s="240" t="str">
        <f t="shared" ca="1" si="548"/>
        <v>1,45868329205799-7,33329612065855i</v>
      </c>
      <c r="CV346" s="240" t="str">
        <f t="shared" ca="1" si="549"/>
        <v>3,19681399248945-6,75909529724346i</v>
      </c>
      <c r="CW346" s="240" t="str">
        <f t="shared" ca="1" si="550"/>
        <v>4,74333567467169-5,77977124263424i</v>
      </c>
      <c r="CX346" s="240" t="str">
        <f t="shared" ca="1" si="551"/>
        <v>6,00555370515848-4,45402218609789i</v>
      </c>
      <c r="CY346" s="240" t="str">
        <f t="shared" ca="1" si="552"/>
        <v>6,90781389881277-2,86131020323977i</v>
      </c>
      <c r="CZ346" s="240" t="str">
        <f t="shared" ca="1" si="553"/>
        <v>7,39603704104224-1,09709845835549i</v>
      </c>
      <c r="DA346" s="240" t="str">
        <f t="shared" ca="1" si="554"/>
        <v>7,4409602603784+0,732870618366139i</v>
      </c>
      <c r="DB346" s="240" t="str">
        <f t="shared" ca="1" si="555"/>
        <v>7,03989097164704+2,51891326708908i</v>
      </c>
      <c r="DC346" s="240" t="str">
        <f t="shared" ca="1" si="556"/>
        <v>6,21686826278234+4,153978567952i</v>
      </c>
      <c r="DD346" s="240" t="str">
        <f t="shared" ca="1" si="557"/>
        <v>5,02122205213707+5,54006480493931i</v>
      </c>
      <c r="DE346" s="240" t="str">
        <f t="shared" ca="1" si="558"/>
        <v>3,52461637682371+6,59409344307624i</v>
      </c>
      <c r="DF346" s="240" t="str">
        <f t="shared" ca="1" si="559"/>
        <v>1,81675402994382+7,25288864759951i</v>
      </c>
      <c r="DG346" s="240" t="str">
        <f t="shared" ca="1" si="560"/>
        <v>8,53685997658991E-13+7,47696388514716i</v>
      </c>
      <c r="DH346" s="240" t="str">
        <f t="shared" ca="1" si="561"/>
        <v>-1,81675402994134+7,25288864760013i</v>
      </c>
      <c r="DI346" s="240" t="str">
        <f t="shared" ca="1" si="562"/>
        <v>-3,52461637682146+6,59409344307745i</v>
      </c>
      <c r="DJ346" s="240" t="str">
        <f t="shared" ca="1" si="563"/>
        <v>-5,02122205213581+5,54006480494046i</v>
      </c>
      <c r="DK346" s="240" t="str">
        <f t="shared" ca="1" si="564"/>
        <v>-6,21686826278517+4,15397856794777i</v>
      </c>
      <c r="DL346" s="240" t="str">
        <f t="shared" ca="1" si="565"/>
        <v>-7,03989097164876+2,51891326708429i</v>
      </c>
      <c r="DM346" s="240" t="str">
        <f t="shared" ca="1" si="566"/>
        <v>-7,44096026037815+0,732870618368684i</v>
      </c>
      <c r="DN346" s="240" t="str">
        <f t="shared" ca="1" si="567"/>
        <v>-7,3960370410425-1,0970984583538i</v>
      </c>
      <c r="DO346" s="240" t="str">
        <f t="shared" ca="1" si="568"/>
        <v>-6,90781389881375-2,8613102032374i</v>
      </c>
      <c r="DP346" s="240" t="str">
        <f t="shared" ca="1" si="569"/>
        <v>-6,00555370516-4,45402218609584i</v>
      </c>
      <c r="DQ346" s="240" t="str">
        <f t="shared" ca="1" si="570"/>
        <v>-4,74333567467302-5,77977124263316i</v>
      </c>
      <c r="DR346" s="240" t="str">
        <f t="shared" ca="1" si="571"/>
        <v>-3,19681399249176-6,75909529724236i</v>
      </c>
      <c r="DS346" s="240" t="str">
        <f t="shared" ca="1" si="572"/>
        <v>-1,45868329205299-7,33329612065955i</v>
      </c>
      <c r="DT346" s="240" t="str">
        <f t="shared" ca="1" si="573"/>
        <v>0,366877228876527-7,46795755469505i</v>
      </c>
      <c r="DU346" s="240" t="str">
        <f t="shared" ca="1" si="574"/>
        <v>2,17044804824511-7,15500833050975i</v>
      </c>
      <c r="DV346" s="240" t="str">
        <f t="shared" ca="1" si="575"/>
        <v>3,8439276515885-6,41320584022908i</v>
      </c>
      <c r="DW346" s="240" t="str">
        <f t="shared" ca="1" si="576"/>
        <v>5,28701186587427-5,28701186587468i</v>
      </c>
      <c r="DX346" s="240" t="str">
        <f t="shared" ca="1" si="577"/>
        <v>6,41320584022922-3,84392765158826i</v>
      </c>
      <c r="DY346" s="240" t="str">
        <f t="shared" ca="1" si="578"/>
        <v>7,15500833050983-2,17044804824484i</v>
      </c>
      <c r="DZ346" s="240" t="str">
        <f t="shared" ca="1" si="579"/>
        <v>7,46795755469502-0,366877228877102i</v>
      </c>
      <c r="EA346" s="240" t="str">
        <f t="shared" ca="1" si="580"/>
        <v>7,33329612065817+1,45868329205993i</v>
      </c>
      <c r="EB346" s="240" t="str">
        <f t="shared" ca="1" si="581"/>
        <v>6,75909529724225+3,19681399249201i</v>
      </c>
      <c r="EC346" s="240" t="str">
        <f t="shared" ca="1" si="582"/>
        <v>5,77977124263298+4,74333567467322i</v>
      </c>
      <c r="ED346" s="240" t="str">
        <f t="shared" ca="1" si="583"/>
        <v>4,4540221860963+6,00555370515966i</v>
      </c>
      <c r="EE346" s="240" t="str">
        <f t="shared" ca="1" si="584"/>
        <v>2,86131020323715+6,90781389881386i</v>
      </c>
      <c r="EF346" s="240" t="str">
        <f t="shared" ca="1" si="585"/>
        <v>1,09709845835353+7,39603704104253i</v>
      </c>
      <c r="EG346" s="240" t="str">
        <f t="shared" ca="1" si="586"/>
        <v>-0,732870618368111+7,4409602603782i</v>
      </c>
      <c r="EH346" s="240" t="str">
        <f t="shared" ca="1" si="587"/>
        <v>-2,51891326708454+7,03989097164867i</v>
      </c>
      <c r="EI346" s="240" t="str">
        <f t="shared" ca="1" si="588"/>
        <v>-4,153978567948+6,21686826278502i</v>
      </c>
      <c r="EJ346" s="240" t="str">
        <f t="shared" ca="1" si="589"/>
        <v>-5,54006480494065+5,02122205213561i</v>
      </c>
      <c r="EK346" s="240" t="str">
        <f t="shared" ca="1" si="590"/>
        <v>-6,59409344307717+3,52461637682196i</v>
      </c>
      <c r="EL346" s="240" t="str">
        <f t="shared" ca="1" si="591"/>
        <v>-7,25288864760019+1,81675402994107i</v>
      </c>
      <c r="EM346" s="240" t="str">
        <f t="shared" ca="1" si="592"/>
        <v>-7,47696388514716-1,1285050160843E-12i</v>
      </c>
      <c r="EN346" s="240"/>
      <c r="EO346" s="240"/>
      <c r="EP346" s="240"/>
    </row>
    <row r="347" spans="1:146">
      <c r="A347" s="268">
        <f t="shared" si="461"/>
        <v>4.824218749999983E-3</v>
      </c>
      <c r="B347" s="267">
        <v>247</v>
      </c>
      <c r="C347" s="266">
        <f t="shared" si="462"/>
        <v>49400</v>
      </c>
      <c r="N347" s="265">
        <f t="shared" ca="1" si="463"/>
        <v>7.5229147795639841</v>
      </c>
      <c r="O347" s="240">
        <f t="shared" ca="1" si="464"/>
        <v>-7.4770852204360159</v>
      </c>
      <c r="P347" s="240" t="str">
        <f t="shared" ca="1" si="465"/>
        <v>-7,29540797605902-1,63823864455616i</v>
      </c>
      <c r="Q347" s="240" t="str">
        <f t="shared" ca="1" si="466"/>
        <v>-6,75920498304567-3,19686587000975i</v>
      </c>
      <c r="R347" s="240" t="str">
        <f t="shared" ca="1" si="467"/>
        <v>-5,8945334225906-4,60013903307553i</v>
      </c>
      <c r="S347" s="240" t="str">
        <f t="shared" ca="1" si="468"/>
        <v>-4,74341264896377-5,77986503608114i</v>
      </c>
      <c r="T347" s="240" t="str">
        <f t="shared" ca="1" si="469"/>
        <v>-3,36178222790123-6,67871422100318i</v>
      </c>
      <c r="U347" s="241" t="str">
        <f t="shared" ca="1" si="470"/>
        <v>-1,81678351201339-7,253006346622i</v>
      </c>
      <c r="V347" s="240" t="str">
        <f t="shared" ca="1" si="471"/>
        <v>-0,183496857080163-7,47483326216073i</v>
      </c>
      <c r="W347" s="240" t="str">
        <f t="shared" ca="1" si="472"/>
        <v>1,45870696339713-7,33341512452414i</v>
      </c>
      <c r="X347" s="240" t="str">
        <f t="shared" ca="1" si="473"/>
        <v>3,03002383965667-6,83562425274934i</v>
      </c>
      <c r="Y347" s="240" t="str">
        <f t="shared" ca="1" si="474"/>
        <v>4,45409446544465-6,00565116257663i</v>
      </c>
      <c r="Z347" s="240" t="str">
        <f t="shared" ca="1" si="475"/>
        <v>5,66171507499701-4,88382901043988i</v>
      </c>
      <c r="AA347" s="240" t="str">
        <f t="shared" ca="1" si="476"/>
        <v>6,59420045124717-3,52467357388373i</v>
      </c>
      <c r="AB347" s="240" t="str">
        <f t="shared" ca="1" si="477"/>
        <v>7,20623577736905-1,9942340170173i</v>
      </c>
      <c r="AC347" s="240" t="str">
        <f t="shared" ca="1" si="478"/>
        <v>7,46807874383032-0,366883182515011i</v>
      </c>
      <c r="AD347" s="240" t="str">
        <f t="shared" ca="1" si="479"/>
        <v>7,36700489793237+1,27829661170761i</v>
      </c>
      <c r="AE347" s="240" t="str">
        <f t="shared" ca="1" si="480"/>
        <v>6,90792599800358+2,86135663624249i</v>
      </c>
      <c r="AF347" s="240" t="str">
        <f t="shared" ca="1" si="481"/>
        <v>6,11315132286898+4,30536691785589i</v>
      </c>
      <c r="AG347" s="240" t="str">
        <f t="shared" ca="1" si="482"/>
        <v>5,02130353593828+5,54015470845683i</v>
      </c>
      <c r="AH347" s="240" t="str">
        <f t="shared" ca="1" si="483"/>
        <v>3,68544178830078+6,50571458171269i</v>
      </c>
      <c r="AI347" s="240" t="str">
        <f t="shared" ca="1" si="484"/>
        <v>2,17048327001776+7,15512444114257i</v>
      </c>
      <c r="AJ347" s="240" t="str">
        <f t="shared" ca="1" si="485"/>
        <v>0,550048511237926+7,45682573411419i</v>
      </c>
      <c r="AK347" s="240" t="str">
        <f t="shared" ca="1" si="486"/>
        <v>-1,09711626193915+7,39615706305993i</v>
      </c>
      <c r="AL347" s="240" t="str">
        <f t="shared" ca="1" si="487"/>
        <v>-2,69096585858577+6,97606666693979i</v>
      </c>
      <c r="AM347" s="240" t="str">
        <f t="shared" ca="1" si="488"/>
        <v>-4,15404597822697+6,21696914938775i</v>
      </c>
      <c r="AN347" s="240" t="str">
        <f t="shared" ca="1" si="489"/>
        <v>-5,4152571598822+5,15575341594293i</v>
      </c>
      <c r="AO347" s="240" t="str">
        <f t="shared" ca="1" si="490"/>
        <v>-6,41330991297969+3,84399003039019i</v>
      </c>
      <c r="AP347" s="240" t="str">
        <f t="shared" ca="1" si="491"/>
        <v>-7,09970312550077+2,34542510505396i</v>
      </c>
      <c r="AQ347" s="240" t="str">
        <f t="shared" ca="1" si="492"/>
        <v>-7,44108101140399+0,732882511311131i</v>
      </c>
      <c r="AR347" s="240" t="str">
        <f t="shared" ca="1" si="493"/>
        <v>-7,44108101140399+0,732882511311131i</v>
      </c>
      <c r="AS347" s="240" t="str">
        <f t="shared" ca="1" si="494"/>
        <v>-7,04000521417012-2,51895414371127i</v>
      </c>
      <c r="AT347" s="240" t="str">
        <f t="shared" ca="1" si="495"/>
        <v>-6,31704210616258-4,00022279662416i</v>
      </c>
      <c r="AU347" s="240" t="str">
        <f t="shared" ca="1" si="496"/>
        <v>-5,28709766288146-5,28709766287858i</v>
      </c>
      <c r="AV347" s="240" t="str">
        <f t="shared" ca="1" si="497"/>
        <v>-4,0002227966276-6,31704210616041i</v>
      </c>
      <c r="AW347" s="240" t="str">
        <f t="shared" ca="1" si="498"/>
        <v>-2,51895414371491-7,04000521416882i</v>
      </c>
      <c r="AX347" s="240" t="str">
        <f t="shared" ca="1" si="499"/>
        <v>-0,915275050356362-7,42085405973314i</v>
      </c>
      <c r="AY347" s="240" t="str">
        <f t="shared" ca="1" si="500"/>
        <v>0,73288251130708-7,44108101140439i</v>
      </c>
      <c r="AZ347" s="240" t="str">
        <f t="shared" ca="1" si="501"/>
        <v>2,34542510505716-7,0997031254997i</v>
      </c>
      <c r="BA347" s="240" t="str">
        <f t="shared" ca="1" si="502"/>
        <v>3,84399003039308-6,41330991297796i</v>
      </c>
      <c r="BB347" s="240" t="str">
        <f t="shared" ca="1" si="503"/>
        <v>5,15575341594553-5,41525715987973i</v>
      </c>
      <c r="BC347" s="240" t="str">
        <f t="shared" ca="1" si="504"/>
        <v>6,21696914938973-4,154045978224i</v>
      </c>
      <c r="BD347" s="240" t="str">
        <f t="shared" ca="1" si="505"/>
        <v>6,97606666694108-2,69096585858243i</v>
      </c>
      <c r="BE347" s="240" t="str">
        <f t="shared" ca="1" si="506"/>
        <v>7,39615706306043-1,09711626193582i</v>
      </c>
      <c r="BF347" s="240" t="str">
        <f t="shared" ca="1" si="507"/>
        <v>7,45682573411395+0,550048511241284i</v>
      </c>
      <c r="BG347" s="240" t="str">
        <f t="shared" ca="1" si="508"/>
        <v>7,15512444114156+2,17048327002109i</v>
      </c>
      <c r="BH347" s="240" t="str">
        <f t="shared" ca="1" si="509"/>
        <v>6,50571458171098+3,6854417883038i</v>
      </c>
      <c r="BI347" s="240" t="str">
        <f t="shared" ca="1" si="510"/>
        <v>5,5401547084545+5,02130353594085i</v>
      </c>
      <c r="BJ347" s="240" t="str">
        <f t="shared" ca="1" si="511"/>
        <v>4,30536691785922+6,11315132286664i</v>
      </c>
      <c r="BK347" s="240" t="str">
        <f t="shared" ca="1" si="512"/>
        <v>2,86135663624556+6,90792599800231i</v>
      </c>
      <c r="BL347" s="240" t="str">
        <f t="shared" ca="1" si="513"/>
        <v>1,27829661171004+7,36700489793194i</v>
      </c>
      <c r="BM347" s="240" t="str">
        <f t="shared" ca="1" si="514"/>
        <v>-0,366883182512536+7,46807874383045i</v>
      </c>
      <c r="BN347" s="240" t="str">
        <f t="shared" ca="1" si="515"/>
        <v>-1,99423401701563+7,20623577736952i</v>
      </c>
      <c r="BO347" s="240" t="str">
        <f t="shared" ca="1" si="516"/>
        <v>-3,5246735738823+6,59420045124793i</v>
      </c>
      <c r="BP347" s="240" t="str">
        <f t="shared" ca="1" si="517"/>
        <v>-4,88382901043922+5,6617150749976i</v>
      </c>
      <c r="BQ347" s="240" t="str">
        <f t="shared" ca="1" si="518"/>
        <v>-6,00565116257659+4,45409446544471i</v>
      </c>
      <c r="BR347" s="240" t="str">
        <f t="shared" ca="1" si="519"/>
        <v>-6,83562425274931+3,03002383965675i</v>
      </c>
      <c r="BS347" s="240" t="str">
        <f t="shared" ca="1" si="520"/>
        <v>-7,3334151245242+1,45870696339685i</v>
      </c>
      <c r="BT347" s="240" t="str">
        <f t="shared" ca="1" si="521"/>
        <v>-7,47483326216072-0,183496857080502i</v>
      </c>
      <c r="BU347" s="240" t="str">
        <f t="shared" ca="1" si="522"/>
        <v>-7,25300634662173-1,81678351201448i</v>
      </c>
      <c r="BV347" s="240" t="str">
        <f t="shared" ca="1" si="523"/>
        <v>-6,67871422100266-3,36178222790227i</v>
      </c>
      <c r="BW347" s="240" t="str">
        <f t="shared" ca="1" si="524"/>
        <v>-5,77986503607991-4,74341264896526i</v>
      </c>
      <c r="BX347" s="240" t="str">
        <f t="shared" ca="1" si="525"/>
        <v>-4,60013903307397-5,89453342259182i</v>
      </c>
      <c r="BY347" s="240" t="str">
        <f t="shared" ca="1" si="526"/>
        <v>-3,19686587000726-6,75920498304686i</v>
      </c>
      <c r="BZ347" s="240" t="str">
        <f t="shared" ca="1" si="527"/>
        <v>-1,63823864455307-7,29540797605971i</v>
      </c>
      <c r="CA347" s="240" t="str">
        <f t="shared" ca="1" si="528"/>
        <v>3,57972721534832E-12-7,47708522043602i</v>
      </c>
      <c r="CB347" s="240" t="str">
        <f t="shared" ca="1" si="529"/>
        <v>1,63823864456005-7,29540797605814i</v>
      </c>
      <c r="CC347" s="240" t="str">
        <f t="shared" ca="1" si="530"/>
        <v>3,19686587000682-6,75920498304706i</v>
      </c>
      <c r="CD347" s="240" t="str">
        <f t="shared" ca="1" si="531"/>
        <v>4,60013903307358-5,89453342259212i</v>
      </c>
      <c r="CE347" s="240" t="str">
        <f t="shared" ca="1" si="532"/>
        <v>5,7798650360796-4,74341264896564i</v>
      </c>
      <c r="CF347" s="240" t="str">
        <f t="shared" ca="1" si="533"/>
        <v>6,67871422100244-3,36178222790271i</v>
      </c>
      <c r="CG347" s="240" t="str">
        <f t="shared" ca="1" si="534"/>
        <v>7,25300634662161-1,81678351201496i</v>
      </c>
      <c r="CH347" s="240" t="str">
        <f t="shared" ca="1" si="535"/>
        <v>7,47483326216071-0,183496857080993i</v>
      </c>
      <c r="CI347" s="240" t="str">
        <f t="shared" ca="1" si="536"/>
        <v>7,33341512452438+1,45870696339594i</v>
      </c>
      <c r="CJ347" s="240" t="str">
        <f t="shared" ca="1" si="537"/>
        <v>6,8356242527495+3,0300238396563i</v>
      </c>
      <c r="CK347" s="240" t="str">
        <f t="shared" ca="1" si="538"/>
        <v>6,00565116257688+4,45409446544432i</v>
      </c>
      <c r="CL347" s="240" t="str">
        <f t="shared" ca="1" si="539"/>
        <v>4,88382901043959+5,66171507499727i</v>
      </c>
      <c r="CM347" s="240" t="str">
        <f t="shared" ca="1" si="540"/>
        <v>3,52467357388273+6,5942004512477i</v>
      </c>
      <c r="CN347" s="240" t="str">
        <f t="shared" ca="1" si="541"/>
        <v>1,99423401701611+7,20623577736938i</v>
      </c>
      <c r="CO347" s="240" t="str">
        <f t="shared" ca="1" si="542"/>
        <v>0,366883182513027+7,46807874383042i</v>
      </c>
      <c r="CP347" s="240" t="str">
        <f t="shared" ca="1" si="543"/>
        <v>-1,27829661170957+7,36700489793203i</v>
      </c>
      <c r="CQ347" s="240" t="str">
        <f t="shared" ca="1" si="544"/>
        <v>-2,8613566362451+6,9079259980025i</v>
      </c>
      <c r="CR347" s="240" t="str">
        <f t="shared" ca="1" si="545"/>
        <v>-4,30536691785882+6,11315132286692i</v>
      </c>
      <c r="CS347" s="240" t="str">
        <f t="shared" ca="1" si="546"/>
        <v>-5,54015470845931+5,02130353593555i</v>
      </c>
      <c r="CT347" s="240" t="str">
        <f t="shared" ca="1" si="547"/>
        <v>-6,50571458171073+3,68544178830422i</v>
      </c>
      <c r="CU347" s="240" t="str">
        <f t="shared" ca="1" si="548"/>
        <v>-7,15512444114141+2,17048327002156i</v>
      </c>
      <c r="CV347" s="240" t="str">
        <f t="shared" ca="1" si="549"/>
        <v>-7,45682573411391+0,550048511241773i</v>
      </c>
      <c r="CW347" s="240" t="str">
        <f t="shared" ca="1" si="550"/>
        <v>-7,39615706306056-1,09711626193491i</v>
      </c>
      <c r="CX347" s="240" t="str">
        <f t="shared" ca="1" si="551"/>
        <v>-6,97606666694118-2,69096585858218i</v>
      </c>
      <c r="CY347" s="240" t="str">
        <f t="shared" ca="1" si="552"/>
        <v>-6,21696914939013-4,15404597822342i</v>
      </c>
      <c r="CZ347" s="240" t="str">
        <f t="shared" ca="1" si="553"/>
        <v>-5,15575341594573-5,41525715987954i</v>
      </c>
      <c r="DA347" s="240" t="str">
        <f t="shared" ca="1" si="554"/>
        <v>-3,84399003039368-6,41330991297759i</v>
      </c>
      <c r="DB347" s="240" t="str">
        <f t="shared" ca="1" si="555"/>
        <v>-2,34542510505742-7,09970312549962i</v>
      </c>
      <c r="DC347" s="240" t="str">
        <f t="shared" ca="1" si="556"/>
        <v>-0,73288251130778-7,44108101140432i</v>
      </c>
      <c r="DD347" s="240" t="str">
        <f t="shared" ca="1" si="557"/>
        <v>0,915275050356295-7,42085405973315i</v>
      </c>
      <c r="DE347" s="240" t="str">
        <f t="shared" ca="1" si="558"/>
        <v>2,51895414371444-7,04000521416899i</v>
      </c>
      <c r="DF347" s="240" t="str">
        <f t="shared" ca="1" si="559"/>
        <v>4,00022279662683-6,31704210616089i</v>
      </c>
      <c r="DG347" s="240" t="str">
        <f t="shared" ca="1" si="560"/>
        <v>5,28709766288111-5,28709766287892i</v>
      </c>
      <c r="DH347" s="240" t="str">
        <f t="shared" ca="1" si="561"/>
        <v>6,3170421061621-4,00022279662494i</v>
      </c>
      <c r="DI347" s="240" t="str">
        <f t="shared" ca="1" si="562"/>
        <v>7,04000521417003-2,51895414371154i</v>
      </c>
      <c r="DJ347" s="240" t="str">
        <f t="shared" ca="1" si="563"/>
        <v>7,42085405973353-0,915275050353229i</v>
      </c>
      <c r="DK347" s="240" t="str">
        <f t="shared" ca="1" si="564"/>
        <v>7,44108101140402+0,732882511310853i</v>
      </c>
      <c r="DL347" s="240" t="str">
        <f t="shared" ca="1" si="565"/>
        <v>7,09970312549865+2,34542510506036i</v>
      </c>
      <c r="DM347" s="240" t="str">
        <f t="shared" ca="1" si="566"/>
        <v>6,41330991297994+3,84399003038977i</v>
      </c>
      <c r="DN347" s="240" t="str">
        <f t="shared" ca="1" si="567"/>
        <v>5,41525715987741+5,15575341594797i</v>
      </c>
      <c r="DO347" s="240" t="str">
        <f t="shared" ca="1" si="568"/>
        <v>4,15404597822721+6,2169691493876i</v>
      </c>
      <c r="DP347" s="240" t="str">
        <f t="shared" ca="1" si="569"/>
        <v>2,69096585858643+6,97606666693954i</v>
      </c>
      <c r="DQ347" s="240" t="str">
        <f t="shared" ca="1" si="570"/>
        <v>1,09711626193943+7,3961570630599i</v>
      </c>
      <c r="DR347" s="240" t="str">
        <f t="shared" ca="1" si="571"/>
        <v>-0,550048511237224+7,45682573411424i</v>
      </c>
      <c r="DS347" s="240" t="str">
        <f t="shared" ca="1" si="572"/>
        <v>-2,1704832700176+7,15512444114261i</v>
      </c>
      <c r="DT347" s="240" t="str">
        <f t="shared" ca="1" si="573"/>
        <v>-3,68544178830025+6,50571458171298i</v>
      </c>
      <c r="DU347" s="240" t="str">
        <f t="shared" ca="1" si="574"/>
        <v>-5,02130353593815+5,54015470845695i</v>
      </c>
      <c r="DV347" s="240" t="str">
        <f t="shared" ca="1" si="575"/>
        <v>-6,1131513228687+4,30536691785629i</v>
      </c>
      <c r="DW347" s="240" t="str">
        <f t="shared" ca="1" si="576"/>
        <v>-6,90792599800352+2,86135663624264i</v>
      </c>
      <c r="DX347" s="240" t="str">
        <f t="shared" ca="1" si="577"/>
        <v>-7,36700489793256+1,27829661170652i</v>
      </c>
      <c r="DY347" s="240" t="str">
        <f t="shared" ca="1" si="578"/>
        <v>-7,46807874383029-0,366883182515687i</v>
      </c>
      <c r="DZ347" s="240" t="str">
        <f t="shared" ca="1" si="579"/>
        <v>-7,20623577736856-1,99423401701908i</v>
      </c>
      <c r="EA347" s="240" t="str">
        <f t="shared" ca="1" si="580"/>
        <v>-6,59420045124645-3,52467357388508i</v>
      </c>
      <c r="EB347" s="240" t="str">
        <f t="shared" ca="1" si="581"/>
        <v>-5,66171507499526-4,88382901044192i</v>
      </c>
      <c r="EC347" s="240" t="str">
        <f t="shared" ca="1" si="582"/>
        <v>-4,45409446544218-6,00565116257846i</v>
      </c>
      <c r="ED347" s="240" t="str">
        <f t="shared" ca="1" si="583"/>
        <v>-3,03002383965348-6,83562425275076i</v>
      </c>
      <c r="EE347" s="240" t="str">
        <f t="shared" ca="1" si="584"/>
        <v>-1,45870696339333-7,33341512452489i</v>
      </c>
      <c r="EF347" s="240" t="str">
        <f t="shared" ca="1" si="585"/>
        <v>0,183496857076857-7,47483326216081i</v>
      </c>
      <c r="EG347" s="240" t="str">
        <f t="shared" ca="1" si="586"/>
        <v>1,81678351201054-7,25300634662271i</v>
      </c>
      <c r="EH347" s="240" t="str">
        <f t="shared" ca="1" si="587"/>
        <v>3,36178222789901-6,6787142210043i</v>
      </c>
      <c r="EI347" s="240" t="str">
        <f t="shared" ca="1" si="588"/>
        <v>4,74341264896211-5,77986503608249i</v>
      </c>
      <c r="EJ347" s="240" t="str">
        <f t="shared" ca="1" si="589"/>
        <v>5,89453342258957-4,60013903307684i</v>
      </c>
      <c r="EK347" s="240" t="str">
        <f t="shared" ca="1" si="590"/>
        <v>6,75920498304511-3,19686587001094i</v>
      </c>
      <c r="EL347" s="240" t="str">
        <f t="shared" ca="1" si="591"/>
        <v>7,29540797605891-1,63823864455663i</v>
      </c>
      <c r="EM347" s="240" t="str">
        <f t="shared" ca="1" si="592"/>
        <v>7,47708522043602-4,90961136080982E-13i</v>
      </c>
      <c r="EN347" s="240"/>
      <c r="EO347" s="240"/>
      <c r="EP347" s="240"/>
    </row>
    <row r="348" spans="1:146">
      <c r="A348" s="268">
        <f t="shared" si="461"/>
        <v>4.8437499999999826E-3</v>
      </c>
      <c r="B348" s="267">
        <v>248</v>
      </c>
      <c r="C348" s="266">
        <f t="shared" si="462"/>
        <v>49600</v>
      </c>
      <c r="N348" s="265">
        <f t="shared" ca="1" si="463"/>
        <v>7.5228057883533559</v>
      </c>
      <c r="O348" s="240">
        <f t="shared" ca="1" si="464"/>
        <v>-7.4771942116466441</v>
      </c>
      <c r="P348" s="240" t="str">
        <f t="shared" ca="1" si="465"/>
        <v>-7,33352202149926-1,4587282265273i</v>
      </c>
      <c r="Q348" s="240" t="str">
        <f t="shared" ca="1" si="466"/>
        <v>-6,90802669275206-2,86139834537366i</v>
      </c>
      <c r="R348" s="240" t="str">
        <f t="shared" ca="1" si="467"/>
        <v>-6,21705977226878-4,15410653049719i</v>
      </c>
      <c r="S348" s="240" t="str">
        <f t="shared" ca="1" si="468"/>
        <v>-5,28717473130415-5,28717473130413i</v>
      </c>
      <c r="T348" s="240" t="str">
        <f t="shared" ca="1" si="469"/>
        <v>-4,1541065304972-6,21705977226877i</v>
      </c>
      <c r="U348" s="241" t="str">
        <f t="shared" ca="1" si="470"/>
        <v>-2,86139834537299-6,90802669275234i</v>
      </c>
      <c r="V348" s="240" t="str">
        <f t="shared" ca="1" si="471"/>
        <v>-1,4587282265275-7,33352202149922i</v>
      </c>
      <c r="W348" s="240" t="str">
        <f t="shared" ca="1" si="472"/>
        <v>-2,56474521821991E-14-7,47719421164664i</v>
      </c>
      <c r="X348" s="240" t="str">
        <f t="shared" ca="1" si="473"/>
        <v>1,4587282265274-7,33352202149924i</v>
      </c>
      <c r="Y348" s="240" t="str">
        <f t="shared" ca="1" si="474"/>
        <v>2,86139834537364-6,90802669275207i</v>
      </c>
      <c r="Z348" s="240" t="str">
        <f t="shared" ca="1" si="475"/>
        <v>4,15410653049714-6,21705977226881i</v>
      </c>
      <c r="AA348" s="240" t="str">
        <f t="shared" ca="1" si="476"/>
        <v>5,28717473130412-5,28717473130417i</v>
      </c>
      <c r="AB348" s="240" t="str">
        <f t="shared" ca="1" si="477"/>
        <v>6,21705977226877-4,1541065304972i</v>
      </c>
      <c r="AC348" s="240" t="str">
        <f t="shared" ca="1" si="478"/>
        <v>6,90802669275231-2,86139834537307i</v>
      </c>
      <c r="AD348" s="240" t="str">
        <f t="shared" ca="1" si="479"/>
        <v>7,33352202149922-1,45872822652753i</v>
      </c>
      <c r="AE348" s="240" t="str">
        <f t="shared" ca="1" si="480"/>
        <v>7,47719421164664-5,12949043643981E-14i</v>
      </c>
      <c r="AF348" s="240" t="str">
        <f t="shared" ca="1" si="481"/>
        <v>7,33352202149955+1,45872822652587i</v>
      </c>
      <c r="AG348" s="240" t="str">
        <f t="shared" ca="1" si="482"/>
        <v>6,9080266927521+2,86139834537356i</v>
      </c>
      <c r="AH348" s="240" t="str">
        <f t="shared" ca="1" si="483"/>
        <v>6,21705977226758+4,15410653049898i</v>
      </c>
      <c r="AI348" s="240" t="str">
        <f t="shared" ca="1" si="484"/>
        <v>5,28717473130156+5,28717473130673i</v>
      </c>
      <c r="AJ348" s="240" t="str">
        <f t="shared" ca="1" si="485"/>
        <v>4,15410653049917+6,21705977226745i</v>
      </c>
      <c r="AK348" s="240" t="str">
        <f t="shared" ca="1" si="486"/>
        <v>2,86139834537378+6,90802669275201i</v>
      </c>
      <c r="AL348" s="240" t="str">
        <f t="shared" ca="1" si="487"/>
        <v>1,45872822652599+7,33352202149952i</v>
      </c>
      <c r="AM348" s="240" t="str">
        <f t="shared" ca="1" si="488"/>
        <v>-2,89826262078708E-12+7,47719421164664i</v>
      </c>
      <c r="AN348" s="240" t="str">
        <f t="shared" ca="1" si="489"/>
        <v>-1,45872822652438+7,33352202149984i</v>
      </c>
      <c r="AO348" s="240" t="str">
        <f t="shared" ca="1" si="490"/>
        <v>-2,86139834537226+6,90802669275264i</v>
      </c>
      <c r="AP348" s="240" t="str">
        <f t="shared" ca="1" si="491"/>
        <v>-4,15410653049772+6,21705977226842i</v>
      </c>
      <c r="AQ348" s="240" t="str">
        <f t="shared" ca="1" si="492"/>
        <v>-5,28717473130558+5,2871747313027i</v>
      </c>
      <c r="AR348" s="240" t="str">
        <f t="shared" ca="1" si="493"/>
        <v>-5,28717473130558+5,2871747313027i</v>
      </c>
      <c r="AS348" s="240" t="str">
        <f t="shared" ca="1" si="494"/>
        <v>-6,90802669275143+2,86139834537518i</v>
      </c>
      <c r="AT348" s="240" t="str">
        <f t="shared" ca="1" si="495"/>
        <v>-7,33352202149919+1,45872822652768i</v>
      </c>
      <c r="AU348" s="240" t="str">
        <f t="shared" ca="1" si="496"/>
        <v>-7,47719421164664-1,38501267993804E-12i</v>
      </c>
      <c r="AV348" s="240" t="str">
        <f t="shared" ca="1" si="497"/>
        <v>-7,33352202149869-1,4587282265302i</v>
      </c>
      <c r="AW348" s="240" t="str">
        <f t="shared" ca="1" si="498"/>
        <v>-6,9080266927533-2,86139834537067i</v>
      </c>
      <c r="AX348" s="240" t="str">
        <f t="shared" ca="1" si="499"/>
        <v>-6,21705977226927-4,15410653049646i</v>
      </c>
      <c r="AY348" s="240" t="str">
        <f t="shared" ca="1" si="500"/>
        <v>-5,28717473130377-5,28717473130451i</v>
      </c>
      <c r="AZ348" s="240" t="str">
        <f t="shared" ca="1" si="501"/>
        <v>-4,15410653049542-6,21705977226996i</v>
      </c>
      <c r="BA348" s="240" t="str">
        <f t="shared" ca="1" si="502"/>
        <v>-2,86139834537657-6,90802669275086i</v>
      </c>
      <c r="BB348" s="240" t="str">
        <f t="shared" ca="1" si="503"/>
        <v>-1,45872822652917-7,33352202149889i</v>
      </c>
      <c r="BC348" s="240" t="str">
        <f t="shared" ca="1" si="504"/>
        <v>-1,28237260910996E-13-7,47719421164664i</v>
      </c>
      <c r="BD348" s="240" t="str">
        <f t="shared" ca="1" si="505"/>
        <v>1,45872822652871-7,33352202149898i</v>
      </c>
      <c r="BE348" s="240" t="str">
        <f t="shared" ca="1" si="506"/>
        <v>2,86139834537633-6,90802669275095i</v>
      </c>
      <c r="BF348" s="240" t="str">
        <f t="shared" ca="1" si="507"/>
        <v>4,1541065304952-6,2170597722701i</v>
      </c>
      <c r="BG348" s="240" t="str">
        <f t="shared" ca="1" si="508"/>
        <v>5,28717473130344-5,28717473130484i</v>
      </c>
      <c r="BH348" s="240" t="str">
        <f t="shared" ca="1" si="509"/>
        <v>6,21705977226901-4,15410653049685i</v>
      </c>
      <c r="BI348" s="240" t="str">
        <f t="shared" ca="1" si="510"/>
        <v>6,9080266927532-2,86139834537091i</v>
      </c>
      <c r="BJ348" s="240" t="str">
        <f t="shared" ca="1" si="511"/>
        <v>7,3335220214986-1,45872822653065i</v>
      </c>
      <c r="BK348" s="240" t="str">
        <f t="shared" ca="1" si="512"/>
        <v>7,47719421164664-1,85400184299815E-12i</v>
      </c>
      <c r="BL348" s="240" t="str">
        <f t="shared" ca="1" si="513"/>
        <v>7,33352202149923+1,45872822652743i</v>
      </c>
      <c r="BM348" s="240" t="str">
        <f t="shared" ca="1" si="514"/>
        <v>6,90802669275153+2,86139834537494i</v>
      </c>
      <c r="BN348" s="240" t="str">
        <f t="shared" ca="1" si="515"/>
        <v>6,21705977226681+4,15410653050013i</v>
      </c>
      <c r="BO348" s="240" t="str">
        <f t="shared" ca="1" si="516"/>
        <v>5,28717473130576+5,28717473130252i</v>
      </c>
      <c r="BP348" s="240" t="str">
        <f t="shared" ca="1" si="517"/>
        <v>4,15410653049793+6,21705977226828i</v>
      </c>
      <c r="BQ348" s="240" t="str">
        <f t="shared" ca="1" si="518"/>
        <v>2,8613983453725+6,90802669275254i</v>
      </c>
      <c r="BR348" s="240" t="str">
        <f t="shared" ca="1" si="519"/>
        <v>1,45872822652484+7,33352202149975i</v>
      </c>
      <c r="BS348" s="240" t="str">
        <f t="shared" ca="1" si="520"/>
        <v>3,15473714260907E-12+7,47719421164664i</v>
      </c>
      <c r="BT348" s="240" t="str">
        <f t="shared" ca="1" si="521"/>
        <v>-1,45872822652574+7,33352202149957i</v>
      </c>
      <c r="BU348" s="240" t="str">
        <f t="shared" ca="1" si="522"/>
        <v>-2,86139834537334+6,90802669275219i</v>
      </c>
      <c r="BV348" s="240" t="str">
        <f t="shared" ca="1" si="523"/>
        <v>-4,15410653049869+6,21705977226777i</v>
      </c>
      <c r="BW348" s="240" t="str">
        <f t="shared" ca="1" si="524"/>
        <v>-5,28717473130671+5,28717473130157i</v>
      </c>
      <c r="BX348" s="240" t="str">
        <f t="shared" ca="1" si="525"/>
        <v>-6,21705977226732+4,15410653049936i</v>
      </c>
      <c r="BY348" s="240" t="str">
        <f t="shared" ca="1" si="526"/>
        <v>-6,90802669275188+2,86139834537409i</v>
      </c>
      <c r="BZ348" s="240" t="str">
        <f t="shared" ca="1" si="527"/>
        <v>-7,33352202149949+1,45872822652612i</v>
      </c>
      <c r="CA348" s="240" t="str">
        <f t="shared" ca="1" si="528"/>
        <v>-7,47719421164664-2,77002535987608E-12i</v>
      </c>
      <c r="CB348" s="240" t="str">
        <f t="shared" ca="1" si="529"/>
        <v>-7,33352202149991-1,45872822652405i</v>
      </c>
      <c r="CC348" s="240" t="str">
        <f t="shared" ca="1" si="530"/>
        <v>-6,90802669275269-2,86139834537214i</v>
      </c>
      <c r="CD348" s="240" t="str">
        <f t="shared" ca="1" si="531"/>
        <v>-6,2170597722685-4,15410653049761i</v>
      </c>
      <c r="CE348" s="240" t="str">
        <f t="shared" ca="1" si="532"/>
        <v>-5,28717473130279-5,28717473130549i</v>
      </c>
      <c r="CF348" s="240" t="str">
        <f t="shared" ca="1" si="533"/>
        <v>-4,15410653049444-6,21705977227061i</v>
      </c>
      <c r="CG348" s="240" t="str">
        <f t="shared" ca="1" si="534"/>
        <v>-2,86139834537529-6,90802669275138i</v>
      </c>
      <c r="CH348" s="240" t="str">
        <f t="shared" ca="1" si="535"/>
        <v>-1,45872822652781-7,33352202149916i</v>
      </c>
      <c r="CI348" s="240" t="str">
        <f t="shared" ca="1" si="536"/>
        <v>1,04426077778893E-12-7,47719421164664i</v>
      </c>
      <c r="CJ348" s="240" t="str">
        <f t="shared" ca="1" si="537"/>
        <v>1,45872822653028-7,33352202149867i</v>
      </c>
      <c r="CK348" s="240" t="str">
        <f t="shared" ca="1" si="538"/>
        <v>2,86139834537055-6,90802669275335i</v>
      </c>
      <c r="CL348" s="240" t="str">
        <f t="shared" ca="1" si="539"/>
        <v>4,15410653049618-6,21705977226945i</v>
      </c>
      <c r="CM348" s="240" t="str">
        <f t="shared" ca="1" si="540"/>
        <v>5,28717473130457-5,28717473130371i</v>
      </c>
      <c r="CN348" s="240" t="str">
        <f t="shared" ca="1" si="541"/>
        <v>6,21705977226989-4,15410653049552i</v>
      </c>
      <c r="CO348" s="240" t="str">
        <f t="shared" ca="1" si="542"/>
        <v>6,90802669275365-2,86139834536982i</v>
      </c>
      <c r="CP348" s="240" t="str">
        <f t="shared" ca="1" si="543"/>
        <v>7,3335220214989-1,45872822652909i</v>
      </c>
      <c r="CQ348" s="240" t="str">
        <f t="shared" ca="1" si="544"/>
        <v>7,47719421164664-2,56474521821991E-13i</v>
      </c>
      <c r="CR348" s="240" t="str">
        <f t="shared" ca="1" si="545"/>
        <v>7,33352202149901+1,45872822652858i</v>
      </c>
      <c r="CS348" s="240" t="str">
        <f t="shared" ca="1" si="546"/>
        <v>6,90802669275108+2,86139834537602i</v>
      </c>
      <c r="CT348" s="240" t="str">
        <f t="shared" ca="1" si="547"/>
        <v>6,21705977227018+4,15410653049509i</v>
      </c>
      <c r="CU348" s="240" t="str">
        <f t="shared" ca="1" si="548"/>
        <v>5,28717473130493+5,28717473130335i</v>
      </c>
      <c r="CV348" s="240" t="str">
        <f t="shared" ca="1" si="549"/>
        <v>4,15410653049696+6,21705977226893i</v>
      </c>
      <c r="CW348" s="240" t="str">
        <f t="shared" ca="1" si="550"/>
        <v>2,86139834537102+6,90802669275315i</v>
      </c>
      <c r="CX348" s="240" t="str">
        <f t="shared" ca="1" si="551"/>
        <v>1,45872822652369+7,33352202149998i</v>
      </c>
      <c r="CY348" s="240" t="str">
        <f t="shared" ca="1" si="552"/>
        <v>1,98223910390914E-12+7,47719421164664i</v>
      </c>
      <c r="CZ348" s="240" t="str">
        <f t="shared" ca="1" si="553"/>
        <v>-1,45872822652731+7,33352202149926i</v>
      </c>
      <c r="DA348" s="240" t="str">
        <f t="shared" ca="1" si="554"/>
        <v>-2,86139834537443+6,90802669275174i</v>
      </c>
      <c r="DB348" s="240" t="str">
        <f t="shared" ca="1" si="555"/>
        <v>-4,15410653050002+6,21705977226688i</v>
      </c>
      <c r="DC348" s="240" t="str">
        <f t="shared" ca="1" si="556"/>
        <v>-5,28717473130243+5,28717473130585i</v>
      </c>
      <c r="DD348" s="240" t="str">
        <f t="shared" ca="1" si="557"/>
        <v>-6,21705977226797+4,15410653049839i</v>
      </c>
      <c r="DE348" s="240" t="str">
        <f t="shared" ca="1" si="558"/>
        <v>-6,90802669275249+2,86139834537262i</v>
      </c>
      <c r="DF348" s="240" t="str">
        <f t="shared" ca="1" si="559"/>
        <v>-7,33352202149981+1,45872822652455i</v>
      </c>
      <c r="DG348" s="240" t="str">
        <f t="shared" ca="1" si="560"/>
        <v>-7,47719421164664-3,942523398576E-12i</v>
      </c>
      <c r="DH348" s="240" t="str">
        <f t="shared" ca="1" si="561"/>
        <v>-7,3335220214996-1,45872822652561i</v>
      </c>
      <c r="DI348" s="240" t="str">
        <f t="shared" ca="1" si="562"/>
        <v>-6,90802669275208-2,86139834537362i</v>
      </c>
      <c r="DJ348" s="240" t="str">
        <f t="shared" ca="1" si="563"/>
        <v>-6,21705977226785-4,15410653049859i</v>
      </c>
      <c r="DK348" s="240" t="str">
        <f t="shared" ca="1" si="564"/>
        <v>-5,28717473130166-5,28717473130662i</v>
      </c>
      <c r="DL348" s="240" t="str">
        <f t="shared" ca="1" si="565"/>
        <v>-4,15410653049912-6,21705977226749i</v>
      </c>
      <c r="DM348" s="240" t="str">
        <f t="shared" ca="1" si="566"/>
        <v>-2,86139834537421-6,90802669275183i</v>
      </c>
      <c r="DN348" s="240" t="str">
        <f t="shared" ca="1" si="567"/>
        <v>-1,45872822652624-7,33352202149947i</v>
      </c>
      <c r="DO348" s="240" t="str">
        <f t="shared" ca="1" si="568"/>
        <v>2,21675881648885E-12-7,47719421164664i</v>
      </c>
      <c r="DP348" s="240" t="str">
        <f t="shared" ca="1" si="569"/>
        <v>1,45872822652392-7,33352202149994i</v>
      </c>
      <c r="DQ348" s="240" t="str">
        <f t="shared" ca="1" si="570"/>
        <v>2,86139834537202-6,90802669275274i</v>
      </c>
      <c r="DR348" s="240" t="str">
        <f t="shared" ca="1" si="571"/>
        <v>4,15410653049715-6,2170597722688i</v>
      </c>
      <c r="DS348" s="240" t="str">
        <f t="shared" ca="1" si="572"/>
        <v>5,2871747313054-5,28717473130288i</v>
      </c>
      <c r="DT348" s="240" t="str">
        <f t="shared" ca="1" si="573"/>
        <v>6,21705977227078-4,15410653049419i</v>
      </c>
      <c r="DU348" s="240" t="str">
        <f t="shared" ca="1" si="574"/>
        <v>6,90802669275117-2,8613983453758i</v>
      </c>
      <c r="DV348" s="240" t="str">
        <f t="shared" ca="1" si="575"/>
        <v>7,33352202149914-1,45872822652794i</v>
      </c>
      <c r="DW348" s="240" t="str">
        <f t="shared" ca="1" si="576"/>
        <v>7,47719421164664+1,34105279935417E-12i</v>
      </c>
      <c r="DX348" s="240" t="str">
        <f t="shared" ca="1" si="577"/>
        <v>7,33352202149878+1,45872822652973i</v>
      </c>
      <c r="DY348" s="240" t="str">
        <f t="shared" ca="1" si="578"/>
        <v>6,9080266927534+2,86139834537043i</v>
      </c>
      <c r="DZ348" s="240" t="str">
        <f t="shared" ca="1" si="579"/>
        <v>6,21705977226929+4,15410653049642i</v>
      </c>
      <c r="EA348" s="240" t="str">
        <f t="shared" ca="1" si="580"/>
        <v>5,2871747313041+5,28717473130418i</v>
      </c>
      <c r="EB348" s="240" t="str">
        <f t="shared" ca="1" si="581"/>
        <v>4,15410653049563+6,21705977226982i</v>
      </c>
      <c r="EC348" s="240" t="str">
        <f t="shared" ca="1" si="582"/>
        <v>2,86139834537033+6,90802669275344i</v>
      </c>
      <c r="ED348" s="240" t="str">
        <f t="shared" ca="1" si="583"/>
        <v>1,45872822652963+7,3335220214988i</v>
      </c>
      <c r="EE348" s="240" t="str">
        <f t="shared" ca="1" si="584"/>
        <v>3,84711782732986E-13+7,47719421164664i</v>
      </c>
      <c r="EF348" s="240" t="str">
        <f t="shared" ca="1" si="585"/>
        <v>-1,45872822652804+7,33352202149911i</v>
      </c>
      <c r="EG348" s="240" t="str">
        <f t="shared" ca="1" si="586"/>
        <v>-2,8613983453759+6,90802669275113i</v>
      </c>
      <c r="EH348" s="240" t="str">
        <f t="shared" ca="1" si="587"/>
        <v>-4,15410653049499+6,21705977227025i</v>
      </c>
      <c r="EI348" s="240" t="str">
        <f t="shared" ca="1" si="588"/>
        <v>-5,28717473130296+5,28717473130533i</v>
      </c>
      <c r="EJ348" s="240" t="str">
        <f t="shared" ca="1" si="589"/>
        <v>-6,21705977226886+4,15410653049706i</v>
      </c>
      <c r="EK348" s="240" t="str">
        <f t="shared" ca="1" si="590"/>
        <v>-6,90802669275311+2,86139834537114i</v>
      </c>
      <c r="EL348" s="240" t="str">
        <f t="shared" ca="1" si="591"/>
        <v>-7,33352202149995+1,45872822652382i</v>
      </c>
      <c r="EM348" s="240" t="str">
        <f t="shared" ca="1" si="592"/>
        <v>-7,47719421164664+2,11047636482014E-12i</v>
      </c>
      <c r="EN348" s="240"/>
      <c r="EO348" s="240"/>
      <c r="EP348" s="240"/>
    </row>
    <row r="349" spans="1:146">
      <c r="A349" s="268">
        <f t="shared" si="461"/>
        <v>4.8632812499999822E-3</v>
      </c>
      <c r="B349" s="267">
        <v>249</v>
      </c>
      <c r="C349" s="266">
        <f t="shared" si="462"/>
        <v>49800</v>
      </c>
      <c r="N349" s="265">
        <f t="shared" ca="1" si="463"/>
        <v>7.5227088198585239</v>
      </c>
      <c r="O349" s="240">
        <f t="shared" ca="1" si="464"/>
        <v>-7.4772911801414761</v>
      </c>
      <c r="P349" s="240" t="str">
        <f t="shared" ca="1" si="465"/>
        <v>-7,36720782542541-1,27833182296776i</v>
      </c>
      <c r="Q349" s="240" t="str">
        <f t="shared" ca="1" si="466"/>
        <v>-7,04019913430758-2,51902352944872i</v>
      </c>
      <c r="R349" s="240" t="str">
        <f t="shared" ca="1" si="467"/>
        <v>-6,50589378457306-3,68554330546734i</v>
      </c>
      <c r="S349" s="240" t="str">
        <f t="shared" ca="1" si="468"/>
        <v>-5,78002424508646-4,74354330841768i</v>
      </c>
      <c r="T349" s="240" t="str">
        <f t="shared" ca="1" si="469"/>
        <v>-4,88396353772635-5,66187102950791i</v>
      </c>
      <c r="U349" s="241" t="str">
        <f t="shared" ca="1" si="470"/>
        <v>-3,84409591484271-6,41348657050991i</v>
      </c>
      <c r="V349" s="240" t="str">
        <f t="shared" ca="1" si="471"/>
        <v>-2,69103998246001-6,97625882586241i</v>
      </c>
      <c r="W349" s="240" t="str">
        <f t="shared" ca="1" si="472"/>
        <v>-1,45874714414249-7,3336171267716i</v>
      </c>
      <c r="X349" s="240" t="str">
        <f t="shared" ca="1" si="473"/>
        <v>-0,18350191158457-7,47503915983497i</v>
      </c>
      <c r="Y349" s="240" t="str">
        <f t="shared" ca="1" si="474"/>
        <v>1,0971464825034-7,39636079356273i</v>
      </c>
      <c r="Z349" s="240" t="str">
        <f t="shared" ca="1" si="475"/>
        <v>2,34548971085633-7,09989869004401i</v>
      </c>
      <c r="AA349" s="240" t="str">
        <f t="shared" ca="1" si="476"/>
        <v>3,52477066261673-6,59438209149105i</v>
      </c>
      <c r="AB349" s="240" t="str">
        <f t="shared" ca="1" si="477"/>
        <v>4,60026574599312-5,89469579018832i</v>
      </c>
      <c r="AC349" s="240" t="str">
        <f t="shared" ca="1" si="478"/>
        <v>5,54030731453269-5,02144185002248i</v>
      </c>
      <c r="AD349" s="240" t="str">
        <f t="shared" ca="1" si="479"/>
        <v>6,31721611195282-4,00033298457831i</v>
      </c>
      <c r="AE349" s="240" t="str">
        <f t="shared" ca="1" si="480"/>
        <v>6,9081162799599-2,86143545360969i</v>
      </c>
      <c r="AF349" s="240" t="str">
        <f t="shared" ca="1" si="481"/>
        <v>7,29560893138186-1,63828377058515i</v>
      </c>
      <c r="AG349" s="240" t="str">
        <f t="shared" ca="1" si="482"/>
        <v>7,46828445544835-0,366893288477694i</v>
      </c>
      <c r="AH349" s="240" t="str">
        <f t="shared" ca="1" si="483"/>
        <v>7,4210584705254+0,915300262025954i</v>
      </c>
      <c r="AI349" s="240" t="str">
        <f t="shared" ca="1" si="484"/>
        <v>7,15532153229229+2,17054305696427i</v>
      </c>
      <c r="AJ349" s="240" t="str">
        <f t="shared" ca="1" si="485"/>
        <v>6,67889818921632+3,36187482971993i</v>
      </c>
      <c r="AK349" s="240" t="str">
        <f t="shared" ca="1" si="486"/>
        <v>6,00581659096487+4,45421715549575i</v>
      </c>
      <c r="AL349" s="240" t="str">
        <f t="shared" ca="1" si="487"/>
        <v>5,15589543351202+5,41540632559657i</v>
      </c>
      <c r="AM349" s="240" t="str">
        <f t="shared" ca="1" si="488"/>
        <v>4,15416040330371+6,21714039862742i</v>
      </c>
      <c r="AN349" s="240" t="str">
        <f t="shared" ca="1" si="489"/>
        <v>3,03010730303936+6,8358125431209i</v>
      </c>
      <c r="AO349" s="240" t="str">
        <f t="shared" ca="1" si="490"/>
        <v>1,81683355613796+7,25320613397363i</v>
      </c>
      <c r="AP349" s="240" t="str">
        <f t="shared" ca="1" si="491"/>
        <v>0,550063662577263+7,45703113576265i</v>
      </c>
      <c r="AQ349" s="240" t="str">
        <f t="shared" ca="1" si="492"/>
        <v>-0,732902698889344+7,44128597935748i</v>
      </c>
      <c r="AR349" s="240" t="str">
        <f t="shared" ca="1" si="493"/>
        <v>-0,732902698889344+7,44128597935748i</v>
      </c>
      <c r="AS349" s="240" t="str">
        <f t="shared" ca="1" si="494"/>
        <v>-3,19695392912982+6,75939116841472i</v>
      </c>
      <c r="AT349" s="240" t="str">
        <f t="shared" ca="1" si="495"/>
        <v>-4,30548551114338+6,11331971239489i</v>
      </c>
      <c r="AU349" s="240" t="str">
        <f t="shared" ca="1" si="496"/>
        <v>-5,28724329838239+5,28724329838642i</v>
      </c>
      <c r="AV349" s="240" t="str">
        <f t="shared" ca="1" si="497"/>
        <v>-6,11331971239602+4,30548551114178i</v>
      </c>
      <c r="AW349" s="240" t="str">
        <f t="shared" ca="1" si="498"/>
        <v>-6,75939116841556+3,19695392912805i</v>
      </c>
      <c r="AX349" s="240" t="str">
        <f t="shared" ca="1" si="499"/>
        <v>-7,20643427640331+1,99428894909964i</v>
      </c>
      <c r="AY349" s="240" t="str">
        <f t="shared" ca="1" si="500"/>
        <v>-7,44128597935767+0,732902698887393i</v>
      </c>
      <c r="AZ349" s="240" t="str">
        <f t="shared" ca="1" si="501"/>
        <v>-7,45703113576305-0,5500636625718i</v>
      </c>
      <c r="BA349" s="240" t="str">
        <f t="shared" ca="1" si="502"/>
        <v>-7,25320613397315-1,81683355613986i</v>
      </c>
      <c r="BB349" s="240" t="str">
        <f t="shared" ca="1" si="503"/>
        <v>-6,83581254312011-3,03010730304115i</v>
      </c>
      <c r="BC349" s="240" t="str">
        <f t="shared" ca="1" si="504"/>
        <v>-6,21714039862633-4,15416040330534i</v>
      </c>
      <c r="BD349" s="240" t="str">
        <f t="shared" ca="1" si="505"/>
        <v>-5,41540632559522-5,15589543351344i</v>
      </c>
      <c r="BE349" s="240" t="str">
        <f t="shared" ca="1" si="506"/>
        <v>-4,45421715550015-6,0058165909616i</v>
      </c>
      <c r="BF349" s="240" t="str">
        <f t="shared" ca="1" si="507"/>
        <v>-3,36187482971837-6,67889818921711i</v>
      </c>
      <c r="BG349" s="240" t="str">
        <f t="shared" ca="1" si="508"/>
        <v>-2,1705430569623-7,15532153229289i</v>
      </c>
      <c r="BH349" s="240" t="str">
        <f t="shared" ca="1" si="509"/>
        <v>-0,915300262023898-7,42105847052565i</v>
      </c>
      <c r="BI349" s="240" t="str">
        <f t="shared" ca="1" si="510"/>
        <v>0,366893288479546-7,46828445544826i</v>
      </c>
      <c r="BJ349" s="240" t="str">
        <f t="shared" ca="1" si="511"/>
        <v>1,63828377057971-7,29560893138308i</v>
      </c>
      <c r="BK349" s="240" t="str">
        <f t="shared" ca="1" si="512"/>
        <v>2,86143545360954-6,90811627995997i</v>
      </c>
      <c r="BL349" s="240" t="str">
        <f t="shared" ca="1" si="513"/>
        <v>4,0003329845806-6,31721611195137i</v>
      </c>
      <c r="BM349" s="240" t="str">
        <f t="shared" ca="1" si="514"/>
        <v>5,02144185002118-5,54030731453387i</v>
      </c>
      <c r="BN349" s="240" t="str">
        <f t="shared" ca="1" si="515"/>
        <v>5,89469579018893-4,60026574599233i</v>
      </c>
      <c r="BO349" s="240" t="str">
        <f t="shared" ca="1" si="516"/>
        <v>6,59438209148942-3,52477066261978i</v>
      </c>
      <c r="BP349" s="240" t="str">
        <f t="shared" ca="1" si="517"/>
        <v>7,09989869004392-2,34548971085659i</v>
      </c>
      <c r="BQ349" s="240" t="str">
        <f t="shared" ca="1" si="518"/>
        <v>7,39636079356311-1,09714648250089i</v>
      </c>
      <c r="BR349" s="240" t="str">
        <f t="shared" ca="1" si="519"/>
        <v>7,47503915983504+0,183501911581909i</v>
      </c>
      <c r="BS349" s="240" t="str">
        <f t="shared" ca="1" si="520"/>
        <v>7,33361712677149+1,45874714414301i</v>
      </c>
      <c r="BT349" s="240" t="str">
        <f t="shared" ca="1" si="521"/>
        <v>6,9762588258612+2,69103998246312i</v>
      </c>
      <c r="BU349" s="240" t="str">
        <f t="shared" ca="1" si="522"/>
        <v>6,4134865705105+3,84409591484175i</v>
      </c>
      <c r="BV349" s="240" t="str">
        <f t="shared" ca="1" si="523"/>
        <v>5,66187102950655+4,88396353772794i</v>
      </c>
      <c r="BW349" s="240" t="str">
        <f t="shared" ca="1" si="524"/>
        <v>4,74354330841951+5,78002424508496i</v>
      </c>
      <c r="BX349" s="240" t="str">
        <f t="shared" ca="1" si="525"/>
        <v>3,68554330546697+6,50589378457327i</v>
      </c>
      <c r="BY349" s="240" t="str">
        <f t="shared" ca="1" si="526"/>
        <v>2,51902352944531+7,0401991343088i</v>
      </c>
      <c r="BZ349" s="240" t="str">
        <f t="shared" ca="1" si="527"/>
        <v>1,27833182296892+7,36720782542521i</v>
      </c>
      <c r="CA349" s="240" t="str">
        <f t="shared" ca="1" si="528"/>
        <v>-1,96029674571271E-12+7,47729118014148i</v>
      </c>
      <c r="CB349" s="240" t="str">
        <f t="shared" ca="1" si="529"/>
        <v>-1,27833182296524+7,36720782542585i</v>
      </c>
      <c r="CC349" s="240" t="str">
        <f t="shared" ca="1" si="530"/>
        <v>-2,519023529449+7,04019913430748i</v>
      </c>
      <c r="CD349" s="240" t="str">
        <f t="shared" ca="1" si="531"/>
        <v>-3,68554330547038+6,50589378457134i</v>
      </c>
      <c r="CE349" s="240" t="str">
        <f t="shared" ca="1" si="532"/>
        <v>-4,74354330841696+5,78002424508706i</v>
      </c>
      <c r="CF349" s="240" t="str">
        <f t="shared" ca="1" si="533"/>
        <v>-5,6618710295091+4,88396353772497i</v>
      </c>
      <c r="CG349" s="240" t="str">
        <f t="shared" ca="1" si="534"/>
        <v>-6,41348657050858+3,84409591484495i</v>
      </c>
      <c r="CH349" s="240" t="str">
        <f t="shared" ca="1" si="535"/>
        <v>-6,97625882586262+2,69103998245947i</v>
      </c>
      <c r="CI349" s="240" t="str">
        <f t="shared" ca="1" si="536"/>
        <v>-7,33361712677225+1,45874714413916i</v>
      </c>
      <c r="CJ349" s="240" t="str">
        <f t="shared" ca="1" si="537"/>
        <v>-7,47503915983494+0,183501911585638i</v>
      </c>
      <c r="CK349" s="240" t="str">
        <f t="shared" ca="1" si="538"/>
        <v>-7,39636079356253-1,09714648250476i</v>
      </c>
      <c r="CL349" s="240" t="str">
        <f t="shared" ca="1" si="539"/>
        <v>-7,09989869004509-2,34548971085304i</v>
      </c>
      <c r="CM349" s="240" t="str">
        <f t="shared" ca="1" si="540"/>
        <v>-6,59438209149118-3,52477066261649i</v>
      </c>
      <c r="CN349" s="240" t="str">
        <f t="shared" ca="1" si="541"/>
        <v>-5,89469579018679-4,60026574599509i</v>
      </c>
      <c r="CO349" s="240" t="str">
        <f t="shared" ca="1" si="542"/>
        <v>-5,02144185002394-5,54030731453136i</v>
      </c>
      <c r="CP349" s="240" t="str">
        <f t="shared" ca="1" si="543"/>
        <v>-4,00033298457728-6,31721611195347i</v>
      </c>
      <c r="CQ349" s="240" t="str">
        <f t="shared" ca="1" si="544"/>
        <v>-2,8614354536126-6,9081162799587i</v>
      </c>
      <c r="CR349" s="240" t="str">
        <f t="shared" ca="1" si="545"/>
        <v>-1,63828377058335-7,29560893138227i</v>
      </c>
      <c r="CS349" s="240" t="str">
        <f t="shared" ca="1" si="546"/>
        <v>-0,36689328847563-7,46828445544846i</v>
      </c>
      <c r="CT349" s="240" t="str">
        <f t="shared" ca="1" si="547"/>
        <v>0,915300262020623-7,42105847052605i</v>
      </c>
      <c r="CU349" s="240" t="str">
        <f t="shared" ca="1" si="548"/>
        <v>2,17054305696645-7,15532153229163i</v>
      </c>
      <c r="CV349" s="240" t="str">
        <f t="shared" ca="1" si="549"/>
        <v>3,36187482972149-6,67889818921554i</v>
      </c>
      <c r="CW349" s="240" t="str">
        <f t="shared" ca="1" si="550"/>
        <v>4,45421715549715-6,00581659096382i</v>
      </c>
      <c r="CX349" s="240" t="str">
        <f t="shared" ca="1" si="551"/>
        <v>5,41540632559792-5,1558954335106i</v>
      </c>
      <c r="CY349" s="240" t="str">
        <f t="shared" ca="1" si="552"/>
        <v>6,21714039862437-4,15416040330826i</v>
      </c>
      <c r="CZ349" s="240" t="str">
        <f t="shared" ca="1" si="553"/>
        <v>6,83581254312178-3,03010730303737i</v>
      </c>
      <c r="DA349" s="240" t="str">
        <f t="shared" ca="1" si="554"/>
        <v>7,25320613397235-1,81683355614307i</v>
      </c>
      <c r="DB349" s="240" t="str">
        <f t="shared" ca="1" si="555"/>
        <v>7,45703113576277-0,550063662575732i</v>
      </c>
      <c r="DC349" s="240" t="str">
        <f t="shared" ca="1" si="556"/>
        <v>7,44128597935731+0,732902698891083i</v>
      </c>
      <c r="DD349" s="240" t="str">
        <f t="shared" ca="1" si="557"/>
        <v>7,20643427640431+1,99428894909605i</v>
      </c>
      <c r="DE349" s="240" t="str">
        <f t="shared" ca="1" si="558"/>
        <v>6,75939116841388+3,19695392913159i</v>
      </c>
      <c r="DF349" s="240" t="str">
        <f t="shared" ca="1" si="559"/>
        <v>6,11331971239804+4,30548551113891i</v>
      </c>
      <c r="DG349" s="240" t="str">
        <f t="shared" ca="1" si="560"/>
        <v>5,28724329838473+5,28724329838408i</v>
      </c>
      <c r="DH349" s="240" t="str">
        <f t="shared" ca="1" si="561"/>
        <v>4,30548551114035+6,11331971239703i</v>
      </c>
      <c r="DI349" s="240" t="str">
        <f t="shared" ca="1" si="562"/>
        <v>3,19695392913319+6,75939116841313i</v>
      </c>
      <c r="DJ349" s="240" t="str">
        <f t="shared" ca="1" si="563"/>
        <v>1,99428894909775+7,20643427640384i</v>
      </c>
      <c r="DK349" s="240" t="str">
        <f t="shared" ca="1" si="564"/>
        <v>0,73290269888523+7,44128597935788i</v>
      </c>
      <c r="DL349" s="240" t="str">
        <f t="shared" ca="1" si="565"/>
        <v>-0,550063662573967+7,45703113576289i</v>
      </c>
      <c r="DM349" s="240" t="str">
        <f t="shared" ca="1" si="566"/>
        <v>-1,81683355614135+7,25320613397277i</v>
      </c>
      <c r="DN349" s="240" t="str">
        <f t="shared" ca="1" si="567"/>
        <v>-3,03010730303575+6,8358125431225i</v>
      </c>
      <c r="DO349" s="240" t="str">
        <f t="shared" ca="1" si="568"/>
        <v>-4,15416040330679+6,21714039862536i</v>
      </c>
      <c r="DP349" s="240" t="str">
        <f t="shared" ca="1" si="569"/>
        <v>-5,15589543351487+5,41540632559387i</v>
      </c>
      <c r="DQ349" s="240" t="str">
        <f t="shared" ca="1" si="570"/>
        <v>-6,00581659096277+4,45421715549858i</v>
      </c>
      <c r="DR349" s="240" t="str">
        <f t="shared" ca="1" si="571"/>
        <v>-6,67889818921818+3,36187482971624i</v>
      </c>
      <c r="DS349" s="240" t="str">
        <f t="shared" ca="1" si="572"/>
        <v>-7,15532153229137+2,17054305696733i</v>
      </c>
      <c r="DT349" s="240" t="str">
        <f t="shared" ca="1" si="573"/>
        <v>-7,42105847052584+0,915300262022373i</v>
      </c>
      <c r="DU349" s="240" t="str">
        <f t="shared" ca="1" si="574"/>
        <v>-7,46828445544817-0,366893288481504i</v>
      </c>
      <c r="DV349" s="240" t="str">
        <f t="shared" ca="1" si="575"/>
        <v>-7,29560893138266-1,63828377058163i</v>
      </c>
      <c r="DW349" s="240" t="str">
        <f t="shared" ca="1" si="576"/>
        <v>-6,90811627995921-2,86143545361135i</v>
      </c>
      <c r="DX349" s="240" t="str">
        <f t="shared" ca="1" si="577"/>
        <v>-6,31721611195419-4,00033298457615i</v>
      </c>
      <c r="DY349" s="240" t="str">
        <f t="shared" ca="1" si="578"/>
        <v>-5,54030731453283-5,02144185002231i</v>
      </c>
      <c r="DZ349" s="240" t="str">
        <f t="shared" ca="1" si="579"/>
        <v>-4,60026574599078-5,89469579019014i</v>
      </c>
      <c r="EA349" s="240" t="str">
        <f t="shared" ca="1" si="580"/>
        <v>-3,52477066261805-6,59438209149034i</v>
      </c>
      <c r="EB349" s="240" t="str">
        <f t="shared" ca="1" si="581"/>
        <v>-2,34548971085473-7,09989869004454i</v>
      </c>
      <c r="EC349" s="240" t="str">
        <f t="shared" ca="1" si="582"/>
        <v>-1,0971464825061-7,39636079356233i</v>
      </c>
      <c r="ED349" s="240" t="str">
        <f t="shared" ca="1" si="583"/>
        <v>0,183501911584294-7,47503915983498i</v>
      </c>
      <c r="EE349" s="240" t="str">
        <f t="shared" ca="1" si="584"/>
        <v>1,45874714414451-7,33361712677119i</v>
      </c>
      <c r="EF349" s="240" t="str">
        <f t="shared" ca="1" si="585"/>
        <v>2,69103998245782-6,97625882586325i</v>
      </c>
      <c r="EG349" s="240" t="str">
        <f t="shared" ca="1" si="586"/>
        <v>3,84409591484344-6,41348657050949i</v>
      </c>
      <c r="EH349" s="240" t="str">
        <f t="shared" ca="1" si="587"/>
        <v>4,88396353772363-5,66187102951026i</v>
      </c>
      <c r="EI349" s="240" t="str">
        <f t="shared" ca="1" si="588"/>
        <v>5,78002424508621-4,74354330841799i</v>
      </c>
      <c r="EJ349" s="240" t="str">
        <f t="shared" ca="1" si="589"/>
        <v>6,50589378457402-3,68554330546564i</v>
      </c>
      <c r="EK349" s="240" t="str">
        <f t="shared" ca="1" si="590"/>
        <v>7,04019913430674-2,51902352945107i</v>
      </c>
      <c r="EL349" s="240" t="str">
        <f t="shared" ca="1" si="591"/>
        <v>7,36720782542555-1,27833182296699i</v>
      </c>
      <c r="EM349" s="240" t="str">
        <f t="shared" ca="1" si="592"/>
        <v>7,47729118014148+3,92059349142543E-12i</v>
      </c>
      <c r="EN349" s="240"/>
      <c r="EO349" s="240"/>
      <c r="EP349" s="240"/>
    </row>
    <row r="350" spans="1:146">
      <c r="A350" s="268">
        <f t="shared" si="461"/>
        <v>4.8828124999999818E-3</v>
      </c>
      <c r="B350" s="267">
        <v>250</v>
      </c>
      <c r="C350" s="266">
        <f t="shared" si="462"/>
        <v>50000</v>
      </c>
      <c r="N350" s="265">
        <f t="shared" ca="1" si="463"/>
        <v>7.5226235942272242</v>
      </c>
      <c r="O350" s="240">
        <f t="shared" ca="1" si="464"/>
        <v>-7.4773764057727758</v>
      </c>
      <c r="P350" s="240" t="str">
        <f t="shared" ca="1" si="465"/>
        <v>-7,39644509675531-1,09715898770041i</v>
      </c>
      <c r="Q350" s="240" t="str">
        <f t="shared" ca="1" si="466"/>
        <v>-7,15540308813623-2,1705677966601i</v>
      </c>
      <c r="R350" s="240" t="str">
        <f t="shared" ca="1" si="467"/>
        <v>-6,75946821147247-3,19699036778353i</v>
      </c>
      <c r="S350" s="240" t="str">
        <f t="shared" ca="1" si="468"/>
        <v>-6,21721126114826-4,15420775213021i</v>
      </c>
      <c r="T350" s="240" t="str">
        <f t="shared" ca="1" si="469"/>
        <v>-5,54037046255983-5,02149908405866i</v>
      </c>
      <c r="U350" s="241" t="str">
        <f t="shared" ca="1" si="470"/>
        <v>-4,74359737498602-5,78009012539019i</v>
      </c>
      <c r="V350" s="240" t="str">
        <f t="shared" ca="1" si="471"/>
        <v>-3,84413972957373-6,41355967097213i</v>
      </c>
      <c r="W350" s="240" t="str">
        <f t="shared" ca="1" si="472"/>
        <v>-2,86146806804673-6,90819501817633i</v>
      </c>
      <c r="X350" s="240" t="str">
        <f t="shared" ca="1" si="473"/>
        <v>-1,8168542642792-7,25328880549905i</v>
      </c>
      <c r="Y350" s="240" t="str">
        <f t="shared" ca="1" si="474"/>
        <v>-0,732911052461199-7,44137079460415i</v>
      </c>
      <c r="Z350" s="240" t="str">
        <f t="shared" ca="1" si="475"/>
        <v>0,36689747030205-7,46836957842161i</v>
      </c>
      <c r="AA350" s="240" t="str">
        <f t="shared" ca="1" si="476"/>
        <v>1,45876377083783-7,33370071481639i</v>
      </c>
      <c r="AB350" s="240" t="str">
        <f t="shared" ca="1" si="477"/>
        <v>2,51905224109953-7,0402793779948i</v>
      </c>
      <c r="AC350" s="240" t="str">
        <f t="shared" ca="1" si="478"/>
        <v>3,52481083770104-6,59445725378766i</v>
      </c>
      <c r="AD350" s="240" t="str">
        <f t="shared" ca="1" si="479"/>
        <v>4,45426792434681-6,00588504483249i</v>
      </c>
      <c r="AE350" s="240" t="str">
        <f t="shared" ca="1" si="480"/>
        <v>5,28730356200643-5,28730356200602i</v>
      </c>
      <c r="AF350" s="240" t="str">
        <f t="shared" ca="1" si="481"/>
        <v>6,00588504483062-4,45426792434933i</v>
      </c>
      <c r="AG350" s="240" t="str">
        <f t="shared" ca="1" si="482"/>
        <v>6,59445725378828-3,52481083769987i</v>
      </c>
      <c r="AH350" s="240" t="str">
        <f t="shared" ca="1" si="483"/>
        <v>7,04027937799424-2,51905224110108i</v>
      </c>
      <c r="AI350" s="240" t="str">
        <f t="shared" ca="1" si="484"/>
        <v>7,33370071481679-1,45876377083581i</v>
      </c>
      <c r="AJ350" s="240" t="str">
        <f t="shared" ca="1" si="485"/>
        <v>7,46836957842156-0,36689747030296i</v>
      </c>
      <c r="AK350" s="240" t="str">
        <f t="shared" ca="1" si="486"/>
        <v>7,44137079460381+0,732911052464679i</v>
      </c>
      <c r="AL350" s="240" t="str">
        <f t="shared" ca="1" si="487"/>
        <v>7,25328880549908+1,81685426427908i</v>
      </c>
      <c r="AM350" s="240" t="str">
        <f t="shared" ca="1" si="488"/>
        <v>6,90819501817756+2,86146806804378i</v>
      </c>
      <c r="AN350" s="240" t="str">
        <f t="shared" ca="1" si="489"/>
        <v>6,41355967097181+3,84413972957427i</v>
      </c>
      <c r="AO350" s="240" t="str">
        <f t="shared" ca="1" si="490"/>
        <v>5,78009012539174+4,74359737498412i</v>
      </c>
      <c r="AP350" s="240" t="str">
        <f t="shared" ca="1" si="491"/>
        <v>5,02149908405707+5,54037046256127i</v>
      </c>
      <c r="AQ350" s="240" t="str">
        <f t="shared" ca="1" si="492"/>
        <v>4,15420775213161+6,21721126114732i</v>
      </c>
      <c r="AR350" s="240" t="str">
        <f t="shared" ca="1" si="493"/>
        <v>4,15420775213161+6,21721126114732i</v>
      </c>
      <c r="AS350" s="240" t="str">
        <f t="shared" ca="1" si="494"/>
        <v>2,17056779666027+7,15540308813618i</v>
      </c>
      <c r="AT350" s="240" t="str">
        <f t="shared" ca="1" si="495"/>
        <v>1,09715898770406+7,39644509675477i</v>
      </c>
      <c r="AU350" s="240" t="str">
        <f t="shared" ca="1" si="496"/>
        <v>-5,75272660986808E-13+7,47737640577278i</v>
      </c>
      <c r="AV350" s="240" t="str">
        <f t="shared" ca="1" si="497"/>
        <v>-1,09715898769764+7,39644509675572i</v>
      </c>
      <c r="AW350" s="240" t="str">
        <f t="shared" ca="1" si="498"/>
        <v>-2,17056779666137+7,15540308813585i</v>
      </c>
      <c r="AX350" s="240" t="str">
        <f t="shared" ca="1" si="499"/>
        <v>-3,19699036778196+6,75946821147321i</v>
      </c>
      <c r="AY350" s="240" t="str">
        <f t="shared" ca="1" si="500"/>
        <v>-4,15420775213256+6,21721126114668i</v>
      </c>
      <c r="AZ350" s="240" t="str">
        <f t="shared" ca="1" si="501"/>
        <v>-5,02149908405793+5,5403704625605i</v>
      </c>
      <c r="BA350" s="240" t="str">
        <f t="shared" ca="1" si="502"/>
        <v>-5,78009012539247+4,74359737498323i</v>
      </c>
      <c r="BB350" s="240" t="str">
        <f t="shared" ca="1" si="503"/>
        <v>-6,4135596709724+3,84413972957328i</v>
      </c>
      <c r="BC350" s="240" t="str">
        <f t="shared" ca="1" si="504"/>
        <v>-6,90819501817515+2,86146806804959i</v>
      </c>
      <c r="BD350" s="240" t="str">
        <f t="shared" ca="1" si="505"/>
        <v>-7,25328880549936+1,81685426427797i</v>
      </c>
      <c r="BE350" s="240" t="str">
        <f t="shared" ca="1" si="506"/>
        <v>-7,44137079460392+0,732911052463534i</v>
      </c>
      <c r="BF350" s="240" t="str">
        <f t="shared" ca="1" si="507"/>
        <v>-7,4683695784215-0,366897470304322i</v>
      </c>
      <c r="BG350" s="240" t="str">
        <f t="shared" ca="1" si="508"/>
        <v>-7,33370071481654-1,45876377083704i</v>
      </c>
      <c r="BH350" s="240" t="str">
        <f t="shared" ca="1" si="509"/>
        <v>-7,04027937799378-2,51905224110237i</v>
      </c>
      <c r="BI350" s="240" t="str">
        <f t="shared" ca="1" si="510"/>
        <v>-6,59445725378769-3,52481083770098i</v>
      </c>
      <c r="BJ350" s="240" t="str">
        <f t="shared" ca="1" si="511"/>
        <v>-6,00588504483436-4,45426792434429i</v>
      </c>
      <c r="BK350" s="240" t="str">
        <f t="shared" ca="1" si="512"/>
        <v>-5,28730356200554-5,28730356200691i</v>
      </c>
      <c r="BL350" s="240" t="str">
        <f t="shared" ca="1" si="513"/>
        <v>-4,45426792434888-6,00588504483096i</v>
      </c>
      <c r="BM350" s="240" t="str">
        <f t="shared" ca="1" si="514"/>
        <v>-3,52481083769928-6,5944572537886i</v>
      </c>
      <c r="BN350" s="240" t="str">
        <f t="shared" ca="1" si="515"/>
        <v>-2,51905224110054-7,04027937799443i</v>
      </c>
      <c r="BO350" s="240" t="str">
        <f t="shared" ca="1" si="516"/>
        <v>-1,45876377083514-7,33370071481692i</v>
      </c>
      <c r="BP350" s="240" t="str">
        <f t="shared" ca="1" si="517"/>
        <v>-0,366897470302386-7,46836957842159i</v>
      </c>
      <c r="BQ350" s="240" t="str">
        <f t="shared" ca="1" si="518"/>
        <v>0,732911052465463-7,44137079460373i</v>
      </c>
      <c r="BR350" s="240" t="str">
        <f t="shared" ca="1" si="519"/>
        <v>1,81685426427964-7,25328880549894i</v>
      </c>
      <c r="BS350" s="240" t="str">
        <f t="shared" ca="1" si="520"/>
        <v>2,86146806804431-6,90819501817733i</v>
      </c>
      <c r="BT350" s="240" t="str">
        <f t="shared" ca="1" si="521"/>
        <v>3,84413972957476-6,41355967097152i</v>
      </c>
      <c r="BU350" s="240" t="str">
        <f t="shared" ca="1" si="522"/>
        <v>4,74359737498457-5,78009012539138i</v>
      </c>
      <c r="BV350" s="240" t="str">
        <f t="shared" ca="1" si="523"/>
        <v>5,54037046256165-5,02149908405665i</v>
      </c>
      <c r="BW350" s="240" t="str">
        <f t="shared" ca="1" si="524"/>
        <v>6,21721126114764-4,15420775213113i</v>
      </c>
      <c r="BX350" s="240" t="str">
        <f t="shared" ca="1" si="525"/>
        <v>6,75946821147395-3,1969903677804i</v>
      </c>
      <c r="BY350" s="240" t="str">
        <f t="shared" ca="1" si="526"/>
        <v>7,15540308813634-2,17056779665971i</v>
      </c>
      <c r="BZ350" s="240" t="str">
        <f t="shared" ca="1" si="527"/>
        <v>7,39644509675485-1,09715898770349i</v>
      </c>
      <c r="CA350" s="240" t="str">
        <f t="shared" ca="1" si="528"/>
        <v>7,47737640577278+1,15054532197362E-12i</v>
      </c>
      <c r="CB350" s="240" t="str">
        <f t="shared" ca="1" si="529"/>
        <v>7,39644509675563+1,09715898769821i</v>
      </c>
      <c r="CC350" s="240" t="str">
        <f t="shared" ca="1" si="530"/>
        <v>7,15540308813568+2,17056779666192i</v>
      </c>
      <c r="CD350" s="240" t="str">
        <f t="shared" ca="1" si="531"/>
        <v>6,75946821147296+3,19699036778247i</v>
      </c>
      <c r="CE350" s="240" t="str">
        <f t="shared" ca="1" si="532"/>
        <v>6,21721126114636+4,15420775213304i</v>
      </c>
      <c r="CF350" s="240" t="str">
        <f t="shared" ca="1" si="533"/>
        <v>5,54037046256011+5,02149908405835i</v>
      </c>
      <c r="CG350" s="240" t="str">
        <f t="shared" ca="1" si="534"/>
        <v>4,7435973749887+5,78009012538799i</v>
      </c>
      <c r="CH350" s="240" t="str">
        <f t="shared" ca="1" si="535"/>
        <v>3,84413972957279+6,4135596709727i</v>
      </c>
      <c r="CI350" s="240" t="str">
        <f t="shared" ca="1" si="536"/>
        <v>2,86146806804925+6,90819501817529i</v>
      </c>
      <c r="CJ350" s="240" t="str">
        <f t="shared" ca="1" si="537"/>
        <v>1,81685426427741+7,2532888054995i</v>
      </c>
      <c r="CK350" s="240" t="str">
        <f t="shared" ca="1" si="538"/>
        <v>0,732911052463173+7,44137079460396i</v>
      </c>
      <c r="CL350" s="240" t="str">
        <f t="shared" ca="1" si="539"/>
        <v>-0,366897470304685+7,46836957842148i</v>
      </c>
      <c r="CM350" s="240" t="str">
        <f t="shared" ca="1" si="540"/>
        <v>-1,4587637708374+7,33370071481647i</v>
      </c>
      <c r="CN350" s="240" t="str">
        <f t="shared" ca="1" si="541"/>
        <v>-2,51905224110271+7,04027937799366i</v>
      </c>
      <c r="CO350" s="240" t="str">
        <f t="shared" ca="1" si="542"/>
        <v>-3,5248108377013+6,59445725378752i</v>
      </c>
      <c r="CP350" s="240" t="str">
        <f t="shared" ca="1" si="543"/>
        <v>-4,45426792434458+6,00588504483415i</v>
      </c>
      <c r="CQ350" s="240" t="str">
        <f t="shared" ca="1" si="544"/>
        <v>-5,28730356200716+5,28730356200528i</v>
      </c>
      <c r="CR350" s="240" t="str">
        <f t="shared" ca="1" si="545"/>
        <v>-6,00588504483117+4,45426792434859i</v>
      </c>
      <c r="CS350" s="240" t="str">
        <f t="shared" ca="1" si="546"/>
        <v>-6,59445725378878+3,52481083769896i</v>
      </c>
      <c r="CT350" s="240" t="str">
        <f t="shared" ca="1" si="547"/>
        <v>-7,04027937799456+2,5190522411002i</v>
      </c>
      <c r="CU350" s="240" t="str">
        <f t="shared" ca="1" si="548"/>
        <v>-7,33370071481707+1,45876377083437i</v>
      </c>
      <c r="CV350" s="240" t="str">
        <f t="shared" ca="1" si="549"/>
        <v>-7,46836957842163+0,3668974703016i</v>
      </c>
      <c r="CW350" s="240" t="str">
        <f t="shared" ca="1" si="550"/>
        <v>-7,44137079460441-0,732911052458633i</v>
      </c>
      <c r="CX350" s="240" t="str">
        <f t="shared" ca="1" si="551"/>
        <v>-7,25328880549875-1,81685426428041i</v>
      </c>
      <c r="CY350" s="240" t="str">
        <f t="shared" ca="1" si="552"/>
        <v>-6,90819501817704-2,86146806804503i</v>
      </c>
      <c r="CZ350" s="240" t="str">
        <f t="shared" ca="1" si="553"/>
        <v>-6,41355967097111-3,84413972957544i</v>
      </c>
      <c r="DA350" s="240" t="str">
        <f t="shared" ca="1" si="554"/>
        <v>-5,78009012539088-4,74359737498517i</v>
      </c>
      <c r="DB350" s="240" t="str">
        <f t="shared" ca="1" si="555"/>
        <v>-5,02149908405606-5,54037046256219i</v>
      </c>
      <c r="DC350" s="240" t="str">
        <f t="shared" ca="1" si="556"/>
        <v>-4,15420775213047-6,21721126114808i</v>
      </c>
      <c r="DD350" s="240" t="str">
        <f t="shared" ca="1" si="557"/>
        <v>-3,19699036777968-6,75946821147428i</v>
      </c>
      <c r="DE350" s="240" t="str">
        <f t="shared" ca="1" si="558"/>
        <v>-2,17056779665897-7,15540308813658i</v>
      </c>
      <c r="DF350" s="240" t="str">
        <f t="shared" ca="1" si="559"/>
        <v>-1,09715898770272-7,39644509675496i</v>
      </c>
      <c r="DG350" s="240" t="str">
        <f t="shared" ca="1" si="560"/>
        <v>1,93833780246706E-12-7,47737640577278i</v>
      </c>
      <c r="DH350" s="240" t="str">
        <f t="shared" ca="1" si="561"/>
        <v>1,09715898769899-7,39644509675551i</v>
      </c>
      <c r="DI350" s="240" t="str">
        <f t="shared" ca="1" si="562"/>
        <v>2,17056779666268-7,15540308813545i</v>
      </c>
      <c r="DJ350" s="240" t="str">
        <f t="shared" ca="1" si="563"/>
        <v>3,19699036778319-6,75946821147262i</v>
      </c>
      <c r="DK350" s="240" t="str">
        <f t="shared" ca="1" si="564"/>
        <v>4,15420775212734-6,21721126115017i</v>
      </c>
      <c r="DL350" s="240" t="str">
        <f t="shared" ca="1" si="565"/>
        <v>5,02149908405894-5,54037046255958i</v>
      </c>
      <c r="DM350" s="240" t="str">
        <f t="shared" ca="1" si="566"/>
        <v>5,78009012538849-4,74359737498809i</v>
      </c>
      <c r="DN350" s="240" t="str">
        <f t="shared" ca="1" si="567"/>
        <v>6,41355967097311-3,84413972957211i</v>
      </c>
      <c r="DO350" s="240" t="str">
        <f t="shared" ca="1" si="568"/>
        <v>6,90819501817559-2,86146806804853i</v>
      </c>
      <c r="DP350" s="240" t="str">
        <f t="shared" ca="1" si="569"/>
        <v>7,25328880549969-1,81685426427665i</v>
      </c>
      <c r="DQ350" s="240" t="str">
        <f t="shared" ca="1" si="570"/>
        <v>7,44137079460403-0,732911052462389i</v>
      </c>
      <c r="DR350" s="240" t="str">
        <f t="shared" ca="1" si="571"/>
        <v>7,46836957842144+0,366897470305471i</v>
      </c>
      <c r="DS350" s="240" t="str">
        <f t="shared" ca="1" si="572"/>
        <v>7,33370071481632+1,45876377083817i</v>
      </c>
      <c r="DT350" s="240" t="str">
        <f t="shared" ca="1" si="573"/>
        <v>7,04027937799597+2,51905224109624i</v>
      </c>
      <c r="DU350" s="240" t="str">
        <f t="shared" ca="1" si="574"/>
        <v>6,59445725378715+3,524810837702i</v>
      </c>
      <c r="DV350" s="240" t="str">
        <f t="shared" ca="1" si="575"/>
        <v>6,00588504483368+4,45426792434521i</v>
      </c>
      <c r="DW350" s="240" t="str">
        <f t="shared" ca="1" si="576"/>
        <v>5,28730356200472+5,28730356200772i</v>
      </c>
      <c r="DX350" s="240" t="str">
        <f t="shared" ca="1" si="577"/>
        <v>4,45426792434795+6,00588504483164i</v>
      </c>
      <c r="DY350" s="240" t="str">
        <f t="shared" ca="1" si="578"/>
        <v>3,52481083769826+6,59445725378914i</v>
      </c>
      <c r="DZ350" s="240" t="str">
        <f t="shared" ca="1" si="579"/>
        <v>2,51905224109946+7,04027937799482i</v>
      </c>
      <c r="EA350" s="240" t="str">
        <f t="shared" ca="1" si="580"/>
        <v>1,45876377084152+7,33370071481565i</v>
      </c>
      <c r="EB350" s="240" t="str">
        <f t="shared" ca="1" si="581"/>
        <v>0,366897470301237+7,46836957842165i</v>
      </c>
      <c r="EC350" s="240" t="str">
        <f t="shared" ca="1" si="582"/>
        <v>-0,732911052458994+7,44137079460437i</v>
      </c>
      <c r="ED350" s="240" t="str">
        <f t="shared" ca="1" si="583"/>
        <v>-1,81685426428076+7,25328880549866i</v>
      </c>
      <c r="EE350" s="240" t="str">
        <f t="shared" ca="1" si="584"/>
        <v>-2,86146806804537+6,90819501817689i</v>
      </c>
      <c r="EF350" s="240" t="str">
        <f t="shared" ca="1" si="585"/>
        <v>-3,84413972957575+6,41355967097092i</v>
      </c>
      <c r="EG350" s="240" t="str">
        <f t="shared" ca="1" si="586"/>
        <v>-4,74359737498546+5,78009012539065i</v>
      </c>
      <c r="EH350" s="240" t="str">
        <f t="shared" ca="1" si="587"/>
        <v>-5,54037046256243+5,0214990840558i</v>
      </c>
      <c r="EI350" s="240" t="str">
        <f t="shared" ca="1" si="588"/>
        <v>-6,21721126114828+4,15420775213017i</v>
      </c>
      <c r="EJ350" s="240" t="str">
        <f t="shared" ca="1" si="589"/>
        <v>-6,75946821147116+3,19699036778627i</v>
      </c>
      <c r="EK350" s="240" t="str">
        <f t="shared" ca="1" si="590"/>
        <v>-7,15540308813668+2,17056779665862i</v>
      </c>
      <c r="EL350" s="240" t="str">
        <f t="shared" ca="1" si="591"/>
        <v>-7,39644509675501+1,09715898770236i</v>
      </c>
      <c r="EM350" s="240" t="str">
        <f t="shared" ca="1" si="592"/>
        <v>-7,47737640577278-2,30109064394724E-12i</v>
      </c>
      <c r="EN350" s="240"/>
      <c r="EO350" s="240"/>
      <c r="EP350" s="240"/>
    </row>
    <row r="351" spans="1:146">
      <c r="A351" s="268">
        <f t="shared" si="461"/>
        <v>4.9023437499999814E-3</v>
      </c>
      <c r="B351" s="267">
        <v>251</v>
      </c>
      <c r="C351" s="266">
        <f t="shared" si="462"/>
        <v>50200</v>
      </c>
      <c r="N351" s="265">
        <f t="shared" ca="1" si="463"/>
        <v>7.5225498709726741</v>
      </c>
      <c r="O351" s="240">
        <f t="shared" ca="1" si="464"/>
        <v>-7.4774501290273259</v>
      </c>
      <c r="P351" s="240" t="str">
        <f t="shared" ca="1" si="465"/>
        <v>-7,42121622404211-0,91531971906267i</v>
      </c>
      <c r="Q351" s="240" t="str">
        <f t="shared" ca="1" si="466"/>
        <v>-7,25336031936013-1,81687217756853i</v>
      </c>
      <c r="R351" s="240" t="str">
        <f t="shared" ca="1" si="467"/>
        <v>-6,97640712402838-2,69109718737487i</v>
      </c>
      <c r="S351" s="240" t="str">
        <f t="shared" ca="1" si="468"/>
        <v>-6,5945222718934-3,5248455906029i</v>
      </c>
      <c r="T351" s="240" t="str">
        <f t="shared" ca="1" si="469"/>
        <v>-6,11344966659119-4,30557703521221i</v>
      </c>
      <c r="U351" s="241" t="str">
        <f t="shared" ca="1" si="470"/>
        <v>-5,54042508788834-5,02154859357034i</v>
      </c>
      <c r="V351" s="240" t="str">
        <f t="shared" ca="1" si="471"/>
        <v>-4,88406735882158-5,66199138701079i</v>
      </c>
      <c r="W351" s="240" t="str">
        <f t="shared" ca="1" si="472"/>
        <v>-4,15424871057626-6,21727255979391i</v>
      </c>
      <c r="X351" s="240" t="str">
        <f t="shared" ca="1" si="473"/>
        <v>-3,36194629493786-6,67904016622481i</v>
      </c>
      <c r="Y351" s="240" t="str">
        <f t="shared" ca="1" si="474"/>
        <v>-2,51907707771528-7,04034879168783i</v>
      </c>
      <c r="Z351" s="240" t="str">
        <f t="shared" ca="1" si="475"/>
        <v>-1,63831859648117-7,2957640181488i</v>
      </c>
      <c r="AA351" s="240" t="str">
        <f t="shared" ca="1" si="476"/>
        <v>-0,732918278604046-7,44144416286105i</v>
      </c>
      <c r="AB351" s="240" t="str">
        <f t="shared" ca="1" si="477"/>
        <v>0,18350581238477-7,4751980608484i</v>
      </c>
      <c r="AC351" s="240" t="str">
        <f t="shared" ca="1" si="478"/>
        <v>1,09716980514848-7,39651802206695i</v>
      </c>
      <c r="AD351" s="240" t="str">
        <f t="shared" ca="1" si="479"/>
        <v>1,99433134279416-7,20658746753549i</v>
      </c>
      <c r="AE351" s="240" t="str">
        <f t="shared" ca="1" si="480"/>
        <v>2,86149628071475-6,90826312958232i</v>
      </c>
      <c r="AF351" s="240" t="str">
        <f t="shared" ca="1" si="481"/>
        <v>3,68562165108919-6,50603208392899i</v>
      </c>
      <c r="AG351" s="240" t="str">
        <f t="shared" ca="1" si="482"/>
        <v>4,45431184123985-6,00594425990461i</v>
      </c>
      <c r="AH351" s="240" t="str">
        <f t="shared" ca="1" si="483"/>
        <v>5,1560050352136-5,41552144386325i</v>
      </c>
      <c r="AI351" s="240" t="str">
        <f t="shared" ca="1" si="484"/>
        <v>5,78014711423529-4,74364414452521i</v>
      </c>
      <c r="AJ351" s="240" t="str">
        <f t="shared" ca="1" si="485"/>
        <v>6,31735040048732-4,0004180218514i</v>
      </c>
      <c r="AK351" s="240" t="str">
        <f t="shared" ca="1" si="486"/>
        <v>6,75953485650573-3,19702188853546i</v>
      </c>
      <c r="AL351" s="240" t="str">
        <f t="shared" ca="1" si="487"/>
        <v>7,10004961649024-2,34553957021994i</v>
      </c>
      <c r="AM351" s="240" t="str">
        <f t="shared" ca="1" si="488"/>
        <v>7,3337730214987-1,45877815353417i</v>
      </c>
      <c r="AN351" s="240" t="str">
        <f t="shared" ca="1" si="489"/>
        <v>7,45718965397001-0,550075355577245i</v>
      </c>
      <c r="AO351" s="240" t="str">
        <f t="shared" ca="1" si="490"/>
        <v>7,46844321287323+0,366901087731583i</v>
      </c>
      <c r="AP351" s="240" t="str">
        <f t="shared" ca="1" si="491"/>
        <v>7,36736443420914+1,27835899716826i</v>
      </c>
      <c r="AQ351" s="240" t="str">
        <f t="shared" ca="1" si="492"/>
        <v>7,15547363689319+2,17058919738797i</v>
      </c>
      <c r="AR351" s="240" t="str">
        <f t="shared" ca="1" si="493"/>
        <v>7,15547363689319+2,17058919738797i</v>
      </c>
      <c r="AS351" s="240" t="str">
        <f t="shared" ca="1" si="494"/>
        <v>6,4136229055167+3,84417763090134i</v>
      </c>
      <c r="AT351" s="240" t="str">
        <f t="shared" ca="1" si="495"/>
        <v>5,8948210969757+4,60036353636764i</v>
      </c>
      <c r="AU351" s="240" t="str">
        <f t="shared" ca="1" si="496"/>
        <v>5,28735569222188+5,28735569221701i</v>
      </c>
      <c r="AV351" s="240" t="str">
        <f t="shared" ca="1" si="497"/>
        <v>4,6003635363672+5,89482109697605i</v>
      </c>
      <c r="AW351" s="240" t="str">
        <f t="shared" ca="1" si="498"/>
        <v>3,84417763090087+6,41362290551699i</v>
      </c>
      <c r="AX351" s="240" t="str">
        <f t="shared" ca="1" si="499"/>
        <v>3,03017171569557+6,83595785574262i</v>
      </c>
      <c r="AY351" s="240" t="str">
        <f t="shared" ca="1" si="500"/>
        <v>2,17058919738765+7,15547363689328i</v>
      </c>
      <c r="AZ351" s="240" t="str">
        <f t="shared" ca="1" si="501"/>
        <v>1,27835899716793+7,3673644342092i</v>
      </c>
      <c r="BA351" s="240" t="str">
        <f t="shared" ca="1" si="502"/>
        <v>0,366901087731031+7,46844321287325i</v>
      </c>
      <c r="BB351" s="240" t="str">
        <f t="shared" ca="1" si="503"/>
        <v>-0,550075355577796+7,45718965396997i</v>
      </c>
      <c r="BC351" s="240" t="str">
        <f t="shared" ca="1" si="504"/>
        <v>-1,45877815353451+7,33377302149864i</v>
      </c>
      <c r="BD351" s="240" t="str">
        <f t="shared" ca="1" si="505"/>
        <v>-2,34553957022026+7,10004961649014i</v>
      </c>
      <c r="BE351" s="240" t="str">
        <f t="shared" ca="1" si="506"/>
        <v>-3,19702188853577+6,75953485650558i</v>
      </c>
      <c r="BF351" s="240" t="str">
        <f t="shared" ca="1" si="507"/>
        <v>-4,00041802185151+6,31735040048725i</v>
      </c>
      <c r="BG351" s="240" t="str">
        <f t="shared" ca="1" si="508"/>
        <v>-4,74364414452539+5,78014711423514i</v>
      </c>
      <c r="BH351" s="240" t="str">
        <f t="shared" ca="1" si="509"/>
        <v>-5,41552144386356+5,15600503521328i</v>
      </c>
      <c r="BI351" s="240" t="str">
        <f t="shared" ca="1" si="510"/>
        <v>-6,00594425990476+4,45431184123967i</v>
      </c>
      <c r="BJ351" s="240" t="str">
        <f t="shared" ca="1" si="511"/>
        <v>-6,50603208392921+3,68562165108881i</v>
      </c>
      <c r="BK351" s="240" t="str">
        <f t="shared" ca="1" si="512"/>
        <v>-6,90826312958306+2,86149628071296i</v>
      </c>
      <c r="BL351" s="240" t="str">
        <f t="shared" ca="1" si="513"/>
        <v>-7,20658746753555+1,99433134279393i</v>
      </c>
      <c r="BM351" s="240" t="str">
        <f t="shared" ca="1" si="514"/>
        <v>-7,39651802206669+1,09716980515024i</v>
      </c>
      <c r="BN351" s="240" t="str">
        <f t="shared" ca="1" si="515"/>
        <v>-7,47519806084849+0,183505812381456i</v>
      </c>
      <c r="BO351" s="240" t="str">
        <f t="shared" ca="1" si="516"/>
        <v>-7,44144416286086-0,732918278606077i</v>
      </c>
      <c r="BP351" s="240" t="str">
        <f t="shared" ca="1" si="517"/>
        <v>-7,29576401814889-1,63831859648078i</v>
      </c>
      <c r="BQ351" s="240" t="str">
        <f t="shared" ca="1" si="518"/>
        <v>-7,04034879168852-2,51907707771335i</v>
      </c>
      <c r="BR351" s="240" t="str">
        <f t="shared" ca="1" si="519"/>
        <v>-6,6790401662232-3,36194629494106i</v>
      </c>
      <c r="BS351" s="240" t="str">
        <f t="shared" ca="1" si="520"/>
        <v>-6,21727255979327-4,15424871057721i</v>
      </c>
      <c r="BT351" s="240" t="str">
        <f t="shared" ca="1" si="521"/>
        <v>-5,66199138701088-4,88406735882148i</v>
      </c>
      <c r="BU351" s="240" t="str">
        <f t="shared" ca="1" si="522"/>
        <v>-5,02154859357229-5,54042508788657i</v>
      </c>
      <c r="BV351" s="240" t="str">
        <f t="shared" ca="1" si="523"/>
        <v>-4,30557703521009-6,11344966659269i</v>
      </c>
      <c r="BW351" s="240" t="str">
        <f t="shared" ca="1" si="524"/>
        <v>-3,52484559060173-6,59452227189403i</v>
      </c>
      <c r="BX351" s="240" t="str">
        <f t="shared" ca="1" si="525"/>
        <v>-2,69109718737594-6,97640712402796i</v>
      </c>
      <c r="BY351" s="240" t="str">
        <f t="shared" ca="1" si="526"/>
        <v>-1,81687217757159-7,25336031935936i</v>
      </c>
      <c r="BZ351" s="240" t="str">
        <f t="shared" ca="1" si="527"/>
        <v>-0,915319719060195-7,42121622404241i</v>
      </c>
      <c r="CA351" s="240" t="str">
        <f t="shared" ca="1" si="528"/>
        <v>3,40774914752061E-13-7,47745012902733i</v>
      </c>
      <c r="CB351" s="240" t="str">
        <f t="shared" ca="1" si="529"/>
        <v>0,915319719061294-7,42121622404228i</v>
      </c>
      <c r="CC351" s="240" t="str">
        <f t="shared" ca="1" si="530"/>
        <v>1,81687217757267-7,2533603193591i</v>
      </c>
      <c r="CD351" s="240" t="str">
        <f t="shared" ca="1" si="531"/>
        <v>2,69109718737657-6,97640712402771i</v>
      </c>
      <c r="CE351" s="240" t="str">
        <f t="shared" ca="1" si="532"/>
        <v>3,5248455906027-6,5945222718935i</v>
      </c>
      <c r="CF351" s="240" t="str">
        <f t="shared" ca="1" si="533"/>
        <v>4,30557703521065-6,1134496665923i</v>
      </c>
      <c r="CG351" s="240" t="str">
        <f t="shared" ca="1" si="534"/>
        <v>5,0215485935728-5,54042508788612i</v>
      </c>
      <c r="CH351" s="240" t="str">
        <f t="shared" ca="1" si="535"/>
        <v>5,6619913870116-4,88406735882064i</v>
      </c>
      <c r="CI351" s="240" t="str">
        <f t="shared" ca="1" si="536"/>
        <v>6,21727255979365-4,15424871057664i</v>
      </c>
      <c r="CJ351" s="240" t="str">
        <f t="shared" ca="1" si="537"/>
        <v>6,6790401662237-3,36194629494007i</v>
      </c>
      <c r="CK351" s="240" t="str">
        <f t="shared" ca="1" si="538"/>
        <v>7,04034879168875-2,51907707771271i</v>
      </c>
      <c r="CL351" s="240" t="str">
        <f t="shared" ca="1" si="539"/>
        <v>7,29576401814904-1,63831859648012i</v>
      </c>
      <c r="CM351" s="240" t="str">
        <f t="shared" ca="1" si="540"/>
        <v>7,44144416286096-0,732918278604976i</v>
      </c>
      <c r="CN351" s="240" t="str">
        <f t="shared" ca="1" si="541"/>
        <v>7,47519806084847+0,183505812382137i</v>
      </c>
      <c r="CO351" s="240" t="str">
        <f t="shared" ca="1" si="542"/>
        <v>7,39651802206659+1,09716980515092i</v>
      </c>
      <c r="CP351" s="240" t="str">
        <f t="shared" ca="1" si="543"/>
        <v>7,20658746753537+1,99433134279459i</v>
      </c>
      <c r="CQ351" s="240" t="str">
        <f t="shared" ca="1" si="544"/>
        <v>6,9082631295828+2,86149628071359i</v>
      </c>
      <c r="CR351" s="240" t="str">
        <f t="shared" ca="1" si="545"/>
        <v>6,50603208393244+3,68562165108311i</v>
      </c>
      <c r="CS351" s="240" t="str">
        <f t="shared" ca="1" si="546"/>
        <v>6,00594425990435+4,45431184124021i</v>
      </c>
      <c r="CT351" s="240" t="str">
        <f t="shared" ca="1" si="547"/>
        <v>5,41552144386309+5,15600503521378i</v>
      </c>
      <c r="CU351" s="240" t="str">
        <f t="shared" ca="1" si="548"/>
        <v>4,74364414452485+5,78014711423557i</v>
      </c>
      <c r="CV351" s="240" t="str">
        <f t="shared" ca="1" si="549"/>
        <v>4,00041802185093+6,31735040048761i</v>
      </c>
      <c r="CW351" s="240" t="str">
        <f t="shared" ca="1" si="550"/>
        <v>3,19702188853515+6,75953485650588i</v>
      </c>
      <c r="CX351" s="240" t="str">
        <f t="shared" ca="1" si="551"/>
        <v>2,34553957021982+7,10004961649028i</v>
      </c>
      <c r="CY351" s="240" t="str">
        <f t="shared" ca="1" si="552"/>
        <v>1,45877815353342+7,33377302149885i</v>
      </c>
      <c r="CZ351" s="240" t="str">
        <f t="shared" ca="1" si="553"/>
        <v>0,550075355576693+7,45718965397005i</v>
      </c>
      <c r="DA351" s="240" t="str">
        <f t="shared" ca="1" si="554"/>
        <v>-0,366901087731924+7,46844321287321i</v>
      </c>
      <c r="DB351" s="240" t="str">
        <f t="shared" ca="1" si="555"/>
        <v>-1,2783589971686+7,36736443420908i</v>
      </c>
      <c r="DC351" s="240" t="str">
        <f t="shared" ca="1" si="556"/>
        <v>-2,17058919738809+7,15547363689315i</v>
      </c>
      <c r="DD351" s="240" t="str">
        <f t="shared" ca="1" si="557"/>
        <v>-3,03017171569601+6,83595785574244i</v>
      </c>
      <c r="DE351" s="240" t="str">
        <f t="shared" ca="1" si="558"/>
        <v>-3,84417763090181+6,41362290551642i</v>
      </c>
      <c r="DF351" s="240" t="str">
        <f t="shared" ca="1" si="559"/>
        <v>-4,60036353636791+5,89482109697549i</v>
      </c>
      <c r="DG351" s="240" t="str">
        <f t="shared" ca="1" si="560"/>
        <v>-5,2873556922171+5,28735569222179i</v>
      </c>
      <c r="DH351" s="240" t="str">
        <f t="shared" ca="1" si="561"/>
        <v>-5,89482109697612+4,6003635363671i</v>
      </c>
      <c r="DI351" s="240" t="str">
        <f t="shared" ca="1" si="562"/>
        <v>-6,41362290551695+3,84417763090094i</v>
      </c>
      <c r="DJ351" s="240" t="str">
        <f t="shared" ca="1" si="563"/>
        <v>-6,83595785574285+3,03017171569507i</v>
      </c>
      <c r="DK351" s="240" t="str">
        <f t="shared" ca="1" si="564"/>
        <v>-7,15547363689123+2,17058919739444i</v>
      </c>
      <c r="DL351" s="240" t="str">
        <f t="shared" ca="1" si="565"/>
        <v>-7,36736443420926+1,27835899716759i</v>
      </c>
      <c r="DM351" s="240" t="str">
        <f t="shared" ca="1" si="566"/>
        <v>-7,46844321287326+0,366901087730903i</v>
      </c>
      <c r="DN351" s="240" t="str">
        <f t="shared" ca="1" si="567"/>
        <v>-7,45718965396998-0,550075355577712i</v>
      </c>
      <c r="DO351" s="240" t="str">
        <f t="shared" ca="1" si="568"/>
        <v>-7,33377302149998-1,45877815352775i</v>
      </c>
      <c r="DP351" s="240" t="str">
        <f t="shared" ca="1" si="569"/>
        <v>-7,10004961648996-2,34553957022078i</v>
      </c>
      <c r="DQ351" s="240" t="str">
        <f t="shared" ca="1" si="570"/>
        <v>-6,75953485650543-3,19702188853608i</v>
      </c>
      <c r="DR351" s="240" t="str">
        <f t="shared" ca="1" si="571"/>
        <v>-6,31735040048707-4,0004180218518i</v>
      </c>
      <c r="DS351" s="240" t="str">
        <f t="shared" ca="1" si="572"/>
        <v>-5,78014711423492-4,74364414452565i</v>
      </c>
      <c r="DT351" s="240" t="str">
        <f t="shared" ca="1" si="573"/>
        <v>-5,15600503521273-5,41552144386409i</v>
      </c>
      <c r="DU351" s="240" t="str">
        <f t="shared" ca="1" si="574"/>
        <v>-4,45431184123905-6,00594425990521i</v>
      </c>
      <c r="DV351" s="240" t="str">
        <f t="shared" ca="1" si="575"/>
        <v>-3,68562165108851-6,50603208392938i</v>
      </c>
      <c r="DW351" s="240" t="str">
        <f t="shared" ca="1" si="576"/>
        <v>-2,86149628071264-6,90826312958319i</v>
      </c>
      <c r="DX351" s="240" t="str">
        <f t="shared" ca="1" si="577"/>
        <v>-1,9943313427936-7,20658746753564i</v>
      </c>
      <c r="DY351" s="240" t="str">
        <f t="shared" ca="1" si="578"/>
        <v>-1,09716980514949-7,3965180220668i</v>
      </c>
      <c r="DZ351" s="240" t="str">
        <f t="shared" ca="1" si="579"/>
        <v>-0,183505812388339-7,47519806084832i</v>
      </c>
      <c r="EA351" s="240" t="str">
        <f t="shared" ca="1" si="580"/>
        <v>0,732918278606416-7,44144416286082i</v>
      </c>
      <c r="EB351" s="240" t="str">
        <f t="shared" ca="1" si="581"/>
        <v>1,63831859648111-7,29576401814881i</v>
      </c>
      <c r="EC351" s="240" t="str">
        <f t="shared" ca="1" si="582"/>
        <v>2,51907707771367-7,0403487916884i</v>
      </c>
      <c r="ED351" s="240" t="str">
        <f t="shared" ca="1" si="583"/>
        <v>3,36194629494099-6,67904016622324i</v>
      </c>
      <c r="EE351" s="240" t="str">
        <f t="shared" ca="1" si="584"/>
        <v>4,15424871057785-6,21727255979284i</v>
      </c>
      <c r="EF351" s="240" t="str">
        <f t="shared" ca="1" si="585"/>
        <v>4,88406735882174-5,66199138701065i</v>
      </c>
      <c r="EG351" s="240" t="str">
        <f t="shared" ca="1" si="586"/>
        <v>5,5404250878868-5,02154859357203i</v>
      </c>
      <c r="EH351" s="240" t="str">
        <f t="shared" ca="1" si="587"/>
        <v>6,11344966659288-4,30557703520981i</v>
      </c>
      <c r="EI351" s="240" t="str">
        <f t="shared" ca="1" si="588"/>
        <v>6,59452227189398-3,5248455906018i</v>
      </c>
      <c r="EJ351" s="240" t="str">
        <f t="shared" ca="1" si="589"/>
        <v>6,97640712402824-2,69109718737522i</v>
      </c>
      <c r="EK351" s="240" t="str">
        <f t="shared" ca="1" si="590"/>
        <v>7,25336031935945-1,81687217757126i</v>
      </c>
      <c r="EL351" s="240" t="str">
        <f t="shared" ca="1" si="591"/>
        <v>7,42121622404246-0,915319719059858i</v>
      </c>
      <c r="EM351" s="240" t="str">
        <f t="shared" ca="1" si="592"/>
        <v>7,47745012902733+6,81549829504123E-13i</v>
      </c>
      <c r="EN351" s="240"/>
      <c r="EO351" s="240"/>
      <c r="EP351" s="240"/>
    </row>
    <row r="352" spans="1:146">
      <c r="A352" s="268">
        <f t="shared" si="461"/>
        <v>4.921874999999981E-3</v>
      </c>
      <c r="B352" s="267">
        <v>252</v>
      </c>
      <c r="C352" s="266">
        <f t="shared" si="462"/>
        <v>50400</v>
      </c>
      <c r="N352" s="265">
        <f t="shared" ca="1" si="463"/>
        <v>7.5224874471630567</v>
      </c>
      <c r="O352" s="240">
        <f t="shared" ca="1" si="464"/>
        <v>-7.4775125528369433</v>
      </c>
      <c r="P352" s="240" t="str">
        <f t="shared" ca="1" si="465"/>
        <v>-7,44150628608296-0,732924397207436i</v>
      </c>
      <c r="Q352" s="240" t="str">
        <f t="shared" ca="1" si="466"/>
        <v>-7,33383424585284-1,45879033181268i</v>
      </c>
      <c r="R352" s="240" t="str">
        <f t="shared" ca="1" si="467"/>
        <v>-7,15553337275355-2,17060731806659i</v>
      </c>
      <c r="S352" s="240" t="str">
        <f t="shared" ca="1" si="468"/>
        <v>-6,90832080166222-2,86152016927283i</v>
      </c>
      <c r="T352" s="240" t="str">
        <f t="shared" ca="1" si="469"/>
        <v>-6,59457732477856-3,52487501698295i</v>
      </c>
      <c r="U352" s="241" t="str">
        <f t="shared" ca="1" si="470"/>
        <v>-6,2173244632946-4,15428339138684i</v>
      </c>
      <c r="V352" s="240" t="str">
        <f t="shared" ca="1" si="471"/>
        <v>-5,78019536849386-4,74368374576933i</v>
      </c>
      <c r="W352" s="240" t="str">
        <f t="shared" ca="1" si="472"/>
        <v>-5,28739983251831-5,28739983251876i</v>
      </c>
      <c r="X352" s="240" t="str">
        <f t="shared" ca="1" si="473"/>
        <v>-4,74368374576881-5,78019536849429i</v>
      </c>
      <c r="Y352" s="240" t="str">
        <f t="shared" ca="1" si="474"/>
        <v>-4,15428339138689-6,21732446329457i</v>
      </c>
      <c r="Z352" s="240" t="str">
        <f t="shared" ca="1" si="475"/>
        <v>-3,52487501698308-6,59457732477849i</v>
      </c>
      <c r="AA352" s="240" t="str">
        <f t="shared" ca="1" si="476"/>
        <v>-2,86152016927289-6,90832080166219i</v>
      </c>
      <c r="AB352" s="240" t="str">
        <f t="shared" ca="1" si="477"/>
        <v>-2,17060731806665-7,15553337275353i</v>
      </c>
      <c r="AC352" s="240" t="str">
        <f t="shared" ca="1" si="478"/>
        <v>-1,45879033181276-7,33383424585282i</v>
      </c>
      <c r="AD352" s="240" t="str">
        <f t="shared" ca="1" si="479"/>
        <v>-0,732924397207612-7,44150628608294i</v>
      </c>
      <c r="AE352" s="240" t="str">
        <f t="shared" ca="1" si="480"/>
        <v>-1,1725268791966E-13-7,47751255283694i</v>
      </c>
      <c r="AF352" s="240" t="str">
        <f t="shared" ca="1" si="481"/>
        <v>0,732924397210339-7,44150628608267i</v>
      </c>
      <c r="AG352" s="240" t="str">
        <f t="shared" ca="1" si="482"/>
        <v>1,45879033181483-7,33383424585241i</v>
      </c>
      <c r="AH352" s="240" t="str">
        <f t="shared" ca="1" si="483"/>
        <v>2,17060731806795-7,15553337275314i</v>
      </c>
      <c r="AI352" s="240" t="str">
        <f t="shared" ca="1" si="484"/>
        <v>2,86152016927346-6,90832080166195i</v>
      </c>
      <c r="AJ352" s="240" t="str">
        <f t="shared" ca="1" si="485"/>
        <v>3,52487501698288-6,5945773247786i</v>
      </c>
      <c r="AK352" s="240" t="str">
        <f t="shared" ca="1" si="486"/>
        <v>4,15428339138604-6,21732446329514i</v>
      </c>
      <c r="AL352" s="240" t="str">
        <f t="shared" ca="1" si="487"/>
        <v>4,74368374576809-5,78019536849488i</v>
      </c>
      <c r="AM352" s="240" t="str">
        <f t="shared" ca="1" si="488"/>
        <v>5,28739983251717-5,2873998325199i</v>
      </c>
      <c r="AN352" s="240" t="str">
        <f t="shared" ca="1" si="489"/>
        <v>5,78019536849229-4,74368374577124i</v>
      </c>
      <c r="AO352" s="240" t="str">
        <f t="shared" ca="1" si="490"/>
        <v>6,21732446329288-4,15428339138942i</v>
      </c>
      <c r="AP352" s="240" t="str">
        <f t="shared" ca="1" si="491"/>
        <v>6,59457732478019-3,5248750169799i</v>
      </c>
      <c r="AQ352" s="240" t="str">
        <f t="shared" ca="1" si="492"/>
        <v>6,90832080166328-2,86152016927025i</v>
      </c>
      <c r="AR352" s="240" t="str">
        <f t="shared" ca="1" si="493"/>
        <v>6,90832080166328-2,86152016927025i</v>
      </c>
      <c r="AS352" s="240" t="str">
        <f t="shared" ca="1" si="494"/>
        <v>7,33383424585309-1,45879033181142i</v>
      </c>
      <c r="AT352" s="240" t="str">
        <f t="shared" ca="1" si="495"/>
        <v>7,44150628608302-0,732924397206883i</v>
      </c>
      <c r="AU352" s="240" t="str">
        <f t="shared" ca="1" si="496"/>
        <v>7,47751255283694-2,3450537583932E-13i</v>
      </c>
      <c r="AV352" s="240" t="str">
        <f t="shared" ca="1" si="497"/>
        <v>7,44150628608304+0,732924397206628i</v>
      </c>
      <c r="AW352" s="240" t="str">
        <f t="shared" ca="1" si="498"/>
        <v>7,33383424585318+1,45879033181096i</v>
      </c>
      <c r="AX352" s="240" t="str">
        <f t="shared" ca="1" si="499"/>
        <v>7,15553337275425+2,17060731806428i</v>
      </c>
      <c r="AY352" s="240" t="str">
        <f t="shared" ca="1" si="500"/>
        <v>6,90832080166346+2,86152016926982i</v>
      </c>
      <c r="AZ352" s="240" t="str">
        <f t="shared" ca="1" si="501"/>
        <v>6,5945773247769+3,52487501698605i</v>
      </c>
      <c r="BA352" s="240" t="str">
        <f t="shared" ca="1" si="502"/>
        <v>6,21732446329302+4,15428339138921i</v>
      </c>
      <c r="BB352" s="240" t="str">
        <f t="shared" ca="1" si="503"/>
        <v>5,78019536849259+4,74368374577088i</v>
      </c>
      <c r="BC352" s="240" t="str">
        <f t="shared" ca="1" si="504"/>
        <v>5,28739983251735+5,28739983251972i</v>
      </c>
      <c r="BD352" s="240" t="str">
        <f t="shared" ca="1" si="505"/>
        <v>4,74368374576846+5,78019536849458i</v>
      </c>
      <c r="BE352" s="240" t="str">
        <f t="shared" ca="1" si="506"/>
        <v>4,15428339138642+6,21732446329488i</v>
      </c>
      <c r="BF352" s="240" t="str">
        <f t="shared" ca="1" si="507"/>
        <v>3,5248750169831+6,59457732477847i</v>
      </c>
      <c r="BG352" s="240" t="str">
        <f t="shared" ca="1" si="508"/>
        <v>2,86152016927399+6,90832080166173i</v>
      </c>
      <c r="BH352" s="240" t="str">
        <f t="shared" ca="1" si="509"/>
        <v>2,1706073180684+7,155533372753i</v>
      </c>
      <c r="BI352" s="240" t="str">
        <f t="shared" ca="1" si="510"/>
        <v>1,45879033181519+7,33383424585235i</v>
      </c>
      <c r="BJ352" s="240" t="str">
        <f t="shared" ca="1" si="511"/>
        <v>0,732924397210701+7,44150628608263i</v>
      </c>
      <c r="BK352" s="240" t="str">
        <f t="shared" ca="1" si="512"/>
        <v>-3,36740649442229E-12+7,47751255283694i</v>
      </c>
      <c r="BL352" s="240" t="str">
        <f t="shared" ca="1" si="513"/>
        <v>-0,732924397210212+7,44150628608269i</v>
      </c>
      <c r="BM352" s="240" t="str">
        <f t="shared" ca="1" si="514"/>
        <v>-1,4587903318147+7,33383424585243i</v>
      </c>
      <c r="BN352" s="240" t="str">
        <f t="shared" ca="1" si="515"/>
        <v>-2,17060731806793+7,15553337275314i</v>
      </c>
      <c r="BO352" s="240" t="str">
        <f t="shared" ca="1" si="516"/>
        <v>-2,86152016927314+6,90832080166208i</v>
      </c>
      <c r="BP352" s="240" t="str">
        <f t="shared" ca="1" si="517"/>
        <v>-3,52487501698267+6,59457732477871i</v>
      </c>
      <c r="BQ352" s="240" t="str">
        <f t="shared" ca="1" si="518"/>
        <v>-4,15428339138601+6,21732446329515i</v>
      </c>
      <c r="BR352" s="240" t="str">
        <f t="shared" ca="1" si="519"/>
        <v>-4,74368374576808+5,7801953684949i</v>
      </c>
      <c r="BS352" s="240" t="str">
        <f t="shared" ca="1" si="520"/>
        <v>-5,28739983251686+5,28739983252021i</v>
      </c>
      <c r="BT352" s="240" t="str">
        <f t="shared" ca="1" si="521"/>
        <v>-5,78019536849214+4,74368374577142i</v>
      </c>
      <c r="BU352" s="240" t="str">
        <f t="shared" ca="1" si="522"/>
        <v>-6,21732446329275+4,15428339138962i</v>
      </c>
      <c r="BV352" s="240" t="str">
        <f t="shared" ca="1" si="523"/>
        <v>-6,59457732478007+3,52487501698011i</v>
      </c>
      <c r="BW352" s="240" t="str">
        <f t="shared" ca="1" si="524"/>
        <v>-6,9083208016632+2,86152016927047i</v>
      </c>
      <c r="BX352" s="240" t="str">
        <f t="shared" ca="1" si="525"/>
        <v>-7,15553337275411+2,17060731806475i</v>
      </c>
      <c r="BY352" s="240" t="str">
        <f t="shared" ca="1" si="526"/>
        <v>-7,33383424585308+1,45879033181145i</v>
      </c>
      <c r="BZ352" s="240" t="str">
        <f t="shared" ca="1" si="527"/>
        <v>-7,44150628608297+0,732924397207328i</v>
      </c>
      <c r="CA352" s="240" t="str">
        <f t="shared" ca="1" si="528"/>
        <v>-7,47751255283694+4,69010751678641E-13i</v>
      </c>
      <c r="CB352" s="240" t="str">
        <f t="shared" ca="1" si="529"/>
        <v>-7,44150628608306-0,732924397206394i</v>
      </c>
      <c r="CC352" s="240" t="str">
        <f t="shared" ca="1" si="530"/>
        <v>-7,33383424585319-1,45879033181094i</v>
      </c>
      <c r="CD352" s="240" t="str">
        <f t="shared" ca="1" si="531"/>
        <v>-7,15553337275426-2,17060731806426i</v>
      </c>
      <c r="CE352" s="240" t="str">
        <f t="shared" ca="1" si="532"/>
        <v>-6,90832080166355-2,8615201692696i</v>
      </c>
      <c r="CF352" s="240" t="str">
        <f t="shared" ca="1" si="533"/>
        <v>-6,59457732477691-3,52487501698603i</v>
      </c>
      <c r="CG352" s="240" t="str">
        <f t="shared" ca="1" si="534"/>
        <v>-6,21732446329327-4,15428339138883i</v>
      </c>
      <c r="CH352" s="240" t="str">
        <f t="shared" ca="1" si="535"/>
        <v>-5,78019536849274-4,74368374577069i</v>
      </c>
      <c r="CI352" s="240" t="str">
        <f t="shared" ca="1" si="536"/>
        <v>-5,28739983251752-5,28739983251956i</v>
      </c>
      <c r="CJ352" s="240" t="str">
        <f t="shared" ca="1" si="537"/>
        <v>-4,74368374576847-5,78019536849457i</v>
      </c>
      <c r="CK352" s="240" t="str">
        <f t="shared" ca="1" si="538"/>
        <v>-4,15428339138644-6,21732446329487i</v>
      </c>
      <c r="CL352" s="240" t="str">
        <f t="shared" ca="1" si="539"/>
        <v>-3,5248750169835-6,59457732477826i</v>
      </c>
      <c r="CM352" s="240" t="str">
        <f t="shared" ca="1" si="540"/>
        <v>-2,86152016927401-6,90832080166172i</v>
      </c>
      <c r="CN352" s="240" t="str">
        <f t="shared" ca="1" si="541"/>
        <v>-2,17060731806842-7,15553337275299i</v>
      </c>
      <c r="CO352" s="240" t="str">
        <f t="shared" ca="1" si="542"/>
        <v>-1,45879033181521-7,33383424585234i</v>
      </c>
      <c r="CP352" s="240" t="str">
        <f t="shared" ca="1" si="543"/>
        <v>-0,732924397211146-7,4415062860826i</v>
      </c>
      <c r="CQ352" s="240" t="str">
        <f t="shared" ca="1" si="544"/>
        <v>3,3454248076219E-12-7,47751255283694i</v>
      </c>
      <c r="CR352" s="240" t="str">
        <f t="shared" ca="1" si="545"/>
        <v>0,73292439721019-7,44150628608269i</v>
      </c>
      <c r="CS352" s="240" t="str">
        <f t="shared" ca="1" si="546"/>
        <v>1,45879033181427-7,33383424585252i</v>
      </c>
      <c r="CT352" s="240" t="str">
        <f t="shared" ca="1" si="547"/>
        <v>2,17060731806791-7,15553337275315i</v>
      </c>
      <c r="CU352" s="240" t="str">
        <f t="shared" ca="1" si="548"/>
        <v>2,86152016927312-6,9083208016621i</v>
      </c>
      <c r="CV352" s="240" t="str">
        <f t="shared" ca="1" si="549"/>
        <v>3,52487501698227-6,59457732477892i</v>
      </c>
      <c r="CW352" s="240" t="str">
        <f t="shared" ca="1" si="550"/>
        <v>4,154283391386-6,21732446329517i</v>
      </c>
      <c r="CX352" s="240" t="str">
        <f t="shared" ca="1" si="551"/>
        <v>4,74368374576773-5,78019536849518i</v>
      </c>
      <c r="CY352" s="240" t="str">
        <f t="shared" ca="1" si="552"/>
        <v>5,28739983251654-5,28739983252053i</v>
      </c>
      <c r="CZ352" s="240" t="str">
        <f t="shared" ca="1" si="553"/>
        <v>5,78019536849214-4,74368374577144i</v>
      </c>
      <c r="DA352" s="240" t="str">
        <f t="shared" ca="1" si="554"/>
        <v>6,21732446329675-4,15428339138362i</v>
      </c>
      <c r="DB352" s="240" t="str">
        <f t="shared" ca="1" si="555"/>
        <v>6,59457732477986-3,52487501698051i</v>
      </c>
      <c r="DC352" s="240" t="str">
        <f t="shared" ca="1" si="556"/>
        <v>6,90832080166319-2,86152016927049i</v>
      </c>
      <c r="DD352" s="240" t="str">
        <f t="shared" ca="1" si="557"/>
        <v>7,15553337275398-2,17060731806517i</v>
      </c>
      <c r="DE352" s="240" t="str">
        <f t="shared" ca="1" si="558"/>
        <v>7,33383424585308-1,45879033181146i</v>
      </c>
      <c r="DF352" s="240" t="str">
        <f t="shared" ca="1" si="559"/>
        <v>7,44150628608296-0,732924397207349i</v>
      </c>
      <c r="DG352" s="240" t="str">
        <f t="shared" ca="1" si="560"/>
        <v>7,47751255283694-9,16039816556894E-13i</v>
      </c>
      <c r="DH352" s="240" t="str">
        <f t="shared" ca="1" si="561"/>
        <v>7,44150628608306+0,732924397206372i</v>
      </c>
      <c r="DI352" s="240" t="str">
        <f t="shared" ca="1" si="562"/>
        <v>7,33383424585327+1,4587903318105i</v>
      </c>
      <c r="DJ352" s="240" t="str">
        <f t="shared" ca="1" si="563"/>
        <v>7,15553337275426+2,17060731806424i</v>
      </c>
      <c r="DK352" s="240" t="str">
        <f t="shared" ca="1" si="564"/>
        <v>6,90832080166356+2,86152016926958i</v>
      </c>
      <c r="DL352" s="240" t="str">
        <f t="shared" ca="1" si="565"/>
        <v>6,59457732477712+3,52487501698564i</v>
      </c>
      <c r="DM352" s="240" t="str">
        <f t="shared" ca="1" si="566"/>
        <v>6,21732446329305+4,15428339138917i</v>
      </c>
      <c r="DN352" s="240" t="str">
        <f t="shared" ca="1" si="567"/>
        <v>5,78019536849276+4,74368374577068i</v>
      </c>
      <c r="DO352" s="240" t="str">
        <f t="shared" ca="1" si="568"/>
        <v>5,28739983251784+5,28739983251923i</v>
      </c>
      <c r="DP352" s="240" t="str">
        <f t="shared" ca="1" si="569"/>
        <v>4,74368374576849+5,78019536849455i</v>
      </c>
      <c r="DQ352" s="240" t="str">
        <f t="shared" ca="1" si="570"/>
        <v>4,15428339138681+6,21732446329462i</v>
      </c>
      <c r="DR352" s="240" t="str">
        <f t="shared" ca="1" si="571"/>
        <v>3,52487501698389+6,59457732477805i</v>
      </c>
      <c r="DS352" s="240" t="str">
        <f t="shared" ca="1" si="572"/>
        <v>2,86152016927403+6,90832080166171i</v>
      </c>
      <c r="DT352" s="240" t="str">
        <f t="shared" ca="1" si="573"/>
        <v>2,17060731806885+7,15553337275287i</v>
      </c>
      <c r="DU352" s="240" t="str">
        <f t="shared" ca="1" si="574"/>
        <v>1,45879033181523+7,33383424585234i</v>
      </c>
      <c r="DV352" s="240" t="str">
        <f t="shared" ca="1" si="575"/>
        <v>0,732924397211167+7,44150628608259i</v>
      </c>
      <c r="DW352" s="240" t="str">
        <f t="shared" ca="1" si="576"/>
        <v>-2,89839574274366E-12+7,47751255283694i</v>
      </c>
      <c r="DX352" s="240" t="str">
        <f t="shared" ca="1" si="577"/>
        <v>-0,732924397210168+7,44150628608269i</v>
      </c>
      <c r="DY352" s="240" t="str">
        <f t="shared" ca="1" si="578"/>
        <v>-1,45879033181424+7,33383424585253i</v>
      </c>
      <c r="DZ352" s="240" t="str">
        <f t="shared" ca="1" si="579"/>
        <v>-2,17060731806707+7,1555333727534i</v>
      </c>
      <c r="EA352" s="240" t="str">
        <f t="shared" ca="1" si="580"/>
        <v>-2,86152016927311+6,9083208016621i</v>
      </c>
      <c r="EB352" s="240" t="str">
        <f t="shared" ca="1" si="581"/>
        <v>-3,52487501698226+6,59457732477893i</v>
      </c>
      <c r="EC352" s="240" t="str">
        <f t="shared" ca="1" si="582"/>
        <v>-4,15428339138598+6,21732446329518i</v>
      </c>
      <c r="ED352" s="240" t="str">
        <f t="shared" ca="1" si="583"/>
        <v>-4,74368374576772+5,78019536849519i</v>
      </c>
      <c r="EE352" s="240" t="str">
        <f t="shared" ca="1" si="584"/>
        <v>-5,28739983251652+5,28739983252055i</v>
      </c>
      <c r="EF352" s="240" t="str">
        <f t="shared" ca="1" si="585"/>
        <v>-5,78019536849212+4,74368374577146i</v>
      </c>
      <c r="EG352" s="240" t="str">
        <f t="shared" ca="1" si="586"/>
        <v>-6,21732446329674+4,15428339138364i</v>
      </c>
      <c r="EH352" s="240" t="str">
        <f t="shared" ca="1" si="587"/>
        <v>-6,59457732477985+3,52487501698052i</v>
      </c>
      <c r="EI352" s="240" t="str">
        <f t="shared" ca="1" si="588"/>
        <v>-6,90832080166318+2,8615201692705i</v>
      </c>
      <c r="EJ352" s="240" t="str">
        <f t="shared" ca="1" si="589"/>
        <v>-7,15553337275397+2,1706073180652i</v>
      </c>
      <c r="EK352" s="240" t="str">
        <f t="shared" ca="1" si="590"/>
        <v>-7,33383424585291+1,45879033181232i</v>
      </c>
      <c r="EL352" s="240" t="str">
        <f t="shared" ca="1" si="591"/>
        <v>-7,44150628608296+0,732924397207372i</v>
      </c>
      <c r="EM352" s="240" t="str">
        <f t="shared" ca="1" si="592"/>
        <v>-7,47751255283694+9,38021503357283E-13i</v>
      </c>
      <c r="EN352" s="240"/>
      <c r="EO352" s="240"/>
      <c r="EP352" s="240"/>
    </row>
    <row r="353" spans="1:262">
      <c r="A353" s="268">
        <f t="shared" si="461"/>
        <v>4.9414062499999805E-3</v>
      </c>
      <c r="B353" s="267">
        <v>253</v>
      </c>
      <c r="C353" s="266">
        <f t="shared" si="462"/>
        <v>50600</v>
      </c>
      <c r="N353" s="265">
        <f t="shared" ca="1" si="463"/>
        <v>7.5224361559205972</v>
      </c>
      <c r="O353" s="240">
        <f t="shared" ca="1" si="464"/>
        <v>-7.4775638440794028</v>
      </c>
      <c r="P353" s="240" t="str">
        <f t="shared" ca="1" si="465"/>
        <v>-7,45730306090602-0,55008372097832i</v>
      </c>
      <c r="Q353" s="240" t="str">
        <f t="shared" ca="1" si="466"/>
        <v>-7,39663050632535-1,09718649061167i</v>
      </c>
      <c r="R353" s="240" t="str">
        <f t="shared" ca="1" si="467"/>
        <v>-7,29587497016731-1,63834351159017i</v>
      </c>
      <c r="S353" s="240" t="str">
        <f t="shared" ca="1" si="468"/>
        <v>-7,15558245541236-2,17062220712825i</v>
      </c>
      <c r="T353" s="240" t="str">
        <f t="shared" ca="1" si="469"/>
        <v>-6,97651321935314-2,69113811285752i</v>
      </c>
      <c r="U353" s="241" t="str">
        <f t="shared" ca="1" si="470"/>
        <v>-6,7596376536949-3,19707050798597i</v>
      </c>
      <c r="V353" s="240" t="str">
        <f t="shared" ca="1" si="471"/>
        <v>-6,50613102591824-3,68567770102971i</v>
      </c>
      <c r="W353" s="240" t="str">
        <f t="shared" ca="1" si="472"/>
        <v>-6,2173671104042-4,15431188727419i</v>
      </c>
      <c r="X353" s="240" t="str">
        <f t="shared" ca="1" si="473"/>
        <v>-5,89491074382997-4,60043349746104i</v>
      </c>
      <c r="Y353" s="240" t="str">
        <f t="shared" ca="1" si="474"/>
        <v>-5,5405093451844-5,02162495993159i</v>
      </c>
      <c r="Z353" s="240" t="str">
        <f t="shared" ca="1" si="475"/>
        <v>-5,1560834463525-5,41560380165806i</v>
      </c>
      <c r="AA353" s="240" t="str">
        <f t="shared" ca="1" si="476"/>
        <v>-4,7437162845888-5,78023501716068i</v>
      </c>
      <c r="AB353" s="240" t="str">
        <f t="shared" ca="1" si="477"/>
        <v>-4,30564251327093-6,11354263829062i</v>
      </c>
      <c r="AC353" s="240" t="str">
        <f t="shared" ca="1" si="478"/>
        <v>-3,84423609212152-6,41372044217035i</v>
      </c>
      <c r="AD353" s="240" t="str">
        <f t="shared" ca="1" si="479"/>
        <v>-3,36199742251347-6,67914173927281i</v>
      </c>
      <c r="AE353" s="240" t="str">
        <f t="shared" ca="1" si="480"/>
        <v>-2,86153979758131-6,90836818859142i</v>
      </c>
      <c r="AF353" s="240" t="str">
        <f t="shared" ca="1" si="481"/>
        <v>-2,34557524055263-7,10015759213766i</v>
      </c>
      <c r="AG353" s="240" t="str">
        <f t="shared" ca="1" si="482"/>
        <v>-1,81689980806997-7,25347062651521i</v>
      </c>
      <c r="AH353" s="240" t="str">
        <f t="shared" ca="1" si="483"/>
        <v>-1,27837843810629-7,36747647510791i</v>
      </c>
      <c r="AI353" s="240" t="str">
        <f t="shared" ca="1" si="484"/>
        <v>-0,73292942463195-7,44155733034371i</v>
      </c>
      <c r="AJ353" s="240" t="str">
        <f t="shared" ca="1" si="485"/>
        <v>-0,183508603095374-7,47531174165155i</v>
      </c>
      <c r="AK353" s="240" t="str">
        <f t="shared" ca="1" si="486"/>
        <v>0,366906667461361-7,46855679095071i</v>
      </c>
      <c r="AL353" s="240" t="str">
        <f t="shared" ca="1" si="487"/>
        <v>0,91533363899715-7,4213290839043i</v>
      </c>
      <c r="AM353" s="240" t="str">
        <f t="shared" ca="1" si="488"/>
        <v>1,45880033823631-7,33388455154873i</v>
      </c>
      <c r="AN353" s="240" t="str">
        <f t="shared" ca="1" si="489"/>
        <v>1,99436167204825-7,20669706338128i</v>
      </c>
      <c r="AO353" s="240" t="str">
        <f t="shared" ca="1" si="490"/>
        <v>2,51911538716264-7,04045585942018i</v>
      </c>
      <c r="AP353" s="240" t="str">
        <f t="shared" ca="1" si="491"/>
        <v>3,0302177977312-6,83606181515327i</v>
      </c>
      <c r="AQ353" s="240" t="str">
        <f t="shared" ca="1" si="492"/>
        <v>3,52489919550782-6,59462255961566i</v>
      </c>
      <c r="AR353" s="240" t="str">
        <f t="shared" ca="1" si="493"/>
        <v>3,52489919550782-6,59462255961566i</v>
      </c>
      <c r="AS353" s="240" t="str">
        <f t="shared" ca="1" si="494"/>
        <v>4,45437958121756-6,00603559669068i</v>
      </c>
      <c r="AT353" s="240" t="str">
        <f t="shared" ca="1" si="495"/>
        <v>4,88414163440772-5,66207749305223i</v>
      </c>
      <c r="AU353" s="240" t="str">
        <f t="shared" ca="1" si="496"/>
        <v>5,28743610090615-5,28743610090164i</v>
      </c>
      <c r="AV353" s="240" t="str">
        <f t="shared" ca="1" si="497"/>
        <v>5,66207749305639-4,8841416344029i</v>
      </c>
      <c r="AW353" s="240" t="str">
        <f t="shared" ca="1" si="498"/>
        <v>6,00603559669005-4,45437958121842i</v>
      </c>
      <c r="AX353" s="240" t="str">
        <f t="shared" ca="1" si="499"/>
        <v>6,31744647305137-4,00047885913852i</v>
      </c>
      <c r="AY353" s="240" t="str">
        <f t="shared" ca="1" si="500"/>
        <v>6,59462255961507-3,52489919550894i</v>
      </c>
      <c r="AZ353" s="240" t="str">
        <f t="shared" ca="1" si="501"/>
        <v>6,83606181515275-3,03021779773237i</v>
      </c>
      <c r="BA353" s="240" t="str">
        <f t="shared" ca="1" si="502"/>
        <v>7,04045585941975-2,51911538716384i</v>
      </c>
      <c r="BB353" s="240" t="str">
        <f t="shared" ca="1" si="503"/>
        <v>7,206697063381-1,99436167204928i</v>
      </c>
      <c r="BC353" s="240" t="str">
        <f t="shared" ca="1" si="504"/>
        <v>7,33388455154852-1,45880033823735i</v>
      </c>
      <c r="BD353" s="240" t="str">
        <f t="shared" ca="1" si="505"/>
        <v>7,42132908390416-0,915333638998212i</v>
      </c>
      <c r="BE353" s="240" t="str">
        <f t="shared" ca="1" si="506"/>
        <v>7,46855679095065-0,366906667462426i</v>
      </c>
      <c r="BF353" s="240" t="str">
        <f t="shared" ca="1" si="507"/>
        <v>7,47531174165158+0,183508603094095i</v>
      </c>
      <c r="BG353" s="240" t="str">
        <f t="shared" ca="1" si="508"/>
        <v>7,44155733034382+0,732929424630783i</v>
      </c>
      <c r="BH353" s="240" t="str">
        <f t="shared" ca="1" si="509"/>
        <v>7,36747647510684+1,27837843811246i</v>
      </c>
      <c r="BI353" s="240" t="str">
        <f t="shared" ca="1" si="510"/>
        <v>7,25347062651371+1,81689980807594i</v>
      </c>
      <c r="BJ353" s="240" t="str">
        <f t="shared" ca="1" si="511"/>
        <v>7,10015759213799+2,34557524055162i</v>
      </c>
      <c r="BK353" s="240" t="str">
        <f t="shared" ca="1" si="512"/>
        <v>6,9083681885924+2,86153979757894i</v>
      </c>
      <c r="BL353" s="240" t="str">
        <f t="shared" ca="1" si="513"/>
        <v>6,67914173927363+3,36199742251186i</v>
      </c>
      <c r="BM353" s="240" t="str">
        <f t="shared" ca="1" si="514"/>
        <v>6,41372044217133+3,84423609211988i</v>
      </c>
      <c r="BN353" s="240" t="str">
        <f t="shared" ca="1" si="515"/>
        <v>6,1135426382913+4,30564251326998i</v>
      </c>
      <c r="BO353" s="240" t="str">
        <f t="shared" ca="1" si="516"/>
        <v>5,78023501716095+4,74371628458847i</v>
      </c>
      <c r="BP353" s="240" t="str">
        <f t="shared" ca="1" si="517"/>
        <v>5,41560380165784+5,15608344635273i</v>
      </c>
      <c r="BQ353" s="240" t="str">
        <f t="shared" ca="1" si="518"/>
        <v>5,0216249599314+5,54050934518457i</v>
      </c>
      <c r="BR353" s="240" t="str">
        <f t="shared" ca="1" si="519"/>
        <v>4,60043349746028+5,89491074383055i</v>
      </c>
      <c r="BS353" s="240" t="str">
        <f t="shared" ca="1" si="520"/>
        <v>4,15431188727278+6,21736711040514i</v>
      </c>
      <c r="BT353" s="240" t="str">
        <f t="shared" ca="1" si="521"/>
        <v>3,68567770102763+6,50613102591941i</v>
      </c>
      <c r="BU353" s="240" t="str">
        <f t="shared" ca="1" si="522"/>
        <v>3,19707050798381+6,75963765369592i</v>
      </c>
      <c r="BV353" s="240" t="str">
        <f t="shared" ca="1" si="523"/>
        <v>2,69113811285423+6,97651321935442i</v>
      </c>
      <c r="BW353" s="240" t="str">
        <f t="shared" ca="1" si="524"/>
        <v>2,17062220712419+7,1555824554136i</v>
      </c>
      <c r="BX353" s="240" t="str">
        <f t="shared" ca="1" si="525"/>
        <v>1,63834351159279+7,29587497016673i</v>
      </c>
      <c r="BY353" s="240" t="str">
        <f t="shared" ca="1" si="526"/>
        <v>1,09718649061436+7,39663050632495i</v>
      </c>
      <c r="BZ353" s="240" t="str">
        <f t="shared" ca="1" si="527"/>
        <v>0,550083720980165+7,45730306090587i</v>
      </c>
      <c r="CA353" s="240" t="str">
        <f t="shared" ca="1" si="528"/>
        <v>1,27880803478647E-12+7,4775638440794i</v>
      </c>
      <c r="CB353" s="240" t="str">
        <f t="shared" ca="1" si="529"/>
        <v>-0,550083720977614+7,45730306090607i</v>
      </c>
      <c r="CC353" s="240" t="str">
        <f t="shared" ca="1" si="530"/>
        <v>-1,09718649061183+7,39663050632533i</v>
      </c>
      <c r="CD353" s="240" t="str">
        <f t="shared" ca="1" si="531"/>
        <v>-1,63834351159029+7,29587497016729i</v>
      </c>
      <c r="CE353" s="240" t="str">
        <f t="shared" ca="1" si="532"/>
        <v>-2,17062220712946+7,155582455412i</v>
      </c>
      <c r="CF353" s="240" t="str">
        <f t="shared" ca="1" si="533"/>
        <v>-2,69113811285937+6,97651321935243i</v>
      </c>
      <c r="CG353" s="240" t="str">
        <f t="shared" ca="1" si="534"/>
        <v>-3,19707050798841+6,75963765369375i</v>
      </c>
      <c r="CH353" s="240" t="str">
        <f t="shared" ca="1" si="535"/>
        <v>-3,68567770103207+6,50613102591691i</v>
      </c>
      <c r="CI353" s="240" t="str">
        <f t="shared" ca="1" si="536"/>
        <v>-4,15431188727702+6,21736711040232i</v>
      </c>
      <c r="CJ353" s="240" t="str">
        <f t="shared" ca="1" si="537"/>
        <v>-4,60043349745827+5,89491074383213i</v>
      </c>
      <c r="CK353" s="240" t="str">
        <f t="shared" ca="1" si="538"/>
        <v>-5,0216249599295+5,54050934518629i</v>
      </c>
      <c r="CL353" s="240" t="str">
        <f t="shared" ca="1" si="539"/>
        <v>-5,41560380165608+5,15608344635459i</v>
      </c>
      <c r="CM353" s="240" t="str">
        <f t="shared" ca="1" si="540"/>
        <v>-5,78023501715933+4,74371628459045i</v>
      </c>
      <c r="CN353" s="240" t="str">
        <f t="shared" ca="1" si="541"/>
        <v>-6,11354263829007+4,30564251327172i</v>
      </c>
      <c r="CO353" s="240" t="str">
        <f t="shared" ca="1" si="542"/>
        <v>-6,41372044217023+3,84423609212171i</v>
      </c>
      <c r="CP353" s="240" t="str">
        <f t="shared" ca="1" si="543"/>
        <v>-6,67914173927267+3,36199742251376i</v>
      </c>
      <c r="CQ353" s="240" t="str">
        <f t="shared" ca="1" si="544"/>
        <v>-6,90836818859158+2,86153979758092i</v>
      </c>
      <c r="CR353" s="240" t="str">
        <f t="shared" ca="1" si="545"/>
        <v>-7,10015759213732+2,34557524055364i</v>
      </c>
      <c r="CS353" s="240" t="str">
        <f t="shared" ca="1" si="546"/>
        <v>-7,25347062651494+1,816899808071i</v>
      </c>
      <c r="CT353" s="240" t="str">
        <f t="shared" ca="1" si="547"/>
        <v>-7,36747647510763+1,27837843810786i</v>
      </c>
      <c r="CU353" s="240" t="str">
        <f t="shared" ca="1" si="548"/>
        <v>-7,44155733034432+0,732929424625714i</v>
      </c>
      <c r="CV353" s="240" t="str">
        <f t="shared" ca="1" si="549"/>
        <v>-7,47531174165171+0,183508603088579i</v>
      </c>
      <c r="CW353" s="240" t="str">
        <f t="shared" ca="1" si="550"/>
        <v>-7,46855679095041-0,366906667467514i</v>
      </c>
      <c r="CX353" s="240" t="str">
        <f t="shared" ca="1" si="551"/>
        <v>-7,42132908390443-0,915333638996096i</v>
      </c>
      <c r="CY353" s="240" t="str">
        <f t="shared" ca="1" si="552"/>
        <v>-7,33388455154903-1,45880033823484i</v>
      </c>
      <c r="CZ353" s="240" t="str">
        <f t="shared" ca="1" si="553"/>
        <v>-7,20669706338157-1,99436167204723i</v>
      </c>
      <c r="DA353" s="240" t="str">
        <f t="shared" ca="1" si="554"/>
        <v>-7,04045585942068-2,51911538716123i</v>
      </c>
      <c r="DB353" s="240" t="str">
        <f t="shared" ca="1" si="555"/>
        <v>-6,8360618151537-3,03021779773022i</v>
      </c>
      <c r="DC353" s="240" t="str">
        <f t="shared" ca="1" si="556"/>
        <v>-6,59462255961637-3,52489919550651i</v>
      </c>
      <c r="DD353" s="240" t="str">
        <f t="shared" ca="1" si="557"/>
        <v>-6,31744647305263-4,00047885913654i</v>
      </c>
      <c r="DE353" s="240" t="str">
        <f t="shared" ca="1" si="558"/>
        <v>-6,00603559669119-4,45437958121687i</v>
      </c>
      <c r="DF353" s="240" t="str">
        <f t="shared" ca="1" si="559"/>
        <v>-5,66207749305307-4,88414163440675i</v>
      </c>
      <c r="DG353" s="240" t="str">
        <f t="shared" ca="1" si="560"/>
        <v>-5,28743610090224-5,28743610090554i</v>
      </c>
      <c r="DH353" s="240" t="str">
        <f t="shared" ca="1" si="561"/>
        <v>-4,88414163440386-5,66207749305555i</v>
      </c>
      <c r="DI353" s="240" t="str">
        <f t="shared" ca="1" si="562"/>
        <v>-4,45437958121313-6,00603559669397i</v>
      </c>
      <c r="DJ353" s="240" t="str">
        <f t="shared" ca="1" si="563"/>
        <v>-4,00047885913332-6,31744647305467i</v>
      </c>
      <c r="DK353" s="240" t="str">
        <f t="shared" ca="1" si="564"/>
        <v>-3,52489919550989-6,59462255961456i</v>
      </c>
      <c r="DL353" s="240" t="str">
        <f t="shared" ca="1" si="565"/>
        <v>-3,03021779773373-6,83606181515215i</v>
      </c>
      <c r="DM353" s="240" t="str">
        <f t="shared" ca="1" si="566"/>
        <v>-2,51911538716484-7,0404558594194i</v>
      </c>
      <c r="DN353" s="240" t="str">
        <f t="shared" ca="1" si="567"/>
        <v>-1,99436167205011-7,20669706338077i</v>
      </c>
      <c r="DO353" s="240" t="str">
        <f t="shared" ca="1" si="568"/>
        <v>-1,4588003382386-7,33388455154828i</v>
      </c>
      <c r="DP353" s="240" t="str">
        <f t="shared" ca="1" si="569"/>
        <v>-0,915333638999057-7,42132908390406i</v>
      </c>
      <c r="DQ353" s="240" t="str">
        <f t="shared" ca="1" si="570"/>
        <v>-0,366906667463704-7,46855679095059i</v>
      </c>
      <c r="DR353" s="240" t="str">
        <f t="shared" ca="1" si="571"/>
        <v>0,183508603093242-7,4753117416516i</v>
      </c>
      <c r="DS353" s="240" t="str">
        <f t="shared" ca="1" si="572"/>
        <v>0,73292942462951-7,44155733034395i</v>
      </c>
      <c r="DT353" s="240" t="str">
        <f t="shared" ca="1" si="573"/>
        <v>1,27837843811162-7,36747647510698i</v>
      </c>
      <c r="DU353" s="240" t="str">
        <f t="shared" ca="1" si="574"/>
        <v>1,8168998080747-7,25347062651402i</v>
      </c>
      <c r="DV353" s="240" t="str">
        <f t="shared" ca="1" si="575"/>
        <v>2,34557524055767-7,10015759213599i</v>
      </c>
      <c r="DW353" s="240" t="str">
        <f t="shared" ca="1" si="576"/>
        <v>2,86153979758444-6,90836818859012i</v>
      </c>
      <c r="DX353" s="240" t="str">
        <f t="shared" ca="1" si="577"/>
        <v>3,36199742251071-6,67914173927421i</v>
      </c>
      <c r="DY353" s="240" t="str">
        <f t="shared" ca="1" si="578"/>
        <v>3,84423609211915-6,41372044217177i</v>
      </c>
      <c r="DZ353" s="240" t="str">
        <f t="shared" ca="1" si="579"/>
        <v>4,30564251326893-6,11354263829204i</v>
      </c>
      <c r="EA353" s="240" t="str">
        <f t="shared" ca="1" si="580"/>
        <v>4,74371628458782-5,78023501716149i</v>
      </c>
      <c r="EB353" s="240" t="str">
        <f t="shared" ca="1" si="581"/>
        <v>5,1560834463518-5,41560380165873i</v>
      </c>
      <c r="EC353" s="240" t="str">
        <f t="shared" ca="1" si="582"/>
        <v>5,54050934518399-5,02162495993203i</v>
      </c>
      <c r="ED353" s="240" t="str">
        <f t="shared" ca="1" si="583"/>
        <v>5,89491074382976-4,60043349746129i</v>
      </c>
      <c r="EE353" s="240" t="str">
        <f t="shared" ca="1" si="584"/>
        <v>6,21736711040467-4,15431188727349i</v>
      </c>
      <c r="EF353" s="240" t="str">
        <f t="shared" ca="1" si="585"/>
        <v>6,50613102591878-3,68567770102875i</v>
      </c>
      <c r="EG353" s="240" t="str">
        <f t="shared" ca="1" si="586"/>
        <v>6,75963765369556-3,19707050798459i</v>
      </c>
      <c r="EH353" s="240" t="str">
        <f t="shared" ca="1" si="587"/>
        <v>6,9765132193538-2,69113811285581i</v>
      </c>
      <c r="EI353" s="240" t="str">
        <f t="shared" ca="1" si="588"/>
        <v>7,15558245541322-2,17062220712541i</v>
      </c>
      <c r="EJ353" s="240" t="str">
        <f t="shared" ca="1" si="589"/>
        <v>7,29587497016803-1,63834351158699i</v>
      </c>
      <c r="EK353" s="240" t="str">
        <f t="shared" ca="1" si="590"/>
        <v>7,39663050632476-1,09718649061562i</v>
      </c>
      <c r="EL353" s="240" t="str">
        <f t="shared" ca="1" si="591"/>
        <v>7,45730306090581-0,550083720981016i</v>
      </c>
      <c r="EM353" s="240" t="str">
        <f t="shared" ca="1" si="592"/>
        <v>7,4775638440794-2,55761606957295E-12i</v>
      </c>
      <c r="EN353" s="240"/>
      <c r="EO353" s="240"/>
      <c r="EP353" s="240"/>
    </row>
    <row r="354" spans="1:262">
      <c r="A354" s="268">
        <f t="shared" si="461"/>
        <v>4.9609374999999801E-3</v>
      </c>
      <c r="B354" s="267">
        <v>254</v>
      </c>
      <c r="C354" s="266">
        <f t="shared" si="462"/>
        <v>50800</v>
      </c>
      <c r="N354" s="265">
        <f t="shared" ca="1" si="463"/>
        <v>7.5223958652062315</v>
      </c>
      <c r="O354" s="240">
        <f t="shared" ca="1" si="464"/>
        <v>-7.4776041347937685</v>
      </c>
      <c r="P354" s="240" t="str">
        <f t="shared" ca="1" si="465"/>
        <v>-7,46859703313303-0,366908644435383i</v>
      </c>
      <c r="Q354" s="240" t="str">
        <f t="shared" ca="1" si="466"/>
        <v>-7,44159742704763-0,732933373808918i</v>
      </c>
      <c r="R354" s="240" t="str">
        <f t="shared" ca="1" si="467"/>
        <v>-7,39667036095347-1,09719240248794i</v>
      </c>
      <c r="S354" s="240" t="str">
        <f t="shared" ca="1" si="468"/>
        <v>-7,33392406808809-1,45880819856592i</v>
      </c>
      <c r="T354" s="240" t="str">
        <f t="shared" ca="1" si="469"/>
        <v>-7,25350970976665-1,81690959791781i</v>
      </c>
      <c r="U354" s="241" t="str">
        <f t="shared" ca="1" si="470"/>
        <v>-7,15562101122216-2,17063390290507i</v>
      </c>
      <c r="V354" s="240" t="str">
        <f t="shared" ca="1" si="471"/>
        <v>-7,04049379490303-2,5191289606959i</v>
      </c>
      <c r="W354" s="240" t="str">
        <f t="shared" ca="1" si="472"/>
        <v>-6,90840541235783-2,86155521617003i</v>
      </c>
      <c r="X354" s="240" t="str">
        <f t="shared" ca="1" si="473"/>
        <v>-6,75967407606912-3,1970877344865i</v>
      </c>
      <c r="Y354" s="240" t="str">
        <f t="shared" ca="1" si="474"/>
        <v>-6,59465809285394-3,52491818841812i</v>
      </c>
      <c r="Z354" s="240" t="str">
        <f t="shared" ca="1" si="475"/>
        <v>-6,41375500066891-3,84425680568812i</v>
      </c>
      <c r="AA354" s="240" t="str">
        <f t="shared" ca="1" si="476"/>
        <v>-6,21740061090867-4,15433427159603i</v>
      </c>
      <c r="AB354" s="240" t="str">
        <f t="shared" ca="1" si="477"/>
        <v>-6,0060679584972-4,45440358236634i</v>
      </c>
      <c r="AC354" s="240" t="str">
        <f t="shared" ca="1" si="478"/>
        <v>-5,78026616230378-4,74374184474775i</v>
      </c>
      <c r="AD354" s="240" t="str">
        <f t="shared" ca="1" si="479"/>
        <v>-5,5405391986344-5,02165201752178i</v>
      </c>
      <c r="AE354" s="240" t="str">
        <f t="shared" ca="1" si="480"/>
        <v>-5,28746459074109-5,28746459074139i</v>
      </c>
      <c r="AF354" s="240" t="str">
        <f t="shared" ca="1" si="481"/>
        <v>-5,02165201752083-5,54053919863526i</v>
      </c>
      <c r="AG354" s="240" t="str">
        <f t="shared" ca="1" si="482"/>
        <v>-4,74374184474503-5,78026616230602i</v>
      </c>
      <c r="AH354" s="240" t="str">
        <f t="shared" ca="1" si="483"/>
        <v>-4,45440358236838-6,00606795849569i</v>
      </c>
      <c r="AI354" s="240" t="str">
        <f t="shared" ca="1" si="484"/>
        <v>-4,15433427159619-6,21740061090857i</v>
      </c>
      <c r="AJ354" s="240" t="str">
        <f t="shared" ca="1" si="485"/>
        <v>-3,84425680568701-6,41375500066957i</v>
      </c>
      <c r="AK354" s="240" t="str">
        <f t="shared" ca="1" si="486"/>
        <v>-3,52491818841562-6,59465809285528i</v>
      </c>
      <c r="AL354" s="240" t="str">
        <f t="shared" ca="1" si="487"/>
        <v>-3,19708773448879-6,75967407606803i</v>
      </c>
      <c r="AM354" s="240" t="str">
        <f t="shared" ca="1" si="488"/>
        <v>-2,86155521617094-6,90840541235745i</v>
      </c>
      <c r="AN354" s="240" t="str">
        <f t="shared" ca="1" si="489"/>
        <v>-2,51912896069463-7,04049379490349i</v>
      </c>
      <c r="AO354" s="240" t="str">
        <f t="shared" ca="1" si="490"/>
        <v>-2,17063390290251-7,15562101122293i</v>
      </c>
      <c r="AP354" s="240" t="str">
        <f t="shared" ca="1" si="491"/>
        <v>-1,81690959792018-7,25350970976605i</v>
      </c>
      <c r="AQ354" s="240" t="str">
        <f t="shared" ca="1" si="492"/>
        <v>-1,45880819856682-7,33392406808791i</v>
      </c>
      <c r="AR354" s="240" t="str">
        <f t="shared" ca="1" si="493"/>
        <v>-1,45880819856682-7,33392406808791i</v>
      </c>
      <c r="AS354" s="240" t="str">
        <f t="shared" ca="1" si="494"/>
        <v>-0,732933373806191-7,4415974270479i</v>
      </c>
      <c r="AT354" s="240" t="str">
        <f t="shared" ca="1" si="495"/>
        <v>-0,366908644438143-7,46859703313289i</v>
      </c>
      <c r="AU354" s="240" t="str">
        <f t="shared" ca="1" si="496"/>
        <v>-1,04430667729876E-12-7,47760413479377i</v>
      </c>
      <c r="AV354" s="240" t="str">
        <f t="shared" ca="1" si="497"/>
        <v>0,36690864443627-7,46859703313299i</v>
      </c>
      <c r="AW354" s="240" t="str">
        <f t="shared" ca="1" si="498"/>
        <v>0,732933373811726-7,44159742704736i</v>
      </c>
      <c r="AX354" s="240" t="str">
        <f t="shared" ca="1" si="499"/>
        <v>1,09719240248471-7,39667036095396i</v>
      </c>
      <c r="AY354" s="240" t="str">
        <f t="shared" ca="1" si="500"/>
        <v>1,45880819856498-7,33392406808828i</v>
      </c>
      <c r="AZ354" s="240" t="str">
        <f t="shared" ca="1" si="501"/>
        <v>1,81690959791836-7,25350970976651i</v>
      </c>
      <c r="BA354" s="240" t="str">
        <f t="shared" ca="1" si="502"/>
        <v>2,17063390290763-7,15562101122138i</v>
      </c>
      <c r="BB354" s="240" t="str">
        <f t="shared" ca="1" si="503"/>
        <v>2,51912896069287-7,04049379490412i</v>
      </c>
      <c r="BC354" s="240" t="str">
        <f t="shared" ca="1" si="504"/>
        <v>2,86155521616921-6,90840541235817i</v>
      </c>
      <c r="BD354" s="240" t="str">
        <f t="shared" ca="1" si="505"/>
        <v>3,19708773448691-6,75967407606892i</v>
      </c>
      <c r="BE354" s="240" t="str">
        <f t="shared" ca="1" si="506"/>
        <v>3,52491818842053-6,59465809285266i</v>
      </c>
      <c r="BF354" s="240" t="str">
        <f t="shared" ca="1" si="507"/>
        <v>3,8442568056854-6,41375500067054i</v>
      </c>
      <c r="BG354" s="240" t="str">
        <f t="shared" ca="1" si="508"/>
        <v>4,15433427159455-6,21740061090967i</v>
      </c>
      <c r="BH354" s="240" t="str">
        <f t="shared" ca="1" si="509"/>
        <v>4,45440358236696-6,00606795849675i</v>
      </c>
      <c r="BI354" s="240" t="str">
        <f t="shared" ca="1" si="510"/>
        <v>4,74374184474932-5,78026616230249i</v>
      </c>
      <c r="BJ354" s="240" t="str">
        <f t="shared" ca="1" si="511"/>
        <v>5,02165201751951-5,54053919863645i</v>
      </c>
      <c r="BK354" s="240" t="str">
        <f t="shared" ca="1" si="512"/>
        <v>5,2874645907402-5,28746459074228i</v>
      </c>
      <c r="BL354" s="240" t="str">
        <f t="shared" ca="1" si="513"/>
        <v>5,54053919863449-5,02165201752168i</v>
      </c>
      <c r="BM354" s="240" t="str">
        <f t="shared" ca="1" si="514"/>
        <v>5,7802661623055-4,74374184474567i</v>
      </c>
      <c r="BN354" s="240" t="str">
        <f t="shared" ca="1" si="515"/>
        <v>6,00606795849501-4,45440358236931i</v>
      </c>
      <c r="BO354" s="240" t="str">
        <f t="shared" ca="1" si="516"/>
        <v>6,21740061090804-4,15433427159697i</v>
      </c>
      <c r="BP354" s="240" t="str">
        <f t="shared" ca="1" si="517"/>
        <v>6,41375500066904-3,8442568056879i</v>
      </c>
      <c r="BQ354" s="240" t="str">
        <f t="shared" ca="1" si="518"/>
        <v>6,59465809285488-3,52491818841635i</v>
      </c>
      <c r="BR354" s="240" t="str">
        <f t="shared" ca="1" si="519"/>
        <v>6,75967407606758-3,19708773448973i</v>
      </c>
      <c r="BS354" s="240" t="str">
        <f t="shared" ca="1" si="520"/>
        <v>6,90840541235714-2,86155521617171i</v>
      </c>
      <c r="BT354" s="240" t="str">
        <f t="shared" ca="1" si="521"/>
        <v>7,04049379490313-2,51912896069561i</v>
      </c>
      <c r="BU354" s="240" t="str">
        <f t="shared" ca="1" si="522"/>
        <v>7,15562101122263-2,1706339029035i</v>
      </c>
      <c r="BV354" s="240" t="str">
        <f t="shared" ca="1" si="523"/>
        <v>7,25350970976766-1,81690959791377i</v>
      </c>
      <c r="BW354" s="240" t="str">
        <f t="shared" ca="1" si="524"/>
        <v>7,33392406808774-1,45880819856763i</v>
      </c>
      <c r="BX354" s="240" t="str">
        <f t="shared" ca="1" si="525"/>
        <v>7,39667036095352-1,09719240248759i</v>
      </c>
      <c r="BY354" s="240" t="str">
        <f t="shared" ca="1" si="526"/>
        <v>7,4415974270478-0,73293337380723i</v>
      </c>
      <c r="BZ354" s="240" t="str">
        <f t="shared" ca="1" si="527"/>
        <v>7,46859703313322-0,366908644431544i</v>
      </c>
      <c r="CA354" s="240" t="str">
        <f t="shared" ca="1" si="528"/>
        <v>7,47760413479377-2,08861335459753E-12i</v>
      </c>
      <c r="CB354" s="240" t="str">
        <f t="shared" ca="1" si="529"/>
        <v>7,46859703313302+0,366908644435439i</v>
      </c>
      <c r="CC354" s="240" t="str">
        <f t="shared" ca="1" si="530"/>
        <v>7,44159742704746+0,732933373810687i</v>
      </c>
      <c r="CD354" s="240" t="str">
        <f t="shared" ca="1" si="531"/>
        <v>7,39667036095301+1,09719240249102i</v>
      </c>
      <c r="CE354" s="240" t="str">
        <f t="shared" ca="1" si="532"/>
        <v>7,33392406808848+1,45880819856395i</v>
      </c>
      <c r="CF354" s="240" t="str">
        <f t="shared" ca="1" si="533"/>
        <v>7,25350970976671+1,81690959791755i</v>
      </c>
      <c r="CG354" s="240" t="str">
        <f t="shared" ca="1" si="534"/>
        <v>7,15562101122162+2,17063390290683i</v>
      </c>
      <c r="CH354" s="240" t="str">
        <f t="shared" ca="1" si="535"/>
        <v>7,04049379490196+2,51912896069889i</v>
      </c>
      <c r="CI354" s="240" t="str">
        <f t="shared" ca="1" si="536"/>
        <v>6,90840541235857+2,86155521616824i</v>
      </c>
      <c r="CJ354" s="240" t="str">
        <f t="shared" ca="1" si="537"/>
        <v>6,75967407606937+3,19708773448596i</v>
      </c>
      <c r="CK354" s="240" t="str">
        <f t="shared" ca="1" si="538"/>
        <v>6,59465809285305+3,52491818841979i</v>
      </c>
      <c r="CL354" s="240" t="str">
        <f t="shared" ca="1" si="539"/>
        <v>6,41375500066725+3,84425680569089i</v>
      </c>
      <c r="CM354" s="240" t="str">
        <f t="shared" ca="1" si="540"/>
        <v>6,21740061091013+4,15433427159385i</v>
      </c>
      <c r="CN354" s="240" t="str">
        <f t="shared" ca="1" si="541"/>
        <v>6,0060679584975+4,45440358236595i</v>
      </c>
      <c r="CO354" s="240" t="str">
        <f t="shared" ca="1" si="542"/>
        <v>5,78026616230302+4,74374184474868i</v>
      </c>
      <c r="CP354" s="240" t="str">
        <f t="shared" ca="1" si="543"/>
        <v>5,54053919863216+5,02165201752425i</v>
      </c>
      <c r="CQ354" s="240" t="str">
        <f t="shared" ca="1" si="544"/>
        <v>5,28746459074286+5,28746459073962i</v>
      </c>
      <c r="CR354" s="240" t="str">
        <f t="shared" ca="1" si="545"/>
        <v>5,02165201752229+5,54053919863393i</v>
      </c>
      <c r="CS354" s="240" t="str">
        <f t="shared" ca="1" si="546"/>
        <v>4,74374184474664+5,7802661623047i</v>
      </c>
      <c r="CT354" s="240" t="str">
        <f t="shared" ca="1" si="547"/>
        <v>4,45440358236417+6,00606795849882i</v>
      </c>
      <c r="CU354" s="240" t="str">
        <f t="shared" ca="1" si="548"/>
        <v>4,15433427159802+6,21740061090735i</v>
      </c>
      <c r="CV354" s="240" t="str">
        <f t="shared" ca="1" si="549"/>
        <v>3,84425680568862+6,41375500066861i</v>
      </c>
      <c r="CW354" s="240" t="str">
        <f t="shared" ca="1" si="550"/>
        <v>3,52491818841709+6,5946580928545i</v>
      </c>
      <c r="CX354" s="240" t="str">
        <f t="shared" ca="1" si="551"/>
        <v>3,19708773448395+6,75967407607032i</v>
      </c>
      <c r="CY354" s="240" t="str">
        <f t="shared" ca="1" si="552"/>
        <v>2,86155521617287+6,90840541235666i</v>
      </c>
      <c r="CZ354" s="240" t="str">
        <f t="shared" ca="1" si="553"/>
        <v>2,5191289606964+7,04049379490285i</v>
      </c>
      <c r="DA354" s="240" t="str">
        <f t="shared" ca="1" si="554"/>
        <v>2,17063390290389+7,15562101122251i</v>
      </c>
      <c r="DB354" s="240" t="str">
        <f t="shared" ca="1" si="555"/>
        <v>1,81690959791499+7,25350970976735i</v>
      </c>
      <c r="DC354" s="240" t="str">
        <f t="shared" ca="1" si="556"/>
        <v>1,45880819856887+7,33392406808751i</v>
      </c>
      <c r="DD354" s="240" t="str">
        <f t="shared" ca="1" si="557"/>
        <v>1,09719240248841+7,3966703609534i</v>
      </c>
      <c r="DE354" s="240" t="str">
        <f t="shared" ca="1" si="558"/>
        <v>0,73293337380848+7,44159742704767i</v>
      </c>
      <c r="DF354" s="240" t="str">
        <f t="shared" ca="1" si="559"/>
        <v>0,3669086444328+7,46859703313316i</v>
      </c>
      <c r="DG354" s="240" t="str">
        <f t="shared" ca="1" si="560"/>
        <v>2,9203937399416E-12+7,47760413479377i</v>
      </c>
      <c r="DH354" s="240" t="str">
        <f t="shared" ca="1" si="561"/>
        <v>-0,366908644434608+7,46859703313307i</v>
      </c>
      <c r="DI354" s="240" t="str">
        <f t="shared" ca="1" si="562"/>
        <v>-0,732933373809436+7,44159742704758i</v>
      </c>
      <c r="DJ354" s="240" t="str">
        <f t="shared" ca="1" si="563"/>
        <v>-1,0971924024902+7,39667036095314i</v>
      </c>
      <c r="DK354" s="240" t="str">
        <f t="shared" ca="1" si="564"/>
        <v>-1,45880819856314+7,33392406808864i</v>
      </c>
      <c r="DL354" s="240" t="str">
        <f t="shared" ca="1" si="565"/>
        <v>-1,81690959791674+7,25350970976691i</v>
      </c>
      <c r="DM354" s="240" t="str">
        <f t="shared" ca="1" si="566"/>
        <v>-2,17063390290563+7,15562101122198i</v>
      </c>
      <c r="DN354" s="240" t="str">
        <f t="shared" ca="1" si="567"/>
        <v>-2,5191289606981+7,04049379490224i</v>
      </c>
      <c r="DO354" s="240" t="str">
        <f t="shared" ca="1" si="568"/>
        <v>-2,86155521616747+6,90840541235888i</v>
      </c>
      <c r="DP354" s="240" t="str">
        <f t="shared" ca="1" si="569"/>
        <v>-3,19708773448559+6,75967407606954i</v>
      </c>
      <c r="DQ354" s="240" t="str">
        <f t="shared" ca="1" si="570"/>
        <v>-3,52491818841868+6,59465809285364i</v>
      </c>
      <c r="DR354" s="240" t="str">
        <f t="shared" ca="1" si="571"/>
        <v>-3,84425680569018+6,41375500066768i</v>
      </c>
      <c r="DS354" s="240" t="str">
        <f t="shared" ca="1" si="572"/>
        <v>-4,15433427159316+6,21740061091059i</v>
      </c>
      <c r="DT354" s="240" t="str">
        <f t="shared" ca="1" si="573"/>
        <v>-4,45440358236494+6,00606795849824i</v>
      </c>
      <c r="DU354" s="240" t="str">
        <f t="shared" ca="1" si="574"/>
        <v>-4,74374184474771+5,78026616230381i</v>
      </c>
      <c r="DV354" s="240" t="str">
        <f t="shared" ca="1" si="575"/>
        <v>-5,02165201752364+5,54053919863271i</v>
      </c>
      <c r="DW354" s="240" t="str">
        <f t="shared" ca="1" si="576"/>
        <v>-5,28746459073903+5,28746459074345i</v>
      </c>
      <c r="DX354" s="240" t="str">
        <f t="shared" ca="1" si="577"/>
        <v>-5,54053919863309+5,02165201752323i</v>
      </c>
      <c r="DY354" s="240" t="str">
        <f t="shared" ca="1" si="578"/>
        <v>-5,78026616230416+4,74374184474728i</v>
      </c>
      <c r="DZ354" s="240" t="str">
        <f t="shared" ca="1" si="579"/>
        <v>-6,00606795849857+4,45440358236449i</v>
      </c>
      <c r="EA354" s="240" t="str">
        <f t="shared" ca="1" si="580"/>
        <v>-6,21740061090712+4,15433427159835i</v>
      </c>
      <c r="EB354" s="240" t="str">
        <f t="shared" ca="1" si="581"/>
        <v>-6,41375500066797+3,8442568056897i</v>
      </c>
      <c r="EC354" s="240" t="str">
        <f t="shared" ca="1" si="582"/>
        <v>-6,5946580928539+3,52491818841819i</v>
      </c>
      <c r="ED354" s="240" t="str">
        <f t="shared" ca="1" si="583"/>
        <v>-6,75967407607015+3,19708773448432i</v>
      </c>
      <c r="EE354" s="240" t="str">
        <f t="shared" ca="1" si="584"/>
        <v>-6,9084054123591+2,86155521616696i</v>
      </c>
      <c r="EF354" s="240" t="str">
        <f t="shared" ca="1" si="585"/>
        <v>-7,04049379490243+2,51912896069758i</v>
      </c>
      <c r="EG354" s="240" t="str">
        <f t="shared" ca="1" si="586"/>
        <v>-7,15562101122215+2,1706339029051i</v>
      </c>
      <c r="EH354" s="240" t="str">
        <f t="shared" ca="1" si="587"/>
        <v>-7,25350970976725+1,81690959791538i</v>
      </c>
      <c r="EI354" s="240" t="str">
        <f t="shared" ca="1" si="588"/>
        <v>-7,33392406808875+1,45880819856259i</v>
      </c>
      <c r="EJ354" s="240" t="str">
        <f t="shared" ca="1" si="589"/>
        <v>-7,39667036095322+1,09719240248966i</v>
      </c>
      <c r="EK354" s="240" t="str">
        <f t="shared" ca="1" si="590"/>
        <v>-7,44159742704763+0,732933373808885i</v>
      </c>
      <c r="EL354" s="240" t="str">
        <f t="shared" ca="1" si="591"/>
        <v>-7,46859703313309+0,366908644434055i</v>
      </c>
      <c r="EM354" s="240" t="str">
        <f t="shared" ca="1" si="592"/>
        <v>-7,47760413479377-3,473719801174E-12i</v>
      </c>
      <c r="EN354" s="240"/>
      <c r="EO354" s="240"/>
      <c r="EP354" s="240"/>
    </row>
    <row r="355" spans="1:262">
      <c r="A355" s="268">
        <f t="shared" si="461"/>
        <v>4.9804687499999797E-3</v>
      </c>
      <c r="B355" s="267">
        <v>255</v>
      </c>
      <c r="C355" s="266">
        <f t="shared" si="462"/>
        <v>51000</v>
      </c>
      <c r="N355" s="265">
        <f t="shared" ca="1" si="463"/>
        <v>7.5223664768755309</v>
      </c>
      <c r="O355" s="240">
        <f t="shared" ca="1" si="464"/>
        <v>-7.4776335231244691</v>
      </c>
      <c r="P355" s="240" t="str">
        <f t="shared" ca="1" si="465"/>
        <v>-7,47538139971067-0,183510313101562i</v>
      </c>
      <c r="Q355" s="240" t="str">
        <f t="shared" ca="1" si="466"/>
        <v>-7,46862638606418-0,366910086452696i</v>
      </c>
      <c r="R355" s="240" t="str">
        <f t="shared" ca="1" si="467"/>
        <v>-7,45737255115266-0,550088846887249i</v>
      </c>
      <c r="S355" s="240" t="str">
        <f t="shared" ca="1" si="468"/>
        <v>-7,44162667386551-0,732936254368858i</v>
      </c>
      <c r="T355" s="240" t="str">
        <f t="shared" ca="1" si="469"/>
        <v>-7,4213982389303-0,915342168457824i</v>
      </c>
      <c r="U355" s="241" t="str">
        <f t="shared" ca="1" si="470"/>
        <v>-7,39669943119992-1,09719671465134i</v>
      </c>
      <c r="V355" s="240" t="str">
        <f t="shared" ca="1" si="471"/>
        <v>-7,36754512831257-1,2783903505708i</v>
      </c>
      <c r="W355" s="240" t="str">
        <f t="shared" ca="1" si="472"/>
        <v>-7,33395289173019-1,45881393194516i</v>
      </c>
      <c r="X355" s="240" t="str">
        <f t="shared" ca="1" si="473"/>
        <v>-7,29594295615997-1,63835877835549i</v>
      </c>
      <c r="Y355" s="240" t="str">
        <f t="shared" ca="1" si="474"/>
        <v>-7,25353821736603-1,8169167386992i</v>
      </c>
      <c r="Z355" s="240" t="str">
        <f t="shared" ca="1" si="475"/>
        <v>-7,20676421837703-1,99438025633913i</v>
      </c>
      <c r="AA355" s="240" t="str">
        <f t="shared" ca="1" si="476"/>
        <v>-7,15564913410117-2,17064243388727i</v>
      </c>
      <c r="AB355" s="240" t="str">
        <f t="shared" ca="1" si="477"/>
        <v>-7,10022375435384-2,34559709759889i</v>
      </c>
      <c r="AC355" s="240" t="str">
        <f t="shared" ca="1" si="478"/>
        <v>-7,04052146531138-2,51913886132633i</v>
      </c>
      <c r="AD355" s="240" t="str">
        <f t="shared" ca="1" si="479"/>
        <v>-6,97657822940023-2,69116319000048i</v>
      </c>
      <c r="AE355" s="240" t="str">
        <f t="shared" ca="1" si="480"/>
        <v>-6,90843256363593-2,86156646259519i</v>
      </c>
      <c r="AF355" s="240" t="str">
        <f t="shared" ca="1" si="481"/>
        <v>-6,83612551641595-3,03024603455919i</v>
      </c>
      <c r="AG355" s="240" t="str">
        <f t="shared" ca="1" si="482"/>
        <v>-6,75970064280388-3,19710029962021i</v>
      </c>
      <c r="AH355" s="240" t="str">
        <f t="shared" ca="1" si="483"/>
        <v>-6,67920397828933-3,36202875100121i</v>
      </c>
      <c r="AI355" s="240" t="str">
        <f t="shared" ca="1" si="484"/>
        <v>-6,59468401104642-3,52493204198372i</v>
      </c>
      <c r="AJ355" s="240" t="str">
        <f t="shared" ca="1" si="485"/>
        <v>-6,50619165274991-3,68571204570328i</v>
      </c>
      <c r="AK355" s="240" t="str">
        <f t="shared" ca="1" si="486"/>
        <v>-6,41378020788037-3,84427191431055i</v>
      </c>
      <c r="AL355" s="240" t="str">
        <f t="shared" ca="1" si="487"/>
        <v>-6,31750534164414-4,00051613725687i</v>
      </c>
      <c r="AM355" s="240" t="str">
        <f t="shared" ca="1" si="488"/>
        <v>-6,21742504641289-4,15435059887734i</v>
      </c>
      <c r="AN355" s="240" t="str">
        <f t="shared" ca="1" si="489"/>
        <v>-6,11359960681794-4,30568263503831i</v>
      </c>
      <c r="AO355" s="240" t="str">
        <f t="shared" ca="1" si="490"/>
        <v>-6,00609156342647-4,45442108897354i</v>
      </c>
      <c r="AP355" s="240" t="str">
        <f t="shared" ca="1" si="491"/>
        <v>-5,89496567505503-4,6004763662123i</v>
      </c>
      <c r="AQ355" s="240" t="str">
        <f t="shared" ca="1" si="492"/>
        <v>-5,78028887979249-4,7437604885051i</v>
      </c>
      <c r="AR355" s="240" t="str">
        <f t="shared" ca="1" si="493"/>
        <v>-5,78028887979249-4,7437604885051i</v>
      </c>
      <c r="AS355" s="240" t="str">
        <f t="shared" ca="1" si="494"/>
        <v>-5,54056097394855-5,02167175352125i</v>
      </c>
      <c r="AT355" s="240" t="str">
        <f t="shared" ca="1" si="495"/>
        <v>-5,41565426650346-5,15613149287891i</v>
      </c>
      <c r="AU355" s="240" t="str">
        <f t="shared" ca="1" si="496"/>
        <v>-5,28748537142749-5,28748537143084i</v>
      </c>
      <c r="AV355" s="240" t="str">
        <f t="shared" ca="1" si="497"/>
        <v>-5,15613149288086-5,41565426650161i</v>
      </c>
      <c r="AW355" s="240" t="str">
        <f t="shared" ca="1" si="498"/>
        <v>-5,02167175351773-5,54056097395174i</v>
      </c>
      <c r="AX355" s="240" t="str">
        <f t="shared" ca="1" si="499"/>
        <v>-4,88418714686805-5,66213025464125i</v>
      </c>
      <c r="AY355" s="240" t="str">
        <f t="shared" ca="1" si="500"/>
        <v>-4,74376048850717-5,78028887979079i</v>
      </c>
      <c r="AZ355" s="240" t="str">
        <f t="shared" ca="1" si="501"/>
        <v>-4,60047636620855-5,89496567505795i</v>
      </c>
      <c r="BA355" s="240" t="str">
        <f t="shared" ca="1" si="502"/>
        <v>-4,4544210889757-6,00609156342487i</v>
      </c>
      <c r="BB355" s="240" t="str">
        <f t="shared" ca="1" si="503"/>
        <v>-4,30568263503425-6,11359960682079i</v>
      </c>
      <c r="BC355" s="240" t="str">
        <f t="shared" ca="1" si="504"/>
        <v>-4,15435059887957-6,2174250464114i</v>
      </c>
      <c r="BD355" s="240" t="str">
        <f t="shared" ca="1" si="505"/>
        <v>-4,00051613725932-6,31750534164258i</v>
      </c>
      <c r="BE355" s="240" t="str">
        <f t="shared" ca="1" si="506"/>
        <v>-3,84427191430648-6,41378020788281i</v>
      </c>
      <c r="BF355" s="240" t="str">
        <f t="shared" ca="1" si="507"/>
        <v>-3,68571204570561-6,50619165274859i</v>
      </c>
      <c r="BG355" s="240" t="str">
        <f t="shared" ca="1" si="508"/>
        <v>-3,52493204197943-6,59468401104871i</v>
      </c>
      <c r="BH355" s="240" t="str">
        <f t="shared" ca="1" si="509"/>
        <v>-3,36202875100361-6,67920397828813i</v>
      </c>
      <c r="BI355" s="240" t="str">
        <f t="shared" ca="1" si="510"/>
        <v>-3,19710029961572-6,759700642806i</v>
      </c>
      <c r="BJ355" s="240" t="str">
        <f t="shared" ca="1" si="511"/>
        <v>-3,03024603456156-6,8361255164149i</v>
      </c>
      <c r="BK355" s="240" t="str">
        <f t="shared" ca="1" si="512"/>
        <v>-2,86156646259777-6,90843256363486i</v>
      </c>
      <c r="BL355" s="240" t="str">
        <f t="shared" ca="1" si="513"/>
        <v>-2,69116318999734-6,97657822940144i</v>
      </c>
      <c r="BM355" s="240" t="str">
        <f t="shared" ca="1" si="514"/>
        <v>-2,51913886132746-7,04052146531098i</v>
      </c>
      <c r="BN355" s="240" t="str">
        <f t="shared" ca="1" si="515"/>
        <v>-2,34559709759699-7,10022375435446i</v>
      </c>
      <c r="BO355" s="240" t="str">
        <f t="shared" ca="1" si="516"/>
        <v>-2,17064243388974-7,15564913410042i</v>
      </c>
      <c r="BP355" s="240" t="str">
        <f t="shared" ca="1" si="517"/>
        <v>-1,99438025633896-7,20676421837708i</v>
      </c>
      <c r="BQ355" s="240" t="str">
        <f t="shared" ca="1" si="518"/>
        <v>-1,81691673869598-7,25353821736683i</v>
      </c>
      <c r="BR355" s="240" t="str">
        <f t="shared" ca="1" si="519"/>
        <v>-1,63835877835594-7,29594295615987i</v>
      </c>
      <c r="BS355" s="240" t="str">
        <f t="shared" ca="1" si="520"/>
        <v>-1,45881393194254-7,33395289173071i</v>
      </c>
      <c r="BT355" s="240" t="str">
        <f t="shared" ca="1" si="521"/>
        <v>-1,27839035057261-7,36754512831226i</v>
      </c>
      <c r="BU355" s="240" t="str">
        <f t="shared" ca="1" si="522"/>
        <v>-1,09719671465048-7,39669943120005i</v>
      </c>
      <c r="BV355" s="240" t="str">
        <f t="shared" ca="1" si="523"/>
        <v>-0,915342168461413-7,42139823892986i</v>
      </c>
      <c r="BW355" s="240" t="str">
        <f t="shared" ca="1" si="524"/>
        <v>-0,732936254369337-7,44162667386546i</v>
      </c>
      <c r="BX355" s="240" t="str">
        <f t="shared" ca="1" si="525"/>
        <v>-0,550088846883861-7,45737255115291i</v>
      </c>
      <c r="BY355" s="240" t="str">
        <f t="shared" ca="1" si="526"/>
        <v>-0,3669100864538-7,46862638606413i</v>
      </c>
      <c r="BZ355" s="240" t="str">
        <f t="shared" ca="1" si="527"/>
        <v>-0,183510313100097-7,4753813997107i</v>
      </c>
      <c r="CA355" s="240" t="str">
        <f t="shared" ca="1" si="528"/>
        <v>-2,89842317519741E-12-7,47763352312447i</v>
      </c>
      <c r="CB355" s="240" t="str">
        <f t="shared" ca="1" si="529"/>
        <v>0,183510313101951-7,47538139971066i</v>
      </c>
      <c r="CC355" s="240" t="str">
        <f t="shared" ca="1" si="530"/>
        <v>0,366910086456076-7,46862638606402i</v>
      </c>
      <c r="CD355" s="240" t="str">
        <f t="shared" ca="1" si="531"/>
        <v>0,550088846886135-7,45737255115274i</v>
      </c>
      <c r="CE355" s="240" t="str">
        <f t="shared" ca="1" si="532"/>
        <v>0,732936254371182-7,44162667386528i</v>
      </c>
      <c r="CF355" s="240" t="str">
        <f t="shared" ca="1" si="533"/>
        <v>0,915342168456082-7,42139823893052i</v>
      </c>
      <c r="CG355" s="240" t="str">
        <f t="shared" ca="1" si="534"/>
        <v>1,09719671465231-7,39669943119977i</v>
      </c>
      <c r="CH355" s="240" t="str">
        <f t="shared" ca="1" si="535"/>
        <v>1,27839035056732-7,36754512831318i</v>
      </c>
      <c r="CI355" s="240" t="str">
        <f t="shared" ca="1" si="536"/>
        <v>1,45881393194477-7,33395289173026i</v>
      </c>
      <c r="CJ355" s="240" t="str">
        <f t="shared" ca="1" si="537"/>
        <v>1,63835877835775-7,29594295615947i</v>
      </c>
      <c r="CK355" s="240" t="str">
        <f t="shared" ca="1" si="538"/>
        <v>1,8169167386982-7,25353821736628i</v>
      </c>
      <c r="CL355" s="240" t="str">
        <f t="shared" ca="1" si="539"/>
        <v>1,99438025634074-7,20676421837658i</v>
      </c>
      <c r="CM355" s="240" t="str">
        <f t="shared" ca="1" si="540"/>
        <v>2,1706424338846-7,15564913410198i</v>
      </c>
      <c r="CN355" s="240" t="str">
        <f t="shared" ca="1" si="541"/>
        <v>2,34559709759916-7,10022375435375i</v>
      </c>
      <c r="CO355" s="240" t="str">
        <f t="shared" ca="1" si="542"/>
        <v>2,51913886132961-7,04052146531021i</v>
      </c>
      <c r="CP355" s="240" t="str">
        <f t="shared" ca="1" si="543"/>
        <v>2,69116318999946-6,97657822940063i</v>
      </c>
      <c r="CQ355" s="240" t="str">
        <f t="shared" ca="1" si="544"/>
        <v>2,86156646259948-6,90843256363415i</v>
      </c>
      <c r="CR355" s="240" t="str">
        <f t="shared" ca="1" si="545"/>
        <v>3,03024603455664-6,83612551641707i</v>
      </c>
      <c r="CS355" s="240" t="str">
        <f t="shared" ca="1" si="546"/>
        <v>3,1971002996174-6,75970064280521i</v>
      </c>
      <c r="CT355" s="240" t="str">
        <f t="shared" ca="1" si="547"/>
        <v>3,36202875099919-6,67920397829035i</v>
      </c>
      <c r="CU355" s="240" t="str">
        <f t="shared" ca="1" si="548"/>
        <v>3,52493204198106-6,59468401104785i</v>
      </c>
      <c r="CV355" s="240" t="str">
        <f t="shared" ca="1" si="549"/>
        <v>3,68571204570723-6,50619165274767i</v>
      </c>
      <c r="CW355" s="240" t="str">
        <f t="shared" ca="1" si="550"/>
        <v>3,84427191430807-6,41378020788185i</v>
      </c>
      <c r="CX355" s="240" t="str">
        <f t="shared" ca="1" si="551"/>
        <v>4,00051613726089-6,3175053416416i</v>
      </c>
      <c r="CY355" s="240" t="str">
        <f t="shared" ca="1" si="552"/>
        <v>4,15435059887511-6,21742504641439i</v>
      </c>
      <c r="CZ355" s="240" t="str">
        <f t="shared" ca="1" si="553"/>
        <v>4,30568263503612-6,11359960681948i</v>
      </c>
      <c r="DA355" s="240" t="str">
        <f t="shared" ca="1" si="554"/>
        <v>4,45442108897753-6,00609156342352i</v>
      </c>
      <c r="DB355" s="240" t="str">
        <f t="shared" ca="1" si="555"/>
        <v>4,60047636621035-5,89496567505655i</v>
      </c>
      <c r="DC355" s="240" t="str">
        <f t="shared" ca="1" si="556"/>
        <v>4,7437604885091-5,78028887978921i</v>
      </c>
      <c r="DD355" s="240" t="str">
        <f t="shared" ca="1" si="557"/>
        <v>4,88418714686431-5,66213025464448i</v>
      </c>
      <c r="DE355" s="240" t="str">
        <f t="shared" ca="1" si="558"/>
        <v>5,02167175351894-5,54056097395064i</v>
      </c>
      <c r="DF355" s="240" t="str">
        <f t="shared" ca="1" si="559"/>
        <v>5,15613149287666-5,41565426650561i</v>
      </c>
      <c r="DG355" s="240" t="str">
        <f t="shared" ca="1" si="560"/>
        <v>5,2874853714288-5,28748537142954i</v>
      </c>
      <c r="DH355" s="240" t="str">
        <f t="shared" ca="1" si="561"/>
        <v>5,41565426650489-5,15613149287741i</v>
      </c>
      <c r="DI355" s="240" t="str">
        <f t="shared" ca="1" si="562"/>
        <v>5,54056097394994-5,02167175351972i</v>
      </c>
      <c r="DJ355" s="240" t="str">
        <f t="shared" ca="1" si="563"/>
        <v>5,66213025464435-4,88418714686445i</v>
      </c>
      <c r="DK355" s="240" t="str">
        <f t="shared" ca="1" si="564"/>
        <v>5,78028887978909-4,74376048850925i</v>
      </c>
      <c r="DL355" s="240" t="str">
        <f t="shared" ca="1" si="565"/>
        <v>5,89496567505643-4,6004763662105i</v>
      </c>
      <c r="DM355" s="240" t="str">
        <f t="shared" ca="1" si="566"/>
        <v>6,00609156342796-4,45442108897154i</v>
      </c>
      <c r="DN355" s="240" t="str">
        <f t="shared" ca="1" si="567"/>
        <v>6,11359960681937-4,30568263503627i</v>
      </c>
      <c r="DO355" s="240" t="str">
        <f t="shared" ca="1" si="568"/>
        <v>6,2174250464138-4,15435059887598i</v>
      </c>
      <c r="DP355" s="240" t="str">
        <f t="shared" ca="1" si="569"/>
        <v>6,31750534164104-4,00051613726177i</v>
      </c>
      <c r="DQ355" s="240" t="str">
        <f t="shared" ca="1" si="570"/>
        <v>6,41378020788132-3,84427191430897i</v>
      </c>
      <c r="DR355" s="240" t="str">
        <f t="shared" ca="1" si="571"/>
        <v>6,50619165275093-3,68571204570148i</v>
      </c>
      <c r="DS355" s="240" t="str">
        <f t="shared" ca="1" si="572"/>
        <v>6,59468401104735-3,52493204198198i</v>
      </c>
      <c r="DT355" s="240" t="str">
        <f t="shared" ca="1" si="573"/>
        <v>6,67920397829027-3,36202875099937i</v>
      </c>
      <c r="DU355" s="240" t="str">
        <f t="shared" ca="1" si="574"/>
        <v>6,75970064280476-3,19710029961834i</v>
      </c>
      <c r="DV355" s="240" t="str">
        <f t="shared" ca="1" si="575"/>
        <v>6,83612551641682-3,03024603455721i</v>
      </c>
      <c r="DW355" s="240" t="str">
        <f t="shared" ca="1" si="576"/>
        <v>6,90843256363392-2,86156646260006i</v>
      </c>
      <c r="DX355" s="240" t="str">
        <f t="shared" ca="1" si="577"/>
        <v>6,97657822940056-2,69116318999964i</v>
      </c>
      <c r="DY355" s="240" t="str">
        <f t="shared" ca="1" si="578"/>
        <v>7,04052146531244-2,51913886132339i</v>
      </c>
      <c r="DZ355" s="240" t="str">
        <f t="shared" ca="1" si="579"/>
        <v>7,10022375435369-2,34559709759935i</v>
      </c>
      <c r="EA355" s="240" t="str">
        <f t="shared" ca="1" si="580"/>
        <v>7,15564913410167-2,1706424338856i</v>
      </c>
      <c r="EB355" s="240" t="str">
        <f t="shared" ca="1" si="581"/>
        <v>7,20676421837631-1,99438025634175i</v>
      </c>
      <c r="EC355" s="240" t="str">
        <f t="shared" ca="1" si="582"/>
        <v>7,25353821736613-1,8169167386988i</v>
      </c>
      <c r="ED355" s="240" t="str">
        <f t="shared" ca="1" si="583"/>
        <v>7,29594295616092-1,63835877835131i</v>
      </c>
      <c r="EE355" s="240" t="str">
        <f t="shared" ca="1" si="584"/>
        <v>7,33395289173014-1,45881393194538i</v>
      </c>
      <c r="EF355" s="240" t="str">
        <f t="shared" ca="1" si="585"/>
        <v>7,36754512831307-1,27839035056792i</v>
      </c>
      <c r="EG355" s="240" t="str">
        <f t="shared" ca="1" si="586"/>
        <v>7,39669943119968-1,09719671465292i</v>
      </c>
      <c r="EH355" s="240" t="str">
        <f t="shared" ca="1" si="587"/>
        <v>7,42139823893049-0,915342168456276i</v>
      </c>
      <c r="EI355" s="240" t="str">
        <f t="shared" ca="1" si="588"/>
        <v>7,44162667386522-0,732936254371798i</v>
      </c>
      <c r="EJ355" s="240" t="str">
        <f t="shared" ca="1" si="589"/>
        <v>7,45737255115273-0,550088846886328i</v>
      </c>
      <c r="EK355" s="240" t="str">
        <f t="shared" ca="1" si="590"/>
        <v>7,46862638606434-0,366910086449478i</v>
      </c>
      <c r="EL355" s="240" t="str">
        <f t="shared" ca="1" si="591"/>
        <v>7,47538139971064-0,183510313102995i</v>
      </c>
      <c r="EM355" s="240" t="str">
        <f t="shared" ca="1" si="592"/>
        <v>7,47763352312447+1,85413022957168E-12i</v>
      </c>
      <c r="EN355" s="240"/>
      <c r="EO355" s="240"/>
      <c r="EP355" s="240"/>
    </row>
    <row r="356" spans="1:262" s="261" customFormat="1">
      <c r="A356" s="264">
        <f t="shared" si="461"/>
        <v>4.9999999999999793E-3</v>
      </c>
      <c r="B356" s="263">
        <v>256</v>
      </c>
      <c r="U356" s="262"/>
    </row>
    <row r="358" spans="1:262" ht="15" thickBot="1"/>
    <row r="359" spans="1:262" ht="15" thickBot="1">
      <c r="G359" s="260">
        <v>1</v>
      </c>
      <c r="H359" s="260">
        <v>2</v>
      </c>
      <c r="I359" s="260">
        <v>3</v>
      </c>
      <c r="J359" s="260">
        <v>4</v>
      </c>
      <c r="K359" s="260">
        <v>5</v>
      </c>
      <c r="L359" s="260">
        <v>6</v>
      </c>
      <c r="M359" s="260">
        <v>7</v>
      </c>
      <c r="N359" s="260">
        <v>8</v>
      </c>
      <c r="O359" s="260">
        <v>9</v>
      </c>
      <c r="P359" s="260">
        <v>10</v>
      </c>
      <c r="Q359" s="260">
        <v>11</v>
      </c>
      <c r="R359" s="260">
        <v>12</v>
      </c>
      <c r="S359" s="260">
        <v>13</v>
      </c>
      <c r="T359" s="260">
        <v>14</v>
      </c>
      <c r="U359" s="260">
        <v>15</v>
      </c>
      <c r="V359" s="260">
        <v>16</v>
      </c>
      <c r="W359" s="260">
        <v>17</v>
      </c>
      <c r="X359" s="260">
        <v>18</v>
      </c>
      <c r="Y359" s="260">
        <v>19</v>
      </c>
      <c r="Z359" s="260">
        <v>20</v>
      </c>
      <c r="AA359" s="260">
        <v>21</v>
      </c>
      <c r="AB359" s="260">
        <v>22</v>
      </c>
      <c r="AC359" s="260">
        <v>23</v>
      </c>
      <c r="AD359" s="260">
        <v>24</v>
      </c>
      <c r="AE359" s="260">
        <v>25</v>
      </c>
      <c r="AF359" s="260">
        <v>26</v>
      </c>
      <c r="AG359" s="260">
        <v>27</v>
      </c>
      <c r="AH359" s="260">
        <v>28</v>
      </c>
      <c r="AI359" s="260">
        <v>29</v>
      </c>
      <c r="AJ359" s="260">
        <v>30</v>
      </c>
      <c r="AK359" s="260">
        <v>31</v>
      </c>
      <c r="AL359" s="260">
        <v>32</v>
      </c>
      <c r="AM359" s="260">
        <v>33</v>
      </c>
      <c r="AN359" s="260">
        <v>34</v>
      </c>
      <c r="AO359" s="260">
        <v>35</v>
      </c>
      <c r="AP359" s="260">
        <v>36</v>
      </c>
      <c r="AQ359" s="260">
        <v>37</v>
      </c>
      <c r="AR359" s="260">
        <v>38</v>
      </c>
      <c r="AS359" s="260">
        <v>39</v>
      </c>
      <c r="AT359" s="260">
        <v>40</v>
      </c>
      <c r="AU359" s="260">
        <v>41</v>
      </c>
      <c r="AV359" s="260">
        <v>42</v>
      </c>
      <c r="AW359" s="260">
        <v>43</v>
      </c>
      <c r="AX359" s="260">
        <v>44</v>
      </c>
      <c r="AY359" s="260">
        <v>45</v>
      </c>
      <c r="AZ359" s="260">
        <v>46</v>
      </c>
      <c r="BA359" s="260">
        <v>47</v>
      </c>
      <c r="BB359" s="260">
        <v>48</v>
      </c>
      <c r="BC359" s="260">
        <v>49</v>
      </c>
      <c r="BD359" s="260">
        <v>50</v>
      </c>
      <c r="BE359" s="260">
        <v>51</v>
      </c>
      <c r="BF359" s="260">
        <v>52</v>
      </c>
      <c r="BG359" s="260">
        <v>53</v>
      </c>
      <c r="BH359" s="260">
        <v>54</v>
      </c>
      <c r="BI359" s="260">
        <v>55</v>
      </c>
      <c r="BJ359" s="260">
        <v>56</v>
      </c>
      <c r="BK359" s="259">
        <v>57</v>
      </c>
      <c r="BL359" s="259">
        <v>58</v>
      </c>
      <c r="BM359" s="259">
        <v>59</v>
      </c>
      <c r="BN359" s="259">
        <v>60</v>
      </c>
      <c r="BO359" s="259">
        <v>61</v>
      </c>
      <c r="BP359" s="259">
        <v>62</v>
      </c>
      <c r="BQ359" s="259">
        <v>63</v>
      </c>
      <c r="BR359" s="259">
        <v>64</v>
      </c>
      <c r="BS359" s="258">
        <v>65</v>
      </c>
      <c r="BT359" s="257">
        <v>66</v>
      </c>
      <c r="BU359" s="257">
        <v>67</v>
      </c>
      <c r="BV359" s="257">
        <v>68</v>
      </c>
      <c r="BW359" s="257">
        <v>69</v>
      </c>
      <c r="BX359" s="257">
        <v>70</v>
      </c>
      <c r="BY359" s="257">
        <v>71</v>
      </c>
      <c r="BZ359" s="257">
        <v>72</v>
      </c>
      <c r="CA359" s="257">
        <v>73</v>
      </c>
      <c r="CB359" s="257">
        <v>74</v>
      </c>
      <c r="CC359" s="257">
        <v>75</v>
      </c>
      <c r="CD359" s="257">
        <v>76</v>
      </c>
      <c r="CE359" s="257">
        <v>77</v>
      </c>
      <c r="CF359" s="257">
        <v>78</v>
      </c>
      <c r="CG359" s="257">
        <v>79</v>
      </c>
      <c r="CH359" s="257">
        <v>80</v>
      </c>
      <c r="CI359" s="257">
        <v>81</v>
      </c>
      <c r="CJ359" s="257">
        <v>82</v>
      </c>
      <c r="CK359" s="257">
        <v>83</v>
      </c>
      <c r="CL359" s="257">
        <v>84</v>
      </c>
      <c r="CM359" s="257">
        <v>85</v>
      </c>
      <c r="CN359" s="257">
        <v>86</v>
      </c>
      <c r="CO359" s="257">
        <v>87</v>
      </c>
      <c r="CP359" s="257">
        <v>88</v>
      </c>
      <c r="CQ359" s="257">
        <v>89</v>
      </c>
      <c r="CR359" s="257">
        <v>90</v>
      </c>
      <c r="CS359" s="257">
        <v>91</v>
      </c>
      <c r="CT359" s="257">
        <v>92</v>
      </c>
      <c r="CU359" s="257">
        <v>93</v>
      </c>
      <c r="CV359" s="257">
        <v>94</v>
      </c>
      <c r="CW359" s="257">
        <v>95</v>
      </c>
      <c r="CX359" s="257">
        <v>96</v>
      </c>
      <c r="CY359" s="257">
        <v>97</v>
      </c>
      <c r="CZ359" s="257">
        <v>98</v>
      </c>
      <c r="DA359" s="257">
        <v>99</v>
      </c>
      <c r="DB359" s="257">
        <v>100</v>
      </c>
      <c r="DC359" s="257">
        <v>101</v>
      </c>
      <c r="DD359" s="257">
        <v>102</v>
      </c>
      <c r="DE359" s="257">
        <v>103</v>
      </c>
      <c r="DF359" s="257">
        <v>104</v>
      </c>
      <c r="DG359" s="257">
        <v>105</v>
      </c>
      <c r="DH359" s="257">
        <v>106</v>
      </c>
      <c r="DI359" s="257">
        <v>107</v>
      </c>
      <c r="DJ359" s="257">
        <v>108</v>
      </c>
      <c r="DK359" s="257">
        <v>109</v>
      </c>
      <c r="DL359" s="257">
        <v>110</v>
      </c>
      <c r="DM359" s="257">
        <v>111</v>
      </c>
      <c r="DN359" s="257">
        <v>112</v>
      </c>
      <c r="DO359" s="257">
        <v>113</v>
      </c>
      <c r="DP359" s="257">
        <v>114</v>
      </c>
      <c r="DQ359" s="257">
        <v>115</v>
      </c>
      <c r="DR359" s="257">
        <v>116</v>
      </c>
      <c r="DS359" s="257">
        <v>117</v>
      </c>
      <c r="DT359" s="257">
        <v>118</v>
      </c>
      <c r="DU359" s="257">
        <v>119</v>
      </c>
      <c r="DV359" s="257">
        <v>120</v>
      </c>
      <c r="DW359" s="257">
        <v>121</v>
      </c>
      <c r="DX359" s="257">
        <v>122</v>
      </c>
      <c r="DY359" s="257">
        <v>123</v>
      </c>
      <c r="DZ359" s="257">
        <v>124</v>
      </c>
      <c r="EA359" s="257">
        <v>125</v>
      </c>
      <c r="EB359" s="257">
        <v>126</v>
      </c>
      <c r="EC359" s="257">
        <v>127</v>
      </c>
      <c r="ED359" s="257">
        <v>128</v>
      </c>
      <c r="EE359" s="256">
        <v>129</v>
      </c>
      <c r="EF359" s="256">
        <v>130</v>
      </c>
      <c r="EG359" s="256">
        <v>131</v>
      </c>
      <c r="EH359" s="256">
        <v>132</v>
      </c>
      <c r="EI359" s="256">
        <v>133</v>
      </c>
      <c r="EJ359" s="256">
        <v>134</v>
      </c>
      <c r="EK359" s="256">
        <v>135</v>
      </c>
      <c r="EL359" s="256">
        <v>136</v>
      </c>
      <c r="EM359" s="256">
        <v>137</v>
      </c>
      <c r="EN359" s="256">
        <v>138</v>
      </c>
      <c r="EO359" s="256">
        <v>139</v>
      </c>
      <c r="EP359" s="256">
        <v>140</v>
      </c>
      <c r="EQ359" s="256">
        <v>141</v>
      </c>
      <c r="ER359" s="256">
        <v>142</v>
      </c>
      <c r="ES359" s="256">
        <v>143</v>
      </c>
      <c r="ET359" s="256">
        <v>144</v>
      </c>
      <c r="EU359" s="256">
        <v>145</v>
      </c>
      <c r="EV359" s="256">
        <v>146</v>
      </c>
      <c r="EW359" s="256">
        <v>147</v>
      </c>
      <c r="EX359" s="256">
        <v>148</v>
      </c>
      <c r="EY359" s="256">
        <v>149</v>
      </c>
      <c r="EZ359" s="256">
        <v>150</v>
      </c>
      <c r="FA359" s="256">
        <v>151</v>
      </c>
      <c r="FB359" s="256">
        <v>152</v>
      </c>
      <c r="FC359" s="256">
        <v>153</v>
      </c>
      <c r="FD359" s="256">
        <v>154</v>
      </c>
      <c r="FE359" s="256">
        <v>155</v>
      </c>
      <c r="FF359" s="256">
        <v>156</v>
      </c>
      <c r="FG359" s="256">
        <v>157</v>
      </c>
      <c r="FH359" s="256">
        <v>158</v>
      </c>
      <c r="FI359" s="256">
        <v>159</v>
      </c>
      <c r="FJ359" s="256">
        <v>160</v>
      </c>
      <c r="FK359" s="256">
        <v>161</v>
      </c>
      <c r="FL359" s="256">
        <v>162</v>
      </c>
      <c r="FM359" s="256">
        <v>163</v>
      </c>
      <c r="FN359" s="256">
        <v>164</v>
      </c>
      <c r="FO359" s="256">
        <v>165</v>
      </c>
      <c r="FP359" s="256">
        <v>166</v>
      </c>
      <c r="FQ359" s="256">
        <v>167</v>
      </c>
      <c r="FR359" s="256">
        <v>168</v>
      </c>
      <c r="FS359" s="256">
        <v>169</v>
      </c>
      <c r="FT359" s="256">
        <v>170</v>
      </c>
      <c r="FU359" s="256">
        <v>171</v>
      </c>
      <c r="FV359" s="256">
        <v>172</v>
      </c>
      <c r="FW359" s="256">
        <v>173</v>
      </c>
      <c r="FX359" s="256">
        <v>174</v>
      </c>
      <c r="FY359" s="256">
        <v>175</v>
      </c>
      <c r="FZ359" s="256">
        <v>176</v>
      </c>
      <c r="GA359" s="256">
        <v>177</v>
      </c>
      <c r="GB359" s="256">
        <v>178</v>
      </c>
      <c r="GC359" s="256">
        <v>179</v>
      </c>
      <c r="GD359" s="256">
        <v>180</v>
      </c>
      <c r="GE359" s="256">
        <v>181</v>
      </c>
      <c r="GF359" s="256">
        <v>182</v>
      </c>
      <c r="GG359" s="256">
        <v>183</v>
      </c>
      <c r="GH359" s="256">
        <v>184</v>
      </c>
      <c r="GI359" s="256">
        <v>185</v>
      </c>
      <c r="GJ359" s="256">
        <v>186</v>
      </c>
      <c r="GK359" s="256">
        <v>187</v>
      </c>
      <c r="GL359" s="256">
        <v>188</v>
      </c>
      <c r="GM359" s="256">
        <v>189</v>
      </c>
      <c r="GN359" s="256">
        <v>190</v>
      </c>
      <c r="GO359" s="256">
        <v>191</v>
      </c>
      <c r="GP359" s="256">
        <v>192</v>
      </c>
      <c r="GQ359" s="256">
        <v>193</v>
      </c>
      <c r="GR359" s="256">
        <v>194</v>
      </c>
      <c r="GS359" s="256">
        <v>195</v>
      </c>
      <c r="GT359" s="256">
        <v>196</v>
      </c>
      <c r="GU359" s="256">
        <v>197</v>
      </c>
      <c r="GV359" s="256">
        <v>198</v>
      </c>
      <c r="GW359" s="256">
        <v>199</v>
      </c>
      <c r="GX359" s="256">
        <v>200</v>
      </c>
      <c r="GY359" s="256">
        <v>201</v>
      </c>
      <c r="GZ359" s="256">
        <v>202</v>
      </c>
      <c r="HA359" s="256">
        <v>203</v>
      </c>
      <c r="HB359" s="256">
        <v>204</v>
      </c>
      <c r="HC359" s="256">
        <v>205</v>
      </c>
      <c r="HD359" s="256">
        <v>206</v>
      </c>
      <c r="HE359" s="256">
        <v>207</v>
      </c>
      <c r="HF359" s="256">
        <v>208</v>
      </c>
      <c r="HG359" s="256">
        <v>209</v>
      </c>
      <c r="HH359" s="256">
        <v>210</v>
      </c>
      <c r="HI359" s="256">
        <v>211</v>
      </c>
      <c r="HJ359" s="256">
        <v>212</v>
      </c>
      <c r="HK359" s="256">
        <v>213</v>
      </c>
      <c r="HL359" s="256">
        <v>214</v>
      </c>
      <c r="HM359" s="256">
        <v>215</v>
      </c>
      <c r="HN359" s="256">
        <v>216</v>
      </c>
      <c r="HO359" s="256">
        <v>217</v>
      </c>
      <c r="HP359" s="256">
        <v>218</v>
      </c>
      <c r="HQ359" s="256">
        <v>219</v>
      </c>
      <c r="HR359" s="256">
        <v>220</v>
      </c>
      <c r="HS359" s="256">
        <v>221</v>
      </c>
      <c r="HT359" s="256">
        <v>222</v>
      </c>
      <c r="HU359" s="256">
        <v>223</v>
      </c>
      <c r="HV359" s="256">
        <v>224</v>
      </c>
      <c r="HW359" s="256">
        <v>225</v>
      </c>
      <c r="HX359" s="256">
        <v>226</v>
      </c>
      <c r="HY359" s="256">
        <v>227</v>
      </c>
      <c r="HZ359" s="256">
        <v>228</v>
      </c>
      <c r="IA359" s="256">
        <v>229</v>
      </c>
      <c r="IB359" s="256">
        <v>230</v>
      </c>
      <c r="IC359" s="256">
        <v>231</v>
      </c>
      <c r="ID359" s="256">
        <v>232</v>
      </c>
      <c r="IE359" s="256">
        <v>233</v>
      </c>
      <c r="IF359" s="256">
        <v>234</v>
      </c>
      <c r="IG359" s="256">
        <v>235</v>
      </c>
      <c r="IH359" s="256">
        <v>236</v>
      </c>
      <c r="II359" s="256">
        <v>237</v>
      </c>
      <c r="IJ359" s="256">
        <v>238</v>
      </c>
      <c r="IK359" s="256">
        <v>239</v>
      </c>
      <c r="IL359" s="256">
        <v>240</v>
      </c>
      <c r="IM359" s="256">
        <v>241</v>
      </c>
      <c r="IN359" s="256">
        <v>242</v>
      </c>
      <c r="IO359" s="256">
        <v>243</v>
      </c>
      <c r="IP359" s="256">
        <v>244</v>
      </c>
      <c r="IQ359" s="256">
        <v>245</v>
      </c>
      <c r="IR359" s="256">
        <v>246</v>
      </c>
      <c r="IS359" s="256">
        <v>247</v>
      </c>
      <c r="IT359" s="256">
        <v>248</v>
      </c>
      <c r="IU359" s="256">
        <v>249</v>
      </c>
      <c r="IV359" s="256">
        <v>250</v>
      </c>
      <c r="IW359" s="256">
        <v>251</v>
      </c>
      <c r="IX359" s="256">
        <v>252</v>
      </c>
      <c r="IY359" s="256">
        <v>253</v>
      </c>
      <c r="IZ359" s="256">
        <v>254</v>
      </c>
      <c r="JA359" s="256">
        <v>255</v>
      </c>
      <c r="JB359" s="256">
        <v>256</v>
      </c>
    </row>
    <row r="361" spans="1:262">
      <c r="A361" s="255"/>
      <c r="B361" s="254" t="s">
        <v>565</v>
      </c>
      <c r="C361" s="253" t="s">
        <v>884</v>
      </c>
      <c r="D361" s="252" t="s">
        <v>885</v>
      </c>
      <c r="E361" s="251" t="s">
        <v>886</v>
      </c>
      <c r="F361" s="250" t="s">
        <v>887</v>
      </c>
      <c r="G361" s="249">
        <f ca="1">SUM(G362:G498)</f>
        <v>0.33206988977427943</v>
      </c>
      <c r="H361" s="249">
        <f t="shared" ref="H361:BS361" ca="1" si="593">SUM(H362:H498)</f>
        <v>0.34596343095102383</v>
      </c>
      <c r="I361" s="249">
        <f t="shared" ca="1" si="593"/>
        <v>0.3487664492680187</v>
      </c>
      <c r="J361" s="249">
        <f t="shared" ca="1" si="593"/>
        <v>0.35331264167003384</v>
      </c>
      <c r="K361" s="249">
        <f t="shared" ca="1" si="593"/>
        <v>0.3575861870531023</v>
      </c>
      <c r="L361" s="249">
        <f t="shared" ca="1" si="593"/>
        <v>0.35687856915047123</v>
      </c>
      <c r="M361" s="249">
        <f t="shared" ca="1" si="593"/>
        <v>0.35790609280130065</v>
      </c>
      <c r="N361" s="249">
        <f t="shared" ca="1" si="593"/>
        <v>0.35231125888974851</v>
      </c>
      <c r="O361" s="249">
        <f t="shared" ca="1" si="593"/>
        <v>0.35140725465363254</v>
      </c>
      <c r="P361" s="249">
        <f t="shared" ca="1" si="593"/>
        <v>0.34592856720897086</v>
      </c>
      <c r="Q361" s="249">
        <f t="shared" ca="1" si="593"/>
        <v>0.34722288166784576</v>
      </c>
      <c r="R361" s="249">
        <f t="shared" ca="1" si="593"/>
        <v>0.34503862048969719</v>
      </c>
      <c r="S361" s="249">
        <f t="shared" ca="1" si="593"/>
        <v>0.34783962028472348</v>
      </c>
      <c r="T361" s="249">
        <f t="shared" ca="1" si="593"/>
        <v>0.34598692386278718</v>
      </c>
      <c r="U361" s="249">
        <f t="shared" ca="1" si="593"/>
        <v>0.34563863164562592</v>
      </c>
      <c r="V361" s="249">
        <f t="shared" ca="1" si="593"/>
        <v>0.34077888007485829</v>
      </c>
      <c r="W361" s="249">
        <f t="shared" ca="1" si="593"/>
        <v>0.33646940374448492</v>
      </c>
      <c r="X361" s="249">
        <f t="shared" ca="1" si="593"/>
        <v>0.33100473629536403</v>
      </c>
      <c r="Y361" s="249">
        <f t="shared" ca="1" si="593"/>
        <v>0.32717508760957392</v>
      </c>
      <c r="Z361" s="249">
        <f t="shared" ca="1" si="593"/>
        <v>0.32532747049658572</v>
      </c>
      <c r="AA361" s="249">
        <f t="shared" ca="1" si="593"/>
        <v>0.32425634916938884</v>
      </c>
      <c r="AB361" s="249">
        <f t="shared" ca="1" si="593"/>
        <v>0.3248470220344391</v>
      </c>
      <c r="AC361" s="249">
        <f t="shared" ca="1" si="593"/>
        <v>0.32303496275807753</v>
      </c>
      <c r="AD361" s="249">
        <f t="shared" ca="1" si="593"/>
        <v>0.32133977265949742</v>
      </c>
      <c r="AE361" s="249">
        <f t="shared" ca="1" si="593"/>
        <v>0.31582115970233998</v>
      </c>
      <c r="AF361" s="249">
        <f t="shared" ca="1" si="593"/>
        <v>0.31139370097309571</v>
      </c>
      <c r="AG361" s="249">
        <f t="shared" ca="1" si="593"/>
        <v>0.30515736421117284</v>
      </c>
      <c r="AH361" s="249">
        <f t="shared" ca="1" si="593"/>
        <v>0.30232635697483345</v>
      </c>
      <c r="AI361" s="249">
        <f t="shared" ca="1" si="593"/>
        <v>0.29954868058073314</v>
      </c>
      <c r="AJ361" s="249">
        <f t="shared" ca="1" si="593"/>
        <v>0.29978980246146142</v>
      </c>
      <c r="AK361" s="249">
        <f t="shared" ca="1" si="593"/>
        <v>0.29897855938132406</v>
      </c>
      <c r="AL361" s="249">
        <f t="shared" ca="1" si="593"/>
        <v>0.29821404238129123</v>
      </c>
      <c r="AM361" s="249">
        <f t="shared" ca="1" si="593"/>
        <v>0.29494047685467845</v>
      </c>
      <c r="AN361" s="249">
        <f t="shared" ca="1" si="593"/>
        <v>0.29039372185812451</v>
      </c>
      <c r="AO361" s="249">
        <f t="shared" ca="1" si="593"/>
        <v>0.28494365985395564</v>
      </c>
      <c r="AP361" s="249">
        <f t="shared" ca="1" si="593"/>
        <v>0.27985321938693597</v>
      </c>
      <c r="AQ361" s="249">
        <f t="shared" ca="1" si="593"/>
        <v>0.27674851748331064</v>
      </c>
      <c r="AR361" s="249">
        <f t="shared" ca="1" si="593"/>
        <v>0.27488453149662573</v>
      </c>
      <c r="AS361" s="249">
        <f t="shared" ca="1" si="593"/>
        <v>0.27511125840606265</v>
      </c>
      <c r="AT361" s="249">
        <f t="shared" ca="1" si="593"/>
        <v>0.27443030599033885</v>
      </c>
      <c r="AU361" s="249">
        <f t="shared" ca="1" si="593"/>
        <v>0.27366252771714267</v>
      </c>
      <c r="AV361" s="249">
        <f t="shared" ca="1" si="593"/>
        <v>0.2699033595540174</v>
      </c>
      <c r="AW361" s="249">
        <f t="shared" ca="1" si="593"/>
        <v>0.26578006964891915</v>
      </c>
      <c r="AX361" s="249">
        <f t="shared" ca="1" si="593"/>
        <v>0.25984006723998693</v>
      </c>
      <c r="AY361" s="249">
        <f t="shared" ca="1" si="593"/>
        <v>0.25589846398544258</v>
      </c>
      <c r="AZ361" s="249">
        <f t="shared" ca="1" si="593"/>
        <v>0.25238506893417528</v>
      </c>
      <c r="BA361" s="249">
        <f t="shared" ca="1" si="593"/>
        <v>0.25195109335636279</v>
      </c>
      <c r="BB361" s="249">
        <f t="shared" ca="1" si="593"/>
        <v>0.25137144422739111</v>
      </c>
      <c r="BC361" s="249">
        <f t="shared" ca="1" si="593"/>
        <v>0.25183712792491175</v>
      </c>
      <c r="BD361" s="249">
        <f t="shared" ca="1" si="593"/>
        <v>0.2497543471705454</v>
      </c>
      <c r="BE361" s="249">
        <f t="shared" ca="1" si="593"/>
        <v>0.2470027615005605</v>
      </c>
      <c r="BF361" s="249">
        <f t="shared" ca="1" si="593"/>
        <v>0.24160417535685183</v>
      </c>
      <c r="BG361" s="249">
        <f t="shared" ca="1" si="593"/>
        <v>0.23701991038340789</v>
      </c>
      <c r="BH361" s="249">
        <f t="shared" ca="1" si="593"/>
        <v>0.23218722962133889</v>
      </c>
      <c r="BI361" s="249">
        <f t="shared" ca="1" si="593"/>
        <v>0.23027685733659575</v>
      </c>
      <c r="BJ361" s="249">
        <f t="shared" ca="1" si="593"/>
        <v>0.22891455873831792</v>
      </c>
      <c r="BK361" s="249">
        <f t="shared" ca="1" si="593"/>
        <v>0.22958994842112349</v>
      </c>
      <c r="BL361" s="249">
        <f t="shared" ca="1" si="593"/>
        <v>0.22856050543327344</v>
      </c>
      <c r="BM361" s="249">
        <f t="shared" ca="1" si="593"/>
        <v>0.22725668833146487</v>
      </c>
      <c r="BN361" s="249">
        <f t="shared" ca="1" si="593"/>
        <v>0.22241161882160251</v>
      </c>
      <c r="BO361" s="249">
        <f t="shared" ca="1" si="593"/>
        <v>0.21787431981622041</v>
      </c>
      <c r="BP361" s="249">
        <f t="shared" ca="1" si="593"/>
        <v>0.2096924864155004</v>
      </c>
      <c r="BQ361" s="249">
        <f t="shared" ca="1" si="593"/>
        <v>0.20651683238867477</v>
      </c>
      <c r="BR361" s="249">
        <f t="shared" ca="1" si="593"/>
        <v>0.14872602337470503</v>
      </c>
      <c r="BS361" s="249">
        <f t="shared" ca="1" si="593"/>
        <v>4.0521828827030829E-2</v>
      </c>
      <c r="BT361" s="249">
        <f t="shared" ref="BT361:EE361" ca="1" si="594">SUM(BT362:BT498)</f>
        <v>-5.1109138749399714E-2</v>
      </c>
      <c r="BU361" s="249">
        <f t="shared" ca="1" si="594"/>
        <v>-0.13049716482148352</v>
      </c>
      <c r="BV361" s="249">
        <f t="shared" ca="1" si="594"/>
        <v>-0.19671740118826561</v>
      </c>
      <c r="BW361" s="249">
        <f t="shared" ca="1" si="594"/>
        <v>-0.25851637216335477</v>
      </c>
      <c r="BX361" s="249">
        <f t="shared" ca="1" si="594"/>
        <v>-0.30967740286172535</v>
      </c>
      <c r="BY361" s="249">
        <f t="shared" ca="1" si="594"/>
        <v>-0.35699953873369905</v>
      </c>
      <c r="BZ361" s="249">
        <f t="shared" ca="1" si="594"/>
        <v>-0.3932854087448005</v>
      </c>
      <c r="CA361" s="249">
        <f t="shared" ca="1" si="594"/>
        <v>-0.42554890231247849</v>
      </c>
      <c r="CB361" s="249">
        <f t="shared" ca="1" si="594"/>
        <v>-0.44831910795155783</v>
      </c>
      <c r="CC361" s="249">
        <f t="shared" ca="1" si="594"/>
        <v>-0.46940422030672058</v>
      </c>
      <c r="CD361" s="249">
        <f t="shared" ca="1" si="594"/>
        <v>-0.4850486652524244</v>
      </c>
      <c r="CE361" s="249">
        <f t="shared" ca="1" si="594"/>
        <v>-0.50154805142747971</v>
      </c>
      <c r="CF361" s="249">
        <f t="shared" ca="1" si="594"/>
        <v>-0.51519096843249435</v>
      </c>
      <c r="CG361" s="249">
        <f t="shared" ca="1" si="594"/>
        <v>-0.52881777457244883</v>
      </c>
      <c r="CH361" s="249">
        <f t="shared" ca="1" si="594"/>
        <v>-0.5391175731441451</v>
      </c>
      <c r="CI361" s="249">
        <f t="shared" ca="1" si="594"/>
        <v>-0.54657083863677902</v>
      </c>
      <c r="CJ361" s="249">
        <f t="shared" ca="1" si="594"/>
        <v>-0.55070117854155942</v>
      </c>
      <c r="CK361" s="249">
        <f t="shared" ca="1" si="594"/>
        <v>-0.55146059141496917</v>
      </c>
      <c r="CL361" s="249">
        <f t="shared" ca="1" si="594"/>
        <v>-0.55192873419772981</v>
      </c>
      <c r="CM361" s="249">
        <f t="shared" ca="1" si="594"/>
        <v>-0.5508622385526698</v>
      </c>
      <c r="CN361" s="249">
        <f t="shared" ca="1" si="594"/>
        <v>-0.55265716892922612</v>
      </c>
      <c r="CO361" s="249">
        <f t="shared" ca="1" si="594"/>
        <v>-0.55312568746812607</v>
      </c>
      <c r="CP361" s="249">
        <f t="shared" ca="1" si="594"/>
        <v>-0.55617435413930172</v>
      </c>
      <c r="CQ361" s="249">
        <f t="shared" ca="1" si="594"/>
        <v>-0.55548909393943424</v>
      </c>
      <c r="CR361" s="249">
        <f t="shared" ca="1" si="594"/>
        <v>-0.55539674402666928</v>
      </c>
      <c r="CS361" s="249">
        <f t="shared" ca="1" si="594"/>
        <v>-0.55043110455018129</v>
      </c>
      <c r="CT361" s="249">
        <f t="shared" ca="1" si="594"/>
        <v>-0.54633889355986986</v>
      </c>
      <c r="CU361" s="249">
        <f t="shared" ca="1" si="594"/>
        <v>-0.53973780475067834</v>
      </c>
      <c r="CV361" s="249">
        <f t="shared" ca="1" si="594"/>
        <v>-0.53597919883062628</v>
      </c>
      <c r="CW361" s="249">
        <f t="shared" ca="1" si="594"/>
        <v>-0.53236904672430363</v>
      </c>
      <c r="CX361" s="249">
        <f t="shared" ca="1" si="594"/>
        <v>-0.53118048294412235</v>
      </c>
      <c r="CY361" s="249">
        <f t="shared" ca="1" si="594"/>
        <v>-0.52983724179873781</v>
      </c>
      <c r="CZ361" s="249">
        <f t="shared" ca="1" si="594"/>
        <v>-0.52763168603818011</v>
      </c>
      <c r="DA361" s="249">
        <f t="shared" ca="1" si="594"/>
        <v>-0.52410872989565815</v>
      </c>
      <c r="DB361" s="249">
        <f t="shared" ca="1" si="594"/>
        <v>-0.51772291420413918</v>
      </c>
      <c r="DC361" s="249">
        <f t="shared" ca="1" si="594"/>
        <v>-0.51165744560193216</v>
      </c>
      <c r="DD361" s="249">
        <f t="shared" ca="1" si="594"/>
        <v>-0.50394210141805507</v>
      </c>
      <c r="DE361" s="249">
        <f t="shared" ca="1" si="594"/>
        <v>-0.4997278271260519</v>
      </c>
      <c r="DF361" s="249">
        <f t="shared" ca="1" si="594"/>
        <v>-0.49494926996016336</v>
      </c>
      <c r="DG361" s="249">
        <f t="shared" ca="1" si="594"/>
        <v>-0.49415176673136491</v>
      </c>
      <c r="DH361" s="249">
        <f t="shared" ca="1" si="594"/>
        <v>-0.49103988561191342</v>
      </c>
      <c r="DI361" s="249">
        <f t="shared" ca="1" si="594"/>
        <v>-0.4895360618800188</v>
      </c>
      <c r="DJ361" s="249">
        <f t="shared" ca="1" si="594"/>
        <v>-0.48381385632686003</v>
      </c>
      <c r="DK361" s="249">
        <f t="shared" ca="1" si="594"/>
        <v>-0.47858449324056518</v>
      </c>
      <c r="DL361" s="249">
        <f t="shared" ca="1" si="594"/>
        <v>-0.47062360381706425</v>
      </c>
      <c r="DM361" s="249">
        <f t="shared" ca="1" si="594"/>
        <v>-0.46465792821817203</v>
      </c>
      <c r="DN361" s="249">
        <f t="shared" ca="1" si="594"/>
        <v>-0.45915435148344763</v>
      </c>
      <c r="DO361" s="249">
        <f t="shared" ca="1" si="594"/>
        <v>-0.45614387922537536</v>
      </c>
      <c r="DP361" s="249">
        <f t="shared" ca="1" si="594"/>
        <v>-0.45433088421613338</v>
      </c>
      <c r="DQ361" s="249">
        <f t="shared" ca="1" si="594"/>
        <v>-0.45224468713657834</v>
      </c>
      <c r="DR361" s="249">
        <f t="shared" ca="1" si="594"/>
        <v>-0.44990677448953442</v>
      </c>
      <c r="DS361" s="249">
        <f t="shared" ca="1" si="594"/>
        <v>-0.44443422612339284</v>
      </c>
      <c r="DT361" s="249">
        <f t="shared" ca="1" si="594"/>
        <v>-0.43910166793614203</v>
      </c>
      <c r="DU361" s="249">
        <f t="shared" ca="1" si="594"/>
        <v>-0.43109201401442648</v>
      </c>
      <c r="DV361" s="249">
        <f t="shared" ca="1" si="594"/>
        <v>-0.42614527293848514</v>
      </c>
      <c r="DW361" s="249">
        <f t="shared" ca="1" si="594"/>
        <v>-0.42033548099222551</v>
      </c>
      <c r="DX361" s="249">
        <f t="shared" ca="1" si="594"/>
        <v>-0.419037514084104</v>
      </c>
      <c r="DY361" s="249">
        <f t="shared" ca="1" si="594"/>
        <v>-0.41621257866438793</v>
      </c>
      <c r="DZ361" s="249">
        <f t="shared" ca="1" si="594"/>
        <v>-0.41588682569333091</v>
      </c>
      <c r="EA361" s="249">
        <f t="shared" ca="1" si="594"/>
        <v>-0.41181536632573679</v>
      </c>
      <c r="EB361" s="249">
        <f t="shared" ca="1" si="594"/>
        <v>-0.40814430341645658</v>
      </c>
      <c r="EC361" s="249">
        <f t="shared" ca="1" si="594"/>
        <v>-0.40106708194102558</v>
      </c>
      <c r="ED361" s="249">
        <f t="shared" ca="1" si="594"/>
        <v>-0.39521450704151018</v>
      </c>
      <c r="EE361" s="249">
        <f t="shared" ca="1" si="594"/>
        <v>-0.3890709429950146</v>
      </c>
      <c r="EF361" s="249">
        <f t="shared" ref="EF361:GQ361" ca="1" si="595">SUM(EF362:EF498)</f>
        <v>-0.38550597382921953</v>
      </c>
      <c r="EG361" s="249">
        <f t="shared" ca="1" si="595"/>
        <v>-0.38336560695541111</v>
      </c>
      <c r="EH361" s="249">
        <f t="shared" ca="1" si="595"/>
        <v>-0.38212350956840041</v>
      </c>
      <c r="EI361" s="249">
        <f t="shared" ca="1" si="595"/>
        <v>-0.38101703891871136</v>
      </c>
      <c r="EJ361" s="249">
        <f t="shared" ca="1" si="595"/>
        <v>-0.37761271566368537</v>
      </c>
      <c r="EK361" s="249">
        <f t="shared" ca="1" si="595"/>
        <v>-0.37358203680796004</v>
      </c>
      <c r="EL361" s="249">
        <f t="shared" ca="1" si="595"/>
        <v>-0.36671939428604716</v>
      </c>
      <c r="EM361" s="249">
        <f t="shared" ca="1" si="595"/>
        <v>-0.36147907119908584</v>
      </c>
      <c r="EN361" s="249">
        <f t="shared" ca="1" si="595"/>
        <v>-0.35538459389572569</v>
      </c>
      <c r="EO361" s="249">
        <f t="shared" ca="1" si="595"/>
        <v>-0.35324639044237716</v>
      </c>
      <c r="EP361" s="249">
        <f t="shared" ca="1" si="595"/>
        <v>-0.35062200479789984</v>
      </c>
      <c r="EQ361" s="249">
        <f t="shared" ca="1" si="595"/>
        <v>-0.35095558899033391</v>
      </c>
      <c r="ER361" s="249">
        <f t="shared" ca="1" si="595"/>
        <v>-0.34855163205263801</v>
      </c>
      <c r="ES361" s="249">
        <f t="shared" ca="1" si="595"/>
        <v>-0.34667282248257708</v>
      </c>
      <c r="ET361" s="249">
        <f t="shared" ca="1" si="595"/>
        <v>-0.3410121012062875</v>
      </c>
      <c r="EU361" s="249">
        <f t="shared" ca="1" si="595"/>
        <v>-0.33600472902308037</v>
      </c>
      <c r="EV361" s="249">
        <f t="shared" ca="1" si="595"/>
        <v>-0.32947030948637251</v>
      </c>
      <c r="EW361" s="249">
        <f t="shared" ca="1" si="595"/>
        <v>-0.32560918586083837</v>
      </c>
      <c r="EX361" s="249">
        <f t="shared" ca="1" si="595"/>
        <v>-0.32249469913930506</v>
      </c>
      <c r="EY361" s="249">
        <f t="shared" ca="1" si="595"/>
        <v>-0.32184987231584389</v>
      </c>
      <c r="EZ361" s="249">
        <f t="shared" ca="1" si="595"/>
        <v>-0.32110771627233292</v>
      </c>
      <c r="FA361" s="249">
        <f t="shared" ca="1" si="595"/>
        <v>-0.31995280862984704</v>
      </c>
      <c r="FB361" s="249">
        <f t="shared" ca="1" si="595"/>
        <v>-0.31701694446282846</v>
      </c>
      <c r="FC361" s="249">
        <f t="shared" ca="1" si="595"/>
        <v>-0.31216734090644566</v>
      </c>
      <c r="FD361" s="249">
        <f t="shared" ca="1" si="595"/>
        <v>-0.30674529447890131</v>
      </c>
      <c r="FE361" s="249">
        <f t="shared" ca="1" si="595"/>
        <v>-0.30100342815416598</v>
      </c>
      <c r="FF361" s="249">
        <f t="shared" ca="1" si="595"/>
        <v>-0.2975470204646341</v>
      </c>
      <c r="FG361" s="249">
        <f t="shared" ca="1" si="595"/>
        <v>-0.29495533440642696</v>
      </c>
      <c r="FH361" s="249">
        <f t="shared" ca="1" si="595"/>
        <v>-0.29501310453837748</v>
      </c>
      <c r="FI361" s="249">
        <f t="shared" ca="1" si="595"/>
        <v>-0.29401026635819327</v>
      </c>
      <c r="FJ361" s="249">
        <f t="shared" ca="1" si="595"/>
        <v>-0.29351677852802854</v>
      </c>
      <c r="FK361" s="249">
        <f t="shared" ca="1" si="595"/>
        <v>-0.2896731561264162</v>
      </c>
      <c r="FL361" s="249">
        <f t="shared" ca="1" si="595"/>
        <v>-0.28580313028536369</v>
      </c>
      <c r="FM361" s="249">
        <f t="shared" ca="1" si="595"/>
        <v>-0.27946611847382763</v>
      </c>
      <c r="FN361" s="249">
        <f t="shared" ca="1" si="595"/>
        <v>-0.27535711810008839</v>
      </c>
      <c r="FO361" s="249">
        <f t="shared" ca="1" si="595"/>
        <v>-0.27115875386718002</v>
      </c>
      <c r="FP361" s="249">
        <f t="shared" ca="1" si="595"/>
        <v>-0.27044369298883919</v>
      </c>
      <c r="FQ361" s="249">
        <f t="shared" ca="1" si="595"/>
        <v>-0.26950919381977972</v>
      </c>
      <c r="FR361" s="249">
        <f t="shared" ca="1" si="595"/>
        <v>-0.26999188018382092</v>
      </c>
      <c r="FS361" s="249">
        <f t="shared" ca="1" si="595"/>
        <v>-0.26814096492056655</v>
      </c>
      <c r="FT361" s="249">
        <f t="shared" ca="1" si="595"/>
        <v>-0.26541389305752083</v>
      </c>
      <c r="FU361" s="249">
        <f t="shared" ca="1" si="595"/>
        <v>-0.26041569577617507</v>
      </c>
      <c r="FV361" s="249">
        <f t="shared" ca="1" si="595"/>
        <v>-0.25525666827208188</v>
      </c>
      <c r="FW361" s="249">
        <f t="shared" ca="1" si="595"/>
        <v>-0.25074449565494206</v>
      </c>
      <c r="FX361" s="249">
        <f t="shared" ca="1" si="595"/>
        <v>-0.24768351732490571</v>
      </c>
      <c r="FY361" s="249">
        <f t="shared" ca="1" si="595"/>
        <v>-0.24703272869314608</v>
      </c>
      <c r="FZ361" s="249">
        <f t="shared" ca="1" si="595"/>
        <v>-0.24655049766229539</v>
      </c>
      <c r="GA361" s="249">
        <f t="shared" ca="1" si="595"/>
        <v>-0.2471503712787117</v>
      </c>
      <c r="GB361" s="249">
        <f t="shared" ca="1" si="595"/>
        <v>-0.24483608007105498</v>
      </c>
      <c r="GC361" s="249">
        <f t="shared" ca="1" si="595"/>
        <v>-0.24251647559801001</v>
      </c>
      <c r="GD361" s="249">
        <f t="shared" ca="1" si="595"/>
        <v>-0.23663083781815256</v>
      </c>
      <c r="GE361" s="249">
        <f t="shared" ca="1" si="595"/>
        <v>-0.23268013882972527</v>
      </c>
      <c r="GF361" s="249">
        <f t="shared" ca="1" si="595"/>
        <v>-0.22721581167540125</v>
      </c>
      <c r="GG361" s="249">
        <f t="shared" ca="1" si="595"/>
        <v>-0.22601138283725267</v>
      </c>
      <c r="GH361" s="249">
        <f t="shared" ca="1" si="595"/>
        <v>-0.22401117195459361</v>
      </c>
      <c r="GI361" s="249">
        <f t="shared" ca="1" si="595"/>
        <v>-0.22530884099071333</v>
      </c>
      <c r="GJ361" s="249">
        <f t="shared" ca="1" si="595"/>
        <v>-0.22379893708424317</v>
      </c>
      <c r="GK361" s="249">
        <f t="shared" ca="1" si="595"/>
        <v>-0.22283683210733415</v>
      </c>
      <c r="GL361" s="249">
        <f t="shared" ca="1" si="595"/>
        <v>-0.21789073608698728</v>
      </c>
      <c r="GM361" s="249">
        <f t="shared" ca="1" si="595"/>
        <v>-0.21307099364086679</v>
      </c>
      <c r="GN361" s="249">
        <f t="shared" ca="1" si="595"/>
        <v>-0.20567507048513581</v>
      </c>
      <c r="GO361" s="249">
        <f t="shared" ca="1" si="595"/>
        <v>-0.20013484087494043</v>
      </c>
      <c r="GP361" s="249">
        <f t="shared" ca="1" si="595"/>
        <v>-0.15877634944028285</v>
      </c>
      <c r="GQ361" s="249">
        <f t="shared" ca="1" si="595"/>
        <v>-5.5421702585494149E-2</v>
      </c>
      <c r="GR361" s="249">
        <f t="shared" ref="GR361:JB361" ca="1" si="596">SUM(GR362:GR498)</f>
        <v>4.3017366564634819E-2</v>
      </c>
      <c r="GS361" s="249">
        <f t="shared" ca="1" si="596"/>
        <v>0.12204168461741792</v>
      </c>
      <c r="GT361" s="249">
        <f t="shared" ca="1" si="596"/>
        <v>0.19162064322698397</v>
      </c>
      <c r="GU361" s="249">
        <f t="shared" ca="1" si="596"/>
        <v>0.25334529369213027</v>
      </c>
      <c r="GV361" s="249">
        <f t="shared" ca="1" si="596"/>
        <v>0.30685845100170156</v>
      </c>
      <c r="GW361" s="249">
        <f t="shared" ca="1" si="596"/>
        <v>0.35415735299742956</v>
      </c>
      <c r="GX361" s="249">
        <f t="shared" ca="1" si="596"/>
        <v>0.39224532567678028</v>
      </c>
      <c r="GY361" s="249">
        <f t="shared" ca="1" si="596"/>
        <v>0.42442699310051024</v>
      </c>
      <c r="GZ361" s="249">
        <f t="shared" ca="1" si="596"/>
        <v>0.44865135377450455</v>
      </c>
      <c r="HA361" s="249">
        <f t="shared" ca="1" si="596"/>
        <v>0.4695589683691177</v>
      </c>
      <c r="HB361" s="249">
        <f t="shared" ca="1" si="596"/>
        <v>0.48642400940071573</v>
      </c>
      <c r="HC361" s="249">
        <f t="shared" ca="1" si="596"/>
        <v>0.50265458882771685</v>
      </c>
      <c r="HD361" s="249">
        <f t="shared" ca="1" si="596"/>
        <v>0.5173416912495975</v>
      </c>
      <c r="HE361" s="249">
        <f t="shared" ca="1" si="596"/>
        <v>0.53064292588586925</v>
      </c>
      <c r="HF361" s="249">
        <f t="shared" ca="1" si="596"/>
        <v>0.54182352392981747</v>
      </c>
      <c r="HG361" s="249">
        <f t="shared" ca="1" si="596"/>
        <v>0.54895151347232518</v>
      </c>
      <c r="HH361" s="249">
        <f t="shared" ca="1" si="596"/>
        <v>0.55378039013405955</v>
      </c>
      <c r="HI361" s="249">
        <f t="shared" ca="1" si="596"/>
        <v>0.55428471898660792</v>
      </c>
      <c r="HJ361" s="249">
        <f t="shared" ca="1" si="596"/>
        <v>0.55523256600321824</v>
      </c>
      <c r="HK361" s="249">
        <f t="shared" ca="1" si="596"/>
        <v>0.55405157271516026</v>
      </c>
      <c r="HL361" s="249">
        <f t="shared" ca="1" si="596"/>
        <v>0.55606878531104442</v>
      </c>
      <c r="HM361" s="249">
        <f t="shared" ca="1" si="596"/>
        <v>0.55662070647928241</v>
      </c>
      <c r="HN361" s="249">
        <f t="shared" ca="1" si="596"/>
        <v>0.55960892344076185</v>
      </c>
      <c r="HO361" s="249">
        <f t="shared" ca="1" si="596"/>
        <v>0.55923663637156307</v>
      </c>
      <c r="HP361" s="249">
        <f t="shared" ca="1" si="596"/>
        <v>0.55880171142163981</v>
      </c>
      <c r="HQ361" s="249">
        <f t="shared" ca="1" si="596"/>
        <v>0.55437547712952162</v>
      </c>
      <c r="HR361" s="249">
        <f t="shared" ca="1" si="596"/>
        <v>0.54969291654279662</v>
      </c>
      <c r="HS361" s="249">
        <f t="shared" ca="1" si="596"/>
        <v>0.54381593136077944</v>
      </c>
      <c r="HT361" s="249">
        <f t="shared" ca="1" si="596"/>
        <v>0.53928876869513609</v>
      </c>
      <c r="HU361" s="249">
        <f t="shared" ca="1" si="596"/>
        <v>0.5365098635382749</v>
      </c>
      <c r="HV361" s="249">
        <f t="shared" ca="1" si="596"/>
        <v>0.53447381837427044</v>
      </c>
      <c r="HW361" s="249">
        <f t="shared" ca="1" si="596"/>
        <v>0.53396506142850331</v>
      </c>
      <c r="HX361" s="249">
        <f t="shared" ca="1" si="596"/>
        <v>0.53095009292602813</v>
      </c>
      <c r="HY361" s="249">
        <f t="shared" ca="1" si="596"/>
        <v>0.52814979000519835</v>
      </c>
      <c r="HZ361" s="249">
        <f t="shared" ca="1" si="596"/>
        <v>0.52111036918251796</v>
      </c>
      <c r="IA361" s="249">
        <f t="shared" ca="1" si="596"/>
        <v>0.51554841852824307</v>
      </c>
      <c r="IB361" s="249">
        <f t="shared" ca="1" si="596"/>
        <v>0.50743425010610077</v>
      </c>
      <c r="IC361" s="249">
        <f t="shared" ca="1" si="596"/>
        <v>0.50342477914956807</v>
      </c>
      <c r="ID361" s="249">
        <f t="shared" ca="1" si="596"/>
        <v>0.4985632662369795</v>
      </c>
      <c r="IE361" s="249">
        <f t="shared" ca="1" si="596"/>
        <v>0.53112116372671425</v>
      </c>
      <c r="IF361" s="249">
        <f t="shared" ca="1" si="596"/>
        <v>0.49476649416023943</v>
      </c>
      <c r="IG361" s="249">
        <f t="shared" ca="1" si="596"/>
        <v>0.4928272786675631</v>
      </c>
      <c r="IH361" s="249">
        <f t="shared" ca="1" si="596"/>
        <v>0.48761298879976878</v>
      </c>
      <c r="II361" s="249">
        <f t="shared" ca="1" si="596"/>
        <v>0.48173057684300308</v>
      </c>
      <c r="IJ361" s="249">
        <f t="shared" ca="1" si="596"/>
        <v>0.47442398278506498</v>
      </c>
      <c r="IK361" s="249">
        <f t="shared" ca="1" si="596"/>
        <v>0.46774045559148375</v>
      </c>
      <c r="IL361" s="249">
        <f t="shared" ca="1" si="596"/>
        <v>0.46285734137357931</v>
      </c>
      <c r="IM361" s="249">
        <f t="shared" ca="1" si="596"/>
        <v>0.45926999055599504</v>
      </c>
      <c r="IN361" s="249">
        <f t="shared" ca="1" si="596"/>
        <v>0.45781773773601558</v>
      </c>
      <c r="IO361" s="249">
        <f t="shared" ca="1" si="596"/>
        <v>0.45553834403018001</v>
      </c>
      <c r="IP361" s="249">
        <f t="shared" ca="1" si="596"/>
        <v>0.45304759789698396</v>
      </c>
      <c r="IQ361" s="249">
        <f t="shared" ca="1" si="596"/>
        <v>0.44802714003223981</v>
      </c>
      <c r="IR361" s="249">
        <f t="shared" ca="1" si="596"/>
        <v>0.44176305874448452</v>
      </c>
      <c r="IS361" s="249">
        <f t="shared" ca="1" si="596"/>
        <v>0.43511836668800197</v>
      </c>
      <c r="IT361" s="249">
        <f t="shared" ca="1" si="596"/>
        <v>0.42819072234559413</v>
      </c>
      <c r="IU361" s="249">
        <f t="shared" ca="1" si="596"/>
        <v>0.42493948290411948</v>
      </c>
      <c r="IV361" s="249">
        <f t="shared" ca="1" si="596"/>
        <v>0.42030534494188632</v>
      </c>
      <c r="IW361" s="249">
        <f t="shared" ca="1" si="596"/>
        <v>0.42159727478355119</v>
      </c>
      <c r="IX361" s="249">
        <f t="shared" ca="1" si="596"/>
        <v>0.41608600864497081</v>
      </c>
      <c r="IY361" s="249">
        <f t="shared" ca="1" si="596"/>
        <v>0.4184768074746138</v>
      </c>
      <c r="IZ361" s="249">
        <f t="shared" ca="1" si="596"/>
        <v>0.40624600199870226</v>
      </c>
      <c r="JA361" s="249">
        <f t="shared" ca="1" si="596"/>
        <v>0.41193563892766044</v>
      </c>
      <c r="JB361" s="249">
        <f t="shared" ca="1" si="596"/>
        <v>0.34657492461539535</v>
      </c>
    </row>
    <row r="362" spans="1:262">
      <c r="B362" s="248">
        <v>1</v>
      </c>
      <c r="C362" s="247">
        <f>0+Div_Nt_load2</f>
        <v>1.953125E-5</v>
      </c>
      <c r="D362" s="244">
        <f t="shared" ref="D362:D425" ca="1" si="597">Vo_set2+E362</f>
        <v>12.33206988977428</v>
      </c>
      <c r="E362" s="243">
        <f ca="1">G361</f>
        <v>0.33206988977427943</v>
      </c>
      <c r="F362" s="242">
        <v>1</v>
      </c>
      <c r="G362" s="240">
        <f ca="1">2*IMREAL(K101)*COS(2*PI()*B101*1/Nt_load2)-2*IMAGINARY(K101)*SIN(2*PI()*B101*1/Nt_load2)</f>
        <v>0.5029599747936675</v>
      </c>
      <c r="H362" s="240">
        <f t="shared" ref="H362:H425" ca="1" si="598">2*IMREAL(K101)*COS(2*PI()*B101*2/Nt_load2)-2*IMAGINARY(K101)*SIN(2*PI()*B101*2/Nt_load2)</f>
        <v>0.49975894015421207</v>
      </c>
      <c r="I362" s="240">
        <f t="shared" ref="I362:I425" ca="1" si="599">2*IMREAL(K101)*COS(2*PI()*B101*3/Nt_load2)-2*IMAGINARY(K101)*SIN(2*PI()*B101*3/Nt_load2)</f>
        <v>0.49625686941639807</v>
      </c>
      <c r="J362" s="240">
        <f t="shared" ref="J362:J425" ca="1" si="600">2*IMREAL(K101)*COS(2*PI()*B101*4/Nt_load2)-2*IMAGINARY(K101)*SIN(2*PI()*B101*4/Nt_load2)</f>
        <v>0.49245587209668723</v>
      </c>
      <c r="K362" s="240">
        <f t="shared" ref="K362:K425" ca="1" si="601">2*IMREAL(K101)*COS(2*PI()*B101*5/Nt_load2)-2*IMAGINARY(K101)*SIN(2*PI()*B101*5/Nt_load2)</f>
        <v>0.48835823777373644</v>
      </c>
      <c r="L362" s="240">
        <f t="shared" ref="L362:L425" ca="1" si="602">2*IMREAL(K101)*COS(2*PI()*B101*6/Nt_load2)-2*IMAGINARY(K101)*SIN(2*PI()*B101*6/Nt_load2)</f>
        <v>0.4839664347092415</v>
      </c>
      <c r="M362" s="240">
        <f t="shared" ref="M362:M425" ca="1" si="603">2*IMREAL(K101)*COS(2*PI()*B101*7/Nt_load2)-2*IMAGINARY(K101)*SIN(2*PI()*B101*7/Nt_load2)</f>
        <v>0.47928310836114829</v>
      </c>
      <c r="N362" s="240">
        <f t="shared" ref="N362:N425" ca="1" si="604">2*IMREAL(K101)*COS(2*PI()*B101*8/Nt_load2)-2*IMAGINARY(K101)*SIN(2*PI()*B101*8/Nt_load2)</f>
        <v>0.4743110797901281</v>
      </c>
      <c r="O362" s="240">
        <f t="shared" ref="O362:O425" ca="1" si="605">2*IMREAL(K101)*COS(2*PI()*B101*9/Nt_load2)-2*IMAGINARY(K101)*SIN(2*PI()*B101*9/Nt_load2)</f>
        <v>0.46905334396027593</v>
      </c>
      <c r="P362" s="240">
        <f t="shared" ref="P362:P425" ca="1" si="606">2*IMREAL(K101)*COS(2*PI()*B101*10/Nt_load2)-2*IMAGINARY(K101)*SIN(2*PI()*B101*10/Nt_load2)</f>
        <v>0.46351306793505626</v>
      </c>
      <c r="Q362" s="240">
        <f t="shared" ref="Q362:Q425" ca="1" si="607">2*IMREAL(K101)*COS(2*PI()*B101*11/Nt_load2)-2*IMAGINARY(K101)*SIN(2*PI()*B101*11/Nt_load2)</f>
        <v>0.45769358896958245</v>
      </c>
      <c r="R362" s="240">
        <f t="shared" ref="R362:R425" ca="1" si="608">2*IMREAL(K101)*COS(2*PI()*B101*12/Nt_load2)-2*IMAGINARY(K101)*SIN(2*PI()*B101*12/Nt_load2)</f>
        <v>0.45159841250037908</v>
      </c>
      <c r="S362" s="240">
        <f t="shared" ref="S362:S425" ca="1" si="609">2*IMREAL(K101)*COS(2*PI()*B101*13/Nt_load2)-2*IMAGINARY(K101)*SIN(2*PI()*B101*13/Nt_load2)</f>
        <v>0.44523121003383775</v>
      </c>
      <c r="T362" s="240">
        <f t="shared" ref="T362:T425" ca="1" si="610">2*IMREAL(K101)*COS(2*PI()*B101*14/Nt_load2)-2*IMAGINARY(K101)*SIN(2*PI()*B101*14/Nt_load2)</f>
        <v>0.43859581693463928</v>
      </c>
      <c r="U362" s="241">
        <f t="shared" ref="U362:U425" ca="1" si="611">2*IMREAL(K101)*COS(2*PI()*B101*15/Nt_load2)-2*IMAGINARY(K101)*SIN(2*PI()*B101*15/Nt_load2)</f>
        <v>0.43169623011547337</v>
      </c>
      <c r="V362" s="240">
        <f t="shared" ref="V362:V425" ca="1" si="612">2*IMREAL(K101)*COS(2*PI()*B101*16/Nt_load2)-2*IMAGINARY(K101)*SIN(2*PI()*B101*16/Nt_load2)</f>
        <v>0.42453660562944751</v>
      </c>
      <c r="W362" s="240">
        <f t="shared" ref="W362:W425" ca="1" si="613">2*IMREAL(K101)*COS(2*PI()*B101*17/Nt_load2)-2*IMAGINARY(K101)*SIN(2*PI()*B101*17/Nt_load2)</f>
        <v>0.41712125616663676</v>
      </c>
      <c r="X362" s="240">
        <f t="shared" ref="X362:X425" ca="1" si="614">2*IMREAL(K101)*COS(2*PI()*B101*18/Nt_load2)-2*IMAGINARY(K101)*SIN(2*PI()*B101*18/Nt_load2)</f>
        <v>0.40945464845627955</v>
      </c>
      <c r="Y362" s="240">
        <f t="shared" ref="Y362:Y425" ca="1" si="615">2*IMREAL(K101)*COS(2*PI()*B101*19/Nt_load2)-2*IMAGINARY(K101)*SIN(2*PI()*B101*19/Nt_load2)</f>
        <v>0.4015414005761877</v>
      </c>
      <c r="Z362" s="240">
        <f t="shared" ref="Z362:Z425" ca="1" si="616">2*IMREAL(K101)*COS(2*PI()*B101*20/Nt_load2)-2*IMAGINARY(K101)*SIN(2*PI()*B101*20/Nt_load2)</f>
        <v>0.39338627917098884</v>
      </c>
      <c r="AA362" s="240">
        <f t="shared" ref="AA362:AA425" ca="1" si="617">2*IMREAL(K101)*COS(2*PI()*B101*21/Nt_load2)-2*IMAGINARY(K101)*SIN(2*PI()*B101*21/Nt_load2)</f>
        <v>0.3849941965808778</v>
      </c>
      <c r="AB362" s="240">
        <f t="shared" ref="AB362:AB425" ca="1" si="618">2*IMREAL(K101)*COS(2*PI()*B101*22/Nt_load2)-2*IMAGINARY(K101)*SIN(2*PI()*B101*22/Nt_load2)</f>
        <v>0.37637020788260672</v>
      </c>
      <c r="AC362" s="240">
        <f t="shared" ref="AC362:AC425" ca="1" si="619">2*IMREAL(K101)*COS(2*PI()*B101*23/Nt_load2)-2*IMAGINARY(K101)*SIN(2*PI()*B101*23/Nt_load2)</f>
        <v>0.36751950784449566</v>
      </c>
      <c r="AD362" s="240">
        <f t="shared" ref="AD362:AD425" ca="1" si="620">2*IMREAL(K101)*COS(2*PI()*B101*24/Nt_load2)-2*IMAGINARY(K101)*SIN(2*PI()*B101*24/Nt_load2)</f>
        <v>0.3584474277972986</v>
      </c>
      <c r="AE362" s="240">
        <f t="shared" ref="AE362:AE425" ca="1" si="621">2*IMREAL(K101)*COS(2*PI()*B101*25/Nt_load2)-2*IMAGINARY(K101)*SIN(2*PI()*B101*25/Nt_load2)</f>
        <v>0.34915943242280911</v>
      </c>
      <c r="AF362" s="240">
        <f t="shared" ref="AF362:AF425" ca="1" si="622">2*IMREAL(K101)*COS(2*PI()*B101*26/Nt_load2)-2*IMAGINARY(K101)*SIN(2*PI()*B101*26/Nt_load2)</f>
        <v>0.33966111646214026</v>
      </c>
      <c r="AG362" s="240">
        <f t="shared" ref="AG362:AG425" ca="1" si="623">2*IMREAL(K101)*COS(2*PI()*B101*27/Nt_load2)-2*IMAGINARY(K101)*SIN(2*PI()*B101*27/Nt_load2)</f>
        <v>0.32995820134566178</v>
      </c>
      <c r="AH362" s="240">
        <f t="shared" ref="AH362:AH425" ca="1" si="624">2*IMREAL(K101)*COS(2*PI()*B101*28/Nt_load2)-2*IMAGINARY(K101)*SIN(2*PI()*B101*28/Nt_load2)</f>
        <v>0.32005653174662452</v>
      </c>
      <c r="AI362" s="240">
        <f t="shared" ref="AI362:AI425" ca="1" si="625">2*IMREAL(K101)*COS(2*PI()*B101*29/Nt_load2)-2*IMAGINARY(K101)*SIN(2*PI()*B101*29/Nt_load2)</f>
        <v>0.3099620720605476</v>
      </c>
      <c r="AJ362" s="240">
        <f t="shared" ref="AJ362:AJ425" ca="1" si="626">2*IMREAL(K101)*COS(2*PI()*B101*30/Nt_load2)-2*IMAGINARY(K101)*SIN(2*PI()*B101*30/Nt_load2)</f>
        <v>0.29968090281248982</v>
      </c>
      <c r="AK362" s="240">
        <f t="shared" ref="AK362:AK425" ca="1" si="627">2*IMREAL(K101)*COS(2*PI()*B101*31/Nt_load2)-2*IMAGINARY(K101)*SIN(2*PI()*B101*31/Nt_load2)</f>
        <v>0.28921921699436859</v>
      </c>
      <c r="AL362" s="240">
        <f t="shared" ref="AL362:AL425" ca="1" si="628">2*IMREAL(K101)*COS(2*PI()*B101*32/Nt_load2)-2*IMAGINARY(K101)*SIN(2*PI()*B101*32/Nt_load2)</f>
        <v>0.27858331633453293</v>
      </c>
      <c r="AM362" s="240">
        <f t="shared" ref="AM362:AM425" ca="1" si="629">2*IMREAL(K101)*COS(2*PI()*B101*33/Nt_load2)-2*IMAGINARY(K101)*SIN(2*PI()*B101*33/Nt_load2)</f>
        <v>0.26777960750183855</v>
      </c>
      <c r="AN362" s="240">
        <f t="shared" ref="AN362:AN425" ca="1" si="630">2*IMREAL(K101)*COS(2*PI()*B101*34/Nt_load2)-2*IMAGINARY(K101)*SIN(2*PI()*B101*34/Nt_load2)</f>
        <v>0.25681459824650948</v>
      </c>
      <c r="AO362" s="240">
        <f t="shared" ref="AO362:AO425" ca="1" si="631">2*IMREAL(K101)*COS(2*PI()*B101*35/Nt_load2)-2*IMAGINARY(K101)*SIN(2*PI()*B101*35/Nt_load2)</f>
        <v>0.24569489348011311</v>
      </c>
      <c r="AP362" s="240">
        <f t="shared" ref="AP362:AP425" ca="1" si="632">2*IMREAL(K101)*COS(2*PI()*B101*36/Nt_load2)-2*IMAGINARY(K101)*SIN(2*PI()*B101*36/Nt_load2)</f>
        <v>0.23442719129700815</v>
      </c>
      <c r="AQ362" s="240">
        <f t="shared" ref="AQ362:AQ425" ca="1" si="633">2*IMREAL(K101)*COS(2*PI()*B101*37/Nt_load2)-2*IMAGINARY(K101)*SIN(2*PI()*B101*37/Nt_load2)</f>
        <v>0.22301827893966311</v>
      </c>
      <c r="AR362" s="240">
        <f t="shared" ref="AR362:AR425" ca="1" si="634">2*IMREAL(K101)*COS(2*PI()*B101*38/Nt_load2)-2*IMAGINARY(K101)*SIN(2*PI()*B101*38/Nt_load2)</f>
        <v>0.21147502871027554</v>
      </c>
      <c r="AS362" s="240">
        <f t="shared" ref="AS362:AS425" ca="1" si="635">2*IMREAL(K101)*COS(2*PI()*B101*39/Nt_load2)-2*IMAGINARY(K101)*SIN(2*PI()*B101*39/Nt_load2)</f>
        <v>0.19980439383115337</v>
      </c>
      <c r="AT362" s="240">
        <f t="shared" ref="AT362:AT425" ca="1" si="636">2*IMREAL(K101)*COS(2*PI()*B101*40/Nt_load2)-2*IMAGINARY(K101)*SIN(2*PI()*B101*40/Nt_load2)</f>
        <v>0.18801340425635488</v>
      </c>
      <c r="AU362" s="240">
        <f t="shared" ref="AU362:AU425" ca="1" si="637">2*IMREAL(K101)*COS(2*PI()*B101*41/Nt_load2)-2*IMAGINARY(K101)*SIN(2*PI()*B101*41/Nt_load2)</f>
        <v>0.17610916243710634</v>
      </c>
      <c r="AV362" s="240">
        <f t="shared" ref="AV362:AV425" ca="1" si="638">2*IMREAL(K101)*COS(2*PI()*B101*42/Nt_load2)-2*IMAGINARY(K101)*SIN(2*PI()*B101*42/Nt_load2)</f>
        <v>0.16409883904355138</v>
      </c>
      <c r="AW362" s="240">
        <f t="shared" ref="AW362:AW425" ca="1" si="639">2*IMREAL(K101)*COS(2*PI()*B101*43/Nt_load2)-2*IMAGINARY(K101)*SIN(2*PI()*B101*43/Nt_load2)</f>
        <v>0.1519896686454075</v>
      </c>
      <c r="AX362" s="240">
        <f t="shared" ref="AX362:AX425" ca="1" si="640">2*IMREAL(K101)*COS(2*PI()*B101*44/Nt_load2)-2*IMAGINARY(K101)*SIN(2*PI()*B101*44/Nt_load2)</f>
        <v>0.13978894535413142</v>
      </c>
      <c r="AY362" s="240">
        <f t="shared" ref="AY362:AY425" ca="1" si="641">2*IMREAL(K101)*COS(2*PI()*B101*45/Nt_load2)-2*IMAGINARY(K101)*SIN(2*PI()*B101*45/Nt_load2)</f>
        <v>0.12750401842921918</v>
      </c>
      <c r="AZ362" s="240">
        <f t="shared" ref="AZ362:AZ425" ca="1" si="642">2*IMREAL(K101)*COS(2*PI()*B101*46/Nt_load2)-2*IMAGINARY(K101)*SIN(2*PI()*B101*46/Nt_load2)</f>
        <v>0.11514228785128768</v>
      </c>
      <c r="BA362" s="240">
        <f t="shared" ref="BA362:BA425" ca="1" si="643">2*IMREAL(K101)*COS(2*PI()*B101*47/Nt_load2)-2*IMAGINARY(K101)*SIN(2*PI()*B101*47/Nt_load2)</f>
        <v>0.10271119986460188</v>
      </c>
      <c r="BB362" s="240">
        <f t="shared" ref="BB362:BB425" ca="1" si="644">2*IMREAL(K101)*COS(2*PI()*B101*48/Nt_load2)-2*IMAGINARY(K101)*SIN(2*PI()*B101*48/Nt_load2)</f>
        <v>9.0218242491736905E-2</v>
      </c>
      <c r="BC362" s="240">
        <f t="shared" ref="BC362:BC425" ca="1" si="645">2*IMREAL(K101)*COS(2*PI()*B101*49/Nt_load2)-2*IMAGINARY(K101)*SIN(2*PI()*B101*49/Nt_load2)</f>
        <v>7.7670941023072246E-2</v>
      </c>
      <c r="BD362" s="240">
        <f t="shared" ref="BD362:BD425" ca="1" si="646">2*IMREAL(K101)*COS(2*PI()*B101*50/Nt_load2)-2*IMAGINARY(K101)*SIN(2*PI()*B101*50/Nt_load2)</f>
        <v>6.5076853483838765E-2</v>
      </c>
      <c r="BE362" s="240">
        <f t="shared" ref="BE362:BE425" ca="1" si="647">2*IMREAL(K101)*COS(2*PI()*B101*51/Nt_load2)-2*IMAGINARY(K101)*SIN(2*PI()*B101*51/Nt_load2)</f>
        <v>5.2443566081446999E-2</v>
      </c>
      <c r="BF362" s="240">
        <f t="shared" ref="BF362:BF425" ca="1" si="648">2*IMREAL(K101)*COS(2*PI()*B101*52/Nt_load2)-2*IMAGINARY(K101)*SIN(2*PI()*B101*52/Nt_load2)</f>
        <v>3.9778688635838916E-2</v>
      </c>
      <c r="BG362" s="240">
        <f t="shared" ref="BG362:BG425" ca="1" si="649">2*IMREAL(K101)*COS(2*PI()*B101*53/Nt_load2)-2*IMAGINARY(K101)*SIN(2*PI()*B101*53/Nt_load2)</f>
        <v>2.7089849995617671E-2</v>
      </c>
      <c r="BH362" s="240">
        <f t="shared" ref="BH362:BH425" ca="1" si="650">2*IMREAL(K101)*COS(2*PI()*B101*54/Nt_load2)-2*IMAGINARY(K101)*SIN(2*PI()*B101*54/Nt_load2)</f>
        <v>1.43846934427138E-2</v>
      </c>
      <c r="BI362" s="240">
        <f t="shared" ref="BI362:BI425" ca="1" si="651">2*IMREAL(K101)*COS(2*PI()*B101*55/Nt_load2)-2*IMAGINARY(K101)*SIN(2*PI()*B101*55/Nt_load2)</f>
        <v>1.6708720883582689E-3</v>
      </c>
      <c r="BJ362" s="240">
        <f t="shared" ref="BJ362:BJ425" ca="1" si="652">2*IMREAL(K101)*COS(2*PI()*B101*56/Nt_load2)-2*IMAGINARY(K101)*SIN(2*PI()*B101*56/Nt_load2)</f>
        <v>-1.104395573686523E-2</v>
      </c>
      <c r="BK362" s="240">
        <f t="shared" ref="BK362:BK425" ca="1" si="653">2*IMREAL(K101)*COS(2*PI()*B101*57/Nt_load2)-2*IMAGINARY(K101)*SIN(2*PI()*B101*57/Nt_load2)</f>
        <v>-2.3752131096112974E-2</v>
      </c>
      <c r="BL362" s="240">
        <f t="shared" ref="BL362:BL425" ca="1" si="654">2*IMREAL(K101)*COS(2*PI()*B101*58/Nt_load2)-2*IMAGINARY(K101)*SIN(2*PI()*B101*58/Nt_load2)</f>
        <v>-3.6445999059737916E-2</v>
      </c>
      <c r="BM362" s="240">
        <f t="shared" ref="BM362:BM425" ca="1" si="655">2*IMREAL(K101)*COS(2*PI()*B101*59/Nt_load2)-2*IMAGINARY(K101)*SIN(2*PI()*B101*59/Nt_load2)</f>
        <v>-4.9117913316332827E-2</v>
      </c>
      <c r="BN362" s="240">
        <f t="shared" ref="BN362:BN425" ca="1" si="656">2*IMREAL(K101)*COS(2*PI()*B101*60/Nt_load2)-2*IMAGINARY(K101)*SIN(2*PI()*B101*60/Nt_load2)</f>
        <v>-6.176024077858306E-2</v>
      </c>
      <c r="BO362" s="240">
        <f t="shared" ref="BO362:BO425" ca="1" si="657">2*IMREAL(K101)*COS(2*PI()*B101*61/Nt_load2)-2*IMAGINARY(K101)*SIN(2*PI()*B101*61/Nt_load2)</f>
        <v>-7.4365366181152526E-2</v>
      </c>
      <c r="BP362" s="240">
        <f t="shared" ref="BP362:BP425" ca="1" si="658">2*IMREAL(K101)*COS(2*PI()*B101*62/Nt_load2)-2*IMAGINARY(K101)*SIN(2*PI()*B101*62/Nt_load2)</f>
        <v>-8.6925696667834521E-2</v>
      </c>
      <c r="BQ362" s="240">
        <f t="shared" ref="BQ362:BQ425" ca="1" si="659">2*IMREAL(K101)*COS(2*PI()*B101*63/Nt_load2)-2*IMAGINARY(K101)*SIN(2*PI()*B101*63/Nt_load2)</f>
        <v>-9.9433666365205078E-2</v>
      </c>
      <c r="BR362" s="240">
        <f t="shared" ref="BR362:BR425" ca="1" si="660">2*IMREAL(K101)*COS(2*PI()*B101*64/Nt_load2)-2*IMAGINARY(K101)*SIN(2*PI()*B101*64/Nt_load2)</f>
        <v>-0.11188174094002137</v>
      </c>
      <c r="BS362" s="240">
        <f t="shared" ref="BS362:BS425" ca="1" si="661">2*IMREAL(K101)*COS(2*PI()*B101*65/Nt_load2)-2*IMAGINARY(K101)*SIN(2*PI()*B101*65/Nt_load2)</f>
        <v>-0.12426242213762316</v>
      </c>
      <c r="BT362" s="240">
        <f t="shared" ref="BT362:BT425" ca="1" si="662">2*IMREAL(K101)*COS(2*PI()*B101*66/Nt_load2)-2*IMAGINARY(K101)*SIN(2*PI()*B101*66/Nt_load2)</f>
        <v>-0.13656825229860059</v>
      </c>
      <c r="BU362" s="240">
        <f t="shared" ref="BU362:BU425" ca="1" si="663">2*IMREAL(K101)*COS(2*PI()*B101*67/Nt_load2)-2*IMAGINARY(K101)*SIN(2*PI()*B101*67/Nt_load2)</f>
        <v>-0.14879181885100912</v>
      </c>
      <c r="BV362" s="240">
        <f t="shared" ref="BV362:BV425" ca="1" si="664">2*IMREAL(K101)*COS(2*PI()*B101*68/Nt_load2)-2*IMAGINARY(K101)*SIN(2*PI()*B101*68/Nt_load2)</f>
        <v>-0.16092575877542636</v>
      </c>
      <c r="BW362" s="240">
        <f t="shared" ref="BW362:BW425" ca="1" si="665">2*IMREAL(K101)*COS(2*PI()*B101*69/Nt_load2)-2*IMAGINARY(K101)*SIN(2*PI()*B101*69/Nt_load2)</f>
        <v>-0.17296276304015887</v>
      </c>
      <c r="BX362" s="240">
        <f t="shared" ref="BX362:BX425" ca="1" si="666">2*IMREAL(K101)*COS(2*PI()*B101*70/Nt_load2)-2*IMAGINARY(K101)*SIN(2*PI()*B101*70/Nt_load2)</f>
        <v>-0.18489558100393028</v>
      </c>
      <c r="BY362" s="240">
        <f t="shared" ref="BY362:BY425" ca="1" si="667">2*IMREAL(K101)*COS(2*PI()*B101*71/Nt_load2)-2*IMAGINARY(K101)*SIN(2*PI()*B101*71/Nt_load2)</f>
        <v>-0.19671702478339609</v>
      </c>
      <c r="BZ362" s="240">
        <f t="shared" ref="BZ362:BZ425" ca="1" si="668">2*IMREAL(K101)*COS(2*PI()*B101*72/Nt_load2)-2*IMAGINARY(K101)*SIN(2*PI()*B101*72/Nt_load2)</f>
        <v>-0.20841997358285563</v>
      </c>
      <c r="CA362" s="240">
        <f t="shared" ref="CA362:CA425" ca="1" si="669">2*IMREAL(K101)*COS(2*PI()*B101*73/Nt_load2)-2*IMAGINARY(K101)*SIN(2*PI()*B101*73/Nt_load2)</f>
        <v>-0.21999737798355368</v>
      </c>
      <c r="CB362" s="240">
        <f t="shared" ref="CB362:CB425" ca="1" si="670">2*IMREAL(K101)*COS(2*PI()*B101*74/Nt_load2)-2*IMAGINARY(K101)*SIN(2*PI()*B101*74/Nt_load2)</f>
        <v>-0.23144226418998631</v>
      </c>
      <c r="CC362" s="240">
        <f t="shared" ref="CC362:CC425" ca="1" si="671">2*IMREAL(K101)*COS(2*PI()*B101*75/Nt_load2)-2*IMAGINARY(K101)*SIN(2*PI()*B101*75/Nt_load2)</f>
        <v>-0.24274773823065446</v>
      </c>
      <c r="CD362" s="240">
        <f t="shared" ref="CD362:CD425" ca="1" si="672">2*IMREAL(K101)*COS(2*PI()*B101*76/Nt_load2)-2*IMAGINARY(K101)*SIN(2*PI()*B101*76/Nt_load2)</f>
        <v>-0.25390699011073503</v>
      </c>
      <c r="CE362" s="240">
        <f t="shared" ref="CE362:CE425" ca="1" si="673">2*IMREAL(K101)*COS(2*PI()*B101*77/Nt_load2)-2*IMAGINARY(K101)*SIN(2*PI()*B101*77/Nt_load2)</f>
        <v>-0.2649132979141669</v>
      </c>
      <c r="CF362" s="240">
        <f t="shared" ref="CF362:CF425" ca="1" si="674">2*IMREAL(K101)*COS(2*PI()*B101*78/Nt_load2)-2*IMAGINARY(K101)*SIN(2*PI()*B101*78/Nt_load2)</f>
        <v>-0.27576003185268139</v>
      </c>
      <c r="CG362" s="240">
        <f t="shared" ref="CG362:CG425" ca="1" si="675">2*IMREAL(K101)*COS(2*PI()*B101*79/Nt_load2)-2*IMAGINARY(K101)*SIN(2*PI()*B101*79/Nt_load2)</f>
        <v>-0.28644065825933968</v>
      </c>
      <c r="CH362" s="240">
        <f t="shared" ref="CH362:CH425" ca="1" si="676">2*IMREAL(K101)*COS(2*PI()*B101*80/Nt_load2)-2*IMAGINARY(K101)*SIN(2*PI()*B101*80/Nt_load2)</f>
        <v>-0.29694874352416856</v>
      </c>
      <c r="CI362" s="240">
        <f t="shared" ref="CI362:CI425" ca="1" si="677">2*IMREAL(K101)*COS(2*PI()*B101*81/Nt_load2)-2*IMAGINARY(K101)*SIN(2*PI()*B101*81/Nt_load2)</f>
        <v>-0.30727795796952717</v>
      </c>
      <c r="CJ362" s="240">
        <f t="shared" ref="CJ362:CJ425" ca="1" si="678">2*IMREAL(K101)*COS(2*PI()*B101*82/Nt_load2)-2*IMAGINARY(K101)*SIN(2*PI()*B101*82/Nt_load2)</f>
        <v>-0.31742207966286784</v>
      </c>
      <c r="CK362" s="240">
        <f t="shared" ref="CK362:CK425" ca="1" si="679">2*IMREAL(K101)*COS(2*PI()*B101*83/Nt_load2)-2*IMAGINARY(K101)*SIN(2*PI()*B101*83/Nt_load2)</f>
        <v>-0.32737499816459581</v>
      </c>
      <c r="CL362" s="240">
        <f t="shared" ref="CL362:CL425" ca="1" si="680">2*IMREAL(K101)*COS(2*PI()*B101*84/Nt_load2)-2*IMAGINARY(K101)*SIN(2*PI()*B101*84/Nt_load2)</f>
        <v>-0.33713071820876894</v>
      </c>
      <c r="CM362" s="240">
        <f t="shared" ref="CM362:CM425" ca="1" si="681">2*IMREAL(K101)*COS(2*PI()*B101*85/Nt_load2)-2*IMAGINARY(K101)*SIN(2*PI()*B101*85/Nt_load2)</f>
        <v>-0.34668336331442257</v>
      </c>
      <c r="CN362" s="240">
        <f t="shared" ref="CN362:CN425" ca="1" si="682">2*IMREAL(K101)*COS(2*PI()*B101*86/Nt_load2)-2*IMAGINARY(K101)*SIN(2*PI()*B101*86/Nt_load2)</f>
        <v>-0.35602717932534156</v>
      </c>
      <c r="CO362" s="240">
        <f t="shared" ref="CO362:CO425" ca="1" si="683">2*IMREAL(K101)*COS(2*PI()*B101*87/Nt_load2)-2*IMAGINARY(K101)*SIN(2*PI()*B101*87/Nt_load2)</f>
        <v>-0.36515653787614866</v>
      </c>
      <c r="CP362" s="240">
        <f t="shared" ref="CP362:CP425" ca="1" si="684">2*IMREAL(K101)*COS(2*PI()*B101*88/Nt_load2)-2*IMAGINARY(K101)*SIN(2*PI()*B101*88/Nt_load2)</f>
        <v>-0.37406593978262154</v>
      </c>
      <c r="CQ362" s="240">
        <f t="shared" ref="CQ362:CQ425" ca="1" si="685">2*IMREAL(K101)*COS(2*PI()*B101*89/Nt_load2)-2*IMAGINARY(K101)*SIN(2*PI()*B101*89/Nt_load2)</f>
        <v>-0.38275001835419598</v>
      </c>
      <c r="CR362" s="240">
        <f t="shared" ref="CR362:CR425" ca="1" si="686">2*IMREAL(K101)*COS(2*PI()*B101*90/Nt_load2)-2*IMAGINARY(K101)*SIN(2*PI()*B101*90/Nt_load2)</f>
        <v>-0.39120354262665868</v>
      </c>
      <c r="CS362" s="240">
        <f t="shared" ref="CS362:CS425" ca="1" si="687">2*IMREAL(K101)*COS(2*PI()*B101*91/Nt_load2)-2*IMAGINARY(K101)*SIN(2*PI()*B101*91/Nt_load2)</f>
        <v>-0.39942142051308566</v>
      </c>
      <c r="CT362" s="240">
        <f t="shared" ref="CT362:CT425" ca="1" si="688">2*IMREAL(K101)*COS(2*PI()*B101*92/Nt_load2)-2*IMAGINARY(K101)*SIN(2*PI()*B101*92/Nt_load2)</f>
        <v>-0.40739870187112459</v>
      </c>
      <c r="CU362" s="240">
        <f t="shared" ref="CU362:CU425" ca="1" si="689">2*IMREAL(K101)*COS(2*PI()*B101*93/Nt_load2)-2*IMAGINARY(K101)*SIN(2*PI()*B101*93/Nt_load2)</f>
        <v>-0.41513058148477489</v>
      </c>
      <c r="CV362" s="240">
        <f t="shared" ref="CV362:CV425" ca="1" si="690">2*IMREAL(K101)*COS(2*PI()*B101*94/Nt_load2)-2*IMAGINARY(K101)*SIN(2*PI()*B101*94/Nt_load2)</f>
        <v>-0.42261240195887129</v>
      </c>
      <c r="CW362" s="240">
        <f t="shared" ref="CW362:CW425" ca="1" si="691">2*IMREAL(K101)*COS(2*PI()*B101*95/Nt_load2)-2*IMAGINARY(K101)*SIN(2*PI()*B101*95/Nt_load2)</f>
        <v>-0.42983965652452299</v>
      </c>
      <c r="CX362" s="240">
        <f t="shared" ref="CX362:CX425" ca="1" si="692">2*IMREAL(K101)*COS(2*PI()*B101*96/Nt_load2)-2*IMAGINARY(K101)*SIN(2*PI()*B101*96/Nt_load2)</f>
        <v>-0.43680799175382429</v>
      </c>
      <c r="CY362" s="240">
        <f t="shared" ref="CY362:CY425" ca="1" si="693">2*IMREAL(K101)*COS(2*PI()*B101*97/Nt_load2)-2*IMAGINARY(K101)*SIN(2*PI()*B101*97/Nt_load2)</f>
        <v>-0.44351321018219597</v>
      </c>
      <c r="CZ362" s="240">
        <f t="shared" ref="CZ362:CZ425" ca="1" si="694">2*IMREAL(K101)*COS(2*PI()*B101*98/Nt_load2)-2*IMAGINARY(K101)*SIN(2*PI()*B101*98/Nt_load2)</f>
        <v>-0.44995127283678099</v>
      </c>
      <c r="DA362" s="240">
        <f t="shared" ref="DA362:DA425" ca="1" si="695">2*IMREAL(K101)*COS(2*PI()*B101*99/Nt_load2)-2*IMAGINARY(K101)*SIN(2*PI()*B101*99/Nt_load2)</f>
        <v>-0.45611830166937106</v>
      </c>
      <c r="DB362" s="240">
        <f t="shared" ref="DB362:DB425" ca="1" si="696">2*IMREAL(K101)*COS(2*PI()*B101*100/Nt_load2)-2*IMAGINARY(K101)*SIN(2*PI()*B101*100/Nt_load2)</f>
        <v>-0.46201058189239719</v>
      </c>
      <c r="DC362" s="240">
        <f t="shared" ref="DC362:DC425" ca="1" si="697">2*IMREAL(K101)*COS(2*PI()*B101*101/Nt_load2)-2*IMAGINARY(K101)*SIN(2*PI()*B101*101/Nt_load2)</f>
        <v>-0.46762456421657972</v>
      </c>
      <c r="DD362" s="240">
        <f t="shared" ref="DD362:DD425" ca="1" si="698">2*IMREAL(K101)*COS(2*PI()*B101*102/Nt_load2)-2*IMAGINARY(K101)*SIN(2*PI()*B101*102/Nt_load2)</f>
        <v>-0.47295686698888695</v>
      </c>
      <c r="DE362" s="240">
        <f t="shared" ref="DE362:DE425" ca="1" si="699">2*IMREAL(K101)*COS(2*PI()*B101*103/Nt_load2)-2*IMAGINARY(K101)*SIN(2*PI()*B101*103/Nt_load2)</f>
        <v>-0.47800427822951636</v>
      </c>
      <c r="DF362" s="240">
        <f t="shared" ref="DF362:DF425" ca="1" si="700">2*IMREAL(K101)*COS(2*PI()*B101*104/Nt_load2)-2*IMAGINARY(K101)*SIN(2*PI()*B101*104/Nt_load2)</f>
        <v>-0.48276375756667156</v>
      </c>
      <c r="DG362" s="240">
        <f t="shared" ref="DG362:DG425" ca="1" si="701">2*IMREAL(K101)*COS(2*PI()*B101*105/Nt_load2)-2*IMAGINARY(K101)*SIN(2*PI()*B101*105/Nt_load2)</f>
        <v>-0.48723243806796818</v>
      </c>
      <c r="DH362" s="240">
        <f t="shared" ref="DH362:DH425" ca="1" si="702">2*IMREAL(K101)*COS(2*PI()*B101*106/Nt_load2)-2*IMAGINARY(K101)*SIN(2*PI()*B101*106/Nt_load2)</f>
        <v>-0.49140762796736692</v>
      </c>
      <c r="DI362" s="240">
        <f t="shared" ref="DI362:DI425" ca="1" si="703">2*IMREAL(K101)*COS(2*PI()*B101*107/Nt_load2)-2*IMAGINARY(K101)*SIN(2*PI()*B101*107/Nt_load2)</f>
        <v>-0.49528681228659288</v>
      </c>
      <c r="DJ362" s="240">
        <f t="shared" ref="DJ362:DJ425" ca="1" si="704">2*IMREAL(K101)*COS(2*PI()*B101*108/Nt_load2)-2*IMAGINARY(K101)*SIN(2*PI()*B101*108/Nt_load2)</f>
        <v>-0.49886765435006425</v>
      </c>
      <c r="DK362" s="240">
        <f t="shared" ref="DK362:DK425" ca="1" si="705">2*IMREAL(K101)*COS(2*PI()*B101*109/Nt_load2)-2*IMAGINARY(K101)*SIN(2*PI()*B101*109/Nt_load2)</f>
        <v>-0.50214799719241821</v>
      </c>
      <c r="DL362" s="240">
        <f t="shared" ref="DL362:DL425" ca="1" si="706">2*IMREAL(K101)*COS(2*PI()*B101*110/Nt_load2)-2*IMAGINARY(K101)*SIN(2*PI()*B101*110/Nt_load2)</f>
        <v>-0.50512586485778643</v>
      </c>
      <c r="DM362" s="240">
        <f t="shared" ref="DM362:DM425" ca="1" si="707">2*IMREAL(K101)*COS(2*PI()*B101*111/Nt_load2)-2*IMAGINARY(K101)*SIN(2*PI()*B101*111/Nt_load2)</f>
        <v>-0.50779946359003703</v>
      </c>
      <c r="DN362" s="240">
        <f t="shared" ref="DN362:DN425" ca="1" si="708">2*IMREAL(K101)*COS(2*PI()*B101*112/Nt_load2)-2*IMAGINARY(K101)*SIN(2*PI()*B101*112/Nt_load2)</f>
        <v>-0.5101671829132659</v>
      </c>
      <c r="DO362" s="240">
        <f t="shared" ref="DO362:DO425" ca="1" si="709">2*IMREAL(K101)*COS(2*PI()*B101*113/Nt_load2)-2*IMAGINARY(K101)*SIN(2*PI()*B101*113/Nt_load2)</f>
        <v>-0.51222759660188744</v>
      </c>
      <c r="DP362" s="240">
        <f t="shared" ref="DP362:DP425" ca="1" si="710">2*IMREAL(K101)*COS(2*PI()*B101*114/Nt_load2)-2*IMAGINARY(K101)*SIN(2*PI()*B101*114/Nt_load2)</f>
        <v>-0.51397946353973956</v>
      </c>
      <c r="DQ362" s="240">
        <f t="shared" ref="DQ362:DQ425" ca="1" si="711">2*IMREAL(K101)*COS(2*PI()*B101*115/Nt_load2)-2*IMAGINARY(K101)*SIN(2*PI()*B101*115/Nt_load2)</f>
        <v>-0.51542172846768541</v>
      </c>
      <c r="DR362" s="240">
        <f t="shared" ref="DR362:DR425" ca="1" si="712">2*IMREAL(K101)*COS(2*PI()*B101*116/Nt_load2)-2*IMAGINARY(K101)*SIN(2*PI()*B101*116/Nt_load2)</f>
        <v>-0.51655352261926202</v>
      </c>
      <c r="DS362" s="240">
        <f t="shared" ref="DS362:DS425" ca="1" si="713">2*IMREAL(K101)*COS(2*PI()*B101*117/Nt_load2)-2*IMAGINARY(K101)*SIN(2*PI()*B101*117/Nt_load2)</f>
        <v>-0.51737416424399318</v>
      </c>
      <c r="DT362" s="240">
        <f t="shared" ref="DT362:DT425" ca="1" si="714">2*IMREAL(K101)*COS(2*PI()*B101*118/Nt_load2)-2*IMAGINARY(K101)*SIN(2*PI()*B101*118/Nt_load2)</f>
        <v>-0.51788315901804982</v>
      </c>
      <c r="DU362" s="240">
        <f t="shared" ref="DU362:DU425" ca="1" si="715">2*IMREAL(K101)*COS(2*PI()*B101*119/Nt_load2)-2*IMAGINARY(K101)*SIN(2*PI()*B101*119/Nt_load2)</f>
        <v>-0.51808020034201252</v>
      </c>
      <c r="DV362" s="240">
        <f t="shared" ref="DV362:DV425" ca="1" si="716">2*IMREAL(K101)*COS(2*PI()*B101*120/Nt_load2)-2*IMAGINARY(K101)*SIN(2*PI()*B101*120/Nt_load2)</f>
        <v>-0.51796516952555571</v>
      </c>
      <c r="DW362" s="240">
        <f t="shared" ref="DW362:DW425" ca="1" si="717">2*IMREAL(K101)*COS(2*PI()*B101*121/Nt_load2)-2*IMAGINARY(K101)*SIN(2*PI()*B101*121/Nt_load2)</f>
        <v>-0.51753813585894182</v>
      </c>
      <c r="DX362" s="240">
        <f t="shared" ref="DX362:DX425" ca="1" si="718">2*IMREAL(K101)*COS(2*PI()*B101*122/Nt_load2)-2*IMAGINARY(K101)*SIN(2*PI()*B101*122/Nt_load2)</f>
        <v>-0.51679935657128395</v>
      </c>
      <c r="DY362" s="240">
        <f t="shared" ref="DY362:DY425" ca="1" si="719">2*IMREAL(K101)*COS(2*PI()*B101*123/Nt_load2)-2*IMAGINARY(K101)*SIN(2*PI()*B101*123/Nt_load2)</f>
        <v>-0.51574927667560011</v>
      </c>
      <c r="DZ362" s="240">
        <f t="shared" ref="DZ362:DZ425" ca="1" si="720">2*IMREAL(K101)*COS(2*PI()*B101*124/Nt_load2)-2*IMAGINARY(K101)*SIN(2*PI()*B101*124/Nt_load2)</f>
        <v>-0.51438852870075458</v>
      </c>
      <c r="EA362" s="240">
        <f t="shared" ref="EA362:EA425" ca="1" si="721">2*IMREAL(K101)*COS(2*PI()*B101*125/Nt_load2)-2*IMAGINARY(K101)*SIN(2*PI()*B101*125/Nt_load2)</f>
        <v>-0.5127179323104456</v>
      </c>
      <c r="EB362" s="240">
        <f t="shared" ref="EB362:EB425" ca="1" si="722">2*IMREAL(K101)*COS(2*PI()*B101*126/Nt_load2)-2*IMAGINARY(K101)*SIN(2*PI()*B101*126/Nt_load2)</f>
        <v>-0.51073849380947112</v>
      </c>
      <c r="EC362" s="240">
        <f t="shared" ref="EC362:EC425" ca="1" si="723">2*IMREAL(K101)*COS(2*PI()*B101*127/Nt_load2)-2*IMAGINARY(K101)*SIN(2*PI()*B101*127/Nt_load2)</f>
        <v>-0.50845140553756818</v>
      </c>
      <c r="ED362" s="240">
        <f t="shared" ref="ED362:ED425" ca="1" si="724">2*IMREAL(K101)*COS(2*PI()*B101*128/Nt_load2)-2*IMAGINARY(K101)*SIN(2*PI()*B101*128/Nt_load2)</f>
        <v>-0.50585804515119204</v>
      </c>
      <c r="EE362" s="240">
        <f t="shared" ref="EE362:EE425" ca="1" si="725">2*IMREAL(K101)*COS(2*PI()*B101*129/Nt_load2)-2*IMAGINARY(K101)*SIN(2*PI()*B101*129/Nt_load2)</f>
        <v>-0.5029599747936675</v>
      </c>
      <c r="EF362" s="240">
        <f t="shared" ref="EF362:EF425" ca="1" si="726">2*IMREAL(K101)*COS(2*PI()*B101*130/Nt_load2)-2*IMAGINARY(K101)*SIN(2*PI()*B101*130/Nt_load2)</f>
        <v>-0.49975894015421213</v>
      </c>
      <c r="EG362" s="240">
        <f t="shared" ref="EG362:EG425" ca="1" si="727">2*IMREAL(K101)*COS(2*PI()*B101*131/Nt_load2)-2*IMAGINARY(K101)*SIN(2*PI()*B101*131/Nt_load2)</f>
        <v>-0.49625686941639807</v>
      </c>
      <c r="EH362" s="240">
        <f t="shared" ref="EH362:EH425" ca="1" si="728">2*IMREAL(K101)*COS(2*PI()*B101*132/Nt_load2)-2*IMAGINARY(K101)*SIN(2*PI()*B101*132/Nt_load2)</f>
        <v>-0.49245587209668723</v>
      </c>
      <c r="EI362" s="240">
        <f t="shared" ref="EI362:EI425" ca="1" si="729">2*IMREAL(K101)*COS(2*PI()*B101*133/Nt_load2)-2*IMAGINARY(K101)*SIN(2*PI()*B101*133/Nt_load2)</f>
        <v>-0.48835823777373649</v>
      </c>
      <c r="EJ362" s="240">
        <f t="shared" ref="EJ362:EJ425" ca="1" si="730">2*IMREAL(K101)*COS(2*PI()*B101*134/Nt_load2)-2*IMAGINARY(K101)*SIN(2*PI()*B101*134/Nt_load2)</f>
        <v>-0.48396643470924156</v>
      </c>
      <c r="EK362" s="240">
        <f t="shared" ref="EK362:EK425" ca="1" si="731">2*IMREAL(K101)*COS(2*PI()*B101*135/Nt_load2)-2*IMAGINARY(K101)*SIN(2*PI()*B101*135/Nt_load2)</f>
        <v>-0.47928310836114835</v>
      </c>
      <c r="EL362" s="240">
        <f t="shared" ref="EL362:EL425" ca="1" si="732">2*IMREAL(K101)*COS(2*PI()*B101*136/Nt_load2)-2*IMAGINARY(K101)*SIN(2*PI()*B101*136/Nt_load2)</f>
        <v>-0.4743110797901281</v>
      </c>
      <c r="EM362" s="240">
        <f t="shared" ref="EM362:EM425" ca="1" si="733">2*IMREAL(K101)*COS(2*PI()*B101*137/Nt_load2)-2*IMAGINARY(K101)*SIN(2*PI()*B101*137/Nt_load2)</f>
        <v>-0.46905334396027593</v>
      </c>
      <c r="EN362" s="240">
        <f t="shared" ref="EN362:EN425" ca="1" si="734">2*IMREAL(K101)*COS(2*PI()*B101*138/Nt_load2)-2*IMAGINARY(K101)*SIN(2*PI()*B101*138/Nt_load2)</f>
        <v>-0.46351306793505626</v>
      </c>
      <c r="EO362" s="240">
        <f t="shared" ref="EO362:EO425" ca="1" si="735">2*IMREAL(K101)*COS(2*PI()*B101*139/Nt_load2)-2*IMAGINARY(K101)*SIN(2*PI()*B101*139/Nt_load2)</f>
        <v>-0.45769358896958257</v>
      </c>
      <c r="EP362" s="240">
        <f t="shared" ref="EP362:EP425" ca="1" si="736">2*IMREAL(K101)*COS(2*PI()*B101*140/Nt_load2)-2*IMAGINARY(K101)*SIN(2*PI()*B101*140/Nt_load2)</f>
        <v>-0.45159841250037919</v>
      </c>
      <c r="EQ362" s="240">
        <f t="shared" ref="EQ362:EQ425" ca="1" si="737">2*IMREAL(K101)*COS(2*PI()*B101*141/Nt_load2)-2*IMAGINARY(K101)*SIN(2*PI()*B101*141/Nt_load2)</f>
        <v>-0.44523121003383781</v>
      </c>
      <c r="ER362" s="240">
        <f t="shared" ref="ER362:ER425" ca="1" si="738">2*IMREAL(K101)*COS(2*PI()*B101*142/Nt_load2)-2*IMAGINARY(K101)*SIN(2*PI()*B101*142/Nt_load2)</f>
        <v>-0.43859581693463928</v>
      </c>
      <c r="ES362" s="240">
        <f t="shared" ref="ES362:ES425" ca="1" si="739">2*IMREAL(K101)*COS(2*PI()*B101*143/Nt_load2)-2*IMAGINARY(K101)*SIN(2*PI()*B101*143/Nt_load2)</f>
        <v>-0.43169623011547337</v>
      </c>
      <c r="ET362" s="240">
        <f t="shared" ref="ET362:ET425" ca="1" si="740">2*IMREAL(K101)*COS(2*PI()*B101*144/Nt_load2)-2*IMAGINARY(K101)*SIN(2*PI()*B101*144/Nt_load2)</f>
        <v>-0.42453660562944762</v>
      </c>
      <c r="EU362" s="240">
        <f t="shared" ref="EU362:EU425" ca="1" si="741">2*IMREAL(K101)*COS(2*PI()*B101*145/Nt_load2)-2*IMAGINARY(K101)*SIN(2*PI()*B101*145/Nt_load2)</f>
        <v>-0.41712125616663676</v>
      </c>
      <c r="EV362" s="240">
        <f t="shared" ref="EV362:EV425" ca="1" si="742">2*IMREAL(K101)*COS(2*PI()*B101*146/Nt_load2)-2*IMAGINARY(K101)*SIN(2*PI()*B101*146/Nt_load2)</f>
        <v>-0.4094546484562796</v>
      </c>
      <c r="EW362" s="240">
        <f t="shared" ref="EW362:EW425" ca="1" si="743">2*IMREAL(K101)*COS(2*PI()*B101*147/Nt_load2)-2*IMAGINARY(K101)*SIN(2*PI()*B101*147/Nt_load2)</f>
        <v>-0.4015414005761877</v>
      </c>
      <c r="EX362" s="240">
        <f t="shared" ref="EX362:EX425" ca="1" si="744">2*IMREAL(K101)*COS(2*PI()*B101*148/Nt_load2)-2*IMAGINARY(K101)*SIN(2*PI()*B101*148/Nt_load2)</f>
        <v>-0.39338627917098884</v>
      </c>
      <c r="EY362" s="240">
        <f t="shared" ref="EY362:EY425" ca="1" si="745">2*IMREAL(K101)*COS(2*PI()*B101*149/Nt_load2)-2*IMAGINARY(K101)*SIN(2*PI()*B101*149/Nt_load2)</f>
        <v>-0.3849941965808778</v>
      </c>
      <c r="EZ362" s="240">
        <f t="shared" ref="EZ362:EZ425" ca="1" si="746">2*IMREAL(K101)*COS(2*PI()*B101*150/Nt_load2)-2*IMAGINARY(K101)*SIN(2*PI()*B101*150/Nt_load2)</f>
        <v>-0.37637020788260672</v>
      </c>
      <c r="FA362" s="240">
        <f t="shared" ref="FA362:FA425" ca="1" si="747">2*IMREAL(K101)*COS(2*PI()*B101*151/Nt_load2)-2*IMAGINARY(K101)*SIN(2*PI()*B101*151/Nt_load2)</f>
        <v>-0.36751950784449577</v>
      </c>
      <c r="FB362" s="240">
        <f t="shared" ref="FB362:FB425" ca="1" si="748">2*IMREAL(K101)*COS(2*PI()*B101*152/Nt_load2)-2*IMAGINARY(K101)*SIN(2*PI()*B101*152/Nt_load2)</f>
        <v>-0.35844742779729871</v>
      </c>
      <c r="FC362" s="240">
        <f t="shared" ref="FC362:FC425" ca="1" si="749">2*IMREAL(K101)*COS(2*PI()*B101*153/Nt_load2)-2*IMAGINARY(K101)*SIN(2*PI()*B101*153/Nt_load2)</f>
        <v>-0.34915943242280911</v>
      </c>
      <c r="FD362" s="240">
        <f t="shared" ref="FD362:FD425" ca="1" si="750">2*IMREAL(K101)*COS(2*PI()*B101*154/Nt_load2)-2*IMAGINARY(K101)*SIN(2*PI()*B101*154/Nt_load2)</f>
        <v>-0.33966111646214026</v>
      </c>
      <c r="FE362" s="240">
        <f t="shared" ref="FE362:FE425" ca="1" si="751">2*IMREAL(K101)*COS(2*PI()*B101*155/Nt_load2)-2*IMAGINARY(K101)*SIN(2*PI()*B101*155/Nt_load2)</f>
        <v>-0.32995820134566178</v>
      </c>
      <c r="FF362" s="240">
        <f t="shared" ref="FF362:FF425" ca="1" si="752">2*IMREAL(K101)*COS(2*PI()*B101*156/Nt_load2)-2*IMAGINARY(K101)*SIN(2*PI()*B101*156/Nt_load2)</f>
        <v>-0.32005653174662457</v>
      </c>
      <c r="FG362" s="240">
        <f t="shared" ref="FG362:FG425" ca="1" si="753">2*IMREAL(K101)*COS(2*PI()*B101*157/Nt_load2)-2*IMAGINARY(K101)*SIN(2*PI()*B101*157/Nt_load2)</f>
        <v>-0.30996207206054771</v>
      </c>
      <c r="FH362" s="240">
        <f t="shared" ref="FH362:FH425" ca="1" si="754">2*IMREAL(K101)*COS(2*PI()*B101*158/Nt_load2)-2*IMAGINARY(K101)*SIN(2*PI()*B101*158/Nt_load2)</f>
        <v>-0.29968090281248977</v>
      </c>
      <c r="FI362" s="240">
        <f t="shared" ref="FI362:FI425" ca="1" si="755">2*IMREAL(K101)*COS(2*PI()*B101*159/Nt_load2)-2*IMAGINARY(K101)*SIN(2*PI()*B101*159/Nt_load2)</f>
        <v>-0.28921921699436859</v>
      </c>
      <c r="FJ362" s="240">
        <f t="shared" ref="FJ362:FJ425" ca="1" si="756">2*IMREAL(K101)*COS(2*PI()*B101*160/Nt_load2)-2*IMAGINARY(K101)*SIN(2*PI()*B101*160/Nt_load2)</f>
        <v>-0.27858331633453298</v>
      </c>
      <c r="FK362" s="240">
        <f t="shared" ref="FK362:FK425" ca="1" si="757">2*IMREAL(K101)*COS(2*PI()*B101*161/Nt_load2)-2*IMAGINARY(K101)*SIN(2*PI()*B101*161/Nt_load2)</f>
        <v>-0.2677796075018386</v>
      </c>
      <c r="FL362" s="240">
        <f t="shared" ref="FL362:FL425" ca="1" si="758">2*IMREAL(K101)*COS(2*PI()*B101*162/Nt_load2)-2*IMAGINARY(K101)*SIN(2*PI()*B101*162/Nt_load2)</f>
        <v>-0.25681459824650971</v>
      </c>
      <c r="FM362" s="240">
        <f t="shared" ref="FM362:FM425" ca="1" si="759">2*IMREAL(K101)*COS(2*PI()*B101*163/Nt_load2)-2*IMAGINARY(K101)*SIN(2*PI()*B101*163/Nt_load2)</f>
        <v>-0.24569489348011336</v>
      </c>
      <c r="FN362" s="240">
        <f t="shared" ref="FN362:FN425" ca="1" si="760">2*IMREAL(K101)*COS(2*PI()*B101*164/Nt_load2)-2*IMAGINARY(K101)*SIN(2*PI()*B101*164/Nt_load2)</f>
        <v>-0.2344271912970084</v>
      </c>
      <c r="FO362" s="240">
        <f t="shared" ref="FO362:FO425" ca="1" si="761">2*IMREAL(K101)*COS(2*PI()*B101*165/Nt_load2)-2*IMAGINARY(K101)*SIN(2*PI()*B101*165/Nt_load2)</f>
        <v>-0.22301827893966336</v>
      </c>
      <c r="FP362" s="240">
        <f t="shared" ref="FP362:FP425" ca="1" si="762">2*IMREAL(K101)*COS(2*PI()*B101*166/Nt_load2)-2*IMAGINARY(K101)*SIN(2*PI()*B101*166/Nt_load2)</f>
        <v>-0.21147502871027535</v>
      </c>
      <c r="FQ362" s="240">
        <f t="shared" ref="FQ362:FQ425" ca="1" si="763">2*IMREAL(K101)*COS(2*PI()*B101*167/Nt_load2)-2*IMAGINARY(K101)*SIN(2*PI()*B101*167/Nt_load2)</f>
        <v>-0.19980439383115328</v>
      </c>
      <c r="FR362" s="240">
        <f t="shared" ref="FR362:FR425" ca="1" si="764">2*IMREAL(K101)*COS(2*PI()*B101*168/Nt_load2)-2*IMAGINARY(K101)*SIN(2*PI()*B101*168/Nt_load2)</f>
        <v>-0.18801340425635482</v>
      </c>
      <c r="FS362" s="240">
        <f t="shared" ref="FS362:FS425" ca="1" si="765">2*IMREAL(K101)*COS(2*PI()*B101*169/Nt_load2)-2*IMAGINARY(K101)*SIN(2*PI()*B101*169/Nt_load2)</f>
        <v>-0.17610916243710634</v>
      </c>
      <c r="FT362" s="240">
        <f t="shared" ref="FT362:FT425" ca="1" si="766">2*IMREAL(K101)*COS(2*PI()*B101*170/Nt_load2)-2*IMAGINARY(K101)*SIN(2*PI()*B101*170/Nt_load2)</f>
        <v>-0.16409883904355144</v>
      </c>
      <c r="FU362" s="240">
        <f t="shared" ref="FU362:FU425" ca="1" si="767">2*IMREAL(K101)*COS(2*PI()*B101*171/Nt_load2)-2*IMAGINARY(K101)*SIN(2*PI()*B101*171/Nt_load2)</f>
        <v>-0.15198966864540756</v>
      </c>
      <c r="FV362" s="240">
        <f t="shared" ref="FV362:FV425" ca="1" si="768">2*IMREAL(K101)*COS(2*PI()*B101*172/Nt_load2)-2*IMAGINARY(K101)*SIN(2*PI()*B101*172/Nt_load2)</f>
        <v>-0.13978894535413144</v>
      </c>
      <c r="FW362" s="240">
        <f t="shared" ref="FW362:FW425" ca="1" si="769">2*IMREAL(K101)*COS(2*PI()*B101*173/Nt_load2)-2*IMAGINARY(K101)*SIN(2*PI()*B101*173/Nt_load2)</f>
        <v>-0.12750401842921938</v>
      </c>
      <c r="FX362" s="240">
        <f t="shared" ref="FX362:FX425" ca="1" si="770">2*IMREAL(K101)*COS(2*PI()*B101*174/Nt_load2)-2*IMAGINARY(K101)*SIN(2*PI()*B101*174/Nt_load2)</f>
        <v>-0.11514228785128784</v>
      </c>
      <c r="FY362" s="240">
        <f t="shared" ref="FY362:FY425" ca="1" si="771">2*IMREAL(K101)*COS(2*PI()*B101*175/Nt_load2)-2*IMAGINARY(K101)*SIN(2*PI()*B101*175/Nt_load2)</f>
        <v>-0.10271119986460214</v>
      </c>
      <c r="FZ362" s="240">
        <f t="shared" ref="FZ362:FZ425" ca="1" si="772">2*IMREAL(K101)*COS(2*PI()*B101*176/Nt_load2)-2*IMAGINARY(K101)*SIN(2*PI()*B101*176/Nt_load2)</f>
        <v>-9.0218242491737183E-2</v>
      </c>
      <c r="GA362" s="240">
        <f t="shared" ref="GA362:GA425" ca="1" si="773">2*IMREAL(K101)*COS(2*PI()*B101*177/Nt_load2)-2*IMAGINARY(K101)*SIN(2*PI()*B101*177/Nt_load2)</f>
        <v>-7.7670941023072065E-2</v>
      </c>
      <c r="GB362" s="240">
        <f t="shared" ref="GB362:GB425" ca="1" si="774">2*IMREAL(K101)*COS(2*PI()*B101*178/Nt_load2)-2*IMAGINARY(K101)*SIN(2*PI()*B101*178/Nt_load2)</f>
        <v>-6.5076853483838709E-2</v>
      </c>
      <c r="GC362" s="240">
        <f t="shared" ref="GC362:GC425" ca="1" si="775">2*IMREAL(K101)*COS(2*PI()*B101*179/Nt_load2)-2*IMAGINARY(K101)*SIN(2*PI()*B101*179/Nt_load2)</f>
        <v>-5.2443566081446943E-2</v>
      </c>
      <c r="GD362" s="240">
        <f t="shared" ref="GD362:GD425" ca="1" si="776">2*IMREAL(K101)*COS(2*PI()*B101*180/Nt_load2)-2*IMAGINARY(K101)*SIN(2*PI()*B101*180/Nt_load2)</f>
        <v>-3.9778688635838971E-2</v>
      </c>
      <c r="GE362" s="240">
        <f t="shared" ref="GE362:GE425" ca="1" si="777">2*IMREAL(K101)*COS(2*PI()*B101*181/Nt_load2)-2*IMAGINARY(K101)*SIN(2*PI()*B101*181/Nt_load2)</f>
        <v>-2.7089849995617726E-2</v>
      </c>
      <c r="GF362" s="240">
        <f t="shared" ref="GF362:GF425" ca="1" si="778">2*IMREAL(K101)*COS(2*PI()*B101*182/Nt_load2)-2*IMAGINARY(K101)*SIN(2*PI()*B101*182/Nt_load2)</f>
        <v>-1.438469344271387E-2</v>
      </c>
      <c r="GG362" s="240">
        <f t="shared" ref="GG362:GG425" ca="1" si="779">2*IMREAL(K101)*COS(2*PI()*B101*183/Nt_load2)-2*IMAGINARY(K101)*SIN(2*PI()*B101*183/Nt_load2)</f>
        <v>-1.6708720883584494E-3</v>
      </c>
      <c r="GH362" s="240">
        <f t="shared" ref="GH362:GH425" ca="1" si="780">2*IMREAL(K101)*COS(2*PI()*B101*184/Nt_load2)-2*IMAGINARY(K101)*SIN(2*PI()*B101*184/Nt_load2)</f>
        <v>1.1043955736865049E-2</v>
      </c>
      <c r="GI362" s="240">
        <f t="shared" ref="GI362:GI425" ca="1" si="781">2*IMREAL(K101)*COS(2*PI()*B101*185/Nt_load2)-2*IMAGINARY(K101)*SIN(2*PI()*B101*185/Nt_load2)</f>
        <v>2.3752131096112794E-2</v>
      </c>
      <c r="GJ362" s="240">
        <f t="shared" ref="GJ362:GJ425" ca="1" si="782">2*IMREAL(K101)*COS(2*PI()*B101*186/Nt_load2)-2*IMAGINARY(K101)*SIN(2*PI()*B101*186/Nt_load2)</f>
        <v>3.644599905973761E-2</v>
      </c>
      <c r="GK362" s="240">
        <f t="shared" ref="GK362:GK425" ca="1" si="783">2*IMREAL(K101)*COS(2*PI()*B101*187/Nt_load2)-2*IMAGINARY(K101)*SIN(2*PI()*B101*187/Nt_load2)</f>
        <v>4.9117913316333001E-2</v>
      </c>
      <c r="GL362" s="240">
        <f t="shared" ref="GL362:GL425" ca="1" si="784">2*IMREAL(K101)*COS(2*PI()*B101*188/Nt_load2)-2*IMAGINARY(K101)*SIN(2*PI()*B101*188/Nt_load2)</f>
        <v>6.1760240778583234E-2</v>
      </c>
      <c r="GM362" s="240">
        <f t="shared" ref="GM362:GM425" ca="1" si="785">2*IMREAL(K101)*COS(2*PI()*B101*189/Nt_load2)-2*IMAGINARY(K101)*SIN(2*PI()*B101*189/Nt_load2)</f>
        <v>7.4365366181152581E-2</v>
      </c>
      <c r="GN362" s="240">
        <f t="shared" ref="GN362:GN425" ca="1" si="786">2*IMREAL(K101)*COS(2*PI()*B101*190/Nt_load2)-2*IMAGINARY(K101)*SIN(2*PI()*B101*190/Nt_load2)</f>
        <v>8.6925696667834576E-2</v>
      </c>
      <c r="GO362" s="240">
        <f t="shared" ref="GO362:GO425" ca="1" si="787">2*IMREAL(K101)*COS(2*PI()*B101*191/Nt_load2)-2*IMAGINARY(K101)*SIN(2*PI()*B101*191/Nt_load2)</f>
        <v>9.9433666365205009E-2</v>
      </c>
      <c r="GP362" s="240">
        <f t="shared" ref="GP362:GP425" ca="1" si="788">2*IMREAL(K101)*COS(2*PI()*B101*192/Nt_load2)-2*IMAGINARY(K101)*SIN(2*PI()*B101*192/Nt_load2)</f>
        <v>0.1118817409400213</v>
      </c>
      <c r="GQ362" s="240">
        <f t="shared" ref="GQ362:GQ425" ca="1" si="789">2*IMREAL(K101)*COS(2*PI()*B101*193/Nt_load2)-2*IMAGINARY(K101)*SIN(2*PI()*B101*193/Nt_load2)</f>
        <v>0.12426242213762309</v>
      </c>
      <c r="GR362" s="240">
        <f t="shared" ref="GR362:GR425" ca="1" si="790">2*IMREAL(K101)*COS(2*PI()*B101*194/Nt_load2)-2*IMAGINARY(K101)*SIN(2*PI()*B101*194/Nt_load2)</f>
        <v>0.13656825229860042</v>
      </c>
      <c r="GS362" s="240">
        <f t="shared" ref="GS362:GS425" ca="1" si="791">2*IMREAL(K101)*COS(2*PI()*B101*195/Nt_load2)-2*IMAGINARY(K101)*SIN(2*PI()*B101*195/Nt_load2)</f>
        <v>0.14879181885100892</v>
      </c>
      <c r="GT362" s="240">
        <f t="shared" ref="GT362:GT425" ca="1" si="792">2*IMREAL(K101)*COS(2*PI()*B101*196/Nt_load2)-2*IMAGINARY(K101)*SIN(2*PI()*B101*196/Nt_load2)</f>
        <v>0.16092575877542609</v>
      </c>
      <c r="GU362" s="240">
        <f t="shared" ref="GU362:GU425" ca="1" si="793">2*IMREAL(K101)*COS(2*PI()*B101*197/Nt_load2)-2*IMAGINARY(K101)*SIN(2*PI()*B101*197/Nt_load2)</f>
        <v>0.17296276304015859</v>
      </c>
      <c r="GV362" s="240">
        <f t="shared" ref="GV362:GV425" ca="1" si="794">2*IMREAL(K101)*COS(2*PI()*B101*198/Nt_load2)-2*IMAGINARY(K101)*SIN(2*PI()*B101*198/Nt_load2)</f>
        <v>0.18489558100393041</v>
      </c>
      <c r="GW362" s="240">
        <f t="shared" ref="GW362:GW425" ca="1" si="795">2*IMREAL(K101)*COS(2*PI()*B101*199/Nt_load2)-2*IMAGINARY(K101)*SIN(2*PI()*B101*199/Nt_load2)</f>
        <v>0.19671702478339614</v>
      </c>
      <c r="GX362" s="240">
        <f t="shared" ref="GX362:GX425" ca="1" si="796">2*IMREAL(K101)*COS(2*PI()*B101*200/Nt_load2)-2*IMAGINARY(K101)*SIN(2*PI()*B101*200/Nt_load2)</f>
        <v>0.20841997358285569</v>
      </c>
      <c r="GY362" s="240">
        <f t="shared" ref="GY362:GY425" ca="1" si="797">2*IMREAL(K101)*COS(2*PI()*B101*201/Nt_load2)-2*IMAGINARY(K101)*SIN(2*PI()*B101*201/Nt_load2)</f>
        <v>0.2199973779835537</v>
      </c>
      <c r="GZ362" s="240">
        <f t="shared" ref="GZ362:GZ425" ca="1" si="798">2*IMREAL(K101)*COS(2*PI()*B101*202/Nt_load2)-2*IMAGINARY(K101)*SIN(2*PI()*B101*202/Nt_load2)</f>
        <v>0.23144226418998626</v>
      </c>
      <c r="HA362" s="240">
        <f t="shared" ref="HA362:HA425" ca="1" si="799">2*IMREAL(K101)*COS(2*PI()*B101*203/Nt_load2)-2*IMAGINARY(K101)*SIN(2*PI()*B101*203/Nt_load2)</f>
        <v>0.24274773823065443</v>
      </c>
      <c r="HB362" s="240">
        <f t="shared" ref="HB362:HB425" ca="1" si="800">2*IMREAL(K101)*COS(2*PI()*B101*204/Nt_load2)-2*IMAGINARY(K101)*SIN(2*PI()*B101*204/Nt_load2)</f>
        <v>0.25390699011073498</v>
      </c>
      <c r="HC362" s="240">
        <f t="shared" ref="HC362:HC425" ca="1" si="801">2*IMREAL(K101)*COS(2*PI()*B101*205/Nt_load2)-2*IMAGINARY(K101)*SIN(2*PI()*B101*205/Nt_load2)</f>
        <v>0.26491329791416673</v>
      </c>
      <c r="HD362" s="240">
        <f t="shared" ref="HD362:HD425" ca="1" si="802">2*IMREAL(K101)*COS(2*PI()*B101*206/Nt_load2)-2*IMAGINARY(K101)*SIN(2*PI()*B101*206/Nt_load2)</f>
        <v>0.27576003185268128</v>
      </c>
      <c r="HE362" s="240">
        <f t="shared" ref="HE362:HE425" ca="1" si="803">2*IMREAL(K101)*COS(2*PI()*B101*207/Nt_load2)-2*IMAGINARY(K101)*SIN(2*PI()*B101*207/Nt_load2)</f>
        <v>0.28644065825933945</v>
      </c>
      <c r="HF362" s="240">
        <f t="shared" ref="HF362:HF425" ca="1" si="804">2*IMREAL(K101)*COS(2*PI()*B101*208/Nt_load2)-2*IMAGINARY(K101)*SIN(2*PI()*B101*208/Nt_load2)</f>
        <v>0.29694874352416872</v>
      </c>
      <c r="HG362" s="240">
        <f t="shared" ref="HG362:HG425" ca="1" si="805">2*IMREAL(K101)*COS(2*PI()*B101*209/Nt_load2)-2*IMAGINARY(K101)*SIN(2*PI()*B101*209/Nt_load2)</f>
        <v>0.30727795796952728</v>
      </c>
      <c r="HH362" s="240">
        <f t="shared" ref="HH362:HH425" ca="1" si="806">2*IMREAL(K101)*COS(2*PI()*B101*210/Nt_load2)-2*IMAGINARY(K101)*SIN(2*PI()*B101*210/Nt_load2)</f>
        <v>0.31742207966286795</v>
      </c>
      <c r="HI362" s="240">
        <f t="shared" ref="HI362:HI425" ca="1" si="807">2*IMREAL(K101)*COS(2*PI()*B101*211/Nt_load2)-2*IMAGINARY(K101)*SIN(2*PI()*B101*211/Nt_load2)</f>
        <v>0.32737499816459581</v>
      </c>
      <c r="HJ362" s="240">
        <f t="shared" ref="HJ362:HJ425" ca="1" si="808">2*IMREAL(K101)*COS(2*PI()*B101*212/Nt_load2)-2*IMAGINARY(K101)*SIN(2*PI()*B101*212/Nt_load2)</f>
        <v>0.33713071820876889</v>
      </c>
      <c r="HK362" s="240">
        <f t="shared" ref="HK362:HK425" ca="1" si="809">2*IMREAL(K101)*COS(2*PI()*B101*213/Nt_load2)-2*IMAGINARY(K101)*SIN(2*PI()*B101*213/Nt_load2)</f>
        <v>0.34668336331442251</v>
      </c>
      <c r="HL362" s="240">
        <f t="shared" ref="HL362:HL425" ca="1" si="810">2*IMREAL(K101)*COS(2*PI()*B101*214/Nt_load2)-2*IMAGINARY(K101)*SIN(2*PI()*B101*214/Nt_load2)</f>
        <v>0.3560271793253415</v>
      </c>
      <c r="HM362" s="240">
        <f t="shared" ref="HM362:HM425" ca="1" si="811">2*IMREAL(K101)*COS(2*PI()*B101*215/Nt_load2)-2*IMAGINARY(K101)*SIN(2*PI()*B101*215/Nt_load2)</f>
        <v>0.36515653787614855</v>
      </c>
      <c r="HN362" s="240">
        <f t="shared" ref="HN362:HN425" ca="1" si="812">2*IMREAL(K101)*COS(2*PI()*B101*216/Nt_load2)-2*IMAGINARY(K101)*SIN(2*PI()*B101*216/Nt_load2)</f>
        <v>0.37406593978262148</v>
      </c>
      <c r="HO362" s="240">
        <f t="shared" ref="HO362:HO425" ca="1" si="813">2*IMREAL(K101)*COS(2*PI()*B101*217/Nt_load2)-2*IMAGINARY(K101)*SIN(2*PI()*B101*217/Nt_load2)</f>
        <v>0.38275001835419575</v>
      </c>
      <c r="HP362" s="240">
        <f t="shared" ref="HP362:HP425" ca="1" si="814">2*IMREAL(K101)*COS(2*PI()*B101*218/Nt_load2)-2*IMAGINARY(K101)*SIN(2*PI()*B101*218/Nt_load2)</f>
        <v>0.39120354262665846</v>
      </c>
      <c r="HQ362" s="240">
        <f t="shared" ref="HQ362:HQ425" ca="1" si="815">2*IMREAL(K101)*COS(2*PI()*B101*219/Nt_load2)-2*IMAGINARY(K101)*SIN(2*PI()*B101*219/Nt_load2)</f>
        <v>0.39942142051308577</v>
      </c>
      <c r="HR362" s="240">
        <f t="shared" ref="HR362:HR425" ca="1" si="816">2*IMREAL(K101)*COS(2*PI()*B101*220/Nt_load2)-2*IMAGINARY(K101)*SIN(2*PI()*B101*220/Nt_load2)</f>
        <v>0.40739870187112465</v>
      </c>
      <c r="HS362" s="240">
        <f t="shared" ref="HS362:HS425" ca="1" si="817">2*IMREAL(K101)*COS(2*PI()*B101*221/Nt_load2)-2*IMAGINARY(K101)*SIN(2*PI()*B101*221/Nt_load2)</f>
        <v>0.415130581484775</v>
      </c>
      <c r="HT362" s="240">
        <f t="shared" ref="HT362:HT425" ca="1" si="818">2*IMREAL(K101)*COS(2*PI()*B101*222/Nt_load2)-2*IMAGINARY(K101)*SIN(2*PI()*B101*222/Nt_load2)</f>
        <v>0.42261240195887123</v>
      </c>
      <c r="HU362" s="240">
        <f t="shared" ref="HU362:HU425" ca="1" si="819">2*IMREAL(K101)*COS(2*PI()*B101*223/Nt_load2)-2*IMAGINARY(K101)*SIN(2*PI()*B101*223/Nt_load2)</f>
        <v>0.42983965652452294</v>
      </c>
      <c r="HV362" s="240">
        <f t="shared" ref="HV362:HV425" ca="1" si="820">2*IMREAL(K101)*COS(2*PI()*B101*224/Nt_load2)-2*IMAGINARY(K101)*SIN(2*PI()*B101*224/Nt_load2)</f>
        <v>0.43680799175382423</v>
      </c>
      <c r="HW362" s="240">
        <f t="shared" ref="HW362:HW425" ca="1" si="821">2*IMREAL(K101)*COS(2*PI()*B101*225/Nt_load2)-2*IMAGINARY(K101)*SIN(2*PI()*B101*225/Nt_load2)</f>
        <v>0.44351321018219592</v>
      </c>
      <c r="HX362" s="240">
        <f t="shared" ref="HX362:HX425" ca="1" si="822">2*IMREAL(K101)*COS(2*PI()*B101*226/Nt_load2)-2*IMAGINARY(K101)*SIN(2*PI()*B101*226/Nt_load2)</f>
        <v>0.44995127283678099</v>
      </c>
      <c r="HY362" s="240">
        <f t="shared" ref="HY362:HY425" ca="1" si="823">2*IMREAL(K101)*COS(2*PI()*B101*227/Nt_load2)-2*IMAGINARY(K101)*SIN(2*PI()*B101*227/Nt_load2)</f>
        <v>0.45611830166937095</v>
      </c>
      <c r="HZ362" s="240">
        <f t="shared" ref="HZ362:HZ425" ca="1" si="824">2*IMREAL(K101)*COS(2*PI()*B101*228/Nt_load2)-2*IMAGINARY(K101)*SIN(2*PI()*B101*228/Nt_load2)</f>
        <v>0.46201058189239708</v>
      </c>
      <c r="IA362" s="240">
        <f t="shared" ref="IA362:IA425" ca="1" si="825">2*IMREAL(K101)*COS(2*PI()*B101*229/Nt_load2)-2*IMAGINARY(K101)*SIN(2*PI()*B101*229/Nt_load2)</f>
        <v>0.46762456421657961</v>
      </c>
      <c r="IB362" s="240">
        <f t="shared" ref="IB362:IB425" ca="1" si="826">2*IMREAL(K101)*COS(2*PI()*B101*230/Nt_load2)-2*IMAGINARY(K101)*SIN(2*PI()*B101*230/Nt_load2)</f>
        <v>0.472956866988887</v>
      </c>
      <c r="IC362" s="240">
        <f t="shared" ref="IC362:IC425" ca="1" si="827">2*IMREAL(K101)*COS(2*PI()*B101*231/Nt_load2)-2*IMAGINARY(K101)*SIN(2*PI()*B101*231/Nt_load2)</f>
        <v>0.47800427822951636</v>
      </c>
      <c r="ID362" s="240">
        <f t="shared" ref="ID362:ID425" ca="1" si="828">2*IMREAL(K101)*COS(2*PI()*B101*232/Nt_load2)-2*IMAGINARY(K101)*SIN(2*PI()*B101*232/Nt_load2)</f>
        <v>0.4827637575666715</v>
      </c>
      <c r="IE362" s="240">
        <f t="shared" ref="IE362:IE425" ca="1" si="829">2*IMREAL(K101)*COS(2*PI()*B101*233/Nt_load2)-2*IMAGINARY(K101)*SIN(2*PI()*B101*223/Nt_load2)</f>
        <v>0.50840599746757409</v>
      </c>
      <c r="IF362" s="240">
        <f t="shared" ref="IF362:IF425" ca="1" si="830">2*IMREAL(K101)*COS(2*PI()*B101*234/Nt_load2)-2*IMAGINARY(K101)*SIN(2*PI()*B101*234/Nt_load2)</f>
        <v>0.49140762796736692</v>
      </c>
      <c r="IG362" s="240">
        <f t="shared" ref="IG362:IG425" ca="1" si="831">2*IMREAL(K101)*COS(2*PI()*B101*235/Nt_load2)-2*IMAGINARY(K101)*SIN(2*PI()*B101*235/Nt_load2)</f>
        <v>0.49528681228659288</v>
      </c>
      <c r="IH362" s="240">
        <f t="shared" ref="IH362:IH425" ca="1" si="832">2*IMREAL(K101)*COS(2*PI()*B101*236/Nt_load2)-2*IMAGINARY(K101)*SIN(2*PI()*B101*236/Nt_load2)</f>
        <v>0.49886765435006419</v>
      </c>
      <c r="II362" s="240">
        <f t="shared" ref="II362:II425" ca="1" si="833">2*IMREAL(K101)*COS(2*PI()*B101*237/Nt_load2)-2*IMAGINARY(K101)*SIN(2*PI()*B101*237/Nt_load2)</f>
        <v>0.50214799719241809</v>
      </c>
      <c r="IJ362" s="240">
        <f t="shared" ref="IJ362:IJ425" ca="1" si="834">2*IMREAL(K101)*COS(2*PI()*B101*238/Nt_load2)-2*IMAGINARY(K101)*SIN(2*PI()*B101*238/Nt_load2)</f>
        <v>0.50512586485778643</v>
      </c>
      <c r="IK362" s="240">
        <f t="shared" ref="IK362:IK425" ca="1" si="835">2*IMREAL(K101)*COS(2*PI()*B101*239/Nt_load2)-2*IMAGINARY(K101)*SIN(2*PI()*B101*239/Nt_load2)</f>
        <v>0.50779946359003703</v>
      </c>
      <c r="IL362" s="240">
        <f t="shared" ref="IL362:IL425" ca="1" si="836">2*IMREAL(K101)*COS(2*PI()*B101*240/Nt_load2)-2*IMAGINARY(K101)*SIN(2*PI()*B101*240/Nt_load2)</f>
        <v>0.51016718291326579</v>
      </c>
      <c r="IM362" s="240">
        <f t="shared" ref="IM362:IM425" ca="1" si="837">2*IMREAL(K101)*COS(2*PI()*B101*241/Nt_load2)-2*IMAGINARY(K101)*SIN(2*PI()*B101*241/Nt_load2)</f>
        <v>0.51222759660188744</v>
      </c>
      <c r="IN362" s="240">
        <f t="shared" ref="IN362:IN425" ca="1" si="838">2*IMREAL(K101)*COS(2*PI()*B101*242/Nt_load2)-2*IMAGINARY(K101)*SIN(2*PI()*B101*242/Nt_load2)</f>
        <v>0.51397946353973956</v>
      </c>
      <c r="IO362" s="240">
        <f t="shared" ref="IO362:IO425" ca="1" si="839">2*IMREAL(K101)*COS(2*PI()*B101*243/Nt_load2)-2*IMAGINARY(K101)*SIN(2*PI()*B101*243/Nt_load2)</f>
        <v>0.51542172846768541</v>
      </c>
      <c r="IP362" s="240">
        <f t="shared" ref="IP362:IP425" ca="1" si="840">2*IMREAL(K101)*COS(2*PI()*B101*244/Nt_load2)-2*IMAGINARY(K101)*SIN(2*PI()*B101*244/Nt_load2)</f>
        <v>0.51655352261926213</v>
      </c>
      <c r="IQ362" s="240">
        <f t="shared" ref="IQ362:IQ425" ca="1" si="841">2*IMREAL(K101)*COS(2*PI()*B101*245/Nt_load2)-2*IMAGINARY(K101)*SIN(2*PI()*B101*245/Nt_load2)</f>
        <v>0.51737416424399318</v>
      </c>
      <c r="IR362" s="240">
        <f t="shared" ref="IR362:IR425" ca="1" si="842">2*IMREAL(K101)*COS(2*PI()*B101*246/Nt_load2)-2*IMAGINARY(K101)*SIN(2*PI()*B101*246/Nt_load2)</f>
        <v>0.51788315901804982</v>
      </c>
      <c r="IS362" s="240">
        <f t="shared" ref="IS362:IS425" ca="1" si="843">2*IMREAL(K101)*COS(2*PI()*B101*247/Nt_load2)-2*IMAGINARY(K101)*SIN(2*PI()*B101*247/Nt_load2)</f>
        <v>0.51808020034201252</v>
      </c>
      <c r="IT362" s="240">
        <f t="shared" ref="IT362:IT425" ca="1" si="844">2*IMREAL(K101)*COS(2*PI()*B101*248/Nt_load2)-2*IMAGINARY(K101)*SIN(2*PI()*B101*248/Nt_load2)</f>
        <v>0.51796516952555571</v>
      </c>
      <c r="IU362" s="240">
        <f t="shared" ref="IU362:IU425" ca="1" si="845">2*IMREAL(K101)*COS(2*PI()*B101*249/Nt_load2)-2*IMAGINARY(K101)*SIN(2*PI()*B101*249/Nt_load2)</f>
        <v>0.51753813585894182</v>
      </c>
      <c r="IV362" s="240">
        <f t="shared" ref="IV362:IV425" ca="1" si="846">2*IMREAL(K101)*COS(2*PI()*B101*250/Nt_load2)-2*IMAGINARY(K101)*SIN(2*PI()*B101*250/Nt_load2)</f>
        <v>0.51679935657128406</v>
      </c>
      <c r="IW362" s="240">
        <f t="shared" ref="IW362:IW425" ca="1" si="847">2*IMREAL(K101)*COS(2*PI()*B101*251/Nt_load2)-2*IMAGINARY(K101)*SIN(2*PI()*B101*251/Nt_load2)</f>
        <v>0.51574927667560011</v>
      </c>
      <c r="IX362" s="240">
        <f t="shared" ref="IX362:IX425" ca="1" si="848">2*IMREAL(K101)*COS(2*PI()*B101*252/Nt_load2)-2*IMAGINARY(K101)*SIN(2*PI()*B101*252/Nt_load2)</f>
        <v>0.51438852870075447</v>
      </c>
      <c r="IY362" s="240">
        <f t="shared" ref="IY362:IY425" ca="1" si="849">2*IMREAL(K101)*COS(2*PI()*B101*253/Nt_load2)-2*IMAGINARY(K101)*SIN(2*PI()*B101*253/Nt_load2)</f>
        <v>0.51271793231044549</v>
      </c>
      <c r="IZ362" s="240">
        <f t="shared" ref="IZ362:IZ425" ca="1" si="850">2*IMREAL(K101)*COS(2*PI()*B101*254/Nt_load2)-2*IMAGINARY(K101)*SIN(2*PI()*B101*254/Nt_load2)</f>
        <v>0.51073849380947112</v>
      </c>
      <c r="JA362" s="240">
        <f t="shared" ref="JA362:JA425" ca="1" si="851">2*IMREAL(K101)*COS(2*PI()*B101*255/Nt_load2)-2*IMAGINARY(K101)*SIN(2*PI()*B101*255/Nt_load2)</f>
        <v>0.50845140553756818</v>
      </c>
      <c r="JB362" s="240">
        <f t="shared" ref="JB362:JB425" ca="1" si="852">2*IMREAL(K101)*COS(2*PI()*B101*256/Nt_load2)-2*IMAGINARY(K101)*SIN(2*PI()*B101*256/Nt_load2)</f>
        <v>0.50585804515119204</v>
      </c>
    </row>
    <row r="363" spans="1:262">
      <c r="B363" s="248">
        <v>2</v>
      </c>
      <c r="C363" s="247">
        <f t="shared" ref="C363:C426" si="853">C362+Div_Nt_load2</f>
        <v>3.9062500000000001E-5</v>
      </c>
      <c r="D363" s="244">
        <f t="shared" ca="1" si="597"/>
        <v>12.345963430951024</v>
      </c>
      <c r="E363" s="243">
        <f ca="1">H361</f>
        <v>0.34596343095102383</v>
      </c>
      <c r="F363" s="242">
        <v>2</v>
      </c>
      <c r="G363" s="240">
        <f t="shared" ref="G363:G425" ca="1" si="854">2*IMREAL(K102)*COS(2*PI()*B102*1/Nt_load2)-2*IMAGINARY(K102)*SIN(2*PI()*B102*1/Nt_load2)</f>
        <v>-2.2484021016665819E-3</v>
      </c>
      <c r="H363" s="240">
        <f t="shared" ca="1" si="598"/>
        <v>-2.2507681569078441E-3</v>
      </c>
      <c r="I363" s="240">
        <f t="shared" ca="1" si="599"/>
        <v>-2.2477119145151081E-3</v>
      </c>
      <c r="J363" s="240">
        <f t="shared" ca="1" si="600"/>
        <v>-2.2392407372439933E-3</v>
      </c>
      <c r="K363" s="240">
        <f t="shared" ca="1" si="601"/>
        <v>-2.2253750329025344E-3</v>
      </c>
      <c r="L363" s="240">
        <f t="shared" ca="1" si="602"/>
        <v>-2.2061482051869809E-3</v>
      </c>
      <c r="M363" s="240">
        <f t="shared" ca="1" si="603"/>
        <v>-2.1816065732093719E-3</v>
      </c>
      <c r="N363" s="240">
        <f t="shared" ca="1" si="604"/>
        <v>-2.1518092599107337E-3</v>
      </c>
      <c r="O363" s="240">
        <f t="shared" ca="1" si="605"/>
        <v>-2.1168280496287393E-3</v>
      </c>
      <c r="P363" s="240">
        <f t="shared" ca="1" si="606"/>
        <v>-2.0767472151629498E-3</v>
      </c>
      <c r="Q363" s="240">
        <f t="shared" ca="1" si="607"/>
        <v>-2.0316633147542608E-3</v>
      </c>
      <c r="R363" s="240">
        <f t="shared" ca="1" si="608"/>
        <v>-1.9816849594676395E-3</v>
      </c>
      <c r="S363" s="240">
        <f t="shared" ca="1" si="609"/>
        <v>-1.9269325515385582E-3</v>
      </c>
      <c r="T363" s="240">
        <f t="shared" ca="1" si="610"/>
        <v>-1.8675379943134628E-3</v>
      </c>
      <c r="U363" s="241">
        <f t="shared" ca="1" si="611"/>
        <v>-1.8036443744830573E-3</v>
      </c>
      <c r="V363" s="240">
        <f t="shared" ca="1" si="612"/>
        <v>-1.735405617373933E-3</v>
      </c>
      <c r="W363" s="240">
        <f t="shared" ca="1" si="613"/>
        <v>-1.6629861161289751E-3</v>
      </c>
      <c r="X363" s="240">
        <f t="shared" ca="1" si="614"/>
        <v>-1.5865603356698822E-3</v>
      </c>
      <c r="Y363" s="240">
        <f t="shared" ca="1" si="615"/>
        <v>-1.506312392395888E-3</v>
      </c>
      <c r="Z363" s="240">
        <f t="shared" ca="1" si="616"/>
        <v>-1.4224356106312286E-3</v>
      </c>
      <c r="AA363" s="240">
        <f t="shared" ca="1" si="617"/>
        <v>-1.3351320568899139E-3</v>
      </c>
      <c r="AB363" s="240">
        <f t="shared" ca="1" si="618"/>
        <v>-1.2446120530797953E-3</v>
      </c>
      <c r="AC363" s="240">
        <f t="shared" ca="1" si="619"/>
        <v>-1.1510936698186664E-3</v>
      </c>
      <c r="AD363" s="240">
        <f t="shared" ca="1" si="620"/>
        <v>-1.0548022010830468E-3</v>
      </c>
      <c r="AE363" s="240">
        <f t="shared" ca="1" si="621"/>
        <v>-9.5596962145525692E-4</v>
      </c>
      <c r="AF363" s="240">
        <f t="shared" ca="1" si="622"/>
        <v>-8.5483402727633186E-4</v>
      </c>
      <c r="AG363" s="240">
        <f t="shared" ca="1" si="623"/>
        <v>-7.5163906305108076E-4</v>
      </c>
      <c r="AH363" s="240">
        <f t="shared" ca="1" si="624"/>
        <v>-6.4663333448713284E-4</v>
      </c>
      <c r="AI363" s="240">
        <f t="shared" ca="1" si="625"/>
        <v>-5.400698095820145E-4</v>
      </c>
      <c r="AJ363" s="240">
        <f t="shared" ca="1" si="626"/>
        <v>-4.3220520920108523E-4</v>
      </c>
      <c r="AK363" s="240">
        <f t="shared" ca="1" si="627"/>
        <v>-3.2329938861448487E-4</v>
      </c>
      <c r="AL363" s="240">
        <f t="shared" ca="1" si="628"/>
        <v>-2.1361471148303014E-4</v>
      </c>
      <c r="AM363" s="240">
        <f t="shared" ca="1" si="629"/>
        <v>-1.034154178011739E-4</v>
      </c>
      <c r="AN363" s="240">
        <f t="shared" ca="1" si="630"/>
        <v>7.0330126802861681E-6</v>
      </c>
      <c r="AO363" s="240">
        <f t="shared" ca="1" si="631"/>
        <v>1.1746450001817979E-4</v>
      </c>
      <c r="AP363" s="240">
        <f t="shared" ca="1" si="632"/>
        <v>2.27613005086855E-4</v>
      </c>
      <c r="AQ363" s="240">
        <f t="shared" ca="1" si="633"/>
        <v>3.3721317048973138E-4</v>
      </c>
      <c r="AR363" s="240">
        <f t="shared" ca="1" si="634"/>
        <v>4.4600095982851213E-4</v>
      </c>
      <c r="AS363" s="240">
        <f t="shared" ca="1" si="635"/>
        <v>5.5371429378999631E-4</v>
      </c>
      <c r="AT363" s="240">
        <f t="shared" ca="1" si="636"/>
        <v>6.6009368151809635E-4</v>
      </c>
      <c r="AU363" s="240">
        <f t="shared" ca="1" si="637"/>
        <v>7.6488284575004046E-4</v>
      </c>
      <c r="AV363" s="240">
        <f t="shared" ca="1" si="638"/>
        <v>8.678293402107492E-4</v>
      </c>
      <c r="AW363" s="240">
        <f t="shared" ca="1" si="639"/>
        <v>9.6868515777801683E-4</v>
      </c>
      <c r="AX363" s="240">
        <f t="shared" ca="1" si="640"/>
        <v>1.0672073279533976E-3</v>
      </c>
      <c r="AY363" s="240">
        <f t="shared" ca="1" si="641"/>
        <v>1.1631585021994182E-3</v>
      </c>
      <c r="AZ363" s="240">
        <f t="shared" ca="1" si="642"/>
        <v>1.2563075257329874E-3</v>
      </c>
      <c r="BA363" s="240">
        <f t="shared" ca="1" si="643"/>
        <v>1.3464299943975232E-3</v>
      </c>
      <c r="BB363" s="240">
        <f t="shared" ca="1" si="644"/>
        <v>1.4333087952722158E-3</v>
      </c>
      <c r="BC363" s="240">
        <f t="shared" ca="1" si="645"/>
        <v>1.5167346297160745E-3</v>
      </c>
      <c r="BD363" s="240">
        <f t="shared" ca="1" si="646"/>
        <v>1.5965065175866848E-3</v>
      </c>
      <c r="BE363" s="240">
        <f t="shared" ca="1" si="647"/>
        <v>1.6724322814189725E-3</v>
      </c>
      <c r="BF363" s="240">
        <f t="shared" ca="1" si="648"/>
        <v>1.7443290093975556E-3</v>
      </c>
      <c r="BG363" s="240">
        <f t="shared" ca="1" si="649"/>
        <v>1.8120234960073227E-3</v>
      </c>
      <c r="BH363" s="240">
        <f t="shared" ca="1" si="650"/>
        <v>1.8753526593006953E-3</v>
      </c>
      <c r="BI363" s="240">
        <f t="shared" ca="1" si="651"/>
        <v>1.93416393377632E-3</v>
      </c>
      <c r="BJ363" s="240">
        <f t="shared" ca="1" si="652"/>
        <v>1.9883156379227251E-3</v>
      </c>
      <c r="BK363" s="240">
        <f t="shared" ca="1" si="653"/>
        <v>2.037677315541493E-3</v>
      </c>
      <c r="BL363" s="240">
        <f t="shared" ca="1" si="654"/>
        <v>2.0821300500276684E-3</v>
      </c>
      <c r="BM363" s="240">
        <f t="shared" ca="1" si="655"/>
        <v>2.1215667508502731E-3</v>
      </c>
      <c r="BN363" s="240">
        <f t="shared" ca="1" si="656"/>
        <v>2.1558924115427799E-3</v>
      </c>
      <c r="BO363" s="240">
        <f t="shared" ca="1" si="657"/>
        <v>2.1850243385820077E-3</v>
      </c>
      <c r="BP363" s="240">
        <f t="shared" ca="1" si="658"/>
        <v>2.2088923506040619E-3</v>
      </c>
      <c r="BQ363" s="240">
        <f t="shared" ca="1" si="659"/>
        <v>2.2274389474773925E-3</v>
      </c>
      <c r="BR363" s="240">
        <f t="shared" ca="1" si="660"/>
        <v>2.24061944882564E-3</v>
      </c>
      <c r="BS363" s="240">
        <f t="shared" ca="1" si="661"/>
        <v>2.2484021016665814E-3</v>
      </c>
      <c r="BT363" s="240">
        <f t="shared" ca="1" si="662"/>
        <v>2.2507681569078441E-3</v>
      </c>
      <c r="BU363" s="240">
        <f t="shared" ca="1" si="663"/>
        <v>2.2477119145151081E-3</v>
      </c>
      <c r="BV363" s="240">
        <f t="shared" ca="1" si="664"/>
        <v>2.2392407372439933E-3</v>
      </c>
      <c r="BW363" s="240">
        <f t="shared" ca="1" si="665"/>
        <v>2.2253750329025344E-3</v>
      </c>
      <c r="BX363" s="240">
        <f t="shared" ca="1" si="666"/>
        <v>2.2061482051869809E-3</v>
      </c>
      <c r="BY363" s="240">
        <f t="shared" ca="1" si="667"/>
        <v>2.1816065732093719E-3</v>
      </c>
      <c r="BZ363" s="240">
        <f t="shared" ca="1" si="668"/>
        <v>2.1518092599107337E-3</v>
      </c>
      <c r="CA363" s="240">
        <f t="shared" ca="1" si="669"/>
        <v>2.1168280496287393E-3</v>
      </c>
      <c r="CB363" s="240">
        <f t="shared" ca="1" si="670"/>
        <v>2.0767472151629498E-3</v>
      </c>
      <c r="CC363" s="240">
        <f t="shared" ca="1" si="671"/>
        <v>2.0316633147542608E-3</v>
      </c>
      <c r="CD363" s="240">
        <f t="shared" ca="1" si="672"/>
        <v>1.9816849594676399E-3</v>
      </c>
      <c r="CE363" s="240">
        <f t="shared" ca="1" si="673"/>
        <v>1.9269325515385582E-3</v>
      </c>
      <c r="CF363" s="240">
        <f t="shared" ca="1" si="674"/>
        <v>1.867537994313463E-3</v>
      </c>
      <c r="CG363" s="240">
        <f t="shared" ca="1" si="675"/>
        <v>1.8036443744830573E-3</v>
      </c>
      <c r="CH363" s="240">
        <f t="shared" ca="1" si="676"/>
        <v>1.7354056173739334E-3</v>
      </c>
      <c r="CI363" s="240">
        <f t="shared" ca="1" si="677"/>
        <v>1.6629861161289756E-3</v>
      </c>
      <c r="CJ363" s="240">
        <f t="shared" ca="1" si="678"/>
        <v>1.5865603356698833E-3</v>
      </c>
      <c r="CK363" s="240">
        <f t="shared" ca="1" si="679"/>
        <v>1.5063123923958874E-3</v>
      </c>
      <c r="CL363" s="240">
        <f t="shared" ca="1" si="680"/>
        <v>1.4224356106312284E-3</v>
      </c>
      <c r="CM363" s="240">
        <f t="shared" ca="1" si="681"/>
        <v>1.3351320568899139E-3</v>
      </c>
      <c r="CN363" s="240">
        <f t="shared" ca="1" si="682"/>
        <v>1.2446120530797955E-3</v>
      </c>
      <c r="CO363" s="240">
        <f t="shared" ca="1" si="683"/>
        <v>1.1510936698186671E-3</v>
      </c>
      <c r="CP363" s="240">
        <f t="shared" ca="1" si="684"/>
        <v>1.0548022010830479E-3</v>
      </c>
      <c r="CQ363" s="240">
        <f t="shared" ca="1" si="685"/>
        <v>9.559696214552567E-4</v>
      </c>
      <c r="CR363" s="240">
        <f t="shared" ca="1" si="686"/>
        <v>8.5483402727633208E-4</v>
      </c>
      <c r="CS363" s="240">
        <f t="shared" ca="1" si="687"/>
        <v>7.5163906305108098E-4</v>
      </c>
      <c r="CT363" s="240">
        <f t="shared" ca="1" si="688"/>
        <v>6.4663333448713349E-4</v>
      </c>
      <c r="CU363" s="240">
        <f t="shared" ca="1" si="689"/>
        <v>5.400698095820158E-4</v>
      </c>
      <c r="CV363" s="240">
        <f t="shared" ca="1" si="690"/>
        <v>4.3220520920108458E-4</v>
      </c>
      <c r="CW363" s="240">
        <f t="shared" ca="1" si="691"/>
        <v>3.2329938861448465E-4</v>
      </c>
      <c r="CX363" s="240">
        <f t="shared" ca="1" si="692"/>
        <v>2.1361471148303041E-4</v>
      </c>
      <c r="CY363" s="240">
        <f t="shared" ca="1" si="693"/>
        <v>1.0341541780117469E-4</v>
      </c>
      <c r="CZ363" s="240">
        <f t="shared" ca="1" si="694"/>
        <v>-7.0330126802849212E-6</v>
      </c>
      <c r="DA363" s="240">
        <f t="shared" ca="1" si="695"/>
        <v>-1.1746450001818046E-4</v>
      </c>
      <c r="DB363" s="240">
        <f t="shared" ca="1" si="696"/>
        <v>-2.2761300508685527E-4</v>
      </c>
      <c r="DC363" s="240">
        <f t="shared" ca="1" si="697"/>
        <v>-3.3721317048973116E-4</v>
      </c>
      <c r="DD363" s="240">
        <f t="shared" ca="1" si="698"/>
        <v>-4.4600095982851181E-4</v>
      </c>
      <c r="DE363" s="240">
        <f t="shared" ca="1" si="699"/>
        <v>-5.5371429378999555E-4</v>
      </c>
      <c r="DF363" s="240">
        <f t="shared" ca="1" si="700"/>
        <v>-6.6009368151809689E-4</v>
      </c>
      <c r="DG363" s="240">
        <f t="shared" ca="1" si="701"/>
        <v>-7.6488284575004111E-4</v>
      </c>
      <c r="DH363" s="240">
        <f t="shared" ca="1" si="702"/>
        <v>-8.6782934021074898E-4</v>
      </c>
      <c r="DI363" s="240">
        <f t="shared" ca="1" si="703"/>
        <v>-9.6868515777801662E-4</v>
      </c>
      <c r="DJ363" s="240">
        <f t="shared" ca="1" si="704"/>
        <v>-1.0672073279533976E-3</v>
      </c>
      <c r="DK363" s="240">
        <f t="shared" ca="1" si="705"/>
        <v>-1.1631585021994173E-3</v>
      </c>
      <c r="DL363" s="240">
        <f t="shared" ca="1" si="706"/>
        <v>-1.2563075257329879E-3</v>
      </c>
      <c r="DM363" s="240">
        <f t="shared" ca="1" si="707"/>
        <v>-1.346429994397523E-3</v>
      </c>
      <c r="DN363" s="240">
        <f t="shared" ca="1" si="708"/>
        <v>-1.4333087952722156E-3</v>
      </c>
      <c r="DO363" s="240">
        <f t="shared" ca="1" si="709"/>
        <v>-1.5167346297160745E-3</v>
      </c>
      <c r="DP363" s="240">
        <f t="shared" ca="1" si="710"/>
        <v>-1.5965065175866842E-3</v>
      </c>
      <c r="DQ363" s="240">
        <f t="shared" ca="1" si="711"/>
        <v>-1.6724322814189729E-3</v>
      </c>
      <c r="DR363" s="240">
        <f t="shared" ca="1" si="712"/>
        <v>-1.7443290093975554E-3</v>
      </c>
      <c r="DS363" s="240">
        <f t="shared" ca="1" si="713"/>
        <v>-1.8120234960073227E-3</v>
      </c>
      <c r="DT363" s="240">
        <f t="shared" ca="1" si="714"/>
        <v>-1.8753526593006948E-3</v>
      </c>
      <c r="DU363" s="240">
        <f t="shared" ca="1" si="715"/>
        <v>-1.9341639337763193E-3</v>
      </c>
      <c r="DV363" s="240">
        <f t="shared" ca="1" si="716"/>
        <v>-1.9883156379227242E-3</v>
      </c>
      <c r="DW363" s="240">
        <f t="shared" ca="1" si="717"/>
        <v>-2.0376773155414934E-3</v>
      </c>
      <c r="DX363" s="240">
        <f t="shared" ca="1" si="718"/>
        <v>-2.082130050027668E-3</v>
      </c>
      <c r="DY363" s="240">
        <f t="shared" ca="1" si="719"/>
        <v>-2.1215667508502731E-3</v>
      </c>
      <c r="DZ363" s="240">
        <f t="shared" ca="1" si="720"/>
        <v>-2.1558924115427799E-3</v>
      </c>
      <c r="EA363" s="240">
        <f t="shared" ca="1" si="721"/>
        <v>-2.1850243385820073E-3</v>
      </c>
      <c r="EB363" s="240">
        <f t="shared" ca="1" si="722"/>
        <v>-2.2088923506040623E-3</v>
      </c>
      <c r="EC363" s="240">
        <f t="shared" ca="1" si="723"/>
        <v>-2.2274389474773921E-3</v>
      </c>
      <c r="ED363" s="240">
        <f t="shared" ca="1" si="724"/>
        <v>-2.24061944882564E-3</v>
      </c>
      <c r="EE363" s="240">
        <f t="shared" ca="1" si="725"/>
        <v>-2.2484021016665814E-3</v>
      </c>
      <c r="EF363" s="240">
        <f t="shared" ca="1" si="726"/>
        <v>-2.2507681569078437E-3</v>
      </c>
      <c r="EG363" s="240">
        <f t="shared" ca="1" si="727"/>
        <v>-2.2477119145151076E-3</v>
      </c>
      <c r="EH363" s="240">
        <f t="shared" ca="1" si="728"/>
        <v>-2.2392407372439933E-3</v>
      </c>
      <c r="EI363" s="240">
        <f t="shared" ca="1" si="729"/>
        <v>-2.2253750329025344E-3</v>
      </c>
      <c r="EJ363" s="240">
        <f t="shared" ca="1" si="730"/>
        <v>-2.2061482051869809E-3</v>
      </c>
      <c r="EK363" s="240">
        <f t="shared" ca="1" si="731"/>
        <v>-2.1816065732093719E-3</v>
      </c>
      <c r="EL363" s="240">
        <f t="shared" ca="1" si="732"/>
        <v>-2.1518092599107337E-3</v>
      </c>
      <c r="EM363" s="240">
        <f t="shared" ca="1" si="733"/>
        <v>-2.1168280496287393E-3</v>
      </c>
      <c r="EN363" s="240">
        <f t="shared" ca="1" si="734"/>
        <v>-2.0767472151629498E-3</v>
      </c>
      <c r="EO363" s="240">
        <f t="shared" ca="1" si="735"/>
        <v>-2.0316633147542612E-3</v>
      </c>
      <c r="EP363" s="240">
        <f t="shared" ca="1" si="736"/>
        <v>-1.9816849594676399E-3</v>
      </c>
      <c r="EQ363" s="240">
        <f t="shared" ca="1" si="737"/>
        <v>-1.9269325515385591E-3</v>
      </c>
      <c r="ER363" s="240">
        <f t="shared" ca="1" si="738"/>
        <v>-1.8675379943134626E-3</v>
      </c>
      <c r="ES363" s="240">
        <f t="shared" ca="1" si="739"/>
        <v>-1.8036443744830575E-3</v>
      </c>
      <c r="ET363" s="240">
        <f t="shared" ca="1" si="740"/>
        <v>-1.7354056173739332E-3</v>
      </c>
      <c r="EU363" s="240">
        <f t="shared" ca="1" si="741"/>
        <v>-1.662986116128976E-3</v>
      </c>
      <c r="EV363" s="240">
        <f t="shared" ca="1" si="742"/>
        <v>-1.5865603356698833E-3</v>
      </c>
      <c r="EW363" s="240">
        <f t="shared" ca="1" si="743"/>
        <v>-1.5063123923958876E-3</v>
      </c>
      <c r="EX363" s="240">
        <f t="shared" ca="1" si="744"/>
        <v>-1.4224356106312286E-3</v>
      </c>
      <c r="EY363" s="240">
        <f t="shared" ca="1" si="745"/>
        <v>-1.3351320568899142E-3</v>
      </c>
      <c r="EZ363" s="240">
        <f t="shared" ca="1" si="746"/>
        <v>-1.2446120530797957E-3</v>
      </c>
      <c r="FA363" s="240">
        <f t="shared" ca="1" si="747"/>
        <v>-1.1510936698186673E-3</v>
      </c>
      <c r="FB363" s="240">
        <f t="shared" ca="1" si="748"/>
        <v>-1.0548022010830483E-3</v>
      </c>
      <c r="FC363" s="240">
        <f t="shared" ca="1" si="749"/>
        <v>-9.5596962145525692E-4</v>
      </c>
      <c r="FD363" s="240">
        <f t="shared" ca="1" si="750"/>
        <v>-8.548340272763323E-4</v>
      </c>
      <c r="FE363" s="240">
        <f t="shared" ca="1" si="751"/>
        <v>-7.5163906305108119E-4</v>
      </c>
      <c r="FF363" s="240">
        <f t="shared" ca="1" si="752"/>
        <v>-6.4663333448713371E-4</v>
      </c>
      <c r="FG363" s="240">
        <f t="shared" ca="1" si="753"/>
        <v>-5.4006980958201602E-4</v>
      </c>
      <c r="FH363" s="240">
        <f t="shared" ca="1" si="754"/>
        <v>-4.3220520920108485E-4</v>
      </c>
      <c r="FI363" s="240">
        <f t="shared" ca="1" si="755"/>
        <v>-3.2329938861448492E-4</v>
      </c>
      <c r="FJ363" s="240">
        <f t="shared" ca="1" si="756"/>
        <v>-2.1361471148303069E-4</v>
      </c>
      <c r="FK363" s="240">
        <f t="shared" ca="1" si="757"/>
        <v>-1.0341541780117495E-4</v>
      </c>
      <c r="FL363" s="240">
        <f t="shared" ca="1" si="758"/>
        <v>7.0330126802846231E-6</v>
      </c>
      <c r="FM363" s="240">
        <f t="shared" ca="1" si="759"/>
        <v>1.1746450001817819E-4</v>
      </c>
      <c r="FN363" s="240">
        <f t="shared" ca="1" si="760"/>
        <v>2.2761300508685299E-4</v>
      </c>
      <c r="FO363" s="240">
        <f t="shared" ca="1" si="761"/>
        <v>3.3721317048972894E-4</v>
      </c>
      <c r="FP363" s="240">
        <f t="shared" ca="1" si="762"/>
        <v>4.460009598285136E-4</v>
      </c>
      <c r="FQ363" s="240">
        <f t="shared" ca="1" si="763"/>
        <v>5.5371429378999718E-4</v>
      </c>
      <c r="FR363" s="240">
        <f t="shared" ca="1" si="764"/>
        <v>6.6009368151809657E-4</v>
      </c>
      <c r="FS363" s="240">
        <f t="shared" ca="1" si="765"/>
        <v>7.648828457500409E-4</v>
      </c>
      <c r="FT363" s="240">
        <f t="shared" ca="1" si="766"/>
        <v>8.6782934021074876E-4</v>
      </c>
      <c r="FU363" s="240">
        <f t="shared" ca="1" si="767"/>
        <v>9.686851577780164E-4</v>
      </c>
      <c r="FV363" s="240">
        <f t="shared" ca="1" si="768"/>
        <v>1.0672073279533972E-3</v>
      </c>
      <c r="FW363" s="240">
        <f t="shared" ca="1" si="769"/>
        <v>1.1631585021994171E-3</v>
      </c>
      <c r="FX363" s="240">
        <f t="shared" ca="1" si="770"/>
        <v>1.2563075257329859E-3</v>
      </c>
      <c r="FY363" s="240">
        <f t="shared" ca="1" si="771"/>
        <v>1.3464299943975215E-3</v>
      </c>
      <c r="FZ363" s="240">
        <f t="shared" ca="1" si="772"/>
        <v>1.4333087952722141E-3</v>
      </c>
      <c r="GA363" s="240">
        <f t="shared" ca="1" si="773"/>
        <v>1.5167346297160758E-3</v>
      </c>
      <c r="GB363" s="240">
        <f t="shared" ca="1" si="774"/>
        <v>1.596506517586685E-3</v>
      </c>
      <c r="GC363" s="240">
        <f t="shared" ca="1" si="775"/>
        <v>1.6724322814189727E-3</v>
      </c>
      <c r="GD363" s="240">
        <f t="shared" ca="1" si="776"/>
        <v>1.7443290093975552E-3</v>
      </c>
      <c r="GE363" s="240">
        <f t="shared" ca="1" si="777"/>
        <v>1.8120234960073225E-3</v>
      </c>
      <c r="GF363" s="240">
        <f t="shared" ca="1" si="778"/>
        <v>1.8753526593006948E-3</v>
      </c>
      <c r="GG363" s="240">
        <f t="shared" ca="1" si="779"/>
        <v>1.9341639337763193E-3</v>
      </c>
      <c r="GH363" s="240">
        <f t="shared" ca="1" si="780"/>
        <v>1.9883156379227242E-3</v>
      </c>
      <c r="GI363" s="240">
        <f t="shared" ca="1" si="781"/>
        <v>2.0376773155414921E-3</v>
      </c>
      <c r="GJ363" s="240">
        <f t="shared" ca="1" si="782"/>
        <v>2.0821300500276671E-3</v>
      </c>
      <c r="GK363" s="240">
        <f t="shared" ca="1" si="783"/>
        <v>2.121566750850274E-3</v>
      </c>
      <c r="GL363" s="240">
        <f t="shared" ca="1" si="784"/>
        <v>2.1558924115427807E-3</v>
      </c>
      <c r="GM363" s="240">
        <f t="shared" ca="1" si="785"/>
        <v>2.1850243385820077E-3</v>
      </c>
      <c r="GN363" s="240">
        <f t="shared" ca="1" si="786"/>
        <v>2.2088923506040623E-3</v>
      </c>
      <c r="GO363" s="240">
        <f t="shared" ca="1" si="787"/>
        <v>2.2274389474773921E-3</v>
      </c>
      <c r="GP363" s="240">
        <f t="shared" ca="1" si="788"/>
        <v>2.24061944882564E-3</v>
      </c>
      <c r="GQ363" s="240">
        <f t="shared" ca="1" si="789"/>
        <v>2.2484021016665814E-3</v>
      </c>
      <c r="GR363" s="240">
        <f t="shared" ca="1" si="790"/>
        <v>2.2507681569078437E-3</v>
      </c>
      <c r="GS363" s="240">
        <f t="shared" ca="1" si="791"/>
        <v>2.2477119145151081E-3</v>
      </c>
      <c r="GT363" s="240">
        <f t="shared" ca="1" si="792"/>
        <v>2.2392407372439937E-3</v>
      </c>
      <c r="GU363" s="240">
        <f t="shared" ca="1" si="793"/>
        <v>2.2253750329025348E-3</v>
      </c>
      <c r="GV363" s="240">
        <f t="shared" ca="1" si="794"/>
        <v>2.2061482051869809E-3</v>
      </c>
      <c r="GW363" s="240">
        <f t="shared" ca="1" si="795"/>
        <v>2.1816065732093715E-3</v>
      </c>
      <c r="GX363" s="240">
        <f t="shared" ca="1" si="796"/>
        <v>2.1518092599107337E-3</v>
      </c>
      <c r="GY363" s="240">
        <f t="shared" ca="1" si="797"/>
        <v>2.1168280496287393E-3</v>
      </c>
      <c r="GZ363" s="240">
        <f t="shared" ca="1" si="798"/>
        <v>2.0767472151629503E-3</v>
      </c>
      <c r="HA363" s="240">
        <f t="shared" ca="1" si="799"/>
        <v>2.0316633147542612E-3</v>
      </c>
      <c r="HB363" s="240">
        <f t="shared" ca="1" si="800"/>
        <v>1.9816849594676399E-3</v>
      </c>
      <c r="HC363" s="240">
        <f t="shared" ca="1" si="801"/>
        <v>1.9269325515385593E-3</v>
      </c>
      <c r="HD363" s="240">
        <f t="shared" ca="1" si="802"/>
        <v>1.8675379943134639E-3</v>
      </c>
      <c r="HE363" s="240">
        <f t="shared" ca="1" si="803"/>
        <v>1.8036443744830588E-3</v>
      </c>
      <c r="HF363" s="240">
        <f t="shared" ca="1" si="804"/>
        <v>1.7354056173739321E-3</v>
      </c>
      <c r="HG363" s="240">
        <f t="shared" ca="1" si="805"/>
        <v>1.6629861161289747E-3</v>
      </c>
      <c r="HH363" s="240">
        <f t="shared" ca="1" si="806"/>
        <v>1.586560335669882E-3</v>
      </c>
      <c r="HI363" s="240">
        <f t="shared" ca="1" si="807"/>
        <v>1.5063123923958878E-3</v>
      </c>
      <c r="HJ363" s="240">
        <f t="shared" ca="1" si="808"/>
        <v>1.4224356106312288E-3</v>
      </c>
      <c r="HK363" s="240">
        <f t="shared" ca="1" si="809"/>
        <v>1.3351320568899144E-3</v>
      </c>
      <c r="HL363" s="240">
        <f t="shared" ca="1" si="810"/>
        <v>1.244612053079796E-3</v>
      </c>
      <c r="HM363" s="240">
        <f t="shared" ca="1" si="811"/>
        <v>1.1510936698186675E-3</v>
      </c>
      <c r="HN363" s="240">
        <f t="shared" ca="1" si="812"/>
        <v>1.0548022010830483E-3</v>
      </c>
      <c r="HO363" s="240">
        <f t="shared" ca="1" si="813"/>
        <v>9.5596962145525898E-4</v>
      </c>
      <c r="HP363" s="240">
        <f t="shared" ca="1" si="814"/>
        <v>8.5483402727633436E-4</v>
      </c>
      <c r="HQ363" s="240">
        <f t="shared" ca="1" si="815"/>
        <v>7.5163906305107967E-4</v>
      </c>
      <c r="HR363" s="240">
        <f t="shared" ca="1" si="816"/>
        <v>6.4663333448713219E-4</v>
      </c>
      <c r="HS363" s="240">
        <f t="shared" ca="1" si="817"/>
        <v>5.4006980958201439E-4</v>
      </c>
      <c r="HT363" s="240">
        <f t="shared" ca="1" si="818"/>
        <v>4.3220520920108513E-4</v>
      </c>
      <c r="HU363" s="240">
        <f t="shared" ca="1" si="819"/>
        <v>3.2329938861448519E-4</v>
      </c>
      <c r="HV363" s="240">
        <f t="shared" ca="1" si="820"/>
        <v>2.1361471148303096E-4</v>
      </c>
      <c r="HW363" s="240">
        <f t="shared" ca="1" si="821"/>
        <v>1.0341541780117523E-4</v>
      </c>
      <c r="HX363" s="240">
        <f t="shared" ca="1" si="822"/>
        <v>-7.033012680284352E-6</v>
      </c>
      <c r="HY363" s="240">
        <f t="shared" ca="1" si="823"/>
        <v>-1.1746450001817792E-4</v>
      </c>
      <c r="HZ363" s="240">
        <f t="shared" ca="1" si="824"/>
        <v>-2.2761300508685272E-4</v>
      </c>
      <c r="IA363" s="240">
        <f t="shared" ca="1" si="825"/>
        <v>-3.3721317048972862E-4</v>
      </c>
      <c r="IB363" s="240">
        <f t="shared" ca="1" si="826"/>
        <v>-4.4600095982851327E-4</v>
      </c>
      <c r="IC363" s="240">
        <f t="shared" ca="1" si="827"/>
        <v>-5.5371429378999696E-4</v>
      </c>
      <c r="ID363" s="240">
        <f t="shared" ca="1" si="828"/>
        <v>-6.6009368151809635E-4</v>
      </c>
      <c r="IE363" s="240">
        <f t="shared" ca="1" si="829"/>
        <v>-7.4463085457652394E-4</v>
      </c>
      <c r="IF363" s="240">
        <f t="shared" ca="1" si="830"/>
        <v>-8.6782934021074854E-4</v>
      </c>
      <c r="IG363" s="240">
        <f t="shared" ca="1" si="831"/>
        <v>-9.6868515777801586E-4</v>
      </c>
      <c r="IH363" s="240">
        <f t="shared" ca="1" si="832"/>
        <v>-1.067207327953397E-3</v>
      </c>
      <c r="II363" s="240">
        <f t="shared" ca="1" si="833"/>
        <v>-1.1631585021994169E-3</v>
      </c>
      <c r="IJ363" s="240">
        <f t="shared" ca="1" si="834"/>
        <v>-1.2563075257329857E-3</v>
      </c>
      <c r="IK363" s="240">
        <f t="shared" ca="1" si="835"/>
        <v>-1.3464299943975213E-3</v>
      </c>
      <c r="IL363" s="240">
        <f t="shared" ca="1" si="836"/>
        <v>-1.4333087952722139E-3</v>
      </c>
      <c r="IM363" s="240">
        <f t="shared" ca="1" si="837"/>
        <v>-1.5167346297160753E-3</v>
      </c>
      <c r="IN363" s="240">
        <f t="shared" ca="1" si="838"/>
        <v>-1.5965065175866848E-3</v>
      </c>
      <c r="IO363" s="240">
        <f t="shared" ca="1" si="839"/>
        <v>-1.6724322814189725E-3</v>
      </c>
      <c r="IP363" s="240">
        <f t="shared" ca="1" si="840"/>
        <v>-1.7443290093975552E-3</v>
      </c>
      <c r="IQ363" s="240">
        <f t="shared" ca="1" si="841"/>
        <v>-1.8120234960073225E-3</v>
      </c>
      <c r="IR363" s="240">
        <f t="shared" ca="1" si="842"/>
        <v>-1.8753526593006948E-3</v>
      </c>
      <c r="IS363" s="240">
        <f t="shared" ca="1" si="843"/>
        <v>-1.9341639337763189E-3</v>
      </c>
      <c r="IT363" s="240">
        <f t="shared" ca="1" si="844"/>
        <v>-1.9883156379227242E-3</v>
      </c>
      <c r="IU363" s="240">
        <f t="shared" ca="1" si="845"/>
        <v>-2.0376773155414917E-3</v>
      </c>
      <c r="IV363" s="240">
        <f t="shared" ca="1" si="846"/>
        <v>-2.0821300500276671E-3</v>
      </c>
      <c r="IW363" s="240">
        <f t="shared" ca="1" si="847"/>
        <v>-2.121566750850274E-3</v>
      </c>
      <c r="IX363" s="240">
        <f t="shared" ca="1" si="848"/>
        <v>-2.1558924115427803E-3</v>
      </c>
      <c r="IY363" s="240">
        <f t="shared" ca="1" si="849"/>
        <v>-2.1850243385820077E-3</v>
      </c>
      <c r="IZ363" s="240">
        <f t="shared" ca="1" si="850"/>
        <v>-2.2088923506040619E-3</v>
      </c>
      <c r="JA363" s="240">
        <f t="shared" ca="1" si="851"/>
        <v>-2.2274389474773921E-3</v>
      </c>
      <c r="JB363" s="240">
        <f t="shared" ca="1" si="852"/>
        <v>-2.24061944882564E-3</v>
      </c>
    </row>
    <row r="364" spans="1:262">
      <c r="B364" s="248">
        <v>3</v>
      </c>
      <c r="C364" s="247">
        <f t="shared" si="853"/>
        <v>5.8593749999999998E-5</v>
      </c>
      <c r="D364" s="244">
        <f t="shared" ca="1" si="597"/>
        <v>12.34876644926802</v>
      </c>
      <c r="E364" s="243">
        <f ca="1">I361</f>
        <v>0.3487664492680187</v>
      </c>
      <c r="F364" s="242">
        <v>3</v>
      </c>
      <c r="G364" s="240">
        <f t="shared" ca="1" si="854"/>
        <v>-0.163290420828647</v>
      </c>
      <c r="H364" s="240">
        <f t="shared" ca="1" si="598"/>
        <v>-0.16587355454482536</v>
      </c>
      <c r="I364" s="240">
        <f t="shared" ca="1" si="599"/>
        <v>-0.16755780509720603</v>
      </c>
      <c r="J364" s="240">
        <f t="shared" ca="1" si="600"/>
        <v>-0.16833404538611774</v>
      </c>
      <c r="K364" s="240">
        <f t="shared" ca="1" si="601"/>
        <v>-0.16819806889817945</v>
      </c>
      <c r="L364" s="240">
        <f t="shared" ca="1" si="602"/>
        <v>-0.16715061250176061</v>
      </c>
      <c r="M364" s="240">
        <f t="shared" ca="1" si="603"/>
        <v>-0.16519735245382783</v>
      </c>
      <c r="N364" s="240">
        <f t="shared" ca="1" si="604"/>
        <v>-0.1623488736398164</v>
      </c>
      <c r="O364" s="240">
        <f t="shared" ca="1" si="605"/>
        <v>-0.1586206122132191</v>
      </c>
      <c r="P364" s="240">
        <f t="shared" ca="1" si="606"/>
        <v>-0.15403277194573298</v>
      </c>
      <c r="Q364" s="240">
        <f t="shared" ca="1" si="607"/>
        <v>-0.14861021474127009</v>
      </c>
      <c r="R364" s="240">
        <f t="shared" ca="1" si="608"/>
        <v>-0.14238232590714595</v>
      </c>
      <c r="S364" s="240">
        <f t="shared" ca="1" si="609"/>
        <v>-0.13538285491255331</v>
      </c>
      <c r="T364" s="240">
        <f t="shared" ca="1" si="610"/>
        <v>-0.1276497324972643</v>
      </c>
      <c r="U364" s="241">
        <f t="shared" ca="1" si="611"/>
        <v>-0.11922486512166547</v>
      </c>
      <c r="V364" s="240">
        <f t="shared" ca="1" si="612"/>
        <v>-0.11015390787201768</v>
      </c>
      <c r="W364" s="240">
        <f t="shared" ca="1" si="613"/>
        <v>-0.10048601705158827</v>
      </c>
      <c r="X364" s="240">
        <f t="shared" ca="1" si="614"/>
        <v>-9.0273583798384585E-2</v>
      </c>
      <c r="Y364" s="240">
        <f t="shared" ca="1" si="615"/>
        <v>-7.957195017303767E-2</v>
      </c>
      <c r="Z364" s="240">
        <f t="shared" ca="1" si="616"/>
        <v>-6.8439109255380853E-2</v>
      </c>
      <c r="AA364" s="240">
        <f t="shared" ca="1" si="617"/>
        <v>-5.6935390874925385E-2</v>
      </c>
      <c r="AB364" s="240">
        <f t="shared" ca="1" si="618"/>
        <v>-4.5123134678287317E-2</v>
      </c>
      <c r="AC364" s="240">
        <f t="shared" ca="1" si="619"/>
        <v>-3.3066352305241027E-2</v>
      </c>
      <c r="AD364" s="240">
        <f t="shared" ca="1" si="620"/>
        <v>-2.0830380504097246E-2</v>
      </c>
      <c r="AE364" s="240">
        <f t="shared" ca="1" si="621"/>
        <v>-8.4815270662030318E-3</v>
      </c>
      <c r="AF364" s="240">
        <f t="shared" ca="1" si="622"/>
        <v>3.9132885017246627E-3</v>
      </c>
      <c r="AG364" s="240">
        <f t="shared" ca="1" si="623"/>
        <v>1.6286897620203945E-2</v>
      </c>
      <c r="AH364" s="240">
        <f t="shared" ca="1" si="624"/>
        <v>2.8572246629339888E-2</v>
      </c>
      <c r="AI364" s="240">
        <f t="shared" ca="1" si="625"/>
        <v>4.0702760158417089E-2</v>
      </c>
      <c r="AJ364" s="240">
        <f t="shared" ca="1" si="626"/>
        <v>5.2612701903602135E-2</v>
      </c>
      <c r="AK364" s="240">
        <f t="shared" ca="1" si="627"/>
        <v>6.4237530858669165E-2</v>
      </c>
      <c r="AL364" s="240">
        <f t="shared" ca="1" si="628"/>
        <v>7.5514251068305199E-2</v>
      </c>
      <c r="AM364" s="240">
        <f t="shared" ca="1" si="629"/>
        <v>8.6381753008649545E-2</v>
      </c>
      <c r="AN364" s="240">
        <f t="shared" ca="1" si="630"/>
        <v>9.6781144745098607E-2</v>
      </c>
      <c r="AO364" s="240">
        <f t="shared" ca="1" si="631"/>
        <v>0.10665607107280213</v>
      </c>
      <c r="AP364" s="240">
        <f t="shared" ca="1" si="632"/>
        <v>0.11595301891040069</v>
      </c>
      <c r="AQ364" s="240">
        <f t="shared" ca="1" si="633"/>
        <v>0.12462160729205055</v>
      </c>
      <c r="AR364" s="240">
        <f t="shared" ca="1" si="634"/>
        <v>0.13261486038624218</v>
      </c>
      <c r="AS364" s="240">
        <f t="shared" ca="1" si="635"/>
        <v>0.13988946206190198</v>
      </c>
      <c r="AT364" s="240">
        <f t="shared" ca="1" si="636"/>
        <v>0.14640599062225881</v>
      </c>
      <c r="AU364" s="240">
        <f t="shared" ca="1" si="637"/>
        <v>0.15212913243443513</v>
      </c>
      <c r="AV364" s="240">
        <f t="shared" ca="1" si="638"/>
        <v>0.15702787329708268</v>
      </c>
      <c r="AW364" s="240">
        <f t="shared" ca="1" si="639"/>
        <v>0.16107566650902702</v>
      </c>
      <c r="AX364" s="240">
        <f t="shared" ca="1" si="640"/>
        <v>0.16425057672814125</v>
      </c>
      <c r="AY364" s="240">
        <f t="shared" ca="1" si="641"/>
        <v>0.16653539884086549</v>
      </c>
      <c r="AZ364" s="240">
        <f t="shared" ca="1" si="642"/>
        <v>0.16791775119820784</v>
      </c>
      <c r="BA364" s="240">
        <f t="shared" ca="1" si="643"/>
        <v>0.16839014271297328</v>
      </c>
      <c r="BB364" s="240">
        <f t="shared" ca="1" si="644"/>
        <v>0.16795001345461405</v>
      </c>
      <c r="BC364" s="240">
        <f t="shared" ca="1" si="645"/>
        <v>0.16659974852171511</v>
      </c>
      <c r="BD364" s="240">
        <f t="shared" ca="1" si="646"/>
        <v>0.16434666511693838</v>
      </c>
      <c r="BE364" s="240">
        <f t="shared" ca="1" si="647"/>
        <v>0.16120297289446742</v>
      </c>
      <c r="BF364" s="240">
        <f t="shared" ca="1" si="648"/>
        <v>0.15718570779483343</v>
      </c>
      <c r="BG364" s="240">
        <f t="shared" ca="1" si="649"/>
        <v>0.1523166397256778</v>
      </c>
      <c r="BH364" s="240">
        <f t="shared" ca="1" si="650"/>
        <v>0.14662215458873606</v>
      </c>
      <c r="BI364" s="240">
        <f t="shared" ca="1" si="651"/>
        <v>0.14013311129235037</v>
      </c>
      <c r="BJ364" s="240">
        <f t="shared" ca="1" si="652"/>
        <v>0.13288467452437153</v>
      </c>
      <c r="BK364" s="240">
        <f t="shared" ca="1" si="653"/>
        <v>0.12491612419166891</v>
      </c>
      <c r="BL364" s="240">
        <f t="shared" ca="1" si="654"/>
        <v>0.1162706425589114</v>
      </c>
      <c r="BM364" s="240">
        <f t="shared" ca="1" si="655"/>
        <v>0.106995080240134</v>
      </c>
      <c r="BN364" s="240">
        <f t="shared" ca="1" si="656"/>
        <v>9.7139702311201392E-2</v>
      </c>
      <c r="BO364" s="240">
        <f t="shared" ca="1" si="657"/>
        <v>8.6757915919006112E-2</v>
      </c>
      <c r="BP364" s="240">
        <f t="shared" ca="1" si="658"/>
        <v>7.5905980863512634E-2</v>
      </c>
      <c r="BQ364" s="240">
        <f t="shared" ca="1" si="659"/>
        <v>6.4642704721026623E-2</v>
      </c>
      <c r="BR364" s="240">
        <f t="shared" ca="1" si="660"/>
        <v>5.3029124160844231E-2</v>
      </c>
      <c r="BS364" s="240">
        <f t="shared" ca="1" si="661"/>
        <v>4.1128174182252002E-2</v>
      </c>
      <c r="BT364" s="240">
        <f t="shared" ca="1" si="662"/>
        <v>2.9004347064313245E-2</v>
      </c>
      <c r="BU364" s="240">
        <f t="shared" ca="1" si="663"/>
        <v>1.6723342876620521E-2</v>
      </c>
      <c r="BV364" s="240">
        <f t="shared" ca="1" si="664"/>
        <v>4.3517134449251524E-3</v>
      </c>
      <c r="BW364" s="240">
        <f t="shared" ca="1" si="665"/>
        <v>-8.043498298972114E-3</v>
      </c>
      <c r="BX364" s="240">
        <f t="shared" ca="1" si="666"/>
        <v>-2.0395121628677633E-2</v>
      </c>
      <c r="BY364" s="240">
        <f t="shared" ca="1" si="667"/>
        <v>-3.2636222027190458E-2</v>
      </c>
      <c r="BZ364" s="240">
        <f t="shared" ca="1" si="668"/>
        <v>-4.4700463910850141E-2</v>
      </c>
      <c r="CA364" s="240">
        <f t="shared" ca="1" si="669"/>
        <v>-5.6522470107611814E-2</v>
      </c>
      <c r="CB364" s="240">
        <f t="shared" ca="1" si="670"/>
        <v>-6.8038176141605289E-2</v>
      </c>
      <c r="CC364" s="240">
        <f t="shared" ca="1" si="671"/>
        <v>-7.9185177404081597E-2</v>
      </c>
      <c r="CD364" s="240">
        <f t="shared" ca="1" si="672"/>
        <v>-8.9903067329394015E-2</v>
      </c>
      <c r="CE364" s="240">
        <f t="shared" ca="1" si="673"/>
        <v>-0.10013376474341128</v>
      </c>
      <c r="CF364" s="240">
        <f t="shared" ca="1" si="674"/>
        <v>-0.10982182861043222</v>
      </c>
      <c r="CG364" s="240">
        <f t="shared" ca="1" si="675"/>
        <v>-0.11891475847296229</v>
      </c>
      <c r="CH364" s="240">
        <f t="shared" ca="1" si="676"/>
        <v>-0.12736327895624122</v>
      </c>
      <c r="CI364" s="240">
        <f t="shared" ca="1" si="677"/>
        <v>-0.13512160679576826</v>
      </c>
      <c r="CJ364" s="240">
        <f t="shared" ca="1" si="678"/>
        <v>-0.14214769894077894</v>
      </c>
      <c r="CK364" s="240">
        <f t="shared" ca="1" si="679"/>
        <v>-0.14840348038918053</v>
      </c>
      <c r="CL364" s="240">
        <f t="shared" ca="1" si="680"/>
        <v>-0.15385505051928694</v>
      </c>
      <c r="CM364" s="240">
        <f t="shared" ca="1" si="681"/>
        <v>-0.15847286680022468</v>
      </c>
      <c r="CN364" s="240">
        <f t="shared" ca="1" si="682"/>
        <v>-0.16223190488546768</v>
      </c>
      <c r="CO364" s="240">
        <f t="shared" ca="1" si="683"/>
        <v>-0.16511179422193911</v>
      </c>
      <c r="CP364" s="240">
        <f t="shared" ca="1" si="684"/>
        <v>-0.1670969284398035</v>
      </c>
      <c r="CQ364" s="240">
        <f t="shared" ca="1" si="685"/>
        <v>-0.16817654992473702</v>
      </c>
      <c r="CR364" s="240">
        <f t="shared" ca="1" si="686"/>
        <v>-0.1683448081143715</v>
      </c>
      <c r="CS364" s="240">
        <f t="shared" ca="1" si="687"/>
        <v>-0.16760079120299903</v>
      </c>
      <c r="CT364" s="240">
        <f t="shared" ca="1" si="688"/>
        <v>-0.16594853108272595</v>
      </c>
      <c r="CU364" s="240">
        <f t="shared" ca="1" si="689"/>
        <v>-0.16339698149430015</v>
      </c>
      <c r="CV364" s="240">
        <f t="shared" ca="1" si="690"/>
        <v>-0.15995996950601424</v>
      </c>
      <c r="CW364" s="240">
        <f t="shared" ca="1" si="691"/>
        <v>-0.15565612058362438</v>
      </c>
      <c r="CX364" s="240">
        <f t="shared" ca="1" si="692"/>
        <v>-0.15050875765733787</v>
      </c>
      <c r="CY364" s="240">
        <f t="shared" ca="1" si="693"/>
        <v>-0.14454577473283325</v>
      </c>
      <c r="CZ364" s="240">
        <f t="shared" ca="1" si="694"/>
        <v>-0.13779948573122672</v>
      </c>
      <c r="DA364" s="240">
        <f t="shared" ca="1" si="695"/>
        <v>-0.13030644937713437</v>
      </c>
      <c r="DB364" s="240">
        <f t="shared" ca="1" si="696"/>
        <v>-0.12210727108377517</v>
      </c>
      <c r="DC364" s="240">
        <f t="shared" ca="1" si="697"/>
        <v>-0.11324638290871919</v>
      </c>
      <c r="DD364" s="240">
        <f t="shared" ca="1" si="698"/>
        <v>-0.10377180277271747</v>
      </c>
      <c r="DE364" s="240">
        <f t="shared" ca="1" si="699"/>
        <v>-9.3734874246429692E-2</v>
      </c>
      <c r="DF364" s="240">
        <f t="shared" ca="1" si="700"/>
        <v>-8.3189988315165442E-2</v>
      </c>
      <c r="DG364" s="240">
        <f t="shared" ca="1" si="701"/>
        <v>-7.219428862942269E-2</v>
      </c>
      <c r="DH364" s="240">
        <f t="shared" ca="1" si="702"/>
        <v>-6.080736183849493E-2</v>
      </c>
      <c r="DI364" s="240">
        <f t="shared" ca="1" si="703"/>
        <v>-4.9090914685255255E-2</v>
      </c>
      <c r="DJ364" s="240">
        <f t="shared" ca="1" si="704"/>
        <v>-3.7108439611970731E-2</v>
      </c>
      <c r="DK364" s="240">
        <f t="shared" ca="1" si="705"/>
        <v>-2.492487068925639E-2</v>
      </c>
      <c r="DL364" s="240">
        <f t="shared" ca="1" si="706"/>
        <v>-1.2606231732721171E-2</v>
      </c>
      <c r="DM364" s="240">
        <f t="shared" ca="1" si="707"/>
        <v>-2.1927851418909738E-4</v>
      </c>
      <c r="DN364" s="240">
        <f t="shared" ca="1" si="708"/>
        <v>1.2168862993610231E-2</v>
      </c>
      <c r="DO364" s="240">
        <f t="shared" ca="1" si="709"/>
        <v>2.449106037850473E-2</v>
      </c>
      <c r="DP364" s="240">
        <f t="shared" ca="1" si="710"/>
        <v>3.668053858523878E-2</v>
      </c>
      <c r="DQ364" s="240">
        <f t="shared" ca="1" si="711"/>
        <v>4.8671241775281461E-2</v>
      </c>
      <c r="DR364" s="240">
        <f t="shared" ca="1" si="712"/>
        <v>6.0398191289139723E-2</v>
      </c>
      <c r="DS364" s="240">
        <f t="shared" ca="1" si="713"/>
        <v>7.1797837771344908E-2</v>
      </c>
      <c r="DT364" s="240">
        <f t="shared" ca="1" si="714"/>
        <v>8.2808405549914421E-2</v>
      </c>
      <c r="DU364" s="240">
        <f t="shared" ca="1" si="715"/>
        <v>9.3370227404071526E-2</v>
      </c>
      <c r="DV364" s="240">
        <f t="shared" ca="1" si="716"/>
        <v>0.10342606790608511</v>
      </c>
      <c r="DW364" s="240">
        <f t="shared" ca="1" si="717"/>
        <v>0.11292143358501015</v>
      </c>
      <c r="DX364" s="240">
        <f t="shared" ca="1" si="718"/>
        <v>0.12180486823152901</v>
      </c>
      <c r="DY364" s="240">
        <f t="shared" ca="1" si="719"/>
        <v>0.13002823174360856</v>
      </c>
      <c r="DZ364" s="240">
        <f t="shared" ca="1" si="720"/>
        <v>0.13754696100188268</v>
      </c>
      <c r="EA364" s="240">
        <f t="shared" ca="1" si="721"/>
        <v>0.14432031136105877</v>
      </c>
      <c r="EB364" s="240">
        <f t="shared" ca="1" si="722"/>
        <v>0.15031157744867946</v>
      </c>
      <c r="EC364" s="240">
        <f t="shared" ca="1" si="723"/>
        <v>0.15548829207471676</v>
      </c>
      <c r="ED364" s="240">
        <f t="shared" ca="1" si="724"/>
        <v>0.15982240217408838</v>
      </c>
      <c r="EE364" s="240">
        <f t="shared" ca="1" si="725"/>
        <v>0.16329042082864703</v>
      </c>
      <c r="EF364" s="240">
        <f t="shared" ca="1" si="726"/>
        <v>0.16587355454482533</v>
      </c>
      <c r="EG364" s="240">
        <f t="shared" ca="1" si="727"/>
        <v>0.167557805097206</v>
      </c>
      <c r="EH364" s="240">
        <f t="shared" ca="1" si="728"/>
        <v>0.16833404538611774</v>
      </c>
      <c r="EI364" s="240">
        <f t="shared" ca="1" si="729"/>
        <v>0.16819806889817948</v>
      </c>
      <c r="EJ364" s="240">
        <f t="shared" ca="1" si="730"/>
        <v>0.16715061250176061</v>
      </c>
      <c r="EK364" s="240">
        <f t="shared" ca="1" si="731"/>
        <v>0.16519735245382786</v>
      </c>
      <c r="EL364" s="240">
        <f t="shared" ca="1" si="732"/>
        <v>0.16234887363981643</v>
      </c>
      <c r="EM364" s="240">
        <f t="shared" ca="1" si="733"/>
        <v>0.15862061221321908</v>
      </c>
      <c r="EN364" s="240">
        <f t="shared" ca="1" si="734"/>
        <v>0.15403277194573306</v>
      </c>
      <c r="EO364" s="240">
        <f t="shared" ca="1" si="735"/>
        <v>0.14861021474127012</v>
      </c>
      <c r="EP364" s="240">
        <f t="shared" ca="1" si="736"/>
        <v>0.14238232590714595</v>
      </c>
      <c r="EQ364" s="240">
        <f t="shared" ca="1" si="737"/>
        <v>0.13538285491255342</v>
      </c>
      <c r="ER364" s="240">
        <f t="shared" ca="1" si="738"/>
        <v>0.12764973249726436</v>
      </c>
      <c r="ES364" s="240">
        <f t="shared" ca="1" si="739"/>
        <v>0.11922486512166544</v>
      </c>
      <c r="ET364" s="240">
        <f t="shared" ca="1" si="740"/>
        <v>0.11015390787201777</v>
      </c>
      <c r="EU364" s="240">
        <f t="shared" ca="1" si="741"/>
        <v>0.1004860170515883</v>
      </c>
      <c r="EV364" s="240">
        <f t="shared" ca="1" si="742"/>
        <v>9.0273583798384516E-2</v>
      </c>
      <c r="EW364" s="240">
        <f t="shared" ca="1" si="743"/>
        <v>7.9571950173037753E-2</v>
      </c>
      <c r="EX364" s="240">
        <f t="shared" ca="1" si="744"/>
        <v>6.8439109255380839E-2</v>
      </c>
      <c r="EY364" s="240">
        <f t="shared" ca="1" si="745"/>
        <v>5.6935390874925579E-2</v>
      </c>
      <c r="EZ364" s="240">
        <f t="shared" ca="1" si="746"/>
        <v>4.5123134678287415E-2</v>
      </c>
      <c r="FA364" s="240">
        <f t="shared" ca="1" si="747"/>
        <v>3.3066352305241013E-2</v>
      </c>
      <c r="FB364" s="240">
        <f t="shared" ca="1" si="748"/>
        <v>2.0830380504097419E-2</v>
      </c>
      <c r="FC364" s="240">
        <f t="shared" ca="1" si="749"/>
        <v>8.4815270662030942E-3</v>
      </c>
      <c r="FD364" s="240">
        <f t="shared" ca="1" si="750"/>
        <v>-3.9132885017247113E-3</v>
      </c>
      <c r="FE364" s="240">
        <f t="shared" ca="1" si="751"/>
        <v>-1.6286897620203807E-2</v>
      </c>
      <c r="FF364" s="240">
        <f t="shared" ca="1" si="752"/>
        <v>-2.857224662933984E-2</v>
      </c>
      <c r="FG364" s="240">
        <f t="shared" ca="1" si="753"/>
        <v>-4.0702760158417173E-2</v>
      </c>
      <c r="FH364" s="240">
        <f t="shared" ca="1" si="754"/>
        <v>-5.261270190360201E-2</v>
      </c>
      <c r="FI364" s="240">
        <f t="shared" ca="1" si="755"/>
        <v>-6.4237530858669192E-2</v>
      </c>
      <c r="FJ364" s="240">
        <f t="shared" ca="1" si="756"/>
        <v>-7.5514251068305005E-2</v>
      </c>
      <c r="FK364" s="240">
        <f t="shared" ca="1" si="757"/>
        <v>-8.6381753008649448E-2</v>
      </c>
      <c r="FL364" s="240">
        <f t="shared" ca="1" si="758"/>
        <v>-9.6781144745098607E-2</v>
      </c>
      <c r="FM364" s="240">
        <f t="shared" ca="1" si="759"/>
        <v>-0.10665607107280195</v>
      </c>
      <c r="FN364" s="240">
        <f t="shared" ca="1" si="760"/>
        <v>-0.11595301891040062</v>
      </c>
      <c r="FO364" s="240">
        <f t="shared" ca="1" si="761"/>
        <v>-0.12462160729205055</v>
      </c>
      <c r="FP364" s="240">
        <f t="shared" ca="1" si="762"/>
        <v>-0.13261486038624209</v>
      </c>
      <c r="FQ364" s="240">
        <f t="shared" ca="1" si="763"/>
        <v>-0.13988946206190192</v>
      </c>
      <c r="FR364" s="240">
        <f t="shared" ca="1" si="764"/>
        <v>-0.14640599062225884</v>
      </c>
      <c r="FS364" s="240">
        <f t="shared" ca="1" si="765"/>
        <v>-0.15212913243443504</v>
      </c>
      <c r="FT364" s="240">
        <f t="shared" ca="1" si="766"/>
        <v>-0.15702787329708265</v>
      </c>
      <c r="FU364" s="240">
        <f t="shared" ca="1" si="767"/>
        <v>-0.16107566650902705</v>
      </c>
      <c r="FV364" s="240">
        <f t="shared" ca="1" si="768"/>
        <v>-0.16425057672814122</v>
      </c>
      <c r="FW364" s="240">
        <f t="shared" ca="1" si="769"/>
        <v>-0.16653539884086549</v>
      </c>
      <c r="FX364" s="240">
        <f t="shared" ca="1" si="770"/>
        <v>-0.16791775119820782</v>
      </c>
      <c r="FY364" s="240">
        <f t="shared" ca="1" si="771"/>
        <v>-0.16839014271297328</v>
      </c>
      <c r="FZ364" s="240">
        <f t="shared" ca="1" si="772"/>
        <v>-0.16795001345461402</v>
      </c>
      <c r="GA364" s="240">
        <f t="shared" ca="1" si="773"/>
        <v>-0.16659974852171514</v>
      </c>
      <c r="GB364" s="240">
        <f t="shared" ca="1" si="774"/>
        <v>-0.16434666511693841</v>
      </c>
      <c r="GC364" s="240">
        <f t="shared" ca="1" si="775"/>
        <v>-0.16120297289446742</v>
      </c>
      <c r="GD364" s="240">
        <f t="shared" ca="1" si="776"/>
        <v>-0.15718570779483351</v>
      </c>
      <c r="GE364" s="240">
        <f t="shared" ca="1" si="777"/>
        <v>-0.15231663972567783</v>
      </c>
      <c r="GF364" s="240">
        <f t="shared" ca="1" si="778"/>
        <v>-0.14662215458873598</v>
      </c>
      <c r="GG364" s="240">
        <f t="shared" ca="1" si="779"/>
        <v>-0.14013311129235043</v>
      </c>
      <c r="GH364" s="240">
        <f t="shared" ca="1" si="780"/>
        <v>-0.13288467452437158</v>
      </c>
      <c r="GI364" s="240">
        <f t="shared" ca="1" si="781"/>
        <v>-0.12491612419166885</v>
      </c>
      <c r="GJ364" s="240">
        <f t="shared" ca="1" si="782"/>
        <v>-0.11627064255891145</v>
      </c>
      <c r="GK364" s="240">
        <f t="shared" ca="1" si="783"/>
        <v>-0.10699508024013404</v>
      </c>
      <c r="GL364" s="240">
        <f t="shared" ca="1" si="784"/>
        <v>-9.7139702311201559E-2</v>
      </c>
      <c r="GM364" s="240">
        <f t="shared" ca="1" si="785"/>
        <v>-8.6757915919006168E-2</v>
      </c>
      <c r="GN364" s="240">
        <f t="shared" ca="1" si="786"/>
        <v>-7.5905980863512551E-2</v>
      </c>
      <c r="GO364" s="240">
        <f t="shared" ca="1" si="787"/>
        <v>-6.4642704721026817E-2</v>
      </c>
      <c r="GP364" s="240">
        <f t="shared" ca="1" si="788"/>
        <v>-5.3029124160844293E-2</v>
      </c>
      <c r="GQ364" s="240">
        <f t="shared" ca="1" si="789"/>
        <v>-4.1128174182251911E-2</v>
      </c>
      <c r="GR364" s="240">
        <f t="shared" ca="1" si="790"/>
        <v>-2.9004347064313457E-2</v>
      </c>
      <c r="GS364" s="240">
        <f t="shared" ca="1" si="791"/>
        <v>-1.6723342876620584E-2</v>
      </c>
      <c r="GT364" s="240">
        <f t="shared" ca="1" si="792"/>
        <v>-4.3517134449250691E-3</v>
      </c>
      <c r="GU364" s="240">
        <f t="shared" ca="1" si="793"/>
        <v>8.0434982989720585E-3</v>
      </c>
      <c r="GV364" s="240">
        <f t="shared" ca="1" si="794"/>
        <v>2.0395121628677577E-2</v>
      </c>
      <c r="GW364" s="240">
        <f t="shared" ca="1" si="795"/>
        <v>3.2636222027190243E-2</v>
      </c>
      <c r="GX364" s="240">
        <f t="shared" ca="1" si="796"/>
        <v>4.4700463910850079E-2</v>
      </c>
      <c r="GY364" s="240">
        <f t="shared" ca="1" si="797"/>
        <v>5.6522470107611744E-2</v>
      </c>
      <c r="GZ364" s="240">
        <f t="shared" ca="1" si="798"/>
        <v>6.8038176141605095E-2</v>
      </c>
      <c r="HA364" s="240">
        <f t="shared" ca="1" si="799"/>
        <v>7.9185177404081541E-2</v>
      </c>
      <c r="HB364" s="240">
        <f t="shared" ca="1" si="800"/>
        <v>8.9903067329394099E-2</v>
      </c>
      <c r="HC364" s="240">
        <f t="shared" ca="1" si="801"/>
        <v>0.10013376474341112</v>
      </c>
      <c r="HD364" s="240">
        <f t="shared" ca="1" si="802"/>
        <v>0.10982182861043217</v>
      </c>
      <c r="HE364" s="240">
        <f t="shared" ca="1" si="803"/>
        <v>0.11891475847296235</v>
      </c>
      <c r="HF364" s="240">
        <f t="shared" ca="1" si="804"/>
        <v>0.12736327895624117</v>
      </c>
      <c r="HG364" s="240">
        <f t="shared" ca="1" si="805"/>
        <v>0.13512160679576821</v>
      </c>
      <c r="HH364" s="240">
        <f t="shared" ca="1" si="806"/>
        <v>0.142147698940779</v>
      </c>
      <c r="HI364" s="240">
        <f t="shared" ca="1" si="807"/>
        <v>0.1484034803891805</v>
      </c>
      <c r="HJ364" s="240">
        <f t="shared" ca="1" si="808"/>
        <v>0.15385505051928691</v>
      </c>
      <c r="HK364" s="240">
        <f t="shared" ca="1" si="809"/>
        <v>0.15847286680022457</v>
      </c>
      <c r="HL364" s="240">
        <f t="shared" ca="1" si="810"/>
        <v>0.16223190488546765</v>
      </c>
      <c r="HM364" s="240">
        <f t="shared" ca="1" si="811"/>
        <v>0.16511179422193914</v>
      </c>
      <c r="HN364" s="240">
        <f t="shared" ca="1" si="812"/>
        <v>0.16709692843980348</v>
      </c>
      <c r="HO364" s="240">
        <f t="shared" ca="1" si="813"/>
        <v>0.16817654992473699</v>
      </c>
      <c r="HP364" s="240">
        <f t="shared" ca="1" si="814"/>
        <v>0.1683448081143715</v>
      </c>
      <c r="HQ364" s="240">
        <f t="shared" ca="1" si="815"/>
        <v>0.16760079120299903</v>
      </c>
      <c r="HR364" s="240">
        <f t="shared" ca="1" si="816"/>
        <v>0.16594853108272606</v>
      </c>
      <c r="HS364" s="240">
        <f t="shared" ca="1" si="817"/>
        <v>0.16339698149430021</v>
      </c>
      <c r="HT364" s="240">
        <f t="shared" ca="1" si="818"/>
        <v>0.15995996950601424</v>
      </c>
      <c r="HU364" s="240">
        <f t="shared" ca="1" si="819"/>
        <v>0.15565612058362441</v>
      </c>
      <c r="HV364" s="240">
        <f t="shared" ca="1" si="820"/>
        <v>0.15050875765733784</v>
      </c>
      <c r="HW364" s="240">
        <f t="shared" ca="1" si="821"/>
        <v>0.14454577473283312</v>
      </c>
      <c r="HX364" s="240">
        <f t="shared" ca="1" si="822"/>
        <v>0.13779948573122694</v>
      </c>
      <c r="HY364" s="240">
        <f t="shared" ca="1" si="823"/>
        <v>0.13030644937713448</v>
      </c>
      <c r="HZ364" s="240">
        <f t="shared" ca="1" si="824"/>
        <v>0.12210727108377521</v>
      </c>
      <c r="IA364" s="240">
        <f t="shared" ca="1" si="825"/>
        <v>0.11324638290871912</v>
      </c>
      <c r="IB364" s="240">
        <f t="shared" ca="1" si="826"/>
        <v>0.1037718027727174</v>
      </c>
      <c r="IC364" s="240">
        <f t="shared" ca="1" si="827"/>
        <v>9.3734874246429983E-2</v>
      </c>
      <c r="ID364" s="240">
        <f t="shared" ca="1" si="828"/>
        <v>8.3189988315165636E-2</v>
      </c>
      <c r="IE364" s="240">
        <f t="shared" ca="1" si="829"/>
        <v>5.4201151949578426E-2</v>
      </c>
      <c r="IF364" s="240">
        <f t="shared" ca="1" si="830"/>
        <v>6.0807361838494986E-2</v>
      </c>
      <c r="IG364" s="240">
        <f t="shared" ca="1" si="831"/>
        <v>4.9090914685255171E-2</v>
      </c>
      <c r="IH364" s="240">
        <f t="shared" ca="1" si="832"/>
        <v>3.7108439611970509E-2</v>
      </c>
      <c r="II364" s="240">
        <f t="shared" ca="1" si="833"/>
        <v>2.4924870689256754E-2</v>
      </c>
      <c r="IJ364" s="240">
        <f t="shared" ca="1" si="834"/>
        <v>1.2606231732721226E-2</v>
      </c>
      <c r="IK364" s="240">
        <f t="shared" ca="1" si="835"/>
        <v>2.192785141891529E-4</v>
      </c>
      <c r="IL364" s="240">
        <f t="shared" ca="1" si="836"/>
        <v>-1.2168862993610183E-2</v>
      </c>
      <c r="IM364" s="240">
        <f t="shared" ca="1" si="837"/>
        <v>-2.4491060378504959E-2</v>
      </c>
      <c r="IN364" s="240">
        <f t="shared" ca="1" si="838"/>
        <v>-3.6680538585239009E-2</v>
      </c>
      <c r="IO364" s="240">
        <f t="shared" ca="1" si="839"/>
        <v>-4.8671241775281114E-2</v>
      </c>
      <c r="IP364" s="240">
        <f t="shared" ca="1" si="840"/>
        <v>-6.0398191289139654E-2</v>
      </c>
      <c r="IQ364" s="240">
        <f t="shared" ca="1" si="841"/>
        <v>-7.1797837771344852E-2</v>
      </c>
      <c r="IR364" s="240">
        <f t="shared" ca="1" si="842"/>
        <v>-8.2808405549914366E-2</v>
      </c>
      <c r="IS364" s="240">
        <f t="shared" ca="1" si="843"/>
        <v>-9.3370227404071721E-2</v>
      </c>
      <c r="IT364" s="240">
        <f t="shared" ca="1" si="844"/>
        <v>-0.10342606790608484</v>
      </c>
      <c r="IU364" s="240">
        <f t="shared" ca="1" si="845"/>
        <v>-0.11292143358500989</v>
      </c>
      <c r="IV364" s="240">
        <f t="shared" ca="1" si="846"/>
        <v>-0.12180486823152897</v>
      </c>
      <c r="IW364" s="240">
        <f t="shared" ca="1" si="847"/>
        <v>-0.1300282317436085</v>
      </c>
      <c r="IX364" s="240">
        <f t="shared" ca="1" si="848"/>
        <v>-0.13754696100188282</v>
      </c>
      <c r="IY364" s="240">
        <f t="shared" ca="1" si="849"/>
        <v>-0.14432031136105891</v>
      </c>
      <c r="IZ364" s="240">
        <f t="shared" ca="1" si="850"/>
        <v>-0.15031157744867929</v>
      </c>
      <c r="JA364" s="240">
        <f t="shared" ca="1" si="851"/>
        <v>-0.15548829207471673</v>
      </c>
      <c r="JB364" s="240">
        <f t="shared" ca="1" si="852"/>
        <v>-0.15982240217408838</v>
      </c>
    </row>
    <row r="365" spans="1:262">
      <c r="B365" s="248">
        <v>4</v>
      </c>
      <c r="C365" s="247">
        <f t="shared" si="853"/>
        <v>7.8125000000000002E-5</v>
      </c>
      <c r="D365" s="244">
        <f t="shared" ca="1" si="597"/>
        <v>12.353312641670033</v>
      </c>
      <c r="E365" s="243">
        <f ca="1">J361</f>
        <v>0.35331264167003384</v>
      </c>
      <c r="F365" s="242">
        <v>4</v>
      </c>
      <c r="G365" s="240">
        <f t="shared" ca="1" si="854"/>
        <v>-3.442494689189233E-3</v>
      </c>
      <c r="H365" s="240">
        <f t="shared" ca="1" si="598"/>
        <v>-3.5641117284394923E-3</v>
      </c>
      <c r="I365" s="240">
        <f t="shared" ca="1" si="599"/>
        <v>-3.6514044234032218E-3</v>
      </c>
      <c r="J365" s="240">
        <f t="shared" ca="1" si="600"/>
        <v>-3.7035320977088799E-3</v>
      </c>
      <c r="K365" s="240">
        <f t="shared" ca="1" si="601"/>
        <v>-3.7199927333570167E-3</v>
      </c>
      <c r="L365" s="240">
        <f t="shared" ca="1" si="602"/>
        <v>-3.700627805428043E-3</v>
      </c>
      <c r="M365" s="240">
        <f t="shared" ca="1" si="603"/>
        <v>-3.6456238087638612E-3</v>
      </c>
      <c r="N365" s="240">
        <f t="shared" ca="1" si="604"/>
        <v>-3.5555104619205899E-3</v>
      </c>
      <c r="O365" s="240">
        <f t="shared" ca="1" si="605"/>
        <v>-3.4311556056892964E-3</v>
      </c>
      <c r="P365" s="240">
        <f t="shared" ca="1" si="606"/>
        <v>-3.273756845314767E-3</v>
      </c>
      <c r="Q365" s="240">
        <f t="shared" ca="1" si="607"/>
        <v>-3.0848300169023239E-3</v>
      </c>
      <c r="R365" s="240">
        <f t="shared" ca="1" si="608"/>
        <v>-2.8661945890874879E-3</v>
      </c>
      <c r="S365" s="240">
        <f t="shared" ca="1" si="609"/>
        <v>-2.6199561405583988E-3</v>
      </c>
      <c r="T365" s="240">
        <f t="shared" ca="1" si="610"/>
        <v>-2.3484860821820206E-3</v>
      </c>
      <c r="U365" s="241">
        <f t="shared" ca="1" si="611"/>
        <v>-2.0543988190211463E-3</v>
      </c>
      <c r="V365" s="240">
        <f t="shared" ca="1" si="612"/>
        <v>-1.7405265721844663E-3</v>
      </c>
      <c r="W365" s="240">
        <f t="shared" ca="1" si="613"/>
        <v>-1.4098921029890412E-3</v>
      </c>
      <c r="X365" s="240">
        <f t="shared" ca="1" si="614"/>
        <v>-1.06567960211641E-3</v>
      </c>
      <c r="Y365" s="240">
        <f t="shared" ca="1" si="615"/>
        <v>-7.112040241156691E-4</v>
      </c>
      <c r="Z365" s="240">
        <f t="shared" ca="1" si="616"/>
        <v>-3.4987916257902597E-4</v>
      </c>
      <c r="AA365" s="240">
        <f t="shared" ca="1" si="617"/>
        <v>1.4815226556658253E-5</v>
      </c>
      <c r="AB365" s="240">
        <f t="shared" ca="1" si="618"/>
        <v>3.793669369617737E-4</v>
      </c>
      <c r="AC365" s="240">
        <f t="shared" ca="1" si="619"/>
        <v>7.4026513638088634E-4</v>
      </c>
      <c r="AD365" s="240">
        <f t="shared" ca="1" si="620"/>
        <v>1.0940341778665637E-3</v>
      </c>
      <c r="AE365" s="240">
        <f t="shared" ca="1" si="621"/>
        <v>1.4372670721594695E-3</v>
      </c>
      <c r="AF365" s="240">
        <f t="shared" ca="1" si="622"/>
        <v>1.7666582988573772E-3</v>
      </c>
      <c r="AG365" s="240">
        <f t="shared" ca="1" si="623"/>
        <v>2.0790356403836232E-3</v>
      </c>
      <c r="AH365" s="240">
        <f t="shared" ca="1" si="624"/>
        <v>2.371390732176488E-3</v>
      </c>
      <c r="AI365" s="240">
        <f t="shared" ca="1" si="625"/>
        <v>2.6409080348844547E-3</v>
      </c>
      <c r="AJ365" s="240">
        <f t="shared" ca="1" si="626"/>
        <v>2.8849919495493011E-3</v>
      </c>
      <c r="AK365" s="240">
        <f t="shared" ca="1" si="627"/>
        <v>3.1012918146429646E-3</v>
      </c>
      <c r="AL365" s="240">
        <f t="shared" ca="1" si="628"/>
        <v>3.28772454422306E-3</v>
      </c>
      <c r="AM365" s="240">
        <f t="shared" ca="1" si="629"/>
        <v>3.442494689189233E-3</v>
      </c>
      <c r="AN365" s="240">
        <f t="shared" ca="1" si="630"/>
        <v>3.5641117284394923E-3</v>
      </c>
      <c r="AO365" s="240">
        <f t="shared" ca="1" si="631"/>
        <v>3.6514044234032218E-3</v>
      </c>
      <c r="AP365" s="240">
        <f t="shared" ca="1" si="632"/>
        <v>3.7035320977088799E-3</v>
      </c>
      <c r="AQ365" s="240">
        <f t="shared" ca="1" si="633"/>
        <v>3.7199927333570167E-3</v>
      </c>
      <c r="AR365" s="240">
        <f t="shared" ca="1" si="634"/>
        <v>3.7006278054280434E-3</v>
      </c>
      <c r="AS365" s="240">
        <f t="shared" ca="1" si="635"/>
        <v>3.6456238087638612E-3</v>
      </c>
      <c r="AT365" s="240">
        <f t="shared" ca="1" si="636"/>
        <v>3.5555104619205903E-3</v>
      </c>
      <c r="AU365" s="240">
        <f t="shared" ca="1" si="637"/>
        <v>3.4311556056892973E-3</v>
      </c>
      <c r="AV365" s="240">
        <f t="shared" ca="1" si="638"/>
        <v>3.273756845314767E-3</v>
      </c>
      <c r="AW365" s="240">
        <f t="shared" ca="1" si="639"/>
        <v>3.0848300169023244E-3</v>
      </c>
      <c r="AX365" s="240">
        <f t="shared" ca="1" si="640"/>
        <v>2.8661945890874896E-3</v>
      </c>
      <c r="AY365" s="240">
        <f t="shared" ca="1" si="641"/>
        <v>2.6199561405583992E-3</v>
      </c>
      <c r="AZ365" s="240">
        <f t="shared" ca="1" si="642"/>
        <v>2.3484860821820215E-3</v>
      </c>
      <c r="BA365" s="240">
        <f t="shared" ca="1" si="643"/>
        <v>2.0543988190211454E-3</v>
      </c>
      <c r="BB365" s="240">
        <f t="shared" ca="1" si="644"/>
        <v>1.7405265721844667E-3</v>
      </c>
      <c r="BC365" s="240">
        <f t="shared" ca="1" si="645"/>
        <v>1.4098921029890431E-3</v>
      </c>
      <c r="BD365" s="240">
        <f t="shared" ca="1" si="646"/>
        <v>1.0656796021164096E-3</v>
      </c>
      <c r="BE365" s="240">
        <f t="shared" ca="1" si="647"/>
        <v>7.1120402411566943E-4</v>
      </c>
      <c r="BF365" s="240">
        <f t="shared" ca="1" si="648"/>
        <v>3.498791625790251E-4</v>
      </c>
      <c r="BG365" s="240">
        <f t="shared" ca="1" si="649"/>
        <v>-1.481522655665782E-5</v>
      </c>
      <c r="BH365" s="240">
        <f t="shared" ca="1" si="650"/>
        <v>-3.7936693696177326E-4</v>
      </c>
      <c r="BI365" s="240">
        <f t="shared" ca="1" si="651"/>
        <v>-7.402651363808872E-4</v>
      </c>
      <c r="BJ365" s="240">
        <f t="shared" ca="1" si="652"/>
        <v>-1.0940341778665635E-3</v>
      </c>
      <c r="BK365" s="240">
        <f t="shared" ca="1" si="653"/>
        <v>-1.4372670721594677E-3</v>
      </c>
      <c r="BL365" s="240">
        <f t="shared" ca="1" si="654"/>
        <v>-1.7666582988573767E-3</v>
      </c>
      <c r="BM365" s="240">
        <f t="shared" ca="1" si="655"/>
        <v>-2.0790356403836228E-3</v>
      </c>
      <c r="BN365" s="240">
        <f t="shared" ca="1" si="656"/>
        <v>-2.3713907321764862E-3</v>
      </c>
      <c r="BO365" s="240">
        <f t="shared" ca="1" si="657"/>
        <v>-2.6409080348844547E-3</v>
      </c>
      <c r="BP365" s="240">
        <f t="shared" ca="1" si="658"/>
        <v>-2.8849919495493002E-3</v>
      </c>
      <c r="BQ365" s="240">
        <f t="shared" ca="1" si="659"/>
        <v>-3.1012918146429654E-3</v>
      </c>
      <c r="BR365" s="240">
        <f t="shared" ca="1" si="660"/>
        <v>-3.2877245442230595E-3</v>
      </c>
      <c r="BS365" s="240">
        <f t="shared" ca="1" si="661"/>
        <v>-3.4424946891892321E-3</v>
      </c>
      <c r="BT365" s="240">
        <f t="shared" ca="1" si="662"/>
        <v>-3.5641117284394923E-3</v>
      </c>
      <c r="BU365" s="240">
        <f t="shared" ca="1" si="663"/>
        <v>-3.6514044234032214E-3</v>
      </c>
      <c r="BV365" s="240">
        <f t="shared" ca="1" si="664"/>
        <v>-3.7035320977088799E-3</v>
      </c>
      <c r="BW365" s="240">
        <f t="shared" ca="1" si="665"/>
        <v>-3.7199927333570167E-3</v>
      </c>
      <c r="BX365" s="240">
        <f t="shared" ca="1" si="666"/>
        <v>-3.7006278054280434E-3</v>
      </c>
      <c r="BY365" s="240">
        <f t="shared" ca="1" si="667"/>
        <v>-3.6456238087638612E-3</v>
      </c>
      <c r="BZ365" s="240">
        <f t="shared" ca="1" si="668"/>
        <v>-3.5555104619205899E-3</v>
      </c>
      <c r="CA365" s="240">
        <f t="shared" ca="1" si="669"/>
        <v>-3.4311556056892969E-3</v>
      </c>
      <c r="CB365" s="240">
        <f t="shared" ca="1" si="670"/>
        <v>-3.273756845314767E-3</v>
      </c>
      <c r="CC365" s="240">
        <f t="shared" ca="1" si="671"/>
        <v>-3.0848300169023244E-3</v>
      </c>
      <c r="CD365" s="240">
        <f t="shared" ca="1" si="672"/>
        <v>-2.8661945890874896E-3</v>
      </c>
      <c r="CE365" s="240">
        <f t="shared" ca="1" si="673"/>
        <v>-2.6199561405583997E-3</v>
      </c>
      <c r="CF365" s="240">
        <f t="shared" ca="1" si="674"/>
        <v>-2.3484860821820219E-3</v>
      </c>
      <c r="CG365" s="240">
        <f t="shared" ca="1" si="675"/>
        <v>-2.0543988190211459E-3</v>
      </c>
      <c r="CH365" s="240">
        <f t="shared" ca="1" si="676"/>
        <v>-1.7405265721844672E-3</v>
      </c>
      <c r="CI365" s="240">
        <f t="shared" ca="1" si="677"/>
        <v>-1.4098921029890436E-3</v>
      </c>
      <c r="CJ365" s="240">
        <f t="shared" ca="1" si="678"/>
        <v>-1.0656796021164135E-3</v>
      </c>
      <c r="CK365" s="240">
        <f t="shared" ca="1" si="679"/>
        <v>-7.1120402411566639E-4</v>
      </c>
      <c r="CL365" s="240">
        <f t="shared" ca="1" si="680"/>
        <v>-3.4987916257902553E-4</v>
      </c>
      <c r="CM365" s="240">
        <f t="shared" ca="1" si="681"/>
        <v>1.4815226556657386E-5</v>
      </c>
      <c r="CN365" s="240">
        <f t="shared" ca="1" si="682"/>
        <v>3.7936693696177261E-4</v>
      </c>
      <c r="CO365" s="240">
        <f t="shared" ca="1" si="683"/>
        <v>7.4026513638088395E-4</v>
      </c>
      <c r="CP365" s="240">
        <f t="shared" ca="1" si="684"/>
        <v>1.0940341778665596E-3</v>
      </c>
      <c r="CQ365" s="240">
        <f t="shared" ca="1" si="685"/>
        <v>1.4372670721594701E-3</v>
      </c>
      <c r="CR365" s="240">
        <f t="shared" ca="1" si="686"/>
        <v>1.7666582988573759E-3</v>
      </c>
      <c r="CS365" s="240">
        <f t="shared" ca="1" si="687"/>
        <v>2.0790356403836228E-3</v>
      </c>
      <c r="CT365" s="240">
        <f t="shared" ca="1" si="688"/>
        <v>2.3713907321764858E-3</v>
      </c>
      <c r="CU365" s="240">
        <f t="shared" ca="1" si="689"/>
        <v>2.6409080348844516E-3</v>
      </c>
      <c r="CV365" s="240">
        <f t="shared" ca="1" si="690"/>
        <v>2.8849919495493024E-3</v>
      </c>
      <c r="CW365" s="240">
        <f t="shared" ca="1" si="691"/>
        <v>3.1012918146429654E-3</v>
      </c>
      <c r="CX365" s="240">
        <f t="shared" ca="1" si="692"/>
        <v>3.2877245442230595E-3</v>
      </c>
      <c r="CY365" s="240">
        <f t="shared" ca="1" si="693"/>
        <v>3.4424946891892317E-3</v>
      </c>
      <c r="CZ365" s="240">
        <f t="shared" ca="1" si="694"/>
        <v>3.564111728439491E-3</v>
      </c>
      <c r="DA365" s="240">
        <f t="shared" ca="1" si="695"/>
        <v>3.6514044234032218E-3</v>
      </c>
      <c r="DB365" s="240">
        <f t="shared" ca="1" si="696"/>
        <v>3.7035320977088799E-3</v>
      </c>
      <c r="DC365" s="240">
        <f t="shared" ca="1" si="697"/>
        <v>3.7199927333570167E-3</v>
      </c>
      <c r="DD365" s="240">
        <f t="shared" ca="1" si="698"/>
        <v>3.7006278054280434E-3</v>
      </c>
      <c r="DE365" s="240">
        <f t="shared" ca="1" si="699"/>
        <v>3.6456238087638621E-3</v>
      </c>
      <c r="DF365" s="240">
        <f t="shared" ca="1" si="700"/>
        <v>3.555510461920589E-3</v>
      </c>
      <c r="DG365" s="240">
        <f t="shared" ca="1" si="701"/>
        <v>3.4311556056892964E-3</v>
      </c>
      <c r="DH365" s="240">
        <f t="shared" ca="1" si="702"/>
        <v>3.273756845314767E-3</v>
      </c>
      <c r="DI365" s="240">
        <f t="shared" ca="1" si="703"/>
        <v>3.0848300169023248E-3</v>
      </c>
      <c r="DJ365" s="240">
        <f t="shared" ca="1" si="704"/>
        <v>2.86619458908749E-3</v>
      </c>
      <c r="DK365" s="240">
        <f t="shared" ca="1" si="705"/>
        <v>2.6199561405584023E-3</v>
      </c>
      <c r="DL365" s="240">
        <f t="shared" ca="1" si="706"/>
        <v>2.3484860821820198E-3</v>
      </c>
      <c r="DM365" s="240">
        <f t="shared" ca="1" si="707"/>
        <v>2.0543988190211463E-3</v>
      </c>
      <c r="DN365" s="240">
        <f t="shared" ca="1" si="708"/>
        <v>1.7405265721844676E-3</v>
      </c>
      <c r="DO365" s="240">
        <f t="shared" ca="1" si="709"/>
        <v>1.4098921029890438E-3</v>
      </c>
      <c r="DP365" s="240">
        <f t="shared" ca="1" si="710"/>
        <v>1.0656796021164137E-3</v>
      </c>
      <c r="DQ365" s="240">
        <f t="shared" ca="1" si="711"/>
        <v>7.1120402411566693E-4</v>
      </c>
      <c r="DR365" s="240">
        <f t="shared" ca="1" si="712"/>
        <v>3.4987916257902575E-4</v>
      </c>
      <c r="DS365" s="240">
        <f t="shared" ca="1" si="713"/>
        <v>-1.4815226556656952E-5</v>
      </c>
      <c r="DT365" s="240">
        <f t="shared" ca="1" si="714"/>
        <v>-3.793669369617724E-4</v>
      </c>
      <c r="DU365" s="240">
        <f t="shared" ca="1" si="715"/>
        <v>-7.4026513638088352E-4</v>
      </c>
      <c r="DV365" s="240">
        <f t="shared" ca="1" si="716"/>
        <v>-1.0940341778665594E-3</v>
      </c>
      <c r="DW365" s="240">
        <f t="shared" ca="1" si="717"/>
        <v>-1.4372670721594697E-3</v>
      </c>
      <c r="DX365" s="240">
        <f t="shared" ca="1" si="718"/>
        <v>-1.7666582988573759E-3</v>
      </c>
      <c r="DY365" s="240">
        <f t="shared" ca="1" si="719"/>
        <v>-2.0790356403836219E-3</v>
      </c>
      <c r="DZ365" s="240">
        <f t="shared" ca="1" si="720"/>
        <v>-2.3713907321764854E-3</v>
      </c>
      <c r="EA365" s="240">
        <f t="shared" ca="1" si="721"/>
        <v>-2.6409080348844512E-3</v>
      </c>
      <c r="EB365" s="240">
        <f t="shared" ca="1" si="722"/>
        <v>-2.884991949549302E-3</v>
      </c>
      <c r="EC365" s="240">
        <f t="shared" ca="1" si="723"/>
        <v>-3.1012918146429646E-3</v>
      </c>
      <c r="ED365" s="240">
        <f t="shared" ca="1" si="724"/>
        <v>-3.2877245442230591E-3</v>
      </c>
      <c r="EE365" s="240">
        <f t="shared" ca="1" si="725"/>
        <v>-3.4424946891892317E-3</v>
      </c>
      <c r="EF365" s="240">
        <f t="shared" ca="1" si="726"/>
        <v>-3.564111728439491E-3</v>
      </c>
      <c r="EG365" s="240">
        <f t="shared" ca="1" si="727"/>
        <v>-3.6514044234032222E-3</v>
      </c>
      <c r="EH365" s="240">
        <f t="shared" ca="1" si="728"/>
        <v>-3.7035320977088794E-3</v>
      </c>
      <c r="EI365" s="240">
        <f t="shared" ca="1" si="729"/>
        <v>-3.7199927333570171E-3</v>
      </c>
      <c r="EJ365" s="240">
        <f t="shared" ca="1" si="730"/>
        <v>-3.7006278054280434E-3</v>
      </c>
      <c r="EK365" s="240">
        <f t="shared" ca="1" si="731"/>
        <v>-3.6456238087638621E-3</v>
      </c>
      <c r="EL365" s="240">
        <f t="shared" ca="1" si="732"/>
        <v>-3.5555104619205895E-3</v>
      </c>
      <c r="EM365" s="240">
        <f t="shared" ca="1" si="733"/>
        <v>-3.4311556056892964E-3</v>
      </c>
      <c r="EN365" s="240">
        <f t="shared" ca="1" si="734"/>
        <v>-3.2737568453147675E-3</v>
      </c>
      <c r="EO365" s="240">
        <f t="shared" ca="1" si="735"/>
        <v>-3.0848300169023252E-3</v>
      </c>
      <c r="EP365" s="240">
        <f t="shared" ca="1" si="736"/>
        <v>-2.8661945890874905E-3</v>
      </c>
      <c r="EQ365" s="240">
        <f t="shared" ca="1" si="737"/>
        <v>-2.6199561405584023E-3</v>
      </c>
      <c r="ER365" s="240">
        <f t="shared" ca="1" si="738"/>
        <v>-2.3484860821820202E-3</v>
      </c>
      <c r="ES365" s="240">
        <f t="shared" ca="1" si="739"/>
        <v>-2.0543988190211467E-3</v>
      </c>
      <c r="ET365" s="240">
        <f t="shared" ca="1" si="740"/>
        <v>-1.7405265721844678E-3</v>
      </c>
      <c r="EU365" s="240">
        <f t="shared" ca="1" si="741"/>
        <v>-1.4098921029890442E-3</v>
      </c>
      <c r="EV365" s="240">
        <f t="shared" ca="1" si="742"/>
        <v>-1.0656796021164144E-3</v>
      </c>
      <c r="EW365" s="240">
        <f t="shared" ca="1" si="743"/>
        <v>-7.1120402411566758E-4</v>
      </c>
      <c r="EX365" s="240">
        <f t="shared" ca="1" si="744"/>
        <v>-3.498791625790264E-4</v>
      </c>
      <c r="EY365" s="240">
        <f t="shared" ca="1" si="745"/>
        <v>1.4815226556656302E-5</v>
      </c>
      <c r="EZ365" s="240">
        <f t="shared" ca="1" si="746"/>
        <v>3.7936693696177175E-4</v>
      </c>
      <c r="FA365" s="240">
        <f t="shared" ca="1" si="747"/>
        <v>7.4026513638088287E-4</v>
      </c>
      <c r="FB365" s="240">
        <f t="shared" ca="1" si="748"/>
        <v>1.094034177866559E-3</v>
      </c>
      <c r="FC365" s="240">
        <f t="shared" ca="1" si="749"/>
        <v>1.4372670721594695E-3</v>
      </c>
      <c r="FD365" s="240">
        <f t="shared" ca="1" si="750"/>
        <v>1.7666582988573752E-3</v>
      </c>
      <c r="FE365" s="240">
        <f t="shared" ca="1" si="751"/>
        <v>2.0790356403836219E-3</v>
      </c>
      <c r="FF365" s="240">
        <f t="shared" ca="1" si="752"/>
        <v>2.3713907321764854E-3</v>
      </c>
      <c r="FG365" s="240">
        <f t="shared" ca="1" si="753"/>
        <v>2.6409080348844512E-3</v>
      </c>
      <c r="FH365" s="240">
        <f t="shared" ca="1" si="754"/>
        <v>2.8849919495493015E-3</v>
      </c>
      <c r="FI365" s="240">
        <f t="shared" ca="1" si="755"/>
        <v>3.1012918146429646E-3</v>
      </c>
      <c r="FJ365" s="240">
        <f t="shared" ca="1" si="756"/>
        <v>3.2877245442230591E-3</v>
      </c>
      <c r="FK365" s="240">
        <f t="shared" ca="1" si="757"/>
        <v>3.4424946891892317E-3</v>
      </c>
      <c r="FL365" s="240">
        <f t="shared" ca="1" si="758"/>
        <v>3.5641117284394906E-3</v>
      </c>
      <c r="FM365" s="240">
        <f t="shared" ca="1" si="759"/>
        <v>3.6514044234032209E-3</v>
      </c>
      <c r="FN365" s="240">
        <f t="shared" ca="1" si="760"/>
        <v>3.703532097708879E-3</v>
      </c>
      <c r="FO365" s="240">
        <f t="shared" ca="1" si="761"/>
        <v>3.7199927333570171E-3</v>
      </c>
      <c r="FP365" s="240">
        <f t="shared" ca="1" si="762"/>
        <v>3.7006278054280426E-3</v>
      </c>
      <c r="FQ365" s="240">
        <f t="shared" ca="1" si="763"/>
        <v>3.6456238087638603E-3</v>
      </c>
      <c r="FR365" s="240">
        <f t="shared" ca="1" si="764"/>
        <v>3.5555104619205899E-3</v>
      </c>
      <c r="FS365" s="240">
        <f t="shared" ca="1" si="765"/>
        <v>3.4311556056892964E-3</v>
      </c>
      <c r="FT365" s="240">
        <f t="shared" ca="1" si="766"/>
        <v>3.2737568453147679E-3</v>
      </c>
      <c r="FU365" s="240">
        <f t="shared" ca="1" si="767"/>
        <v>3.0848300169023252E-3</v>
      </c>
      <c r="FV365" s="240">
        <f t="shared" ca="1" si="768"/>
        <v>2.8661945890874905E-3</v>
      </c>
      <c r="FW365" s="240">
        <f t="shared" ca="1" si="769"/>
        <v>2.6199561405584031E-3</v>
      </c>
      <c r="FX365" s="240">
        <f t="shared" ca="1" si="770"/>
        <v>2.3484860821820254E-3</v>
      </c>
      <c r="FY365" s="240">
        <f t="shared" ca="1" si="771"/>
        <v>2.0543988190211524E-3</v>
      </c>
      <c r="FZ365" s="240">
        <f t="shared" ca="1" si="772"/>
        <v>1.7405265721844741E-3</v>
      </c>
      <c r="GA365" s="240">
        <f t="shared" ca="1" si="773"/>
        <v>1.4098921029890386E-3</v>
      </c>
      <c r="GB365" s="240">
        <f t="shared" ca="1" si="774"/>
        <v>1.0656796021164083E-3</v>
      </c>
      <c r="GC365" s="240">
        <f t="shared" ca="1" si="775"/>
        <v>7.1120402411566791E-4</v>
      </c>
      <c r="GD365" s="240">
        <f t="shared" ca="1" si="776"/>
        <v>3.4987916257902684E-4</v>
      </c>
      <c r="GE365" s="240">
        <f t="shared" ca="1" si="777"/>
        <v>-1.4815226556656085E-5</v>
      </c>
      <c r="GF365" s="240">
        <f t="shared" ca="1" si="778"/>
        <v>-3.7936693696177153E-4</v>
      </c>
      <c r="GG365" s="240">
        <f t="shared" ca="1" si="779"/>
        <v>-7.4026513638088222E-4</v>
      </c>
      <c r="GH365" s="240">
        <f t="shared" ca="1" si="780"/>
        <v>-1.0940341778665583E-3</v>
      </c>
      <c r="GI365" s="240">
        <f t="shared" ca="1" si="781"/>
        <v>-1.4372670721594628E-3</v>
      </c>
      <c r="GJ365" s="240">
        <f t="shared" ca="1" si="782"/>
        <v>-1.7666582988573694E-3</v>
      </c>
      <c r="GK365" s="240">
        <f t="shared" ca="1" si="783"/>
        <v>-2.0790356403836267E-3</v>
      </c>
      <c r="GL365" s="240">
        <f t="shared" ca="1" si="784"/>
        <v>-2.3713907321764901E-3</v>
      </c>
      <c r="GM365" s="240">
        <f t="shared" ca="1" si="785"/>
        <v>-2.6409080348844555E-3</v>
      </c>
      <c r="GN365" s="240">
        <f t="shared" ca="1" si="786"/>
        <v>-2.8849919495493015E-3</v>
      </c>
      <c r="GO365" s="240">
        <f t="shared" ca="1" si="787"/>
        <v>-3.1012918146429641E-3</v>
      </c>
      <c r="GP365" s="240">
        <f t="shared" ca="1" si="788"/>
        <v>-3.2877245442230587E-3</v>
      </c>
      <c r="GQ365" s="240">
        <f t="shared" ca="1" si="789"/>
        <v>-3.4424946891892317E-3</v>
      </c>
      <c r="GR365" s="240">
        <f t="shared" ca="1" si="790"/>
        <v>-3.564111728439491E-3</v>
      </c>
      <c r="GS365" s="240">
        <f t="shared" ca="1" si="791"/>
        <v>-3.6514044234032205E-3</v>
      </c>
      <c r="GT365" s="240">
        <f t="shared" ca="1" si="792"/>
        <v>-3.703532097708879E-3</v>
      </c>
      <c r="GU365" s="240">
        <f t="shared" ca="1" si="793"/>
        <v>-3.7199927333570167E-3</v>
      </c>
      <c r="GV365" s="240">
        <f t="shared" ca="1" si="794"/>
        <v>-3.700627805428043E-3</v>
      </c>
      <c r="GW365" s="240">
        <f t="shared" ca="1" si="795"/>
        <v>-3.6456238087638607E-3</v>
      </c>
      <c r="GX365" s="240">
        <f t="shared" ca="1" si="796"/>
        <v>-3.5555104619205895E-3</v>
      </c>
      <c r="GY365" s="240">
        <f t="shared" ca="1" si="797"/>
        <v>-3.4311556056892964E-3</v>
      </c>
      <c r="GZ365" s="240">
        <f t="shared" ca="1" si="798"/>
        <v>-3.2737568453147679E-3</v>
      </c>
      <c r="HA365" s="240">
        <f t="shared" ca="1" si="799"/>
        <v>-3.0848300169023252E-3</v>
      </c>
      <c r="HB365" s="240">
        <f t="shared" ca="1" si="800"/>
        <v>-2.8661945890874909E-3</v>
      </c>
      <c r="HC365" s="240">
        <f t="shared" ca="1" si="801"/>
        <v>-2.6199561405584031E-3</v>
      </c>
      <c r="HD365" s="240">
        <f t="shared" ca="1" si="802"/>
        <v>-2.3484860821820258E-3</v>
      </c>
      <c r="HE365" s="240">
        <f t="shared" ca="1" si="803"/>
        <v>-2.0543988190211528E-3</v>
      </c>
      <c r="HF365" s="240">
        <f t="shared" ca="1" si="804"/>
        <v>-1.7405265721844628E-3</v>
      </c>
      <c r="HG365" s="240">
        <f t="shared" ca="1" si="805"/>
        <v>-1.409892102989039E-3</v>
      </c>
      <c r="HH365" s="240">
        <f t="shared" ca="1" si="806"/>
        <v>-1.0656796021164087E-3</v>
      </c>
      <c r="HI365" s="240">
        <f t="shared" ca="1" si="807"/>
        <v>-7.1120402411566823E-4</v>
      </c>
      <c r="HJ365" s="240">
        <f t="shared" ca="1" si="808"/>
        <v>-3.4987916257902705E-4</v>
      </c>
      <c r="HK365" s="240">
        <f t="shared" ca="1" si="809"/>
        <v>1.4815226556655434E-5</v>
      </c>
      <c r="HL365" s="240">
        <f t="shared" ca="1" si="810"/>
        <v>3.793669369617711E-4</v>
      </c>
      <c r="HM365" s="240">
        <f t="shared" ca="1" si="811"/>
        <v>7.4026513638088156E-4</v>
      </c>
      <c r="HN365" s="240">
        <f t="shared" ca="1" si="812"/>
        <v>1.0940341778665583E-3</v>
      </c>
      <c r="HO365" s="240">
        <f t="shared" ca="1" si="813"/>
        <v>1.4372670721594623E-3</v>
      </c>
      <c r="HP365" s="240">
        <f t="shared" ca="1" si="814"/>
        <v>1.7666582988573689E-3</v>
      </c>
      <c r="HQ365" s="240">
        <f t="shared" ca="1" si="815"/>
        <v>2.0790356403836262E-3</v>
      </c>
      <c r="HR365" s="240">
        <f t="shared" ca="1" si="816"/>
        <v>2.3713907321764897E-3</v>
      </c>
      <c r="HS365" s="240">
        <f t="shared" ca="1" si="817"/>
        <v>2.6409080348844555E-3</v>
      </c>
      <c r="HT365" s="240">
        <f t="shared" ca="1" si="818"/>
        <v>2.8849919495493011E-3</v>
      </c>
      <c r="HU365" s="240">
        <f t="shared" ca="1" si="819"/>
        <v>3.1012918146429641E-3</v>
      </c>
      <c r="HV365" s="240">
        <f t="shared" ca="1" si="820"/>
        <v>3.2877245442230587E-3</v>
      </c>
      <c r="HW365" s="240">
        <f t="shared" ca="1" si="821"/>
        <v>3.4424946891892317E-3</v>
      </c>
      <c r="HX365" s="240">
        <f t="shared" ca="1" si="822"/>
        <v>3.5641117284394906E-3</v>
      </c>
      <c r="HY365" s="240">
        <f t="shared" ca="1" si="823"/>
        <v>3.6514044234032201E-3</v>
      </c>
      <c r="HZ365" s="240">
        <f t="shared" ca="1" si="824"/>
        <v>3.703532097708879E-3</v>
      </c>
      <c r="IA365" s="240">
        <f t="shared" ca="1" si="825"/>
        <v>3.7199927333570171E-3</v>
      </c>
      <c r="IB365" s="240">
        <f t="shared" ca="1" si="826"/>
        <v>3.7006278054280434E-3</v>
      </c>
      <c r="IC365" s="240">
        <f t="shared" ca="1" si="827"/>
        <v>3.6456238087638612E-3</v>
      </c>
      <c r="ID365" s="240">
        <f t="shared" ca="1" si="828"/>
        <v>3.5555104619205899E-3</v>
      </c>
      <c r="IE365" s="240">
        <f t="shared" ca="1" si="829"/>
        <v>1.9151089337619573E-3</v>
      </c>
      <c r="IF365" s="240">
        <f t="shared" ca="1" si="830"/>
        <v>3.2737568453147679E-3</v>
      </c>
      <c r="IG365" s="240">
        <f t="shared" ca="1" si="831"/>
        <v>3.0848300169023261E-3</v>
      </c>
      <c r="IH365" s="240">
        <f t="shared" ca="1" si="832"/>
        <v>2.8661945890874913E-3</v>
      </c>
      <c r="II365" s="240">
        <f t="shared" ca="1" si="833"/>
        <v>2.6199561405584036E-3</v>
      </c>
      <c r="IJ365" s="240">
        <f t="shared" ca="1" si="834"/>
        <v>2.3484860821820263E-3</v>
      </c>
      <c r="IK365" s="240">
        <f t="shared" ca="1" si="835"/>
        <v>2.0543988190211532E-3</v>
      </c>
      <c r="IL365" s="240">
        <f t="shared" ca="1" si="836"/>
        <v>1.740526572184475E-3</v>
      </c>
      <c r="IM365" s="240">
        <f t="shared" ca="1" si="837"/>
        <v>1.4098921029890394E-3</v>
      </c>
      <c r="IN365" s="240">
        <f t="shared" ca="1" si="838"/>
        <v>1.0656796021164092E-3</v>
      </c>
      <c r="IO365" s="240">
        <f t="shared" ca="1" si="839"/>
        <v>7.1120402411566888E-4</v>
      </c>
      <c r="IP365" s="240">
        <f t="shared" ca="1" si="840"/>
        <v>3.498791625790277E-4</v>
      </c>
      <c r="IQ365" s="240">
        <f t="shared" ca="1" si="841"/>
        <v>-1.4815226556655001E-5</v>
      </c>
      <c r="IR365" s="240">
        <f t="shared" ca="1" si="842"/>
        <v>-3.7936693696177066E-4</v>
      </c>
      <c r="IS365" s="240">
        <f t="shared" ca="1" si="843"/>
        <v>-7.4026513638088156E-4</v>
      </c>
      <c r="IT365" s="240">
        <f t="shared" ca="1" si="844"/>
        <v>-1.0940341778665577E-3</v>
      </c>
      <c r="IU365" s="240">
        <f t="shared" ca="1" si="845"/>
        <v>-1.4372670721594621E-3</v>
      </c>
      <c r="IV365" s="240">
        <f t="shared" ca="1" si="846"/>
        <v>-1.7666582988573681E-3</v>
      </c>
      <c r="IW365" s="240">
        <f t="shared" ca="1" si="847"/>
        <v>-2.0790356403836262E-3</v>
      </c>
      <c r="IX365" s="240">
        <f t="shared" ca="1" si="848"/>
        <v>-2.3713907321764893E-3</v>
      </c>
      <c r="IY365" s="240">
        <f t="shared" ca="1" si="849"/>
        <v>-2.6409080348844547E-3</v>
      </c>
      <c r="IZ365" s="240">
        <f t="shared" ca="1" si="850"/>
        <v>-2.8849919495493011E-3</v>
      </c>
      <c r="JA365" s="240">
        <f t="shared" ca="1" si="851"/>
        <v>-3.1012918146429637E-3</v>
      </c>
      <c r="JB365" s="240">
        <f t="shared" ca="1" si="852"/>
        <v>-3.2877245442230582E-3</v>
      </c>
    </row>
    <row r="366" spans="1:262">
      <c r="B366" s="248">
        <v>5</v>
      </c>
      <c r="C366" s="247">
        <f t="shared" si="853"/>
        <v>9.7656250000000005E-5</v>
      </c>
      <c r="D366" s="244">
        <f t="shared" ca="1" si="597"/>
        <v>12.357586187053101</v>
      </c>
      <c r="E366" s="243">
        <f ca="1">K361</f>
        <v>0.3575861870531023</v>
      </c>
      <c r="F366" s="242">
        <v>5</v>
      </c>
      <c r="G366" s="240">
        <f t="shared" ca="1" si="854"/>
        <v>7.2888160549395023E-2</v>
      </c>
      <c r="H366" s="240">
        <f t="shared" ca="1" si="598"/>
        <v>7.6797159135215648E-2</v>
      </c>
      <c r="I366" s="240">
        <f t="shared" ca="1" si="599"/>
        <v>7.9551056964648786E-2</v>
      </c>
      <c r="J366" s="240">
        <f t="shared" ca="1" si="600"/>
        <v>8.1108432851004525E-2</v>
      </c>
      <c r="K366" s="240">
        <f t="shared" ca="1" si="601"/>
        <v>8.1445862411342607E-2</v>
      </c>
      <c r="L366" s="240">
        <f t="shared" ca="1" si="602"/>
        <v>8.0558270390995224E-2</v>
      </c>
      <c r="M366" s="240">
        <f t="shared" ca="1" si="603"/>
        <v>7.8459007000121345E-2</v>
      </c>
      <c r="N366" s="240">
        <f t="shared" ca="1" si="604"/>
        <v>7.5179647114119535E-2</v>
      </c>
      <c r="O366" s="240">
        <f t="shared" ca="1" si="605"/>
        <v>7.0769515358111837E-2</v>
      </c>
      <c r="P366" s="240">
        <f t="shared" ca="1" si="606"/>
        <v>6.5294944218670672E-2</v>
      </c>
      <c r="Q366" s="240">
        <f t="shared" ca="1" si="607"/>
        <v>5.8838276341478146E-2</v>
      </c>
      <c r="R366" s="240">
        <f t="shared" ca="1" si="608"/>
        <v>5.1496626021290397E-2</v>
      </c>
      <c r="S366" s="240">
        <f t="shared" ca="1" si="609"/>
        <v>4.3380418512550055E-2</v>
      </c>
      <c r="T366" s="240">
        <f t="shared" ca="1" si="610"/>
        <v>3.4611729130775488E-2</v>
      </c>
      <c r="U366" s="241">
        <f t="shared" ca="1" si="611"/>
        <v>2.5322447126187281E-2</v>
      </c>
      <c r="V366" s="240">
        <f t="shared" ca="1" si="612"/>
        <v>1.5652291946622102E-2</v>
      </c>
      <c r="W366" s="240">
        <f t="shared" ca="1" si="613"/>
        <v>5.7467117269860007E-3</v>
      </c>
      <c r="X366" s="240">
        <f t="shared" ca="1" si="614"/>
        <v>-4.2453043860780706E-3</v>
      </c>
      <c r="Y366" s="240">
        <f t="shared" ca="1" si="615"/>
        <v>-1.4173467169635252E-2</v>
      </c>
      <c r="Z366" s="240">
        <f t="shared" ca="1" si="616"/>
        <v>-2.3888447814261311E-2</v>
      </c>
      <c r="AA366" s="240">
        <f t="shared" ca="1" si="617"/>
        <v>-3.3244123968332026E-2</v>
      </c>
      <c r="AB366" s="240">
        <f t="shared" ca="1" si="618"/>
        <v>-4.2099777554202661E-2</v>
      </c>
      <c r="AC366" s="240">
        <f t="shared" ca="1" si="619"/>
        <v>-5.0322211299076526E-2</v>
      </c>
      <c r="AD366" s="240">
        <f t="shared" ca="1" si="620"/>
        <v>-5.7787752145968152E-2</v>
      </c>
      <c r="AE366" s="240">
        <f t="shared" ca="1" si="621"/>
        <v>-6.438411141159564E-2</v>
      </c>
      <c r="AF366" s="240">
        <f t="shared" ca="1" si="622"/>
        <v>-7.0012073712695716E-2</v>
      </c>
      <c r="AG366" s="240">
        <f t="shared" ca="1" si="623"/>
        <v>-7.4586989257738018E-2</v>
      </c>
      <c r="AH366" s="240">
        <f t="shared" ca="1" si="624"/>
        <v>-7.8040047058581891E-2</v>
      </c>
      <c r="AI366" s="240">
        <f t="shared" ca="1" si="625"/>
        <v>-8.0319309911787568E-2</v>
      </c>
      <c r="AJ366" s="240">
        <f t="shared" ca="1" si="626"/>
        <v>-8.1390495582499056E-2</v>
      </c>
      <c r="AK366" s="240">
        <f t="shared" ca="1" si="627"/>
        <v>-8.1237492441166487E-2</v>
      </c>
      <c r="AL366" s="240">
        <f t="shared" ca="1" si="628"/>
        <v>-7.9862601797451208E-2</v>
      </c>
      <c r="AM366" s="240">
        <f t="shared" ca="1" si="629"/>
        <v>-7.7286503286386476E-2</v>
      </c>
      <c r="AN366" s="240">
        <f t="shared" ca="1" si="630"/>
        <v>-7.3547943827417805E-2</v>
      </c>
      <c r="AO366" s="240">
        <f t="shared" ca="1" si="631"/>
        <v>-6.8703154834668947E-2</v>
      </c>
      <c r="AP366" s="240">
        <f t="shared" ca="1" si="632"/>
        <v>-6.2825006444132844E-2</v>
      </c>
      <c r="AQ366" s="240">
        <f t="shared" ca="1" si="633"/>
        <v>-5.6001911478998939E-2</v>
      </c>
      <c r="AR366" s="240">
        <f t="shared" ca="1" si="634"/>
        <v>-4.8336495638497158E-2</v>
      </c>
      <c r="AS366" s="240">
        <f t="shared" ca="1" si="635"/>
        <v>-3.9944053911857583E-2</v>
      </c>
      <c r="AT366" s="240">
        <f t="shared" ca="1" si="636"/>
        <v>-3.0950816434355165E-2</v>
      </c>
      <c r="AU366" s="240">
        <f t="shared" ca="1" si="637"/>
        <v>-2.1492049868580325E-2</v>
      </c>
      <c r="AV366" s="240">
        <f t="shared" ca="1" si="638"/>
        <v>-1.1710022867926512E-2</v>
      </c>
      <c r="AW366" s="240">
        <f t="shared" ca="1" si="639"/>
        <v>-1.7518662236196414E-3</v>
      </c>
      <c r="AX366" s="240">
        <f t="shared" ca="1" si="640"/>
        <v>8.2326401193321339E-3</v>
      </c>
      <c r="AY366" s="240">
        <f t="shared" ca="1" si="641"/>
        <v>1.8093319891926418E-2</v>
      </c>
      <c r="AZ366" s="240">
        <f t="shared" ca="1" si="642"/>
        <v>2.768185929203737E-2</v>
      </c>
      <c r="BA366" s="240">
        <f t="shared" ca="1" si="643"/>
        <v>3.6854037762049957E-2</v>
      </c>
      <c r="BB366" s="240">
        <f t="shared" ca="1" si="644"/>
        <v>4.5471897200287881E-2</v>
      </c>
      <c r="BC366" s="240">
        <f t="shared" ca="1" si="645"/>
        <v>5.3405816979274302E-2</v>
      </c>
      <c r="BD366" s="240">
        <f t="shared" ca="1" si="646"/>
        <v>6.053646356062016E-2</v>
      </c>
      <c r="BE366" s="240">
        <f t="shared" ca="1" si="647"/>
        <v>6.6756585382517872E-2</v>
      </c>
      <c r="BF366" s="240">
        <f t="shared" ca="1" si="648"/>
        <v>7.1972626023060565E-2</v>
      </c>
      <c r="BG366" s="240">
        <f t="shared" ca="1" si="649"/>
        <v>7.6106131375910463E-2</v>
      </c>
      <c r="BH366" s="240">
        <f t="shared" ca="1" si="650"/>
        <v>7.9094929673083209E-2</v>
      </c>
      <c r="BI366" s="240">
        <f t="shared" ca="1" si="651"/>
        <v>8.0894066606208195E-2</v>
      </c>
      <c r="BJ366" s="240">
        <f t="shared" ca="1" si="652"/>
        <v>8.1476481481169899E-2</v>
      </c>
      <c r="BK366" s="240">
        <f t="shared" ca="1" si="653"/>
        <v>8.0833414236135631E-2</v>
      </c>
      <c r="BL366" s="240">
        <f t="shared" ca="1" si="654"/>
        <v>7.8974537201039363E-2</v>
      </c>
      <c r="BM366" s="240">
        <f t="shared" ca="1" si="655"/>
        <v>7.5927809616736466E-2</v>
      </c>
      <c r="BN366" s="240">
        <f t="shared" ca="1" si="656"/>
        <v>7.1739057101996795E-2</v>
      </c>
      <c r="BO366" s="240">
        <f t="shared" ca="1" si="657"/>
        <v>6.6471282393543635E-2</v>
      </c>
      <c r="BP366" s="240">
        <f t="shared" ca="1" si="658"/>
        <v>6.0203717726250459E-2</v>
      </c>
      <c r="BQ366" s="240">
        <f t="shared" ca="1" si="659"/>
        <v>5.3030633106578642E-2</v>
      </c>
      <c r="BR366" s="240">
        <f t="shared" ca="1" si="660"/>
        <v>4.5059918403933821E-2</v>
      </c>
      <c r="BS366" s="240">
        <f t="shared" ca="1" si="661"/>
        <v>3.6411460586605535E-2</v>
      </c>
      <c r="BT366" s="240">
        <f t="shared" ca="1" si="662"/>
        <v>2.7215340510173248E-2</v>
      </c>
      <c r="BU366" s="240">
        <f t="shared" ca="1" si="663"/>
        <v>1.7609876380358731E-2</v>
      </c>
      <c r="BV366" s="240">
        <f t="shared" ca="1" si="664"/>
        <v>7.7395433184652487E-3</v>
      </c>
      <c r="BW366" s="240">
        <f t="shared" ca="1" si="665"/>
        <v>-2.2471996789248452E-3</v>
      </c>
      <c r="BX366" s="240">
        <f t="shared" ca="1" si="666"/>
        <v>-1.2200142701444518E-2</v>
      </c>
      <c r="BY366" s="240">
        <f t="shared" ca="1" si="667"/>
        <v>-2.1969584221810282E-2</v>
      </c>
      <c r="BZ366" s="240">
        <f t="shared" ca="1" si="668"/>
        <v>-3.140858274613436E-2</v>
      </c>
      <c r="CA366" s="240">
        <f t="shared" ca="1" si="669"/>
        <v>-4.0375166950766705E-2</v>
      </c>
      <c r="CB366" s="240">
        <f t="shared" ca="1" si="670"/>
        <v>-4.8734471063149848E-2</v>
      </c>
      <c r="CC366" s="240">
        <f t="shared" ca="1" si="671"/>
        <v>-5.6360763368571931E-2</v>
      </c>
      <c r="CD366" s="240">
        <f t="shared" ca="1" si="672"/>
        <v>-6.313933733218674E-2</v>
      </c>
      <c r="CE366" s="240">
        <f t="shared" ca="1" si="673"/>
        <v>-6.8968236892067339E-2</v>
      </c>
      <c r="CF366" s="240">
        <f t="shared" ca="1" si="674"/>
        <v>-7.3759789973278353E-2</v>
      </c>
      <c r="CG366" s="240">
        <f t="shared" ca="1" si="675"/>
        <v>-7.7441927157488516E-2</v>
      </c>
      <c r="CH366" s="240">
        <f t="shared" ca="1" si="676"/>
        <v>-7.9959265674104454E-2</v>
      </c>
      <c r="CI366" s="240">
        <f t="shared" ca="1" si="677"/>
        <v>-8.1273942408691055E-2</v>
      </c>
      <c r="CJ366" s="240">
        <f t="shared" ca="1" si="678"/>
        <v>-8.1366183399455685E-2</v>
      </c>
      <c r="CK366" s="240">
        <f t="shared" ca="1" si="679"/>
        <v>-8.023460125603904E-2</v>
      </c>
      <c r="CL366" s="240">
        <f t="shared" ca="1" si="680"/>
        <v>-7.7896216027157725E-2</v>
      </c>
      <c r="CM366" s="240">
        <f t="shared" ca="1" si="681"/>
        <v>-7.4386199203229142E-2</v>
      </c>
      <c r="CN366" s="240">
        <f t="shared" ca="1" si="682"/>
        <v>-6.9757344704417815E-2</v>
      </c>
      <c r="CO366" s="240">
        <f t="shared" ca="1" si="683"/>
        <v>-6.4079274810935616E-2</v>
      </c>
      <c r="CP366" s="240">
        <f t="shared" ca="1" si="684"/>
        <v>-5.7437392979142611E-2</v>
      </c>
      <c r="CQ366" s="240">
        <f t="shared" ca="1" si="685"/>
        <v>-4.9931599294069831E-2</v>
      </c>
      <c r="CR366" s="240">
        <f t="shared" ca="1" si="686"/>
        <v>-4.1674787879152693E-2</v>
      </c>
      <c r="CS366" s="240">
        <f t="shared" ca="1" si="687"/>
        <v>-3.2791148863533008E-2</v>
      </c>
      <c r="CT366" s="240">
        <f t="shared" ca="1" si="688"/>
        <v>-2.3414300446919827E-2</v>
      </c>
      <c r="CU366" s="240">
        <f t="shared" ca="1" si="689"/>
        <v>-1.3685279157493846E-2</v>
      </c>
      <c r="CV366" s="240">
        <f t="shared" ca="1" si="690"/>
        <v>-3.7504185312458721E-3</v>
      </c>
      <c r="CW366" s="240">
        <f t="shared" ca="1" si="691"/>
        <v>6.2408518806112909E-3</v>
      </c>
      <c r="CX366" s="240">
        <f t="shared" ca="1" si="692"/>
        <v>1.6138254071182884E-2</v>
      </c>
      <c r="CY366" s="240">
        <f t="shared" ca="1" si="693"/>
        <v>2.5792921898995506E-2</v>
      </c>
      <c r="CZ366" s="240">
        <f t="shared" ca="1" si="694"/>
        <v>3.5059640173328979E-2</v>
      </c>
      <c r="DA366" s="240">
        <f t="shared" ca="1" si="695"/>
        <v>4.3799028825852057E-2</v>
      </c>
      <c r="DB366" s="240">
        <f t="shared" ca="1" si="696"/>
        <v>5.1879639316585166E-2</v>
      </c>
      <c r="DC366" s="240">
        <f t="shared" ca="1" si="697"/>
        <v>5.9179931742294821E-2</v>
      </c>
      <c r="DD366" s="240">
        <f t="shared" ca="1" si="698"/>
        <v>6.5590102909767217E-2</v>
      </c>
      <c r="DE366" s="240">
        <f t="shared" ca="1" si="699"/>
        <v>7.101373787803969E-2</v>
      </c>
      <c r="DF366" s="240">
        <f t="shared" ca="1" si="700"/>
        <v>7.5369260128855947E-2</v>
      </c>
      <c r="DG366" s="240">
        <f t="shared" ca="1" si="701"/>
        <v>7.8591158553432489E-2</v>
      </c>
      <c r="DH366" s="240">
        <f t="shared" ca="1" si="702"/>
        <v>8.0630972800512263E-2</v>
      </c>
      <c r="DI366" s="240">
        <f t="shared" ca="1" si="703"/>
        <v>8.1458022165154798E-2</v>
      </c>
      <c r="DJ366" s="240">
        <f t="shared" ca="1" si="704"/>
        <v>8.1059867055096241E-2</v>
      </c>
      <c r="DK366" s="240">
        <f t="shared" ca="1" si="705"/>
        <v>7.9442496093795612E-2</v>
      </c>
      <c r="DL366" s="240">
        <f t="shared" ca="1" si="706"/>
        <v>7.6630236045963973E-2</v>
      </c>
      <c r="DM366" s="240">
        <f t="shared" ca="1" si="707"/>
        <v>7.2665385920379605E-2</v>
      </c>
      <c r="DN366" s="240">
        <f t="shared" ca="1" si="708"/>
        <v>6.7607580753424129E-2</v>
      </c>
      <c r="DO366" s="240">
        <f t="shared" ca="1" si="709"/>
        <v>6.1532894642626457E-2</v>
      </c>
      <c r="DP366" s="240">
        <f t="shared" ca="1" si="710"/>
        <v>5.4532696521426609E-2</v>
      </c>
      <c r="DQ366" s="240">
        <f t="shared" ca="1" si="711"/>
        <v>4.671227588536999E-2</v>
      </c>
      <c r="DR366" s="240">
        <f t="shared" ca="1" si="712"/>
        <v>3.8189259140090387E-2</v>
      </c>
      <c r="DS366" s="240">
        <f t="shared" ca="1" si="713"/>
        <v>2.9091840390682883E-2</v>
      </c>
      <c r="DT366" s="240">
        <f t="shared" ca="1" si="714"/>
        <v>1.9556853283039417E-2</v>
      </c>
      <c r="DU366" s="240">
        <f t="shared" ca="1" si="715"/>
        <v>9.7277128984496787E-3</v>
      </c>
      <c r="DV366" s="240">
        <f t="shared" ca="1" si="716"/>
        <v>-2.4774134271313836E-4</v>
      </c>
      <c r="DW366" s="240">
        <f t="shared" ca="1" si="717"/>
        <v>-1.0219469323483277E-2</v>
      </c>
      <c r="DX366" s="240">
        <f t="shared" ca="1" si="718"/>
        <v>-2.0037486973319814E-2</v>
      </c>
      <c r="DY366" s="240">
        <f t="shared" ca="1" si="719"/>
        <v>-2.9554122168132912E-2</v>
      </c>
      <c r="DZ366" s="240">
        <f t="shared" ca="1" si="720"/>
        <v>-3.862623585648426E-2</v>
      </c>
      <c r="EA366" s="240">
        <f t="shared" ca="1" si="721"/>
        <v>-4.7117375004154097E-2</v>
      </c>
      <c r="EB366" s="240">
        <f t="shared" ca="1" si="722"/>
        <v>-5.4899824974787223E-2</v>
      </c>
      <c r="EC366" s="240">
        <f t="shared" ca="1" si="723"/>
        <v>-6.1856530476900727E-2</v>
      </c>
      <c r="ED366" s="240">
        <f t="shared" ca="1" si="724"/>
        <v>-6.7882856184423579E-2</v>
      </c>
      <c r="EE366" s="240">
        <f t="shared" ca="1" si="725"/>
        <v>-7.2888160549395023E-2</v>
      </c>
      <c r="EF366" s="240">
        <f t="shared" ca="1" si="726"/>
        <v>-7.679715913521562E-2</v>
      </c>
      <c r="EG366" s="240">
        <f t="shared" ca="1" si="727"/>
        <v>-7.9551056964648773E-2</v>
      </c>
      <c r="EH366" s="240">
        <f t="shared" ca="1" si="728"/>
        <v>-8.1108432851004511E-2</v>
      </c>
      <c r="EI366" s="240">
        <f t="shared" ca="1" si="729"/>
        <v>-8.1445862411342607E-2</v>
      </c>
      <c r="EJ366" s="240">
        <f t="shared" ca="1" si="730"/>
        <v>-8.0558270390995251E-2</v>
      </c>
      <c r="EK366" s="240">
        <f t="shared" ca="1" si="731"/>
        <v>-7.8459007000121345E-2</v>
      </c>
      <c r="EL366" s="240">
        <f t="shared" ca="1" si="732"/>
        <v>-7.5179647114119535E-2</v>
      </c>
      <c r="EM366" s="240">
        <f t="shared" ca="1" si="733"/>
        <v>-7.0769515358111906E-2</v>
      </c>
      <c r="EN366" s="240">
        <f t="shared" ca="1" si="734"/>
        <v>-6.5294944218670645E-2</v>
      </c>
      <c r="EO366" s="240">
        <f t="shared" ca="1" si="735"/>
        <v>-5.8838276341478195E-2</v>
      </c>
      <c r="EP366" s="240">
        <f t="shared" ca="1" si="736"/>
        <v>-5.1496626021290515E-2</v>
      </c>
      <c r="EQ366" s="240">
        <f t="shared" ca="1" si="737"/>
        <v>-4.3380418512550034E-2</v>
      </c>
      <c r="ER366" s="240">
        <f t="shared" ca="1" si="738"/>
        <v>-3.4611729130775565E-2</v>
      </c>
      <c r="ES366" s="240">
        <f t="shared" ca="1" si="739"/>
        <v>-2.5322447126187191E-2</v>
      </c>
      <c r="ET366" s="240">
        <f t="shared" ca="1" si="740"/>
        <v>-1.565229194662212E-2</v>
      </c>
      <c r="EU366" s="240">
        <f t="shared" ca="1" si="741"/>
        <v>-5.7467117269861256E-3</v>
      </c>
      <c r="EV366" s="240">
        <f t="shared" ca="1" si="742"/>
        <v>4.2453043860781262E-3</v>
      </c>
      <c r="EW366" s="240">
        <f t="shared" ca="1" si="743"/>
        <v>1.4173467169635204E-2</v>
      </c>
      <c r="EX366" s="240">
        <f t="shared" ca="1" si="744"/>
        <v>2.3888447814261159E-2</v>
      </c>
      <c r="EY366" s="240">
        <f t="shared" ca="1" si="745"/>
        <v>3.324412396833204E-2</v>
      </c>
      <c r="EZ366" s="240">
        <f t="shared" ca="1" si="746"/>
        <v>4.2099777554202585E-2</v>
      </c>
      <c r="FA366" s="240">
        <f t="shared" ca="1" si="747"/>
        <v>5.0322211299076366E-2</v>
      </c>
      <c r="FB366" s="240">
        <f t="shared" ca="1" si="748"/>
        <v>5.7787752145968166E-2</v>
      </c>
      <c r="FC366" s="240">
        <f t="shared" ca="1" si="749"/>
        <v>6.4384111411595585E-2</v>
      </c>
      <c r="FD366" s="240">
        <f t="shared" ca="1" si="750"/>
        <v>7.0012073712695772E-2</v>
      </c>
      <c r="FE366" s="240">
        <f t="shared" ca="1" si="751"/>
        <v>7.4586989257738018E-2</v>
      </c>
      <c r="FF366" s="240">
        <f t="shared" ca="1" si="752"/>
        <v>7.8040047058581877E-2</v>
      </c>
      <c r="FG366" s="240">
        <f t="shared" ca="1" si="753"/>
        <v>8.0319309911787581E-2</v>
      </c>
      <c r="FH366" s="240">
        <f t="shared" ca="1" si="754"/>
        <v>8.1390495582499056E-2</v>
      </c>
      <c r="FI366" s="240">
        <f t="shared" ca="1" si="755"/>
        <v>8.1237492441166487E-2</v>
      </c>
      <c r="FJ366" s="240">
        <f t="shared" ca="1" si="756"/>
        <v>7.9862601797451194E-2</v>
      </c>
      <c r="FK366" s="240">
        <f t="shared" ca="1" si="757"/>
        <v>7.728650328638649E-2</v>
      </c>
      <c r="FL366" s="240">
        <f t="shared" ca="1" si="758"/>
        <v>7.3547943827417889E-2</v>
      </c>
      <c r="FM366" s="240">
        <f t="shared" ca="1" si="759"/>
        <v>6.8703154834668934E-2</v>
      </c>
      <c r="FN366" s="240">
        <f t="shared" ca="1" si="760"/>
        <v>6.2825006444132914E-2</v>
      </c>
      <c r="FO366" s="240">
        <f t="shared" ca="1" si="761"/>
        <v>5.600191147899887E-2</v>
      </c>
      <c r="FP366" s="240">
        <f t="shared" ca="1" si="762"/>
        <v>4.83364956384972E-2</v>
      </c>
      <c r="FQ366" s="240">
        <f t="shared" ca="1" si="763"/>
        <v>3.9944053911857687E-2</v>
      </c>
      <c r="FR366" s="240">
        <f t="shared" ca="1" si="764"/>
        <v>3.0950816434355148E-2</v>
      </c>
      <c r="FS366" s="240">
        <f t="shared" ca="1" si="765"/>
        <v>2.149204986858038E-2</v>
      </c>
      <c r="FT366" s="240">
        <f t="shared" ca="1" si="766"/>
        <v>1.17100228679267E-2</v>
      </c>
      <c r="FU366" s="240">
        <f t="shared" ca="1" si="767"/>
        <v>1.7518662236196206E-3</v>
      </c>
      <c r="FV366" s="240">
        <f t="shared" ca="1" si="768"/>
        <v>-8.232640119332009E-3</v>
      </c>
      <c r="FW366" s="240">
        <f t="shared" ca="1" si="769"/>
        <v>-1.8093319891926515E-2</v>
      </c>
      <c r="FX366" s="240">
        <f t="shared" ca="1" si="770"/>
        <v>-2.7681859292037314E-2</v>
      </c>
      <c r="FY366" s="240">
        <f t="shared" ca="1" si="771"/>
        <v>-3.6854037762049846E-2</v>
      </c>
      <c r="FZ366" s="240">
        <f t="shared" ca="1" si="772"/>
        <v>-4.5471897200287957E-2</v>
      </c>
      <c r="GA366" s="240">
        <f t="shared" ca="1" si="773"/>
        <v>-5.3405816979274261E-2</v>
      </c>
      <c r="GB366" s="240">
        <f t="shared" ca="1" si="774"/>
        <v>-6.0536463560620084E-2</v>
      </c>
      <c r="GC366" s="240">
        <f t="shared" ca="1" si="775"/>
        <v>-6.6756585382517886E-2</v>
      </c>
      <c r="GD366" s="240">
        <f t="shared" ca="1" si="776"/>
        <v>-7.1972626023060537E-2</v>
      </c>
      <c r="GE366" s="240">
        <f t="shared" ca="1" si="777"/>
        <v>-7.6106131375910394E-2</v>
      </c>
      <c r="GF366" s="240">
        <f t="shared" ca="1" si="778"/>
        <v>-7.9094929673083209E-2</v>
      </c>
      <c r="GG366" s="240">
        <f t="shared" ca="1" si="779"/>
        <v>-8.0894066606208181E-2</v>
      </c>
      <c r="GH366" s="240">
        <f t="shared" ca="1" si="780"/>
        <v>-8.1476481481169899E-2</v>
      </c>
      <c r="GI366" s="240">
        <f t="shared" ca="1" si="781"/>
        <v>-8.0833414236135631E-2</v>
      </c>
      <c r="GJ366" s="240">
        <f t="shared" ca="1" si="782"/>
        <v>-7.8974537201039391E-2</v>
      </c>
      <c r="GK366" s="240">
        <f t="shared" ca="1" si="783"/>
        <v>-7.5927809616736452E-2</v>
      </c>
      <c r="GL366" s="240">
        <f t="shared" ca="1" si="784"/>
        <v>-7.1739057101996823E-2</v>
      </c>
      <c r="GM366" s="240">
        <f t="shared" ca="1" si="785"/>
        <v>-6.6471282393543746E-2</v>
      </c>
      <c r="GN366" s="240">
        <f t="shared" ca="1" si="786"/>
        <v>-6.0203717726250439E-2</v>
      </c>
      <c r="GO366" s="240">
        <f t="shared" ca="1" si="787"/>
        <v>-5.303063310657874E-2</v>
      </c>
      <c r="GP366" s="240">
        <f t="shared" ca="1" si="788"/>
        <v>-4.5059918403933981E-2</v>
      </c>
      <c r="GQ366" s="240">
        <f t="shared" ca="1" si="789"/>
        <v>-3.6411460586605514E-2</v>
      </c>
      <c r="GR366" s="240">
        <f t="shared" ca="1" si="790"/>
        <v>-2.7215340510173297E-2</v>
      </c>
      <c r="GS366" s="240">
        <f t="shared" ca="1" si="791"/>
        <v>-1.760987638035864E-2</v>
      </c>
      <c r="GT366" s="240">
        <f t="shared" ca="1" si="792"/>
        <v>-7.7395433184652904E-3</v>
      </c>
      <c r="GU366" s="240">
        <f t="shared" ca="1" si="793"/>
        <v>2.2471996789246579E-3</v>
      </c>
      <c r="GV366" s="240">
        <f t="shared" ca="1" si="794"/>
        <v>1.2200142701444601E-2</v>
      </c>
      <c r="GW366" s="240">
        <f t="shared" ca="1" si="795"/>
        <v>2.1969584221810241E-2</v>
      </c>
      <c r="GX366" s="240">
        <f t="shared" ca="1" si="796"/>
        <v>3.140858274613418E-2</v>
      </c>
      <c r="GY366" s="240">
        <f t="shared" ca="1" si="797"/>
        <v>4.0375166950766671E-2</v>
      </c>
      <c r="GZ366" s="240">
        <f t="shared" ca="1" si="798"/>
        <v>4.8734471063149806E-2</v>
      </c>
      <c r="HA366" s="240">
        <f t="shared" ca="1" si="799"/>
        <v>5.6360763368572001E-2</v>
      </c>
      <c r="HB366" s="240">
        <f t="shared" ca="1" si="800"/>
        <v>6.3139337332186699E-2</v>
      </c>
      <c r="HC366" s="240">
        <f t="shared" ca="1" si="801"/>
        <v>6.8968236892067242E-2</v>
      </c>
      <c r="HD366" s="240">
        <f t="shared" ca="1" si="802"/>
        <v>7.3759789973278395E-2</v>
      </c>
      <c r="HE366" s="240">
        <f t="shared" ca="1" si="803"/>
        <v>7.7441927157488516E-2</v>
      </c>
      <c r="HF366" s="240">
        <f t="shared" ca="1" si="804"/>
        <v>7.9959265674104427E-2</v>
      </c>
      <c r="HG366" s="240">
        <f t="shared" ca="1" si="805"/>
        <v>8.1273942408691069E-2</v>
      </c>
      <c r="HH366" s="240">
        <f t="shared" ca="1" si="806"/>
        <v>8.1366183399455685E-2</v>
      </c>
      <c r="HI366" s="240">
        <f t="shared" ca="1" si="807"/>
        <v>8.0234601256039081E-2</v>
      </c>
      <c r="HJ366" s="240">
        <f t="shared" ca="1" si="808"/>
        <v>7.7896216027157739E-2</v>
      </c>
      <c r="HK366" s="240">
        <f t="shared" ca="1" si="809"/>
        <v>7.438619920322917E-2</v>
      </c>
      <c r="HL366" s="240">
        <f t="shared" ca="1" si="810"/>
        <v>6.9757344704417773E-2</v>
      </c>
      <c r="HM366" s="240">
        <f t="shared" ca="1" si="811"/>
        <v>6.4079274810935644E-2</v>
      </c>
      <c r="HN366" s="240">
        <f t="shared" ca="1" si="812"/>
        <v>5.7437392979142743E-2</v>
      </c>
      <c r="HO366" s="240">
        <f t="shared" ca="1" si="813"/>
        <v>4.9931599294069762E-2</v>
      </c>
      <c r="HP366" s="240">
        <f t="shared" ca="1" si="814"/>
        <v>4.1674787879152735E-2</v>
      </c>
      <c r="HQ366" s="240">
        <f t="shared" ca="1" si="815"/>
        <v>3.2791148863533189E-2</v>
      </c>
      <c r="HR366" s="240">
        <f t="shared" ca="1" si="816"/>
        <v>2.3414300446919879E-2</v>
      </c>
      <c r="HS366" s="240">
        <f t="shared" ca="1" si="817"/>
        <v>1.3685279157493891E-2</v>
      </c>
      <c r="HT366" s="240">
        <f t="shared" ca="1" si="818"/>
        <v>3.750418531245775E-3</v>
      </c>
      <c r="HU366" s="240">
        <f t="shared" ca="1" si="819"/>
        <v>-6.2408518806112423E-3</v>
      </c>
      <c r="HV366" s="240">
        <f t="shared" ca="1" si="820"/>
        <v>-1.6138254071182835E-2</v>
      </c>
      <c r="HW366" s="240">
        <f t="shared" ca="1" si="821"/>
        <v>-2.57929218989956E-2</v>
      </c>
      <c r="HX366" s="240">
        <f t="shared" ca="1" si="822"/>
        <v>-3.5059640173328931E-2</v>
      </c>
      <c r="HY366" s="240">
        <f t="shared" ca="1" si="823"/>
        <v>-4.3799028825851891E-2</v>
      </c>
      <c r="HZ366" s="240">
        <f t="shared" ca="1" si="824"/>
        <v>-5.1879639316585242E-2</v>
      </c>
      <c r="IA366" s="240">
        <f t="shared" ca="1" si="825"/>
        <v>-5.9179931742294793E-2</v>
      </c>
      <c r="IB366" s="240">
        <f t="shared" ca="1" si="826"/>
        <v>-6.5590102909767106E-2</v>
      </c>
      <c r="IC366" s="240">
        <f t="shared" ca="1" si="827"/>
        <v>-7.1013737878039662E-2</v>
      </c>
      <c r="ID366" s="240">
        <f t="shared" ca="1" si="828"/>
        <v>-7.5369260128855919E-2</v>
      </c>
      <c r="IE366" s="240">
        <f t="shared" ca="1" si="829"/>
        <v>-2.8933859223366901E-2</v>
      </c>
      <c r="IF366" s="240">
        <f t="shared" ca="1" si="830"/>
        <v>-8.0630972800512249E-2</v>
      </c>
      <c r="IG366" s="240">
        <f t="shared" ca="1" si="831"/>
        <v>-8.1458022165154798E-2</v>
      </c>
      <c r="IH366" s="240">
        <f t="shared" ca="1" si="832"/>
        <v>-8.1059867055096213E-2</v>
      </c>
      <c r="II366" s="240">
        <f t="shared" ca="1" si="833"/>
        <v>-7.9442496093795625E-2</v>
      </c>
      <c r="IJ366" s="240">
        <f t="shared" ca="1" si="834"/>
        <v>-7.6630236045964029E-2</v>
      </c>
      <c r="IK366" s="240">
        <f t="shared" ca="1" si="835"/>
        <v>-7.2665385920379633E-2</v>
      </c>
      <c r="IL366" s="240">
        <f t="shared" ca="1" si="836"/>
        <v>-6.7607580753424143E-2</v>
      </c>
      <c r="IM366" s="240">
        <f t="shared" ca="1" si="837"/>
        <v>-6.1532894642626595E-2</v>
      </c>
      <c r="IN366" s="240">
        <f t="shared" ca="1" si="838"/>
        <v>-5.4532696521426643E-2</v>
      </c>
      <c r="IO366" s="240">
        <f t="shared" ca="1" si="839"/>
        <v>-4.6712275885370032E-2</v>
      </c>
      <c r="IP366" s="240">
        <f t="shared" ca="1" si="840"/>
        <v>-3.8189259140090304E-2</v>
      </c>
      <c r="IQ366" s="240">
        <f t="shared" ca="1" si="841"/>
        <v>-2.9091840390682931E-2</v>
      </c>
      <c r="IR366" s="240">
        <f t="shared" ca="1" si="842"/>
        <v>-1.9556853283039608E-2</v>
      </c>
      <c r="IS366" s="240">
        <f t="shared" ca="1" si="843"/>
        <v>-9.7277128984495816E-3</v>
      </c>
      <c r="IT366" s="240">
        <f t="shared" ca="1" si="844"/>
        <v>2.4774134271309672E-4</v>
      </c>
      <c r="IU366" s="240">
        <f t="shared" ca="1" si="845"/>
        <v>1.0219469323483089E-2</v>
      </c>
      <c r="IV366" s="240">
        <f t="shared" ca="1" si="846"/>
        <v>2.0037486973319765E-2</v>
      </c>
      <c r="IW366" s="240">
        <f t="shared" ca="1" si="847"/>
        <v>2.9554122168132867E-2</v>
      </c>
      <c r="IX366" s="240">
        <f t="shared" ca="1" si="848"/>
        <v>3.8626235856484351E-2</v>
      </c>
      <c r="IY366" s="240">
        <f t="shared" ca="1" si="849"/>
        <v>4.7117375004154041E-2</v>
      </c>
      <c r="IZ366" s="240">
        <f t="shared" ca="1" si="850"/>
        <v>5.489982497478707E-2</v>
      </c>
      <c r="JA366" s="240">
        <f t="shared" ca="1" si="851"/>
        <v>6.1856530476900776E-2</v>
      </c>
      <c r="JB366" s="240">
        <f t="shared" ca="1" si="852"/>
        <v>6.7882856184423551E-2</v>
      </c>
    </row>
    <row r="367" spans="1:262">
      <c r="B367" s="248">
        <v>6</v>
      </c>
      <c r="C367" s="247">
        <f t="shared" si="853"/>
        <v>1.1718750000000001E-4</v>
      </c>
      <c r="D367" s="244">
        <f t="shared" ca="1" si="597"/>
        <v>12.356878569150471</v>
      </c>
      <c r="E367" s="243">
        <f ca="1">L361</f>
        <v>0.35687856915047123</v>
      </c>
      <c r="F367" s="242">
        <v>6</v>
      </c>
      <c r="G367" s="240">
        <f t="shared" ca="1" si="854"/>
        <v>-1.4581324252439859E-3</v>
      </c>
      <c r="H367" s="240">
        <f t="shared" ca="1" si="598"/>
        <v>-1.5626359187291894E-3</v>
      </c>
      <c r="I367" s="240">
        <f t="shared" ca="1" si="599"/>
        <v>-1.6333130636243119E-3</v>
      </c>
      <c r="J367" s="240">
        <f t="shared" ca="1" si="600"/>
        <v>-1.6686339131823725E-3</v>
      </c>
      <c r="K367" s="240">
        <f t="shared" ca="1" si="601"/>
        <v>-1.6678338776769173E-3</v>
      </c>
      <c r="L367" s="240">
        <f t="shared" ca="1" si="602"/>
        <v>-1.6309302754605886E-3</v>
      </c>
      <c r="M367" s="240">
        <f t="shared" ca="1" si="603"/>
        <v>-1.5587219580750903E-3</v>
      </c>
      <c r="N367" s="240">
        <f t="shared" ca="1" si="604"/>
        <v>-1.4527720175277867E-3</v>
      </c>
      <c r="O367" s="240">
        <f t="shared" ca="1" si="605"/>
        <v>-1.3153739500701687E-3</v>
      </c>
      <c r="P367" s="240">
        <f t="shared" ca="1" si="606"/>
        <v>-1.1495020089302085E-3</v>
      </c>
      <c r="Q367" s="240">
        <f t="shared" ca="1" si="607"/>
        <v>-9.5874682071200716E-4</v>
      </c>
      <c r="R367" s="240">
        <f t="shared" ca="1" si="608"/>
        <v>-7.4723765917325763E-4</v>
      </c>
      <c r="S367" s="240">
        <f t="shared" ca="1" si="609"/>
        <v>-5.1955305891850372E-4</v>
      </c>
      <c r="T367" s="240">
        <f t="shared" ca="1" si="610"/>
        <v>-2.8062170395180559E-4</v>
      </c>
      <c r="U367" s="241">
        <f t="shared" ca="1" si="611"/>
        <v>-3.5615736552330646E-5</v>
      </c>
      <c r="V367" s="240">
        <f t="shared" ca="1" si="612"/>
        <v>2.101612039864865E-4</v>
      </c>
      <c r="W367" s="240">
        <f t="shared" ca="1" si="613"/>
        <v>4.5138878913102902E-4</v>
      </c>
      <c r="X367" s="240">
        <f t="shared" ca="1" si="614"/>
        <v>6.8284517015323293E-4</v>
      </c>
      <c r="Y367" s="240">
        <f t="shared" ca="1" si="615"/>
        <v>8.9952001538593505E-4</v>
      </c>
      <c r="Z367" s="240">
        <f t="shared" ca="1" si="616"/>
        <v>1.0967229687726175E-3</v>
      </c>
      <c r="AA367" s="240">
        <f t="shared" ca="1" si="617"/>
        <v>1.2701851819114881E-3</v>
      </c>
      <c r="AB367" s="240">
        <f t="shared" ca="1" si="618"/>
        <v>1.4161517217317545E-3</v>
      </c>
      <c r="AC367" s="240">
        <f t="shared" ca="1" si="619"/>
        <v>1.531462853454977E-3</v>
      </c>
      <c r="AD367" s="240">
        <f t="shared" ca="1" si="620"/>
        <v>1.6136224393108434E-3</v>
      </c>
      <c r="AE367" s="240">
        <f t="shared" ca="1" si="621"/>
        <v>1.6608519723817364E-3</v>
      </c>
      <c r="AF367" s="240">
        <f t="shared" ca="1" si="622"/>
        <v>1.6721290759065342E-3</v>
      </c>
      <c r="AG367" s="240">
        <f t="shared" ca="1" si="623"/>
        <v>1.6472096346499836E-3</v>
      </c>
      <c r="AH367" s="240">
        <f t="shared" ca="1" si="624"/>
        <v>1.5866330792603306E-3</v>
      </c>
      <c r="AI367" s="240">
        <f t="shared" ca="1" si="625"/>
        <v>1.4917107092248323E-3</v>
      </c>
      <c r="AJ367" s="240">
        <f t="shared" ca="1" si="626"/>
        <v>1.3644973071958843E-3</v>
      </c>
      <c r="AK367" s="240">
        <f t="shared" ca="1" si="627"/>
        <v>1.2077466591519015E-3</v>
      </c>
      <c r="AL367" s="240">
        <f t="shared" ca="1" si="628"/>
        <v>1.0248519432471182E-3</v>
      </c>
      <c r="AM367" s="240">
        <f t="shared" ca="1" si="629"/>
        <v>8.1977227775171483E-4</v>
      </c>
      <c r="AN367" s="240">
        <f t="shared" ca="1" si="630"/>
        <v>5.9694701809752393E-4</v>
      </c>
      <c r="AO367" s="240">
        <f t="shared" ca="1" si="631"/>
        <v>3.6119965823946693E-4</v>
      </c>
      <c r="AP367" s="240">
        <f t="shared" ca="1" si="632"/>
        <v>1.1763341657805256E-4</v>
      </c>
      <c r="AQ367" s="240">
        <f t="shared" ca="1" si="633"/>
        <v>-1.2847923330764569E-4</v>
      </c>
      <c r="AR367" s="240">
        <f t="shared" ca="1" si="634"/>
        <v>-3.71810695790467E-4</v>
      </c>
      <c r="AS367" s="240">
        <f t="shared" ca="1" si="635"/>
        <v>-6.0709357955153768E-4</v>
      </c>
      <c r="AT367" s="240">
        <f t="shared" ca="1" si="636"/>
        <v>-8.292347206951639E-4</v>
      </c>
      <c r="AU367" s="240">
        <f t="shared" ca="1" si="637"/>
        <v>-1.0334254343661881E-3</v>
      </c>
      <c r="AV367" s="240">
        <f t="shared" ca="1" si="638"/>
        <v>-1.2152456082552034E-3</v>
      </c>
      <c r="AW367" s="240">
        <f t="shared" ca="1" si="639"/>
        <v>-1.3707593846816299E-3</v>
      </c>
      <c r="AX367" s="240">
        <f t="shared" ca="1" si="640"/>
        <v>-1.4966003600264881E-3</v>
      </c>
      <c r="AY367" s="240">
        <f t="shared" ca="1" si="641"/>
        <v>-1.5900444572044419E-3</v>
      </c>
      <c r="AZ367" s="240">
        <f t="shared" ca="1" si="642"/>
        <v>-1.649068893706181E-3</v>
      </c>
      <c r="BA367" s="240">
        <f t="shared" ca="1" si="643"/>
        <v>-1.6723959687310831E-3</v>
      </c>
      <c r="BB367" s="240">
        <f t="shared" ca="1" si="644"/>
        <v>-1.6595207215509824E-3</v>
      </c>
      <c r="BC367" s="240">
        <f t="shared" ca="1" si="645"/>
        <v>-1.6107218623849886E-3</v>
      </c>
      <c r="BD367" s="240">
        <f t="shared" ca="1" si="646"/>
        <v>-1.5270557391649283E-3</v>
      </c>
      <c r="BE367" s="240">
        <f t="shared" ca="1" si="647"/>
        <v>-1.4103334707927164E-3</v>
      </c>
      <c r="BF367" s="240">
        <f t="shared" ca="1" si="648"/>
        <v>-1.2630817418855834E-3</v>
      </c>
      <c r="BG367" s="240">
        <f t="shared" ca="1" si="649"/>
        <v>-1.0884881076845183E-3</v>
      </c>
      <c r="BH367" s="240">
        <f t="shared" ca="1" si="650"/>
        <v>-8.9033199310949857E-4</v>
      </c>
      <c r="BI367" s="240">
        <f t="shared" ca="1" si="651"/>
        <v>-6.7290287962356449E-4</v>
      </c>
      <c r="BJ367" s="240">
        <f t="shared" ca="1" si="652"/>
        <v>-4.4090745091307569E-4</v>
      </c>
      <c r="BK367" s="240">
        <f t="shared" ca="1" si="653"/>
        <v>-1.9936770739976668E-4</v>
      </c>
      <c r="BL367" s="240">
        <f t="shared" ca="1" si="654"/>
        <v>4.6487744902313772E-5</v>
      </c>
      <c r="BM367" s="240">
        <f t="shared" ca="1" si="655"/>
        <v>2.9133687791697729E-4</v>
      </c>
      <c r="BN367" s="240">
        <f t="shared" ca="1" si="656"/>
        <v>5.2987944734158535E-4</v>
      </c>
      <c r="BO367" s="240">
        <f t="shared" ca="1" si="657"/>
        <v>7.5695172692985557E-4</v>
      </c>
      <c r="BP367" s="240">
        <f t="shared" ca="1" si="658"/>
        <v>9.6763828757099148E-4</v>
      </c>
      <c r="BQ367" s="240">
        <f t="shared" ca="1" si="659"/>
        <v>1.1573784014856877E-3</v>
      </c>
      <c r="BR367" s="240">
        <f t="shared" ca="1" si="660"/>
        <v>1.3220647682094656E-3</v>
      </c>
      <c r="BS367" s="240">
        <f t="shared" ca="1" si="661"/>
        <v>1.4581324252439852E-3</v>
      </c>
      <c r="BT367" s="240">
        <f t="shared" ca="1" si="662"/>
        <v>1.5626359187291897E-3</v>
      </c>
      <c r="BU367" s="240">
        <f t="shared" ca="1" si="663"/>
        <v>1.6333130636243119E-3</v>
      </c>
      <c r="BV367" s="240">
        <f t="shared" ca="1" si="664"/>
        <v>1.6686339131823727E-3</v>
      </c>
      <c r="BW367" s="240">
        <f t="shared" ca="1" si="665"/>
        <v>1.6678338776769175E-3</v>
      </c>
      <c r="BX367" s="240">
        <f t="shared" ca="1" si="666"/>
        <v>1.6309302754605886E-3</v>
      </c>
      <c r="BY367" s="240">
        <f t="shared" ca="1" si="667"/>
        <v>1.5587219580750905E-3</v>
      </c>
      <c r="BZ367" s="240">
        <f t="shared" ca="1" si="668"/>
        <v>1.4527720175277871E-3</v>
      </c>
      <c r="CA367" s="240">
        <f t="shared" ca="1" si="669"/>
        <v>1.315373950070168E-3</v>
      </c>
      <c r="CB367" s="240">
        <f t="shared" ca="1" si="670"/>
        <v>1.1495020089302083E-3</v>
      </c>
      <c r="CC367" s="240">
        <f t="shared" ca="1" si="671"/>
        <v>9.5874682071200791E-4</v>
      </c>
      <c r="CD367" s="240">
        <f t="shared" ca="1" si="672"/>
        <v>7.4723765917325926E-4</v>
      </c>
      <c r="CE367" s="240">
        <f t="shared" ca="1" si="673"/>
        <v>5.1955305891850329E-4</v>
      </c>
      <c r="CF367" s="240">
        <f t="shared" ca="1" si="674"/>
        <v>2.8062170395180613E-4</v>
      </c>
      <c r="CG367" s="240">
        <f t="shared" ca="1" si="675"/>
        <v>3.5615736552331947E-5</v>
      </c>
      <c r="CH367" s="240">
        <f t="shared" ca="1" si="676"/>
        <v>-2.1016120398648455E-4</v>
      </c>
      <c r="CI367" s="240">
        <f t="shared" ca="1" si="677"/>
        <v>-4.5138878913102913E-4</v>
      </c>
      <c r="CJ367" s="240">
        <f t="shared" ca="1" si="678"/>
        <v>-6.8284517015323228E-4</v>
      </c>
      <c r="CK367" s="240">
        <f t="shared" ca="1" si="679"/>
        <v>-8.9952001538593364E-4</v>
      </c>
      <c r="CL367" s="240">
        <f t="shared" ca="1" si="680"/>
        <v>-1.096722968772618E-3</v>
      </c>
      <c r="CM367" s="240">
        <f t="shared" ca="1" si="681"/>
        <v>-1.2701851819114879E-3</v>
      </c>
      <c r="CN367" s="240">
        <f t="shared" ca="1" si="682"/>
        <v>-1.4161517217317536E-3</v>
      </c>
      <c r="CO367" s="240">
        <f t="shared" ca="1" si="683"/>
        <v>-1.5314628534549761E-3</v>
      </c>
      <c r="CP367" s="240">
        <f t="shared" ca="1" si="684"/>
        <v>-1.6136224393108432E-3</v>
      </c>
      <c r="CQ367" s="240">
        <f t="shared" ca="1" si="685"/>
        <v>-1.6608519723817364E-3</v>
      </c>
      <c r="CR367" s="240">
        <f t="shared" ca="1" si="686"/>
        <v>-1.6721290759065344E-3</v>
      </c>
      <c r="CS367" s="240">
        <f t="shared" ca="1" si="687"/>
        <v>-1.6472096346499833E-3</v>
      </c>
      <c r="CT367" s="240">
        <f t="shared" ca="1" si="688"/>
        <v>-1.586633079260331E-3</v>
      </c>
      <c r="CU367" s="240">
        <f t="shared" ca="1" si="689"/>
        <v>-1.4917107092248325E-3</v>
      </c>
      <c r="CV367" s="240">
        <f t="shared" ca="1" si="690"/>
        <v>-1.3644973071958856E-3</v>
      </c>
      <c r="CW367" s="240">
        <f t="shared" ca="1" si="691"/>
        <v>-1.207746659151901E-3</v>
      </c>
      <c r="CX367" s="240">
        <f t="shared" ca="1" si="692"/>
        <v>-1.0248519432471187E-3</v>
      </c>
      <c r="CY367" s="240">
        <f t="shared" ca="1" si="693"/>
        <v>-8.1977227775171667E-4</v>
      </c>
      <c r="CZ367" s="240">
        <f t="shared" ca="1" si="694"/>
        <v>-5.9694701809752295E-4</v>
      </c>
      <c r="DA367" s="240">
        <f t="shared" ca="1" si="695"/>
        <v>-3.6119965823946747E-4</v>
      </c>
      <c r="DB367" s="240">
        <f t="shared" ca="1" si="696"/>
        <v>-1.1763341657805321E-4</v>
      </c>
      <c r="DC367" s="240">
        <f t="shared" ca="1" si="697"/>
        <v>1.2847923330764374E-4</v>
      </c>
      <c r="DD367" s="240">
        <f t="shared" ca="1" si="698"/>
        <v>3.7181069579046786E-4</v>
      </c>
      <c r="DE367" s="240">
        <f t="shared" ca="1" si="699"/>
        <v>6.0709357955153703E-4</v>
      </c>
      <c r="DF367" s="240">
        <f t="shared" ca="1" si="700"/>
        <v>8.2923472069516336E-4</v>
      </c>
      <c r="DG367" s="240">
        <f t="shared" ca="1" si="701"/>
        <v>1.0334254343661888E-3</v>
      </c>
      <c r="DH367" s="240">
        <f t="shared" ca="1" si="702"/>
        <v>1.2152456082552029E-3</v>
      </c>
      <c r="DI367" s="240">
        <f t="shared" ca="1" si="703"/>
        <v>1.3707593846816295E-3</v>
      </c>
      <c r="DJ367" s="240">
        <f t="shared" ca="1" si="704"/>
        <v>1.4966003600264872E-3</v>
      </c>
      <c r="DK367" s="240">
        <f t="shared" ca="1" si="705"/>
        <v>1.5900444572044422E-3</v>
      </c>
      <c r="DL367" s="240">
        <f t="shared" ca="1" si="706"/>
        <v>1.6490688937061805E-3</v>
      </c>
      <c r="DM367" s="240">
        <f t="shared" ca="1" si="707"/>
        <v>1.6723959687310829E-3</v>
      </c>
      <c r="DN367" s="240">
        <f t="shared" ca="1" si="708"/>
        <v>1.6595207215509824E-3</v>
      </c>
      <c r="DO367" s="240">
        <f t="shared" ca="1" si="709"/>
        <v>1.6107218623849897E-3</v>
      </c>
      <c r="DP367" s="240">
        <f t="shared" ca="1" si="710"/>
        <v>1.5270557391649287E-3</v>
      </c>
      <c r="DQ367" s="240">
        <f t="shared" ca="1" si="711"/>
        <v>1.4103334707927157E-3</v>
      </c>
      <c r="DR367" s="240">
        <f t="shared" ca="1" si="712"/>
        <v>1.263081741885585E-3</v>
      </c>
      <c r="DS367" s="240">
        <f t="shared" ca="1" si="713"/>
        <v>1.0884881076845187E-3</v>
      </c>
      <c r="DT367" s="240">
        <f t="shared" ca="1" si="714"/>
        <v>8.9033199310949672E-4</v>
      </c>
      <c r="DU367" s="240">
        <f t="shared" ca="1" si="715"/>
        <v>6.7290287962356492E-4</v>
      </c>
      <c r="DV367" s="240">
        <f t="shared" ca="1" si="716"/>
        <v>4.4090745091307634E-4</v>
      </c>
      <c r="DW367" s="240">
        <f t="shared" ca="1" si="717"/>
        <v>1.9936770739976441E-4</v>
      </c>
      <c r="DX367" s="240">
        <f t="shared" ca="1" si="718"/>
        <v>-4.6487744902313122E-5</v>
      </c>
      <c r="DY367" s="240">
        <f t="shared" ca="1" si="719"/>
        <v>-2.9133687791697653E-4</v>
      </c>
      <c r="DZ367" s="240">
        <f t="shared" ca="1" si="720"/>
        <v>-5.298794473415821E-4</v>
      </c>
      <c r="EA367" s="240">
        <f t="shared" ca="1" si="721"/>
        <v>-7.5695172692985503E-4</v>
      </c>
      <c r="EB367" s="240">
        <f t="shared" ca="1" si="722"/>
        <v>-9.6763828757099354E-4</v>
      </c>
      <c r="EC367" s="240">
        <f t="shared" ca="1" si="723"/>
        <v>-1.1573784014856851E-3</v>
      </c>
      <c r="ED367" s="240">
        <f t="shared" ca="1" si="724"/>
        <v>-1.3220647682094654E-3</v>
      </c>
      <c r="EE367" s="240">
        <f t="shared" ca="1" si="725"/>
        <v>-1.4581324252439863E-3</v>
      </c>
      <c r="EF367" s="240">
        <f t="shared" ca="1" si="726"/>
        <v>-1.5626359187291884E-3</v>
      </c>
      <c r="EG367" s="240">
        <f t="shared" ca="1" si="727"/>
        <v>-1.6333130636243117E-3</v>
      </c>
      <c r="EH367" s="240">
        <f t="shared" ca="1" si="728"/>
        <v>-1.6686339131823727E-3</v>
      </c>
      <c r="EI367" s="240">
        <f t="shared" ca="1" si="729"/>
        <v>-1.6678338776769175E-3</v>
      </c>
      <c r="EJ367" s="240">
        <f t="shared" ca="1" si="730"/>
        <v>-1.6309302754605889E-3</v>
      </c>
      <c r="EK367" s="240">
        <f t="shared" ca="1" si="731"/>
        <v>-1.5587219580750918E-3</v>
      </c>
      <c r="EL367" s="240">
        <f t="shared" ca="1" si="732"/>
        <v>-1.4527720175277876E-3</v>
      </c>
      <c r="EM367" s="240">
        <f t="shared" ca="1" si="733"/>
        <v>-1.3153739500701683E-3</v>
      </c>
      <c r="EN367" s="240">
        <f t="shared" ca="1" si="734"/>
        <v>-1.1495020089302109E-3</v>
      </c>
      <c r="EO367" s="240">
        <f t="shared" ca="1" si="735"/>
        <v>-9.5874682071200846E-4</v>
      </c>
      <c r="EP367" s="240">
        <f t="shared" ca="1" si="736"/>
        <v>-7.472376591732572E-4</v>
      </c>
      <c r="EQ367" s="240">
        <f t="shared" ca="1" si="737"/>
        <v>-5.1955305891850686E-4</v>
      </c>
      <c r="ER367" s="240">
        <f t="shared" ca="1" si="738"/>
        <v>-2.8062170395180689E-4</v>
      </c>
      <c r="ES367" s="240">
        <f t="shared" ca="1" si="739"/>
        <v>-3.561573655232967E-5</v>
      </c>
      <c r="ET367" s="240">
        <f t="shared" ca="1" si="740"/>
        <v>2.10161203986484E-4</v>
      </c>
      <c r="EU367" s="240">
        <f t="shared" ca="1" si="741"/>
        <v>4.5138878913102848E-4</v>
      </c>
      <c r="EV367" s="240">
        <f t="shared" ca="1" si="742"/>
        <v>6.8284517015323445E-4</v>
      </c>
      <c r="EW367" s="240">
        <f t="shared" ca="1" si="743"/>
        <v>8.995200153859332E-4</v>
      </c>
      <c r="EX367" s="240">
        <f t="shared" ca="1" si="744"/>
        <v>1.0967229687726177E-3</v>
      </c>
      <c r="EY367" s="240">
        <f t="shared" ca="1" si="745"/>
        <v>1.2701851819114855E-3</v>
      </c>
      <c r="EZ367" s="240">
        <f t="shared" ca="1" si="746"/>
        <v>1.4161517217317534E-3</v>
      </c>
      <c r="FA367" s="240">
        <f t="shared" ca="1" si="747"/>
        <v>1.531462853454977E-3</v>
      </c>
      <c r="FB367" s="240">
        <f t="shared" ca="1" si="748"/>
        <v>1.6136224393108426E-3</v>
      </c>
      <c r="FC367" s="240">
        <f t="shared" ca="1" si="749"/>
        <v>1.6608519723817362E-3</v>
      </c>
      <c r="FD367" s="240">
        <f t="shared" ca="1" si="750"/>
        <v>1.6721290759065342E-3</v>
      </c>
      <c r="FE367" s="240">
        <f t="shared" ca="1" si="751"/>
        <v>1.647209634649984E-3</v>
      </c>
      <c r="FF367" s="240">
        <f t="shared" ca="1" si="752"/>
        <v>1.586633079260331E-3</v>
      </c>
      <c r="FG367" s="240">
        <f t="shared" ca="1" si="753"/>
        <v>1.4917107092248315E-3</v>
      </c>
      <c r="FH367" s="240">
        <f t="shared" ca="1" si="754"/>
        <v>1.3644973071958858E-3</v>
      </c>
      <c r="FI367" s="240">
        <f t="shared" ca="1" si="755"/>
        <v>1.2077466591519012E-3</v>
      </c>
      <c r="FJ367" s="240">
        <f t="shared" ca="1" si="756"/>
        <v>1.0248519432471215E-3</v>
      </c>
      <c r="FK367" s="240">
        <f t="shared" ca="1" si="757"/>
        <v>8.1977227775171732E-4</v>
      </c>
      <c r="FL367" s="240">
        <f t="shared" ca="1" si="758"/>
        <v>5.9694701809752371E-4</v>
      </c>
      <c r="FM367" s="240">
        <f t="shared" ca="1" si="759"/>
        <v>3.6119965823947094E-4</v>
      </c>
      <c r="FN367" s="240">
        <f t="shared" ca="1" si="760"/>
        <v>1.1763341657805375E-4</v>
      </c>
      <c r="FO367" s="240">
        <f t="shared" ca="1" si="761"/>
        <v>-1.2847923330764613E-4</v>
      </c>
      <c r="FP367" s="240">
        <f t="shared" ca="1" si="762"/>
        <v>-3.7181069579046439E-4</v>
      </c>
      <c r="FQ367" s="240">
        <f t="shared" ca="1" si="763"/>
        <v>-6.0709357955153627E-4</v>
      </c>
      <c r="FR367" s="240">
        <f t="shared" ca="1" si="764"/>
        <v>-8.2923472069516531E-4</v>
      </c>
      <c r="FS367" s="240">
        <f t="shared" ca="1" si="765"/>
        <v>-1.0334254343661857E-3</v>
      </c>
      <c r="FT367" s="240">
        <f t="shared" ca="1" si="766"/>
        <v>-1.2152456082552025E-3</v>
      </c>
      <c r="FU367" s="240">
        <f t="shared" ca="1" si="767"/>
        <v>-1.370759384681631E-3</v>
      </c>
      <c r="FV367" s="240">
        <f t="shared" ca="1" si="768"/>
        <v>-1.496600360026487E-3</v>
      </c>
      <c r="FW367" s="240">
        <f t="shared" ca="1" si="769"/>
        <v>-1.5900444572044419E-3</v>
      </c>
      <c r="FX367" s="240">
        <f t="shared" ca="1" si="770"/>
        <v>-1.6490688937061805E-3</v>
      </c>
      <c r="FY367" s="240">
        <f t="shared" ca="1" si="771"/>
        <v>-1.6723959687310833E-3</v>
      </c>
      <c r="FZ367" s="240">
        <f t="shared" ca="1" si="772"/>
        <v>-1.6595207215509824E-3</v>
      </c>
      <c r="GA367" s="240">
        <f t="shared" ca="1" si="773"/>
        <v>-1.6107218623849897E-3</v>
      </c>
      <c r="GB367" s="240">
        <f t="shared" ca="1" si="774"/>
        <v>-1.527055739164929E-3</v>
      </c>
      <c r="GC367" s="240">
        <f t="shared" ca="1" si="775"/>
        <v>-1.4103334707927162E-3</v>
      </c>
      <c r="GD367" s="240">
        <f t="shared" ca="1" si="776"/>
        <v>-1.2630817418855854E-3</v>
      </c>
      <c r="GE367" s="240">
        <f t="shared" ca="1" si="777"/>
        <v>-1.0884881076845192E-3</v>
      </c>
      <c r="GF367" s="240">
        <f t="shared" ca="1" si="778"/>
        <v>-8.9033199310949726E-4</v>
      </c>
      <c r="GG367" s="240">
        <f t="shared" ca="1" si="779"/>
        <v>-6.7290287962356535E-4</v>
      </c>
      <c r="GH367" s="240">
        <f t="shared" ca="1" si="780"/>
        <v>-4.4090745091307688E-4</v>
      </c>
      <c r="GI367" s="240">
        <f t="shared" ca="1" si="781"/>
        <v>-1.9936770739976506E-4</v>
      </c>
      <c r="GJ367" s="240">
        <f t="shared" ca="1" si="782"/>
        <v>4.648774490231258E-5</v>
      </c>
      <c r="GK367" s="240">
        <f t="shared" ca="1" si="783"/>
        <v>2.913368779169761E-4</v>
      </c>
      <c r="GL367" s="240">
        <f t="shared" ca="1" si="784"/>
        <v>5.2987944734158145E-4</v>
      </c>
      <c r="GM367" s="240">
        <f t="shared" ca="1" si="785"/>
        <v>7.5695172692985448E-4</v>
      </c>
      <c r="GN367" s="240">
        <f t="shared" ca="1" si="786"/>
        <v>9.6763828757099289E-4</v>
      </c>
      <c r="GO367" s="240">
        <f t="shared" ca="1" si="787"/>
        <v>1.1573784014856847E-3</v>
      </c>
      <c r="GP367" s="240">
        <f t="shared" ca="1" si="788"/>
        <v>1.322064768209465E-3</v>
      </c>
      <c r="GQ367" s="240">
        <f t="shared" ca="1" si="789"/>
        <v>1.4581324252439859E-3</v>
      </c>
      <c r="GR367" s="240">
        <f t="shared" ca="1" si="790"/>
        <v>1.5626359187291884E-3</v>
      </c>
      <c r="GS367" s="240">
        <f t="shared" ca="1" si="791"/>
        <v>1.6333130636243115E-3</v>
      </c>
      <c r="GT367" s="240">
        <f t="shared" ca="1" si="792"/>
        <v>1.6686339131823727E-3</v>
      </c>
      <c r="GU367" s="240">
        <f t="shared" ca="1" si="793"/>
        <v>1.6678338776769178E-3</v>
      </c>
      <c r="GV367" s="240">
        <f t="shared" ca="1" si="794"/>
        <v>1.6309302754605889E-3</v>
      </c>
      <c r="GW367" s="240">
        <f t="shared" ca="1" si="795"/>
        <v>1.5587219580750922E-3</v>
      </c>
      <c r="GX367" s="240">
        <f t="shared" ca="1" si="796"/>
        <v>1.4527720175277878E-3</v>
      </c>
      <c r="GY367" s="240">
        <f t="shared" ca="1" si="797"/>
        <v>1.3153739500701689E-3</v>
      </c>
      <c r="GZ367" s="240">
        <f t="shared" ca="1" si="798"/>
        <v>1.1495020089302116E-3</v>
      </c>
      <c r="HA367" s="240">
        <f t="shared" ca="1" si="799"/>
        <v>9.5874682071200889E-4</v>
      </c>
      <c r="HB367" s="240">
        <f t="shared" ca="1" si="800"/>
        <v>7.4723765917325763E-4</v>
      </c>
      <c r="HC367" s="240">
        <f t="shared" ca="1" si="801"/>
        <v>5.1955305891850741E-4</v>
      </c>
      <c r="HD367" s="240">
        <f t="shared" ca="1" si="802"/>
        <v>2.8062170395180743E-4</v>
      </c>
      <c r="HE367" s="240">
        <f t="shared" ca="1" si="803"/>
        <v>3.5615736552330321E-5</v>
      </c>
      <c r="HF367" s="240">
        <f t="shared" ca="1" si="804"/>
        <v>-2.1016120398648314E-4</v>
      </c>
      <c r="HG367" s="240">
        <f t="shared" ca="1" si="805"/>
        <v>-4.5138878913102793E-4</v>
      </c>
      <c r="HH367" s="240">
        <f t="shared" ca="1" si="806"/>
        <v>-6.8284517015323402E-4</v>
      </c>
      <c r="HI367" s="240">
        <f t="shared" ca="1" si="807"/>
        <v>-8.9952001538593277E-4</v>
      </c>
      <c r="HJ367" s="240">
        <f t="shared" ca="1" si="808"/>
        <v>-1.0967229687726173E-3</v>
      </c>
      <c r="HK367" s="240">
        <f t="shared" ca="1" si="809"/>
        <v>-1.2701851819114851E-3</v>
      </c>
      <c r="HL367" s="240">
        <f t="shared" ca="1" si="810"/>
        <v>-1.4161517217317532E-3</v>
      </c>
      <c r="HM367" s="240">
        <f t="shared" ca="1" si="811"/>
        <v>-1.531462853454977E-3</v>
      </c>
      <c r="HN367" s="240">
        <f t="shared" ca="1" si="812"/>
        <v>-1.6136224393108424E-3</v>
      </c>
      <c r="HO367" s="240">
        <f t="shared" ca="1" si="813"/>
        <v>-1.6608519723817364E-3</v>
      </c>
      <c r="HP367" s="240">
        <f t="shared" ca="1" si="814"/>
        <v>-1.6721290759065342E-3</v>
      </c>
      <c r="HQ367" s="240">
        <f t="shared" ca="1" si="815"/>
        <v>-1.6472096346499829E-3</v>
      </c>
      <c r="HR367" s="240">
        <f t="shared" ca="1" si="816"/>
        <v>-1.5866330792603332E-3</v>
      </c>
      <c r="HS367" s="240">
        <f t="shared" ca="1" si="817"/>
        <v>-1.4917107092248345E-3</v>
      </c>
      <c r="HT367" s="240">
        <f t="shared" ca="1" si="818"/>
        <v>-1.3644973071958862E-3</v>
      </c>
      <c r="HU367" s="240">
        <f t="shared" ca="1" si="819"/>
        <v>-1.2077466591519017E-3</v>
      </c>
      <c r="HV367" s="240">
        <f t="shared" ca="1" si="820"/>
        <v>-1.0248519432471174E-3</v>
      </c>
      <c r="HW367" s="240">
        <f t="shared" ca="1" si="821"/>
        <v>-8.1977227775171255E-4</v>
      </c>
      <c r="HX367" s="240">
        <f t="shared" ca="1" si="822"/>
        <v>-5.9694701809752978E-4</v>
      </c>
      <c r="HY367" s="240">
        <f t="shared" ca="1" si="823"/>
        <v>-3.6119965823947159E-4</v>
      </c>
      <c r="HZ367" s="240">
        <f t="shared" ca="1" si="824"/>
        <v>-1.1763341657805451E-4</v>
      </c>
      <c r="IA367" s="240">
        <f t="shared" ca="1" si="825"/>
        <v>1.2847923330764548E-4</v>
      </c>
      <c r="IB367" s="240">
        <f t="shared" ca="1" si="826"/>
        <v>3.7181069579046949E-4</v>
      </c>
      <c r="IC367" s="240">
        <f t="shared" ca="1" si="827"/>
        <v>6.0709357955153031E-4</v>
      </c>
      <c r="ID367" s="240">
        <f t="shared" ca="1" si="828"/>
        <v>8.2923472069515967E-4</v>
      </c>
      <c r="IE367" s="240">
        <f t="shared" ca="1" si="829"/>
        <v>2.6868467545877414E-4</v>
      </c>
      <c r="IF367" s="240">
        <f t="shared" ca="1" si="830"/>
        <v>1.2152456082552021E-3</v>
      </c>
      <c r="IG367" s="240">
        <f t="shared" ca="1" si="831"/>
        <v>1.3707593846816306E-3</v>
      </c>
      <c r="IH367" s="240">
        <f t="shared" ca="1" si="832"/>
        <v>1.4966003600264891E-3</v>
      </c>
      <c r="II367" s="240">
        <f t="shared" ca="1" si="833"/>
        <v>1.59004445720444E-3</v>
      </c>
      <c r="IJ367" s="240">
        <f t="shared" ca="1" si="834"/>
        <v>1.6490688937061803E-3</v>
      </c>
      <c r="IK367" s="240">
        <f t="shared" ca="1" si="835"/>
        <v>1.6723959687310831E-3</v>
      </c>
      <c r="IL367" s="240">
        <f t="shared" ca="1" si="836"/>
        <v>1.6595207215509826E-3</v>
      </c>
      <c r="IM367" s="240">
        <f t="shared" ca="1" si="837"/>
        <v>1.6107218623849884E-3</v>
      </c>
      <c r="IN367" s="240">
        <f t="shared" ca="1" si="838"/>
        <v>1.527055739164927E-3</v>
      </c>
      <c r="IO367" s="240">
        <f t="shared" ca="1" si="839"/>
        <v>1.4103334707927199E-3</v>
      </c>
      <c r="IP367" s="240">
        <f t="shared" ca="1" si="840"/>
        <v>1.2630817418855858E-3</v>
      </c>
      <c r="IQ367" s="240">
        <f t="shared" ca="1" si="841"/>
        <v>1.0884881076845198E-3</v>
      </c>
      <c r="IR367" s="240">
        <f t="shared" ca="1" si="842"/>
        <v>8.903319931094977E-4</v>
      </c>
      <c r="IS367" s="240">
        <f t="shared" ca="1" si="843"/>
        <v>6.7290287962356069E-4</v>
      </c>
      <c r="IT367" s="240">
        <f t="shared" ca="1" si="844"/>
        <v>4.4090745091308328E-4</v>
      </c>
      <c r="IU367" s="240">
        <f t="shared" ca="1" si="845"/>
        <v>1.9936770739977167E-4</v>
      </c>
      <c r="IV367" s="240">
        <f t="shared" ca="1" si="846"/>
        <v>-4.6487744902311929E-5</v>
      </c>
      <c r="IW367" s="240">
        <f t="shared" ca="1" si="847"/>
        <v>-2.9133687791697567E-4</v>
      </c>
      <c r="IX367" s="240">
        <f t="shared" ca="1" si="848"/>
        <v>-5.2987944734158665E-4</v>
      </c>
      <c r="IY367" s="240">
        <f t="shared" ca="1" si="849"/>
        <v>-7.5695172692985915E-4</v>
      </c>
      <c r="IZ367" s="240">
        <f t="shared" ca="1" si="850"/>
        <v>-9.6763828757098758E-4</v>
      </c>
      <c r="JA367" s="240">
        <f t="shared" ca="1" si="851"/>
        <v>-1.1573784014856842E-3</v>
      </c>
      <c r="JB367" s="240">
        <f t="shared" ca="1" si="852"/>
        <v>-1.3220647682094645E-3</v>
      </c>
    </row>
    <row r="368" spans="1:262">
      <c r="B368" s="248">
        <v>7</v>
      </c>
      <c r="C368" s="247">
        <f t="shared" si="853"/>
        <v>1.3671875000000001E-4</v>
      </c>
      <c r="D368" s="244">
        <f t="shared" ca="1" si="597"/>
        <v>12.357906092801301</v>
      </c>
      <c r="E368" s="243">
        <f ca="1">M361</f>
        <v>0.35790609280130065</v>
      </c>
      <c r="F368" s="242">
        <v>7</v>
      </c>
      <c r="G368" s="240">
        <f t="shared" ca="1" si="854"/>
        <v>-4.3812132272787158E-2</v>
      </c>
      <c r="H368" s="240">
        <f t="shared" ca="1" si="598"/>
        <v>-4.8092082435921349E-2</v>
      </c>
      <c r="I368" s="240">
        <f t="shared" ca="1" si="599"/>
        <v>-5.0955974927291231E-2</v>
      </c>
      <c r="J368" s="240">
        <f t="shared" ca="1" si="600"/>
        <v>-5.2319483248061682E-2</v>
      </c>
      <c r="K368" s="240">
        <f t="shared" ca="1" si="601"/>
        <v>-5.2142459284024591E-2</v>
      </c>
      <c r="L368" s="240">
        <f t="shared" ca="1" si="602"/>
        <v>-5.0430115455388544E-2</v>
      </c>
      <c r="M368" s="240">
        <f t="shared" ca="1" si="603"/>
        <v>-4.7232871238550078E-2</v>
      </c>
      <c r="N368" s="240">
        <f t="shared" ca="1" si="604"/>
        <v>-4.2644868578969555E-2</v>
      </c>
      <c r="O368" s="240">
        <f t="shared" ca="1" si="605"/>
        <v>-3.6801199908396649E-2</v>
      </c>
      <c r="P368" s="240">
        <f t="shared" ca="1" si="606"/>
        <v>-2.9873930386688799E-2</v>
      </c>
      <c r="Q368" s="240">
        <f t="shared" ca="1" si="607"/>
        <v>-2.206703149217952E-2</v>
      </c>
      <c r="R368" s="240">
        <f t="shared" ca="1" si="608"/>
        <v>-1.3610375139585514E-2</v>
      </c>
      <c r="S368" s="240">
        <f t="shared" ca="1" si="609"/>
        <v>-4.7529651669402373E-3</v>
      </c>
      <c r="T368" s="240">
        <f t="shared" ca="1" si="610"/>
        <v>4.2443945115062422E-3</v>
      </c>
      <c r="U368" s="241">
        <f t="shared" ca="1" si="611"/>
        <v>1.3116779202271122E-2</v>
      </c>
      <c r="V368" s="240">
        <f t="shared" ca="1" si="612"/>
        <v>2.1602944064793711E-2</v>
      </c>
      <c r="W368" s="240">
        <f t="shared" ca="1" si="613"/>
        <v>2.9453016391369116E-2</v>
      </c>
      <c r="X368" s="240">
        <f t="shared" ca="1" si="614"/>
        <v>3.6435853037868317E-2</v>
      </c>
      <c r="Y368" s="240">
        <f t="shared" ca="1" si="615"/>
        <v>4.2345846367792539E-2</v>
      </c>
      <c r="Z368" s="240">
        <f t="shared" ca="1" si="616"/>
        <v>4.7008978310577577E-2</v>
      </c>
      <c r="AA368" s="240">
        <f t="shared" ca="1" si="617"/>
        <v>5.0287944274124974E-2</v>
      </c>
      <c r="AB368" s="240">
        <f t="shared" ca="1" si="618"/>
        <v>5.2086196039415028E-2</v>
      </c>
      <c r="AC368" s="240">
        <f t="shared" ca="1" si="619"/>
        <v>5.2350784595321137E-2</v>
      </c>
      <c r="AD368" s="240">
        <f t="shared" ca="1" si="620"/>
        <v>5.1073919207163587E-2</v>
      </c>
      <c r="AE368" s="240">
        <f t="shared" ca="1" si="621"/>
        <v>4.8293196812673682E-2</v>
      </c>
      <c r="AF368" s="240">
        <f t="shared" ca="1" si="622"/>
        <v>4.4090494990868909E-2</v>
      </c>
      <c r="AG368" s="240">
        <f t="shared" ca="1" si="623"/>
        <v>3.8589561100055798E-2</v>
      </c>
      <c r="AH368" s="240">
        <f t="shared" ca="1" si="624"/>
        <v>3.195236857210508E-2</v>
      </c>
      <c r="AI368" s="240">
        <f t="shared" ca="1" si="625"/>
        <v>2.4374347650876552E-2</v>
      </c>
      <c r="AJ368" s="240">
        <f t="shared" ca="1" si="626"/>
        <v>1.6078631004343071E-2</v>
      </c>
      <c r="AK368" s="240">
        <f t="shared" ca="1" si="627"/>
        <v>7.3094836467252448E-3</v>
      </c>
      <c r="AL368" s="240">
        <f t="shared" ca="1" si="628"/>
        <v>-1.6748893752911789E-3</v>
      </c>
      <c r="AM368" s="240">
        <f t="shared" ca="1" si="629"/>
        <v>-1.06099457566236E-2</v>
      </c>
      <c r="AN368" s="240">
        <f t="shared" ca="1" si="630"/>
        <v>-1.9232595306630088E-2</v>
      </c>
      <c r="AO368" s="240">
        <f t="shared" ca="1" si="631"/>
        <v>-2.7288946564850654E-2</v>
      </c>
      <c r="AP368" s="240">
        <f t="shared" ca="1" si="632"/>
        <v>-3.4541782562757611E-2</v>
      </c>
      <c r="AQ368" s="240">
        <f t="shared" ca="1" si="633"/>
        <v>-4.077754560983983E-2</v>
      </c>
      <c r="AR368" s="240">
        <f t="shared" ca="1" si="634"/>
        <v>-4.5812625438983443E-2</v>
      </c>
      <c r="AS368" s="240">
        <f t="shared" ca="1" si="635"/>
        <v>-4.9498765558498643E-2</v>
      </c>
      <c r="AT368" s="240">
        <f t="shared" ca="1" si="636"/>
        <v>-5.1727428622297476E-2</v>
      </c>
      <c r="AU368" s="240">
        <f t="shared" ca="1" si="637"/>
        <v>-5.2432992281140373E-2</v>
      </c>
      <c r="AV368" s="240">
        <f t="shared" ca="1" si="638"/>
        <v>-5.1594681414021591E-2</v>
      </c>
      <c r="AW368" s="240">
        <f t="shared" ca="1" si="639"/>
        <v>-4.9237179845691079E-2</v>
      </c>
      <c r="AX368" s="240">
        <f t="shared" ca="1" si="640"/>
        <v>-4.5429903538463989E-2</v>
      </c>
      <c r="AY368" s="240">
        <f t="shared" ca="1" si="641"/>
        <v>-4.0284956658978563E-2</v>
      </c>
      <c r="AZ368" s="240">
        <f t="shared" ca="1" si="642"/>
        <v>-3.3953830702934194E-2</v>
      </c>
      <c r="BA368" s="240">
        <f t="shared" ca="1" si="643"/>
        <v>-2.6622943871141898E-2</v>
      </c>
      <c r="BB368" s="240">
        <f t="shared" ca="1" si="644"/>
        <v>-1.8508152038689413E-2</v>
      </c>
      <c r="BC368" s="240">
        <f t="shared" ca="1" si="645"/>
        <v>-9.8483929401700677E-3</v>
      </c>
      <c r="BD368" s="240">
        <f t="shared" ca="1" si="646"/>
        <v>-8.9865071613198788E-4</v>
      </c>
      <c r="BE368" s="240">
        <f t="shared" ca="1" si="647"/>
        <v>8.0775520223268366E-3</v>
      </c>
      <c r="BF368" s="240">
        <f t="shared" ca="1" si="648"/>
        <v>1.6815913541796415E-2</v>
      </c>
      <c r="BG368" s="240">
        <f t="shared" ca="1" si="649"/>
        <v>2.5059135275828037E-2</v>
      </c>
      <c r="BH368" s="240">
        <f t="shared" ca="1" si="650"/>
        <v>3.2564497907950393E-2</v>
      </c>
      <c r="BI368" s="240">
        <f t="shared" ca="1" si="651"/>
        <v>3.9111008172821898E-2</v>
      </c>
      <c r="BJ368" s="240">
        <f t="shared" ca="1" si="652"/>
        <v>4.4505905939994692E-2</v>
      </c>
      <c r="BK368" s="240">
        <f t="shared" ca="1" si="653"/>
        <v>4.8590339981062061E-2</v>
      </c>
      <c r="BL368" s="240">
        <f t="shared" ca="1" si="654"/>
        <v>5.1244045298841176E-2</v>
      </c>
      <c r="BM368" s="240">
        <f t="shared" ca="1" si="655"/>
        <v>5.2388884295966623E-2</v>
      </c>
      <c r="BN368" s="240">
        <f t="shared" ca="1" si="656"/>
        <v>5.199114751419287E-2</v>
      </c>
      <c r="BO368" s="240">
        <f t="shared" ca="1" si="657"/>
        <v>5.0062546199792585E-2</v>
      </c>
      <c r="BP368" s="240">
        <f t="shared" ca="1" si="658"/>
        <v>4.6659867469245352E-2</v>
      </c>
      <c r="BQ368" s="240">
        <f t="shared" ca="1" si="659"/>
        <v>4.1883302228764401E-2</v>
      </c>
      <c r="BR368" s="240">
        <f t="shared" ca="1" si="660"/>
        <v>3.5873495081595611E-2</v>
      </c>
      <c r="BS368" s="240">
        <f t="shared" ca="1" si="661"/>
        <v>2.8807403087727196E-2</v>
      </c>
      <c r="BT368" s="240">
        <f t="shared" ca="1" si="662"/>
        <v>2.0893085313651905E-2</v>
      </c>
      <c r="BU368" s="240">
        <f t="shared" ca="1" si="663"/>
        <v>1.2363576592404817E-2</v>
      </c>
      <c r="BV368" s="240">
        <f t="shared" ca="1" si="664"/>
        <v>3.4700258792674417E-3</v>
      </c>
      <c r="BW368" s="240">
        <f t="shared" ca="1" si="665"/>
        <v>-5.5256987576983441E-3</v>
      </c>
      <c r="BX368" s="240">
        <f t="shared" ca="1" si="666"/>
        <v>-1.435872076834049E-2</v>
      </c>
      <c r="BY368" s="240">
        <f t="shared" ca="1" si="667"/>
        <v>-2.2768954335004941E-2</v>
      </c>
      <c r="BZ368" s="240">
        <f t="shared" ca="1" si="668"/>
        <v>-3.0508762525369774E-2</v>
      </c>
      <c r="CA368" s="240">
        <f t="shared" ca="1" si="669"/>
        <v>-3.7350248891395814E-2</v>
      </c>
      <c r="CB368" s="240">
        <f t="shared" ca="1" si="670"/>
        <v>-4.3091967815339569E-2</v>
      </c>
      <c r="CC368" s="240">
        <f t="shared" ca="1" si="671"/>
        <v>-4.7564856018599992E-2</v>
      </c>
      <c r="CD368" s="240">
        <f t="shared" ca="1" si="672"/>
        <v>-5.0637210581811712E-2</v>
      </c>
      <c r="CE368" s="240">
        <f t="shared" ca="1" si="673"/>
        <v>-5.221856689979959E-2</v>
      </c>
      <c r="CF368" s="240">
        <f t="shared" ca="1" si="674"/>
        <v>-5.2262362386115757E-2</v>
      </c>
      <c r="CG368" s="240">
        <f t="shared" ca="1" si="675"/>
        <v>-5.0767307495137665E-2</v>
      </c>
      <c r="CH368" s="240">
        <f t="shared" ca="1" si="676"/>
        <v>-4.7777423692371569E-2</v>
      </c>
      <c r="CI368" s="240">
        <f t="shared" ca="1" si="677"/>
        <v>-4.3380747254937124E-2</v>
      </c>
      <c r="CJ368" s="240">
        <f t="shared" ca="1" si="678"/>
        <v>-3.770673706845841E-2</v>
      </c>
      <c r="CK368" s="240">
        <f t="shared" ca="1" si="679"/>
        <v>-3.0922462747043661E-2</v>
      </c>
      <c r="CL368" s="240">
        <f t="shared" ca="1" si="680"/>
        <v>-2.3227685316075674E-2</v>
      </c>
      <c r="CM368" s="240">
        <f t="shared" ca="1" si="681"/>
        <v>-1.4848975305706964E-2</v>
      </c>
      <c r="CN368" s="240">
        <f t="shared" ca="1" si="682"/>
        <v>-6.0330414461213719E-3</v>
      </c>
      <c r="CO368" s="240">
        <f t="shared" ca="1" si="683"/>
        <v>2.9605336007684953E-3</v>
      </c>
      <c r="CP368" s="240">
        <f t="shared" ca="1" si="684"/>
        <v>1.1866936578878228E-2</v>
      </c>
      <c r="CQ368" s="240">
        <f t="shared" ca="1" si="685"/>
        <v>2.0423920988863954E-2</v>
      </c>
      <c r="CR368" s="240">
        <f t="shared" ca="1" si="686"/>
        <v>2.8379528861613559E-2</v>
      </c>
      <c r="CS368" s="240">
        <f t="shared" ca="1" si="687"/>
        <v>3.5499509588895001E-2</v>
      </c>
      <c r="CT368" s="240">
        <f t="shared" ca="1" si="688"/>
        <v>4.1574217365806687E-2</v>
      </c>
      <c r="CU368" s="240">
        <f t="shared" ca="1" si="689"/>
        <v>4.6424784151799778E-2</v>
      </c>
      <c r="CV368" s="240">
        <f t="shared" ca="1" si="690"/>
        <v>4.9908386389194835E-2</v>
      </c>
      <c r="CW368" s="240">
        <f t="shared" ca="1" si="691"/>
        <v>5.1922450402164651E-2</v>
      </c>
      <c r="CX368" s="240">
        <f t="shared" ca="1" si="692"/>
        <v>5.2407672649408203E-2</v>
      </c>
      <c r="CY368" s="240">
        <f t="shared" ca="1" si="693"/>
        <v>5.1349765900035968E-2</v>
      </c>
      <c r="CZ368" s="240">
        <f t="shared" ca="1" si="694"/>
        <v>4.8779879917014754E-2</v>
      </c>
      <c r="DA368" s="240">
        <f t="shared" ca="1" si="695"/>
        <v>4.4773684261268057E-2</v>
      </c>
      <c r="DB368" s="240">
        <f t="shared" ca="1" si="696"/>
        <v>3.9449140223003248E-2</v>
      </c>
      <c r="DC368" s="240">
        <f t="shared" ca="1" si="697"/>
        <v>3.2963027485114704E-2</v>
      </c>
      <c r="DD368" s="240">
        <f t="shared" ca="1" si="698"/>
        <v>2.5506327790068138E-2</v>
      </c>
      <c r="DE368" s="240">
        <f t="shared" ca="1" si="699"/>
        <v>1.7298601536881029E-2</v>
      </c>
      <c r="DF368" s="240">
        <f t="shared" ca="1" si="700"/>
        <v>8.5815228876995713E-3</v>
      </c>
      <c r="DG368" s="240">
        <f t="shared" ca="1" si="701"/>
        <v>-3.8823625908228701E-4</v>
      </c>
      <c r="DH368" s="240">
        <f t="shared" ca="1" si="702"/>
        <v>-9.3465638997765679E-3</v>
      </c>
      <c r="DI368" s="240">
        <f t="shared" ca="1" si="703"/>
        <v>-1.8029684628136602E-2</v>
      </c>
      <c r="DJ368" s="240">
        <f t="shared" ca="1" si="704"/>
        <v>-2.6181926427076556E-2</v>
      </c>
      <c r="DK368" s="240">
        <f t="shared" ca="1" si="705"/>
        <v>-3.3563248858404816E-2</v>
      </c>
      <c r="DL368" s="240">
        <f t="shared" ca="1" si="706"/>
        <v>-3.9956310985168275E-2</v>
      </c>
      <c r="DM368" s="240">
        <f t="shared" ca="1" si="707"/>
        <v>-4.5172870913646995E-2</v>
      </c>
      <c r="DN368" s="240">
        <f t="shared" ca="1" si="708"/>
        <v>-4.9059328522308016E-2</v>
      </c>
      <c r="DO368" s="240">
        <f t="shared" ca="1" si="709"/>
        <v>-5.1501248173641365E-2</v>
      </c>
      <c r="DP368" s="240">
        <f t="shared" ca="1" si="710"/>
        <v>-5.2426728238918238E-2</v>
      </c>
      <c r="DQ368" s="240">
        <f t="shared" ca="1" si="711"/>
        <v>-5.1808518221172821E-2</v>
      </c>
      <c r="DR368" s="240">
        <f t="shared" ca="1" si="712"/>
        <v>-4.9664821138325072E-2</v>
      </c>
      <c r="DS368" s="240">
        <f t="shared" ca="1" si="713"/>
        <v>-4.6058757540501934E-2</v>
      </c>
      <c r="DT368" s="240">
        <f t="shared" ca="1" si="714"/>
        <v>-4.109650694341415E-2</v>
      </c>
      <c r="DU368" s="240">
        <f t="shared" ca="1" si="715"/>
        <v>-3.4924181402753766E-2</v>
      </c>
      <c r="DV368" s="240">
        <f t="shared" ca="1" si="716"/>
        <v>-2.7723523286323715E-2</v>
      </c>
      <c r="DW368" s="240">
        <f t="shared" ca="1" si="717"/>
        <v>-1.9706553921774117E-2</v>
      </c>
      <c r="DX368" s="240">
        <f t="shared" ca="1" si="718"/>
        <v>-1.1109330688988579E-2</v>
      </c>
      <c r="DY368" s="240">
        <f t="shared" ca="1" si="719"/>
        <v>-2.1849963777576288E-3</v>
      </c>
      <c r="DZ368" s="240">
        <f t="shared" ca="1" si="720"/>
        <v>6.8036745295779431E-3</v>
      </c>
      <c r="EA368" s="240">
        <f t="shared" ca="1" si="721"/>
        <v>1.5592013177926117E-2</v>
      </c>
      <c r="EB368" s="240">
        <f t="shared" ca="1" si="722"/>
        <v>2.3921249438510744E-2</v>
      </c>
      <c r="EC368" s="240">
        <f t="shared" ca="1" si="723"/>
        <v>3.1546131321621179E-2</v>
      </c>
      <c r="ED368" s="240">
        <f t="shared" ca="1" si="724"/>
        <v>3.824214635160697E-2</v>
      </c>
      <c r="EE368" s="240">
        <f t="shared" ca="1" si="725"/>
        <v>4.3812132272787137E-2</v>
      </c>
      <c r="EF368" s="240">
        <f t="shared" ca="1" si="726"/>
        <v>4.8092082435921342E-2</v>
      </c>
      <c r="EG368" s="240">
        <f t="shared" ca="1" si="727"/>
        <v>5.0955974927291238E-2</v>
      </c>
      <c r="EH368" s="240">
        <f t="shared" ca="1" si="728"/>
        <v>5.2319483248061682E-2</v>
      </c>
      <c r="EI368" s="240">
        <f t="shared" ca="1" si="729"/>
        <v>5.2142459284024598E-2</v>
      </c>
      <c r="EJ368" s="240">
        <f t="shared" ca="1" si="730"/>
        <v>5.0430115455388586E-2</v>
      </c>
      <c r="EK368" s="240">
        <f t="shared" ca="1" si="731"/>
        <v>4.7232871238550134E-2</v>
      </c>
      <c r="EL368" s="240">
        <f t="shared" ca="1" si="732"/>
        <v>4.2644868578969625E-2</v>
      </c>
      <c r="EM368" s="240">
        <f t="shared" ca="1" si="733"/>
        <v>3.6801199908396719E-2</v>
      </c>
      <c r="EN368" s="240">
        <f t="shared" ca="1" si="734"/>
        <v>2.9873930386688854E-2</v>
      </c>
      <c r="EO368" s="240">
        <f t="shared" ca="1" si="735"/>
        <v>2.2067031492179569E-2</v>
      </c>
      <c r="EP368" s="240">
        <f t="shared" ca="1" si="736"/>
        <v>1.3610375139585552E-2</v>
      </c>
      <c r="EQ368" s="240">
        <f t="shared" ca="1" si="737"/>
        <v>4.7529651669402581E-3</v>
      </c>
      <c r="ER368" s="240">
        <f t="shared" ca="1" si="738"/>
        <v>-4.2443945115062422E-3</v>
      </c>
      <c r="ES368" s="240">
        <f t="shared" ca="1" si="739"/>
        <v>-1.3116779202271122E-2</v>
      </c>
      <c r="ET368" s="240">
        <f t="shared" ca="1" si="740"/>
        <v>-2.1602944064793725E-2</v>
      </c>
      <c r="EU368" s="240">
        <f t="shared" ca="1" si="741"/>
        <v>-2.9453016391369158E-2</v>
      </c>
      <c r="EV368" s="240">
        <f t="shared" ca="1" si="742"/>
        <v>-3.643585303786822E-2</v>
      </c>
      <c r="EW368" s="240">
        <f t="shared" ca="1" si="743"/>
        <v>-4.2345846367792477E-2</v>
      </c>
      <c r="EX368" s="240">
        <f t="shared" ca="1" si="744"/>
        <v>-4.7008978310577543E-2</v>
      </c>
      <c r="EY368" s="240">
        <f t="shared" ca="1" si="745"/>
        <v>-5.0287944274124946E-2</v>
      </c>
      <c r="EZ368" s="240">
        <f t="shared" ca="1" si="746"/>
        <v>-5.2086196039415028E-2</v>
      </c>
      <c r="FA368" s="240">
        <f t="shared" ca="1" si="747"/>
        <v>-5.2350784595321137E-2</v>
      </c>
      <c r="FB368" s="240">
        <f t="shared" ca="1" si="748"/>
        <v>-5.1073919207163594E-2</v>
      </c>
      <c r="FC368" s="240">
        <f t="shared" ca="1" si="749"/>
        <v>-4.8293196812673682E-2</v>
      </c>
      <c r="FD368" s="240">
        <f t="shared" ca="1" si="750"/>
        <v>-4.4090494990868909E-2</v>
      </c>
      <c r="FE368" s="240">
        <f t="shared" ca="1" si="751"/>
        <v>-3.8589561100055798E-2</v>
      </c>
      <c r="FF368" s="240">
        <f t="shared" ca="1" si="752"/>
        <v>-3.1952368572105039E-2</v>
      </c>
      <c r="FG368" s="240">
        <f t="shared" ca="1" si="753"/>
        <v>-2.437434765087651E-2</v>
      </c>
      <c r="FH368" s="240">
        <f t="shared" ca="1" si="754"/>
        <v>-1.6078631004343199E-2</v>
      </c>
      <c r="FI368" s="240">
        <f t="shared" ca="1" si="755"/>
        <v>-7.309483646725335E-3</v>
      </c>
      <c r="FJ368" s="240">
        <f t="shared" ca="1" si="756"/>
        <v>1.6748893752910853E-3</v>
      </c>
      <c r="FK368" s="240">
        <f t="shared" ca="1" si="757"/>
        <v>1.0609945756623513E-2</v>
      </c>
      <c r="FL368" s="240">
        <f t="shared" ca="1" si="758"/>
        <v>1.9232595306630046E-2</v>
      </c>
      <c r="FM368" s="240">
        <f t="shared" ca="1" si="759"/>
        <v>2.7288946564850616E-2</v>
      </c>
      <c r="FN368" s="240">
        <f t="shared" ca="1" si="760"/>
        <v>3.454178256275757E-2</v>
      </c>
      <c r="FO368" s="240">
        <f t="shared" ca="1" si="761"/>
        <v>4.077754560983983E-2</v>
      </c>
      <c r="FP368" s="240">
        <f t="shared" ca="1" si="762"/>
        <v>4.5812625438983443E-2</v>
      </c>
      <c r="FQ368" s="240">
        <f t="shared" ca="1" si="763"/>
        <v>4.9498765558498643E-2</v>
      </c>
      <c r="FR368" s="240">
        <f t="shared" ca="1" si="764"/>
        <v>5.172742862229749E-2</v>
      </c>
      <c r="FS368" s="240">
        <f t="shared" ca="1" si="765"/>
        <v>5.2432992281140373E-2</v>
      </c>
      <c r="FT368" s="240">
        <f t="shared" ca="1" si="766"/>
        <v>5.1594681414021612E-2</v>
      </c>
      <c r="FU368" s="240">
        <f t="shared" ca="1" si="767"/>
        <v>4.9237179845691106E-2</v>
      </c>
      <c r="FV368" s="240">
        <f t="shared" ca="1" si="768"/>
        <v>4.5429903538464038E-2</v>
      </c>
      <c r="FW368" s="240">
        <f t="shared" ca="1" si="769"/>
        <v>4.0284956658978618E-2</v>
      </c>
      <c r="FX368" s="240">
        <f t="shared" ca="1" si="770"/>
        <v>3.3953830702934229E-2</v>
      </c>
      <c r="FY368" s="240">
        <f t="shared" ca="1" si="771"/>
        <v>2.6622943871141939E-2</v>
      </c>
      <c r="FZ368" s="240">
        <f t="shared" ca="1" si="772"/>
        <v>1.8508152038689458E-2</v>
      </c>
      <c r="GA368" s="240">
        <f t="shared" ca="1" si="773"/>
        <v>9.8483929401701129E-3</v>
      </c>
      <c r="GB368" s="240">
        <f t="shared" ca="1" si="774"/>
        <v>8.9865071613193931E-4</v>
      </c>
      <c r="GC368" s="240">
        <f t="shared" ca="1" si="775"/>
        <v>-8.0775520223268851E-3</v>
      </c>
      <c r="GD368" s="240">
        <f t="shared" ca="1" si="776"/>
        <v>-1.6815913541796457E-2</v>
      </c>
      <c r="GE368" s="240">
        <f t="shared" ca="1" si="777"/>
        <v>-2.5059135275827923E-2</v>
      </c>
      <c r="GF368" s="240">
        <f t="shared" ca="1" si="778"/>
        <v>-3.2564497907950275E-2</v>
      </c>
      <c r="GG368" s="240">
        <f t="shared" ca="1" si="779"/>
        <v>-3.9111008172821801E-2</v>
      </c>
      <c r="GH368" s="240">
        <f t="shared" ca="1" si="780"/>
        <v>-4.4505905939994678E-2</v>
      </c>
      <c r="GI368" s="240">
        <f t="shared" ca="1" si="781"/>
        <v>-4.8590339981062047E-2</v>
      </c>
      <c r="GJ368" s="240">
        <f t="shared" ca="1" si="782"/>
        <v>-5.1244045298841176E-2</v>
      </c>
      <c r="GK368" s="240">
        <f t="shared" ca="1" si="783"/>
        <v>-5.2388884295966616E-2</v>
      </c>
      <c r="GL368" s="240">
        <f t="shared" ca="1" si="784"/>
        <v>-5.199114751419287E-2</v>
      </c>
      <c r="GM368" s="240">
        <f t="shared" ca="1" si="785"/>
        <v>-5.0062546199792654E-2</v>
      </c>
      <c r="GN368" s="240">
        <f t="shared" ca="1" si="786"/>
        <v>-4.6659867469245324E-2</v>
      </c>
      <c r="GO368" s="240">
        <f t="shared" ca="1" si="787"/>
        <v>-4.1883302228764491E-2</v>
      </c>
      <c r="GP368" s="240">
        <f t="shared" ca="1" si="788"/>
        <v>-3.5873495081595576E-2</v>
      </c>
      <c r="GQ368" s="240">
        <f t="shared" ca="1" si="789"/>
        <v>-2.880740308772731E-2</v>
      </c>
      <c r="GR368" s="240">
        <f t="shared" ca="1" si="790"/>
        <v>-2.089308531365186E-2</v>
      </c>
      <c r="GS368" s="240">
        <f t="shared" ca="1" si="791"/>
        <v>-1.2363576592404862E-2</v>
      </c>
      <c r="GT368" s="240">
        <f t="shared" ca="1" si="792"/>
        <v>-3.4700258792672994E-3</v>
      </c>
      <c r="GU368" s="240">
        <f t="shared" ca="1" si="793"/>
        <v>5.5256987576982955E-3</v>
      </c>
      <c r="GV368" s="240">
        <f t="shared" ca="1" si="794"/>
        <v>1.4358720768340265E-2</v>
      </c>
      <c r="GW368" s="240">
        <f t="shared" ca="1" si="795"/>
        <v>2.27689543350049E-2</v>
      </c>
      <c r="GX368" s="240">
        <f t="shared" ca="1" si="796"/>
        <v>3.050876252536959E-2</v>
      </c>
      <c r="GY368" s="240">
        <f t="shared" ca="1" si="797"/>
        <v>3.7350248891395856E-2</v>
      </c>
      <c r="GZ368" s="240">
        <f t="shared" ca="1" si="798"/>
        <v>4.3091967815339485E-2</v>
      </c>
      <c r="HA368" s="240">
        <f t="shared" ca="1" si="799"/>
        <v>4.7564856018600013E-2</v>
      </c>
      <c r="HB368" s="240">
        <f t="shared" ca="1" si="800"/>
        <v>5.0637210581811677E-2</v>
      </c>
      <c r="HC368" s="240">
        <f t="shared" ca="1" si="801"/>
        <v>5.221856689979959E-2</v>
      </c>
      <c r="HD368" s="240">
        <f t="shared" ca="1" si="802"/>
        <v>5.2262362386115771E-2</v>
      </c>
      <c r="HE368" s="240">
        <f t="shared" ca="1" si="803"/>
        <v>5.0767307495137637E-2</v>
      </c>
      <c r="HF368" s="240">
        <f t="shared" ca="1" si="804"/>
        <v>4.7777423692371583E-2</v>
      </c>
      <c r="HG368" s="240">
        <f t="shared" ca="1" si="805"/>
        <v>4.3380747254937048E-2</v>
      </c>
      <c r="HH368" s="240">
        <f t="shared" ca="1" si="806"/>
        <v>3.7706737068458437E-2</v>
      </c>
      <c r="HI368" s="240">
        <f t="shared" ca="1" si="807"/>
        <v>3.0922462747043841E-2</v>
      </c>
      <c r="HJ368" s="240">
        <f t="shared" ca="1" si="808"/>
        <v>2.3227685316075712E-2</v>
      </c>
      <c r="HK368" s="240">
        <f t="shared" ca="1" si="809"/>
        <v>1.4848975305707095E-2</v>
      </c>
      <c r="HL368" s="240">
        <f t="shared" ca="1" si="810"/>
        <v>6.0330414461213198E-3</v>
      </c>
      <c r="HM368" s="240">
        <f t="shared" ca="1" si="811"/>
        <v>-2.9605336007683634E-3</v>
      </c>
      <c r="HN368" s="240">
        <f t="shared" ca="1" si="812"/>
        <v>-1.1866936578878277E-2</v>
      </c>
      <c r="HO368" s="240">
        <f t="shared" ca="1" si="813"/>
        <v>-2.0423920988863829E-2</v>
      </c>
      <c r="HP368" s="240">
        <f t="shared" ca="1" si="814"/>
        <v>-2.8379528861613598E-2</v>
      </c>
      <c r="HQ368" s="240">
        <f t="shared" ca="1" si="815"/>
        <v>-3.5499509588894973E-2</v>
      </c>
      <c r="HR368" s="240">
        <f t="shared" ca="1" si="816"/>
        <v>-4.1574217365806777E-2</v>
      </c>
      <c r="HS368" s="240">
        <f t="shared" ca="1" si="817"/>
        <v>-4.642478415179975E-2</v>
      </c>
      <c r="HT368" s="240">
        <f t="shared" ca="1" si="818"/>
        <v>-4.9908386389194773E-2</v>
      </c>
      <c r="HU368" s="240">
        <f t="shared" ca="1" si="819"/>
        <v>-5.1922450402164644E-2</v>
      </c>
      <c r="HV368" s="240">
        <f t="shared" ca="1" si="820"/>
        <v>-5.240767264940821E-2</v>
      </c>
      <c r="HW368" s="240">
        <f t="shared" ca="1" si="821"/>
        <v>-5.1349765900035968E-2</v>
      </c>
      <c r="HX368" s="240">
        <f t="shared" ca="1" si="822"/>
        <v>-4.8779879917014837E-2</v>
      </c>
      <c r="HY368" s="240">
        <f t="shared" ca="1" si="823"/>
        <v>-4.4773684261267988E-2</v>
      </c>
      <c r="HZ368" s="240">
        <f t="shared" ca="1" si="824"/>
        <v>-3.9449140223003269E-2</v>
      </c>
      <c r="IA368" s="240">
        <f t="shared" ca="1" si="825"/>
        <v>-3.29630274851146E-2</v>
      </c>
      <c r="IB368" s="240">
        <f t="shared" ca="1" si="826"/>
        <v>-2.550632779006818E-2</v>
      </c>
      <c r="IC368" s="240">
        <f t="shared" ca="1" si="827"/>
        <v>-1.7298601536880891E-2</v>
      </c>
      <c r="ID368" s="240">
        <f t="shared" ca="1" si="828"/>
        <v>-8.5815228876996164E-3</v>
      </c>
      <c r="IE368" s="240">
        <f t="shared" ca="1" si="829"/>
        <v>5.7132581044310841E-3</v>
      </c>
      <c r="IF368" s="240">
        <f t="shared" ca="1" si="830"/>
        <v>9.3465638997765228E-3</v>
      </c>
      <c r="IG368" s="240">
        <f t="shared" ca="1" si="831"/>
        <v>1.8029684628136384E-2</v>
      </c>
      <c r="IH368" s="240">
        <f t="shared" ca="1" si="832"/>
        <v>2.6181926427076518E-2</v>
      </c>
      <c r="II368" s="240">
        <f t="shared" ca="1" si="833"/>
        <v>3.3563248858404636E-2</v>
      </c>
      <c r="IJ368" s="240">
        <f t="shared" ca="1" si="834"/>
        <v>3.995631098516824E-2</v>
      </c>
      <c r="IK368" s="240">
        <f t="shared" ca="1" si="835"/>
        <v>4.5172870913646967E-2</v>
      </c>
      <c r="IL368" s="240">
        <f t="shared" ca="1" si="836"/>
        <v>4.9059328522308064E-2</v>
      </c>
      <c r="IM368" s="240">
        <f t="shared" ca="1" si="837"/>
        <v>5.1501248173641351E-2</v>
      </c>
      <c r="IN368" s="240">
        <f t="shared" ca="1" si="838"/>
        <v>5.2426728238918245E-2</v>
      </c>
      <c r="IO368" s="240">
        <f t="shared" ca="1" si="839"/>
        <v>5.1808518221172828E-2</v>
      </c>
      <c r="IP368" s="240">
        <f t="shared" ca="1" si="840"/>
        <v>4.9664821138325023E-2</v>
      </c>
      <c r="IQ368" s="240">
        <f t="shared" ca="1" si="841"/>
        <v>4.6058757540501954E-2</v>
      </c>
      <c r="IR368" s="240">
        <f t="shared" ca="1" si="842"/>
        <v>4.1096506943414296E-2</v>
      </c>
      <c r="IS368" s="240">
        <f t="shared" ca="1" si="843"/>
        <v>3.4924181402753794E-2</v>
      </c>
      <c r="IT368" s="240">
        <f t="shared" ca="1" si="844"/>
        <v>2.7723523286323909E-2</v>
      </c>
      <c r="IU368" s="240">
        <f t="shared" ca="1" si="845"/>
        <v>1.9706553921774166E-2</v>
      </c>
      <c r="IV368" s="240">
        <f t="shared" ca="1" si="846"/>
        <v>1.1109330688988811E-2</v>
      </c>
      <c r="IW368" s="240">
        <f t="shared" ca="1" si="847"/>
        <v>2.18499637775749E-3</v>
      </c>
      <c r="IX368" s="240">
        <f t="shared" ca="1" si="848"/>
        <v>-6.8036745295779015E-3</v>
      </c>
      <c r="IY368" s="240">
        <f t="shared" ca="1" si="849"/>
        <v>-1.5592013177926248E-2</v>
      </c>
      <c r="IZ368" s="240">
        <f t="shared" ca="1" si="850"/>
        <v>-2.3921249438510702E-2</v>
      </c>
      <c r="JA368" s="240">
        <f t="shared" ca="1" si="851"/>
        <v>-3.1546131321621297E-2</v>
      </c>
      <c r="JB368" s="240">
        <f t="shared" ca="1" si="852"/>
        <v>-3.8242146351606936E-2</v>
      </c>
    </row>
    <row r="369" spans="2:262">
      <c r="B369" s="248">
        <v>8</v>
      </c>
      <c r="C369" s="247">
        <f t="shared" si="853"/>
        <v>1.5625E-4</v>
      </c>
      <c r="D369" s="244">
        <f t="shared" ca="1" si="597"/>
        <v>12.352311258889749</v>
      </c>
      <c r="E369" s="243">
        <f ca="1">N361</f>
        <v>0.35231125888974851</v>
      </c>
      <c r="F369" s="242">
        <v>8</v>
      </c>
      <c r="G369" s="240">
        <f t="shared" ca="1" si="854"/>
        <v>-2.1352750569407978E-3</v>
      </c>
      <c r="H369" s="240">
        <f t="shared" ca="1" si="598"/>
        <v>-2.4028315297867009E-3</v>
      </c>
      <c r="I369" s="240">
        <f t="shared" ca="1" si="599"/>
        <v>-2.5780485344663474E-3</v>
      </c>
      <c r="J369" s="240">
        <f t="shared" ca="1" si="600"/>
        <v>-2.6541925797527264E-3</v>
      </c>
      <c r="K369" s="240">
        <f t="shared" ca="1" si="601"/>
        <v>-2.6283374926875554E-3</v>
      </c>
      <c r="L369" s="240">
        <f t="shared" ca="1" si="602"/>
        <v>-2.5014768697670491E-3</v>
      </c>
      <c r="M369" s="240">
        <f t="shared" ca="1" si="603"/>
        <v>-2.2784858935857855E-3</v>
      </c>
      <c r="N369" s="240">
        <f t="shared" ca="1" si="604"/>
        <v>-1.9679339823036302E-3</v>
      </c>
      <c r="O369" s="240">
        <f t="shared" ca="1" si="605"/>
        <v>-1.5817554717116385E-3</v>
      </c>
      <c r="P369" s="240">
        <f t="shared" ca="1" si="606"/>
        <v>-1.1347909854004562E-3</v>
      </c>
      <c r="Q369" s="240">
        <f t="shared" ca="1" si="607"/>
        <v>-6.4421711791845223E-4</v>
      </c>
      <c r="R369" s="240">
        <f t="shared" ca="1" si="608"/>
        <v>-1.2888634787596213E-4</v>
      </c>
      <c r="S369" s="240">
        <f t="shared" ca="1" si="609"/>
        <v>3.9139745223510432E-4</v>
      </c>
      <c r="T369" s="240">
        <f t="shared" ca="1" si="610"/>
        <v>8.9664006775499463E-4</v>
      </c>
      <c r="U369" s="241">
        <f t="shared" ca="1" si="611"/>
        <v>1.3674253083126035E-3</v>
      </c>
      <c r="V369" s="240">
        <f t="shared" ca="1" si="612"/>
        <v>1.7856611611327079E-3</v>
      </c>
      <c r="W369" s="240">
        <f t="shared" ca="1" si="613"/>
        <v>2.1352750569407983E-3</v>
      </c>
      <c r="X369" s="240">
        <f t="shared" ca="1" si="614"/>
        <v>2.4028315297867009E-3</v>
      </c>
      <c r="Y369" s="240">
        <f t="shared" ca="1" si="615"/>
        <v>2.5780485344663474E-3</v>
      </c>
      <c r="Z369" s="240">
        <f t="shared" ca="1" si="616"/>
        <v>2.6541925797527264E-3</v>
      </c>
      <c r="AA369" s="240">
        <f t="shared" ca="1" si="617"/>
        <v>2.6283374926875554E-3</v>
      </c>
      <c r="AB369" s="240">
        <f t="shared" ca="1" si="618"/>
        <v>2.5014768697670495E-3</v>
      </c>
      <c r="AC369" s="240">
        <f t="shared" ca="1" si="619"/>
        <v>2.2784858935857859E-3</v>
      </c>
      <c r="AD369" s="240">
        <f t="shared" ca="1" si="620"/>
        <v>1.9679339823036306E-3</v>
      </c>
      <c r="AE369" s="240">
        <f t="shared" ca="1" si="621"/>
        <v>1.5817554717116383E-3</v>
      </c>
      <c r="AF369" s="240">
        <f t="shared" ca="1" si="622"/>
        <v>1.1347909854004558E-3</v>
      </c>
      <c r="AG369" s="240">
        <f t="shared" ca="1" si="623"/>
        <v>6.4421711791845244E-4</v>
      </c>
      <c r="AH369" s="240">
        <f t="shared" ca="1" si="624"/>
        <v>1.2888634787596256E-4</v>
      </c>
      <c r="AI369" s="240">
        <f t="shared" ca="1" si="625"/>
        <v>-3.9139745223510411E-4</v>
      </c>
      <c r="AJ369" s="240">
        <f t="shared" ca="1" si="626"/>
        <v>-8.9664006775499322E-4</v>
      </c>
      <c r="AK369" s="240">
        <f t="shared" ca="1" si="627"/>
        <v>-1.3674253083126031E-3</v>
      </c>
      <c r="AL369" s="240">
        <f t="shared" ca="1" si="628"/>
        <v>-1.7856611611327077E-3</v>
      </c>
      <c r="AM369" s="240">
        <f t="shared" ca="1" si="629"/>
        <v>-2.1352750569407978E-3</v>
      </c>
      <c r="AN369" s="240">
        <f t="shared" ca="1" si="630"/>
        <v>-2.4028315297867013E-3</v>
      </c>
      <c r="AO369" s="240">
        <f t="shared" ca="1" si="631"/>
        <v>-2.5780485344663469E-3</v>
      </c>
      <c r="AP369" s="240">
        <f t="shared" ca="1" si="632"/>
        <v>-2.6541925797527264E-3</v>
      </c>
      <c r="AQ369" s="240">
        <f t="shared" ca="1" si="633"/>
        <v>-2.6283374926875554E-3</v>
      </c>
      <c r="AR369" s="240">
        <f t="shared" ca="1" si="634"/>
        <v>-2.5014768697670499E-3</v>
      </c>
      <c r="AS369" s="240">
        <f t="shared" ca="1" si="635"/>
        <v>-2.2784858935857863E-3</v>
      </c>
      <c r="AT369" s="240">
        <f t="shared" ca="1" si="636"/>
        <v>-1.9679339823036306E-3</v>
      </c>
      <c r="AU369" s="240">
        <f t="shared" ca="1" si="637"/>
        <v>-1.5817554717116405E-3</v>
      </c>
      <c r="AV369" s="240">
        <f t="shared" ca="1" si="638"/>
        <v>-1.134790985400456E-3</v>
      </c>
      <c r="AW369" s="240">
        <f t="shared" ca="1" si="639"/>
        <v>-6.4421711791845288E-4</v>
      </c>
      <c r="AX369" s="240">
        <f t="shared" ca="1" si="640"/>
        <v>-1.2888634787596494E-4</v>
      </c>
      <c r="AY369" s="240">
        <f t="shared" ca="1" si="641"/>
        <v>3.9139745223510367E-4</v>
      </c>
      <c r="AZ369" s="240">
        <f t="shared" ca="1" si="642"/>
        <v>8.9664006775499279E-4</v>
      </c>
      <c r="BA369" s="240">
        <f t="shared" ca="1" si="643"/>
        <v>1.3674253083126051E-3</v>
      </c>
      <c r="BB369" s="240">
        <f t="shared" ca="1" si="644"/>
        <v>1.7856611611327075E-3</v>
      </c>
      <c r="BC369" s="240">
        <f t="shared" ca="1" si="645"/>
        <v>2.1352750569407965E-3</v>
      </c>
      <c r="BD369" s="240">
        <f t="shared" ca="1" si="646"/>
        <v>2.4028315297867009E-3</v>
      </c>
      <c r="BE369" s="240">
        <f t="shared" ca="1" si="647"/>
        <v>2.5780485344663465E-3</v>
      </c>
      <c r="BF369" s="240">
        <f t="shared" ca="1" si="648"/>
        <v>2.6541925797527264E-3</v>
      </c>
      <c r="BG369" s="240">
        <f t="shared" ca="1" si="649"/>
        <v>2.6283374926875554E-3</v>
      </c>
      <c r="BH369" s="240">
        <f t="shared" ca="1" si="650"/>
        <v>2.5014768697670499E-3</v>
      </c>
      <c r="BI369" s="240">
        <f t="shared" ca="1" si="651"/>
        <v>2.278485893585785E-3</v>
      </c>
      <c r="BJ369" s="240">
        <f t="shared" ca="1" si="652"/>
        <v>1.9679339823036311E-3</v>
      </c>
      <c r="BK369" s="240">
        <f t="shared" ca="1" si="653"/>
        <v>1.5817554717116407E-3</v>
      </c>
      <c r="BL369" s="240">
        <f t="shared" ca="1" si="654"/>
        <v>1.1347909854004562E-3</v>
      </c>
      <c r="BM369" s="240">
        <f t="shared" ca="1" si="655"/>
        <v>6.4421711791845288E-4</v>
      </c>
      <c r="BN369" s="240">
        <f t="shared" ca="1" si="656"/>
        <v>1.2888634787596538E-4</v>
      </c>
      <c r="BO369" s="240">
        <f t="shared" ca="1" si="657"/>
        <v>-3.9139745223510346E-4</v>
      </c>
      <c r="BP369" s="240">
        <f t="shared" ca="1" si="658"/>
        <v>-8.9664006775499257E-4</v>
      </c>
      <c r="BQ369" s="240">
        <f t="shared" ca="1" si="659"/>
        <v>-1.3674253083126046E-3</v>
      </c>
      <c r="BR369" s="240">
        <f t="shared" ca="1" si="660"/>
        <v>-1.7856611611327072E-3</v>
      </c>
      <c r="BS369" s="240">
        <f t="shared" ca="1" si="661"/>
        <v>-2.1352750569407961E-3</v>
      </c>
      <c r="BT369" s="240">
        <f t="shared" ca="1" si="662"/>
        <v>-2.4028315297867009E-3</v>
      </c>
      <c r="BU369" s="240">
        <f t="shared" ca="1" si="663"/>
        <v>-2.5780485344663465E-3</v>
      </c>
      <c r="BV369" s="240">
        <f t="shared" ca="1" si="664"/>
        <v>-2.6541925797527264E-3</v>
      </c>
      <c r="BW369" s="240">
        <f t="shared" ca="1" si="665"/>
        <v>-2.6283374926875554E-3</v>
      </c>
      <c r="BX369" s="240">
        <f t="shared" ca="1" si="666"/>
        <v>-2.5014768697670499E-3</v>
      </c>
      <c r="BY369" s="240">
        <f t="shared" ca="1" si="667"/>
        <v>-2.278485893585785E-3</v>
      </c>
      <c r="BZ369" s="240">
        <f t="shared" ca="1" si="668"/>
        <v>-1.9679339823036311E-3</v>
      </c>
      <c r="CA369" s="240">
        <f t="shared" ca="1" si="669"/>
        <v>-1.5817554717116409E-3</v>
      </c>
      <c r="CB369" s="240">
        <f t="shared" ca="1" si="670"/>
        <v>-1.1347909854004566E-3</v>
      </c>
      <c r="CC369" s="240">
        <f t="shared" ca="1" si="671"/>
        <v>-6.4421711791845331E-4</v>
      </c>
      <c r="CD369" s="240">
        <f t="shared" ca="1" si="672"/>
        <v>-1.2888634787596581E-4</v>
      </c>
      <c r="CE369" s="240">
        <f t="shared" ca="1" si="673"/>
        <v>3.9139745223510302E-4</v>
      </c>
      <c r="CF369" s="240">
        <f t="shared" ca="1" si="674"/>
        <v>8.9664006775499235E-4</v>
      </c>
      <c r="CG369" s="240">
        <f t="shared" ca="1" si="675"/>
        <v>1.3674253083126044E-3</v>
      </c>
      <c r="CH369" s="240">
        <f t="shared" ca="1" si="676"/>
        <v>1.7856611611327068E-3</v>
      </c>
      <c r="CI369" s="240">
        <f t="shared" ca="1" si="677"/>
        <v>2.1352750569407961E-3</v>
      </c>
      <c r="CJ369" s="240">
        <f t="shared" ca="1" si="678"/>
        <v>2.4028315297866987E-3</v>
      </c>
      <c r="CK369" s="240">
        <f t="shared" ca="1" si="679"/>
        <v>2.5780485344663474E-3</v>
      </c>
      <c r="CL369" s="240">
        <f t="shared" ca="1" si="680"/>
        <v>2.6541925797527264E-3</v>
      </c>
      <c r="CM369" s="240">
        <f t="shared" ca="1" si="681"/>
        <v>2.6283374926875558E-3</v>
      </c>
      <c r="CN369" s="240">
        <f t="shared" ca="1" si="682"/>
        <v>2.5014768697670499E-3</v>
      </c>
      <c r="CO369" s="240">
        <f t="shared" ca="1" si="683"/>
        <v>2.2784858935857881E-3</v>
      </c>
      <c r="CP369" s="240">
        <f t="shared" ca="1" si="684"/>
        <v>1.9679339823036345E-3</v>
      </c>
      <c r="CQ369" s="240">
        <f t="shared" ca="1" si="685"/>
        <v>1.5817554717116374E-3</v>
      </c>
      <c r="CR369" s="240">
        <f t="shared" ca="1" si="686"/>
        <v>1.1347909854004569E-3</v>
      </c>
      <c r="CS369" s="240">
        <f t="shared" ca="1" si="687"/>
        <v>6.4421711791845353E-4</v>
      </c>
      <c r="CT369" s="240">
        <f t="shared" ca="1" si="688"/>
        <v>1.2888634787596625E-4</v>
      </c>
      <c r="CU369" s="240">
        <f t="shared" ca="1" si="689"/>
        <v>-3.9139745223509825E-4</v>
      </c>
      <c r="CV369" s="240">
        <f t="shared" ca="1" si="690"/>
        <v>-8.9664006775499615E-4</v>
      </c>
      <c r="CW369" s="240">
        <f t="shared" ca="1" si="691"/>
        <v>-1.3674253083126042E-3</v>
      </c>
      <c r="CX369" s="240">
        <f t="shared" ca="1" si="692"/>
        <v>-1.7856611611327066E-3</v>
      </c>
      <c r="CY369" s="240">
        <f t="shared" ca="1" si="693"/>
        <v>-2.1352750569407961E-3</v>
      </c>
      <c r="CZ369" s="240">
        <f t="shared" ca="1" si="694"/>
        <v>-2.4028315297866983E-3</v>
      </c>
      <c r="DA369" s="240">
        <f t="shared" ca="1" si="695"/>
        <v>-2.5780485344663474E-3</v>
      </c>
      <c r="DB369" s="240">
        <f t="shared" ca="1" si="696"/>
        <v>-2.6541925797527264E-3</v>
      </c>
      <c r="DC369" s="240">
        <f t="shared" ca="1" si="697"/>
        <v>-2.6283374926875558E-3</v>
      </c>
      <c r="DD369" s="240">
        <f t="shared" ca="1" si="698"/>
        <v>-2.5014768697670499E-3</v>
      </c>
      <c r="DE369" s="240">
        <f t="shared" ca="1" si="699"/>
        <v>-2.2784858935857881E-3</v>
      </c>
      <c r="DF369" s="240">
        <f t="shared" ca="1" si="700"/>
        <v>-1.9679339823036285E-3</v>
      </c>
      <c r="DG369" s="240">
        <f t="shared" ca="1" si="701"/>
        <v>-1.5817554717116379E-3</v>
      </c>
      <c r="DH369" s="240">
        <f t="shared" ca="1" si="702"/>
        <v>-1.1347909854004571E-3</v>
      </c>
      <c r="DI369" s="240">
        <f t="shared" ca="1" si="703"/>
        <v>-6.4421711791845374E-4</v>
      </c>
      <c r="DJ369" s="240">
        <f t="shared" ca="1" si="704"/>
        <v>-1.2888634787596625E-4</v>
      </c>
      <c r="DK369" s="240">
        <f t="shared" ca="1" si="705"/>
        <v>3.9139745223509782E-4</v>
      </c>
      <c r="DL369" s="240">
        <f t="shared" ca="1" si="706"/>
        <v>8.9664006775499593E-4</v>
      </c>
      <c r="DM369" s="240">
        <f t="shared" ca="1" si="707"/>
        <v>1.367425308312604E-3</v>
      </c>
      <c r="DN369" s="240">
        <f t="shared" ca="1" si="708"/>
        <v>1.7856611611327064E-3</v>
      </c>
      <c r="DO369" s="240">
        <f t="shared" ca="1" si="709"/>
        <v>2.1352750569407957E-3</v>
      </c>
      <c r="DP369" s="240">
        <f t="shared" ca="1" si="710"/>
        <v>2.4028315297866983E-3</v>
      </c>
      <c r="DQ369" s="240">
        <f t="shared" ca="1" si="711"/>
        <v>2.5780485344663474E-3</v>
      </c>
      <c r="DR369" s="240">
        <f t="shared" ca="1" si="712"/>
        <v>2.6541925797527264E-3</v>
      </c>
      <c r="DS369" s="240">
        <f t="shared" ca="1" si="713"/>
        <v>2.6283374926875558E-3</v>
      </c>
      <c r="DT369" s="240">
        <f t="shared" ca="1" si="714"/>
        <v>2.5014768697670504E-3</v>
      </c>
      <c r="DU369" s="240">
        <f t="shared" ca="1" si="715"/>
        <v>2.2784858935857881E-3</v>
      </c>
      <c r="DV369" s="240">
        <f t="shared" ca="1" si="716"/>
        <v>1.967933982303635E-3</v>
      </c>
      <c r="DW369" s="240">
        <f t="shared" ca="1" si="717"/>
        <v>1.5817554717116381E-3</v>
      </c>
      <c r="DX369" s="240">
        <f t="shared" ca="1" si="718"/>
        <v>1.1347909854004575E-3</v>
      </c>
      <c r="DY369" s="240">
        <f t="shared" ca="1" si="719"/>
        <v>6.4421711791845418E-4</v>
      </c>
      <c r="DZ369" s="240">
        <f t="shared" ca="1" si="720"/>
        <v>1.2888634787596668E-4</v>
      </c>
      <c r="EA369" s="240">
        <f t="shared" ca="1" si="721"/>
        <v>-3.9139745223509739E-4</v>
      </c>
      <c r="EB369" s="240">
        <f t="shared" ca="1" si="722"/>
        <v>-8.9664006775499571E-4</v>
      </c>
      <c r="EC369" s="240">
        <f t="shared" ca="1" si="723"/>
        <v>-1.3674253083126035E-3</v>
      </c>
      <c r="ED369" s="240">
        <f t="shared" ca="1" si="724"/>
        <v>-1.7856611611327062E-3</v>
      </c>
      <c r="EE369" s="240">
        <f t="shared" ca="1" si="725"/>
        <v>-2.1352750569407957E-3</v>
      </c>
      <c r="EF369" s="240">
        <f t="shared" ca="1" si="726"/>
        <v>-2.4028315297866983E-3</v>
      </c>
      <c r="EG369" s="240">
        <f t="shared" ca="1" si="727"/>
        <v>-2.5780485344663474E-3</v>
      </c>
      <c r="EH369" s="240">
        <f t="shared" ca="1" si="728"/>
        <v>-2.6541925797527264E-3</v>
      </c>
      <c r="EI369" s="240">
        <f t="shared" ca="1" si="729"/>
        <v>-2.6283374926875558E-3</v>
      </c>
      <c r="EJ369" s="240">
        <f t="shared" ca="1" si="730"/>
        <v>-2.5014768697670504E-3</v>
      </c>
      <c r="EK369" s="240">
        <f t="shared" ca="1" si="731"/>
        <v>-2.2784858935857881E-3</v>
      </c>
      <c r="EL369" s="240">
        <f t="shared" ca="1" si="732"/>
        <v>-1.9679339823036289E-3</v>
      </c>
      <c r="EM369" s="240">
        <f t="shared" ca="1" si="733"/>
        <v>-1.5817554717116383E-3</v>
      </c>
      <c r="EN369" s="240">
        <f t="shared" ca="1" si="734"/>
        <v>-1.1347909854004575E-3</v>
      </c>
      <c r="EO369" s="240">
        <f t="shared" ca="1" si="735"/>
        <v>-6.4421711791845439E-4</v>
      </c>
      <c r="EP369" s="240">
        <f t="shared" ca="1" si="736"/>
        <v>-1.2888634787596711E-4</v>
      </c>
      <c r="EQ369" s="240">
        <f t="shared" ca="1" si="737"/>
        <v>3.9139745223509717E-4</v>
      </c>
      <c r="ER369" s="240">
        <f t="shared" ca="1" si="738"/>
        <v>8.966400677549955E-4</v>
      </c>
      <c r="ES369" s="240">
        <f t="shared" ca="1" si="739"/>
        <v>1.3674253083126031E-3</v>
      </c>
      <c r="ET369" s="240">
        <f t="shared" ca="1" si="740"/>
        <v>1.7856611611327059E-3</v>
      </c>
      <c r="EU369" s="240">
        <f t="shared" ca="1" si="741"/>
        <v>2.1352750569407952E-3</v>
      </c>
      <c r="EV369" s="240">
        <f t="shared" ca="1" si="742"/>
        <v>2.4028315297866983E-3</v>
      </c>
      <c r="EW369" s="240">
        <f t="shared" ca="1" si="743"/>
        <v>2.5780485344663474E-3</v>
      </c>
      <c r="EX369" s="240">
        <f t="shared" ca="1" si="744"/>
        <v>2.6541925797527264E-3</v>
      </c>
      <c r="EY369" s="240">
        <f t="shared" ca="1" si="745"/>
        <v>2.6283374926875558E-3</v>
      </c>
      <c r="EZ369" s="240">
        <f t="shared" ca="1" si="746"/>
        <v>2.5014768697670504E-3</v>
      </c>
      <c r="FA369" s="240">
        <f t="shared" ca="1" si="747"/>
        <v>2.2784858935857885E-3</v>
      </c>
      <c r="FB369" s="240">
        <f t="shared" ca="1" si="748"/>
        <v>1.9679339823036354E-3</v>
      </c>
      <c r="FC369" s="240">
        <f t="shared" ca="1" si="749"/>
        <v>1.5817554717116385E-3</v>
      </c>
      <c r="FD369" s="240">
        <f t="shared" ca="1" si="750"/>
        <v>1.134790985400458E-3</v>
      </c>
      <c r="FE369" s="240">
        <f t="shared" ca="1" si="751"/>
        <v>6.4421711791845483E-4</v>
      </c>
      <c r="FF369" s="240">
        <f t="shared" ca="1" si="752"/>
        <v>1.2888634787596755E-4</v>
      </c>
      <c r="FG369" s="240">
        <f t="shared" ca="1" si="753"/>
        <v>-3.9139745223509674E-4</v>
      </c>
      <c r="FH369" s="240">
        <f t="shared" ca="1" si="754"/>
        <v>-8.9664006775499528E-4</v>
      </c>
      <c r="FI369" s="240">
        <f t="shared" ca="1" si="755"/>
        <v>-1.3674253083126029E-3</v>
      </c>
      <c r="FJ369" s="240">
        <f t="shared" ca="1" si="756"/>
        <v>-1.7856611611327057E-3</v>
      </c>
      <c r="FK369" s="240">
        <f t="shared" ca="1" si="757"/>
        <v>-2.1352750569407952E-3</v>
      </c>
      <c r="FL369" s="240">
        <f t="shared" ca="1" si="758"/>
        <v>-2.4028315297866983E-3</v>
      </c>
      <c r="FM369" s="240">
        <f t="shared" ca="1" si="759"/>
        <v>-2.5780485344663448E-3</v>
      </c>
      <c r="FN369" s="240">
        <f t="shared" ca="1" si="760"/>
        <v>-2.654192579752726E-3</v>
      </c>
      <c r="FO369" s="240">
        <f t="shared" ca="1" si="761"/>
        <v>-2.6283374926875571E-3</v>
      </c>
      <c r="FP369" s="240">
        <f t="shared" ca="1" si="762"/>
        <v>-2.5014768697670473E-3</v>
      </c>
      <c r="FQ369" s="240">
        <f t="shared" ca="1" si="763"/>
        <v>-2.2784858935857837E-3</v>
      </c>
      <c r="FR369" s="240">
        <f t="shared" ca="1" si="764"/>
        <v>-1.9679339823036293E-3</v>
      </c>
      <c r="FS369" s="240">
        <f t="shared" ca="1" si="765"/>
        <v>-1.5817554717116387E-3</v>
      </c>
      <c r="FT369" s="240">
        <f t="shared" ca="1" si="766"/>
        <v>-1.1347909854004584E-3</v>
      </c>
      <c r="FU369" s="240">
        <f t="shared" ca="1" si="767"/>
        <v>-6.4421711791845526E-4</v>
      </c>
      <c r="FV369" s="240">
        <f t="shared" ca="1" si="768"/>
        <v>-1.2888634787596776E-4</v>
      </c>
      <c r="FW369" s="240">
        <f t="shared" ca="1" si="769"/>
        <v>3.9139745223509652E-4</v>
      </c>
      <c r="FX369" s="240">
        <f t="shared" ca="1" si="770"/>
        <v>8.9664006775498606E-4</v>
      </c>
      <c r="FY369" s="240">
        <f t="shared" ca="1" si="771"/>
        <v>1.3674253083125949E-3</v>
      </c>
      <c r="FZ369" s="240">
        <f t="shared" ca="1" si="772"/>
        <v>1.7856611611326986E-3</v>
      </c>
      <c r="GA369" s="240">
        <f t="shared" ca="1" si="773"/>
        <v>2.1352750569408004E-3</v>
      </c>
      <c r="GB369" s="240">
        <f t="shared" ca="1" si="774"/>
        <v>2.4028315297867017E-3</v>
      </c>
      <c r="GC369" s="240">
        <f t="shared" ca="1" si="775"/>
        <v>2.5780485344663474E-3</v>
      </c>
      <c r="GD369" s="240">
        <f t="shared" ca="1" si="776"/>
        <v>2.6541925797527264E-3</v>
      </c>
      <c r="GE369" s="240">
        <f t="shared" ca="1" si="777"/>
        <v>2.6283374926875558E-3</v>
      </c>
      <c r="GF369" s="240">
        <f t="shared" ca="1" si="778"/>
        <v>2.5014768697670508E-3</v>
      </c>
      <c r="GG369" s="240">
        <f t="shared" ca="1" si="779"/>
        <v>2.2784858935857889E-3</v>
      </c>
      <c r="GH369" s="240">
        <f t="shared" ca="1" si="780"/>
        <v>1.9679339823036358E-3</v>
      </c>
      <c r="GI369" s="240">
        <f t="shared" ca="1" si="781"/>
        <v>1.5817554717116465E-3</v>
      </c>
      <c r="GJ369" s="240">
        <f t="shared" ca="1" si="782"/>
        <v>1.1347909854004673E-3</v>
      </c>
      <c r="GK369" s="240">
        <f t="shared" ca="1" si="783"/>
        <v>6.4421711791844637E-4</v>
      </c>
      <c r="GL369" s="240">
        <f t="shared" ca="1" si="784"/>
        <v>1.2888634787595866E-4</v>
      </c>
      <c r="GM369" s="240">
        <f t="shared" ca="1" si="785"/>
        <v>-3.9139745223510541E-4</v>
      </c>
      <c r="GN369" s="240">
        <f t="shared" ca="1" si="786"/>
        <v>-8.9664006775499463E-4</v>
      </c>
      <c r="GO369" s="240">
        <f t="shared" ca="1" si="787"/>
        <v>-1.3674253083126025E-3</v>
      </c>
      <c r="GP369" s="240">
        <f t="shared" ca="1" si="788"/>
        <v>-1.7856611611327053E-3</v>
      </c>
      <c r="GQ369" s="240">
        <f t="shared" ca="1" si="789"/>
        <v>-2.1352750569407948E-3</v>
      </c>
      <c r="GR369" s="240">
        <f t="shared" ca="1" si="790"/>
        <v>-2.4028315297866978E-3</v>
      </c>
      <c r="GS369" s="240">
        <f t="shared" ca="1" si="791"/>
        <v>-2.5780485344663448E-3</v>
      </c>
      <c r="GT369" s="240">
        <f t="shared" ca="1" si="792"/>
        <v>-2.6541925797527255E-3</v>
      </c>
      <c r="GU369" s="240">
        <f t="shared" ca="1" si="793"/>
        <v>-2.6283374926875575E-3</v>
      </c>
      <c r="GV369" s="240">
        <f t="shared" ca="1" si="794"/>
        <v>-2.5014768697670478E-3</v>
      </c>
      <c r="GW369" s="240">
        <f t="shared" ca="1" si="795"/>
        <v>-2.2784858935857842E-3</v>
      </c>
      <c r="GX369" s="240">
        <f t="shared" ca="1" si="796"/>
        <v>-1.9679339823036298E-3</v>
      </c>
      <c r="GY369" s="240">
        <f t="shared" ca="1" si="797"/>
        <v>-1.5817554717116392E-3</v>
      </c>
      <c r="GZ369" s="240">
        <f t="shared" ca="1" si="798"/>
        <v>-1.134790985400459E-3</v>
      </c>
      <c r="HA369" s="240">
        <f t="shared" ca="1" si="799"/>
        <v>-6.4421711791845591E-4</v>
      </c>
      <c r="HB369" s="240">
        <f t="shared" ca="1" si="800"/>
        <v>-1.288863478759682E-4</v>
      </c>
      <c r="HC369" s="240">
        <f t="shared" ca="1" si="801"/>
        <v>3.9139745223509565E-4</v>
      </c>
      <c r="HD369" s="240">
        <f t="shared" ca="1" si="802"/>
        <v>8.9664006775498541E-4</v>
      </c>
      <c r="HE369" s="240">
        <f t="shared" ca="1" si="803"/>
        <v>1.367425308312594E-3</v>
      </c>
      <c r="HF369" s="240">
        <f t="shared" ca="1" si="804"/>
        <v>1.785661161132712E-3</v>
      </c>
      <c r="HG369" s="240">
        <f t="shared" ca="1" si="805"/>
        <v>2.1352750569408E-3</v>
      </c>
      <c r="HH369" s="240">
        <f t="shared" ca="1" si="806"/>
        <v>2.4028315297867017E-3</v>
      </c>
      <c r="HI369" s="240">
        <f t="shared" ca="1" si="807"/>
        <v>2.5780485344663474E-3</v>
      </c>
      <c r="HJ369" s="240">
        <f t="shared" ca="1" si="808"/>
        <v>2.6541925797527264E-3</v>
      </c>
      <c r="HK369" s="240">
        <f t="shared" ca="1" si="809"/>
        <v>2.6283374926875562E-3</v>
      </c>
      <c r="HL369" s="240">
        <f t="shared" ca="1" si="810"/>
        <v>2.5014768697670508E-3</v>
      </c>
      <c r="HM369" s="240">
        <f t="shared" ca="1" si="811"/>
        <v>2.2784858935857889E-3</v>
      </c>
      <c r="HN369" s="240">
        <f t="shared" ca="1" si="812"/>
        <v>1.9679339823036363E-3</v>
      </c>
      <c r="HO369" s="240">
        <f t="shared" ca="1" si="813"/>
        <v>1.581755471711647E-3</v>
      </c>
      <c r="HP369" s="240">
        <f t="shared" ca="1" si="814"/>
        <v>1.1347909854004679E-3</v>
      </c>
      <c r="HQ369" s="240">
        <f t="shared" ca="1" si="815"/>
        <v>6.4421711791844702E-4</v>
      </c>
      <c r="HR369" s="240">
        <f t="shared" ca="1" si="816"/>
        <v>1.2888634787595909E-4</v>
      </c>
      <c r="HS369" s="240">
        <f t="shared" ca="1" si="817"/>
        <v>-3.9139745223510498E-4</v>
      </c>
      <c r="HT369" s="240">
        <f t="shared" ca="1" si="818"/>
        <v>-8.9664006775499398E-4</v>
      </c>
      <c r="HU369" s="240">
        <f t="shared" ca="1" si="819"/>
        <v>-1.3674253083126018E-3</v>
      </c>
      <c r="HV369" s="240">
        <f t="shared" ca="1" si="820"/>
        <v>-1.7856611611327046E-3</v>
      </c>
      <c r="HW369" s="240">
        <f t="shared" ca="1" si="821"/>
        <v>-2.1352750569407944E-3</v>
      </c>
      <c r="HX369" s="240">
        <f t="shared" ca="1" si="822"/>
        <v>-2.4028315297866974E-3</v>
      </c>
      <c r="HY369" s="240">
        <f t="shared" ca="1" si="823"/>
        <v>-2.5780485344663448E-3</v>
      </c>
      <c r="HZ369" s="240">
        <f t="shared" ca="1" si="824"/>
        <v>-2.6541925797527255E-3</v>
      </c>
      <c r="IA369" s="240">
        <f t="shared" ca="1" si="825"/>
        <v>-2.628337492687558E-3</v>
      </c>
      <c r="IB369" s="240">
        <f t="shared" ca="1" si="826"/>
        <v>-2.5014768697670478E-3</v>
      </c>
      <c r="IC369" s="240">
        <f t="shared" ca="1" si="827"/>
        <v>-2.2784858935857846E-3</v>
      </c>
      <c r="ID369" s="240">
        <f t="shared" ca="1" si="828"/>
        <v>-1.9679339823036302E-3</v>
      </c>
      <c r="IE369" s="240">
        <f t="shared" ca="1" si="829"/>
        <v>7.3229008525117127E-4</v>
      </c>
      <c r="IF369" s="240">
        <f t="shared" ca="1" si="830"/>
        <v>-1.1347909854004597E-3</v>
      </c>
      <c r="IG369" s="240">
        <f t="shared" ca="1" si="831"/>
        <v>-6.4421711791845656E-4</v>
      </c>
      <c r="IH369" s="240">
        <f t="shared" ca="1" si="832"/>
        <v>-1.2888634787596906E-4</v>
      </c>
      <c r="II369" s="240">
        <f t="shared" ca="1" si="833"/>
        <v>3.91397452235095E-4</v>
      </c>
      <c r="IJ369" s="240">
        <f t="shared" ca="1" si="834"/>
        <v>8.9664006775498476E-4</v>
      </c>
      <c r="IK369" s="240">
        <f t="shared" ca="1" si="835"/>
        <v>1.3674253083125936E-3</v>
      </c>
      <c r="IL369" s="240">
        <f t="shared" ca="1" si="836"/>
        <v>1.7856611611326975E-3</v>
      </c>
      <c r="IM369" s="240">
        <f t="shared" ca="1" si="837"/>
        <v>2.1352750569407996E-3</v>
      </c>
      <c r="IN369" s="240">
        <f t="shared" ca="1" si="838"/>
        <v>2.4028315297867013E-3</v>
      </c>
      <c r="IO369" s="240">
        <f t="shared" ca="1" si="839"/>
        <v>2.5780485344663474E-3</v>
      </c>
      <c r="IP369" s="240">
        <f t="shared" ca="1" si="840"/>
        <v>2.6541925797527264E-3</v>
      </c>
      <c r="IQ369" s="240">
        <f t="shared" ca="1" si="841"/>
        <v>2.6283374926875562E-3</v>
      </c>
      <c r="IR369" s="240">
        <f t="shared" ca="1" si="842"/>
        <v>2.5014768697670512E-3</v>
      </c>
      <c r="IS369" s="240">
        <f t="shared" ca="1" si="843"/>
        <v>2.2784858935857898E-3</v>
      </c>
      <c r="IT369" s="240">
        <f t="shared" ca="1" si="844"/>
        <v>1.9679339823036367E-3</v>
      </c>
      <c r="IU369" s="240">
        <f t="shared" ca="1" si="845"/>
        <v>1.5817554717116478E-3</v>
      </c>
      <c r="IV369" s="240">
        <f t="shared" ca="1" si="846"/>
        <v>1.1347909854004684E-3</v>
      </c>
      <c r="IW369" s="240">
        <f t="shared" ca="1" si="847"/>
        <v>6.4421711791844767E-4</v>
      </c>
      <c r="IX369" s="240">
        <f t="shared" ca="1" si="848"/>
        <v>1.2888634787595996E-4</v>
      </c>
      <c r="IY369" s="240">
        <f t="shared" ca="1" si="849"/>
        <v>-3.9139745223510411E-4</v>
      </c>
      <c r="IZ369" s="240">
        <f t="shared" ca="1" si="850"/>
        <v>-8.9664006775499333E-4</v>
      </c>
      <c r="JA369" s="240">
        <f t="shared" ca="1" si="851"/>
        <v>-1.3674253083126014E-3</v>
      </c>
      <c r="JB369" s="240">
        <f t="shared" ca="1" si="852"/>
        <v>-1.7856611611327042E-3</v>
      </c>
    </row>
    <row r="370" spans="2:262">
      <c r="B370" s="248">
        <v>9</v>
      </c>
      <c r="C370" s="247">
        <f t="shared" si="853"/>
        <v>1.7578124999999999E-4</v>
      </c>
      <c r="D370" s="244">
        <f t="shared" ca="1" si="597"/>
        <v>12.351407254653633</v>
      </c>
      <c r="E370" s="243">
        <f ca="1">O361</f>
        <v>0.35140725465363254</v>
      </c>
      <c r="F370" s="242">
        <v>9</v>
      </c>
      <c r="G370" s="240">
        <f t="shared" ca="1" si="854"/>
        <v>2.4926162099795517E-2</v>
      </c>
      <c r="H370" s="240">
        <f t="shared" ca="1" si="598"/>
        <v>2.8389283961545452E-2</v>
      </c>
      <c r="I370" s="240">
        <f t="shared" ca="1" si="599"/>
        <v>3.0472807563301556E-2</v>
      </c>
      <c r="J370" s="240">
        <f t="shared" ca="1" si="600"/>
        <v>3.1075482533989562E-2</v>
      </c>
      <c r="K370" s="240">
        <f t="shared" ca="1" si="601"/>
        <v>3.0168021437475861E-2</v>
      </c>
      <c r="L370" s="240">
        <f t="shared" ca="1" si="602"/>
        <v>2.7794523017196815E-2</v>
      </c>
      <c r="M370" s="240">
        <f t="shared" ca="1" si="603"/>
        <v>2.4070329185091825E-2</v>
      </c>
      <c r="N370" s="240">
        <f t="shared" ca="1" si="604"/>
        <v>1.9176419896048486E-2</v>
      </c>
      <c r="O370" s="240">
        <f t="shared" ca="1" si="605"/>
        <v>1.3350618293083634E-2</v>
      </c>
      <c r="P370" s="240">
        <f t="shared" ca="1" si="606"/>
        <v>6.8760335157375969E-3</v>
      </c>
      <c r="Q370" s="240">
        <f t="shared" ca="1" si="607"/>
        <v>6.7302801959335731E-5</v>
      </c>
      <c r="R370" s="240">
        <f t="shared" ca="1" si="608"/>
        <v>-6.7446985412790098E-3</v>
      </c>
      <c r="S370" s="240">
        <f t="shared" ca="1" si="609"/>
        <v>-1.3228936268346723E-2</v>
      </c>
      <c r="T370" s="240">
        <f t="shared" ca="1" si="610"/>
        <v>-1.9070304049060675E-2</v>
      </c>
      <c r="U370" s="241">
        <f t="shared" ca="1" si="611"/>
        <v>-2.3984936293955015E-2</v>
      </c>
      <c r="V370" s="240">
        <f t="shared" ca="1" si="612"/>
        <v>-2.7734002812639977E-2</v>
      </c>
      <c r="W370" s="240">
        <f t="shared" ca="1" si="613"/>
        <v>-3.0135314943619713E-2</v>
      </c>
      <c r="X370" s="240">
        <f t="shared" ca="1" si="614"/>
        <v>-3.1072179147103331E-2</v>
      </c>
      <c r="Y370" s="240">
        <f t="shared" ca="1" si="615"/>
        <v>-3.0499067813915225E-2</v>
      </c>
      <c r="Z370" s="240">
        <f t="shared" ca="1" si="616"/>
        <v>-2.8443831713349896E-2</v>
      </c>
      <c r="AA370" s="240">
        <f t="shared" ca="1" si="617"/>
        <v>-2.5006346564430654E-2</v>
      </c>
      <c r="AB370" s="240">
        <f t="shared" ca="1" si="618"/>
        <v>-2.0353659501443366E-2</v>
      </c>
      <c r="AC370" s="240">
        <f t="shared" ca="1" si="619"/>
        <v>-1.4711871294843824E-2</v>
      </c>
      <c r="AD370" s="240">
        <f t="shared" ca="1" si="620"/>
        <v>-8.3551488170202186E-3</v>
      </c>
      <c r="AE370" s="240">
        <f t="shared" ca="1" si="621"/>
        <v>-1.5924017002672177E-3</v>
      </c>
      <c r="AF370" s="240">
        <f t="shared" ca="1" si="622"/>
        <v>5.2477293553648292E-3</v>
      </c>
      <c r="AG370" s="240">
        <f t="shared" ca="1" si="623"/>
        <v>1.1832843120057571E-2</v>
      </c>
      <c r="AH370" s="240">
        <f t="shared" ca="1" si="624"/>
        <v>1.7842931117939005E-2</v>
      </c>
      <c r="AI370" s="240">
        <f t="shared" ca="1" si="625"/>
        <v>2.2985928675750073E-2</v>
      </c>
      <c r="AJ370" s="240">
        <f t="shared" ca="1" si="626"/>
        <v>2.7011908021747095E-2</v>
      </c>
      <c r="AK370" s="240">
        <f t="shared" ca="1" si="627"/>
        <v>2.972522371069684E-2</v>
      </c>
      <c r="AL370" s="240">
        <f t="shared" ca="1" si="628"/>
        <v>3.0994020159050267E-2</v>
      </c>
      <c r="AM370" s="240">
        <f t="shared" ca="1" si="629"/>
        <v>3.0756639264588034E-2</v>
      </c>
      <c r="AN370" s="240">
        <f t="shared" ca="1" si="630"/>
        <v>2.9024616727520103E-2</v>
      </c>
      <c r="AO370" s="240">
        <f t="shared" ca="1" si="631"/>
        <v>2.5882121464598503E-2</v>
      </c>
      <c r="AP370" s="240">
        <f t="shared" ca="1" si="632"/>
        <v>2.1481865358329275E-2</v>
      </c>
      <c r="AQ370" s="240">
        <f t="shared" ca="1" si="633"/>
        <v>1.6037682110046986E-2</v>
      </c>
      <c r="AR370" s="240">
        <f t="shared" ca="1" si="634"/>
        <v>9.814135832978018E-3</v>
      </c>
      <c r="AS370" s="240">
        <f t="shared" ca="1" si="635"/>
        <v>3.1136643634012192E-3</v>
      </c>
      <c r="AT370" s="240">
        <f t="shared" ca="1" si="636"/>
        <v>-3.7381179297867658E-3</v>
      </c>
      <c r="AU370" s="240">
        <f t="shared" ca="1" si="637"/>
        <v>-1.0408243616257543E-2</v>
      </c>
      <c r="AV370" s="240">
        <f t="shared" ca="1" si="638"/>
        <v>-1.6572573002898036E-2</v>
      </c>
      <c r="AW370" s="240">
        <f t="shared" ca="1" si="639"/>
        <v>-2.193154594203571E-2</v>
      </c>
      <c r="AX370" s="240">
        <f t="shared" ca="1" si="640"/>
        <v>-2.6224739178466142E-2</v>
      </c>
      <c r="AY370" s="240">
        <f t="shared" ca="1" si="641"/>
        <v>-2.9243521810232799E-2</v>
      </c>
      <c r="AZ370" s="240">
        <f t="shared" ca="1" si="642"/>
        <v>-3.0841193861678506E-2</v>
      </c>
      <c r="BA370" s="240">
        <f t="shared" ca="1" si="643"/>
        <v>-3.094011527730902E-2</v>
      </c>
      <c r="BB370" s="240">
        <f t="shared" ca="1" si="644"/>
        <v>-2.9535478897737544E-2</v>
      </c>
      <c r="BC370" s="240">
        <f t="shared" ca="1" si="645"/>
        <v>-2.6695544067152053E-2</v>
      </c>
      <c r="BD370" s="240">
        <f t="shared" ca="1" si="646"/>
        <v>-2.2558319519977773E-2</v>
      </c>
      <c r="BE370" s="240">
        <f t="shared" ca="1" si="647"/>
        <v>-1.7324856744312004E-2</v>
      </c>
      <c r="BF370" s="240">
        <f t="shared" ca="1" si="648"/>
        <v>-1.1249479736097405E-2</v>
      </c>
      <c r="BG370" s="240">
        <f t="shared" ca="1" si="649"/>
        <v>-4.6274259363589983E-3</v>
      </c>
      <c r="BH370" s="240">
        <f t="shared" ca="1" si="650"/>
        <v>2.2195010506953876E-3</v>
      </c>
      <c r="BI370" s="240">
        <f t="shared" ca="1" si="651"/>
        <v>8.9585697419314846E-3</v>
      </c>
      <c r="BJ370" s="240">
        <f t="shared" ca="1" si="652"/>
        <v>1.5262290107907129E-2</v>
      </c>
      <c r="BK370" s="240">
        <f t="shared" ca="1" si="653"/>
        <v>2.0824328193170417E-2</v>
      </c>
      <c r="BL370" s="240">
        <f t="shared" ca="1" si="654"/>
        <v>2.5374392641488355E-2</v>
      </c>
      <c r="BM370" s="240">
        <f t="shared" ca="1" si="655"/>
        <v>2.8691369704297927E-2</v>
      </c>
      <c r="BN370" s="240">
        <f t="shared" ca="1" si="656"/>
        <v>3.0614068426924435E-2</v>
      </c>
      <c r="BO370" s="240">
        <f t="shared" ca="1" si="657"/>
        <v>3.1049053842292937E-2</v>
      </c>
      <c r="BP370" s="240">
        <f t="shared" ca="1" si="658"/>
        <v>2.9975187512287921E-2</v>
      </c>
      <c r="BQ370" s="240">
        <f t="shared" ca="1" si="659"/>
        <v>2.7444654765794312E-2</v>
      </c>
      <c r="BR370" s="240">
        <f t="shared" ca="1" si="660"/>
        <v>2.3580428714027209E-2</v>
      </c>
      <c r="BS370" s="240">
        <f t="shared" ca="1" si="661"/>
        <v>1.8570294281201744E-2</v>
      </c>
      <c r="BT370" s="240">
        <f t="shared" ca="1" si="662"/>
        <v>1.2657722657194479E-2</v>
      </c>
      <c r="BU370" s="240">
        <f t="shared" ca="1" si="663"/>
        <v>6.1300396349214543E-3</v>
      </c>
      <c r="BV370" s="240">
        <f t="shared" ca="1" si="664"/>
        <v>-6.9553719916755179E-4</v>
      </c>
      <c r="BW370" s="240">
        <f t="shared" ca="1" si="665"/>
        <v>-7.4873138884190733E-3</v>
      </c>
      <c r="BX370" s="240">
        <f t="shared" ca="1" si="666"/>
        <v>-1.3915239019227549E-2</v>
      </c>
      <c r="BY370" s="240">
        <f t="shared" ca="1" si="667"/>
        <v>-1.9666942813692009E-2</v>
      </c>
      <c r="BZ370" s="240">
        <f t="shared" ca="1" si="668"/>
        <v>-2.4462916970102944E-2</v>
      </c>
      <c r="CA370" s="240">
        <f t="shared" ca="1" si="669"/>
        <v>-2.807009757567824E-2</v>
      </c>
      <c r="CB370" s="240">
        <f t="shared" ca="1" si="670"/>
        <v>-3.0313191019854194E-2</v>
      </c>
      <c r="CC370" s="240">
        <f t="shared" ca="1" si="671"/>
        <v>-3.1083192516994852E-2</v>
      </c>
      <c r="CD370" s="240">
        <f t="shared" ca="1" si="672"/>
        <v>-3.0342683274604855E-2</v>
      </c>
      <c r="CE370" s="240">
        <f t="shared" ca="1" si="673"/>
        <v>-2.8127648887237951E-2</v>
      </c>
      <c r="CF370" s="240">
        <f t="shared" ca="1" si="674"/>
        <v>-2.4545730589902941E-2</v>
      </c>
      <c r="CG370" s="240">
        <f t="shared" ca="1" si="675"/>
        <v>-1.9770994352602437E-2</v>
      </c>
      <c r="CH370" s="240">
        <f t="shared" ca="1" si="676"/>
        <v>-1.4035472015724809E-2</v>
      </c>
      <c r="CI370" s="240">
        <f t="shared" ca="1" si="677"/>
        <v>-7.617885531075376E-3</v>
      </c>
      <c r="CJ370" s="240">
        <f t="shared" ca="1" si="678"/>
        <v>-8.3010226239494354E-4</v>
      </c>
      <c r="CK370" s="240">
        <f t="shared" ca="1" si="679"/>
        <v>5.998020439938169E-3</v>
      </c>
      <c r="CL370" s="240">
        <f t="shared" ca="1" si="680"/>
        <v>1.2534664900919656E-2</v>
      </c>
      <c r="CM370" s="240">
        <f t="shared" ca="1" si="681"/>
        <v>1.8462178046354714E-2</v>
      </c>
      <c r="CN370" s="240">
        <f t="shared" ca="1" si="682"/>
        <v>2.3492507989038135E-2</v>
      </c>
      <c r="CO370" s="240">
        <f t="shared" ca="1" si="683"/>
        <v>2.738120212334853E-2</v>
      </c>
      <c r="CP370" s="240">
        <f t="shared" ca="1" si="684"/>
        <v>2.9939286480495195E-2</v>
      </c>
      <c r="CQ370" s="240">
        <f t="shared" ca="1" si="685"/>
        <v>3.1042449058357208E-2</v>
      </c>
      <c r="CR370" s="240">
        <f t="shared" ca="1" si="686"/>
        <v>3.0637080855208106E-2</v>
      </c>
      <c r="CS370" s="240">
        <f t="shared" ca="1" si="687"/>
        <v>2.8742881038821121E-2</v>
      </c>
      <c r="CT370" s="240">
        <f t="shared" ca="1" si="688"/>
        <v>2.5451899650835542E-2</v>
      </c>
      <c r="CU370" s="240">
        <f t="shared" ca="1" si="689"/>
        <v>2.0924064366873048E-2</v>
      </c>
      <c r="CV370" s="240">
        <f t="shared" ca="1" si="690"/>
        <v>1.5379408692807153E-2</v>
      </c>
      <c r="CW370" s="240">
        <f t="shared" ca="1" si="691"/>
        <v>9.0873792737368626E-3</v>
      </c>
      <c r="CX370" s="240">
        <f t="shared" ca="1" si="692"/>
        <v>2.3537419348990118E-3</v>
      </c>
      <c r="CY370" s="240">
        <f t="shared" ca="1" si="693"/>
        <v>-4.4942772348530221E-3</v>
      </c>
      <c r="CZ370" s="240">
        <f t="shared" ca="1" si="694"/>
        <v>-1.1123893676958423E-2</v>
      </c>
      <c r="DA370" s="240">
        <f t="shared" ca="1" si="695"/>
        <v>-1.721293627500799E-2</v>
      </c>
      <c r="DB370" s="240">
        <f t="shared" ca="1" si="696"/>
        <v>-2.2465503498526988E-2</v>
      </c>
      <c r="DC370" s="240">
        <f t="shared" ca="1" si="697"/>
        <v>-2.6626342956793669E-2</v>
      </c>
      <c r="DD370" s="240">
        <f t="shared" ca="1" si="698"/>
        <v>-2.9493255577632875E-2</v>
      </c>
      <c r="DE370" s="240">
        <f t="shared" ca="1" si="699"/>
        <v>-3.0926921620940566E-2</v>
      </c>
      <c r="DF370" s="240">
        <f t="shared" ca="1" si="700"/>
        <v>-3.0857671024539797E-2</v>
      </c>
      <c r="DG370" s="240">
        <f t="shared" ca="1" si="701"/>
        <v>-2.9288869072402777E-2</v>
      </c>
      <c r="DH370" s="240">
        <f t="shared" ca="1" si="702"/>
        <v>-2.6296752856186101E-2</v>
      </c>
      <c r="DI370" s="240">
        <f t="shared" ca="1" si="703"/>
        <v>-2.2026726477352356E-2</v>
      </c>
      <c r="DJ370" s="240">
        <f t="shared" ca="1" si="704"/>
        <v>-1.6686295027271324E-2</v>
      </c>
      <c r="DK370" s="240">
        <f t="shared" ca="1" si="705"/>
        <v>-1.0534980723767604E-2</v>
      </c>
      <c r="DL370" s="240">
        <f t="shared" ca="1" si="706"/>
        <v>-3.8717112369183546E-3</v>
      </c>
      <c r="DM370" s="240">
        <f t="shared" ca="1" si="707"/>
        <v>2.9797069222568077E-3</v>
      </c>
      <c r="DN370" s="240">
        <f t="shared" ca="1" si="708"/>
        <v>9.6863240187914906E-3</v>
      </c>
      <c r="DO370" s="240">
        <f t="shared" ca="1" si="709"/>
        <v>1.5922227032499521E-2</v>
      </c>
      <c r="DP370" s="240">
        <f t="shared" ca="1" si="710"/>
        <v>2.1384377642342255E-2</v>
      </c>
      <c r="DQ370" s="240">
        <f t="shared" ca="1" si="711"/>
        <v>2.5807338597863643E-2</v>
      </c>
      <c r="DR370" s="240">
        <f t="shared" ca="1" si="712"/>
        <v>2.8976172838779943E-2</v>
      </c>
      <c r="DS370" s="240">
        <f t="shared" ca="1" si="713"/>
        <v>3.0736888520460689E-2</v>
      </c>
      <c r="DT370" s="240">
        <f t="shared" ca="1" si="714"/>
        <v>3.1003922361560618E-2</v>
      </c>
      <c r="DU370" s="240">
        <f t="shared" ca="1" si="715"/>
        <v>2.9764297654987025E-2</v>
      </c>
      <c r="DV370" s="240">
        <f t="shared" ca="1" si="716"/>
        <v>2.7078254880582651E-2</v>
      </c>
      <c r="DW370" s="240">
        <f t="shared" ca="1" si="717"/>
        <v>2.3076324274434273E-2</v>
      </c>
      <c r="DX370" s="240">
        <f t="shared" ca="1" si="718"/>
        <v>1.7952982615468058E-2</v>
      </c>
      <c r="DY370" s="240">
        <f t="shared" ca="1" si="719"/>
        <v>1.1957202482479359E-2</v>
      </c>
      <c r="DZ370" s="240">
        <f t="shared" ca="1" si="720"/>
        <v>5.3803532474462207E-3</v>
      </c>
      <c r="EA370" s="240">
        <f t="shared" ca="1" si="721"/>
        <v>-1.4579582346934856E-3</v>
      </c>
      <c r="EB370" s="240">
        <f t="shared" ca="1" si="722"/>
        <v>-8.2254191576414028E-3</v>
      </c>
      <c r="EC370" s="240">
        <f t="shared" ca="1" si="723"/>
        <v>-1.459315975044749E-2</v>
      </c>
      <c r="ED370" s="240">
        <f t="shared" ca="1" si="724"/>
        <v>-2.0251734947366776E-2</v>
      </c>
      <c r="EE370" s="240">
        <f t="shared" ca="1" si="725"/>
        <v>-2.4926162099795465E-2</v>
      </c>
      <c r="EF370" s="240">
        <f t="shared" ca="1" si="726"/>
        <v>-2.8389283961545442E-2</v>
      </c>
      <c r="EG370" s="240">
        <f t="shared" ca="1" si="727"/>
        <v>-3.0472807563301535E-2</v>
      </c>
      <c r="EH370" s="240">
        <f t="shared" ca="1" si="728"/>
        <v>-3.1075482533989562E-2</v>
      </c>
      <c r="EI370" s="240">
        <f t="shared" ca="1" si="729"/>
        <v>-3.0168021437475878E-2</v>
      </c>
      <c r="EJ370" s="240">
        <f t="shared" ca="1" si="730"/>
        <v>-2.7794523017196815E-2</v>
      </c>
      <c r="EK370" s="240">
        <f t="shared" ca="1" si="731"/>
        <v>-2.407032918509186E-2</v>
      </c>
      <c r="EL370" s="240">
        <f t="shared" ca="1" si="732"/>
        <v>-1.9176419896048486E-2</v>
      </c>
      <c r="EM370" s="240">
        <f t="shared" ca="1" si="733"/>
        <v>-1.3350618293083675E-2</v>
      </c>
      <c r="EN370" s="240">
        <f t="shared" ca="1" si="734"/>
        <v>-6.8760335157375917E-3</v>
      </c>
      <c r="EO370" s="240">
        <f t="shared" ca="1" si="735"/>
        <v>-6.7302801959386038E-5</v>
      </c>
      <c r="EP370" s="240">
        <f t="shared" ca="1" si="736"/>
        <v>6.7446985412790306E-3</v>
      </c>
      <c r="EQ370" s="240">
        <f t="shared" ca="1" si="737"/>
        <v>1.3228936268346692E-2</v>
      </c>
      <c r="ER370" s="240">
        <f t="shared" ca="1" si="738"/>
        <v>1.9070304049060603E-2</v>
      </c>
      <c r="ES370" s="240">
        <f t="shared" ca="1" si="739"/>
        <v>2.3984936293955005E-2</v>
      </c>
      <c r="ET370" s="240">
        <f t="shared" ca="1" si="740"/>
        <v>2.7734002812639942E-2</v>
      </c>
      <c r="EU370" s="240">
        <f t="shared" ca="1" si="741"/>
        <v>3.0135314943619707E-2</v>
      </c>
      <c r="EV370" s="240">
        <f t="shared" ca="1" si="742"/>
        <v>3.1072179147103328E-2</v>
      </c>
      <c r="EW370" s="240">
        <f t="shared" ca="1" si="743"/>
        <v>3.0499067813915245E-2</v>
      </c>
      <c r="EX370" s="240">
        <f t="shared" ca="1" si="744"/>
        <v>2.8443831713349917E-2</v>
      </c>
      <c r="EY370" s="240">
        <f t="shared" ca="1" si="745"/>
        <v>2.5006346564430661E-2</v>
      </c>
      <c r="EZ370" s="240">
        <f t="shared" ca="1" si="746"/>
        <v>2.0353659501443327E-2</v>
      </c>
      <c r="FA370" s="240">
        <f t="shared" ca="1" si="747"/>
        <v>1.4711871294843904E-2</v>
      </c>
      <c r="FB370" s="240">
        <f t="shared" ca="1" si="748"/>
        <v>8.3551488170202515E-3</v>
      </c>
      <c r="FC370" s="240">
        <f t="shared" ca="1" si="749"/>
        <v>1.5924017002671917E-3</v>
      </c>
      <c r="FD370" s="240">
        <f t="shared" ca="1" si="750"/>
        <v>-5.2477293553646834E-3</v>
      </c>
      <c r="FE370" s="240">
        <f t="shared" ca="1" si="751"/>
        <v>-1.1832843120057484E-2</v>
      </c>
      <c r="FF370" s="240">
        <f t="shared" ca="1" si="752"/>
        <v>-1.7842931117938977E-2</v>
      </c>
      <c r="FG370" s="240">
        <f t="shared" ca="1" si="753"/>
        <v>-2.2985928675750104E-2</v>
      </c>
      <c r="FH370" s="240">
        <f t="shared" ca="1" si="754"/>
        <v>-2.7011908021747039E-2</v>
      </c>
      <c r="FI370" s="240">
        <f t="shared" ca="1" si="755"/>
        <v>-2.9725223710696823E-2</v>
      </c>
      <c r="FJ370" s="240">
        <f t="shared" ca="1" si="756"/>
        <v>-3.0994020159050263E-2</v>
      </c>
      <c r="FK370" s="240">
        <f t="shared" ca="1" si="757"/>
        <v>-3.075663926458802E-2</v>
      </c>
      <c r="FL370" s="240">
        <f t="shared" ca="1" si="758"/>
        <v>-2.9024616727520144E-2</v>
      </c>
      <c r="FM370" s="240">
        <f t="shared" ca="1" si="759"/>
        <v>-2.5882121464598534E-2</v>
      </c>
      <c r="FN370" s="240">
        <f t="shared" ca="1" si="760"/>
        <v>-2.1481865358329261E-2</v>
      </c>
      <c r="FO370" s="240">
        <f t="shared" ca="1" si="761"/>
        <v>-1.6037682110046921E-2</v>
      </c>
      <c r="FP370" s="240">
        <f t="shared" ca="1" si="762"/>
        <v>-9.8141358329781082E-3</v>
      </c>
      <c r="FQ370" s="240">
        <f t="shared" ca="1" si="763"/>
        <v>-3.1136643634012522E-3</v>
      </c>
      <c r="FR370" s="240">
        <f t="shared" ca="1" si="764"/>
        <v>3.7381179297867866E-3</v>
      </c>
      <c r="FS370" s="240">
        <f t="shared" ca="1" si="765"/>
        <v>1.0408243616257406E-2</v>
      </c>
      <c r="FT370" s="240">
        <f t="shared" ca="1" si="766"/>
        <v>1.657257300289796E-2</v>
      </c>
      <c r="FU370" s="240">
        <f t="shared" ca="1" si="767"/>
        <v>2.1931545942035689E-2</v>
      </c>
      <c r="FV370" s="240">
        <f t="shared" ca="1" si="768"/>
        <v>2.6224739178466152E-2</v>
      </c>
      <c r="FW370" s="240">
        <f t="shared" ca="1" si="769"/>
        <v>2.9243521810232771E-2</v>
      </c>
      <c r="FX370" s="240">
        <f t="shared" ca="1" si="770"/>
        <v>3.0841193861678502E-2</v>
      </c>
      <c r="FY370" s="240">
        <f t="shared" ca="1" si="771"/>
        <v>3.0940115277309013E-2</v>
      </c>
      <c r="FZ370" s="240">
        <f t="shared" ca="1" si="772"/>
        <v>2.9535478897737524E-2</v>
      </c>
      <c r="GA370" s="240">
        <f t="shared" ca="1" si="773"/>
        <v>2.6695544067152098E-2</v>
      </c>
      <c r="GB370" s="240">
        <f t="shared" ca="1" si="774"/>
        <v>2.2558319519977794E-2</v>
      </c>
      <c r="GC370" s="240">
        <f t="shared" ca="1" si="775"/>
        <v>1.7324856744311987E-2</v>
      </c>
      <c r="GD370" s="240">
        <f t="shared" ca="1" si="776"/>
        <v>1.124947973609754E-2</v>
      </c>
      <c r="GE370" s="240">
        <f t="shared" ca="1" si="777"/>
        <v>4.6274259363590885E-3</v>
      </c>
      <c r="GF370" s="240">
        <f t="shared" ca="1" si="778"/>
        <v>-2.2195010506953529E-3</v>
      </c>
      <c r="GG370" s="240">
        <f t="shared" ca="1" si="779"/>
        <v>-8.9585697419315019E-3</v>
      </c>
      <c r="GH370" s="240">
        <f t="shared" ca="1" si="780"/>
        <v>-1.5262290107907004E-2</v>
      </c>
      <c r="GI370" s="240">
        <f t="shared" ca="1" si="781"/>
        <v>-2.0824328193170347E-2</v>
      </c>
      <c r="GJ370" s="240">
        <f t="shared" ca="1" si="782"/>
        <v>-2.5374392641488365E-2</v>
      </c>
      <c r="GK370" s="240">
        <f t="shared" ca="1" si="783"/>
        <v>-2.8691369704297955E-2</v>
      </c>
      <c r="GL370" s="240">
        <f t="shared" ca="1" si="784"/>
        <v>-3.0614068426924414E-2</v>
      </c>
      <c r="GM370" s="240">
        <f t="shared" ca="1" si="785"/>
        <v>-3.104905384229294E-2</v>
      </c>
      <c r="GN370" s="240">
        <f t="shared" ca="1" si="786"/>
        <v>-2.9975187512287914E-2</v>
      </c>
      <c r="GO370" s="240">
        <f t="shared" ca="1" si="787"/>
        <v>-2.7444654765794278E-2</v>
      </c>
      <c r="GP370" s="240">
        <f t="shared" ca="1" si="788"/>
        <v>-2.3580428714027268E-2</v>
      </c>
      <c r="GQ370" s="240">
        <f t="shared" ca="1" si="789"/>
        <v>-1.8570294281201771E-2</v>
      </c>
      <c r="GR370" s="240">
        <f t="shared" ca="1" si="790"/>
        <v>-1.265772265719446E-2</v>
      </c>
      <c r="GS370" s="240">
        <f t="shared" ca="1" si="791"/>
        <v>-6.1300396349215948E-3</v>
      </c>
      <c r="GT370" s="240">
        <f t="shared" ca="1" si="792"/>
        <v>6.9553719916746158E-4</v>
      </c>
      <c r="GU370" s="240">
        <f t="shared" ca="1" si="793"/>
        <v>7.4873138884190438E-3</v>
      </c>
      <c r="GV370" s="240">
        <f t="shared" ca="1" si="794"/>
        <v>1.3915239019227565E-2</v>
      </c>
      <c r="GW370" s="240">
        <f t="shared" ca="1" si="795"/>
        <v>1.966694281369194E-2</v>
      </c>
      <c r="GX370" s="240">
        <f t="shared" ca="1" si="796"/>
        <v>2.4462916970102923E-2</v>
      </c>
      <c r="GY370" s="240">
        <f t="shared" ca="1" si="797"/>
        <v>2.8070097575678223E-2</v>
      </c>
      <c r="GZ370" s="240">
        <f t="shared" ca="1" si="798"/>
        <v>3.0313191019854212E-2</v>
      </c>
      <c r="HA370" s="240">
        <f t="shared" ca="1" si="799"/>
        <v>3.1083192516994852E-2</v>
      </c>
      <c r="HB370" s="240">
        <f t="shared" ca="1" si="800"/>
        <v>3.0342683274604862E-2</v>
      </c>
      <c r="HC370" s="240">
        <f t="shared" ca="1" si="801"/>
        <v>2.812764888723792E-2</v>
      </c>
      <c r="HD370" s="240">
        <f t="shared" ca="1" si="802"/>
        <v>2.4545730589903027E-2</v>
      </c>
      <c r="HE370" s="240">
        <f t="shared" ca="1" si="803"/>
        <v>1.9770994352602461E-2</v>
      </c>
      <c r="HF370" s="240">
        <f t="shared" ca="1" si="804"/>
        <v>1.4035472015724842E-2</v>
      </c>
      <c r="HG370" s="240">
        <f t="shared" ca="1" si="805"/>
        <v>7.6178855310753014E-3</v>
      </c>
      <c r="HH370" s="240">
        <f t="shared" ca="1" si="806"/>
        <v>8.3010226239508926E-4</v>
      </c>
      <c r="HI370" s="240">
        <f t="shared" ca="1" si="807"/>
        <v>-5.9980204399381343E-3</v>
      </c>
      <c r="HJ370" s="240">
        <f t="shared" ca="1" si="808"/>
        <v>-1.2534664900919625E-2</v>
      </c>
      <c r="HK370" s="240">
        <f t="shared" ca="1" si="809"/>
        <v>-1.8462178046354777E-2</v>
      </c>
      <c r="HL370" s="240">
        <f t="shared" ca="1" si="810"/>
        <v>-2.3492507989038042E-2</v>
      </c>
      <c r="HM370" s="240">
        <f t="shared" ca="1" si="811"/>
        <v>-2.7381202123348516E-2</v>
      </c>
      <c r="HN370" s="240">
        <f t="shared" ca="1" si="812"/>
        <v>-2.9939286480495188E-2</v>
      </c>
      <c r="HO370" s="240">
        <f t="shared" ca="1" si="813"/>
        <v>-3.1042449058357208E-2</v>
      </c>
      <c r="HP370" s="240">
        <f t="shared" ca="1" si="814"/>
        <v>-3.0637080855208117E-2</v>
      </c>
      <c r="HQ370" s="240">
        <f t="shared" ca="1" si="815"/>
        <v>-2.8742881038821135E-2</v>
      </c>
      <c r="HR370" s="240">
        <f t="shared" ca="1" si="816"/>
        <v>-2.5451899650835497E-2</v>
      </c>
      <c r="HS370" s="240">
        <f t="shared" ca="1" si="817"/>
        <v>-2.0924064366873153E-2</v>
      </c>
      <c r="HT370" s="240">
        <f t="shared" ca="1" si="818"/>
        <v>-1.537940869280718E-2</v>
      </c>
      <c r="HU370" s="240">
        <f t="shared" ca="1" si="819"/>
        <v>-9.0873792737368904E-3</v>
      </c>
      <c r="HV370" s="240">
        <f t="shared" ca="1" si="820"/>
        <v>-2.3537419348989355E-3</v>
      </c>
      <c r="HW370" s="240">
        <f t="shared" ca="1" si="821"/>
        <v>4.4942772348528781E-3</v>
      </c>
      <c r="HX370" s="240">
        <f t="shared" ca="1" si="822"/>
        <v>1.1123893676958391E-2</v>
      </c>
      <c r="HY370" s="240">
        <f t="shared" ca="1" si="823"/>
        <v>1.7212936275007962E-2</v>
      </c>
      <c r="HZ370" s="240">
        <f t="shared" ca="1" si="824"/>
        <v>2.2465503498527037E-2</v>
      </c>
      <c r="IA370" s="240">
        <f t="shared" ca="1" si="825"/>
        <v>2.66263429567936E-2</v>
      </c>
      <c r="IB370" s="240">
        <f t="shared" ca="1" si="826"/>
        <v>2.9493255577632861E-2</v>
      </c>
      <c r="IC370" s="240">
        <f t="shared" ca="1" si="827"/>
        <v>3.0926921620940573E-2</v>
      </c>
      <c r="ID370" s="240">
        <f t="shared" ca="1" si="828"/>
        <v>3.0857671024539814E-2</v>
      </c>
      <c r="IE370" s="240">
        <f t="shared" ca="1" si="829"/>
        <v>-1.2633510380382922E-2</v>
      </c>
      <c r="IF370" s="240">
        <f t="shared" ca="1" si="830"/>
        <v>2.6296752856186118E-2</v>
      </c>
      <c r="IG370" s="240">
        <f t="shared" ca="1" si="831"/>
        <v>2.2026726477352303E-2</v>
      </c>
      <c r="IH370" s="240">
        <f t="shared" ca="1" si="832"/>
        <v>1.6686295027271446E-2</v>
      </c>
      <c r="II370" s="240">
        <f t="shared" ca="1" si="833"/>
        <v>1.0534980723767639E-2</v>
      </c>
      <c r="IJ370" s="240">
        <f t="shared" ca="1" si="834"/>
        <v>3.8717112369183911E-3</v>
      </c>
      <c r="IK370" s="240">
        <f t="shared" ca="1" si="835"/>
        <v>-2.9797069222568823E-3</v>
      </c>
      <c r="IL370" s="240">
        <f t="shared" ca="1" si="836"/>
        <v>-9.6863240187913518E-3</v>
      </c>
      <c r="IM370" s="240">
        <f t="shared" ca="1" si="837"/>
        <v>-1.5922227032499497E-2</v>
      </c>
      <c r="IN370" s="240">
        <f t="shared" ca="1" si="838"/>
        <v>-2.1384377642342228E-2</v>
      </c>
      <c r="IO370" s="240">
        <f t="shared" ca="1" si="839"/>
        <v>-2.5807338597863685E-2</v>
      </c>
      <c r="IP370" s="240">
        <f t="shared" ca="1" si="840"/>
        <v>-2.8976172838779929E-2</v>
      </c>
      <c r="IQ370" s="240">
        <f t="shared" ca="1" si="841"/>
        <v>-3.0736888520460685E-2</v>
      </c>
      <c r="IR370" s="240">
        <f t="shared" ca="1" si="842"/>
        <v>-3.1003922361560618E-2</v>
      </c>
      <c r="IS370" s="240">
        <f t="shared" ca="1" si="843"/>
        <v>-2.9764297654987067E-2</v>
      </c>
      <c r="IT370" s="240">
        <f t="shared" ca="1" si="844"/>
        <v>-2.7078254880582669E-2</v>
      </c>
      <c r="IU370" s="240">
        <f t="shared" ca="1" si="845"/>
        <v>-2.3076324274434297E-2</v>
      </c>
      <c r="IV370" s="240">
        <f t="shared" ca="1" si="846"/>
        <v>-1.7952982615467995E-2</v>
      </c>
      <c r="IW370" s="240">
        <f t="shared" ca="1" si="847"/>
        <v>-1.195720248247949E-2</v>
      </c>
      <c r="IX370" s="240">
        <f t="shared" ca="1" si="848"/>
        <v>-5.3803532474462519E-3</v>
      </c>
      <c r="IY370" s="240">
        <f t="shared" ca="1" si="849"/>
        <v>1.457958234693451E-3</v>
      </c>
      <c r="IZ370" s="240">
        <f t="shared" ca="1" si="850"/>
        <v>8.2254191576414757E-3</v>
      </c>
      <c r="JA370" s="240">
        <f t="shared" ca="1" si="851"/>
        <v>1.4593159750447362E-2</v>
      </c>
      <c r="JB370" s="240">
        <f t="shared" ca="1" si="852"/>
        <v>2.0251734947366748E-2</v>
      </c>
    </row>
    <row r="371" spans="2:262">
      <c r="B371" s="248">
        <v>10</v>
      </c>
      <c r="C371" s="247">
        <f t="shared" si="853"/>
        <v>1.9531249999999998E-4</v>
      </c>
      <c r="D371" s="244">
        <f t="shared" ca="1" si="597"/>
        <v>12.34592856720897</v>
      </c>
      <c r="E371" s="243">
        <f ca="1">P361</f>
        <v>0.34592856720897086</v>
      </c>
      <c r="F371" s="242">
        <v>10</v>
      </c>
      <c r="G371" s="240">
        <f t="shared" ca="1" si="854"/>
        <v>-9.7177768114131084E-4</v>
      </c>
      <c r="H371" s="240">
        <f t="shared" ca="1" si="598"/>
        <v>-1.1189233200184674E-3</v>
      </c>
      <c r="I371" s="240">
        <f t="shared" ca="1" si="599"/>
        <v>-1.1990034995509168E-3</v>
      </c>
      <c r="J371" s="240">
        <f t="shared" ca="1" si="600"/>
        <v>-1.2072184144895719E-3</v>
      </c>
      <c r="K371" s="240">
        <f t="shared" ca="1" si="601"/>
        <v>-1.1430756834227829E-3</v>
      </c>
      <c r="L371" s="240">
        <f t="shared" ca="1" si="602"/>
        <v>-1.010419860884052E-3</v>
      </c>
      <c r="M371" s="240">
        <f t="shared" ca="1" si="603"/>
        <v>-8.1720200438924466E-4</v>
      </c>
      <c r="N371" s="240">
        <f t="shared" ca="1" si="604"/>
        <v>-5.7500310797753233E-4</v>
      </c>
      <c r="O371" s="240">
        <f t="shared" ca="1" si="605"/>
        <v>-2.9833996645516216E-4</v>
      </c>
      <c r="P371" s="240">
        <f t="shared" ca="1" si="606"/>
        <v>-3.7950750995060546E-6</v>
      </c>
      <c r="Q371" s="240">
        <f t="shared" ca="1" si="607"/>
        <v>2.9097728354567971E-4</v>
      </c>
      <c r="R371" s="240">
        <f t="shared" ca="1" si="608"/>
        <v>5.6830919311742518E-4</v>
      </c>
      <c r="S371" s="240">
        <f t="shared" ca="1" si="609"/>
        <v>8.1157807405767305E-4</v>
      </c>
      <c r="T371" s="240">
        <f t="shared" ca="1" si="610"/>
        <v>1.0062029993693328E-3</v>
      </c>
      <c r="U371" s="241">
        <f t="shared" ca="1" si="611"/>
        <v>1.1405186388350125E-3</v>
      </c>
      <c r="V371" s="240">
        <f t="shared" ca="1" si="612"/>
        <v>1.206474449672393E-3</v>
      </c>
      <c r="W371" s="240">
        <f t="shared" ca="1" si="613"/>
        <v>1.2001172058908054E-3</v>
      </c>
      <c r="X371" s="240">
        <f t="shared" ca="1" si="614"/>
        <v>1.1218279447487922E-3</v>
      </c>
      <c r="Y371" s="240">
        <f t="shared" ca="1" si="615"/>
        <v>9.7629912833585553E-4</v>
      </c>
      <c r="Z371" s="240">
        <f t="shared" ca="1" si="616"/>
        <v>7.7225338915594963E-4</v>
      </c>
      <c r="AA371" s="240">
        <f t="shared" ca="1" si="617"/>
        <v>5.2192071739750397E-4</v>
      </c>
      <c r="AB371" s="240">
        <f t="shared" ca="1" si="618"/>
        <v>2.4030542597464251E-4</v>
      </c>
      <c r="AC371" s="240">
        <f t="shared" ca="1" si="619"/>
        <v>-5.5713170382241397E-5</v>
      </c>
      <c r="AD371" s="240">
        <f t="shared" ca="1" si="620"/>
        <v>-3.4839245894529501E-4</v>
      </c>
      <c r="AE371" s="240">
        <f t="shared" ca="1" si="621"/>
        <v>-6.201899767262261E-4</v>
      </c>
      <c r="AF371" s="240">
        <f t="shared" ca="1" si="622"/>
        <v>-8.5481486173957745E-4</v>
      </c>
      <c r="AG371" s="240">
        <f t="shared" ca="1" si="623"/>
        <v>-1.0382042864389002E-3</v>
      </c>
      <c r="AH371" s="240">
        <f t="shared" ca="1" si="624"/>
        <v>-1.1593663483529699E-3</v>
      </c>
      <c r="AI371" s="240">
        <f t="shared" ca="1" si="625"/>
        <v>-1.2110388971699271E-3</v>
      </c>
      <c r="AJ371" s="240">
        <f t="shared" ca="1" si="626"/>
        <v>-1.1901248098251955E-3</v>
      </c>
      <c r="AK371" s="240">
        <f t="shared" ca="1" si="627"/>
        <v>-1.0978776242953786E-3</v>
      </c>
      <c r="AL371" s="240">
        <f t="shared" ca="1" si="628"/>
        <v>-9.398264056737942E-4</v>
      </c>
      <c r="AM371" s="240">
        <f t="shared" ca="1" si="629"/>
        <v>-7.254443478667712E-4</v>
      </c>
      <c r="AN371" s="240">
        <f t="shared" ca="1" si="630"/>
        <v>-4.6758097409440956E-4</v>
      </c>
      <c r="AO371" s="240">
        <f t="shared" ca="1" si="631"/>
        <v>-1.8169196867468213E-4</v>
      </c>
      <c r="AP371" s="240">
        <f t="shared" ca="1" si="632"/>
        <v>1.1508719795664006E-4</v>
      </c>
      <c r="AQ371" s="240">
        <f t="shared" ca="1" si="633"/>
        <v>4.0496832639573625E-4</v>
      </c>
      <c r="AR371" s="240">
        <f t="shared" ca="1" si="634"/>
        <v>6.7057666835886834E-4</v>
      </c>
      <c r="AS371" s="240">
        <f t="shared" ca="1" si="635"/>
        <v>8.9599232554661231E-4</v>
      </c>
      <c r="AT371" s="240">
        <f t="shared" ca="1" si="636"/>
        <v>1.0677044484464814E-3</v>
      </c>
      <c r="AU371" s="240">
        <f t="shared" ca="1" si="637"/>
        <v>1.1754210427892459E-3</v>
      </c>
      <c r="AV371" s="240">
        <f t="shared" ca="1" si="638"/>
        <v>1.2126858458896992E-3</v>
      </c>
      <c r="AW371" s="240">
        <f t="shared" ca="1" si="639"/>
        <v>1.1772652988500953E-3</v>
      </c>
      <c r="AX371" s="240">
        <f t="shared" ca="1" si="640"/>
        <v>1.0712824204823148E-3</v>
      </c>
      <c r="AY371" s="240">
        <f t="shared" ca="1" si="641"/>
        <v>9.0108955888139395E-4</v>
      </c>
      <c r="AZ371" s="240">
        <f t="shared" ca="1" si="642"/>
        <v>6.7688764760215868E-4</v>
      </c>
      <c r="BA371" s="240">
        <f t="shared" ca="1" si="643"/>
        <v>4.1211478726946554E-4</v>
      </c>
      <c r="BB371" s="240">
        <f t="shared" ca="1" si="644"/>
        <v>1.2264079950784657E-4</v>
      </c>
      <c r="BC371" s="240">
        <f t="shared" ca="1" si="645"/>
        <v>-1.7418397039071316E-4</v>
      </c>
      <c r="BD371" s="240">
        <f t="shared" ca="1" si="646"/>
        <v>-4.6056858967685412E-4</v>
      </c>
      <c r="BE371" s="240">
        <f t="shared" ca="1" si="647"/>
        <v>-7.1934788206185385E-4</v>
      </c>
      <c r="BF371" s="240">
        <f t="shared" ca="1" si="648"/>
        <v>-9.3501126536174649E-4</v>
      </c>
      <c r="BG371" s="240">
        <f t="shared" ca="1" si="649"/>
        <v>-1.0946324169178899E-3</v>
      </c>
      <c r="BH371" s="240">
        <f t="shared" ca="1" si="650"/>
        <v>-1.1886440449787193E-3</v>
      </c>
      <c r="BI371" s="240">
        <f t="shared" ca="1" si="651"/>
        <v>-1.2114113281879884E-3</v>
      </c>
      <c r="BJ371" s="240">
        <f t="shared" ca="1" si="652"/>
        <v>-1.1615696526538035E-3</v>
      </c>
      <c r="BK371" s="240">
        <f t="shared" ca="1" si="653"/>
        <v>-1.0421064034850515E-3</v>
      </c>
      <c r="BL371" s="240">
        <f t="shared" ca="1" si="654"/>
        <v>-8.6018190841552456E-4</v>
      </c>
      <c r="BM371" s="240">
        <f t="shared" ca="1" si="655"/>
        <v>-6.2670026570611878E-4</v>
      </c>
      <c r="BN371" s="240">
        <f t="shared" ca="1" si="656"/>
        <v>-3.5565577982499724E-4</v>
      </c>
      <c r="BO371" s="240">
        <f t="shared" ca="1" si="657"/>
        <v>-6.3294177912929161E-5</v>
      </c>
      <c r="BP371" s="240">
        <f t="shared" ca="1" si="658"/>
        <v>2.3286111838340118E-4</v>
      </c>
      <c r="BQ371" s="240">
        <f t="shared" ca="1" si="659"/>
        <v>5.1505930288439855E-4</v>
      </c>
      <c r="BR371" s="240">
        <f t="shared" ca="1" si="660"/>
        <v>7.6638612370951949E-4</v>
      </c>
      <c r="BS371" s="240">
        <f t="shared" ca="1" si="661"/>
        <v>9.7177768114130975E-4</v>
      </c>
      <c r="BT371" s="240">
        <f t="shared" ca="1" si="662"/>
        <v>1.1189233200184666E-3</v>
      </c>
      <c r="BU371" s="240">
        <f t="shared" ca="1" si="663"/>
        <v>1.1990034995509166E-3</v>
      </c>
      <c r="BV371" s="240">
        <f t="shared" ca="1" si="664"/>
        <v>1.2072184144895719E-3</v>
      </c>
      <c r="BW371" s="240">
        <f t="shared" ca="1" si="665"/>
        <v>1.1430756834227827E-3</v>
      </c>
      <c r="BX371" s="240">
        <f t="shared" ca="1" si="666"/>
        <v>1.0104198608840533E-3</v>
      </c>
      <c r="BY371" s="240">
        <f t="shared" ca="1" si="667"/>
        <v>8.1720200438924553E-4</v>
      </c>
      <c r="BZ371" s="240">
        <f t="shared" ca="1" si="668"/>
        <v>5.7500310797753266E-4</v>
      </c>
      <c r="CA371" s="240">
        <f t="shared" ca="1" si="669"/>
        <v>2.9833996645516135E-4</v>
      </c>
      <c r="CB371" s="240">
        <f t="shared" ca="1" si="670"/>
        <v>3.7950750995084399E-6</v>
      </c>
      <c r="CC371" s="240">
        <f t="shared" ca="1" si="671"/>
        <v>-2.9097728354567846E-4</v>
      </c>
      <c r="CD371" s="240">
        <f t="shared" ca="1" si="672"/>
        <v>-5.683091931174255E-4</v>
      </c>
      <c r="CE371" s="240">
        <f t="shared" ca="1" si="673"/>
        <v>-8.1157807405767414E-4</v>
      </c>
      <c r="CF371" s="240">
        <f t="shared" ca="1" si="674"/>
        <v>-1.006202999369332E-3</v>
      </c>
      <c r="CG371" s="240">
        <f t="shared" ca="1" si="675"/>
        <v>-1.1405186388350123E-3</v>
      </c>
      <c r="CH371" s="240">
        <f t="shared" ca="1" si="676"/>
        <v>-1.206474449672393E-3</v>
      </c>
      <c r="CI371" s="240">
        <f t="shared" ca="1" si="677"/>
        <v>-1.2001172058908058E-3</v>
      </c>
      <c r="CJ371" s="240">
        <f t="shared" ca="1" si="678"/>
        <v>-1.1218279447487928E-3</v>
      </c>
      <c r="CK371" s="240">
        <f t="shared" ca="1" si="679"/>
        <v>-9.7629912833585607E-4</v>
      </c>
      <c r="CL371" s="240">
        <f t="shared" ca="1" si="680"/>
        <v>-7.7225338915594942E-4</v>
      </c>
      <c r="CM371" s="240">
        <f t="shared" ca="1" si="681"/>
        <v>-5.2192071739750635E-4</v>
      </c>
      <c r="CN371" s="240">
        <f t="shared" ca="1" si="682"/>
        <v>-2.4030542597464446E-4</v>
      </c>
      <c r="CO371" s="240">
        <f t="shared" ca="1" si="683"/>
        <v>5.5713170382240638E-5</v>
      </c>
      <c r="CP371" s="240">
        <f t="shared" ca="1" si="684"/>
        <v>3.4839245894529631E-4</v>
      </c>
      <c r="CQ371" s="240">
        <f t="shared" ca="1" si="685"/>
        <v>6.2018997672622458E-4</v>
      </c>
      <c r="CR371" s="240">
        <f t="shared" ca="1" si="686"/>
        <v>8.5481486173957701E-4</v>
      </c>
      <c r="CS371" s="240">
        <f t="shared" ca="1" si="687"/>
        <v>1.0382042864389004E-3</v>
      </c>
      <c r="CT371" s="240">
        <f t="shared" ca="1" si="688"/>
        <v>1.1593663483529702E-3</v>
      </c>
      <c r="CU371" s="240">
        <f t="shared" ca="1" si="689"/>
        <v>1.2110388971699269E-3</v>
      </c>
      <c r="CV371" s="240">
        <f t="shared" ca="1" si="690"/>
        <v>1.1901248098251959E-3</v>
      </c>
      <c r="CW371" s="240">
        <f t="shared" ca="1" si="691"/>
        <v>1.0978776242953786E-3</v>
      </c>
      <c r="CX371" s="240">
        <f t="shared" ca="1" si="692"/>
        <v>9.3982640567379604E-4</v>
      </c>
      <c r="CY371" s="240">
        <f t="shared" ca="1" si="693"/>
        <v>7.2544434786677174E-4</v>
      </c>
      <c r="CZ371" s="240">
        <f t="shared" ca="1" si="694"/>
        <v>4.6758097409441016E-4</v>
      </c>
      <c r="DA371" s="240">
        <f t="shared" ca="1" si="695"/>
        <v>1.8169196867468082E-4</v>
      </c>
      <c r="DB371" s="240">
        <f t="shared" ca="1" si="696"/>
        <v>-1.1508719795663713E-4</v>
      </c>
      <c r="DC371" s="240">
        <f t="shared" ca="1" si="697"/>
        <v>-4.049683263957356E-4</v>
      </c>
      <c r="DD371" s="240">
        <f t="shared" ca="1" si="698"/>
        <v>-6.705766683588678E-4</v>
      </c>
      <c r="DE371" s="240">
        <f t="shared" ca="1" si="699"/>
        <v>-8.9599232554661318E-4</v>
      </c>
      <c r="DF371" s="240">
        <f t="shared" ca="1" si="700"/>
        <v>-1.0677044484464799E-3</v>
      </c>
      <c r="DG371" s="240">
        <f t="shared" ca="1" si="701"/>
        <v>-1.1754210427892459E-3</v>
      </c>
      <c r="DH371" s="240">
        <f t="shared" ca="1" si="702"/>
        <v>-1.2126858458896992E-3</v>
      </c>
      <c r="DI371" s="240">
        <f t="shared" ca="1" si="703"/>
        <v>-1.1772652988500951E-3</v>
      </c>
      <c r="DJ371" s="240">
        <f t="shared" ca="1" si="704"/>
        <v>-1.0712824204823161E-3</v>
      </c>
      <c r="DK371" s="240">
        <f t="shared" ca="1" si="705"/>
        <v>-9.0108955888139439E-4</v>
      </c>
      <c r="DL371" s="240">
        <f t="shared" ca="1" si="706"/>
        <v>-6.7688764760215933E-4</v>
      </c>
      <c r="DM371" s="240">
        <f t="shared" ca="1" si="707"/>
        <v>-4.1211478726946424E-4</v>
      </c>
      <c r="DN371" s="240">
        <f t="shared" ca="1" si="708"/>
        <v>-1.2264079950784733E-4</v>
      </c>
      <c r="DO371" s="240">
        <f t="shared" ca="1" si="709"/>
        <v>1.7418397039071235E-4</v>
      </c>
      <c r="DP371" s="240">
        <f t="shared" ca="1" si="710"/>
        <v>4.6056858967685548E-4</v>
      </c>
      <c r="DQ371" s="240">
        <f t="shared" ca="1" si="711"/>
        <v>7.1934788206185157E-4</v>
      </c>
      <c r="DR371" s="240">
        <f t="shared" ca="1" si="712"/>
        <v>9.3501126536174595E-4</v>
      </c>
      <c r="DS371" s="240">
        <f t="shared" ca="1" si="713"/>
        <v>1.0946324169178894E-3</v>
      </c>
      <c r="DT371" s="240">
        <f t="shared" ca="1" si="714"/>
        <v>1.1886440449787195E-3</v>
      </c>
      <c r="DU371" s="240">
        <f t="shared" ca="1" si="715"/>
        <v>1.2114113281879884E-3</v>
      </c>
      <c r="DV371" s="240">
        <f t="shared" ca="1" si="716"/>
        <v>1.1615696526538037E-3</v>
      </c>
      <c r="DW371" s="240">
        <f t="shared" ca="1" si="717"/>
        <v>1.0421064034850519E-3</v>
      </c>
      <c r="DX371" s="240">
        <f t="shared" ca="1" si="718"/>
        <v>8.6018190841552359E-4</v>
      </c>
      <c r="DY371" s="240">
        <f t="shared" ca="1" si="719"/>
        <v>6.2670026570612128E-4</v>
      </c>
      <c r="DZ371" s="240">
        <f t="shared" ca="1" si="720"/>
        <v>3.5565577982499789E-4</v>
      </c>
      <c r="EA371" s="240">
        <f t="shared" ca="1" si="721"/>
        <v>6.3294177912929812E-5</v>
      </c>
      <c r="EB371" s="240">
        <f t="shared" ca="1" si="722"/>
        <v>-2.3286111838340253E-4</v>
      </c>
      <c r="EC371" s="240">
        <f t="shared" ca="1" si="723"/>
        <v>-5.1505930288439584E-4</v>
      </c>
      <c r="ED371" s="240">
        <f t="shared" ca="1" si="724"/>
        <v>-7.6638612370951884E-4</v>
      </c>
      <c r="EE371" s="240">
        <f t="shared" ca="1" si="725"/>
        <v>-9.7177768114131073E-4</v>
      </c>
      <c r="EF371" s="240">
        <f t="shared" ca="1" si="726"/>
        <v>-1.1189233200184661E-3</v>
      </c>
      <c r="EG371" s="240">
        <f t="shared" ca="1" si="727"/>
        <v>-1.1990034995509164E-3</v>
      </c>
      <c r="EH371" s="240">
        <f t="shared" ca="1" si="728"/>
        <v>-1.2072184144895724E-3</v>
      </c>
      <c r="EI371" s="240">
        <f t="shared" ca="1" si="729"/>
        <v>-1.1430756834227829E-3</v>
      </c>
      <c r="EJ371" s="240">
        <f t="shared" ca="1" si="730"/>
        <v>-1.0104198608840537E-3</v>
      </c>
      <c r="EK371" s="240">
        <f t="shared" ca="1" si="731"/>
        <v>-8.1720200438924293E-4</v>
      </c>
      <c r="EL371" s="240">
        <f t="shared" ca="1" si="732"/>
        <v>-5.7500310797753309E-4</v>
      </c>
      <c r="EM371" s="240">
        <f t="shared" ca="1" si="733"/>
        <v>-2.9833996645516617E-4</v>
      </c>
      <c r="EN371" s="240">
        <f t="shared" ca="1" si="734"/>
        <v>-3.795075099504862E-6</v>
      </c>
      <c r="EO371" s="240">
        <f t="shared" ca="1" si="735"/>
        <v>2.9097728354567776E-4</v>
      </c>
      <c r="EP371" s="240">
        <f t="shared" ca="1" si="736"/>
        <v>5.6830919311742117E-4</v>
      </c>
      <c r="EQ371" s="240">
        <f t="shared" ca="1" si="737"/>
        <v>8.115780740576736E-4</v>
      </c>
      <c r="ER371" s="240">
        <f t="shared" ca="1" si="738"/>
        <v>1.0062029993693313E-3</v>
      </c>
      <c r="ES371" s="240">
        <f t="shared" ca="1" si="739"/>
        <v>1.1405186388350136E-3</v>
      </c>
      <c r="ET371" s="240">
        <f t="shared" ca="1" si="740"/>
        <v>1.2064744496723928E-3</v>
      </c>
      <c r="EU371" s="240">
        <f t="shared" ca="1" si="741"/>
        <v>1.2001172058908058E-3</v>
      </c>
      <c r="EV371" s="240">
        <f t="shared" ca="1" si="742"/>
        <v>1.1218279447487915E-3</v>
      </c>
      <c r="EW371" s="240">
        <f t="shared" ca="1" si="743"/>
        <v>9.762991283358564E-4</v>
      </c>
      <c r="EX371" s="240">
        <f t="shared" ca="1" si="744"/>
        <v>7.7225338915595321E-4</v>
      </c>
      <c r="EY371" s="240">
        <f t="shared" ca="1" si="745"/>
        <v>5.2192071739750332E-4</v>
      </c>
      <c r="EZ371" s="240">
        <f t="shared" ca="1" si="746"/>
        <v>2.4030542597464511E-4</v>
      </c>
      <c r="FA371" s="240">
        <f t="shared" ca="1" si="747"/>
        <v>-5.571317038223565E-5</v>
      </c>
      <c r="FB371" s="240">
        <f t="shared" ca="1" si="748"/>
        <v>-3.4839245894529566E-4</v>
      </c>
      <c r="FC371" s="240">
        <f t="shared" ca="1" si="749"/>
        <v>-6.2018997672622393E-4</v>
      </c>
      <c r="FD371" s="240">
        <f t="shared" ca="1" si="750"/>
        <v>-8.5481486173957951E-4</v>
      </c>
      <c r="FE371" s="240">
        <f t="shared" ca="1" si="751"/>
        <v>-1.0382042864389E-3</v>
      </c>
      <c r="FF371" s="240">
        <f t="shared" ca="1" si="752"/>
        <v>-1.1593663483529686E-3</v>
      </c>
      <c r="FG371" s="240">
        <f t="shared" ca="1" si="753"/>
        <v>-1.2110388971699271E-3</v>
      </c>
      <c r="FH371" s="240">
        <f t="shared" ca="1" si="754"/>
        <v>-1.1901248098251959E-3</v>
      </c>
      <c r="FI371" s="240">
        <f t="shared" ca="1" si="755"/>
        <v>-1.0978776242953807E-3</v>
      </c>
      <c r="FJ371" s="240">
        <f t="shared" ca="1" si="756"/>
        <v>-9.3982640567379376E-4</v>
      </c>
      <c r="FK371" s="240">
        <f t="shared" ca="1" si="757"/>
        <v>-7.2544434786677228E-4</v>
      </c>
      <c r="FL371" s="240">
        <f t="shared" ca="1" si="758"/>
        <v>-4.6758097409441493E-4</v>
      </c>
      <c r="FM371" s="240">
        <f t="shared" ca="1" si="759"/>
        <v>-1.8169196867468148E-4</v>
      </c>
      <c r="FN371" s="240">
        <f t="shared" ca="1" si="760"/>
        <v>1.1508719795663626E-4</v>
      </c>
      <c r="FO371" s="240">
        <f t="shared" ca="1" si="761"/>
        <v>4.0496832639573896E-4</v>
      </c>
      <c r="FP371" s="240">
        <f t="shared" ca="1" si="762"/>
        <v>6.7057666835886715E-4</v>
      </c>
      <c r="FQ371" s="240">
        <f t="shared" ca="1" si="763"/>
        <v>8.9599232554660982E-4</v>
      </c>
      <c r="FR371" s="240">
        <f t="shared" ca="1" si="764"/>
        <v>1.0677044484464816E-3</v>
      </c>
      <c r="FS371" s="240">
        <f t="shared" ca="1" si="765"/>
        <v>1.1754210427892455E-3</v>
      </c>
      <c r="FT371" s="240">
        <f t="shared" ca="1" si="766"/>
        <v>1.2126858458896992E-3</v>
      </c>
      <c r="FU371" s="240">
        <f t="shared" ca="1" si="767"/>
        <v>1.1772652988500951E-3</v>
      </c>
      <c r="FV371" s="240">
        <f t="shared" ca="1" si="768"/>
        <v>1.0712824204823163E-3</v>
      </c>
      <c r="FW371" s="240">
        <f t="shared" ca="1" si="769"/>
        <v>9.0108955888139211E-4</v>
      </c>
      <c r="FX371" s="240">
        <f t="shared" ca="1" si="770"/>
        <v>6.7688764760215998E-4</v>
      </c>
      <c r="FY371" s="240">
        <f t="shared" ca="1" si="771"/>
        <v>4.1211478726946901E-4</v>
      </c>
      <c r="FZ371" s="240">
        <f t="shared" ca="1" si="772"/>
        <v>1.2264079950784375E-4</v>
      </c>
      <c r="GA371" s="240">
        <f t="shared" ca="1" si="773"/>
        <v>-1.741839703907117E-4</v>
      </c>
      <c r="GB371" s="240">
        <f t="shared" ca="1" si="774"/>
        <v>-4.6056858967685076E-4</v>
      </c>
      <c r="GC371" s="240">
        <f t="shared" ca="1" si="775"/>
        <v>-7.1934788206185439E-4</v>
      </c>
      <c r="GD371" s="240">
        <f t="shared" ca="1" si="776"/>
        <v>-9.350112653617454E-4</v>
      </c>
      <c r="GE371" s="240">
        <f t="shared" ca="1" si="777"/>
        <v>-1.0946324169178873E-3</v>
      </c>
      <c r="GF371" s="240">
        <f t="shared" ca="1" si="778"/>
        <v>-1.1886440449787193E-3</v>
      </c>
      <c r="GG371" s="240">
        <f t="shared" ca="1" si="779"/>
        <v>-1.2114113281879886E-3</v>
      </c>
      <c r="GH371" s="240">
        <f t="shared" ca="1" si="780"/>
        <v>-1.1615696526538026E-3</v>
      </c>
      <c r="GI371" s="240">
        <f t="shared" ca="1" si="781"/>
        <v>-1.0421064034850521E-3</v>
      </c>
      <c r="GJ371" s="240">
        <f t="shared" ca="1" si="782"/>
        <v>-8.6018190841552716E-4</v>
      </c>
      <c r="GK371" s="240">
        <f t="shared" ca="1" si="783"/>
        <v>-6.2670026570611813E-4</v>
      </c>
      <c r="GL371" s="240">
        <f t="shared" ca="1" si="784"/>
        <v>-3.5565577982499865E-4</v>
      </c>
      <c r="GM371" s="240">
        <f t="shared" ca="1" si="785"/>
        <v>-6.3294177912934799E-5</v>
      </c>
      <c r="GN371" s="240">
        <f t="shared" ca="1" si="786"/>
        <v>2.3286111838340172E-4</v>
      </c>
      <c r="GO371" s="240">
        <f t="shared" ca="1" si="787"/>
        <v>5.1505930288439509E-4</v>
      </c>
      <c r="GP371" s="240">
        <f t="shared" ca="1" si="788"/>
        <v>7.6638612370951494E-4</v>
      </c>
      <c r="GQ371" s="240">
        <f t="shared" ca="1" si="789"/>
        <v>9.717776811413103E-4</v>
      </c>
      <c r="GR371" s="240">
        <f t="shared" ca="1" si="790"/>
        <v>1.1189233200184659E-3</v>
      </c>
      <c r="GS371" s="240">
        <f t="shared" ca="1" si="791"/>
        <v>1.1990034995509168E-3</v>
      </c>
      <c r="GT371" s="240">
        <f t="shared" ca="1" si="792"/>
        <v>1.2072184144895721E-3</v>
      </c>
      <c r="GU371" s="240">
        <f t="shared" ca="1" si="793"/>
        <v>1.1430756834227844E-3</v>
      </c>
      <c r="GV371" s="240">
        <f t="shared" ca="1" si="794"/>
        <v>1.0104198608840518E-3</v>
      </c>
      <c r="GW371" s="240">
        <f t="shared" ca="1" si="795"/>
        <v>8.1720200438924672E-4</v>
      </c>
      <c r="GX371" s="240">
        <f t="shared" ca="1" si="796"/>
        <v>5.7500310797753765E-4</v>
      </c>
      <c r="GY371" s="240">
        <f t="shared" ca="1" si="797"/>
        <v>2.9833996645516286E-4</v>
      </c>
      <c r="GZ371" s="240">
        <f t="shared" ca="1" si="798"/>
        <v>3.7950750995098493E-6</v>
      </c>
      <c r="HA371" s="240">
        <f t="shared" ca="1" si="799"/>
        <v>-2.9097728354568123E-4</v>
      </c>
      <c r="HB371" s="240">
        <f t="shared" ca="1" si="800"/>
        <v>-5.6830919311742431E-4</v>
      </c>
      <c r="HC371" s="240">
        <f t="shared" ca="1" si="801"/>
        <v>-8.115780740576698E-4</v>
      </c>
      <c r="HD371" s="240">
        <f t="shared" ca="1" si="802"/>
        <v>-1.0062029993693335E-3</v>
      </c>
      <c r="HE371" s="240">
        <f t="shared" ca="1" si="803"/>
        <v>-1.1405186388350119E-3</v>
      </c>
      <c r="HF371" s="240">
        <f t="shared" ca="1" si="804"/>
        <v>-1.2064744496723921E-3</v>
      </c>
      <c r="HG371" s="240">
        <f t="shared" ca="1" si="805"/>
        <v>-1.2001172058908054E-3</v>
      </c>
      <c r="HH371" s="240">
        <f t="shared" ca="1" si="806"/>
        <v>-1.1218279447487932E-3</v>
      </c>
      <c r="HI371" s="240">
        <f t="shared" ca="1" si="807"/>
        <v>-9.7629912833585943E-4</v>
      </c>
      <c r="HJ371" s="240">
        <f t="shared" ca="1" si="808"/>
        <v>-7.7225338915595061E-4</v>
      </c>
      <c r="HK371" s="240">
        <f t="shared" ca="1" si="809"/>
        <v>-5.2192071739750787E-4</v>
      </c>
      <c r="HL371" s="240">
        <f t="shared" ca="1" si="810"/>
        <v>-2.4030542597464148E-4</v>
      </c>
      <c r="HM371" s="240">
        <f t="shared" ca="1" si="811"/>
        <v>5.571317038223912E-5</v>
      </c>
      <c r="HN371" s="240">
        <f t="shared" ca="1" si="812"/>
        <v>3.4839245894529078E-4</v>
      </c>
      <c r="HO371" s="240">
        <f t="shared" ca="1" si="813"/>
        <v>6.2018997672622696E-4</v>
      </c>
      <c r="HP371" s="240">
        <f t="shared" ca="1" si="814"/>
        <v>8.5481486173957593E-4</v>
      </c>
      <c r="HQ371" s="240">
        <f t="shared" ca="1" si="815"/>
        <v>1.0382042864388974E-3</v>
      </c>
      <c r="HR371" s="240">
        <f t="shared" ca="1" si="816"/>
        <v>1.1593663483529699E-3</v>
      </c>
      <c r="HS371" s="240">
        <f t="shared" ca="1" si="817"/>
        <v>1.2110388971699267E-3</v>
      </c>
      <c r="HT371" s="240">
        <f t="shared" ca="1" si="818"/>
        <v>1.1901248098251951E-3</v>
      </c>
      <c r="HU371" s="240">
        <f t="shared" ca="1" si="819"/>
        <v>1.097877624295379E-3</v>
      </c>
      <c r="HV371" s="240">
        <f t="shared" ca="1" si="820"/>
        <v>9.3982640567379701E-4</v>
      </c>
      <c r="HW371" s="240">
        <f t="shared" ca="1" si="821"/>
        <v>7.2544434786676946E-4</v>
      </c>
      <c r="HX371" s="240">
        <f t="shared" ca="1" si="822"/>
        <v>4.6758097409441162E-4</v>
      </c>
      <c r="HY371" s="240">
        <f t="shared" ca="1" si="823"/>
        <v>1.8169196867468646E-4</v>
      </c>
      <c r="HZ371" s="240">
        <f t="shared" ca="1" si="824"/>
        <v>-1.1508719795663995E-4</v>
      </c>
      <c r="IA371" s="240">
        <f t="shared" ca="1" si="825"/>
        <v>-4.0496832639573419E-4</v>
      </c>
      <c r="IB371" s="240">
        <f t="shared" ca="1" si="826"/>
        <v>-6.7057666835886281E-4</v>
      </c>
      <c r="IC371" s="240">
        <f t="shared" ca="1" si="827"/>
        <v>-8.9599232554661221E-4</v>
      </c>
      <c r="ID371" s="240">
        <f t="shared" ca="1" si="828"/>
        <v>-1.0677044484464792E-3</v>
      </c>
      <c r="IE371" s="240">
        <f t="shared" ca="1" si="829"/>
        <v>2.9609387949533061E-4</v>
      </c>
      <c r="IF371" s="240">
        <f t="shared" ca="1" si="830"/>
        <v>-1.2126858458896995E-3</v>
      </c>
      <c r="IG371" s="240">
        <f t="shared" ca="1" si="831"/>
        <v>-1.1772652988500962E-3</v>
      </c>
      <c r="IH371" s="240">
        <f t="shared" ca="1" si="832"/>
        <v>-1.0712824204823148E-3</v>
      </c>
      <c r="II371" s="240">
        <f t="shared" ca="1" si="833"/>
        <v>-9.0108955888139547E-4</v>
      </c>
      <c r="IJ371" s="240">
        <f t="shared" ca="1" si="834"/>
        <v>-6.768876476021641E-4</v>
      </c>
      <c r="IK371" s="240">
        <f t="shared" ca="1" si="835"/>
        <v>-4.1211478726946565E-4</v>
      </c>
      <c r="IL371" s="240">
        <f t="shared" ca="1" si="836"/>
        <v>-1.2264079950784885E-4</v>
      </c>
      <c r="IM371" s="240">
        <f t="shared" ca="1" si="837"/>
        <v>1.7418397039070671E-4</v>
      </c>
      <c r="IN371" s="240">
        <f t="shared" ca="1" si="838"/>
        <v>4.6056858967685407E-4</v>
      </c>
      <c r="IO371" s="240">
        <f t="shared" ca="1" si="839"/>
        <v>7.1934788206185027E-4</v>
      </c>
      <c r="IP371" s="240">
        <f t="shared" ca="1" si="840"/>
        <v>9.3501126536174768E-4</v>
      </c>
      <c r="IQ371" s="240">
        <f t="shared" ca="1" si="841"/>
        <v>1.094632416917889E-3</v>
      </c>
      <c r="IR371" s="240">
        <f t="shared" ca="1" si="842"/>
        <v>1.1886440449787182E-3</v>
      </c>
      <c r="IS371" s="240">
        <f t="shared" ca="1" si="843"/>
        <v>1.2114113281879884E-3</v>
      </c>
      <c r="IT371" s="240">
        <f t="shared" ca="1" si="844"/>
        <v>1.1615696526538041E-3</v>
      </c>
      <c r="IU371" s="240">
        <f t="shared" ca="1" si="845"/>
        <v>1.0421064034850547E-3</v>
      </c>
      <c r="IV371" s="240">
        <f t="shared" ca="1" si="846"/>
        <v>8.6018190841552467E-4</v>
      </c>
      <c r="IW371" s="240">
        <f t="shared" ca="1" si="847"/>
        <v>6.2670026570612269E-4</v>
      </c>
      <c r="IX371" s="240">
        <f t="shared" ca="1" si="848"/>
        <v>3.5565577982499529E-4</v>
      </c>
      <c r="IY371" s="240">
        <f t="shared" ca="1" si="849"/>
        <v>6.3294177912931221E-5</v>
      </c>
      <c r="IZ371" s="240">
        <f t="shared" ca="1" si="850"/>
        <v>-2.3286111838339673E-4</v>
      </c>
      <c r="JA371" s="240">
        <f t="shared" ca="1" si="851"/>
        <v>-5.1505930288439845E-4</v>
      </c>
      <c r="JB371" s="240">
        <f t="shared" ca="1" si="852"/>
        <v>-7.6638612370951776E-4</v>
      </c>
    </row>
    <row r="372" spans="2:262">
      <c r="B372" s="248">
        <v>11</v>
      </c>
      <c r="C372" s="247">
        <f t="shared" si="853"/>
        <v>2.1484374999999997E-4</v>
      </c>
      <c r="D372" s="244">
        <f t="shared" ca="1" si="597"/>
        <v>12.347222881667847</v>
      </c>
      <c r="E372" s="243">
        <f ca="1">Q361</f>
        <v>0.34722288166784576</v>
      </c>
      <c r="F372" s="242">
        <v>11</v>
      </c>
      <c r="G372" s="240">
        <f t="shared" ca="1" si="854"/>
        <v>-1.9475600775710214E-2</v>
      </c>
      <c r="H372" s="240">
        <f t="shared" ca="1" si="598"/>
        <v>-2.2839575241167677E-2</v>
      </c>
      <c r="I372" s="240">
        <f t="shared" ca="1" si="599"/>
        <v>-2.4548871165032828E-2</v>
      </c>
      <c r="J372" s="240">
        <f t="shared" ca="1" si="600"/>
        <v>-2.4479653701141225E-2</v>
      </c>
      <c r="K372" s="240">
        <f t="shared" ca="1" si="601"/>
        <v>-2.2636937507208511E-2</v>
      </c>
      <c r="L372" s="240">
        <f t="shared" ca="1" si="602"/>
        <v>-1.915422344356808E-2</v>
      </c>
      <c r="M372" s="240">
        <f t="shared" ca="1" si="603"/>
        <v>-1.4283826720409142E-2</v>
      </c>
      <c r="N372" s="240">
        <f t="shared" ca="1" si="604"/>
        <v>-8.3785971986313247E-3</v>
      </c>
      <c r="O372" s="240">
        <f t="shared" ca="1" si="605"/>
        <v>-1.8663561695540405E-3</v>
      </c>
      <c r="P372" s="240">
        <f t="shared" ca="1" si="606"/>
        <v>4.7810983856996381E-3</v>
      </c>
      <c r="Q372" s="240">
        <f t="shared" ca="1" si="607"/>
        <v>1.1082172554255098E-2</v>
      </c>
      <c r="R372" s="240">
        <f t="shared" ca="1" si="608"/>
        <v>1.6580366943912718E-2</v>
      </c>
      <c r="S372" s="240">
        <f t="shared" ca="1" si="609"/>
        <v>2.0877349091042822E-2</v>
      </c>
      <c r="T372" s="240">
        <f t="shared" ca="1" si="610"/>
        <v>2.366181179849379E-2</v>
      </c>
      <c r="U372" s="241">
        <f t="shared" ca="1" si="611"/>
        <v>2.4732026678446116E-2</v>
      </c>
      <c r="V372" s="240">
        <f t="shared" ca="1" si="612"/>
        <v>2.401045894410752E-2</v>
      </c>
      <c r="W372" s="240">
        <f t="shared" ca="1" si="613"/>
        <v>2.1549384639743638E-2</v>
      </c>
      <c r="X372" s="240">
        <f t="shared" ca="1" si="614"/>
        <v>1.7527103352702095E-2</v>
      </c>
      <c r="Y372" s="240">
        <f t="shared" ca="1" si="615"/>
        <v>1.2235020788370941E-2</v>
      </c>
      <c r="Z372" s="240">
        <f t="shared" ca="1" si="616"/>
        <v>6.0565370479810331E-3</v>
      </c>
      <c r="AA372" s="240">
        <f t="shared" ca="1" si="617"/>
        <v>-5.6072989147596015E-4</v>
      </c>
      <c r="AB372" s="240">
        <f t="shared" ca="1" si="618"/>
        <v>-7.1373731455422465E-3</v>
      </c>
      <c r="AC372" s="240">
        <f t="shared" ca="1" si="619"/>
        <v>-1.3196928929173497E-2</v>
      </c>
      <c r="AD372" s="240">
        <f t="shared" ca="1" si="620"/>
        <v>-1.8300395342339477E-2</v>
      </c>
      <c r="AE372" s="240">
        <f t="shared" ca="1" si="621"/>
        <v>-2.207803712190877E-2</v>
      </c>
      <c r="AF372" s="240">
        <f t="shared" ca="1" si="622"/>
        <v>-2.425617217333834E-2</v>
      </c>
      <c r="AG372" s="240">
        <f t="shared" ca="1" si="623"/>
        <v>-2.4676999255044935E-2</v>
      </c>
      <c r="AH372" s="240">
        <f t="shared" ca="1" si="624"/>
        <v>-2.3310030341990071E-2</v>
      </c>
      <c r="AI372" s="240">
        <f t="shared" ca="1" si="625"/>
        <v>-2.0254299418106112E-2</v>
      </c>
      <c r="AJ372" s="240">
        <f t="shared" ca="1" si="626"/>
        <v>-1.5731187675260282E-2</v>
      </c>
      <c r="AK372" s="240">
        <f t="shared" ca="1" si="627"/>
        <v>-1.0068384917798021E-2</v>
      </c>
      <c r="AL372" s="240">
        <f t="shared" ca="1" si="628"/>
        <v>-3.6761491347187553E-3</v>
      </c>
      <c r="AM372" s="240">
        <f t="shared" ca="1" si="629"/>
        <v>2.9824158171249133E-3</v>
      </c>
      <c r="AN372" s="240">
        <f t="shared" ca="1" si="630"/>
        <v>9.4249111003082368E-3</v>
      </c>
      <c r="AO372" s="240">
        <f t="shared" ca="1" si="631"/>
        <v>1.5184591664328775E-2</v>
      </c>
      <c r="AP372" s="240">
        <f t="shared" ca="1" si="632"/>
        <v>1.9844180929605798E-2</v>
      </c>
      <c r="AQ372" s="240">
        <f t="shared" ca="1" si="633"/>
        <v>2.3066101586207963E-2</v>
      </c>
      <c r="AR372" s="240">
        <f t="shared" ca="1" si="634"/>
        <v>2.4616932350381135E-2</v>
      </c>
      <c r="AS372" s="240">
        <f t="shared" ca="1" si="635"/>
        <v>2.4384318838997682E-2</v>
      </c>
      <c r="AT372" s="240">
        <f t="shared" ca="1" si="636"/>
        <v>2.2385113405120491E-2</v>
      </c>
      <c r="AU372" s="240">
        <f t="shared" ca="1" si="637"/>
        <v>1.8764154220945899E-2</v>
      </c>
      <c r="AV372" s="240">
        <f t="shared" ca="1" si="638"/>
        <v>1.3783772060963777E-2</v>
      </c>
      <c r="AW372" s="240">
        <f t="shared" ca="1" si="639"/>
        <v>7.8047849965276438E-3</v>
      </c>
      <c r="AX372" s="240">
        <f t="shared" ca="1" si="640"/>
        <v>1.2603578957016033E-3</v>
      </c>
      <c r="AY372" s="240">
        <f t="shared" ca="1" si="641"/>
        <v>-5.3753794481006256E-3</v>
      </c>
      <c r="AZ372" s="240">
        <f t="shared" ca="1" si="642"/>
        <v>-1.1621682008997769E-2</v>
      </c>
      <c r="BA372" s="240">
        <f t="shared" ca="1" si="643"/>
        <v>-1.7026018481014406E-2</v>
      </c>
      <c r="BB372" s="240">
        <f t="shared" ca="1" si="644"/>
        <v>-2.1196856206587254E-2</v>
      </c>
      <c r="BC372" s="240">
        <f t="shared" ca="1" si="645"/>
        <v>-2.3832026883018234E-2</v>
      </c>
      <c r="BD372" s="240">
        <f t="shared" ca="1" si="646"/>
        <v>-2.4740618011905687E-2</v>
      </c>
      <c r="BE372" s="240">
        <f t="shared" ca="1" si="647"/>
        <v>-2.385680410270629E-2</v>
      </c>
      <c r="BF372" s="240">
        <f t="shared" ca="1" si="648"/>
        <v>-2.1244615589211865E-2</v>
      </c>
      <c r="BG372" s="240">
        <f t="shared" ca="1" si="649"/>
        <v>-1.7093299961107877E-2</v>
      </c>
      <c r="BH372" s="240">
        <f t="shared" ca="1" si="650"/>
        <v>-1.1703611186743922E-2</v>
      </c>
      <c r="BI372" s="240">
        <f t="shared" ca="1" si="651"/>
        <v>-5.4660207292112351E-3</v>
      </c>
      <c r="BJ372" s="240">
        <f t="shared" ca="1" si="652"/>
        <v>1.1675712788328674E-3</v>
      </c>
      <c r="BK372" s="240">
        <f t="shared" ca="1" si="653"/>
        <v>7.7165752365098202E-3</v>
      </c>
      <c r="BL372" s="240">
        <f t="shared" ca="1" si="654"/>
        <v>1.3706529766883033E-2</v>
      </c>
      <c r="BM372" s="240">
        <f t="shared" ca="1" si="655"/>
        <v>1.8703475432359413E-2</v>
      </c>
      <c r="BN372" s="240">
        <f t="shared" ca="1" si="656"/>
        <v>2.2345394170919006E-2</v>
      </c>
      <c r="BO372" s="240">
        <f t="shared" ca="1" si="657"/>
        <v>2.4368436733033939E-2</v>
      </c>
      <c r="BP372" s="240">
        <f t="shared" ca="1" si="658"/>
        <v>2.4626037997378052E-2</v>
      </c>
      <c r="BQ372" s="240">
        <f t="shared" ca="1" si="659"/>
        <v>2.3099535301450126E-2</v>
      </c>
      <c r="BR372" s="240">
        <f t="shared" ca="1" si="660"/>
        <v>1.9899520511690916E-2</v>
      </c>
      <c r="BS372" s="240">
        <f t="shared" ca="1" si="661"/>
        <v>1.5257827878496132E-2</v>
      </c>
      <c r="BT372" s="240">
        <f t="shared" ca="1" si="662"/>
        <v>9.5107381389510533E-3</v>
      </c>
      <c r="BU372" s="240">
        <f t="shared" ca="1" si="663"/>
        <v>3.0746156942416513E-3</v>
      </c>
      <c r="BV372" s="240">
        <f t="shared" ca="1" si="664"/>
        <v>-3.5842561036927914E-3</v>
      </c>
      <c r="BW372" s="240">
        <f t="shared" ca="1" si="665"/>
        <v>-9.9834561870823096E-3</v>
      </c>
      <c r="BX372" s="240">
        <f t="shared" ca="1" si="666"/>
        <v>-1.5659376150361871E-2</v>
      </c>
      <c r="BY372" s="240">
        <f t="shared" ca="1" si="667"/>
        <v>-2.0200807690931105E-2</v>
      </c>
      <c r="BZ372" s="240">
        <f t="shared" ca="1" si="668"/>
        <v>-2.327873377414981E-2</v>
      </c>
      <c r="CA372" s="240">
        <f t="shared" ca="1" si="669"/>
        <v>-2.467016521616797E-2</v>
      </c>
      <c r="CB372" s="240">
        <f t="shared" ca="1" si="670"/>
        <v>-2.4274295774973937E-2</v>
      </c>
      <c r="CC372" s="240">
        <f t="shared" ca="1" si="671"/>
        <v>-2.2119805347750529E-2</v>
      </c>
      <c r="CD372" s="240">
        <f t="shared" ca="1" si="672"/>
        <v>-1.836278217345794E-2</v>
      </c>
      <c r="CE372" s="240">
        <f t="shared" ca="1" si="673"/>
        <v>-1.3275414572637326E-2</v>
      </c>
      <c r="CF372" s="240">
        <f t="shared" ca="1" si="674"/>
        <v>-7.2262714837817675E-3</v>
      </c>
      <c r="CG372" s="240">
        <f t="shared" ca="1" si="675"/>
        <v>-6.5360042938060817E-4</v>
      </c>
      <c r="CH372" s="240">
        <f t="shared" ca="1" si="676"/>
        <v>5.96642258292046E-3</v>
      </c>
      <c r="CI372" s="240">
        <f t="shared" ca="1" si="677"/>
        <v>1.2154190997060905E-2</v>
      </c>
      <c r="CJ372" s="240">
        <f t="shared" ca="1" si="678"/>
        <v>1.7461414181226965E-2</v>
      </c>
      <c r="CK372" s="240">
        <f t="shared" ca="1" si="679"/>
        <v>2.1503595128554352E-2</v>
      </c>
      <c r="CL372" s="240">
        <f t="shared" ca="1" si="680"/>
        <v>2.3987886445685232E-2</v>
      </c>
      <c r="CM372" s="240">
        <f t="shared" ca="1" si="681"/>
        <v>2.4734306522186188E-2</v>
      </c>
      <c r="CN372" s="240">
        <f t="shared" ca="1" si="682"/>
        <v>2.3688778814576955E-2</v>
      </c>
      <c r="CO372" s="240">
        <f t="shared" ca="1" si="683"/>
        <v>2.0927049576636495E-2</v>
      </c>
      <c r="CP372" s="240">
        <f t="shared" ca="1" si="684"/>
        <v>1.664920020477674E-2</v>
      </c>
      <c r="CQ372" s="240">
        <f t="shared" ca="1" si="685"/>
        <v>1.1165151767364222E-2</v>
      </c>
      <c r="CR372" s="240">
        <f t="shared" ca="1" si="686"/>
        <v>4.8722118839418429E-3</v>
      </c>
      <c r="CS372" s="240">
        <f t="shared" ca="1" si="687"/>
        <v>-1.7737093649097049E-3</v>
      </c>
      <c r="CT372" s="240">
        <f t="shared" ca="1" si="688"/>
        <v>-8.2911291510962513E-3</v>
      </c>
      <c r="CU372" s="240">
        <f t="shared" ca="1" si="689"/>
        <v>-1.4207874303581156E-2</v>
      </c>
      <c r="CV372" s="240">
        <f t="shared" ca="1" si="690"/>
        <v>-1.909528924814689E-2</v>
      </c>
      <c r="CW372" s="240">
        <f t="shared" ca="1" si="691"/>
        <v>-2.2599291190028792E-2</v>
      </c>
      <c r="CX372" s="240">
        <f t="shared" ca="1" si="692"/>
        <v>-2.4466022657636095E-2</v>
      </c>
      <c r="CY372" s="240">
        <f t="shared" ca="1" si="693"/>
        <v>-2.4560242935248427E-2</v>
      </c>
      <c r="CZ372" s="240">
        <f t="shared" ca="1" si="694"/>
        <v>-2.2875125964591854E-2</v>
      </c>
      <c r="DA372" s="240">
        <f t="shared" ca="1" si="695"/>
        <v>-1.9532754878210479E-2</v>
      </c>
      <c r="DB372" s="240">
        <f t="shared" ca="1" si="696"/>
        <v>-1.4775277336744911E-2</v>
      </c>
      <c r="DC372" s="240">
        <f t="shared" ca="1" si="697"/>
        <v>-8.9473624470785898E-3</v>
      </c>
      <c r="DD372" s="240">
        <f t="shared" ca="1" si="698"/>
        <v>-2.4712302202376177E-3</v>
      </c>
      <c r="DE372" s="240">
        <f t="shared" ca="1" si="699"/>
        <v>4.1839373684077717E-3</v>
      </c>
      <c r="DF372" s="240">
        <f t="shared" ca="1" si="700"/>
        <v>1.0535987613154756E-2</v>
      </c>
      <c r="DG372" s="240">
        <f t="shared" ca="1" si="701"/>
        <v>1.6124728013743782E-2</v>
      </c>
      <c r="DH372" s="240">
        <f t="shared" ca="1" si="702"/>
        <v>2.0545266241060244E-2</v>
      </c>
      <c r="DI372" s="240">
        <f t="shared" ca="1" si="703"/>
        <v>2.3477343723314031E-2</v>
      </c>
      <c r="DJ372" s="240">
        <f t="shared" ca="1" si="704"/>
        <v>2.470853769690548E-2</v>
      </c>
      <c r="DK372" s="240">
        <f t="shared" ca="1" si="705"/>
        <v>2.4149650782849731E-2</v>
      </c>
      <c r="DL372" s="240">
        <f t="shared" ca="1" si="706"/>
        <v>2.184117314675188E-2</v>
      </c>
      <c r="DM372" s="240">
        <f t="shared" ca="1" si="707"/>
        <v>1.795034907261734E-2</v>
      </c>
      <c r="DN372" s="240">
        <f t="shared" ca="1" si="708"/>
        <v>1.2759060470972042E-2</v>
      </c>
      <c r="DO372" s="240">
        <f t="shared" ca="1" si="709"/>
        <v>6.6434051353017522E-3</v>
      </c>
      <c r="DP372" s="240">
        <f t="shared" ca="1" si="710"/>
        <v>4.6449258600650065E-5</v>
      </c>
      <c r="DQ372" s="240">
        <f t="shared" ca="1" si="711"/>
        <v>-6.5538717678752523E-3</v>
      </c>
      <c r="DR372" s="240">
        <f t="shared" ca="1" si="712"/>
        <v>-1.2679378754941885E-2</v>
      </c>
      <c r="DS372" s="240">
        <f t="shared" ca="1" si="713"/>
        <v>-1.7886291778461089E-2</v>
      </c>
      <c r="DT372" s="240">
        <f t="shared" ca="1" si="714"/>
        <v>-2.1797381088887215E-2</v>
      </c>
      <c r="DU372" s="240">
        <f t="shared" ca="1" si="715"/>
        <v>-2.4129296602522193E-2</v>
      </c>
      <c r="DV372" s="240">
        <f t="shared" ca="1" si="716"/>
        <v>-2.4713096011093012E-2</v>
      </c>
      <c r="DW372" s="240">
        <f t="shared" ca="1" si="717"/>
        <v>-2.350648429187021E-2</v>
      </c>
      <c r="DX372" s="240">
        <f t="shared" ca="1" si="718"/>
        <v>-2.0596877891908946E-2</v>
      </c>
      <c r="DY372" s="240">
        <f t="shared" ca="1" si="719"/>
        <v>-1.6195071592795943E-2</v>
      </c>
      <c r="DZ372" s="240">
        <f t="shared" ca="1" si="720"/>
        <v>-1.0619966878051775E-2</v>
      </c>
      <c r="EA372" s="240">
        <f t="shared" ca="1" si="721"/>
        <v>-4.2754682004172966E-3</v>
      </c>
      <c r="EB372" s="240">
        <f t="shared" ca="1" si="722"/>
        <v>2.3787790347883885E-3</v>
      </c>
      <c r="EC372" s="240">
        <f t="shared" ca="1" si="723"/>
        <v>8.8606887995073529E-3</v>
      </c>
      <c r="ED372" s="240">
        <f t="shared" ca="1" si="724"/>
        <v>1.4700660548065443E-2</v>
      </c>
      <c r="EE372" s="240">
        <f t="shared" ca="1" si="725"/>
        <v>1.9475600775710141E-2</v>
      </c>
      <c r="EF372" s="240">
        <f t="shared" ca="1" si="726"/>
        <v>2.2839575241167632E-2</v>
      </c>
      <c r="EG372" s="240">
        <f t="shared" ca="1" si="727"/>
        <v>2.454887116503281E-2</v>
      </c>
      <c r="EH372" s="240">
        <f t="shared" ca="1" si="728"/>
        <v>2.4479653701141239E-2</v>
      </c>
      <c r="EI372" s="240">
        <f t="shared" ca="1" si="729"/>
        <v>2.2636937507208563E-2</v>
      </c>
      <c r="EJ372" s="240">
        <f t="shared" ca="1" si="730"/>
        <v>1.9154223443568159E-2</v>
      </c>
      <c r="EK372" s="240">
        <f t="shared" ca="1" si="731"/>
        <v>1.4283826720409242E-2</v>
      </c>
      <c r="EL372" s="240">
        <f t="shared" ca="1" si="732"/>
        <v>8.3785971986314409E-3</v>
      </c>
      <c r="EM372" s="240">
        <f t="shared" ca="1" si="733"/>
        <v>1.8663561695541654E-3</v>
      </c>
      <c r="EN372" s="240">
        <f t="shared" ca="1" si="734"/>
        <v>-4.7810983856995219E-3</v>
      </c>
      <c r="EO372" s="240">
        <f t="shared" ca="1" si="735"/>
        <v>-1.108217255425499E-2</v>
      </c>
      <c r="EP372" s="240">
        <f t="shared" ca="1" si="736"/>
        <v>-1.6580366943912628E-2</v>
      </c>
      <c r="EQ372" s="240">
        <f t="shared" ca="1" si="737"/>
        <v>-2.087734909104276E-2</v>
      </c>
      <c r="ER372" s="240">
        <f t="shared" ca="1" si="738"/>
        <v>-2.3661811798493759E-2</v>
      </c>
      <c r="ES372" s="240">
        <f t="shared" ca="1" si="739"/>
        <v>-2.4732026678446109E-2</v>
      </c>
      <c r="ET372" s="240">
        <f t="shared" ca="1" si="740"/>
        <v>-2.4010458944107547E-2</v>
      </c>
      <c r="EU372" s="240">
        <f t="shared" ca="1" si="741"/>
        <v>-2.15493846397437E-2</v>
      </c>
      <c r="EV372" s="240">
        <f t="shared" ca="1" si="742"/>
        <v>-1.7527103352702182E-2</v>
      </c>
      <c r="EW372" s="240">
        <f t="shared" ca="1" si="743"/>
        <v>-1.2235020788371045E-2</v>
      </c>
      <c r="EX372" s="240">
        <f t="shared" ca="1" si="744"/>
        <v>-6.056537047981151E-3</v>
      </c>
      <c r="EY372" s="240">
        <f t="shared" ca="1" si="745"/>
        <v>5.6072989147583872E-4</v>
      </c>
      <c r="EZ372" s="240">
        <f t="shared" ca="1" si="746"/>
        <v>7.1373731455421302E-3</v>
      </c>
      <c r="FA372" s="240">
        <f t="shared" ca="1" si="747"/>
        <v>1.3196928929173395E-2</v>
      </c>
      <c r="FB372" s="240">
        <f t="shared" ca="1" si="748"/>
        <v>1.8300395342339393E-2</v>
      </c>
      <c r="FC372" s="240">
        <f t="shared" ca="1" si="749"/>
        <v>2.2078037121908714E-2</v>
      </c>
      <c r="FD372" s="240">
        <f t="shared" ca="1" si="750"/>
        <v>2.4256172173338315E-2</v>
      </c>
      <c r="FE372" s="240">
        <f t="shared" ca="1" si="751"/>
        <v>2.4676999255044942E-2</v>
      </c>
      <c r="FF372" s="240">
        <f t="shared" ca="1" si="752"/>
        <v>2.3310030341990112E-2</v>
      </c>
      <c r="FG372" s="240">
        <f t="shared" ca="1" si="753"/>
        <v>2.0254299418106182E-2</v>
      </c>
      <c r="FH372" s="240">
        <f t="shared" ca="1" si="754"/>
        <v>1.5731187675260373E-2</v>
      </c>
      <c r="FI372" s="240">
        <f t="shared" ca="1" si="755"/>
        <v>1.0068384917798132E-2</v>
      </c>
      <c r="FJ372" s="240">
        <f t="shared" ca="1" si="756"/>
        <v>3.6761491347188768E-3</v>
      </c>
      <c r="FK372" s="240">
        <f t="shared" ca="1" si="757"/>
        <v>-2.9824158171247919E-3</v>
      </c>
      <c r="FL372" s="240">
        <f t="shared" ca="1" si="758"/>
        <v>-9.4249111003081275E-3</v>
      </c>
      <c r="FM372" s="240">
        <f t="shared" ca="1" si="759"/>
        <v>-1.518459166432868E-2</v>
      </c>
      <c r="FN372" s="240">
        <f t="shared" ca="1" si="760"/>
        <v>-1.9844180929605725E-2</v>
      </c>
      <c r="FO372" s="240">
        <f t="shared" ca="1" si="761"/>
        <v>-2.3066101586207921E-2</v>
      </c>
      <c r="FP372" s="240">
        <f t="shared" ca="1" si="762"/>
        <v>-2.4616932350381121E-2</v>
      </c>
      <c r="FQ372" s="240">
        <f t="shared" ca="1" si="763"/>
        <v>-2.43843188389977E-2</v>
      </c>
      <c r="FR372" s="240">
        <f t="shared" ca="1" si="764"/>
        <v>-2.2385113405120546E-2</v>
      </c>
      <c r="FS372" s="240">
        <f t="shared" ca="1" si="765"/>
        <v>-1.8764154220945975E-2</v>
      </c>
      <c r="FT372" s="240">
        <f t="shared" ca="1" si="766"/>
        <v>-1.3783772060963876E-2</v>
      </c>
      <c r="FU372" s="240">
        <f t="shared" ca="1" si="767"/>
        <v>-7.8047849965277635E-3</v>
      </c>
      <c r="FV372" s="240">
        <f t="shared" ca="1" si="768"/>
        <v>-1.260357895701723E-3</v>
      </c>
      <c r="FW372" s="240">
        <f t="shared" ca="1" si="769"/>
        <v>5.3753794481005077E-3</v>
      </c>
      <c r="FX372" s="240">
        <f t="shared" ca="1" si="770"/>
        <v>1.1621682008997663E-2</v>
      </c>
      <c r="FY372" s="240">
        <f t="shared" ca="1" si="771"/>
        <v>1.7026018481014316E-2</v>
      </c>
      <c r="FZ372" s="240">
        <f t="shared" ca="1" si="772"/>
        <v>2.1196856206587195E-2</v>
      </c>
      <c r="GA372" s="240">
        <f t="shared" ca="1" si="773"/>
        <v>2.3832026883018199E-2</v>
      </c>
      <c r="GB372" s="240">
        <f t="shared" ca="1" si="774"/>
        <v>2.4740618011905691E-2</v>
      </c>
      <c r="GC372" s="240">
        <f t="shared" ca="1" si="775"/>
        <v>2.3856804102706321E-2</v>
      </c>
      <c r="GD372" s="240">
        <f t="shared" ca="1" si="776"/>
        <v>2.1244615589211931E-2</v>
      </c>
      <c r="GE372" s="240">
        <f t="shared" ca="1" si="777"/>
        <v>1.7093299961107963E-2</v>
      </c>
      <c r="GF372" s="240">
        <f t="shared" ca="1" si="778"/>
        <v>1.1703611186744031E-2</v>
      </c>
      <c r="GG372" s="240">
        <f t="shared" ca="1" si="779"/>
        <v>5.4660207292113547E-3</v>
      </c>
      <c r="GH372" s="240">
        <f t="shared" ca="1" si="780"/>
        <v>-1.1675712788327477E-3</v>
      </c>
      <c r="GI372" s="240">
        <f t="shared" ca="1" si="781"/>
        <v>-7.716575236509704E-3</v>
      </c>
      <c r="GJ372" s="240">
        <f t="shared" ca="1" si="782"/>
        <v>-1.3706529766882932E-2</v>
      </c>
      <c r="GK372" s="240">
        <f t="shared" ca="1" si="783"/>
        <v>-1.8703475432359333E-2</v>
      </c>
      <c r="GL372" s="240">
        <f t="shared" ca="1" si="784"/>
        <v>-2.2345394170918954E-2</v>
      </c>
      <c r="GM372" s="240">
        <f t="shared" ca="1" si="785"/>
        <v>-2.4368436733033915E-2</v>
      </c>
      <c r="GN372" s="240">
        <f t="shared" ca="1" si="786"/>
        <v>-2.4626037997378065E-2</v>
      </c>
      <c r="GO372" s="240">
        <f t="shared" ca="1" si="787"/>
        <v>-2.3099535301450171E-2</v>
      </c>
      <c r="GP372" s="240">
        <f t="shared" ca="1" si="788"/>
        <v>-1.9899520511690989E-2</v>
      </c>
      <c r="GQ372" s="240">
        <f t="shared" ca="1" si="789"/>
        <v>-1.5257827878496229E-2</v>
      </c>
      <c r="GR372" s="240">
        <f t="shared" ca="1" si="790"/>
        <v>-9.5107381389511678E-3</v>
      </c>
      <c r="GS372" s="240">
        <f t="shared" ca="1" si="791"/>
        <v>-3.074615694241771E-3</v>
      </c>
      <c r="GT372" s="240">
        <f t="shared" ca="1" si="792"/>
        <v>3.5842561036926717E-3</v>
      </c>
      <c r="GU372" s="240">
        <f t="shared" ca="1" si="793"/>
        <v>9.9834561870821986E-3</v>
      </c>
      <c r="GV372" s="240">
        <f t="shared" ca="1" si="794"/>
        <v>1.5659376150361778E-2</v>
      </c>
      <c r="GW372" s="240">
        <f t="shared" ca="1" si="795"/>
        <v>2.0200807690931032E-2</v>
      </c>
      <c r="GX372" s="240">
        <f t="shared" ca="1" si="796"/>
        <v>2.3278733774149768E-2</v>
      </c>
      <c r="GY372" s="240">
        <f t="shared" ca="1" si="797"/>
        <v>2.4670165216167966E-2</v>
      </c>
      <c r="GZ372" s="240">
        <f t="shared" ca="1" si="798"/>
        <v>2.4274295774973961E-2</v>
      </c>
      <c r="HA372" s="240">
        <f t="shared" ca="1" si="799"/>
        <v>2.2119805347750585E-2</v>
      </c>
      <c r="HB372" s="240">
        <f t="shared" ca="1" si="800"/>
        <v>1.836278217345802E-2</v>
      </c>
      <c r="HC372" s="240">
        <f t="shared" ca="1" si="801"/>
        <v>1.3275414572637426E-2</v>
      </c>
      <c r="HD372" s="240">
        <f t="shared" ca="1" si="802"/>
        <v>7.2262714837818837E-3</v>
      </c>
      <c r="HE372" s="240">
        <f t="shared" ca="1" si="803"/>
        <v>6.5360042938073133E-4</v>
      </c>
      <c r="HF372" s="240">
        <f t="shared" ca="1" si="804"/>
        <v>-5.9664225829203429E-3</v>
      </c>
      <c r="HG372" s="240">
        <f t="shared" ca="1" si="805"/>
        <v>-1.2154190997060797E-2</v>
      </c>
      <c r="HH372" s="240">
        <f t="shared" ca="1" si="806"/>
        <v>-1.7461414181226879E-2</v>
      </c>
      <c r="HI372" s="240">
        <f t="shared" ca="1" si="807"/>
        <v>-2.1503595128554293E-2</v>
      </c>
      <c r="HJ372" s="240">
        <f t="shared" ca="1" si="808"/>
        <v>-2.3987886445685204E-2</v>
      </c>
      <c r="HK372" s="240">
        <f t="shared" ca="1" si="809"/>
        <v>-2.4734306522186191E-2</v>
      </c>
      <c r="HL372" s="240">
        <f t="shared" ca="1" si="810"/>
        <v>-2.368877881457699E-2</v>
      </c>
      <c r="HM372" s="240">
        <f t="shared" ca="1" si="811"/>
        <v>-2.0927049576636561E-2</v>
      </c>
      <c r="HN372" s="240">
        <f t="shared" ca="1" si="812"/>
        <v>-1.664920020477683E-2</v>
      </c>
      <c r="HO372" s="240">
        <f t="shared" ca="1" si="813"/>
        <v>-1.1165151767364332E-2</v>
      </c>
      <c r="HP372" s="240">
        <f t="shared" ca="1" si="814"/>
        <v>-4.8722118839419608E-3</v>
      </c>
      <c r="HQ372" s="240">
        <f t="shared" ca="1" si="815"/>
        <v>1.7737093649095852E-3</v>
      </c>
      <c r="HR372" s="240">
        <f t="shared" ca="1" si="816"/>
        <v>8.2911291510961369E-3</v>
      </c>
      <c r="HS372" s="240">
        <f t="shared" ca="1" si="817"/>
        <v>1.4207874303581057E-2</v>
      </c>
      <c r="HT372" s="240">
        <f t="shared" ca="1" si="818"/>
        <v>1.9095289248146817E-2</v>
      </c>
      <c r="HU372" s="240">
        <f t="shared" ca="1" si="819"/>
        <v>2.2599291190028743E-2</v>
      </c>
      <c r="HV372" s="240">
        <f t="shared" ca="1" si="820"/>
        <v>2.4466022657636078E-2</v>
      </c>
      <c r="HW372" s="240">
        <f t="shared" ca="1" si="821"/>
        <v>2.4560242935248441E-2</v>
      </c>
      <c r="HX372" s="240">
        <f t="shared" ca="1" si="822"/>
        <v>2.2875125964591899E-2</v>
      </c>
      <c r="HY372" s="240">
        <f t="shared" ca="1" si="823"/>
        <v>1.9532754878210556E-2</v>
      </c>
      <c r="HZ372" s="240">
        <f t="shared" ca="1" si="824"/>
        <v>1.4775277336745008E-2</v>
      </c>
      <c r="IA372" s="240">
        <f t="shared" ca="1" si="825"/>
        <v>8.947362447078706E-3</v>
      </c>
      <c r="IB372" s="240">
        <f t="shared" ca="1" si="826"/>
        <v>2.4712302202377374E-3</v>
      </c>
      <c r="IC372" s="240">
        <f t="shared" ca="1" si="827"/>
        <v>-4.183937368407652E-3</v>
      </c>
      <c r="ID372" s="240">
        <f t="shared" ca="1" si="828"/>
        <v>-1.0535987613154645E-2</v>
      </c>
      <c r="IE372" s="240">
        <f t="shared" ca="1" si="829"/>
        <v>-4.8523907850069013E-3</v>
      </c>
      <c r="IF372" s="240">
        <f t="shared" ca="1" si="830"/>
        <v>-2.0545266241060175E-2</v>
      </c>
      <c r="IG372" s="240">
        <f t="shared" ca="1" si="831"/>
        <v>-2.3477343723313993E-2</v>
      </c>
      <c r="IH372" s="240">
        <f t="shared" ca="1" si="832"/>
        <v>-2.4708537696905473E-2</v>
      </c>
      <c r="II372" s="240">
        <f t="shared" ca="1" si="833"/>
        <v>-2.4149650782849759E-2</v>
      </c>
      <c r="IJ372" s="240">
        <f t="shared" ca="1" si="834"/>
        <v>-2.1841173146751942E-2</v>
      </c>
      <c r="IK372" s="240">
        <f t="shared" ca="1" si="835"/>
        <v>-1.7950349072617423E-2</v>
      </c>
      <c r="IL372" s="240">
        <f t="shared" ca="1" si="836"/>
        <v>-1.2759060470972148E-2</v>
      </c>
      <c r="IM372" s="240">
        <f t="shared" ca="1" si="837"/>
        <v>-6.6434051353018685E-3</v>
      </c>
      <c r="IN372" s="240">
        <f t="shared" ca="1" si="838"/>
        <v>-4.6449258600771495E-5</v>
      </c>
      <c r="IO372" s="240">
        <f t="shared" ca="1" si="839"/>
        <v>6.553871767875136E-3</v>
      </c>
      <c r="IP372" s="240">
        <f t="shared" ca="1" si="840"/>
        <v>1.2679378754941777E-2</v>
      </c>
      <c r="IQ372" s="240">
        <f t="shared" ca="1" si="841"/>
        <v>1.7886291778461003E-2</v>
      </c>
      <c r="IR372" s="240">
        <f t="shared" ca="1" si="842"/>
        <v>2.1797381088887159E-2</v>
      </c>
      <c r="IS372" s="240">
        <f t="shared" ca="1" si="843"/>
        <v>2.4129296602522166E-2</v>
      </c>
      <c r="IT372" s="240">
        <f t="shared" ca="1" si="844"/>
        <v>2.4713096011093019E-2</v>
      </c>
      <c r="IU372" s="240">
        <f t="shared" ca="1" si="845"/>
        <v>2.3506484291870248E-2</v>
      </c>
      <c r="IV372" s="240">
        <f t="shared" ca="1" si="846"/>
        <v>2.0596877891909015E-2</v>
      </c>
      <c r="IW372" s="240">
        <f t="shared" ca="1" si="847"/>
        <v>1.6195071592796033E-2</v>
      </c>
      <c r="IX372" s="240">
        <f t="shared" ca="1" si="848"/>
        <v>1.0619966878051883E-2</v>
      </c>
      <c r="IY372" s="240">
        <f t="shared" ca="1" si="849"/>
        <v>4.2754682004174181E-3</v>
      </c>
      <c r="IZ372" s="240">
        <f t="shared" ca="1" si="850"/>
        <v>-2.3787790347882688E-3</v>
      </c>
      <c r="JA372" s="240">
        <f t="shared" ca="1" si="851"/>
        <v>-8.8606887995072402E-3</v>
      </c>
      <c r="JB372" s="240">
        <f t="shared" ca="1" si="852"/>
        <v>-1.4700660548065346E-2</v>
      </c>
    </row>
    <row r="373" spans="2:262">
      <c r="B373" s="248">
        <v>12</v>
      </c>
      <c r="C373" s="247">
        <f t="shared" si="853"/>
        <v>2.3437499999999996E-4</v>
      </c>
      <c r="D373" s="244">
        <f t="shared" ca="1" si="597"/>
        <v>12.345038620489698</v>
      </c>
      <c r="E373" s="243">
        <f ca="1">R361</f>
        <v>0.34503862048969719</v>
      </c>
      <c r="F373" s="242">
        <v>12</v>
      </c>
      <c r="G373" s="240">
        <f t="shared" ca="1" si="854"/>
        <v>-1.5307433720931872E-3</v>
      </c>
      <c r="H373" s="240">
        <f t="shared" ca="1" si="598"/>
        <v>-1.8318877313116743E-3</v>
      </c>
      <c r="I373" s="240">
        <f t="shared" ca="1" si="599"/>
        <v>-1.9752711491570294E-3</v>
      </c>
      <c r="J373" s="240">
        <f t="shared" ca="1" si="600"/>
        <v>-1.9485455419612726E-3</v>
      </c>
      <c r="K373" s="240">
        <f t="shared" ca="1" si="601"/>
        <v>-1.7540125010708089E-3</v>
      </c>
      <c r="L373" s="240">
        <f t="shared" ca="1" si="602"/>
        <v>-1.4084250813451097E-3</v>
      </c>
      <c r="M373" s="240">
        <f t="shared" ca="1" si="603"/>
        <v>-9.4154503932129699E-4</v>
      </c>
      <c r="N373" s="240">
        <f t="shared" ca="1" si="604"/>
        <v>-3.9357977072512589E-4</v>
      </c>
      <c r="O373" s="240">
        <f t="shared" ca="1" si="605"/>
        <v>1.8828032345108133E-4</v>
      </c>
      <c r="P373" s="240">
        <f t="shared" ca="1" si="606"/>
        <v>7.5392584259521942E-4</v>
      </c>
      <c r="Q373" s="240">
        <f t="shared" ca="1" si="607"/>
        <v>1.2546437744094345E-3</v>
      </c>
      <c r="R373" s="240">
        <f t="shared" ca="1" si="608"/>
        <v>1.6473126268201602E-3</v>
      </c>
      <c r="S373" s="240">
        <f t="shared" ca="1" si="609"/>
        <v>1.8981160219209473E-3</v>
      </c>
      <c r="T373" s="240">
        <f t="shared" ca="1" si="610"/>
        <v>1.9854549397312717E-3</v>
      </c>
      <c r="U373" s="241">
        <f t="shared" ca="1" si="611"/>
        <v>1.9018078112942845E-3</v>
      </c>
      <c r="V373" s="240">
        <f t="shared" ca="1" si="612"/>
        <v>1.6543782711449081E-3</v>
      </c>
      <c r="W373" s="240">
        <f t="shared" ca="1" si="613"/>
        <v>1.2644747851406747E-3</v>
      </c>
      <c r="X373" s="240">
        <f t="shared" ca="1" si="614"/>
        <v>7.6567557968995213E-4</v>
      </c>
      <c r="Y373" s="240">
        <f t="shared" ca="1" si="615"/>
        <v>2.0093690744023805E-4</v>
      </c>
      <c r="Z373" s="240">
        <f t="shared" ca="1" si="616"/>
        <v>-3.8110631635624587E-4</v>
      </c>
      <c r="AA373" s="240">
        <f t="shared" ca="1" si="617"/>
        <v>-9.3032892008746207E-4</v>
      </c>
      <c r="AB373" s="240">
        <f t="shared" ca="1" si="618"/>
        <v>-1.3994322219035111E-3</v>
      </c>
      <c r="AC373" s="240">
        <f t="shared" ca="1" si="619"/>
        <v>-1.7480173604381719E-3</v>
      </c>
      <c r="AD373" s="240">
        <f t="shared" ca="1" si="620"/>
        <v>-1.9460644176233566E-3</v>
      </c>
      <c r="AE373" s="240">
        <f t="shared" ca="1" si="621"/>
        <v>-1.9765177138758288E-3</v>
      </c>
      <c r="AF373" s="240">
        <f t="shared" ca="1" si="622"/>
        <v>-1.8367546317706309E-3</v>
      </c>
      <c r="AG373" s="240">
        <f t="shared" ca="1" si="623"/>
        <v>-1.5388114740927258E-3</v>
      </c>
      <c r="AH373" s="240">
        <f t="shared" ca="1" si="624"/>
        <v>-1.1083469055231041E-3</v>
      </c>
      <c r="AI373" s="240">
        <f t="shared" ca="1" si="625"/>
        <v>-5.8243224566534508E-4</v>
      </c>
      <c r="AJ373" s="240">
        <f t="shared" ca="1" si="626"/>
        <v>-6.3589118934120545E-6</v>
      </c>
      <c r="AK373" s="240">
        <f t="shared" ca="1" si="627"/>
        <v>5.7026204710099496E-4</v>
      </c>
      <c r="AL373" s="240">
        <f t="shared" ca="1" si="628"/>
        <v>1.0977724215097413E-3</v>
      </c>
      <c r="AM373" s="240">
        <f t="shared" ca="1" si="629"/>
        <v>1.5307433720931881E-3</v>
      </c>
      <c r="AN373" s="240">
        <f t="shared" ca="1" si="630"/>
        <v>1.8318877313116741E-3</v>
      </c>
      <c r="AO373" s="240">
        <f t="shared" ca="1" si="631"/>
        <v>1.9752711491570294E-3</v>
      </c>
      <c r="AP373" s="240">
        <f t="shared" ca="1" si="632"/>
        <v>1.9485455419612726E-3</v>
      </c>
      <c r="AQ373" s="240">
        <f t="shared" ca="1" si="633"/>
        <v>1.7540125010708091E-3</v>
      </c>
      <c r="AR373" s="240">
        <f t="shared" ca="1" si="634"/>
        <v>1.4084250813451112E-3</v>
      </c>
      <c r="AS373" s="240">
        <f t="shared" ca="1" si="635"/>
        <v>9.4154503932129742E-4</v>
      </c>
      <c r="AT373" s="240">
        <f t="shared" ca="1" si="636"/>
        <v>3.9357977072512816E-4</v>
      </c>
      <c r="AU373" s="240">
        <f t="shared" ca="1" si="637"/>
        <v>-1.8828032345108068E-4</v>
      </c>
      <c r="AV373" s="240">
        <f t="shared" ca="1" si="638"/>
        <v>-7.5392584259522028E-4</v>
      </c>
      <c r="AW373" s="240">
        <f t="shared" ca="1" si="639"/>
        <v>-1.2546437744094332E-3</v>
      </c>
      <c r="AX373" s="240">
        <f t="shared" ca="1" si="640"/>
        <v>-1.6473126268201602E-3</v>
      </c>
      <c r="AY373" s="240">
        <f t="shared" ca="1" si="641"/>
        <v>-1.8981160219209467E-3</v>
      </c>
      <c r="AZ373" s="240">
        <f t="shared" ca="1" si="642"/>
        <v>-1.9854549397312722E-3</v>
      </c>
      <c r="BA373" s="240">
        <f t="shared" ca="1" si="643"/>
        <v>-1.9018078112942854E-3</v>
      </c>
      <c r="BB373" s="240">
        <f t="shared" ca="1" si="644"/>
        <v>-1.6543782711449086E-3</v>
      </c>
      <c r="BC373" s="240">
        <f t="shared" ca="1" si="645"/>
        <v>-1.2644747851406741E-3</v>
      </c>
      <c r="BD373" s="240">
        <f t="shared" ca="1" si="646"/>
        <v>-7.6567557968995289E-4</v>
      </c>
      <c r="BE373" s="240">
        <f t="shared" ca="1" si="647"/>
        <v>-2.0093690744023675E-4</v>
      </c>
      <c r="BF373" s="240">
        <f t="shared" ca="1" si="648"/>
        <v>3.8110631635624511E-4</v>
      </c>
      <c r="BG373" s="240">
        <f t="shared" ca="1" si="649"/>
        <v>9.3032892008746153E-4</v>
      </c>
      <c r="BH373" s="240">
        <f t="shared" ca="1" si="650"/>
        <v>1.3994322219035094E-3</v>
      </c>
      <c r="BI373" s="240">
        <f t="shared" ca="1" si="651"/>
        <v>1.7480173604381699E-3</v>
      </c>
      <c r="BJ373" s="240">
        <f t="shared" ca="1" si="652"/>
        <v>1.9460644176233566E-3</v>
      </c>
      <c r="BK373" s="240">
        <f t="shared" ca="1" si="653"/>
        <v>1.9765177138758292E-3</v>
      </c>
      <c r="BL373" s="240">
        <f t="shared" ca="1" si="654"/>
        <v>1.8367546317706318E-3</v>
      </c>
      <c r="BM373" s="240">
        <f t="shared" ca="1" si="655"/>
        <v>1.538811474092724E-3</v>
      </c>
      <c r="BN373" s="240">
        <f t="shared" ca="1" si="656"/>
        <v>1.1083469055231047E-3</v>
      </c>
      <c r="BO373" s="240">
        <f t="shared" ca="1" si="657"/>
        <v>5.8243224566534573E-4</v>
      </c>
      <c r="BP373" s="240">
        <f t="shared" ca="1" si="658"/>
        <v>6.3589118934161745E-6</v>
      </c>
      <c r="BQ373" s="240">
        <f t="shared" ca="1" si="659"/>
        <v>-5.7026204710099789E-4</v>
      </c>
      <c r="BR373" s="240">
        <f t="shared" ca="1" si="660"/>
        <v>-1.0977724215097406E-3</v>
      </c>
      <c r="BS373" s="240">
        <f t="shared" ca="1" si="661"/>
        <v>-1.5307433720931852E-3</v>
      </c>
      <c r="BT373" s="240">
        <f t="shared" ca="1" si="662"/>
        <v>-1.8318877313116752E-3</v>
      </c>
      <c r="BU373" s="240">
        <f t="shared" ca="1" si="663"/>
        <v>-1.9752711491570294E-3</v>
      </c>
      <c r="BV373" s="240">
        <f t="shared" ca="1" si="664"/>
        <v>-1.948545541961273E-3</v>
      </c>
      <c r="BW373" s="240">
        <f t="shared" ca="1" si="665"/>
        <v>-1.7540125010708108E-3</v>
      </c>
      <c r="BX373" s="240">
        <f t="shared" ca="1" si="666"/>
        <v>-1.4084250813451093E-3</v>
      </c>
      <c r="BY373" s="240">
        <f t="shared" ca="1" si="667"/>
        <v>-9.4154503932129818E-4</v>
      </c>
      <c r="BZ373" s="240">
        <f t="shared" ca="1" si="668"/>
        <v>-3.9357977072512892E-4</v>
      </c>
      <c r="CA373" s="240">
        <f t="shared" ca="1" si="669"/>
        <v>1.8828032345108339E-4</v>
      </c>
      <c r="CB373" s="240">
        <f t="shared" ca="1" si="670"/>
        <v>7.5392584259521963E-4</v>
      </c>
      <c r="CC373" s="240">
        <f t="shared" ca="1" si="671"/>
        <v>1.2546437744094328E-3</v>
      </c>
      <c r="CD373" s="240">
        <f t="shared" ca="1" si="672"/>
        <v>1.6473126268201576E-3</v>
      </c>
      <c r="CE373" s="240">
        <f t="shared" ca="1" si="673"/>
        <v>1.8981160219209473E-3</v>
      </c>
      <c r="CF373" s="240">
        <f t="shared" ca="1" si="674"/>
        <v>1.9854549397312722E-3</v>
      </c>
      <c r="CG373" s="240">
        <f t="shared" ca="1" si="675"/>
        <v>1.9018078112942854E-3</v>
      </c>
      <c r="CH373" s="240">
        <f t="shared" ca="1" si="676"/>
        <v>1.654378271144911E-3</v>
      </c>
      <c r="CI373" s="240">
        <f t="shared" ca="1" si="677"/>
        <v>1.2644747851406745E-3</v>
      </c>
      <c r="CJ373" s="240">
        <f t="shared" ca="1" si="678"/>
        <v>7.6567557968995354E-4</v>
      </c>
      <c r="CK373" s="240">
        <f t="shared" ca="1" si="679"/>
        <v>2.009369074402412E-4</v>
      </c>
      <c r="CL373" s="240">
        <f t="shared" ca="1" si="680"/>
        <v>-3.8110631635624771E-4</v>
      </c>
      <c r="CM373" s="240">
        <f t="shared" ca="1" si="681"/>
        <v>-9.3032892008746088E-4</v>
      </c>
      <c r="CN373" s="240">
        <f t="shared" ca="1" si="682"/>
        <v>-1.3994322219035087E-3</v>
      </c>
      <c r="CO373" s="240">
        <f t="shared" ca="1" si="683"/>
        <v>-1.7480173604381695E-3</v>
      </c>
      <c r="CP373" s="240">
        <f t="shared" ca="1" si="684"/>
        <v>-1.9460644176233569E-3</v>
      </c>
      <c r="CQ373" s="240">
        <f t="shared" ca="1" si="685"/>
        <v>-1.9765177138758288E-3</v>
      </c>
      <c r="CR373" s="240">
        <f t="shared" ca="1" si="686"/>
        <v>-1.836754631770632E-3</v>
      </c>
      <c r="CS373" s="240">
        <f t="shared" ca="1" si="687"/>
        <v>-1.5388114740927245E-3</v>
      </c>
      <c r="CT373" s="240">
        <f t="shared" ca="1" si="688"/>
        <v>-1.1083469055231051E-3</v>
      </c>
      <c r="CU373" s="240">
        <f t="shared" ca="1" si="689"/>
        <v>-5.8243224566534638E-4</v>
      </c>
      <c r="CV373" s="240">
        <f t="shared" ca="1" si="690"/>
        <v>-6.3589118934169334E-6</v>
      </c>
      <c r="CW373" s="240">
        <f t="shared" ca="1" si="691"/>
        <v>5.7026204710099713E-4</v>
      </c>
      <c r="CX373" s="240">
        <f t="shared" ca="1" si="692"/>
        <v>1.0977724215097402E-3</v>
      </c>
      <c r="CY373" s="240">
        <f t="shared" ca="1" si="693"/>
        <v>1.5307433720931848E-3</v>
      </c>
      <c r="CZ373" s="240">
        <f t="shared" ca="1" si="694"/>
        <v>1.831887731311675E-3</v>
      </c>
      <c r="DA373" s="240">
        <f t="shared" ca="1" si="695"/>
        <v>1.975271149157029E-3</v>
      </c>
      <c r="DB373" s="240">
        <f t="shared" ca="1" si="696"/>
        <v>1.9485455419612733E-3</v>
      </c>
      <c r="DC373" s="240">
        <f t="shared" ca="1" si="697"/>
        <v>1.754012501070811E-3</v>
      </c>
      <c r="DD373" s="240">
        <f t="shared" ca="1" si="698"/>
        <v>1.4084250813451095E-3</v>
      </c>
      <c r="DE373" s="240">
        <f t="shared" ca="1" si="699"/>
        <v>9.4154503932129872E-4</v>
      </c>
      <c r="DF373" s="240">
        <f t="shared" ca="1" si="700"/>
        <v>3.935797707251299E-4</v>
      </c>
      <c r="DG373" s="240">
        <f t="shared" ca="1" si="701"/>
        <v>-1.8828032345108274E-4</v>
      </c>
      <c r="DH373" s="240">
        <f t="shared" ca="1" si="702"/>
        <v>-7.5392584259521877E-4</v>
      </c>
      <c r="DI373" s="240">
        <f t="shared" ca="1" si="703"/>
        <v>-1.2546437744094321E-3</v>
      </c>
      <c r="DJ373" s="240">
        <f t="shared" ca="1" si="704"/>
        <v>-1.6473126268201574E-3</v>
      </c>
      <c r="DK373" s="240">
        <f t="shared" ca="1" si="705"/>
        <v>-1.8981160219209473E-3</v>
      </c>
      <c r="DL373" s="240">
        <f t="shared" ca="1" si="706"/>
        <v>-1.9854549397312722E-3</v>
      </c>
      <c r="DM373" s="240">
        <f t="shared" ca="1" si="707"/>
        <v>-1.9018078112942856E-3</v>
      </c>
      <c r="DN373" s="240">
        <f t="shared" ca="1" si="708"/>
        <v>-1.6543782711449075E-3</v>
      </c>
      <c r="DO373" s="240">
        <f t="shared" ca="1" si="709"/>
        <v>-1.2644747851406806E-3</v>
      </c>
      <c r="DP373" s="240">
        <f t="shared" ca="1" si="710"/>
        <v>-7.6567557968995419E-4</v>
      </c>
      <c r="DQ373" s="240">
        <f t="shared" ca="1" si="711"/>
        <v>-2.0093690744023491E-4</v>
      </c>
      <c r="DR373" s="240">
        <f t="shared" ca="1" si="712"/>
        <v>3.8110631635624023E-4</v>
      </c>
      <c r="DS373" s="240">
        <f t="shared" ca="1" si="713"/>
        <v>9.3032892008746023E-4</v>
      </c>
      <c r="DT373" s="240">
        <f t="shared" ca="1" si="714"/>
        <v>1.3994322219035133E-3</v>
      </c>
      <c r="DU373" s="240">
        <f t="shared" ca="1" si="715"/>
        <v>1.7480173604381693E-3</v>
      </c>
      <c r="DV373" s="240">
        <f t="shared" ca="1" si="716"/>
        <v>1.9460644176233564E-3</v>
      </c>
      <c r="DW373" s="240">
        <f t="shared" ca="1" si="717"/>
        <v>1.9765177138758288E-3</v>
      </c>
      <c r="DX373" s="240">
        <f t="shared" ca="1" si="718"/>
        <v>1.8367546317706325E-3</v>
      </c>
      <c r="DY373" s="240">
        <f t="shared" ca="1" si="719"/>
        <v>1.5388114740927251E-3</v>
      </c>
      <c r="DZ373" s="240">
        <f t="shared" ca="1" si="720"/>
        <v>1.1083469055231116E-3</v>
      </c>
      <c r="EA373" s="240">
        <f t="shared" ca="1" si="721"/>
        <v>5.8243224566534714E-4</v>
      </c>
      <c r="EB373" s="240">
        <f t="shared" ca="1" si="722"/>
        <v>6.3589118934105366E-6</v>
      </c>
      <c r="EC373" s="240">
        <f t="shared" ca="1" si="723"/>
        <v>-5.7026204710098976E-4</v>
      </c>
      <c r="ED373" s="240">
        <f t="shared" ca="1" si="724"/>
        <v>-1.0977724215097396E-3</v>
      </c>
      <c r="EE373" s="240">
        <f t="shared" ca="1" si="725"/>
        <v>-1.5307433720931887E-3</v>
      </c>
      <c r="EF373" s="240">
        <f t="shared" ca="1" si="726"/>
        <v>-1.8318877313116717E-3</v>
      </c>
      <c r="EG373" s="240">
        <f t="shared" ca="1" si="727"/>
        <v>-1.975271149157029E-3</v>
      </c>
      <c r="EH373" s="240">
        <f t="shared" ca="1" si="728"/>
        <v>-1.948545541961272E-3</v>
      </c>
      <c r="EI373" s="240">
        <f t="shared" ca="1" si="729"/>
        <v>-1.7540125010708115E-3</v>
      </c>
      <c r="EJ373" s="240">
        <f t="shared" ca="1" si="730"/>
        <v>-1.4084250813451102E-3</v>
      </c>
      <c r="EK373" s="240">
        <f t="shared" ca="1" si="731"/>
        <v>-9.4154503932130556E-4</v>
      </c>
      <c r="EL373" s="240">
        <f t="shared" ca="1" si="732"/>
        <v>-3.9357977072513033E-4</v>
      </c>
      <c r="EM373" s="240">
        <f t="shared" ca="1" si="733"/>
        <v>1.8828032345108187E-4</v>
      </c>
      <c r="EN373" s="240">
        <f t="shared" ca="1" si="734"/>
        <v>7.5392584259521161E-4</v>
      </c>
      <c r="EO373" s="240">
        <f t="shared" ca="1" si="735"/>
        <v>1.2546437744094317E-3</v>
      </c>
      <c r="EP373" s="240">
        <f t="shared" ca="1" si="736"/>
        <v>1.647312626820161E-3</v>
      </c>
      <c r="EQ373" s="240">
        <f t="shared" ca="1" si="737"/>
        <v>1.8981160219209451E-3</v>
      </c>
      <c r="ER373" s="240">
        <f t="shared" ca="1" si="738"/>
        <v>1.9854549397312722E-3</v>
      </c>
      <c r="ES373" s="240">
        <f t="shared" ca="1" si="739"/>
        <v>1.9018078112942839E-3</v>
      </c>
      <c r="ET373" s="240">
        <f t="shared" ca="1" si="740"/>
        <v>1.6543782711449116E-3</v>
      </c>
      <c r="EU373" s="240">
        <f t="shared" ca="1" si="741"/>
        <v>1.2644747851406758E-3</v>
      </c>
      <c r="EV373" s="240">
        <f t="shared" ca="1" si="742"/>
        <v>7.6567557968994844E-4</v>
      </c>
      <c r="EW373" s="240">
        <f t="shared" ca="1" si="743"/>
        <v>2.0093690744024261E-4</v>
      </c>
      <c r="EX373" s="240">
        <f t="shared" ca="1" si="744"/>
        <v>-3.8110631635624641E-4</v>
      </c>
      <c r="EY373" s="240">
        <f t="shared" ca="1" si="745"/>
        <v>-9.3032892008745318E-4</v>
      </c>
      <c r="EZ373" s="240">
        <f t="shared" ca="1" si="746"/>
        <v>-1.3994322219035079E-3</v>
      </c>
      <c r="FA373" s="240">
        <f t="shared" ca="1" si="747"/>
        <v>-1.7480173604381721E-3</v>
      </c>
      <c r="FB373" s="240">
        <f t="shared" ca="1" si="748"/>
        <v>-1.9460644176233549E-3</v>
      </c>
      <c r="FC373" s="240">
        <f t="shared" ca="1" si="749"/>
        <v>-1.9765177138758292E-3</v>
      </c>
      <c r="FD373" s="240">
        <f t="shared" ca="1" si="750"/>
        <v>-1.8367546317706301E-3</v>
      </c>
      <c r="FE373" s="240">
        <f t="shared" ca="1" si="751"/>
        <v>-1.5388114740927297E-3</v>
      </c>
      <c r="FF373" s="240">
        <f t="shared" ca="1" si="752"/>
        <v>-1.1083469055231064E-3</v>
      </c>
      <c r="FG373" s="240">
        <f t="shared" ca="1" si="753"/>
        <v>-5.8243224566534096E-4</v>
      </c>
      <c r="FH373" s="240">
        <f t="shared" ca="1" si="754"/>
        <v>-6.3589118934185597E-6</v>
      </c>
      <c r="FI373" s="240">
        <f t="shared" ca="1" si="755"/>
        <v>5.7026204710099572E-4</v>
      </c>
      <c r="FJ373" s="240">
        <f t="shared" ca="1" si="756"/>
        <v>1.097772421509733E-3</v>
      </c>
      <c r="FK373" s="240">
        <f t="shared" ca="1" si="757"/>
        <v>1.5307433720931839E-3</v>
      </c>
      <c r="FL373" s="240">
        <f t="shared" ca="1" si="758"/>
        <v>1.8318877313116743E-3</v>
      </c>
      <c r="FM373" s="240">
        <f t="shared" ca="1" si="759"/>
        <v>1.9752711491570285E-3</v>
      </c>
      <c r="FN373" s="240">
        <f t="shared" ca="1" si="760"/>
        <v>1.9485455419612735E-3</v>
      </c>
      <c r="FO373" s="240">
        <f t="shared" ca="1" si="761"/>
        <v>1.7540125010708086E-3</v>
      </c>
      <c r="FP373" s="240">
        <f t="shared" ca="1" si="762"/>
        <v>1.4084250813451158E-3</v>
      </c>
      <c r="FQ373" s="240">
        <f t="shared" ca="1" si="763"/>
        <v>9.4154503932129992E-4</v>
      </c>
      <c r="FR373" s="240">
        <f t="shared" ca="1" si="764"/>
        <v>3.9357977072512426E-4</v>
      </c>
      <c r="FS373" s="240">
        <f t="shared" ca="1" si="765"/>
        <v>-1.8828032345107428E-4</v>
      </c>
      <c r="FT373" s="240">
        <f t="shared" ca="1" si="766"/>
        <v>-7.5392584259521768E-4</v>
      </c>
      <c r="FU373" s="240">
        <f t="shared" ca="1" si="767"/>
        <v>-1.2546437744094367E-3</v>
      </c>
      <c r="FV373" s="240">
        <f t="shared" ca="1" si="768"/>
        <v>-1.6473126268201565E-3</v>
      </c>
      <c r="FW373" s="240">
        <f t="shared" ca="1" si="769"/>
        <v>-1.8981160219209469E-3</v>
      </c>
      <c r="FX373" s="240">
        <f t="shared" ca="1" si="770"/>
        <v>-1.9854549397312722E-3</v>
      </c>
      <c r="FY373" s="240">
        <f t="shared" ca="1" si="771"/>
        <v>-1.9018078112942862E-3</v>
      </c>
      <c r="FZ373" s="240">
        <f t="shared" ca="1" si="772"/>
        <v>-1.6543782711449081E-3</v>
      </c>
      <c r="GA373" s="240">
        <f t="shared" ca="1" si="773"/>
        <v>-1.2644747851406817E-3</v>
      </c>
      <c r="GB373" s="240">
        <f t="shared" ca="1" si="774"/>
        <v>-7.6567557968995549E-4</v>
      </c>
      <c r="GC373" s="240">
        <f t="shared" ca="1" si="775"/>
        <v>-2.0093690744023643E-4</v>
      </c>
      <c r="GD373" s="240">
        <f t="shared" ca="1" si="776"/>
        <v>3.8110631635623871E-4</v>
      </c>
      <c r="GE373" s="240">
        <f t="shared" ca="1" si="777"/>
        <v>9.3032892008745882E-4</v>
      </c>
      <c r="GF373" s="240">
        <f t="shared" ca="1" si="778"/>
        <v>1.3994322219035124E-3</v>
      </c>
      <c r="GG373" s="240">
        <f t="shared" ca="1" si="779"/>
        <v>1.7480173604381686E-3</v>
      </c>
      <c r="GH373" s="240">
        <f t="shared" ca="1" si="780"/>
        <v>1.9460644176233564E-3</v>
      </c>
      <c r="GI373" s="240">
        <f t="shared" ca="1" si="781"/>
        <v>1.9765177138758288E-3</v>
      </c>
      <c r="GJ373" s="240">
        <f t="shared" ca="1" si="782"/>
        <v>1.8367546317706329E-3</v>
      </c>
      <c r="GK373" s="240">
        <f t="shared" ca="1" si="783"/>
        <v>1.5388114740927258E-3</v>
      </c>
      <c r="GL373" s="240">
        <f t="shared" ca="1" si="784"/>
        <v>1.1083469055231127E-3</v>
      </c>
      <c r="GM373" s="240">
        <f t="shared" ca="1" si="785"/>
        <v>5.8243224566534844E-4</v>
      </c>
      <c r="GN373" s="240">
        <f t="shared" ca="1" si="786"/>
        <v>6.3589118934121629E-6</v>
      </c>
      <c r="GO373" s="240">
        <f t="shared" ca="1" si="787"/>
        <v>-5.7026204710098824E-4</v>
      </c>
      <c r="GP373" s="240">
        <f t="shared" ca="1" si="788"/>
        <v>-1.0977724215097383E-3</v>
      </c>
      <c r="GQ373" s="240">
        <f t="shared" ca="1" si="789"/>
        <v>-1.5307433720931878E-3</v>
      </c>
      <c r="GR373" s="240">
        <f t="shared" ca="1" si="790"/>
        <v>-1.8318877313116713E-3</v>
      </c>
      <c r="GS373" s="240">
        <f t="shared" ca="1" si="791"/>
        <v>-1.975271149157029E-3</v>
      </c>
      <c r="GT373" s="240">
        <f t="shared" ca="1" si="792"/>
        <v>-1.9485455419612722E-3</v>
      </c>
      <c r="GU373" s="240">
        <f t="shared" ca="1" si="793"/>
        <v>-1.7540125010708121E-3</v>
      </c>
      <c r="GV373" s="240">
        <f t="shared" ca="1" si="794"/>
        <v>-1.4084250813451112E-3</v>
      </c>
      <c r="GW373" s="240">
        <f t="shared" ca="1" si="795"/>
        <v>-9.4154503932130696E-4</v>
      </c>
      <c r="GX373" s="240">
        <f t="shared" ca="1" si="796"/>
        <v>-3.9357977072513207E-4</v>
      </c>
      <c r="GY373" s="240">
        <f t="shared" ca="1" si="797"/>
        <v>1.8828032345108057E-4</v>
      </c>
      <c r="GZ373" s="240">
        <f t="shared" ca="1" si="798"/>
        <v>7.5392584259521042E-4</v>
      </c>
      <c r="HA373" s="240">
        <f t="shared" ca="1" si="799"/>
        <v>1.2546437744094304E-3</v>
      </c>
      <c r="HB373" s="240">
        <f t="shared" ca="1" si="800"/>
        <v>1.6473126268201602E-3</v>
      </c>
      <c r="HC373" s="240">
        <f t="shared" ca="1" si="801"/>
        <v>1.8981160219209443E-3</v>
      </c>
      <c r="HD373" s="240">
        <f t="shared" ca="1" si="802"/>
        <v>1.9854549397312717E-3</v>
      </c>
      <c r="HE373" s="240">
        <f t="shared" ca="1" si="803"/>
        <v>1.9018078112942841E-3</v>
      </c>
      <c r="HF373" s="240">
        <f t="shared" ca="1" si="804"/>
        <v>1.6543782711449125E-3</v>
      </c>
      <c r="HG373" s="240">
        <f t="shared" ca="1" si="805"/>
        <v>1.2644747851406771E-3</v>
      </c>
      <c r="HH373" s="240">
        <f t="shared" ca="1" si="806"/>
        <v>7.6567557968994953E-4</v>
      </c>
      <c r="HI373" s="240">
        <f t="shared" ca="1" si="807"/>
        <v>2.0093690744024412E-4</v>
      </c>
      <c r="HJ373" s="240">
        <f t="shared" ca="1" si="808"/>
        <v>-3.8110631635624478E-4</v>
      </c>
      <c r="HK373" s="240">
        <f t="shared" ca="1" si="809"/>
        <v>-9.3032892008745199E-4</v>
      </c>
      <c r="HL373" s="240">
        <f t="shared" ca="1" si="810"/>
        <v>-1.3994322219035068E-3</v>
      </c>
      <c r="HM373" s="240">
        <f t="shared" ca="1" si="811"/>
        <v>-1.7480173604381716E-3</v>
      </c>
      <c r="HN373" s="240">
        <f t="shared" ca="1" si="812"/>
        <v>-1.9460644176233547E-3</v>
      </c>
      <c r="HO373" s="240">
        <f t="shared" ca="1" si="813"/>
        <v>-1.9765177138758292E-3</v>
      </c>
      <c r="HP373" s="240">
        <f t="shared" ca="1" si="814"/>
        <v>-1.8367546317706305E-3</v>
      </c>
      <c r="HQ373" s="240">
        <f t="shared" ca="1" si="815"/>
        <v>-1.5388114740927216E-3</v>
      </c>
      <c r="HR373" s="240">
        <f t="shared" ca="1" si="816"/>
        <v>-1.1083469055231192E-3</v>
      </c>
      <c r="HS373" s="240">
        <f t="shared" ca="1" si="817"/>
        <v>-5.8243224566535603E-4</v>
      </c>
      <c r="HT373" s="240">
        <f t="shared" ca="1" si="818"/>
        <v>-6.3589118934199692E-6</v>
      </c>
      <c r="HU373" s="240">
        <f t="shared" ca="1" si="819"/>
        <v>5.7026204710099431E-4</v>
      </c>
      <c r="HV373" s="240">
        <f t="shared" ca="1" si="820"/>
        <v>1.0977724215097435E-3</v>
      </c>
      <c r="HW373" s="240">
        <f t="shared" ca="1" si="821"/>
        <v>1.5307433720931918E-3</v>
      </c>
      <c r="HX373" s="240">
        <f t="shared" ca="1" si="822"/>
        <v>1.8318877313116683E-3</v>
      </c>
      <c r="HY373" s="240">
        <f t="shared" ca="1" si="823"/>
        <v>1.9752711491570281E-3</v>
      </c>
      <c r="HZ373" s="240">
        <f t="shared" ca="1" si="824"/>
        <v>1.9485455419612737E-3</v>
      </c>
      <c r="IA373" s="240">
        <f t="shared" ca="1" si="825"/>
        <v>1.7540125010708093E-3</v>
      </c>
      <c r="IB373" s="240">
        <f t="shared" ca="1" si="826"/>
        <v>1.4084250813451069E-3</v>
      </c>
      <c r="IC373" s="240">
        <f t="shared" ca="1" si="827"/>
        <v>9.415450393213138E-4</v>
      </c>
      <c r="ID373" s="240">
        <f t="shared" ca="1" si="828"/>
        <v>3.9357977072513965E-4</v>
      </c>
      <c r="IE373" s="240">
        <f t="shared" ca="1" si="829"/>
        <v>-1.4483895044407221E-3</v>
      </c>
      <c r="IF373" s="240">
        <f t="shared" ca="1" si="830"/>
        <v>-7.5392584259521616E-4</v>
      </c>
      <c r="IG373" s="240">
        <f t="shared" ca="1" si="831"/>
        <v>-1.2546437744094354E-3</v>
      </c>
      <c r="IH373" s="240">
        <f t="shared" ca="1" si="832"/>
        <v>-1.6473126268201637E-3</v>
      </c>
      <c r="II373" s="240">
        <f t="shared" ca="1" si="833"/>
        <v>-1.8981160219209425E-3</v>
      </c>
      <c r="IJ373" s="240">
        <f t="shared" ca="1" si="834"/>
        <v>-1.9854549397312722E-3</v>
      </c>
      <c r="IK373" s="240">
        <f t="shared" ca="1" si="835"/>
        <v>-1.9018078112942865E-3</v>
      </c>
      <c r="IL373" s="240">
        <f t="shared" ca="1" si="836"/>
        <v>-1.654378271144909E-3</v>
      </c>
      <c r="IM373" s="240">
        <f t="shared" ca="1" si="837"/>
        <v>-1.2644747851406719E-3</v>
      </c>
      <c r="IN373" s="240">
        <f t="shared" ca="1" si="838"/>
        <v>-7.6567557968994378E-4</v>
      </c>
      <c r="IO373" s="240">
        <f t="shared" ca="1" si="839"/>
        <v>-2.0093690744025193E-4</v>
      </c>
      <c r="IP373" s="240">
        <f t="shared" ca="1" si="840"/>
        <v>3.811063163562373E-4</v>
      </c>
      <c r="IQ373" s="240">
        <f t="shared" ca="1" si="841"/>
        <v>9.3032892008745763E-4</v>
      </c>
      <c r="IR373" s="240">
        <f t="shared" ca="1" si="842"/>
        <v>1.3994322219035113E-3</v>
      </c>
      <c r="IS373" s="240">
        <f t="shared" ca="1" si="843"/>
        <v>1.7480173604381745E-3</v>
      </c>
      <c r="IT373" s="240">
        <f t="shared" ca="1" si="844"/>
        <v>1.946064417623353E-3</v>
      </c>
      <c r="IU373" s="240">
        <f t="shared" ca="1" si="845"/>
        <v>1.9765177138758301E-3</v>
      </c>
      <c r="IV373" s="240">
        <f t="shared" ca="1" si="846"/>
        <v>1.8367546317706335E-3</v>
      </c>
      <c r="IW373" s="240">
        <f t="shared" ca="1" si="847"/>
        <v>1.5388114740927266E-3</v>
      </c>
      <c r="IX373" s="240">
        <f t="shared" ca="1" si="848"/>
        <v>1.1083469055231023E-3</v>
      </c>
      <c r="IY373" s="240">
        <f t="shared" ca="1" si="849"/>
        <v>5.8243224566533651E-4</v>
      </c>
      <c r="IZ373" s="240">
        <f t="shared" ca="1" si="850"/>
        <v>6.3589118934277754E-6</v>
      </c>
      <c r="JA373" s="240">
        <f t="shared" ca="1" si="851"/>
        <v>-5.7026204710098683E-4</v>
      </c>
      <c r="JB373" s="240">
        <f t="shared" ca="1" si="852"/>
        <v>-1.0977724215097372E-3</v>
      </c>
    </row>
    <row r="374" spans="2:262">
      <c r="B374" s="248">
        <v>13</v>
      </c>
      <c r="C374" s="247">
        <f t="shared" si="853"/>
        <v>2.5390624999999995E-4</v>
      </c>
      <c r="D374" s="244">
        <f t="shared" ca="1" si="597"/>
        <v>12.347839620284724</v>
      </c>
      <c r="E374" s="243">
        <f ca="1">S361</f>
        <v>0.34783962028472348</v>
      </c>
      <c r="F374" s="242">
        <v>13</v>
      </c>
      <c r="G374" s="240">
        <f t="shared" ca="1" si="854"/>
        <v>1.2300959655840771E-2</v>
      </c>
      <c r="H374" s="240">
        <f t="shared" ca="1" si="598"/>
        <v>1.4689109314429405E-2</v>
      </c>
      <c r="I374" s="240">
        <f t="shared" ca="1" si="599"/>
        <v>1.5594486827883992E-2</v>
      </c>
      <c r="J374" s="240">
        <f t="shared" ca="1" si="600"/>
        <v>1.4925700095496122E-2</v>
      </c>
      <c r="K374" s="240">
        <f t="shared" ca="1" si="601"/>
        <v>1.2750258883623498E-2</v>
      </c>
      <c r="L374" s="240">
        <f t="shared" ca="1" si="602"/>
        <v>9.2877601442183221E-3</v>
      </c>
      <c r="M374" s="240">
        <f t="shared" ca="1" si="603"/>
        <v>4.8877210994247872E-3</v>
      </c>
      <c r="N374" s="240">
        <f t="shared" ca="1" si="604"/>
        <v>-5.7022986522823824E-6</v>
      </c>
      <c r="O374" s="240">
        <f t="shared" ca="1" si="605"/>
        <v>-4.8985500859537907E-3</v>
      </c>
      <c r="P374" s="240">
        <f t="shared" ca="1" si="606"/>
        <v>-9.2969204026668566E-3</v>
      </c>
      <c r="Q374" s="240">
        <f t="shared" ca="1" si="607"/>
        <v>-1.275682574417129E-2</v>
      </c>
      <c r="R374" s="240">
        <f t="shared" ca="1" si="608"/>
        <v>-1.4929010675343893E-2</v>
      </c>
      <c r="S374" s="240">
        <f t="shared" ca="1" si="609"/>
        <v>-1.5594206945055328E-2</v>
      </c>
      <c r="T374" s="240">
        <f t="shared" ca="1" si="610"/>
        <v>-1.4685267221315471E-2</v>
      </c>
      <c r="U374" s="241">
        <f t="shared" ca="1" si="611"/>
        <v>-1.2293943187301147E-2</v>
      </c>
      <c r="V374" s="240">
        <f t="shared" ca="1" si="612"/>
        <v>-8.6616237925889652E-3</v>
      </c>
      <c r="W374" s="240">
        <f t="shared" ca="1" si="613"/>
        <v>-4.1549685742155711E-3</v>
      </c>
      <c r="X374" s="240">
        <f t="shared" ca="1" si="614"/>
        <v>7.7110429119665695E-4</v>
      </c>
      <c r="Y374" s="240">
        <f t="shared" ca="1" si="615"/>
        <v>5.6193390835504722E-3</v>
      </c>
      <c r="Z374" s="240">
        <f t="shared" ca="1" si="616"/>
        <v>9.9003373410813736E-3</v>
      </c>
      <c r="AA374" s="240">
        <f t="shared" ca="1" si="617"/>
        <v>1.3181959521918127E-2</v>
      </c>
      <c r="AB374" s="240">
        <f t="shared" ca="1" si="618"/>
        <v>1.5132946741914583E-2</v>
      </c>
      <c r="AC374" s="240">
        <f t="shared" ca="1" si="619"/>
        <v>1.5556359251804815E-2</v>
      </c>
      <c r="AD374" s="240">
        <f t="shared" ca="1" si="620"/>
        <v>1.4409456252121183E-2</v>
      </c>
      <c r="AE374" s="240">
        <f t="shared" ca="1" si="621"/>
        <v>1.180801030501835E-2</v>
      </c>
      <c r="AF374" s="240">
        <f t="shared" ca="1" si="622"/>
        <v>8.0146208305746248E-3</v>
      </c>
      <c r="AG374" s="240">
        <f t="shared" ca="1" si="623"/>
        <v>3.4122063657788032E-3</v>
      </c>
      <c r="AH374" s="240">
        <f t="shared" ca="1" si="624"/>
        <v>-1.5346486259628046E-3</v>
      </c>
      <c r="AI374" s="240">
        <f t="shared" ca="1" si="625"/>
        <v>-6.3265906010989059E-3</v>
      </c>
      <c r="AJ374" s="240">
        <f t="shared" ca="1" si="626"/>
        <v>-1.0479903499674098E-2</v>
      </c>
      <c r="AK374" s="240">
        <f t="shared" ca="1" si="627"/>
        <v>-1.3575336804573382E-2</v>
      </c>
      <c r="AL374" s="240">
        <f t="shared" ca="1" si="628"/>
        <v>-1.5300426214294408E-2</v>
      </c>
      <c r="AM374" s="240">
        <f t="shared" ca="1" si="629"/>
        <v>-1.5481034926540564E-2</v>
      </c>
      <c r="AN374" s="240">
        <f t="shared" ca="1" si="630"/>
        <v>-1.4098931640696229E-2</v>
      </c>
      <c r="AO374" s="240">
        <f t="shared" ca="1" si="631"/>
        <v>-1.1293630891651214E-2</v>
      </c>
      <c r="AP374" s="240">
        <f t="shared" ca="1" si="632"/>
        <v>-7.348309944981553E-3</v>
      </c>
      <c r="AQ374" s="240">
        <f t="shared" ca="1" si="633"/>
        <v>-2.6612238533328652E-3</v>
      </c>
      <c r="AR374" s="240">
        <f t="shared" ca="1" si="634"/>
        <v>2.2944958577696371E-3</v>
      </c>
      <c r="AS374" s="240">
        <f t="shared" ca="1" si="635"/>
        <v>7.0186008077453921E-3</v>
      </c>
      <c r="AT374" s="240">
        <f t="shared" ca="1" si="636"/>
        <v>1.1034222652804963E-2</v>
      </c>
      <c r="AU374" s="240">
        <f t="shared" ca="1" si="637"/>
        <v>1.3936009911807342E-2</v>
      </c>
      <c r="AV374" s="240">
        <f t="shared" ca="1" si="638"/>
        <v>1.5431045619764942E-2</v>
      </c>
      <c r="AW374" s="240">
        <f t="shared" ca="1" si="639"/>
        <v>1.5368415432159766E-2</v>
      </c>
      <c r="AX374" s="240">
        <f t="shared" ca="1" si="640"/>
        <v>1.3754441468028266E-2</v>
      </c>
      <c r="AY374" s="240">
        <f t="shared" ca="1" si="641"/>
        <v>1.0752044132260833E-2</v>
      </c>
      <c r="AZ374" s="240">
        <f t="shared" ca="1" si="642"/>
        <v>6.6642963370950638E-3</v>
      </c>
      <c r="BA374" s="240">
        <f t="shared" ca="1" si="643"/>
        <v>1.9038302195285989E-3</v>
      </c>
      <c r="BB374" s="240">
        <f t="shared" ca="1" si="644"/>
        <v>-3.0488154480810018E-3</v>
      </c>
      <c r="BC374" s="240">
        <f t="shared" ca="1" si="645"/>
        <v>-7.6937025902891936E-3</v>
      </c>
      <c r="BD374" s="240">
        <f t="shared" ca="1" si="646"/>
        <v>-1.1561959397081462E-2</v>
      </c>
      <c r="BE374" s="240">
        <f t="shared" ca="1" si="647"/>
        <v>-1.4263109950513466E-2</v>
      </c>
      <c r="BF374" s="240">
        <f t="shared" ca="1" si="648"/>
        <v>-1.5524490284737498E-2</v>
      </c>
      <c r="BG374" s="240">
        <f t="shared" ca="1" si="649"/>
        <v>-1.5218772078888679E-2</v>
      </c>
      <c r="BH374" s="240">
        <f t="shared" ca="1" si="650"/>
        <v>-1.3376815641117064E-2</v>
      </c>
      <c r="BI374" s="240">
        <f t="shared" ca="1" si="651"/>
        <v>-1.0184554756788018E-2</v>
      </c>
      <c r="BJ374" s="240">
        <f t="shared" ca="1" si="652"/>
        <v>-5.9642278556090922E-3</v>
      </c>
      <c r="BK374" s="240">
        <f t="shared" ca="1" si="653"/>
        <v>-1.1418500919696539E-3</v>
      </c>
      <c r="BL374" s="240">
        <f t="shared" ca="1" si="654"/>
        <v>3.7957901749332721E-3</v>
      </c>
      <c r="BM374" s="240">
        <f t="shared" ca="1" si="655"/>
        <v>8.3502695694042325E-3</v>
      </c>
      <c r="BN374" s="240">
        <f t="shared" ca="1" si="656"/>
        <v>1.2061842368462373E-2</v>
      </c>
      <c r="BO374" s="240">
        <f t="shared" ca="1" si="657"/>
        <v>1.4555848908047899E-2</v>
      </c>
      <c r="BP374" s="240">
        <f t="shared" ca="1" si="658"/>
        <v>1.5580535092829369E-2</v>
      </c>
      <c r="BQ374" s="240">
        <f t="shared" ca="1" si="659"/>
        <v>1.503246537067256E-2</v>
      </c>
      <c r="BR374" s="240">
        <f t="shared" ca="1" si="660"/>
        <v>1.2966963893655712E-2</v>
      </c>
      <c r="BS374" s="240">
        <f t="shared" ca="1" si="661"/>
        <v>9.5925298968444379E-3</v>
      </c>
      <c r="BT374" s="240">
        <f t="shared" ca="1" si="662"/>
        <v>5.2497910268143495E-3</v>
      </c>
      <c r="BU374" s="240">
        <f t="shared" ca="1" si="663"/>
        <v>3.7711914752486947E-4</v>
      </c>
      <c r="BV374" s="240">
        <f t="shared" ca="1" si="664"/>
        <v>-4.5336205107821236E-3</v>
      </c>
      <c r="BW374" s="240">
        <f t="shared" ca="1" si="665"/>
        <v>-8.986720017729365E-3</v>
      </c>
      <c r="BX374" s="240">
        <f t="shared" ca="1" si="666"/>
        <v>-1.253266730508501E-2</v>
      </c>
      <c r="BY374" s="240">
        <f t="shared" ca="1" si="667"/>
        <v>-1.4813521550621078E-2</v>
      </c>
      <c r="BZ374" s="240">
        <f t="shared" ca="1" si="668"/>
        <v>-1.5599045027188918E-2</v>
      </c>
      <c r="CA374" s="240">
        <f t="shared" ca="1" si="669"/>
        <v>-1.4809944136690022E-2</v>
      </c>
      <c r="CB374" s="240">
        <f t="shared" ca="1" si="670"/>
        <v>-1.2525873594402645E-2</v>
      </c>
      <c r="CC374" s="240">
        <f t="shared" ca="1" si="671"/>
        <v>-8.9773957921730173E-3</v>
      </c>
      <c r="CD374" s="240">
        <f t="shared" ca="1" si="672"/>
        <v>-4.5227069916085709E-3</v>
      </c>
      <c r="CE374" s="240">
        <f t="shared" ca="1" si="673"/>
        <v>3.8852030997798149E-4</v>
      </c>
      <c r="CF374" s="240">
        <f t="shared" ca="1" si="674"/>
        <v>5.2605289577222943E-3</v>
      </c>
      <c r="CG374" s="240">
        <f t="shared" ca="1" si="675"/>
        <v>9.6015206703880373E-3</v>
      </c>
      <c r="CH374" s="240">
        <f t="shared" ca="1" si="676"/>
        <v>1.2973299948437721E-2</v>
      </c>
      <c r="CI374" s="240">
        <f t="shared" ca="1" si="677"/>
        <v>1.5035507122267562E-2</v>
      </c>
      <c r="CJ374" s="240">
        <f t="shared" ca="1" si="678"/>
        <v>1.5579975495762993E-2</v>
      </c>
      <c r="CK374" s="240">
        <f t="shared" ca="1" si="679"/>
        <v>1.4551744450084295E-2</v>
      </c>
      <c r="CL374" s="240">
        <f t="shared" ca="1" si="680"/>
        <v>1.2054607368523746E-2</v>
      </c>
      <c r="CM374" s="240">
        <f t="shared" ca="1" si="681"/>
        <v>8.3406343547112044E-3</v>
      </c>
      <c r="CN374" s="240">
        <f t="shared" ca="1" si="682"/>
        <v>3.7847273591177155E-3</v>
      </c>
      <c r="CO374" s="240">
        <f t="shared" ca="1" si="683"/>
        <v>-1.1532237880237913E-3</v>
      </c>
      <c r="CP374" s="240">
        <f t="shared" ca="1" si="684"/>
        <v>-5.9747643296353958E-3</v>
      </c>
      <c r="CQ374" s="240">
        <f t="shared" ca="1" si="685"/>
        <v>-1.0193190418757903E-2</v>
      </c>
      <c r="CR374" s="240">
        <f t="shared" ca="1" si="686"/>
        <v>-1.3382678775887776E-2</v>
      </c>
      <c r="CS374" s="240">
        <f t="shared" ca="1" si="687"/>
        <v>-1.5221270840301606E-2</v>
      </c>
      <c r="CT374" s="240">
        <f t="shared" ca="1" si="688"/>
        <v>-1.5523372438723091E-2</v>
      </c>
      <c r="CU374" s="240">
        <f t="shared" ca="1" si="689"/>
        <v>-1.4258488336516054E-2</v>
      </c>
      <c r="CV374" s="240">
        <f t="shared" ca="1" si="690"/>
        <v>-1.1554300537635136E-2</v>
      </c>
      <c r="CW374" s="240">
        <f t="shared" ca="1" si="691"/>
        <v>-7.6837795985356533E-3</v>
      </c>
      <c r="CX374" s="240">
        <f t="shared" ca="1" si="692"/>
        <v>-3.0376299869157262E-3</v>
      </c>
      <c r="CY374" s="240">
        <f t="shared" ca="1" si="693"/>
        <v>1.9151490489537773E-3</v>
      </c>
      <c r="CZ374" s="240">
        <f t="shared" ca="1" si="694"/>
        <v>6.674605970950806E-3</v>
      </c>
      <c r="DA374" s="240">
        <f t="shared" ca="1" si="695"/>
        <v>1.0760303878590944E-2</v>
      </c>
      <c r="DB374" s="240">
        <f t="shared" ca="1" si="696"/>
        <v>1.3759817557982466E-2</v>
      </c>
      <c r="DC374" s="240">
        <f t="shared" ca="1" si="697"/>
        <v>1.5370365183655501E-2</v>
      </c>
      <c r="DD374" s="240">
        <f t="shared" ca="1" si="698"/>
        <v>1.5429372217791462E-2</v>
      </c>
      <c r="DE374" s="240">
        <f t="shared" ca="1" si="699"/>
        <v>1.3930882275649046E-2</v>
      </c>
      <c r="DF374" s="240">
        <f t="shared" ca="1" si="700"/>
        <v>1.1026158384714199E-2</v>
      </c>
      <c r="DG374" s="240">
        <f t="shared" ca="1" si="701"/>
        <v>7.0084139442875273E-3</v>
      </c>
      <c r="DH374" s="240">
        <f t="shared" ca="1" si="702"/>
        <v>2.283214698010295E-3</v>
      </c>
      <c r="DI374" s="240">
        <f t="shared" ca="1" si="703"/>
        <v>-2.6724605480775345E-3</v>
      </c>
      <c r="DJ374" s="240">
        <f t="shared" ca="1" si="704"/>
        <v>-7.3583679018557595E-3</v>
      </c>
      <c r="DK374" s="240">
        <f t="shared" ca="1" si="705"/>
        <v>-1.1301494823889152E-2</v>
      </c>
      <c r="DL374" s="240">
        <f t="shared" ca="1" si="706"/>
        <v>-1.4103807734362331E-2</v>
      </c>
      <c r="DM374" s="240">
        <f t="shared" ca="1" si="707"/>
        <v>-1.5482430970996993E-2</v>
      </c>
      <c r="DN374" s="240">
        <f t="shared" ca="1" si="708"/>
        <v>-1.5298201287733779E-2</v>
      </c>
      <c r="DO374" s="240">
        <f t="shared" ca="1" si="709"/>
        <v>-1.3569715499178823E-2</v>
      </c>
      <c r="DP374" s="240">
        <f t="shared" ca="1" si="710"/>
        <v>-1.0471453250467036E-2</v>
      </c>
      <c r="DQ374" s="240">
        <f t="shared" ca="1" si="711"/>
        <v>-6.3161644069831997E-3</v>
      </c>
      <c r="DR374" s="240">
        <f t="shared" ca="1" si="712"/>
        <v>-1.5232989449113672E-3</v>
      </c>
      <c r="DS374" s="240">
        <f t="shared" ca="1" si="713"/>
        <v>3.4233338556611285E-3</v>
      </c>
      <c r="DT374" s="240">
        <f t="shared" ca="1" si="714"/>
        <v>8.0244028799682857E-3</v>
      </c>
      <c r="DU374" s="240">
        <f t="shared" ca="1" si="715"/>
        <v>1.1815459478262499E-2</v>
      </c>
      <c r="DV374" s="240">
        <f t="shared" ca="1" si="716"/>
        <v>1.4413820602562456E-2</v>
      </c>
      <c r="DW374" s="240">
        <f t="shared" ca="1" si="717"/>
        <v>1.555719822602856E-2</v>
      </c>
      <c r="DX374" s="240">
        <f t="shared" ca="1" si="718"/>
        <v>1.5130175650809794E-2</v>
      </c>
      <c r="DY374" s="240">
        <f t="shared" ca="1" si="719"/>
        <v>1.3175858089504376E-2</v>
      </c>
      <c r="DZ374" s="240">
        <f t="shared" ca="1" si="720"/>
        <v>9.8915214681485168E-3</v>
      </c>
      <c r="EA374" s="240">
        <f t="shared" ca="1" si="721"/>
        <v>5.6086986763916845E-3</v>
      </c>
      <c r="EB374" s="240">
        <f t="shared" ca="1" si="722"/>
        <v>7.5971343122902945E-4</v>
      </c>
      <c r="EC374" s="240">
        <f t="shared" ca="1" si="723"/>
        <v>-4.1659600521378026E-3</v>
      </c>
      <c r="ED374" s="240">
        <f t="shared" ca="1" si="724"/>
        <v>-8.6711063686882861E-3</v>
      </c>
      <c r="EE374" s="240">
        <f t="shared" ca="1" si="725"/>
        <v>-1.2300959655840769E-2</v>
      </c>
      <c r="EF374" s="240">
        <f t="shared" ca="1" si="726"/>
        <v>-1.4689109314429433E-2</v>
      </c>
      <c r="EG374" s="240">
        <f t="shared" ca="1" si="727"/>
        <v>-1.5594486827883992E-2</v>
      </c>
      <c r="EH374" s="240">
        <f t="shared" ca="1" si="728"/>
        <v>-1.4925700095496115E-2</v>
      </c>
      <c r="EI374" s="240">
        <f t="shared" ca="1" si="729"/>
        <v>-1.2750258883623506E-2</v>
      </c>
      <c r="EJ374" s="240">
        <f t="shared" ca="1" si="730"/>
        <v>-9.2877601442182718E-3</v>
      </c>
      <c r="EK374" s="240">
        <f t="shared" ca="1" si="731"/>
        <v>-4.8877210994247612E-3</v>
      </c>
      <c r="EL374" s="240">
        <f t="shared" ca="1" si="732"/>
        <v>5.7022986522867192E-6</v>
      </c>
      <c r="EM374" s="240">
        <f t="shared" ca="1" si="733"/>
        <v>4.8985500859538714E-3</v>
      </c>
      <c r="EN374" s="240">
        <f t="shared" ca="1" si="734"/>
        <v>9.2969204026668965E-3</v>
      </c>
      <c r="EO374" s="240">
        <f t="shared" ca="1" si="735"/>
        <v>1.27568257441713E-2</v>
      </c>
      <c r="EP374" s="240">
        <f t="shared" ca="1" si="736"/>
        <v>1.492901067534389E-2</v>
      </c>
      <c r="EQ374" s="240">
        <f t="shared" ca="1" si="737"/>
        <v>1.5594206945055328E-2</v>
      </c>
      <c r="ER374" s="240">
        <f t="shared" ca="1" si="738"/>
        <v>1.4685267221315459E-2</v>
      </c>
      <c r="ES374" s="240">
        <f t="shared" ca="1" si="739"/>
        <v>1.2293943187301145E-2</v>
      </c>
      <c r="ET374" s="240">
        <f t="shared" ca="1" si="740"/>
        <v>8.661623792588986E-3</v>
      </c>
      <c r="EU374" s="240">
        <f t="shared" ca="1" si="741"/>
        <v>4.1549685742155147E-3</v>
      </c>
      <c r="EV374" s="240">
        <f t="shared" ca="1" si="742"/>
        <v>-7.7110429119668644E-4</v>
      </c>
      <c r="EW374" s="240">
        <f t="shared" ca="1" si="743"/>
        <v>-5.6193390835504609E-3</v>
      </c>
      <c r="EX374" s="240">
        <f t="shared" ca="1" si="744"/>
        <v>-9.9003373410814291E-3</v>
      </c>
      <c r="EY374" s="240">
        <f t="shared" ca="1" si="745"/>
        <v>-1.3181959521918151E-2</v>
      </c>
      <c r="EZ374" s="240">
        <f t="shared" ca="1" si="746"/>
        <v>-1.5132946741914583E-2</v>
      </c>
      <c r="FA374" s="240">
        <f t="shared" ca="1" si="747"/>
        <v>-1.5556359251804819E-2</v>
      </c>
      <c r="FB374" s="240">
        <f t="shared" ca="1" si="748"/>
        <v>-1.4409456252121158E-2</v>
      </c>
      <c r="FC374" s="240">
        <f t="shared" ca="1" si="749"/>
        <v>-1.1808010305018331E-2</v>
      </c>
      <c r="FD374" s="240">
        <f t="shared" ca="1" si="750"/>
        <v>-8.014620830574623E-3</v>
      </c>
      <c r="FE374" s="240">
        <f t="shared" ca="1" si="751"/>
        <v>-3.4122063657787182E-3</v>
      </c>
      <c r="FF374" s="240">
        <f t="shared" ca="1" si="752"/>
        <v>1.5346486259628358E-3</v>
      </c>
      <c r="FG374" s="240">
        <f t="shared" ca="1" si="753"/>
        <v>6.3265906010989085E-3</v>
      </c>
      <c r="FH374" s="240">
        <f t="shared" ca="1" si="754"/>
        <v>1.047990349967408E-2</v>
      </c>
      <c r="FI374" s="240">
        <f t="shared" ca="1" si="755"/>
        <v>1.357533680457341E-2</v>
      </c>
      <c r="FJ374" s="240">
        <f t="shared" ca="1" si="756"/>
        <v>1.5300426214294413E-2</v>
      </c>
      <c r="FK374" s="240">
        <f t="shared" ca="1" si="757"/>
        <v>1.5481034926540564E-2</v>
      </c>
      <c r="FL374" s="240">
        <f t="shared" ca="1" si="758"/>
        <v>1.4098931640696193E-2</v>
      </c>
      <c r="FM374" s="240">
        <f t="shared" ca="1" si="759"/>
        <v>1.1293630891651174E-2</v>
      </c>
      <c r="FN374" s="240">
        <f t="shared" ca="1" si="760"/>
        <v>7.3483099449815278E-3</v>
      </c>
      <c r="FO374" s="240">
        <f t="shared" ca="1" si="761"/>
        <v>2.6612238533328886E-3</v>
      </c>
      <c r="FP374" s="240">
        <f t="shared" ca="1" si="762"/>
        <v>-2.2944958577696944E-3</v>
      </c>
      <c r="FQ374" s="240">
        <f t="shared" ca="1" si="763"/>
        <v>-7.018600807745419E-3</v>
      </c>
      <c r="FR374" s="240">
        <f t="shared" ca="1" si="764"/>
        <v>-1.1034222652804964E-2</v>
      </c>
      <c r="FS374" s="240">
        <f t="shared" ca="1" si="765"/>
        <v>-1.3936009911807381E-2</v>
      </c>
      <c r="FT374" s="240">
        <f t="shared" ca="1" si="766"/>
        <v>-1.5431045619764952E-2</v>
      </c>
      <c r="FU374" s="240">
        <f t="shared" ca="1" si="767"/>
        <v>-1.5368415432159761E-2</v>
      </c>
      <c r="FV374" s="240">
        <f t="shared" ca="1" si="768"/>
        <v>-1.3754441468028279E-2</v>
      </c>
      <c r="FW374" s="240">
        <f t="shared" ca="1" si="769"/>
        <v>-1.0752044132260791E-2</v>
      </c>
      <c r="FX374" s="240">
        <f t="shared" ca="1" si="770"/>
        <v>-6.664296337095036E-3</v>
      </c>
      <c r="FY374" s="240">
        <f t="shared" ca="1" si="771"/>
        <v>-1.9038302195285937E-3</v>
      </c>
      <c r="FZ374" s="240">
        <f t="shared" ca="1" si="772"/>
        <v>3.0488154480810868E-3</v>
      </c>
      <c r="GA374" s="240">
        <f t="shared" ca="1" si="773"/>
        <v>7.6937025902892456E-3</v>
      </c>
      <c r="GB374" s="240">
        <f t="shared" ca="1" si="774"/>
        <v>1.1561959397081482E-2</v>
      </c>
      <c r="GC374" s="240">
        <f t="shared" ca="1" si="775"/>
        <v>1.4263109950513456E-2</v>
      </c>
      <c r="GD374" s="240">
        <f t="shared" ca="1" si="776"/>
        <v>1.5524490284737506E-2</v>
      </c>
      <c r="GE374" s="240">
        <f t="shared" ca="1" si="777"/>
        <v>1.5218772078888672E-2</v>
      </c>
      <c r="GF374" s="240">
        <f t="shared" ca="1" si="778"/>
        <v>1.3376815641117049E-2</v>
      </c>
      <c r="GG374" s="240">
        <f t="shared" ca="1" si="779"/>
        <v>1.0184554756788037E-2</v>
      </c>
      <c r="GH374" s="240">
        <f t="shared" ca="1" si="780"/>
        <v>5.9642278556090644E-3</v>
      </c>
      <c r="GI374" s="240">
        <f t="shared" ca="1" si="781"/>
        <v>1.1418500919696227E-3</v>
      </c>
      <c r="GJ374" s="240">
        <f t="shared" ca="1" si="782"/>
        <v>-3.7957901749332487E-3</v>
      </c>
      <c r="GK374" s="240">
        <f t="shared" ca="1" si="783"/>
        <v>-8.3502695694043037E-3</v>
      </c>
      <c r="GL374" s="240">
        <f t="shared" ca="1" si="784"/>
        <v>-1.2061842368462392E-2</v>
      </c>
      <c r="GM374" s="240">
        <f t="shared" ca="1" si="785"/>
        <v>-1.4555848908047911E-2</v>
      </c>
      <c r="GN374" s="240">
        <f t="shared" ca="1" si="786"/>
        <v>-1.5580535092829369E-2</v>
      </c>
      <c r="GO374" s="240">
        <f t="shared" ca="1" si="787"/>
        <v>-1.503246537067254E-2</v>
      </c>
      <c r="GP374" s="240">
        <f t="shared" ca="1" si="788"/>
        <v>-1.2966963893655694E-2</v>
      </c>
      <c r="GQ374" s="240">
        <f t="shared" ca="1" si="789"/>
        <v>-9.5925298968444588E-3</v>
      </c>
      <c r="GR374" s="240">
        <f t="shared" ca="1" si="790"/>
        <v>-5.2497910268142671E-3</v>
      </c>
      <c r="GS374" s="240">
        <f t="shared" ca="1" si="791"/>
        <v>-3.7711914752483824E-4</v>
      </c>
      <c r="GT374" s="240">
        <f t="shared" ca="1" si="792"/>
        <v>4.533620510782153E-3</v>
      </c>
      <c r="GU374" s="240">
        <f t="shared" ca="1" si="793"/>
        <v>8.9867200177293459E-3</v>
      </c>
      <c r="GV374" s="240">
        <f t="shared" ca="1" si="794"/>
        <v>1.2532667305085062E-2</v>
      </c>
      <c r="GW374" s="240">
        <f t="shared" ca="1" si="795"/>
        <v>1.4813521550621087E-2</v>
      </c>
      <c r="GX374" s="240">
        <f t="shared" ca="1" si="796"/>
        <v>1.5599045027188917E-2</v>
      </c>
      <c r="GY374" s="240">
        <f t="shared" ca="1" si="797"/>
        <v>1.4809944136689998E-2</v>
      </c>
      <c r="GZ374" s="240">
        <f t="shared" ca="1" si="798"/>
        <v>1.2525873594402694E-2</v>
      </c>
      <c r="HA374" s="240">
        <f t="shared" ca="1" si="799"/>
        <v>8.9773957921729913E-3</v>
      </c>
      <c r="HB374" s="240">
        <f t="shared" ca="1" si="800"/>
        <v>4.5227069916084876E-3</v>
      </c>
      <c r="HC374" s="240">
        <f t="shared" ca="1" si="801"/>
        <v>-3.8852030997795634E-4</v>
      </c>
      <c r="HD374" s="240">
        <f t="shared" ca="1" si="802"/>
        <v>-5.2605289577223237E-3</v>
      </c>
      <c r="HE374" s="240">
        <f t="shared" ca="1" si="803"/>
        <v>-9.6015206703881483E-3</v>
      </c>
      <c r="HF374" s="240">
        <f t="shared" ca="1" si="804"/>
        <v>-1.2973299948437707E-2</v>
      </c>
      <c r="HG374" s="240">
        <f t="shared" ca="1" si="805"/>
        <v>-1.5035507122267571E-2</v>
      </c>
      <c r="HH374" s="240">
        <f t="shared" ca="1" si="806"/>
        <v>-1.5579975495762986E-2</v>
      </c>
      <c r="HI374" s="240">
        <f t="shared" ca="1" si="807"/>
        <v>-1.4551744450084302E-2</v>
      </c>
      <c r="HJ374" s="240">
        <f t="shared" ca="1" si="808"/>
        <v>-1.2054607368523691E-2</v>
      </c>
      <c r="HK374" s="240">
        <f t="shared" ca="1" si="809"/>
        <v>-8.3406343547112738E-3</v>
      </c>
      <c r="HL374" s="240">
        <f t="shared" ca="1" si="810"/>
        <v>-3.784727359117686E-3</v>
      </c>
      <c r="HM374" s="240">
        <f t="shared" ca="1" si="811"/>
        <v>1.1532237880238771E-3</v>
      </c>
      <c r="HN374" s="240">
        <f t="shared" ca="1" si="812"/>
        <v>5.9747643296353212E-3</v>
      </c>
      <c r="HO374" s="240">
        <f t="shared" ca="1" si="813"/>
        <v>1.0193190418757927E-2</v>
      </c>
      <c r="HP374" s="240">
        <f t="shared" ca="1" si="814"/>
        <v>1.3382678775887818E-2</v>
      </c>
      <c r="HQ374" s="240">
        <f t="shared" ca="1" si="815"/>
        <v>1.5221270840301601E-2</v>
      </c>
      <c r="HR374" s="240">
        <f t="shared" ca="1" si="816"/>
        <v>1.5523372438723086E-2</v>
      </c>
      <c r="HS374" s="240">
        <f t="shared" ca="1" si="817"/>
        <v>1.4258488336515997E-2</v>
      </c>
      <c r="HT374" s="240">
        <f t="shared" ca="1" si="818"/>
        <v>1.1554300537635152E-2</v>
      </c>
      <c r="HU374" s="240">
        <f t="shared" ca="1" si="819"/>
        <v>7.6837795985355796E-3</v>
      </c>
      <c r="HV374" s="240">
        <f t="shared" ca="1" si="820"/>
        <v>3.0376299869155866E-3</v>
      </c>
      <c r="HW374" s="240">
        <f t="shared" ca="1" si="821"/>
        <v>-1.915149048953753E-3</v>
      </c>
      <c r="HX374" s="240">
        <f t="shared" ca="1" si="822"/>
        <v>-6.6746059709508814E-3</v>
      </c>
      <c r="HY374" s="240">
        <f t="shared" ca="1" si="823"/>
        <v>-1.0760303878590885E-2</v>
      </c>
      <c r="HZ374" s="240">
        <f t="shared" ca="1" si="824"/>
        <v>-1.3759817557982482E-2</v>
      </c>
      <c r="IA374" s="240">
        <f t="shared" ca="1" si="825"/>
        <v>-1.5370365183655525E-2</v>
      </c>
      <c r="IB374" s="240">
        <f t="shared" ca="1" si="826"/>
        <v>-1.5429372217791473E-2</v>
      </c>
      <c r="IC374" s="240">
        <f t="shared" ca="1" si="827"/>
        <v>-1.3930882275649033E-2</v>
      </c>
      <c r="ID374" s="240">
        <f t="shared" ca="1" si="828"/>
        <v>-1.1026158384714099E-2</v>
      </c>
      <c r="IE374" s="240">
        <f t="shared" ca="1" si="829"/>
        <v>1.5856379916296688E-2</v>
      </c>
      <c r="IF374" s="240">
        <f t="shared" ca="1" si="830"/>
        <v>-2.2832146980102646E-3</v>
      </c>
      <c r="IG374" s="240">
        <f t="shared" ca="1" si="831"/>
        <v>2.6724605480776724E-3</v>
      </c>
      <c r="IH374" s="240">
        <f t="shared" ca="1" si="832"/>
        <v>7.3583679018557864E-3</v>
      </c>
      <c r="II374" s="240">
        <f t="shared" ca="1" si="833"/>
        <v>1.1301494823889173E-2</v>
      </c>
      <c r="IJ374" s="240">
        <f t="shared" ca="1" si="834"/>
        <v>1.4103807734362296E-2</v>
      </c>
      <c r="IK374" s="240">
        <f t="shared" ca="1" si="835"/>
        <v>1.5482430970996996E-2</v>
      </c>
      <c r="IL374" s="240">
        <f t="shared" ca="1" si="836"/>
        <v>1.5298201287733773E-2</v>
      </c>
      <c r="IM374" s="240">
        <f t="shared" ca="1" si="837"/>
        <v>1.3569715499178864E-2</v>
      </c>
      <c r="IN374" s="240">
        <f t="shared" ca="1" si="838"/>
        <v>1.0471453250467014E-2</v>
      </c>
      <c r="IO374" s="240">
        <f t="shared" ca="1" si="839"/>
        <v>6.3161644069830696E-3</v>
      </c>
      <c r="IP374" s="240">
        <f t="shared" ca="1" si="840"/>
        <v>1.523298944911447E-3</v>
      </c>
      <c r="IQ374" s="240">
        <f t="shared" ca="1" si="841"/>
        <v>-3.4233338556611589E-3</v>
      </c>
      <c r="IR374" s="240">
        <f t="shared" ca="1" si="842"/>
        <v>-8.0244028799684071E-3</v>
      </c>
      <c r="IS374" s="240">
        <f t="shared" ca="1" si="843"/>
        <v>-1.1815459478262522E-2</v>
      </c>
      <c r="IT374" s="240">
        <f t="shared" ca="1" si="844"/>
        <v>-1.4413820602562469E-2</v>
      </c>
      <c r="IU374" s="240">
        <f t="shared" ca="1" si="845"/>
        <v>-1.555719822602857E-2</v>
      </c>
      <c r="IV374" s="240">
        <f t="shared" ca="1" si="846"/>
        <v>-1.5130175650809787E-2</v>
      </c>
      <c r="IW374" s="240">
        <f t="shared" ca="1" si="847"/>
        <v>-1.3175858089504359E-2</v>
      </c>
      <c r="IX374" s="240">
        <f t="shared" ca="1" si="848"/>
        <v>-9.8915214681485793E-3</v>
      </c>
      <c r="IY374" s="240">
        <f t="shared" ca="1" si="849"/>
        <v>-5.6086986763916576E-3</v>
      </c>
      <c r="IZ374" s="240">
        <f t="shared" ca="1" si="850"/>
        <v>-7.597134312288898E-4</v>
      </c>
      <c r="JA374" s="240">
        <f t="shared" ca="1" si="851"/>
        <v>4.1659600521377271E-3</v>
      </c>
      <c r="JB374" s="240">
        <f t="shared" ca="1" si="852"/>
        <v>8.6711063686883104E-3</v>
      </c>
    </row>
    <row r="375" spans="2:262">
      <c r="B375" s="248">
        <v>14</v>
      </c>
      <c r="C375" s="247">
        <f t="shared" si="853"/>
        <v>2.7343749999999997E-4</v>
      </c>
      <c r="D375" s="244">
        <f t="shared" ca="1" si="597"/>
        <v>12.345986923862787</v>
      </c>
      <c r="E375" s="243">
        <f ca="1">T361</f>
        <v>0.34598692386278718</v>
      </c>
      <c r="F375" s="242">
        <v>14</v>
      </c>
      <c r="G375" s="240">
        <f t="shared" ca="1" si="854"/>
        <v>-7.4562037463022919E-4</v>
      </c>
      <c r="H375" s="240">
        <f t="shared" ca="1" si="598"/>
        <v>-8.9195395539449574E-4</v>
      </c>
      <c r="I375" s="240">
        <f t="shared" ca="1" si="599"/>
        <v>-9.3400753160618761E-4</v>
      </c>
      <c r="J375" s="240">
        <f t="shared" ca="1" si="600"/>
        <v>-8.668645410456014E-4</v>
      </c>
      <c r="K375" s="240">
        <f t="shared" ca="1" si="601"/>
        <v>-6.9837479627199071E-4</v>
      </c>
      <c r="L375" s="240">
        <f t="shared" ca="1" si="602"/>
        <v>-4.4823674836098665E-4</v>
      </c>
      <c r="M375" s="240">
        <f t="shared" ca="1" si="603"/>
        <v>-1.4569450416045371E-4</v>
      </c>
      <c r="N375" s="240">
        <f t="shared" ca="1" si="604"/>
        <v>1.7388115691687064E-4</v>
      </c>
      <c r="O375" s="240">
        <f t="shared" ca="1" si="605"/>
        <v>4.7312804684492791E-4</v>
      </c>
      <c r="P375" s="240">
        <f t="shared" ca="1" si="606"/>
        <v>7.1706065224008144E-4</v>
      </c>
      <c r="Q375" s="240">
        <f t="shared" ca="1" si="607"/>
        <v>8.7716035614090148E-4</v>
      </c>
      <c r="R375" s="240">
        <f t="shared" ca="1" si="608"/>
        <v>9.3470960283649983E-4</v>
      </c>
      <c r="S375" s="240">
        <f t="shared" ca="1" si="609"/>
        <v>8.8298020229966834E-4</v>
      </c>
      <c r="T375" s="240">
        <f t="shared" ca="1" si="610"/>
        <v>7.2801993546221192E-4</v>
      </c>
      <c r="U375" s="241">
        <f t="shared" ca="1" si="611"/>
        <v>4.8794549683907394E-4</v>
      </c>
      <c r="V375" s="240">
        <f t="shared" ca="1" si="612"/>
        <v>1.9082443790100964E-4</v>
      </c>
      <c r="W375" s="240">
        <f t="shared" ca="1" si="613"/>
        <v>-1.2860626284391078E-4</v>
      </c>
      <c r="X375" s="240">
        <f t="shared" ca="1" si="614"/>
        <v>-4.3300136495311414E-4</v>
      </c>
      <c r="Y375" s="240">
        <f t="shared" ca="1" si="615"/>
        <v>-6.8677346793159203E-4</v>
      </c>
      <c r="Z375" s="240">
        <f t="shared" ca="1" si="616"/>
        <v>-8.602536007591905E-4</v>
      </c>
      <c r="AA375" s="240">
        <f t="shared" ca="1" si="617"/>
        <v>-9.3315987676268711E-4</v>
      </c>
      <c r="AB375" s="240">
        <f t="shared" ca="1" si="618"/>
        <v>-8.9696868690646383E-4</v>
      </c>
      <c r="AC375" s="240">
        <f t="shared" ca="1" si="619"/>
        <v>-7.5591121086088914E-4</v>
      </c>
      <c r="AD375" s="240">
        <f t="shared" ca="1" si="620"/>
        <v>-5.2647874187629817E-4</v>
      </c>
      <c r="AE375" s="240">
        <f t="shared" ca="1" si="621"/>
        <v>-2.3549465885641609E-4</v>
      </c>
      <c r="AF375" s="240">
        <f t="shared" ca="1" si="622"/>
        <v>8.3021545019182092E-5</v>
      </c>
      <c r="AG375" s="240">
        <f t="shared" ca="1" si="623"/>
        <v>3.9183154484668788E-4</v>
      </c>
      <c r="AH375" s="240">
        <f t="shared" ca="1" si="624"/>
        <v>6.5483178618460378E-4</v>
      </c>
      <c r="AI375" s="240">
        <f t="shared" ca="1" si="625"/>
        <v>8.4127441910393443E-4</v>
      </c>
      <c r="AJ375" s="240">
        <f t="shared" ca="1" si="626"/>
        <v>9.2936208681060144E-4</v>
      </c>
      <c r="AK375" s="240">
        <f t="shared" ca="1" si="627"/>
        <v>9.087962953813238E-4</v>
      </c>
      <c r="AL375" s="240">
        <f t="shared" ca="1" si="628"/>
        <v>7.8198142994260025E-4</v>
      </c>
      <c r="AM375" s="240">
        <f t="shared" ca="1" si="629"/>
        <v>5.637436535102507E-4</v>
      </c>
      <c r="AN375" s="240">
        <f t="shared" ca="1" si="630"/>
        <v>2.7959755255174066E-4</v>
      </c>
      <c r="AO375" s="240">
        <f t="shared" ca="1" si="631"/>
        <v>-3.7236821020673709E-5</v>
      </c>
      <c r="AP375" s="240">
        <f t="shared" ca="1" si="632"/>
        <v>-3.4971776822833597E-4</v>
      </c>
      <c r="AQ375" s="240">
        <f t="shared" ca="1" si="633"/>
        <v>-6.2131255730820691E-4</v>
      </c>
      <c r="AR375" s="240">
        <f t="shared" ca="1" si="634"/>
        <v>-8.2026853368612066E-4</v>
      </c>
      <c r="AS375" s="240">
        <f t="shared" ca="1" si="635"/>
        <v>-9.2332538218888407E-4</v>
      </c>
      <c r="AT375" s="240">
        <f t="shared" ca="1" si="636"/>
        <v>-9.1843453397945569E-4</v>
      </c>
      <c r="AU375" s="240">
        <f t="shared" ca="1" si="637"/>
        <v>-8.0616778726609573E-4</v>
      </c>
      <c r="AV375" s="240">
        <f t="shared" ca="1" si="638"/>
        <v>-5.9965045730478504E-4</v>
      </c>
      <c r="AW375" s="240">
        <f t="shared" ca="1" si="639"/>
        <v>-3.2302687125311492E-4</v>
      </c>
      <c r="AX375" s="240">
        <f t="shared" ca="1" si="640"/>
        <v>-8.6376097412338817E-6</v>
      </c>
      <c r="AY375" s="240">
        <f t="shared" ca="1" si="641"/>
        <v>3.0676149087466341E-4</v>
      </c>
      <c r="AZ375" s="240">
        <f t="shared" ca="1" si="642"/>
        <v>5.8629653206070196E-4</v>
      </c>
      <c r="BA375" s="240">
        <f t="shared" ca="1" si="643"/>
        <v>7.9728654952361891E-4</v>
      </c>
      <c r="BB375" s="240">
        <f t="shared" ca="1" si="644"/>
        <v>9.1506430584772176E-4</v>
      </c>
      <c r="BC375" s="240">
        <f t="shared" ca="1" si="645"/>
        <v>9.2586018333986676E-4</v>
      </c>
      <c r="BD375" s="240">
        <f t="shared" ca="1" si="646"/>
        <v>8.2841201577810955E-4</v>
      </c>
      <c r="BE375" s="240">
        <f t="shared" ca="1" si="647"/>
        <v>6.3411265062449638E-4</v>
      </c>
      <c r="BF375" s="240">
        <f t="shared" ca="1" si="648"/>
        <v>3.656779899278282E-4</v>
      </c>
      <c r="BG375" s="240">
        <f t="shared" ca="1" si="649"/>
        <v>5.4491231744709405E-5</v>
      </c>
      <c r="BH375" s="240">
        <f t="shared" ca="1" si="650"/>
        <v>-2.6306619822034054E-4</v>
      </c>
      <c r="BI375" s="240">
        <f t="shared" ca="1" si="651"/>
        <v>-5.4986806711395286E-4</v>
      </c>
      <c r="BJ375" s="240">
        <f t="shared" ca="1" si="652"/>
        <v>-7.7238383222925987E-4</v>
      </c>
      <c r="BK375" s="240">
        <f t="shared" ca="1" si="653"/>
        <v>-9.0459875944360496E-4</v>
      </c>
      <c r="BL375" s="240">
        <f t="shared" ca="1" si="654"/>
        <v>-9.3105535442283838E-4</v>
      </c>
      <c r="BM375" s="240">
        <f t="shared" ca="1" si="655"/>
        <v>-8.4866052718378935E-4</v>
      </c>
      <c r="BN375" s="240">
        <f t="shared" ca="1" si="656"/>
        <v>-6.6704721102714263E-4</v>
      </c>
      <c r="BO375" s="240">
        <f t="shared" ca="1" si="657"/>
        <v>-4.0744815829519459E-4</v>
      </c>
      <c r="BP375" s="240">
        <f t="shared" ca="1" si="658"/>
        <v>-1.0021357959804549E-4</v>
      </c>
      <c r="BQ375" s="240">
        <f t="shared" ca="1" si="659"/>
        <v>2.1873715605262562E-4</v>
      </c>
      <c r="BR375" s="240">
        <f t="shared" ca="1" si="660"/>
        <v>5.1211492183076931E-4</v>
      </c>
      <c r="BS375" s="240">
        <f t="shared" ca="1" si="661"/>
        <v>7.4562037463022908E-4</v>
      </c>
      <c r="BT375" s="240">
        <f t="shared" ca="1" si="662"/>
        <v>8.9195395539449595E-4</v>
      </c>
      <c r="BU375" s="240">
        <f t="shared" ca="1" si="663"/>
        <v>9.3400753160618761E-4</v>
      </c>
      <c r="BV375" s="240">
        <f t="shared" ca="1" si="664"/>
        <v>8.6686454104560216E-4</v>
      </c>
      <c r="BW375" s="240">
        <f t="shared" ca="1" si="665"/>
        <v>6.9837479627199157E-4</v>
      </c>
      <c r="BX375" s="240">
        <f t="shared" ca="1" si="666"/>
        <v>4.4823674836098719E-4</v>
      </c>
      <c r="BY375" s="240">
        <f t="shared" ca="1" si="667"/>
        <v>1.4569450416045371E-4</v>
      </c>
      <c r="BZ375" s="240">
        <f t="shared" ca="1" si="668"/>
        <v>-1.7388115691687107E-4</v>
      </c>
      <c r="CA375" s="240">
        <f t="shared" ca="1" si="669"/>
        <v>-4.7312804684492585E-4</v>
      </c>
      <c r="CB375" s="240">
        <f t="shared" ca="1" si="670"/>
        <v>-7.1706065224008035E-4</v>
      </c>
      <c r="CC375" s="240">
        <f t="shared" ca="1" si="671"/>
        <v>-8.7716035614090104E-4</v>
      </c>
      <c r="CD375" s="240">
        <f t="shared" ca="1" si="672"/>
        <v>-9.3470960283649983E-4</v>
      </c>
      <c r="CE375" s="240">
        <f t="shared" ca="1" si="673"/>
        <v>-8.8298020229966834E-4</v>
      </c>
      <c r="CF375" s="240">
        <f t="shared" ca="1" si="674"/>
        <v>-7.2801993546221127E-4</v>
      </c>
      <c r="CG375" s="240">
        <f t="shared" ca="1" si="675"/>
        <v>-4.87945496839076E-4</v>
      </c>
      <c r="CH375" s="240">
        <f t="shared" ca="1" si="676"/>
        <v>-1.9082443790101127E-4</v>
      </c>
      <c r="CI375" s="240">
        <f t="shared" ca="1" si="677"/>
        <v>1.2860626284391002E-4</v>
      </c>
      <c r="CJ375" s="240">
        <f t="shared" ca="1" si="678"/>
        <v>4.3300136495311333E-4</v>
      </c>
      <c r="CK375" s="240">
        <f t="shared" ca="1" si="679"/>
        <v>6.8677346793159213E-4</v>
      </c>
      <c r="CL375" s="240">
        <f t="shared" ca="1" si="680"/>
        <v>8.6025360075919072E-4</v>
      </c>
      <c r="CM375" s="240">
        <f t="shared" ca="1" si="681"/>
        <v>9.33159876762687E-4</v>
      </c>
      <c r="CN375" s="240">
        <f t="shared" ca="1" si="682"/>
        <v>8.9696868690646427E-4</v>
      </c>
      <c r="CO375" s="240">
        <f t="shared" ca="1" si="683"/>
        <v>7.5591121086088957E-4</v>
      </c>
      <c r="CP375" s="240">
        <f t="shared" ca="1" si="684"/>
        <v>5.2647874187629871E-4</v>
      </c>
      <c r="CQ375" s="240">
        <f t="shared" ca="1" si="685"/>
        <v>2.3549465885641533E-4</v>
      </c>
      <c r="CR375" s="240">
        <f t="shared" ca="1" si="686"/>
        <v>-8.3021545019182905E-5</v>
      </c>
      <c r="CS375" s="240">
        <f t="shared" ca="1" si="687"/>
        <v>-3.918315448466856E-4</v>
      </c>
      <c r="CT375" s="240">
        <f t="shared" ca="1" si="688"/>
        <v>-6.5483178618460313E-4</v>
      </c>
      <c r="CU375" s="240">
        <f t="shared" ca="1" si="689"/>
        <v>-8.4127441910393399E-4</v>
      </c>
      <c r="CV375" s="240">
        <f t="shared" ca="1" si="690"/>
        <v>-9.2936208681060123E-4</v>
      </c>
      <c r="CW375" s="240">
        <f t="shared" ca="1" si="691"/>
        <v>-9.0879629538132348E-4</v>
      </c>
      <c r="CX375" s="240">
        <f t="shared" ca="1" si="692"/>
        <v>-7.8198142994259981E-4</v>
      </c>
      <c r="CY375" s="240">
        <f t="shared" ca="1" si="693"/>
        <v>-5.6374365351025005E-4</v>
      </c>
      <c r="CZ375" s="240">
        <f t="shared" ca="1" si="694"/>
        <v>-2.7959755255173828E-4</v>
      </c>
      <c r="DA375" s="240">
        <f t="shared" ca="1" si="695"/>
        <v>3.7236821020669535E-5</v>
      </c>
      <c r="DB375" s="240">
        <f t="shared" ca="1" si="696"/>
        <v>3.4971776822833223E-4</v>
      </c>
      <c r="DC375" s="240">
        <f t="shared" ca="1" si="697"/>
        <v>6.2131255730820496E-4</v>
      </c>
      <c r="DD375" s="240">
        <f t="shared" ca="1" si="698"/>
        <v>8.2026853368611947E-4</v>
      </c>
      <c r="DE375" s="240">
        <f t="shared" ca="1" si="699"/>
        <v>9.2332538218888364E-4</v>
      </c>
      <c r="DF375" s="240">
        <f t="shared" ca="1" si="700"/>
        <v>9.184345339794559E-4</v>
      </c>
      <c r="DG375" s="240">
        <f t="shared" ca="1" si="701"/>
        <v>8.0616778726609617E-4</v>
      </c>
      <c r="DH375" s="240">
        <f t="shared" ca="1" si="702"/>
        <v>5.9965045730478559E-4</v>
      </c>
      <c r="DI375" s="240">
        <f t="shared" ca="1" si="703"/>
        <v>3.2302687125311411E-4</v>
      </c>
      <c r="DJ375" s="240">
        <f t="shared" ca="1" si="704"/>
        <v>8.6376097412329059E-6</v>
      </c>
      <c r="DK375" s="240">
        <f t="shared" ca="1" si="705"/>
        <v>-3.0676149087466417E-4</v>
      </c>
      <c r="DL375" s="240">
        <f t="shared" ca="1" si="706"/>
        <v>-5.862965320607038E-4</v>
      </c>
      <c r="DM375" s="240">
        <f t="shared" ca="1" si="707"/>
        <v>-7.9728654952361685E-4</v>
      </c>
      <c r="DN375" s="240">
        <f t="shared" ca="1" si="708"/>
        <v>-9.15064305847721E-4</v>
      </c>
      <c r="DO375" s="240">
        <f t="shared" ca="1" si="709"/>
        <v>-9.2586018333986741E-4</v>
      </c>
      <c r="DP375" s="240">
        <f t="shared" ca="1" si="710"/>
        <v>-8.2841201577810988E-4</v>
      </c>
      <c r="DQ375" s="240">
        <f t="shared" ca="1" si="711"/>
        <v>-6.3411265062449703E-4</v>
      </c>
      <c r="DR375" s="240">
        <f t="shared" ca="1" si="712"/>
        <v>-3.6567798992782891E-4</v>
      </c>
      <c r="DS375" s="240">
        <f t="shared" ca="1" si="713"/>
        <v>-5.4491231744710272E-5</v>
      </c>
      <c r="DT375" s="240">
        <f t="shared" ca="1" si="714"/>
        <v>2.6306619822033978E-4</v>
      </c>
      <c r="DU375" s="240">
        <f t="shared" ca="1" si="715"/>
        <v>5.4986806711395221E-4</v>
      </c>
      <c r="DV375" s="240">
        <f t="shared" ca="1" si="716"/>
        <v>7.7238383222926138E-4</v>
      </c>
      <c r="DW375" s="240">
        <f t="shared" ca="1" si="717"/>
        <v>9.0459875944360571E-4</v>
      </c>
      <c r="DX375" s="240">
        <f t="shared" ca="1" si="718"/>
        <v>9.3105535442283794E-4</v>
      </c>
      <c r="DY375" s="240">
        <f t="shared" ca="1" si="719"/>
        <v>8.4866052718379119E-4</v>
      </c>
      <c r="DZ375" s="240">
        <f t="shared" ca="1" si="720"/>
        <v>6.6704721102714545E-4</v>
      </c>
      <c r="EA375" s="240">
        <f t="shared" ca="1" si="721"/>
        <v>4.0744815829519833E-4</v>
      </c>
      <c r="EB375" s="240">
        <f t="shared" ca="1" si="722"/>
        <v>1.002135795980463E-4</v>
      </c>
      <c r="EC375" s="240">
        <f t="shared" ca="1" si="723"/>
        <v>-2.1873715605262491E-4</v>
      </c>
      <c r="ED375" s="240">
        <f t="shared" ca="1" si="724"/>
        <v>-5.1211492183076866E-4</v>
      </c>
      <c r="EE375" s="240">
        <f t="shared" ca="1" si="725"/>
        <v>-7.4562037463022854E-4</v>
      </c>
      <c r="EF375" s="240">
        <f t="shared" ca="1" si="726"/>
        <v>-8.9195395539449563E-4</v>
      </c>
      <c r="EG375" s="240">
        <f t="shared" ca="1" si="727"/>
        <v>-9.3400753160618761E-4</v>
      </c>
      <c r="EH375" s="240">
        <f t="shared" ca="1" si="728"/>
        <v>-8.6686454104560108E-4</v>
      </c>
      <c r="EI375" s="240">
        <f t="shared" ca="1" si="729"/>
        <v>-6.9837479627198984E-4</v>
      </c>
      <c r="EJ375" s="240">
        <f t="shared" ca="1" si="730"/>
        <v>-4.4823674836099088E-4</v>
      </c>
      <c r="EK375" s="240">
        <f t="shared" ca="1" si="731"/>
        <v>-1.4569450416045783E-4</v>
      </c>
      <c r="EL375" s="240">
        <f t="shared" ca="1" si="732"/>
        <v>1.73881156916867E-4</v>
      </c>
      <c r="EM375" s="240">
        <f t="shared" ca="1" si="733"/>
        <v>4.7312804684492509E-4</v>
      </c>
      <c r="EN375" s="240">
        <f t="shared" ca="1" si="734"/>
        <v>7.1706065224007981E-4</v>
      </c>
      <c r="EO375" s="240">
        <f t="shared" ca="1" si="735"/>
        <v>8.7716035614090072E-4</v>
      </c>
      <c r="EP375" s="240">
        <f t="shared" ca="1" si="736"/>
        <v>9.3470960283649983E-4</v>
      </c>
      <c r="EQ375" s="240">
        <f t="shared" ca="1" si="737"/>
        <v>8.8298020229966856E-4</v>
      </c>
      <c r="ER375" s="240">
        <f t="shared" ca="1" si="738"/>
        <v>7.2801993546221181E-4</v>
      </c>
      <c r="ES375" s="240">
        <f t="shared" ca="1" si="739"/>
        <v>4.8794549683907383E-4</v>
      </c>
      <c r="ET375" s="240">
        <f t="shared" ca="1" si="740"/>
        <v>1.9082443790100889E-4</v>
      </c>
      <c r="EU375" s="240">
        <f t="shared" ca="1" si="741"/>
        <v>-1.2860626284391246E-4</v>
      </c>
      <c r="EV375" s="240">
        <f t="shared" ca="1" si="742"/>
        <v>-4.3300136495310969E-4</v>
      </c>
      <c r="EW375" s="240">
        <f t="shared" ca="1" si="743"/>
        <v>-6.8677346793158932E-4</v>
      </c>
      <c r="EX375" s="240">
        <f t="shared" ca="1" si="744"/>
        <v>-8.602536007591892E-4</v>
      </c>
      <c r="EY375" s="240">
        <f t="shared" ca="1" si="745"/>
        <v>-9.33159876762687E-4</v>
      </c>
      <c r="EZ375" s="240">
        <f t="shared" ca="1" si="746"/>
        <v>-8.9696868690646448E-4</v>
      </c>
      <c r="FA375" s="240">
        <f t="shared" ca="1" si="747"/>
        <v>-7.5591121086089012E-4</v>
      </c>
      <c r="FB375" s="240">
        <f t="shared" ca="1" si="748"/>
        <v>-5.2647874187629936E-4</v>
      </c>
      <c r="FC375" s="240">
        <f t="shared" ca="1" si="749"/>
        <v>-2.3549465885641609E-4</v>
      </c>
      <c r="FD375" s="240">
        <f t="shared" ca="1" si="750"/>
        <v>8.3021545019182146E-5</v>
      </c>
      <c r="FE375" s="240">
        <f t="shared" ca="1" si="751"/>
        <v>3.9183154484668788E-4</v>
      </c>
      <c r="FF375" s="240">
        <f t="shared" ca="1" si="752"/>
        <v>6.5483178618460508E-4</v>
      </c>
      <c r="FG375" s="240">
        <f t="shared" ca="1" si="753"/>
        <v>8.4127441910393508E-4</v>
      </c>
      <c r="FH375" s="240">
        <f t="shared" ca="1" si="754"/>
        <v>9.2936208681060079E-4</v>
      </c>
      <c r="FI375" s="240">
        <f t="shared" ca="1" si="755"/>
        <v>9.0879629538132456E-4</v>
      </c>
      <c r="FJ375" s="240">
        <f t="shared" ca="1" si="756"/>
        <v>7.8198142994260209E-4</v>
      </c>
      <c r="FK375" s="240">
        <f t="shared" ca="1" si="757"/>
        <v>5.637436535102533E-4</v>
      </c>
      <c r="FL375" s="240">
        <f t="shared" ca="1" si="758"/>
        <v>2.7959755255174224E-4</v>
      </c>
      <c r="FM375" s="240">
        <f t="shared" ca="1" si="759"/>
        <v>-3.7236821020672083E-5</v>
      </c>
      <c r="FN375" s="240">
        <f t="shared" ca="1" si="760"/>
        <v>-3.497177682283345E-4</v>
      </c>
      <c r="FO375" s="240">
        <f t="shared" ca="1" si="761"/>
        <v>-6.2131255730820702E-4</v>
      </c>
      <c r="FP375" s="240">
        <f t="shared" ca="1" si="762"/>
        <v>-8.2026853368612055E-4</v>
      </c>
      <c r="FQ375" s="240">
        <f t="shared" ca="1" si="763"/>
        <v>-9.2332538218888407E-4</v>
      </c>
      <c r="FR375" s="240">
        <f t="shared" ca="1" si="764"/>
        <v>-9.1843453397945536E-4</v>
      </c>
      <c r="FS375" s="240">
        <f t="shared" ca="1" si="765"/>
        <v>-8.0616778726609823E-4</v>
      </c>
      <c r="FT375" s="240">
        <f t="shared" ca="1" si="766"/>
        <v>-5.9965045730478884E-4</v>
      </c>
      <c r="FU375" s="240">
        <f t="shared" ca="1" si="767"/>
        <v>-3.2302687125311796E-4</v>
      </c>
      <c r="FV375" s="240">
        <f t="shared" ca="1" si="768"/>
        <v>-8.6376097412370258E-6</v>
      </c>
      <c r="FW375" s="240">
        <f t="shared" ca="1" si="769"/>
        <v>3.0676149087466027E-4</v>
      </c>
      <c r="FX375" s="240">
        <f t="shared" ca="1" si="770"/>
        <v>5.8629653206070066E-4</v>
      </c>
      <c r="FY375" s="240">
        <f t="shared" ca="1" si="771"/>
        <v>7.9728654952361815E-4</v>
      </c>
      <c r="FZ375" s="240">
        <f t="shared" ca="1" si="772"/>
        <v>9.1506430584772144E-4</v>
      </c>
      <c r="GA375" s="240">
        <f t="shared" ca="1" si="773"/>
        <v>9.2586018333986697E-4</v>
      </c>
      <c r="GB375" s="240">
        <f t="shared" ca="1" si="774"/>
        <v>8.2841201577810869E-4</v>
      </c>
      <c r="GC375" s="240">
        <f t="shared" ca="1" si="775"/>
        <v>6.3411265062449508E-4</v>
      </c>
      <c r="GD375" s="240">
        <f t="shared" ca="1" si="776"/>
        <v>3.6567798992782647E-4</v>
      </c>
      <c r="GE375" s="240">
        <f t="shared" ca="1" si="777"/>
        <v>5.4491231744714338E-5</v>
      </c>
      <c r="GF375" s="240">
        <f t="shared" ca="1" si="778"/>
        <v>-2.6306619822033571E-4</v>
      </c>
      <c r="GG375" s="240">
        <f t="shared" ca="1" si="779"/>
        <v>-5.4986806711394896E-4</v>
      </c>
      <c r="GH375" s="240">
        <f t="shared" ca="1" si="780"/>
        <v>-7.7238383222925911E-4</v>
      </c>
      <c r="GI375" s="240">
        <f t="shared" ca="1" si="781"/>
        <v>-9.0459875944360452E-4</v>
      </c>
      <c r="GJ375" s="240">
        <f t="shared" ca="1" si="782"/>
        <v>-9.3105535442283849E-4</v>
      </c>
      <c r="GK375" s="240">
        <f t="shared" ca="1" si="783"/>
        <v>-8.4866052718379293E-4</v>
      </c>
      <c r="GL375" s="240">
        <f t="shared" ca="1" si="784"/>
        <v>-6.6704721102714372E-4</v>
      </c>
      <c r="GM375" s="240">
        <f t="shared" ca="1" si="785"/>
        <v>-4.0744815829520201E-4</v>
      </c>
      <c r="GN375" s="240">
        <f t="shared" ca="1" si="786"/>
        <v>-1.0021357959804391E-4</v>
      </c>
      <c r="GO375" s="240">
        <f t="shared" ca="1" si="787"/>
        <v>2.1873715605262085E-4</v>
      </c>
      <c r="GP375" s="240">
        <f t="shared" ca="1" si="788"/>
        <v>5.1211492183077072E-4</v>
      </c>
      <c r="GQ375" s="240">
        <f t="shared" ca="1" si="789"/>
        <v>7.4562037463022615E-4</v>
      </c>
      <c r="GR375" s="240">
        <f t="shared" ca="1" si="790"/>
        <v>8.9195395539449639E-4</v>
      </c>
      <c r="GS375" s="240">
        <f t="shared" ca="1" si="791"/>
        <v>9.3400753160618761E-4</v>
      </c>
      <c r="GT375" s="240">
        <f t="shared" ca="1" si="792"/>
        <v>8.6686454104560021E-4</v>
      </c>
      <c r="GU375" s="240">
        <f t="shared" ca="1" si="793"/>
        <v>6.9837479627199255E-4</v>
      </c>
      <c r="GV375" s="240">
        <f t="shared" ca="1" si="794"/>
        <v>4.4823674836099456E-4</v>
      </c>
      <c r="GW375" s="240">
        <f t="shared" ca="1" si="795"/>
        <v>1.4569450416045539E-4</v>
      </c>
      <c r="GX375" s="240">
        <f t="shared" ca="1" si="796"/>
        <v>-1.7388115691686299E-4</v>
      </c>
      <c r="GY375" s="240">
        <f t="shared" ca="1" si="797"/>
        <v>-4.7312804684492731E-4</v>
      </c>
      <c r="GZ375" s="240">
        <f t="shared" ca="1" si="798"/>
        <v>-7.170606522400771E-4</v>
      </c>
      <c r="HA375" s="240">
        <f t="shared" ca="1" si="799"/>
        <v>-8.7716035614090158E-4</v>
      </c>
      <c r="HB375" s="240">
        <f t="shared" ca="1" si="800"/>
        <v>-9.3470960283649983E-4</v>
      </c>
      <c r="HC375" s="240">
        <f t="shared" ca="1" si="801"/>
        <v>-8.8298020229966769E-4</v>
      </c>
      <c r="HD375" s="240">
        <f t="shared" ca="1" si="802"/>
        <v>-7.2801993546221442E-4</v>
      </c>
      <c r="HE375" s="240">
        <f t="shared" ca="1" si="803"/>
        <v>-4.8794549683907172E-4</v>
      </c>
      <c r="HF375" s="240">
        <f t="shared" ca="1" si="804"/>
        <v>-1.9082443790101284E-4</v>
      </c>
      <c r="HG375" s="240">
        <f t="shared" ca="1" si="805"/>
        <v>1.286062628439149E-4</v>
      </c>
      <c r="HH375" s="240">
        <f t="shared" ca="1" si="806"/>
        <v>4.3300136495311192E-4</v>
      </c>
      <c r="HI375" s="240">
        <f t="shared" ca="1" si="807"/>
        <v>6.867734679315865E-4</v>
      </c>
      <c r="HJ375" s="240">
        <f t="shared" ca="1" si="808"/>
        <v>8.6025360075919007E-4</v>
      </c>
      <c r="HK375" s="240">
        <f t="shared" ca="1" si="809"/>
        <v>9.3315987676268679E-4</v>
      </c>
      <c r="HL375" s="240">
        <f t="shared" ca="1" si="810"/>
        <v>8.9696868690646372E-4</v>
      </c>
      <c r="HM375" s="240">
        <f t="shared" ca="1" si="811"/>
        <v>7.5591121086089261E-4</v>
      </c>
      <c r="HN375" s="240">
        <f t="shared" ca="1" si="812"/>
        <v>5.2647874187629719E-4</v>
      </c>
      <c r="HO375" s="240">
        <f t="shared" ca="1" si="813"/>
        <v>2.3549465885642015E-4</v>
      </c>
      <c r="HP375" s="240">
        <f t="shared" ca="1" si="814"/>
        <v>-8.3021545019184694E-5</v>
      </c>
      <c r="HQ375" s="240">
        <f t="shared" ca="1" si="815"/>
        <v>-3.9183154484668419E-4</v>
      </c>
      <c r="HR375" s="240">
        <f t="shared" ca="1" si="816"/>
        <v>-6.5483178618460681E-4</v>
      </c>
      <c r="HS375" s="240">
        <f t="shared" ca="1" si="817"/>
        <v>-8.4127441910393334E-4</v>
      </c>
      <c r="HT375" s="240">
        <f t="shared" ca="1" si="818"/>
        <v>-9.2936208681060036E-4</v>
      </c>
      <c r="HU375" s="240">
        <f t="shared" ca="1" si="819"/>
        <v>-9.0879629538132391E-4</v>
      </c>
      <c r="HV375" s="240">
        <f t="shared" ca="1" si="820"/>
        <v>-7.8198142994260426E-4</v>
      </c>
      <c r="HW375" s="240">
        <f t="shared" ca="1" si="821"/>
        <v>-5.6374365351025135E-4</v>
      </c>
      <c r="HX375" s="240">
        <f t="shared" ca="1" si="822"/>
        <v>-2.7959755255174614E-4</v>
      </c>
      <c r="HY375" s="240">
        <f t="shared" ca="1" si="823"/>
        <v>3.7236821020674631E-5</v>
      </c>
      <c r="HZ375" s="240">
        <f t="shared" ca="1" si="824"/>
        <v>3.4971776822833071E-4</v>
      </c>
      <c r="IA375" s="240">
        <f t="shared" ca="1" si="825"/>
        <v>6.2131255730820875E-4</v>
      </c>
      <c r="IB375" s="240">
        <f t="shared" ca="1" si="826"/>
        <v>8.202685336861186E-4</v>
      </c>
      <c r="IC375" s="240">
        <f t="shared" ca="1" si="827"/>
        <v>9.233253821888845E-4</v>
      </c>
      <c r="ID375" s="240">
        <f t="shared" ca="1" si="828"/>
        <v>9.1843453397945623E-4</v>
      </c>
      <c r="IE375" s="240">
        <f t="shared" ca="1" si="829"/>
        <v>-7.1114168624317815E-4</v>
      </c>
      <c r="IF375" s="240">
        <f t="shared" ca="1" si="830"/>
        <v>5.9965045730478689E-4</v>
      </c>
      <c r="IG375" s="240">
        <f t="shared" ca="1" si="831"/>
        <v>3.2302687125312186E-4</v>
      </c>
      <c r="IH375" s="240">
        <f t="shared" ca="1" si="832"/>
        <v>8.6376097412345864E-6</v>
      </c>
      <c r="II375" s="240">
        <f t="shared" ca="1" si="833"/>
        <v>-3.0676149087465642E-4</v>
      </c>
      <c r="IJ375" s="240">
        <f t="shared" ca="1" si="834"/>
        <v>-5.8629653206070261E-4</v>
      </c>
      <c r="IK375" s="240">
        <f t="shared" ca="1" si="835"/>
        <v>-7.9728654952361598E-4</v>
      </c>
      <c r="IL375" s="240">
        <f t="shared" ca="1" si="836"/>
        <v>-9.1506430584772198E-4</v>
      </c>
      <c r="IM375" s="240">
        <f t="shared" ca="1" si="837"/>
        <v>-9.2586018333986762E-4</v>
      </c>
      <c r="IN375" s="240">
        <f t="shared" ca="1" si="838"/>
        <v>-8.2841201577810749E-4</v>
      </c>
      <c r="IO375" s="240">
        <f t="shared" ca="1" si="839"/>
        <v>-6.3411265062449822E-4</v>
      </c>
      <c r="IP375" s="240">
        <f t="shared" ca="1" si="840"/>
        <v>-3.6567798992782425E-4</v>
      </c>
      <c r="IQ375" s="240">
        <f t="shared" ca="1" si="841"/>
        <v>-5.4491231744711898E-5</v>
      </c>
      <c r="IR375" s="240">
        <f t="shared" ca="1" si="842"/>
        <v>2.6306619822033192E-4</v>
      </c>
      <c r="IS375" s="240">
        <f t="shared" ca="1" si="843"/>
        <v>5.4986806711395091E-4</v>
      </c>
      <c r="IT375" s="240">
        <f t="shared" ca="1" si="844"/>
        <v>7.7238383222925672E-4</v>
      </c>
      <c r="IU375" s="240">
        <f t="shared" ca="1" si="845"/>
        <v>9.0459875944360517E-4</v>
      </c>
      <c r="IV375" s="240">
        <f t="shared" ca="1" si="846"/>
        <v>9.3105535442283881E-4</v>
      </c>
      <c r="IW375" s="240">
        <f t="shared" ca="1" si="847"/>
        <v>8.4866052718378913E-4</v>
      </c>
      <c r="IX375" s="240">
        <f t="shared" ca="1" si="848"/>
        <v>6.6704721102714653E-4</v>
      </c>
      <c r="IY375" s="240">
        <f t="shared" ca="1" si="849"/>
        <v>4.0744815829519377E-4</v>
      </c>
      <c r="IZ375" s="240">
        <f t="shared" ca="1" si="850"/>
        <v>1.0021357959804793E-4</v>
      </c>
      <c r="JA375" s="240">
        <f t="shared" ca="1" si="851"/>
        <v>-2.1873715605262968E-4</v>
      </c>
      <c r="JB375" s="240">
        <f t="shared" ca="1" si="852"/>
        <v>-5.1211492183076725E-4</v>
      </c>
    </row>
    <row r="376" spans="2:262">
      <c r="B376" s="248">
        <v>15</v>
      </c>
      <c r="C376" s="247">
        <f t="shared" si="853"/>
        <v>2.9296874999999999E-4</v>
      </c>
      <c r="D376" s="244">
        <f t="shared" ca="1" si="597"/>
        <v>12.345638631645626</v>
      </c>
      <c r="E376" s="243">
        <f ca="1">U361</f>
        <v>0.34563863164562592</v>
      </c>
      <c r="F376" s="242">
        <v>15</v>
      </c>
      <c r="G376" s="240">
        <f t="shared" ca="1" si="854"/>
        <v>-1.1393331255587825E-2</v>
      </c>
      <c r="H376" s="240">
        <f t="shared" ca="1" si="598"/>
        <v>-1.3739964112994989E-2</v>
      </c>
      <c r="I376" s="240">
        <f t="shared" ca="1" si="599"/>
        <v>-1.4245243891756307E-2</v>
      </c>
      <c r="J376" s="240">
        <f t="shared" ca="1" si="600"/>
        <v>-1.2841455824311379E-2</v>
      </c>
      <c r="K376" s="240">
        <f t="shared" ca="1" si="601"/>
        <v>-9.7167277295175606E-3</v>
      </c>
      <c r="L376" s="240">
        <f t="shared" ca="1" si="602"/>
        <v>-5.2898181754440377E-3</v>
      </c>
      <c r="M376" s="240">
        <f t="shared" ca="1" si="603"/>
        <v>-1.5399680015124387E-4</v>
      </c>
      <c r="N376" s="240">
        <f t="shared" ca="1" si="604"/>
        <v>5.0024623642746322E-3</v>
      </c>
      <c r="O376" s="240">
        <f t="shared" ca="1" si="605"/>
        <v>9.4885195247713123E-3</v>
      </c>
      <c r="P376" s="240">
        <f t="shared" ca="1" si="606"/>
        <v>1.2702978412154273E-2</v>
      </c>
      <c r="Q376" s="240">
        <f t="shared" ca="1" si="607"/>
        <v>1.4215055239814851E-2</v>
      </c>
      <c r="R376" s="240">
        <f t="shared" ca="1" si="608"/>
        <v>1.3822109935416289E-2</v>
      </c>
      <c r="S376" s="240">
        <f t="shared" ca="1" si="609"/>
        <v>1.1576802829076135E-2</v>
      </c>
      <c r="T376" s="240">
        <f t="shared" ca="1" si="610"/>
        <v>7.7800374106990512E-3</v>
      </c>
      <c r="U376" s="241">
        <f t="shared" ca="1" si="611"/>
        <v>2.9406349286180194E-3</v>
      </c>
      <c r="V376" s="240">
        <f t="shared" ca="1" si="612"/>
        <v>-2.292854985894004E-3</v>
      </c>
      <c r="W376" s="240">
        <f t="shared" ca="1" si="613"/>
        <v>-7.219069309840882E-3</v>
      </c>
      <c r="X376" s="240">
        <f t="shared" ca="1" si="614"/>
        <v>-1.117782437484683E-2</v>
      </c>
      <c r="Y376" s="240">
        <f t="shared" ca="1" si="615"/>
        <v>-1.3638589986902129E-2</v>
      </c>
      <c r="Z376" s="240">
        <f t="shared" ca="1" si="616"/>
        <v>-1.4271588113231697E-2</v>
      </c>
      <c r="AA376" s="240">
        <f t="shared" ca="1" si="617"/>
        <v>-1.2991987888259133E-2</v>
      </c>
      <c r="AB376" s="240">
        <f t="shared" ca="1" si="618"/>
        <v>-9.9712741713561433E-3</v>
      </c>
      <c r="AC376" s="240">
        <f t="shared" ca="1" si="619"/>
        <v>-5.6142661059050874E-3</v>
      </c>
      <c r="AD376" s="240">
        <f t="shared" ca="1" si="620"/>
        <v>-5.048655237466556E-4</v>
      </c>
      <c r="AE376" s="240">
        <f t="shared" ca="1" si="621"/>
        <v>4.6721943098339954E-3</v>
      </c>
      <c r="AF376" s="240">
        <f t="shared" ca="1" si="622"/>
        <v>9.2231128154101512E-3</v>
      </c>
      <c r="AG376" s="240">
        <f t="shared" ca="1" si="623"/>
        <v>1.2538001369402139E-2</v>
      </c>
      <c r="AH376" s="240">
        <f t="shared" ca="1" si="624"/>
        <v>1.4172617163454432E-2</v>
      </c>
      <c r="AI376" s="240">
        <f t="shared" ca="1" si="625"/>
        <v>1.3907898138887084E-2</v>
      </c>
      <c r="AJ376" s="240">
        <f t="shared" ca="1" si="626"/>
        <v>1.1779320457562989E-2</v>
      </c>
      <c r="AK376" s="240">
        <f t="shared" ca="1" si="627"/>
        <v>8.0721441852589053E-3</v>
      </c>
      <c r="AL376" s="240">
        <f t="shared" ca="1" si="628"/>
        <v>3.2831843344415523E-3</v>
      </c>
      <c r="AM376" s="240">
        <f t="shared" ca="1" si="629"/>
        <v>-1.9457695026969179E-3</v>
      </c>
      <c r="AN376" s="240">
        <f t="shared" ca="1" si="630"/>
        <v>-6.9139622028585052E-3</v>
      </c>
      <c r="AO376" s="240">
        <f t="shared" ca="1" si="631"/>
        <v>-1.0955584390668207E-2</v>
      </c>
      <c r="AP376" s="240">
        <f t="shared" ca="1" si="632"/>
        <v>-1.3529000484180891E-2</v>
      </c>
      <c r="AQ376" s="240">
        <f t="shared" ca="1" si="633"/>
        <v>-1.4289335663676728E-2</v>
      </c>
      <c r="AR376" s="240">
        <f t="shared" ca="1" si="634"/>
        <v>-1.313469406450472E-2</v>
      </c>
      <c r="AS376" s="240">
        <f t="shared" ca="1" si="635"/>
        <v>-1.0219814290483856E-2</v>
      </c>
      <c r="AT376" s="240">
        <f t="shared" ca="1" si="636"/>
        <v>-5.9353322123948489E-3</v>
      </c>
      <c r="AU376" s="240">
        <f t="shared" ca="1" si="637"/>
        <v>-8.5543013522866671E-4</v>
      </c>
      <c r="AV376" s="240">
        <f t="shared" ca="1" si="638"/>
        <v>4.3391119002457006E-3</v>
      </c>
      <c r="AW376" s="240">
        <f t="shared" ca="1" si="639"/>
        <v>8.9521504477633861E-3</v>
      </c>
      <c r="AX376" s="240">
        <f t="shared" ca="1" si="640"/>
        <v>1.2365471903451147E-2</v>
      </c>
      <c r="AY376" s="240">
        <f t="shared" ca="1" si="641"/>
        <v>1.4121642032463039E-2</v>
      </c>
      <c r="AZ376" s="240">
        <f t="shared" ca="1" si="642"/>
        <v>1.3985308744568822E-2</v>
      </c>
      <c r="BA376" s="240">
        <f t="shared" ca="1" si="643"/>
        <v>1.197474266386339E-2</v>
      </c>
      <c r="BB376" s="240">
        <f t="shared" ca="1" si="644"/>
        <v>8.3593886019985037E-3</v>
      </c>
      <c r="BC376" s="240">
        <f t="shared" ca="1" si="645"/>
        <v>3.6237560727881615E-3</v>
      </c>
      <c r="BD376" s="240">
        <f t="shared" ca="1" si="646"/>
        <v>-1.5975119607084436E-3</v>
      </c>
      <c r="BE376" s="240">
        <f t="shared" ca="1" si="647"/>
        <v>-6.6046903835748462E-3</v>
      </c>
      <c r="BF376" s="240">
        <f t="shared" ca="1" si="648"/>
        <v>-1.072674517210832E-2</v>
      </c>
      <c r="BG376" s="240">
        <f t="shared" ca="1" si="649"/>
        <v>-1.3411261617449887E-2</v>
      </c>
      <c r="BH376" s="240">
        <f t="shared" ca="1" si="650"/>
        <v>-1.4298475852630638E-2</v>
      </c>
      <c r="BI376" s="240">
        <f t="shared" ca="1" si="651"/>
        <v>-1.3269488392183693E-2</v>
      </c>
      <c r="BJ376" s="240">
        <f t="shared" ca="1" si="652"/>
        <v>-1.0462198375626451E-2</v>
      </c>
      <c r="BK376" s="240">
        <f t="shared" ca="1" si="653"/>
        <v>-6.2528230966962728E-3</v>
      </c>
      <c r="BL376" s="240">
        <f t="shared" ca="1" si="654"/>
        <v>-1.2054794675838611E-3</v>
      </c>
      <c r="BM376" s="240">
        <f t="shared" ca="1" si="655"/>
        <v>4.0034157718985665E-3</v>
      </c>
      <c r="BN376" s="240">
        <f t="shared" ca="1" si="656"/>
        <v>8.6757956394293723E-3</v>
      </c>
      <c r="BO376" s="240">
        <f t="shared" ca="1" si="657"/>
        <v>1.2185493939600302E-2</v>
      </c>
      <c r="BP376" s="240">
        <f t="shared" ca="1" si="658"/>
        <v>1.40621605523535E-2</v>
      </c>
      <c r="BQ376" s="240">
        <f t="shared" ca="1" si="659"/>
        <v>1.4054295123207201E-2</v>
      </c>
      <c r="BR376" s="240">
        <f t="shared" ca="1" si="660"/>
        <v>1.216295173294752E-2</v>
      </c>
      <c r="BS376" s="240">
        <f t="shared" ca="1" si="661"/>
        <v>8.6415976356218893E-3</v>
      </c>
      <c r="BT376" s="240">
        <f t="shared" ca="1" si="662"/>
        <v>3.9621449959775408E-3</v>
      </c>
      <c r="BU376" s="240">
        <f t="shared" ca="1" si="663"/>
        <v>-1.2482921372496056E-3</v>
      </c>
      <c r="BV376" s="240">
        <f t="shared" ca="1" si="664"/>
        <v>-6.2914401457693581E-3</v>
      </c>
      <c r="BW376" s="240">
        <f t="shared" ca="1" si="665"/>
        <v>-1.0491444563355577E-2</v>
      </c>
      <c r="BX376" s="240">
        <f t="shared" ca="1" si="666"/>
        <v>-1.3285444308199914E-2</v>
      </c>
      <c r="BY376" s="240">
        <f t="shared" ca="1" si="667"/>
        <v>-1.4299003174385368E-2</v>
      </c>
      <c r="BZ376" s="240">
        <f t="shared" ca="1" si="668"/>
        <v>-1.3396289676233334E-2</v>
      </c>
      <c r="CA376" s="240">
        <f t="shared" ca="1" si="669"/>
        <v>-1.0698280423674347E-2</v>
      </c>
      <c r="CB376" s="240">
        <f t="shared" ca="1" si="670"/>
        <v>-6.5665475141723191E-3</v>
      </c>
      <c r="CC376" s="240">
        <f t="shared" ca="1" si="671"/>
        <v>-1.5548026641835121E-3</v>
      </c>
      <c r="CD376" s="240">
        <f t="shared" ca="1" si="672"/>
        <v>3.6653081355877502E-3</v>
      </c>
      <c r="CE376" s="240">
        <f t="shared" ca="1" si="673"/>
        <v>8.394214856211021E-3</v>
      </c>
      <c r="CF376" s="240">
        <f t="shared" ca="1" si="674"/>
        <v>1.1998175889845183E-2</v>
      </c>
      <c r="CG376" s="240">
        <f t="shared" ca="1" si="675"/>
        <v>1.3994208552545266E-2</v>
      </c>
      <c r="CH376" s="240">
        <f t="shared" ca="1" si="676"/>
        <v>1.4114815719987305E-2</v>
      </c>
      <c r="CI376" s="240">
        <f t="shared" ca="1" si="677"/>
        <v>1.2343834294709781E-2</v>
      </c>
      <c r="CJ376" s="240">
        <f t="shared" ca="1" si="678"/>
        <v>8.9186012939597263E-3</v>
      </c>
      <c r="CK376" s="240">
        <f t="shared" ca="1" si="679"/>
        <v>4.2981472711754393E-3</v>
      </c>
      <c r="CL376" s="240">
        <f t="shared" ca="1" si="680"/>
        <v>-8.9832038928398979E-4</v>
      </c>
      <c r="CM376" s="240">
        <f t="shared" ca="1" si="681"/>
        <v>-5.974400179672202E-3</v>
      </c>
      <c r="CN376" s="240">
        <f t="shared" ca="1" si="682"/>
        <v>-1.024982430069828E-2</v>
      </c>
      <c r="CO376" s="240">
        <f t="shared" ca="1" si="683"/>
        <v>-1.3151624344073441E-2</v>
      </c>
      <c r="CP376" s="240">
        <f t="shared" ca="1" si="684"/>
        <v>-1.4290917311302016E-2</v>
      </c>
      <c r="CQ376" s="240">
        <f t="shared" ca="1" si="685"/>
        <v>-1.3515021536301549E-2</v>
      </c>
      <c r="CR376" s="240">
        <f t="shared" ca="1" si="686"/>
        <v>-1.0927918227629525E-2</v>
      </c>
      <c r="CS376" s="240">
        <f t="shared" ca="1" si="687"/>
        <v>-6.8763164889648534E-3</v>
      </c>
      <c r="CT376" s="240">
        <f t="shared" ca="1" si="688"/>
        <v>-1.9031893057961276E-3</v>
      </c>
      <c r="CU376" s="240">
        <f t="shared" ca="1" si="689"/>
        <v>3.3249926547108026E-3</v>
      </c>
      <c r="CV376" s="240">
        <f t="shared" ca="1" si="690"/>
        <v>8.1075777118431967E-3</v>
      </c>
      <c r="CW376" s="240">
        <f t="shared" ca="1" si="691"/>
        <v>1.1803630587574741E-2</v>
      </c>
      <c r="CX376" s="240">
        <f t="shared" ca="1" si="692"/>
        <v>1.3917826964782134E-2</v>
      </c>
      <c r="CY376" s="240">
        <f t="shared" ca="1" si="693"/>
        <v>1.4166834079564653E-2</v>
      </c>
      <c r="CZ376" s="240">
        <f t="shared" ca="1" si="694"/>
        <v>1.2517281392258604E-2</v>
      </c>
      <c r="DA376" s="240">
        <f t="shared" ca="1" si="695"/>
        <v>9.1902327203661031E-3</v>
      </c>
      <c r="DB376" s="240">
        <f t="shared" ca="1" si="696"/>
        <v>4.6315605031752582E-3</v>
      </c>
      <c r="DC376" s="240">
        <f t="shared" ca="1" si="697"/>
        <v>-5.4780752670618039E-4</v>
      </c>
      <c r="DD376" s="240">
        <f t="shared" ca="1" si="698"/>
        <v>-5.6537614583040234E-3</v>
      </c>
      <c r="DE376" s="240">
        <f t="shared" ca="1" si="699"/>
        <v>-1.0002029927147826E-2</v>
      </c>
      <c r="DF376" s="240">
        <f t="shared" ca="1" si="700"/>
        <v>-1.3009882333212985E-2</v>
      </c>
      <c r="DG376" s="240">
        <f t="shared" ca="1" si="701"/>
        <v>-1.427422313400215E-2</v>
      </c>
      <c r="DH376" s="240">
        <f t="shared" ca="1" si="702"/>
        <v>-1.3625612452755516E-2</v>
      </c>
      <c r="DI376" s="240">
        <f t="shared" ca="1" si="703"/>
        <v>-1.1150973462265495E-2</v>
      </c>
      <c r="DJ376" s="240">
        <f t="shared" ca="1" si="704"/>
        <v>-7.1819434278265135E-3</v>
      </c>
      <c r="DK376" s="240">
        <f t="shared" ca="1" si="705"/>
        <v>-2.2504295373356594E-3</v>
      </c>
      <c r="DL376" s="240">
        <f t="shared" ca="1" si="706"/>
        <v>2.9826743225880919E-3</v>
      </c>
      <c r="DM376" s="240">
        <f t="shared" ca="1" si="707"/>
        <v>7.8160568658236975E-3</v>
      </c>
      <c r="DN376" s="240">
        <f t="shared" ca="1" si="708"/>
        <v>1.1601975219604491E-2</v>
      </c>
      <c r="DO376" s="240">
        <f t="shared" ca="1" si="709"/>
        <v>1.3833061798476515E-2</v>
      </c>
      <c r="DP376" s="240">
        <f t="shared" ca="1" si="710"/>
        <v>1.4210318868024511E-2</v>
      </c>
      <c r="DQ376" s="240">
        <f t="shared" ca="1" si="711"/>
        <v>1.2683188547548054E-2</v>
      </c>
      <c r="DR376" s="240">
        <f t="shared" ca="1" si="712"/>
        <v>9.4563282942266638E-3</v>
      </c>
      <c r="DS376" s="240">
        <f t="shared" ca="1" si="713"/>
        <v>4.9621838563132141E-3</v>
      </c>
      <c r="DT376" s="240">
        <f t="shared" ca="1" si="714"/>
        <v>-1.969646853582285E-4</v>
      </c>
      <c r="DU376" s="240">
        <f t="shared" ca="1" si="715"/>
        <v>-5.3297171224410741E-3</v>
      </c>
      <c r="DV376" s="240">
        <f t="shared" ca="1" si="716"/>
        <v>-9.748210704769316E-3</v>
      </c>
      <c r="DW376" s="240">
        <f t="shared" ca="1" si="717"/>
        <v>-1.2860303655705835E-2</v>
      </c>
      <c r="DX376" s="240">
        <f t="shared" ca="1" si="718"/>
        <v>-1.4248930698433951E-2</v>
      </c>
      <c r="DY376" s="240">
        <f t="shared" ca="1" si="719"/>
        <v>-1.3727995809762406E-2</v>
      </c>
      <c r="DZ376" s="240">
        <f t="shared" ca="1" si="720"/>
        <v>-1.1367311767449614E-2</v>
      </c>
      <c r="EA376" s="240">
        <f t="shared" ca="1" si="721"/>
        <v>-7.4832442325174133E-3</v>
      </c>
      <c r="EB376" s="240">
        <f t="shared" ca="1" si="722"/>
        <v>-2.5963141942709845E-3</v>
      </c>
      <c r="EC376" s="240">
        <f t="shared" ca="1" si="723"/>
        <v>2.6385593389828292E-3</v>
      </c>
      <c r="ED376" s="240">
        <f t="shared" ca="1" si="724"/>
        <v>7.519827919409334E-3</v>
      </c>
      <c r="EE376" s="240">
        <f t="shared" ca="1" si="725"/>
        <v>1.1393331255587806E-2</v>
      </c>
      <c r="EF376" s="240">
        <f t="shared" ca="1" si="726"/>
        <v>1.3739964112994966E-2</v>
      </c>
      <c r="EG376" s="240">
        <f t="shared" ca="1" si="727"/>
        <v>1.4245243891756311E-2</v>
      </c>
      <c r="EH376" s="240">
        <f t="shared" ca="1" si="728"/>
        <v>1.2841455824311423E-2</v>
      </c>
      <c r="EI376" s="240">
        <f t="shared" ca="1" si="729"/>
        <v>9.7167277295175988E-3</v>
      </c>
      <c r="EJ376" s="240">
        <f t="shared" ca="1" si="730"/>
        <v>5.2898181754441323E-3</v>
      </c>
      <c r="EK376" s="240">
        <f t="shared" ca="1" si="731"/>
        <v>1.5399680015130111E-4</v>
      </c>
      <c r="EL376" s="240">
        <f t="shared" ca="1" si="732"/>
        <v>-5.0024623642745238E-3</v>
      </c>
      <c r="EM376" s="240">
        <f t="shared" ca="1" si="733"/>
        <v>-9.4885195247712585E-3</v>
      </c>
      <c r="EN376" s="240">
        <f t="shared" ca="1" si="734"/>
        <v>-1.2702978412154214E-2</v>
      </c>
      <c r="EO376" s="240">
        <f t="shared" ca="1" si="735"/>
        <v>-1.4215055239814842E-2</v>
      </c>
      <c r="EP376" s="240">
        <f t="shared" ca="1" si="736"/>
        <v>-1.3822109935416296E-2</v>
      </c>
      <c r="EQ376" s="240">
        <f t="shared" ca="1" si="737"/>
        <v>-1.1576802829076189E-2</v>
      </c>
      <c r="ER376" s="240">
        <f t="shared" ca="1" si="738"/>
        <v>-7.7800374106990824E-3</v>
      </c>
      <c r="ES376" s="240">
        <f t="shared" ca="1" si="739"/>
        <v>-2.9406349286181192E-3</v>
      </c>
      <c r="ET376" s="240">
        <f t="shared" ca="1" si="740"/>
        <v>2.292854985893952E-3</v>
      </c>
      <c r="EU376" s="240">
        <f t="shared" ca="1" si="741"/>
        <v>7.2190693098407943E-3</v>
      </c>
      <c r="EV376" s="240">
        <f t="shared" ca="1" si="742"/>
        <v>1.1177824374846792E-2</v>
      </c>
      <c r="EW376" s="240">
        <f t="shared" ca="1" si="743"/>
        <v>1.3638589986902094E-2</v>
      </c>
      <c r="EX376" s="240">
        <f t="shared" ca="1" si="744"/>
        <v>1.4271588113231702E-2</v>
      </c>
      <c r="EY376" s="240">
        <f t="shared" ca="1" si="745"/>
        <v>1.2991987888259187E-2</v>
      </c>
      <c r="EZ376" s="240">
        <f t="shared" ca="1" si="746"/>
        <v>9.9712741713561988E-3</v>
      </c>
      <c r="FA376" s="240">
        <f t="shared" ca="1" si="747"/>
        <v>5.6142661059051108E-3</v>
      </c>
      <c r="FB376" s="240">
        <f t="shared" ca="1" si="748"/>
        <v>5.0486552374673192E-4</v>
      </c>
      <c r="FC376" s="240">
        <f t="shared" ca="1" si="749"/>
        <v>-4.6721943098339469E-3</v>
      </c>
      <c r="FD376" s="240">
        <f t="shared" ca="1" si="750"/>
        <v>-9.2231128154100731E-3</v>
      </c>
      <c r="FE376" s="240">
        <f t="shared" ca="1" si="751"/>
        <v>-1.2538001369402115E-2</v>
      </c>
      <c r="FF376" s="240">
        <f t="shared" ca="1" si="752"/>
        <v>-1.4172617163454419E-2</v>
      </c>
      <c r="FG376" s="240">
        <f t="shared" ca="1" si="753"/>
        <v>-1.3907898138887095E-2</v>
      </c>
      <c r="FH376" s="240">
        <f t="shared" ca="1" si="754"/>
        <v>-1.1779320457563061E-2</v>
      </c>
      <c r="FI376" s="240">
        <f t="shared" ca="1" si="755"/>
        <v>-8.0721441852589695E-3</v>
      </c>
      <c r="FJ376" s="240">
        <f t="shared" ca="1" si="756"/>
        <v>-3.2831843344415784E-3</v>
      </c>
      <c r="FK376" s="240">
        <f t="shared" ca="1" si="757"/>
        <v>1.9457695026968433E-3</v>
      </c>
      <c r="FL376" s="240">
        <f t="shared" ca="1" si="758"/>
        <v>6.9139622028584818E-3</v>
      </c>
      <c r="FM376" s="240">
        <f t="shared" ca="1" si="759"/>
        <v>1.0955584390668141E-2</v>
      </c>
      <c r="FN376" s="240">
        <f t="shared" ca="1" si="760"/>
        <v>1.3529000484180872E-2</v>
      </c>
      <c r="FO376" s="240">
        <f t="shared" ca="1" si="761"/>
        <v>1.4289335663676734E-2</v>
      </c>
      <c r="FP376" s="240">
        <f t="shared" ca="1" si="762"/>
        <v>1.3134694064504741E-2</v>
      </c>
      <c r="FQ376" s="240">
        <f t="shared" ca="1" si="763"/>
        <v>1.0219814290483928E-2</v>
      </c>
      <c r="FR376" s="240">
        <f t="shared" ca="1" si="764"/>
        <v>5.9353322123949191E-3</v>
      </c>
      <c r="FS376" s="240">
        <f t="shared" ca="1" si="765"/>
        <v>8.5543013522879508E-4</v>
      </c>
      <c r="FT376" s="240">
        <f t="shared" ca="1" si="766"/>
        <v>-4.3391119002456268E-3</v>
      </c>
      <c r="FU376" s="240">
        <f t="shared" ca="1" si="767"/>
        <v>-8.9521504477633653E-3</v>
      </c>
      <c r="FV376" s="240">
        <f t="shared" ca="1" si="768"/>
        <v>-1.2365471903451107E-2</v>
      </c>
      <c r="FW376" s="240">
        <f t="shared" ca="1" si="769"/>
        <v>-1.4121642032463034E-2</v>
      </c>
      <c r="FX376" s="240">
        <f t="shared" ca="1" si="770"/>
        <v>-1.3985308744568816E-2</v>
      </c>
      <c r="FY376" s="240">
        <f t="shared" ca="1" si="771"/>
        <v>-1.1974742663863405E-2</v>
      </c>
      <c r="FZ376" s="240">
        <f t="shared" ca="1" si="772"/>
        <v>-8.3593886019985679E-3</v>
      </c>
      <c r="GA376" s="240">
        <f t="shared" ca="1" si="773"/>
        <v>-3.6237560727883358E-3</v>
      </c>
      <c r="GB376" s="240">
        <f t="shared" ca="1" si="774"/>
        <v>1.5975119607084176E-3</v>
      </c>
      <c r="GC376" s="240">
        <f t="shared" ca="1" si="775"/>
        <v>6.6046903835747786E-3</v>
      </c>
      <c r="GD376" s="240">
        <f t="shared" ca="1" si="776"/>
        <v>1.0726745172108237E-2</v>
      </c>
      <c r="GE376" s="240">
        <f t="shared" ca="1" si="777"/>
        <v>1.3411261617449825E-2</v>
      </c>
      <c r="GF376" s="240">
        <f t="shared" ca="1" si="778"/>
        <v>1.4298475852630636E-2</v>
      </c>
      <c r="GG376" s="240">
        <f t="shared" ca="1" si="779"/>
        <v>1.3269488392183721E-2</v>
      </c>
      <c r="GH376" s="240">
        <f t="shared" ca="1" si="780"/>
        <v>1.0462198375626539E-2</v>
      </c>
      <c r="GI376" s="240">
        <f t="shared" ca="1" si="781"/>
        <v>6.2528230966962511E-3</v>
      </c>
      <c r="GJ376" s="240">
        <f t="shared" ca="1" si="782"/>
        <v>1.205479467583888E-3</v>
      </c>
      <c r="GK376" s="240">
        <f t="shared" ca="1" si="783"/>
        <v>-4.0034157718984442E-3</v>
      </c>
      <c r="GL376" s="240">
        <f t="shared" ca="1" si="784"/>
        <v>-8.6757956394292301E-3</v>
      </c>
      <c r="GM376" s="240">
        <f t="shared" ca="1" si="785"/>
        <v>-1.2185493939600289E-2</v>
      </c>
      <c r="GN376" s="240">
        <f t="shared" ca="1" si="786"/>
        <v>-1.4062160552353486E-2</v>
      </c>
      <c r="GO376" s="240">
        <f t="shared" ca="1" si="787"/>
        <v>-1.4054295123207225E-2</v>
      </c>
      <c r="GP376" s="240">
        <f t="shared" ca="1" si="788"/>
        <v>-1.2162951732947614E-2</v>
      </c>
      <c r="GQ376" s="240">
        <f t="shared" ca="1" si="789"/>
        <v>-8.6415976356219101E-3</v>
      </c>
      <c r="GR376" s="240">
        <f t="shared" ca="1" si="790"/>
        <v>-3.9621449959776145E-3</v>
      </c>
      <c r="GS376" s="240">
        <f t="shared" ca="1" si="791"/>
        <v>1.2482921372494781E-3</v>
      </c>
      <c r="GT376" s="240">
        <f t="shared" ca="1" si="792"/>
        <v>6.2914401457693798E-3</v>
      </c>
      <c r="GU376" s="240">
        <f t="shared" ca="1" si="793"/>
        <v>1.0491444563355559E-2</v>
      </c>
      <c r="GV376" s="240">
        <f t="shared" ca="1" si="794"/>
        <v>1.3285444308199865E-2</v>
      </c>
      <c r="GW376" s="240">
        <f t="shared" ca="1" si="795"/>
        <v>1.4299003174385367E-2</v>
      </c>
      <c r="GX376" s="240">
        <f t="shared" ca="1" si="796"/>
        <v>1.3396289676233342E-2</v>
      </c>
      <c r="GY376" s="240">
        <f t="shared" ca="1" si="797"/>
        <v>1.0698280423674397E-2</v>
      </c>
      <c r="GZ376" s="240">
        <f t="shared" ca="1" si="798"/>
        <v>6.5665475141724328E-3</v>
      </c>
      <c r="HA376" s="240">
        <f t="shared" ca="1" si="799"/>
        <v>1.5548026641834878E-3</v>
      </c>
      <c r="HB376" s="240">
        <f t="shared" ca="1" si="800"/>
        <v>-3.6653081355877246E-3</v>
      </c>
      <c r="HC376" s="240">
        <f t="shared" ca="1" si="801"/>
        <v>-8.3942148562109586E-3</v>
      </c>
      <c r="HD376" s="240">
        <f t="shared" ca="1" si="802"/>
        <v>-1.1998175889845114E-2</v>
      </c>
      <c r="HE376" s="240">
        <f t="shared" ca="1" si="803"/>
        <v>-1.3994208552545268E-2</v>
      </c>
      <c r="HF376" s="240">
        <f t="shared" ca="1" si="804"/>
        <v>-1.4114815719987317E-2</v>
      </c>
      <c r="HG376" s="240">
        <f t="shared" ca="1" si="805"/>
        <v>-1.2343834294709845E-2</v>
      </c>
      <c r="HH376" s="240">
        <f t="shared" ca="1" si="806"/>
        <v>-8.9186012939598668E-3</v>
      </c>
      <c r="HI376" s="240">
        <f t="shared" ca="1" si="807"/>
        <v>-4.2981472711754636E-3</v>
      </c>
      <c r="HJ376" s="240">
        <f t="shared" ca="1" si="808"/>
        <v>8.9832038928391259E-4</v>
      </c>
      <c r="HK376" s="240">
        <f t="shared" ca="1" si="809"/>
        <v>5.9744001796720857E-3</v>
      </c>
      <c r="HL376" s="240">
        <f t="shared" ca="1" si="810"/>
        <v>1.0249824300698299E-2</v>
      </c>
      <c r="HM376" s="240">
        <f t="shared" ca="1" si="811"/>
        <v>1.3151624344073409E-2</v>
      </c>
      <c r="HN376" s="240">
        <f t="shared" ca="1" si="812"/>
        <v>1.4290917311302012E-2</v>
      </c>
      <c r="HO376" s="240">
        <f t="shared" ca="1" si="813"/>
        <v>1.3515021536301606E-2</v>
      </c>
      <c r="HP376" s="240">
        <f t="shared" ca="1" si="814"/>
        <v>1.0927918227629507E-2</v>
      </c>
      <c r="HQ376" s="240">
        <f t="shared" ca="1" si="815"/>
        <v>6.876316488964921E-3</v>
      </c>
      <c r="HR376" s="240">
        <f t="shared" ca="1" si="816"/>
        <v>1.903189305796203E-3</v>
      </c>
      <c r="HS376" s="240">
        <f t="shared" ca="1" si="817"/>
        <v>-3.3249926547106287E-3</v>
      </c>
      <c r="HT376" s="240">
        <f t="shared" ca="1" si="818"/>
        <v>-8.1075777118432158E-3</v>
      </c>
      <c r="HU376" s="240">
        <f t="shared" ca="1" si="819"/>
        <v>-1.1803630587574696E-2</v>
      </c>
      <c r="HV376" s="240">
        <f t="shared" ca="1" si="820"/>
        <v>-1.3917826964782118E-2</v>
      </c>
      <c r="HW376" s="240">
        <f t="shared" ca="1" si="821"/>
        <v>-1.4166834079564648E-2</v>
      </c>
      <c r="HX376" s="240">
        <f t="shared" ca="1" si="822"/>
        <v>-1.2517281392258642E-2</v>
      </c>
      <c r="HY376" s="240">
        <f t="shared" ca="1" si="823"/>
        <v>-9.1902327203661621E-3</v>
      </c>
      <c r="HZ376" s="240">
        <f t="shared" ca="1" si="824"/>
        <v>-4.6315605031754265E-3</v>
      </c>
      <c r="IA376" s="240">
        <f t="shared" ca="1" si="825"/>
        <v>5.4780752670620467E-4</v>
      </c>
      <c r="IB376" s="240">
        <f t="shared" ca="1" si="826"/>
        <v>5.6537614583039523E-3</v>
      </c>
      <c r="IC376" s="240">
        <f t="shared" ca="1" si="827"/>
        <v>1.0002029927147771E-2</v>
      </c>
      <c r="ID376" s="240">
        <f t="shared" ca="1" si="828"/>
        <v>1.3009882333212913E-2</v>
      </c>
      <c r="IE376" s="240">
        <f t="shared" ca="1" si="829"/>
        <v>-5.9895202839023182E-4</v>
      </c>
      <c r="IF376" s="240">
        <f t="shared" ca="1" si="830"/>
        <v>1.3625612452755537E-2</v>
      </c>
      <c r="IG376" s="240">
        <f t="shared" ca="1" si="831"/>
        <v>1.1150973462265608E-2</v>
      </c>
      <c r="IH376" s="240">
        <f t="shared" ca="1" si="832"/>
        <v>7.1819434278264944E-3</v>
      </c>
      <c r="II376" s="240">
        <f t="shared" ca="1" si="833"/>
        <v>2.2504295373357366E-3</v>
      </c>
      <c r="IJ376" s="240">
        <f t="shared" ca="1" si="834"/>
        <v>-2.9826743225880156E-3</v>
      </c>
      <c r="IK376" s="240">
        <f t="shared" ca="1" si="835"/>
        <v>-7.8160568658235483E-3</v>
      </c>
      <c r="IL376" s="240">
        <f t="shared" ca="1" si="836"/>
        <v>-1.1601975219604505E-2</v>
      </c>
      <c r="IM376" s="240">
        <f t="shared" ca="1" si="837"/>
        <v>-1.3833061798476497E-2</v>
      </c>
      <c r="IN376" s="240">
        <f t="shared" ca="1" si="838"/>
        <v>-1.421031886802452E-2</v>
      </c>
      <c r="IO376" s="240">
        <f t="shared" ca="1" si="839"/>
        <v>-1.2683188547548135E-2</v>
      </c>
      <c r="IP376" s="240">
        <f t="shared" ca="1" si="840"/>
        <v>-9.4563282942266465E-3</v>
      </c>
      <c r="IQ376" s="240">
        <f t="shared" ca="1" si="841"/>
        <v>-4.9621838563132879E-3</v>
      </c>
      <c r="IR376" s="240">
        <f t="shared" ca="1" si="842"/>
        <v>1.9696468535804895E-4</v>
      </c>
      <c r="IS376" s="240">
        <f t="shared" ca="1" si="843"/>
        <v>5.3297171224410958E-3</v>
      </c>
      <c r="IT376" s="240">
        <f t="shared" ca="1" si="844"/>
        <v>9.7482107047692605E-3</v>
      </c>
      <c r="IU376" s="240">
        <f t="shared" ca="1" si="845"/>
        <v>1.2860303655705802E-2</v>
      </c>
      <c r="IV376" s="240">
        <f t="shared" ca="1" si="846"/>
        <v>1.4248930698433936E-2</v>
      </c>
      <c r="IW376" s="240">
        <f t="shared" ca="1" si="847"/>
        <v>1.3727995809762399E-2</v>
      </c>
      <c r="IX376" s="240">
        <f t="shared" ca="1" si="848"/>
        <v>1.1367311767449663E-2</v>
      </c>
      <c r="IY376" s="240">
        <f t="shared" ca="1" si="849"/>
        <v>7.4832442325174792E-3</v>
      </c>
      <c r="IZ376" s="240">
        <f t="shared" ca="1" si="850"/>
        <v>2.5963141942711605E-3</v>
      </c>
      <c r="JA376" s="240">
        <f t="shared" ca="1" si="851"/>
        <v>-2.6385593389828535E-3</v>
      </c>
      <c r="JB376" s="240">
        <f t="shared" ca="1" si="852"/>
        <v>-7.519827919409269E-3</v>
      </c>
    </row>
    <row r="377" spans="2:262">
      <c r="B377" s="248">
        <v>16</v>
      </c>
      <c r="C377" s="247">
        <f t="shared" si="853"/>
        <v>3.1250000000000001E-4</v>
      </c>
      <c r="D377" s="244">
        <f t="shared" ca="1" si="597"/>
        <v>12.340778880074858</v>
      </c>
      <c r="E377" s="243">
        <f ca="1">V361</f>
        <v>0.34077888007485829</v>
      </c>
      <c r="F377" s="242">
        <v>16</v>
      </c>
      <c r="G377" s="240">
        <f t="shared" ca="1" si="854"/>
        <v>-1.240676308095053E-3</v>
      </c>
      <c r="H377" s="240">
        <f t="shared" ca="1" si="598"/>
        <v>-1.5174730007054835E-3</v>
      </c>
      <c r="I377" s="240">
        <f t="shared" ca="1" si="599"/>
        <v>-1.5632481848855103E-3</v>
      </c>
      <c r="J377" s="240">
        <f t="shared" ca="1" si="600"/>
        <v>-1.3710330037968021E-3</v>
      </c>
      <c r="K377" s="240">
        <f t="shared" ca="1" si="601"/>
        <v>-9.7009047632515928E-4</v>
      </c>
      <c r="L377" s="240">
        <f t="shared" ca="1" si="602"/>
        <v>-4.2146046772507711E-4</v>
      </c>
      <c r="M377" s="240">
        <f t="shared" ca="1" si="603"/>
        <v>1.9133307653749414E-4</v>
      </c>
      <c r="N377" s="240">
        <f t="shared" ca="1" si="604"/>
        <v>7.7499789433588978E-4</v>
      </c>
      <c r="O377" s="240">
        <f t="shared" ca="1" si="605"/>
        <v>1.240676308095053E-3</v>
      </c>
      <c r="P377" s="240">
        <f t="shared" ca="1" si="606"/>
        <v>1.5174730007054835E-3</v>
      </c>
      <c r="Q377" s="240">
        <f t="shared" ca="1" si="607"/>
        <v>1.5632481848855103E-3</v>
      </c>
      <c r="R377" s="240">
        <f t="shared" ca="1" si="608"/>
        <v>1.3710330037968023E-3</v>
      </c>
      <c r="S377" s="240">
        <f t="shared" ca="1" si="609"/>
        <v>9.7009047632515884E-4</v>
      </c>
      <c r="T377" s="240">
        <f t="shared" ca="1" si="610"/>
        <v>4.2146046772507744E-4</v>
      </c>
      <c r="U377" s="241">
        <f t="shared" ca="1" si="611"/>
        <v>-1.9133307653749316E-4</v>
      </c>
      <c r="V377" s="240">
        <f t="shared" ca="1" si="612"/>
        <v>-7.7499789433588967E-4</v>
      </c>
      <c r="W377" s="240">
        <f t="shared" ca="1" si="613"/>
        <v>-1.2406763080950534E-3</v>
      </c>
      <c r="X377" s="240">
        <f t="shared" ca="1" si="614"/>
        <v>-1.5174730007054835E-3</v>
      </c>
      <c r="Y377" s="240">
        <f t="shared" ca="1" si="615"/>
        <v>-1.5632481848855105E-3</v>
      </c>
      <c r="Z377" s="240">
        <f t="shared" ca="1" si="616"/>
        <v>-1.3710330037968023E-3</v>
      </c>
      <c r="AA377" s="240">
        <f t="shared" ca="1" si="617"/>
        <v>-9.7009047632515906E-4</v>
      </c>
      <c r="AB377" s="240">
        <f t="shared" ca="1" si="618"/>
        <v>-4.2146046772507885E-4</v>
      </c>
      <c r="AC377" s="240">
        <f t="shared" ca="1" si="619"/>
        <v>1.9133307653749294E-4</v>
      </c>
      <c r="AD377" s="240">
        <f t="shared" ca="1" si="620"/>
        <v>7.7499789433588945E-4</v>
      </c>
      <c r="AE377" s="240">
        <f t="shared" ca="1" si="621"/>
        <v>1.2406763080950532E-3</v>
      </c>
      <c r="AF377" s="240">
        <f t="shared" ca="1" si="622"/>
        <v>1.5174730007054837E-3</v>
      </c>
      <c r="AG377" s="240">
        <f t="shared" ca="1" si="623"/>
        <v>1.5632481848855105E-3</v>
      </c>
      <c r="AH377" s="240">
        <f t="shared" ca="1" si="624"/>
        <v>1.3710330037968025E-3</v>
      </c>
      <c r="AI377" s="240">
        <f t="shared" ca="1" si="625"/>
        <v>9.7009047632515928E-4</v>
      </c>
      <c r="AJ377" s="240">
        <f t="shared" ca="1" si="626"/>
        <v>4.2146046772507907E-4</v>
      </c>
      <c r="AK377" s="240">
        <f t="shared" ca="1" si="627"/>
        <v>-1.9133307653749283E-4</v>
      </c>
      <c r="AL377" s="240">
        <f t="shared" ca="1" si="628"/>
        <v>-7.7499789433588934E-4</v>
      </c>
      <c r="AM377" s="240">
        <f t="shared" ca="1" si="629"/>
        <v>-1.240676308095053E-3</v>
      </c>
      <c r="AN377" s="240">
        <f t="shared" ca="1" si="630"/>
        <v>-1.5174730007054837E-3</v>
      </c>
      <c r="AO377" s="240">
        <f t="shared" ca="1" si="631"/>
        <v>-1.5632481848855107E-3</v>
      </c>
      <c r="AP377" s="240">
        <f t="shared" ca="1" si="632"/>
        <v>-1.3710330037968025E-3</v>
      </c>
      <c r="AQ377" s="240">
        <f t="shared" ca="1" si="633"/>
        <v>-9.7009047632515928E-4</v>
      </c>
      <c r="AR377" s="240">
        <f t="shared" ca="1" si="634"/>
        <v>-4.2146046772507939E-4</v>
      </c>
      <c r="AS377" s="240">
        <f t="shared" ca="1" si="635"/>
        <v>1.9133307653749262E-4</v>
      </c>
      <c r="AT377" s="240">
        <f t="shared" ca="1" si="636"/>
        <v>7.7499789433588913E-4</v>
      </c>
      <c r="AU377" s="240">
        <f t="shared" ca="1" si="637"/>
        <v>1.2406763080950512E-3</v>
      </c>
      <c r="AV377" s="240">
        <f t="shared" ca="1" si="638"/>
        <v>1.5174730007054837E-3</v>
      </c>
      <c r="AW377" s="240">
        <f t="shared" ca="1" si="639"/>
        <v>1.5632481848855105E-3</v>
      </c>
      <c r="AX377" s="240">
        <f t="shared" ca="1" si="640"/>
        <v>1.371033003796804E-3</v>
      </c>
      <c r="AY377" s="240">
        <f t="shared" ca="1" si="641"/>
        <v>9.7009047632515939E-4</v>
      </c>
      <c r="AZ377" s="240">
        <f t="shared" ca="1" si="642"/>
        <v>4.214604677250795E-4</v>
      </c>
      <c r="BA377" s="240">
        <f t="shared" ca="1" si="643"/>
        <v>-1.9133307653749511E-4</v>
      </c>
      <c r="BB377" s="240">
        <f t="shared" ca="1" si="644"/>
        <v>-7.7499789433588902E-4</v>
      </c>
      <c r="BC377" s="240">
        <f t="shared" ca="1" si="645"/>
        <v>-1.2406763080950508E-3</v>
      </c>
      <c r="BD377" s="240">
        <f t="shared" ca="1" si="646"/>
        <v>-1.5174730007054835E-3</v>
      </c>
      <c r="BE377" s="240">
        <f t="shared" ca="1" si="647"/>
        <v>-1.5632481848855105E-3</v>
      </c>
      <c r="BF377" s="240">
        <f t="shared" ca="1" si="648"/>
        <v>-1.3710330037968012E-3</v>
      </c>
      <c r="BG377" s="240">
        <f t="shared" ca="1" si="649"/>
        <v>-9.7009047632515949E-4</v>
      </c>
      <c r="BH377" s="240">
        <f t="shared" ca="1" si="650"/>
        <v>-4.214604677250795E-4</v>
      </c>
      <c r="BI377" s="240">
        <f t="shared" ca="1" si="651"/>
        <v>1.91333076537495E-4</v>
      </c>
      <c r="BJ377" s="240">
        <f t="shared" ca="1" si="652"/>
        <v>7.749978943358888E-4</v>
      </c>
      <c r="BK377" s="240">
        <f t="shared" ca="1" si="653"/>
        <v>1.2406763080950508E-3</v>
      </c>
      <c r="BL377" s="240">
        <f t="shared" ca="1" si="654"/>
        <v>1.5174730007054835E-3</v>
      </c>
      <c r="BM377" s="240">
        <f t="shared" ca="1" si="655"/>
        <v>1.5632481848855107E-3</v>
      </c>
      <c r="BN377" s="240">
        <f t="shared" ca="1" si="656"/>
        <v>1.3710330037968043E-3</v>
      </c>
      <c r="BO377" s="240">
        <f t="shared" ca="1" si="657"/>
        <v>9.7009047632515971E-4</v>
      </c>
      <c r="BP377" s="240">
        <f t="shared" ca="1" si="658"/>
        <v>4.2146046772507982E-4</v>
      </c>
      <c r="BQ377" s="240">
        <f t="shared" ca="1" si="659"/>
        <v>-1.9133307653749479E-4</v>
      </c>
      <c r="BR377" s="240">
        <f t="shared" ca="1" si="660"/>
        <v>-7.7499789433588869E-4</v>
      </c>
      <c r="BS377" s="240">
        <f t="shared" ca="1" si="661"/>
        <v>-1.2406763080950508E-3</v>
      </c>
      <c r="BT377" s="240">
        <f t="shared" ca="1" si="662"/>
        <v>-1.5174730007054835E-3</v>
      </c>
      <c r="BU377" s="240">
        <f t="shared" ca="1" si="663"/>
        <v>-1.5632481848855105E-3</v>
      </c>
      <c r="BV377" s="240">
        <f t="shared" ca="1" si="664"/>
        <v>-1.3710330037968014E-3</v>
      </c>
      <c r="BW377" s="240">
        <f t="shared" ca="1" si="665"/>
        <v>-9.7009047632515993E-4</v>
      </c>
      <c r="BX377" s="240">
        <f t="shared" ca="1" si="666"/>
        <v>-4.2146046772508004E-4</v>
      </c>
      <c r="BY377" s="240">
        <f t="shared" ca="1" si="667"/>
        <v>1.9133307653749468E-4</v>
      </c>
      <c r="BZ377" s="240">
        <f t="shared" ca="1" si="668"/>
        <v>7.7499789433588847E-4</v>
      </c>
      <c r="CA377" s="240">
        <f t="shared" ca="1" si="669"/>
        <v>1.2406763080950508E-3</v>
      </c>
      <c r="CB377" s="240">
        <f t="shared" ca="1" si="670"/>
        <v>1.5174730007054835E-3</v>
      </c>
      <c r="CC377" s="240">
        <f t="shared" ca="1" si="671"/>
        <v>1.5632481848855107E-3</v>
      </c>
      <c r="CD377" s="240">
        <f t="shared" ca="1" si="672"/>
        <v>1.3710330037968045E-3</v>
      </c>
      <c r="CE377" s="240">
        <f t="shared" ca="1" si="673"/>
        <v>9.7009047632516015E-4</v>
      </c>
      <c r="CF377" s="240">
        <f t="shared" ca="1" si="674"/>
        <v>4.2146046772508026E-4</v>
      </c>
      <c r="CG377" s="240">
        <f t="shared" ca="1" si="675"/>
        <v>-1.9133307653749457E-4</v>
      </c>
      <c r="CH377" s="240">
        <f t="shared" ca="1" si="676"/>
        <v>-7.7499789433588837E-4</v>
      </c>
      <c r="CI377" s="240">
        <f t="shared" ca="1" si="677"/>
        <v>-1.2406763080950506E-3</v>
      </c>
      <c r="CJ377" s="240">
        <f t="shared" ca="1" si="678"/>
        <v>-1.517473000705482E-3</v>
      </c>
      <c r="CK377" s="240">
        <f t="shared" ca="1" si="679"/>
        <v>-1.5632481848855098E-3</v>
      </c>
      <c r="CL377" s="240">
        <f t="shared" ca="1" si="680"/>
        <v>-1.3710330037968016E-3</v>
      </c>
      <c r="CM377" s="240">
        <f t="shared" ca="1" si="681"/>
        <v>-9.7009047632516025E-4</v>
      </c>
      <c r="CN377" s="240">
        <f t="shared" ca="1" si="682"/>
        <v>-4.2146046772508047E-4</v>
      </c>
      <c r="CO377" s="240">
        <f t="shared" ca="1" si="683"/>
        <v>1.9133307653748871E-4</v>
      </c>
      <c r="CP377" s="240">
        <f t="shared" ca="1" si="684"/>
        <v>7.7499789433588327E-4</v>
      </c>
      <c r="CQ377" s="240">
        <f t="shared" ca="1" si="685"/>
        <v>1.2406763080950538E-3</v>
      </c>
      <c r="CR377" s="240">
        <f t="shared" ca="1" si="686"/>
        <v>1.5174730007054835E-3</v>
      </c>
      <c r="CS377" s="240">
        <f t="shared" ca="1" si="687"/>
        <v>1.5632481848855107E-3</v>
      </c>
      <c r="CT377" s="240">
        <f t="shared" ca="1" si="688"/>
        <v>1.3710330037968045E-3</v>
      </c>
      <c r="CU377" s="240">
        <f t="shared" ca="1" si="689"/>
        <v>9.7009047632516492E-4</v>
      </c>
      <c r="CV377" s="240">
        <f t="shared" ca="1" si="690"/>
        <v>4.2146046772507527E-4</v>
      </c>
      <c r="CW377" s="240">
        <f t="shared" ca="1" si="691"/>
        <v>-1.9133307653749414E-4</v>
      </c>
      <c r="CX377" s="240">
        <f t="shared" ca="1" si="692"/>
        <v>-7.7499789433588793E-4</v>
      </c>
      <c r="CY377" s="240">
        <f t="shared" ca="1" si="693"/>
        <v>-1.2406763080950504E-3</v>
      </c>
      <c r="CZ377" s="240">
        <f t="shared" ca="1" si="694"/>
        <v>-1.5174730007054818E-3</v>
      </c>
      <c r="DA377" s="240">
        <f t="shared" ca="1" si="695"/>
        <v>-1.5632481848855101E-3</v>
      </c>
      <c r="DB377" s="240">
        <f t="shared" ca="1" si="696"/>
        <v>-1.3710330037968019E-3</v>
      </c>
      <c r="DC377" s="240">
        <f t="shared" ca="1" si="697"/>
        <v>-9.7009047632516069E-4</v>
      </c>
      <c r="DD377" s="240">
        <f t="shared" ca="1" si="698"/>
        <v>-4.2146046772508069E-4</v>
      </c>
      <c r="DE377" s="240">
        <f t="shared" ca="1" si="699"/>
        <v>1.9133307653748839E-4</v>
      </c>
      <c r="DF377" s="240">
        <f t="shared" ca="1" si="700"/>
        <v>7.749978943358927E-4</v>
      </c>
      <c r="DG377" s="240">
        <f t="shared" ca="1" si="701"/>
        <v>1.2406763080950536E-3</v>
      </c>
      <c r="DH377" s="240">
        <f t="shared" ca="1" si="702"/>
        <v>1.5174730007054831E-3</v>
      </c>
      <c r="DI377" s="240">
        <f t="shared" ca="1" si="703"/>
        <v>1.5632481848855107E-3</v>
      </c>
      <c r="DJ377" s="240">
        <f t="shared" ca="1" si="704"/>
        <v>1.3710330037968047E-3</v>
      </c>
      <c r="DK377" s="240">
        <f t="shared" ca="1" si="705"/>
        <v>9.7009047632516524E-4</v>
      </c>
      <c r="DL377" s="240">
        <f t="shared" ca="1" si="706"/>
        <v>4.2146046772507549E-4</v>
      </c>
      <c r="DM377" s="240">
        <f t="shared" ca="1" si="707"/>
        <v>-1.913330765374937E-4</v>
      </c>
      <c r="DN377" s="240">
        <f t="shared" ca="1" si="708"/>
        <v>-7.7499789433588761E-4</v>
      </c>
      <c r="DO377" s="240">
        <f t="shared" ca="1" si="709"/>
        <v>-1.2406763080950501E-3</v>
      </c>
      <c r="DP377" s="240">
        <f t="shared" ca="1" si="710"/>
        <v>-1.5174730007054818E-3</v>
      </c>
      <c r="DQ377" s="240">
        <f t="shared" ca="1" si="711"/>
        <v>-1.5632481848855101E-3</v>
      </c>
      <c r="DR377" s="240">
        <f t="shared" ca="1" si="712"/>
        <v>-1.3710330037968021E-3</v>
      </c>
      <c r="DS377" s="240">
        <f t="shared" ca="1" si="713"/>
        <v>-9.700904763251608E-4</v>
      </c>
      <c r="DT377" s="240">
        <f t="shared" ca="1" si="714"/>
        <v>-4.2146046772508123E-4</v>
      </c>
      <c r="DU377" s="240">
        <f t="shared" ca="1" si="715"/>
        <v>1.9133307653748796E-4</v>
      </c>
      <c r="DV377" s="240">
        <f t="shared" ca="1" si="716"/>
        <v>7.7499789433588262E-4</v>
      </c>
      <c r="DW377" s="240">
        <f t="shared" ca="1" si="717"/>
        <v>1.2406763080950534E-3</v>
      </c>
      <c r="DX377" s="240">
        <f t="shared" ca="1" si="718"/>
        <v>1.5174730007054831E-3</v>
      </c>
      <c r="DY377" s="240">
        <f t="shared" ca="1" si="719"/>
        <v>1.5632481848855107E-3</v>
      </c>
      <c r="DZ377" s="240">
        <f t="shared" ca="1" si="720"/>
        <v>1.3710330037968049E-3</v>
      </c>
      <c r="EA377" s="240">
        <f t="shared" ca="1" si="721"/>
        <v>9.7009047632516546E-4</v>
      </c>
      <c r="EB377" s="240">
        <f t="shared" ca="1" si="722"/>
        <v>4.2146046772507603E-4</v>
      </c>
      <c r="EC377" s="240">
        <f t="shared" ca="1" si="723"/>
        <v>-1.9133307653749327E-4</v>
      </c>
      <c r="ED377" s="240">
        <f t="shared" ca="1" si="724"/>
        <v>-7.7499789433588728E-4</v>
      </c>
      <c r="EE377" s="240">
        <f t="shared" ca="1" si="725"/>
        <v>-1.2406763080950499E-3</v>
      </c>
      <c r="EF377" s="240">
        <f t="shared" ca="1" si="726"/>
        <v>-1.5174730007054815E-3</v>
      </c>
      <c r="EG377" s="240">
        <f t="shared" ca="1" si="727"/>
        <v>-1.5632481848855103E-3</v>
      </c>
      <c r="EH377" s="240">
        <f t="shared" ca="1" si="728"/>
        <v>-1.3710330037968023E-3</v>
      </c>
      <c r="EI377" s="240">
        <f t="shared" ca="1" si="729"/>
        <v>-9.7009047632516123E-4</v>
      </c>
      <c r="EJ377" s="240">
        <f t="shared" ca="1" si="730"/>
        <v>-4.2146046772508145E-4</v>
      </c>
      <c r="EK377" s="240">
        <f t="shared" ca="1" si="731"/>
        <v>1.9133307653748752E-4</v>
      </c>
      <c r="EL377" s="240">
        <f t="shared" ca="1" si="732"/>
        <v>7.7499789433589205E-4</v>
      </c>
      <c r="EM377" s="240">
        <f t="shared" ca="1" si="733"/>
        <v>1.2406763080950532E-3</v>
      </c>
      <c r="EN377" s="240">
        <f t="shared" ca="1" si="734"/>
        <v>1.5174730007054831E-3</v>
      </c>
      <c r="EO377" s="240">
        <f t="shared" ca="1" si="735"/>
        <v>1.5632481848855107E-3</v>
      </c>
      <c r="EP377" s="240">
        <f t="shared" ca="1" si="736"/>
        <v>1.3710330037968051E-3</v>
      </c>
      <c r="EQ377" s="240">
        <f t="shared" ca="1" si="737"/>
        <v>9.7009047632516557E-4</v>
      </c>
      <c r="ER377" s="240">
        <f t="shared" ca="1" si="738"/>
        <v>4.2146046772507625E-4</v>
      </c>
      <c r="ES377" s="240">
        <f t="shared" ca="1" si="739"/>
        <v>-1.9133307653749283E-4</v>
      </c>
      <c r="ET377" s="240">
        <f t="shared" ca="1" si="740"/>
        <v>-7.7499789433588696E-4</v>
      </c>
      <c r="EU377" s="240">
        <f t="shared" ca="1" si="741"/>
        <v>-1.2406763080950495E-3</v>
      </c>
      <c r="EV377" s="240">
        <f t="shared" ca="1" si="742"/>
        <v>-1.5174730007054813E-3</v>
      </c>
      <c r="EW377" s="240">
        <f t="shared" ca="1" si="743"/>
        <v>-1.5632481848855103E-3</v>
      </c>
      <c r="EX377" s="240">
        <f t="shared" ca="1" si="744"/>
        <v>-1.3710330037968025E-3</v>
      </c>
      <c r="EY377" s="240">
        <f t="shared" ca="1" si="745"/>
        <v>-9.7009047632516145E-4</v>
      </c>
      <c r="EZ377" s="240">
        <f t="shared" ca="1" si="746"/>
        <v>-4.2146046772508188E-4</v>
      </c>
      <c r="FA377" s="240">
        <f t="shared" ca="1" si="747"/>
        <v>1.9133307653748731E-4</v>
      </c>
      <c r="FB377" s="240">
        <f t="shared" ca="1" si="748"/>
        <v>7.7499789433588197E-4</v>
      </c>
      <c r="FC377" s="240">
        <f t="shared" ca="1" si="749"/>
        <v>1.240676308095053E-3</v>
      </c>
      <c r="FD377" s="240">
        <f t="shared" ca="1" si="750"/>
        <v>1.5174730007054828E-3</v>
      </c>
      <c r="FE377" s="240">
        <f t="shared" ca="1" si="751"/>
        <v>1.5632481848855107E-3</v>
      </c>
      <c r="FF377" s="240">
        <f t="shared" ca="1" si="752"/>
        <v>1.3710330037968053E-3</v>
      </c>
      <c r="FG377" s="240">
        <f t="shared" ca="1" si="753"/>
        <v>9.70090476325166E-4</v>
      </c>
      <c r="FH377" s="240">
        <f t="shared" ca="1" si="754"/>
        <v>4.2146046772507668E-4</v>
      </c>
      <c r="FI377" s="240">
        <f t="shared" ca="1" si="755"/>
        <v>-1.9133307653749262E-4</v>
      </c>
      <c r="FJ377" s="240">
        <f t="shared" ca="1" si="756"/>
        <v>-7.7499789433588663E-4</v>
      </c>
      <c r="FK377" s="240">
        <f t="shared" ca="1" si="757"/>
        <v>-1.2406763080950495E-3</v>
      </c>
      <c r="FL377" s="240">
        <f t="shared" ca="1" si="758"/>
        <v>-1.5174730007054813E-3</v>
      </c>
      <c r="FM377" s="240">
        <f t="shared" ca="1" si="759"/>
        <v>-1.5632481848855116E-3</v>
      </c>
      <c r="FN377" s="240">
        <f t="shared" ca="1" si="760"/>
        <v>-1.3710330037968082E-3</v>
      </c>
      <c r="FO377" s="240">
        <f t="shared" ca="1" si="761"/>
        <v>-9.7009047632517055E-4</v>
      </c>
      <c r="FP377" s="240">
        <f t="shared" ca="1" si="762"/>
        <v>-4.2146046772507137E-4</v>
      </c>
      <c r="FQ377" s="240">
        <f t="shared" ca="1" si="763"/>
        <v>1.9133307653749793E-4</v>
      </c>
      <c r="FR377" s="240">
        <f t="shared" ca="1" si="764"/>
        <v>7.7499789433589129E-4</v>
      </c>
      <c r="FS377" s="240">
        <f t="shared" ca="1" si="765"/>
        <v>1.2406763080950527E-3</v>
      </c>
      <c r="FT377" s="240">
        <f t="shared" ca="1" si="766"/>
        <v>1.5174730007054828E-3</v>
      </c>
      <c r="FU377" s="240">
        <f t="shared" ca="1" si="767"/>
        <v>1.5632481848855111E-3</v>
      </c>
      <c r="FV377" s="240">
        <f t="shared" ca="1" si="768"/>
        <v>1.3710330037968056E-3</v>
      </c>
      <c r="FW377" s="240">
        <f t="shared" ca="1" si="769"/>
        <v>9.7009047632516643E-4</v>
      </c>
      <c r="FX377" s="240">
        <f t="shared" ca="1" si="770"/>
        <v>4.2146046772508785E-4</v>
      </c>
      <c r="FY377" s="240">
        <f t="shared" ca="1" si="771"/>
        <v>-1.9133307653748102E-4</v>
      </c>
      <c r="FZ377" s="240">
        <f t="shared" ca="1" si="772"/>
        <v>-7.7499789433587655E-4</v>
      </c>
      <c r="GA377" s="240">
        <f t="shared" ca="1" si="773"/>
        <v>-1.240676308095056E-3</v>
      </c>
      <c r="GB377" s="240">
        <f t="shared" ca="1" si="774"/>
        <v>-1.5174730007054844E-3</v>
      </c>
      <c r="GC377" s="240">
        <f t="shared" ca="1" si="775"/>
        <v>-1.5632481848855101E-3</v>
      </c>
      <c r="GD377" s="240">
        <f t="shared" ca="1" si="776"/>
        <v>-1.371033003796803E-3</v>
      </c>
      <c r="GE377" s="240">
        <f t="shared" ca="1" si="777"/>
        <v>-9.7009047632516199E-4</v>
      </c>
      <c r="GF377" s="240">
        <f t="shared" ca="1" si="778"/>
        <v>-4.2146046772508264E-4</v>
      </c>
      <c r="GG377" s="240">
        <f t="shared" ca="1" si="779"/>
        <v>1.9133307653748644E-4</v>
      </c>
      <c r="GH377" s="240">
        <f t="shared" ca="1" si="780"/>
        <v>7.7499789433588121E-4</v>
      </c>
      <c r="GI377" s="240">
        <f t="shared" ca="1" si="781"/>
        <v>1.2406763080950456E-3</v>
      </c>
      <c r="GJ377" s="240">
        <f t="shared" ca="1" si="782"/>
        <v>1.5174730007054798E-3</v>
      </c>
      <c r="GK377" s="240">
        <f t="shared" ca="1" si="783"/>
        <v>1.5632481848855096E-3</v>
      </c>
      <c r="GL377" s="240">
        <f t="shared" ca="1" si="784"/>
        <v>1.3710330037968001E-3</v>
      </c>
      <c r="GM377" s="240">
        <f t="shared" ca="1" si="785"/>
        <v>9.7009047632515776E-4</v>
      </c>
      <c r="GN377" s="240">
        <f t="shared" ca="1" si="786"/>
        <v>4.2146046772507744E-4</v>
      </c>
      <c r="GO377" s="240">
        <f t="shared" ca="1" si="787"/>
        <v>-1.9133307653749186E-4</v>
      </c>
      <c r="GP377" s="240">
        <f t="shared" ca="1" si="788"/>
        <v>-7.7499789433588598E-4</v>
      </c>
      <c r="GQ377" s="240">
        <f t="shared" ca="1" si="789"/>
        <v>-1.2406763080950488E-3</v>
      </c>
      <c r="GR377" s="240">
        <f t="shared" ca="1" si="790"/>
        <v>-1.5174730007054813E-3</v>
      </c>
      <c r="GS377" s="240">
        <f t="shared" ca="1" si="791"/>
        <v>-1.5632481848855116E-3</v>
      </c>
      <c r="GT377" s="240">
        <f t="shared" ca="1" si="792"/>
        <v>-1.3710330037968086E-3</v>
      </c>
      <c r="GU377" s="240">
        <f t="shared" ca="1" si="793"/>
        <v>-9.7009047632517142E-4</v>
      </c>
      <c r="GV377" s="240">
        <f t="shared" ca="1" si="794"/>
        <v>-4.2146046772507223E-4</v>
      </c>
      <c r="GW377" s="240">
        <f t="shared" ca="1" si="795"/>
        <v>1.9133307653749717E-4</v>
      </c>
      <c r="GX377" s="240">
        <f t="shared" ca="1" si="796"/>
        <v>7.7499789433589064E-4</v>
      </c>
      <c r="GY377" s="240">
        <f t="shared" ca="1" si="797"/>
        <v>1.2406763080950521E-3</v>
      </c>
      <c r="GZ377" s="240">
        <f t="shared" ca="1" si="798"/>
        <v>1.5174730007054826E-3</v>
      </c>
      <c r="HA377" s="240">
        <f t="shared" ca="1" si="799"/>
        <v>1.5632481848855109E-3</v>
      </c>
      <c r="HB377" s="240">
        <f t="shared" ca="1" si="800"/>
        <v>1.371033003796806E-3</v>
      </c>
      <c r="HC377" s="240">
        <f t="shared" ca="1" si="801"/>
        <v>9.7009047632516687E-4</v>
      </c>
      <c r="HD377" s="240">
        <f t="shared" ca="1" si="802"/>
        <v>4.2146046772508871E-4</v>
      </c>
      <c r="HE377" s="240">
        <f t="shared" ca="1" si="803"/>
        <v>-1.9133307653748026E-4</v>
      </c>
      <c r="HF377" s="240">
        <f t="shared" ca="1" si="804"/>
        <v>-7.7499789433589541E-4</v>
      </c>
      <c r="HG377" s="240">
        <f t="shared" ca="1" si="805"/>
        <v>-1.2406763080950556E-3</v>
      </c>
      <c r="HH377" s="240">
        <f t="shared" ca="1" si="806"/>
        <v>-1.5174730007054839E-3</v>
      </c>
      <c r="HI377" s="240">
        <f t="shared" ca="1" si="807"/>
        <v>-1.5632481848855105E-3</v>
      </c>
      <c r="HJ377" s="240">
        <f t="shared" ca="1" si="808"/>
        <v>-1.3710330037968032E-3</v>
      </c>
      <c r="HK377" s="240">
        <f t="shared" ca="1" si="809"/>
        <v>-9.7009047632516275E-4</v>
      </c>
      <c r="HL377" s="240">
        <f t="shared" ca="1" si="810"/>
        <v>-4.214604677250834E-4</v>
      </c>
      <c r="HM377" s="240">
        <f t="shared" ca="1" si="811"/>
        <v>1.9133307653748568E-4</v>
      </c>
      <c r="HN377" s="240">
        <f t="shared" ca="1" si="812"/>
        <v>7.7499789433588056E-4</v>
      </c>
      <c r="HO377" s="240">
        <f t="shared" ca="1" si="813"/>
        <v>1.2406763080950452E-3</v>
      </c>
      <c r="HP377" s="240">
        <f t="shared" ca="1" si="814"/>
        <v>1.5174730007054796E-3</v>
      </c>
      <c r="HQ377" s="240">
        <f t="shared" ca="1" si="815"/>
        <v>1.5632481848855096E-3</v>
      </c>
      <c r="HR377" s="240">
        <f t="shared" ca="1" si="816"/>
        <v>1.3710330037968006E-3</v>
      </c>
      <c r="HS377" s="240">
        <f t="shared" ca="1" si="817"/>
        <v>9.7009047632515841E-4</v>
      </c>
      <c r="HT377" s="240">
        <f t="shared" ca="1" si="818"/>
        <v>4.214604677250782E-4</v>
      </c>
      <c r="HU377" s="240">
        <f t="shared" ca="1" si="819"/>
        <v>-1.9133307653749099E-4</v>
      </c>
      <c r="HV377" s="240">
        <f t="shared" ca="1" si="820"/>
        <v>-7.7499789433588533E-4</v>
      </c>
      <c r="HW377" s="240">
        <f t="shared" ca="1" si="821"/>
        <v>-1.2406763080950484E-3</v>
      </c>
      <c r="HX377" s="240">
        <f t="shared" ca="1" si="822"/>
        <v>-1.5174730007054809E-3</v>
      </c>
      <c r="HY377" s="240">
        <f t="shared" ca="1" si="823"/>
        <v>-1.5632481848855118E-3</v>
      </c>
      <c r="HZ377" s="240">
        <f t="shared" ca="1" si="824"/>
        <v>-1.371033003796809E-3</v>
      </c>
      <c r="IA377" s="240">
        <f t="shared" ca="1" si="825"/>
        <v>-9.7009047632517164E-4</v>
      </c>
      <c r="IB377" s="240">
        <f t="shared" ca="1" si="826"/>
        <v>-4.2146046772507289E-4</v>
      </c>
      <c r="IC377" s="240">
        <f t="shared" ca="1" si="827"/>
        <v>1.9133307653749641E-4</v>
      </c>
      <c r="ID377" s="240">
        <f t="shared" ca="1" si="828"/>
        <v>7.7499789433588999E-4</v>
      </c>
      <c r="IE377" s="240">
        <f t="shared" ca="1" si="829"/>
        <v>1.240676308095056E-3</v>
      </c>
      <c r="IF377" s="240">
        <f t="shared" ca="1" si="830"/>
        <v>1.5174730007054824E-3</v>
      </c>
      <c r="IG377" s="240">
        <f t="shared" ca="1" si="831"/>
        <v>1.5632481848855111E-3</v>
      </c>
      <c r="IH377" s="240">
        <f t="shared" ca="1" si="832"/>
        <v>1.3710330037968062E-3</v>
      </c>
      <c r="II377" s="240">
        <f t="shared" ca="1" si="833"/>
        <v>9.7009047632516752E-4</v>
      </c>
      <c r="IJ377" s="240">
        <f t="shared" ca="1" si="834"/>
        <v>4.2146046772508937E-4</v>
      </c>
      <c r="IK377" s="240">
        <f t="shared" ca="1" si="835"/>
        <v>-1.913330765374795E-4</v>
      </c>
      <c r="IL377" s="240">
        <f t="shared" ca="1" si="836"/>
        <v>-7.7499789433587525E-4</v>
      </c>
      <c r="IM377" s="240">
        <f t="shared" ca="1" si="837"/>
        <v>-1.2406763080950551E-3</v>
      </c>
      <c r="IN377" s="240">
        <f t="shared" ca="1" si="838"/>
        <v>-1.5174730007054839E-3</v>
      </c>
      <c r="IO377" s="240">
        <f t="shared" ca="1" si="839"/>
        <v>-1.5632481848855103E-3</v>
      </c>
      <c r="IP377" s="240">
        <f t="shared" ca="1" si="840"/>
        <v>-1.3710330037968036E-3</v>
      </c>
      <c r="IQ377" s="240">
        <f t="shared" ca="1" si="841"/>
        <v>-9.700904763251634E-4</v>
      </c>
      <c r="IR377" s="240">
        <f t="shared" ca="1" si="842"/>
        <v>-4.2146046772508405E-4</v>
      </c>
      <c r="IS377" s="240">
        <f t="shared" ca="1" si="843"/>
        <v>1.9133307653748481E-4</v>
      </c>
      <c r="IT377" s="240">
        <f t="shared" ca="1" si="844"/>
        <v>7.7499789433587991E-4</v>
      </c>
      <c r="IU377" s="240">
        <f t="shared" ca="1" si="845"/>
        <v>1.2406763080950447E-3</v>
      </c>
      <c r="IV377" s="240">
        <f t="shared" ca="1" si="846"/>
        <v>1.5174730007054794E-3</v>
      </c>
      <c r="IW377" s="240">
        <f t="shared" ca="1" si="847"/>
        <v>1.5632481848855098E-3</v>
      </c>
      <c r="IX377" s="240">
        <f t="shared" ca="1" si="848"/>
        <v>1.371033003796801E-3</v>
      </c>
      <c r="IY377" s="240">
        <f t="shared" ca="1" si="849"/>
        <v>9.7009047632515906E-4</v>
      </c>
      <c r="IZ377" s="240">
        <f t="shared" ca="1" si="850"/>
        <v>4.2146046772507885E-4</v>
      </c>
      <c r="JA377" s="240">
        <f t="shared" ca="1" si="851"/>
        <v>-1.9133307653749023E-4</v>
      </c>
      <c r="JB377" s="240">
        <f t="shared" ca="1" si="852"/>
        <v>-7.7499789433588457E-4</v>
      </c>
    </row>
    <row r="378" spans="2:262">
      <c r="B378" s="248">
        <v>17</v>
      </c>
      <c r="C378" s="247">
        <f t="shared" si="853"/>
        <v>3.3203125000000002E-4</v>
      </c>
      <c r="D378" s="244">
        <f t="shared" ca="1" si="597"/>
        <v>12.336469403744484</v>
      </c>
      <c r="E378" s="243">
        <f ca="1">W361</f>
        <v>0.33646940374448492</v>
      </c>
      <c r="F378" s="242">
        <v>17</v>
      </c>
      <c r="G378" s="240">
        <f t="shared" ca="1" si="854"/>
        <v>7.4320155913152608E-3</v>
      </c>
      <c r="H378" s="240">
        <f t="shared" ca="1" si="598"/>
        <v>8.9399292314178112E-3</v>
      </c>
      <c r="I378" s="240">
        <f t="shared" ca="1" si="599"/>
        <v>8.9139254460073973E-3</v>
      </c>
      <c r="J378" s="240">
        <f t="shared" ca="1" si="600"/>
        <v>7.3584659772900074E-3</v>
      </c>
      <c r="K378" s="240">
        <f t="shared" ca="1" si="601"/>
        <v>4.540437320894682E-3</v>
      </c>
      <c r="L378" s="240">
        <f t="shared" ca="1" si="602"/>
        <v>9.4335821055462933E-4</v>
      </c>
      <c r="M378" s="240">
        <f t="shared" ca="1" si="603"/>
        <v>-2.8155827624705434E-3</v>
      </c>
      <c r="N378" s="240">
        <f t="shared" ca="1" si="604"/>
        <v>-6.0914246694371652E-3</v>
      </c>
      <c r="O378" s="240">
        <f t="shared" ca="1" si="605"/>
        <v>-8.3220969553946776E-3</v>
      </c>
      <c r="P378" s="240">
        <f t="shared" ca="1" si="606"/>
        <v>-9.1248597796277642E-3</v>
      </c>
      <c r="Q378" s="240">
        <f t="shared" ca="1" si="607"/>
        <v>-8.3619747045302634E-3</v>
      </c>
      <c r="R378" s="240">
        <f t="shared" ca="1" si="608"/>
        <v>-6.164337924027664E-3</v>
      </c>
      <c r="S378" s="240">
        <f t="shared" ca="1" si="609"/>
        <v>-2.9090210306684226E-3</v>
      </c>
      <c r="T378" s="240">
        <f t="shared" ca="1" si="610"/>
        <v>8.4542711246004794E-4</v>
      </c>
      <c r="U378" s="241">
        <f t="shared" ca="1" si="611"/>
        <v>4.4548164585628989E-3</v>
      </c>
      <c r="V378" s="240">
        <f t="shared" ca="1" si="612"/>
        <v>7.2998462201136699E-3</v>
      </c>
      <c r="W378" s="240">
        <f t="shared" ca="1" si="613"/>
        <v>8.8923648005640177E-3</v>
      </c>
      <c r="X378" s="240">
        <f t="shared" ca="1" si="614"/>
        <v>8.9591270837869417E-3</v>
      </c>
      <c r="Y378" s="240">
        <f t="shared" ca="1" si="615"/>
        <v>7.4886779646074712E-3</v>
      </c>
      <c r="Z378" s="240">
        <f t="shared" ca="1" si="616"/>
        <v>4.733317821345482E-3</v>
      </c>
      <c r="AA378" s="240">
        <f t="shared" ca="1" si="617"/>
        <v>1.1658126936313568E-3</v>
      </c>
      <c r="AB378" s="240">
        <f t="shared" ca="1" si="618"/>
        <v>-2.6017231456638723E-3</v>
      </c>
      <c r="AC378" s="240">
        <f t="shared" ca="1" si="619"/>
        <v>-5.9228540564425381E-3</v>
      </c>
      <c r="AD378" s="240">
        <f t="shared" ca="1" si="620"/>
        <v>-8.2277387743521328E-3</v>
      </c>
      <c r="AE378" s="240">
        <f t="shared" ca="1" si="621"/>
        <v>-9.120904053343315E-3</v>
      </c>
      <c r="AF378" s="240">
        <f t="shared" ca="1" si="622"/>
        <v>-8.4491001584525386E-3</v>
      </c>
      <c r="AG378" s="240">
        <f t="shared" ca="1" si="623"/>
        <v>-6.3275955302038046E-3</v>
      </c>
      <c r="AH378" s="240">
        <f t="shared" ca="1" si="624"/>
        <v>-3.1203989692641944E-3</v>
      </c>
      <c r="AI378" s="240">
        <f t="shared" ca="1" si="625"/>
        <v>6.2219717142665467E-4</v>
      </c>
      <c r="AJ378" s="240">
        <f t="shared" ca="1" si="626"/>
        <v>4.2580364174429758E-3</v>
      </c>
      <c r="AK378" s="240">
        <f t="shared" ca="1" si="627"/>
        <v>7.1632796945079154E-3</v>
      </c>
      <c r="AL378" s="240">
        <f t="shared" ca="1" si="628"/>
        <v>8.8394439416612999E-3</v>
      </c>
      <c r="AM378" s="240">
        <f t="shared" ca="1" si="629"/>
        <v>8.9989320784145503E-3</v>
      </c>
      <c r="AN378" s="240">
        <f t="shared" ca="1" si="630"/>
        <v>7.6143790523387567E-3</v>
      </c>
      <c r="AO378" s="240">
        <f t="shared" ca="1" si="631"/>
        <v>4.9233471481308503E-3</v>
      </c>
      <c r="AP378" s="240">
        <f t="shared" ca="1" si="632"/>
        <v>1.3875649347340007E-3</v>
      </c>
      <c r="AQ378" s="240">
        <f t="shared" ca="1" si="633"/>
        <v>-2.3862963481189508E-3</v>
      </c>
      <c r="AR378" s="240">
        <f t="shared" ca="1" si="634"/>
        <v>-5.7507157376340936E-3</v>
      </c>
      <c r="AS378" s="240">
        <f t="shared" ca="1" si="635"/>
        <v>-8.128424511126886E-3</v>
      </c>
      <c r="AT378" s="240">
        <f t="shared" ca="1" si="636"/>
        <v>-9.1114542355097E-3</v>
      </c>
      <c r="AU378" s="240">
        <f t="shared" ca="1" si="637"/>
        <v>-8.5311361903715639E-3</v>
      </c>
      <c r="AV378" s="240">
        <f t="shared" ca="1" si="638"/>
        <v>-6.4870416294365643E-3</v>
      </c>
      <c r="AW378" s="240">
        <f t="shared" ca="1" si="639"/>
        <v>-3.3298972962001305E-3</v>
      </c>
      <c r="AX378" s="240">
        <f t="shared" ca="1" si="640"/>
        <v>3.9859244208265403E-4</v>
      </c>
      <c r="AY378" s="240">
        <f t="shared" ca="1" si="641"/>
        <v>4.0586914944034441E-3</v>
      </c>
      <c r="AZ378" s="240">
        <f t="shared" ca="1" si="642"/>
        <v>7.0223982770664609E-3</v>
      </c>
      <c r="BA378" s="240">
        <f t="shared" ca="1" si="643"/>
        <v>8.7811985322562257E-3</v>
      </c>
      <c r="BB378" s="240">
        <f t="shared" ca="1" si="644"/>
        <v>9.0333164528498631E-3</v>
      </c>
      <c r="BC378" s="240">
        <f t="shared" ca="1" si="645"/>
        <v>7.7354935228488965E-3</v>
      </c>
      <c r="BD378" s="240">
        <f t="shared" ca="1" si="646"/>
        <v>5.1104108346899917E-3</v>
      </c>
      <c r="BE378" s="240">
        <f t="shared" ca="1" si="647"/>
        <v>1.6084813586043577E-3</v>
      </c>
      <c r="BF378" s="240">
        <f t="shared" ca="1" si="648"/>
        <v>-2.1694321348832745E-3</v>
      </c>
      <c r="BG378" s="240">
        <f t="shared" ca="1" si="649"/>
        <v>-5.5751134026984107E-3</v>
      </c>
      <c r="BH378" s="240">
        <f t="shared" ca="1" si="650"/>
        <v>-8.0242139889174918E-3</v>
      </c>
      <c r="BI378" s="240">
        <f t="shared" ca="1" si="651"/>
        <v>-9.0965160183438323E-3</v>
      </c>
      <c r="BJ378" s="240">
        <f t="shared" ca="1" si="652"/>
        <v>-8.6080333848492369E-3</v>
      </c>
      <c r="BK378" s="240">
        <f t="shared" ca="1" si="653"/>
        <v>-6.6425801773578952E-3</v>
      </c>
      <c r="BL378" s="240">
        <f t="shared" ca="1" si="654"/>
        <v>-3.5373898175176987E-3</v>
      </c>
      <c r="BM378" s="240">
        <f t="shared" ca="1" si="655"/>
        <v>1.747476155558739E-4</v>
      </c>
      <c r="BN378" s="240">
        <f t="shared" ca="1" si="656"/>
        <v>3.8569017673718898E-3</v>
      </c>
      <c r="BO378" s="240">
        <f t="shared" ca="1" si="657"/>
        <v>6.8772868294872964E-3</v>
      </c>
      <c r="BP378" s="240">
        <f t="shared" ca="1" si="658"/>
        <v>8.7176636572054832E-3</v>
      </c>
      <c r="BQ378" s="240">
        <f t="shared" ca="1" si="659"/>
        <v>9.062259495231444E-3</v>
      </c>
      <c r="BR378" s="240">
        <f t="shared" ca="1" si="660"/>
        <v>7.8519484213095958E-3</v>
      </c>
      <c r="BS378" s="240">
        <f t="shared" ca="1" si="661"/>
        <v>5.2943962008528854E-3</v>
      </c>
      <c r="BT378" s="240">
        <f t="shared" ca="1" si="662"/>
        <v>1.828428893449266E-3</v>
      </c>
      <c r="BU378" s="240">
        <f t="shared" ca="1" si="663"/>
        <v>-1.9512611368498528E-3</v>
      </c>
      <c r="BV378" s="240">
        <f t="shared" ca="1" si="664"/>
        <v>-5.3961528279158604E-3</v>
      </c>
      <c r="BW378" s="240">
        <f t="shared" ca="1" si="665"/>
        <v>-7.9151699802458737E-3</v>
      </c>
      <c r="BX378" s="240">
        <f t="shared" ca="1" si="666"/>
        <v>-9.0760984000691578E-3</v>
      </c>
      <c r="BY378" s="240">
        <f t="shared" ca="1" si="667"/>
        <v>-8.6797454218909779E-3</v>
      </c>
      <c r="BZ378" s="240">
        <f t="shared" ca="1" si="668"/>
        <v>-6.794117483362434E-3</v>
      </c>
      <c r="CA378" s="240">
        <f t="shared" ca="1" si="669"/>
        <v>-3.7427515474807204E-3</v>
      </c>
      <c r="CB378" s="240">
        <f t="shared" ca="1" si="670"/>
        <v>-4.920247240028288E-5</v>
      </c>
      <c r="CC378" s="240">
        <f t="shared" ca="1" si="671"/>
        <v>3.6527887869345459E-3</v>
      </c>
      <c r="CD378" s="240">
        <f t="shared" ca="1" si="672"/>
        <v>6.7280327614803667E-3</v>
      </c>
      <c r="CE378" s="240">
        <f t="shared" ca="1" si="673"/>
        <v>8.6488775875420802E-3</v>
      </c>
      <c r="CF378" s="240">
        <f t="shared" ca="1" si="674"/>
        <v>9.0857437713527996E-3</v>
      </c>
      <c r="CG378" s="240">
        <f t="shared" ca="1" si="675"/>
        <v>7.9636735996445763E-3</v>
      </c>
      <c r="CH378" s="240">
        <f t="shared" ca="1" si="676"/>
        <v>5.475192420714637E-3</v>
      </c>
      <c r="CI378" s="240">
        <f t="shared" ca="1" si="677"/>
        <v>2.04727505109812E-3</v>
      </c>
      <c r="CJ378" s="240">
        <f t="shared" ca="1" si="678"/>
        <v>-1.7319147720699468E-3</v>
      </c>
      <c r="CK378" s="240">
        <f t="shared" ca="1" si="679"/>
        <v>-5.2139418124449236E-3</v>
      </c>
      <c r="CL378" s="240">
        <f t="shared" ca="1" si="680"/>
        <v>-7.8013581691454429E-3</v>
      </c>
      <c r="CM378" s="240">
        <f t="shared" ca="1" si="681"/>
        <v>-9.0502136794954578E-3</v>
      </c>
      <c r="CN378" s="240">
        <f t="shared" ca="1" si="682"/>
        <v>-8.7462291048471669E-3</v>
      </c>
      <c r="CO378" s="240">
        <f t="shared" ca="1" si="683"/>
        <v>-6.9415622670434126E-3</v>
      </c>
      <c r="CP378" s="240">
        <f t="shared" ca="1" si="684"/>
        <v>-3.9458587838620343E-3</v>
      </c>
      <c r="CQ378" s="240">
        <f t="shared" ca="1" si="685"/>
        <v>-2.7312292262686531E-4</v>
      </c>
      <c r="CR378" s="240">
        <f t="shared" ca="1" si="686"/>
        <v>3.446475503118553E-3</v>
      </c>
      <c r="CS378" s="240">
        <f t="shared" ca="1" si="687"/>
        <v>6.5747259781152477E-3</v>
      </c>
      <c r="CT378" s="240">
        <f t="shared" ca="1" si="688"/>
        <v>8.5748817574222945E-3</v>
      </c>
      <c r="CU378" s="240">
        <f t="shared" ca="1" si="689"/>
        <v>9.1037551351641384E-3</v>
      </c>
      <c r="CV378" s="240">
        <f t="shared" ca="1" si="690"/>
        <v>8.0706017587840358E-3</v>
      </c>
      <c r="CW378" s="240">
        <f t="shared" ca="1" si="691"/>
        <v>5.6526905893927292E-3</v>
      </c>
      <c r="CX378" s="240">
        <f t="shared" ca="1" si="692"/>
        <v>2.2648880068087082E-3</v>
      </c>
      <c r="CY378" s="240">
        <f t="shared" ca="1" si="693"/>
        <v>-1.5115251665917787E-3</v>
      </c>
      <c r="CZ378" s="240">
        <f t="shared" ca="1" si="694"/>
        <v>-5.0285901133879851E-3</v>
      </c>
      <c r="DA378" s="240">
        <f t="shared" ca="1" si="695"/>
        <v>-7.6828471115954564E-3</v>
      </c>
      <c r="DB378" s="240">
        <f t="shared" ca="1" si="696"/>
        <v>-9.0188774486105218E-3</v>
      </c>
      <c r="DC378" s="240">
        <f t="shared" ca="1" si="697"/>
        <v>-8.8074443864331504E-3</v>
      </c>
      <c r="DD378" s="240">
        <f t="shared" ca="1" si="698"/>
        <v>-7.0848257131764748E-3</v>
      </c>
      <c r="DE378" s="240">
        <f t="shared" ca="1" si="699"/>
        <v>-4.1465891824571414E-3</v>
      </c>
      <c r="DF378" s="240">
        <f t="shared" ca="1" si="700"/>
        <v>-4.9687885381761174E-4</v>
      </c>
      <c r="DG378" s="240">
        <f t="shared" ca="1" si="701"/>
        <v>3.2380861913314418E-3</v>
      </c>
      <c r="DH378" s="240">
        <f t="shared" ca="1" si="702"/>
        <v>6.4174588256657962E-3</v>
      </c>
      <c r="DI378" s="240">
        <f t="shared" ca="1" si="703"/>
        <v>8.4957207391673402E-3</v>
      </c>
      <c r="DJ378" s="240">
        <f t="shared" ca="1" si="704"/>
        <v>9.1162827372933842E-3</v>
      </c>
      <c r="DK378" s="240">
        <f t="shared" ca="1" si="705"/>
        <v>8.1726684892032726E-3</v>
      </c>
      <c r="DL378" s="240">
        <f t="shared" ca="1" si="706"/>
        <v>5.8267837886275394E-3</v>
      </c>
      <c r="DM378" s="240">
        <f t="shared" ca="1" si="707"/>
        <v>2.4811366786736734E-3</v>
      </c>
      <c r="DN378" s="240">
        <f t="shared" ca="1" si="708"/>
        <v>-1.290225074872886E-3</v>
      </c>
      <c r="DO378" s="240">
        <f t="shared" ca="1" si="709"/>
        <v>-4.8402093796778923E-3</v>
      </c>
      <c r="DP378" s="240">
        <f t="shared" ca="1" si="710"/>
        <v>-7.5597081942255992E-3</v>
      </c>
      <c r="DQ378" s="240">
        <f t="shared" ca="1" si="711"/>
        <v>-8.9821085831880837E-3</v>
      </c>
      <c r="DR378" s="240">
        <f t="shared" ca="1" si="712"/>
        <v>-8.8633543928523205E-3</v>
      </c>
      <c r="DS378" s="240">
        <f t="shared" ca="1" si="713"/>
        <v>-7.223821525218577E-3</v>
      </c>
      <c r="DT378" s="240">
        <f t="shared" ca="1" si="714"/>
        <v>-4.3448218307796348E-3</v>
      </c>
      <c r="DU378" s="240">
        <f t="shared" ca="1" si="715"/>
        <v>-7.2033548376625308E-4</v>
      </c>
      <c r="DV378" s="240">
        <f t="shared" ca="1" si="716"/>
        <v>3.0277463775025141E-3</v>
      </c>
      <c r="DW378" s="240">
        <f t="shared" ca="1" si="717"/>
        <v>6.2563260359839602E-3</v>
      </c>
      <c r="DX378" s="240">
        <f t="shared" ca="1" si="718"/>
        <v>8.4114422164145476E-3</v>
      </c>
      <c r="DY378" s="240">
        <f t="shared" ca="1" si="719"/>
        <v>9.1233190315814505E-3</v>
      </c>
      <c r="DZ378" s="240">
        <f t="shared" ca="1" si="720"/>
        <v>8.269812309720341E-3</v>
      </c>
      <c r="EA378" s="240">
        <f t="shared" ca="1" si="721"/>
        <v>5.9973671511855077E-3</v>
      </c>
      <c r="EB378" s="240">
        <f t="shared" ca="1" si="722"/>
        <v>2.6958908065790816E-3</v>
      </c>
      <c r="EC378" s="240">
        <f t="shared" ca="1" si="723"/>
        <v>-1.0681477998134479E-3</v>
      </c>
      <c r="ED378" s="240">
        <f t="shared" ca="1" si="724"/>
        <v>-4.6489130848245113E-3</v>
      </c>
      <c r="EE378" s="240">
        <f t="shared" ca="1" si="725"/>
        <v>-7.4320155913152764E-3</v>
      </c>
      <c r="EF378" s="240">
        <f t="shared" ca="1" si="726"/>
        <v>-8.9399292314178182E-3</v>
      </c>
      <c r="EG378" s="240">
        <f t="shared" ca="1" si="727"/>
        <v>-8.9139254460074025E-3</v>
      </c>
      <c r="EH378" s="240">
        <f t="shared" ca="1" si="728"/>
        <v>-7.3584659772900109E-3</v>
      </c>
      <c r="EI378" s="240">
        <f t="shared" ca="1" si="729"/>
        <v>-4.5404373208946767E-3</v>
      </c>
      <c r="EJ378" s="240">
        <f t="shared" ca="1" si="730"/>
        <v>-9.4335821055461589E-4</v>
      </c>
      <c r="EK378" s="240">
        <f t="shared" ca="1" si="731"/>
        <v>2.8155827624705681E-3</v>
      </c>
      <c r="EL378" s="240">
        <f t="shared" ca="1" si="732"/>
        <v>6.091424669437193E-3</v>
      </c>
      <c r="EM378" s="240">
        <f t="shared" ca="1" si="733"/>
        <v>8.3220969553946707E-3</v>
      </c>
      <c r="EN378" s="240">
        <f t="shared" ca="1" si="734"/>
        <v>9.1248597796277642E-3</v>
      </c>
      <c r="EO378" s="240">
        <f t="shared" ca="1" si="735"/>
        <v>8.3619747045302617E-3</v>
      </c>
      <c r="EP378" s="240">
        <f t="shared" ca="1" si="736"/>
        <v>6.1643379240276545E-3</v>
      </c>
      <c r="EQ378" s="240">
        <f t="shared" ca="1" si="737"/>
        <v>2.909021030668394E-3</v>
      </c>
      <c r="ER378" s="240">
        <f t="shared" ca="1" si="738"/>
        <v>-8.4542711246008481E-4</v>
      </c>
      <c r="ES378" s="240">
        <f t="shared" ca="1" si="739"/>
        <v>-4.4548164585628894E-3</v>
      </c>
      <c r="ET378" s="240">
        <f t="shared" ca="1" si="740"/>
        <v>-7.2998462201136691E-3</v>
      </c>
      <c r="EU378" s="240">
        <f t="shared" ca="1" si="741"/>
        <v>-8.8923648005640194E-3</v>
      </c>
      <c r="EV378" s="240">
        <f t="shared" ca="1" si="742"/>
        <v>-8.9591270837869382E-3</v>
      </c>
      <c r="EW378" s="240">
        <f t="shared" ca="1" si="743"/>
        <v>-7.4886779646074547E-3</v>
      </c>
      <c r="EX378" s="240">
        <f t="shared" ca="1" si="744"/>
        <v>-4.7333178213454421E-3</v>
      </c>
      <c r="EY378" s="240">
        <f t="shared" ca="1" si="745"/>
        <v>-1.1658126936313759E-3</v>
      </c>
      <c r="EZ378" s="240">
        <f t="shared" ca="1" si="746"/>
        <v>2.6017231456638701E-3</v>
      </c>
      <c r="FA378" s="240">
        <f t="shared" ca="1" si="747"/>
        <v>5.9228540564425468E-3</v>
      </c>
      <c r="FB378" s="240">
        <f t="shared" ca="1" si="748"/>
        <v>8.227738774352138E-3</v>
      </c>
      <c r="FC378" s="240">
        <f t="shared" ca="1" si="749"/>
        <v>9.120904053343315E-3</v>
      </c>
      <c r="FD378" s="240">
        <f t="shared" ca="1" si="750"/>
        <v>8.4491001584525213E-3</v>
      </c>
      <c r="FE378" s="240">
        <f t="shared" ca="1" si="751"/>
        <v>6.3275955302037603E-3</v>
      </c>
      <c r="FF378" s="240">
        <f t="shared" ca="1" si="752"/>
        <v>3.1203989692641359E-3</v>
      </c>
      <c r="FG378" s="240">
        <f t="shared" ca="1" si="753"/>
        <v>-6.2219717142673317E-4</v>
      </c>
      <c r="FH378" s="240">
        <f t="shared" ca="1" si="754"/>
        <v>-4.2580364174429446E-3</v>
      </c>
      <c r="FI378" s="240">
        <f t="shared" ca="1" si="755"/>
        <v>-7.1632796945078937E-3</v>
      </c>
      <c r="FJ378" s="240">
        <f t="shared" ca="1" si="756"/>
        <v>-8.8394439416612965E-3</v>
      </c>
      <c r="FK378" s="240">
        <f t="shared" ca="1" si="757"/>
        <v>-8.9989320784145503E-3</v>
      </c>
      <c r="FL378" s="240">
        <f t="shared" ca="1" si="758"/>
        <v>-7.6143790523387602E-3</v>
      </c>
      <c r="FM378" s="240">
        <f t="shared" ca="1" si="759"/>
        <v>-4.923347148130839E-3</v>
      </c>
      <c r="FN378" s="240">
        <f t="shared" ca="1" si="760"/>
        <v>-1.3875649347339725E-3</v>
      </c>
      <c r="FO378" s="240">
        <f t="shared" ca="1" si="761"/>
        <v>2.3862963481189798E-3</v>
      </c>
      <c r="FP378" s="240">
        <f t="shared" ca="1" si="762"/>
        <v>5.7507157376341291E-3</v>
      </c>
      <c r="FQ378" s="240">
        <f t="shared" ca="1" si="763"/>
        <v>8.1284245111269068E-3</v>
      </c>
      <c r="FR378" s="240">
        <f t="shared" ca="1" si="764"/>
        <v>9.1114542355097035E-3</v>
      </c>
      <c r="FS378" s="240">
        <f t="shared" ca="1" si="765"/>
        <v>8.531136190371583E-3</v>
      </c>
      <c r="FT378" s="240">
        <f t="shared" ca="1" si="766"/>
        <v>6.4870416294366007E-3</v>
      </c>
      <c r="FU378" s="240">
        <f t="shared" ca="1" si="767"/>
        <v>3.3298972962001478E-3</v>
      </c>
      <c r="FV378" s="240">
        <f t="shared" ca="1" si="768"/>
        <v>-3.9859244208263539E-4</v>
      </c>
      <c r="FW378" s="240">
        <f t="shared" ca="1" si="769"/>
        <v>-4.0586914944034267E-3</v>
      </c>
      <c r="FX378" s="240">
        <f t="shared" ca="1" si="770"/>
        <v>-7.0223982770664696E-3</v>
      </c>
      <c r="FY378" s="240">
        <f t="shared" ca="1" si="771"/>
        <v>-8.7811985322562292E-3</v>
      </c>
      <c r="FZ378" s="240">
        <f t="shared" ca="1" si="772"/>
        <v>-9.0333164528498613E-3</v>
      </c>
      <c r="GA378" s="240">
        <f t="shared" ca="1" si="773"/>
        <v>-7.7354935228488731E-3</v>
      </c>
      <c r="GB378" s="240">
        <f t="shared" ca="1" si="774"/>
        <v>-5.1104108346899544E-3</v>
      </c>
      <c r="GC378" s="240">
        <f t="shared" ca="1" si="775"/>
        <v>-1.6084813586042801E-3</v>
      </c>
      <c r="GD378" s="240">
        <f t="shared" ca="1" si="776"/>
        <v>2.1694321348833504E-3</v>
      </c>
      <c r="GE378" s="240">
        <f t="shared" ca="1" si="777"/>
        <v>5.5751134026983699E-3</v>
      </c>
      <c r="GF378" s="240">
        <f t="shared" ca="1" si="778"/>
        <v>8.0242139889174814E-3</v>
      </c>
      <c r="GG378" s="240">
        <f t="shared" ca="1" si="779"/>
        <v>9.0965160183438323E-3</v>
      </c>
      <c r="GH378" s="240">
        <f t="shared" ca="1" si="780"/>
        <v>8.6080333848492438E-3</v>
      </c>
      <c r="GI378" s="240">
        <f t="shared" ca="1" si="781"/>
        <v>6.6425801773578857E-3</v>
      </c>
      <c r="GJ378" s="240">
        <f t="shared" ca="1" si="782"/>
        <v>3.5373898175176861E-3</v>
      </c>
      <c r="GK378" s="240">
        <f t="shared" ca="1" si="783"/>
        <v>-1.7474761555588735E-4</v>
      </c>
      <c r="GL378" s="240">
        <f t="shared" ca="1" si="784"/>
        <v>-3.856901767371931E-3</v>
      </c>
      <c r="GM378" s="240">
        <f t="shared" ca="1" si="785"/>
        <v>-6.8772868294873259E-3</v>
      </c>
      <c r="GN378" s="240">
        <f t="shared" ca="1" si="786"/>
        <v>-8.7176636572054954E-3</v>
      </c>
      <c r="GO378" s="240">
        <f t="shared" ca="1" si="787"/>
        <v>-9.0622594952314336E-3</v>
      </c>
      <c r="GP378" s="240">
        <f t="shared" ca="1" si="788"/>
        <v>-7.8519484213095559E-3</v>
      </c>
      <c r="GQ378" s="240">
        <f t="shared" ca="1" si="789"/>
        <v>-5.2943962008529279E-3</v>
      </c>
      <c r="GR378" s="240">
        <f t="shared" ca="1" si="790"/>
        <v>-1.828428893449285E-3</v>
      </c>
      <c r="GS378" s="240">
        <f t="shared" ca="1" si="791"/>
        <v>1.9512611368498346E-3</v>
      </c>
      <c r="GT378" s="240">
        <f t="shared" ca="1" si="792"/>
        <v>5.3961528279158448E-3</v>
      </c>
      <c r="GU378" s="240">
        <f t="shared" ca="1" si="793"/>
        <v>7.9151699802458807E-3</v>
      </c>
      <c r="GV378" s="240">
        <f t="shared" ca="1" si="794"/>
        <v>9.0760984000691595E-3</v>
      </c>
      <c r="GW378" s="240">
        <f t="shared" ca="1" si="795"/>
        <v>8.6797454218909744E-3</v>
      </c>
      <c r="GX378" s="240">
        <f t="shared" ca="1" si="796"/>
        <v>6.7941174833624036E-3</v>
      </c>
      <c r="GY378" s="240">
        <f t="shared" ca="1" si="797"/>
        <v>3.7427515474806787E-3</v>
      </c>
      <c r="GZ378" s="240">
        <f t="shared" ca="1" si="798"/>
        <v>4.920247240023691E-5</v>
      </c>
      <c r="HA378" s="240">
        <f t="shared" ca="1" si="799"/>
        <v>-3.6527887869346179E-3</v>
      </c>
      <c r="HB378" s="240">
        <f t="shared" ca="1" si="800"/>
        <v>-6.728032761480332E-3</v>
      </c>
      <c r="HC378" s="240">
        <f t="shared" ca="1" si="801"/>
        <v>-8.6488775875420646E-3</v>
      </c>
      <c r="HD378" s="240">
        <f t="shared" ca="1" si="802"/>
        <v>-9.0857437713528031E-3</v>
      </c>
      <c r="HE378" s="240">
        <f t="shared" ca="1" si="803"/>
        <v>-7.9636735996445693E-3</v>
      </c>
      <c r="HF378" s="240">
        <f t="shared" ca="1" si="804"/>
        <v>-5.4751924207146266E-3</v>
      </c>
      <c r="HG378" s="240">
        <f t="shared" ca="1" si="805"/>
        <v>-2.0472750510981074E-3</v>
      </c>
      <c r="HH378" s="240">
        <f t="shared" ca="1" si="806"/>
        <v>1.7319147720699602E-3</v>
      </c>
      <c r="HI378" s="240">
        <f t="shared" ca="1" si="807"/>
        <v>5.2139418124449348E-3</v>
      </c>
      <c r="HJ378" s="240">
        <f t="shared" ca="1" si="808"/>
        <v>7.8013581691454498E-3</v>
      </c>
      <c r="HK378" s="240">
        <f t="shared" ca="1" si="809"/>
        <v>9.0502136794954665E-3</v>
      </c>
      <c r="HL378" s="240">
        <f t="shared" ca="1" si="810"/>
        <v>8.7462291048471461E-3</v>
      </c>
      <c r="HM378" s="240">
        <f t="shared" ca="1" si="811"/>
        <v>6.9415622670433615E-3</v>
      </c>
      <c r="HN378" s="240">
        <f t="shared" ca="1" si="812"/>
        <v>3.9458587838620812E-3</v>
      </c>
      <c r="HO378" s="240">
        <f t="shared" ca="1" si="813"/>
        <v>2.7312292262691648E-4</v>
      </c>
      <c r="HP378" s="240">
        <f t="shared" ca="1" si="814"/>
        <v>-3.4464755031185061E-3</v>
      </c>
      <c r="HQ378" s="240">
        <f t="shared" ca="1" si="815"/>
        <v>-6.5747259781152572E-3</v>
      </c>
      <c r="HR378" s="240">
        <f t="shared" ca="1" si="816"/>
        <v>-8.574881757422298E-3</v>
      </c>
      <c r="HS378" s="240">
        <f t="shared" ca="1" si="817"/>
        <v>-9.1037551351641384E-3</v>
      </c>
      <c r="HT378" s="240">
        <f t="shared" ca="1" si="818"/>
        <v>-8.0706017587840306E-3</v>
      </c>
      <c r="HU378" s="240">
        <f t="shared" ca="1" si="819"/>
        <v>-5.6526905893927197E-3</v>
      </c>
      <c r="HV378" s="240">
        <f t="shared" ca="1" si="820"/>
        <v>-2.2648880068086952E-3</v>
      </c>
      <c r="HW378" s="240">
        <f t="shared" ca="1" si="821"/>
        <v>1.511525166591855E-3</v>
      </c>
      <c r="HX378" s="240">
        <f t="shared" ca="1" si="822"/>
        <v>5.028590113388051E-3</v>
      </c>
      <c r="HY378" s="240">
        <f t="shared" ca="1" si="823"/>
        <v>7.6828471115954287E-3</v>
      </c>
      <c r="HZ378" s="240">
        <f t="shared" ca="1" si="824"/>
        <v>9.0188774486105149E-3</v>
      </c>
      <c r="IA378" s="240">
        <f t="shared" ca="1" si="825"/>
        <v>8.8074443864331643E-3</v>
      </c>
      <c r="IB378" s="240">
        <f t="shared" ca="1" si="826"/>
        <v>7.084825713176467E-3</v>
      </c>
      <c r="IC378" s="240">
        <f t="shared" ca="1" si="827"/>
        <v>4.1465891824571284E-3</v>
      </c>
      <c r="ID378" s="240">
        <f t="shared" ca="1" si="828"/>
        <v>4.9687885381759873E-4</v>
      </c>
      <c r="IE378" s="240">
        <f t="shared" ca="1" si="829"/>
        <v>-1.1906281457790626E-2</v>
      </c>
      <c r="IF378" s="240">
        <f t="shared" ca="1" si="830"/>
        <v>-6.4174588256658066E-3</v>
      </c>
      <c r="IG378" s="240">
        <f t="shared" ca="1" si="831"/>
        <v>-8.4957207391673454E-3</v>
      </c>
      <c r="IH378" s="240">
        <f t="shared" ca="1" si="832"/>
        <v>-9.1162827372933807E-3</v>
      </c>
      <c r="II378" s="240">
        <f t="shared" ca="1" si="833"/>
        <v>-8.1726684892032362E-3</v>
      </c>
      <c r="IJ378" s="240">
        <f t="shared" ca="1" si="834"/>
        <v>-5.8267837886274787E-3</v>
      </c>
      <c r="IK378" s="240">
        <f t="shared" ca="1" si="835"/>
        <v>-2.4811366786737228E-3</v>
      </c>
      <c r="IL378" s="240">
        <f t="shared" ca="1" si="836"/>
        <v>1.2902250748728344E-3</v>
      </c>
      <c r="IM378" s="240">
        <f t="shared" ca="1" si="837"/>
        <v>4.840209379677848E-3</v>
      </c>
      <c r="IN378" s="240">
        <f t="shared" ca="1" si="838"/>
        <v>7.5597081942256061E-3</v>
      </c>
      <c r="IO378" s="240">
        <f t="shared" ca="1" si="839"/>
        <v>8.9821085831880854E-3</v>
      </c>
      <c r="IP378" s="240">
        <f t="shared" ca="1" si="840"/>
        <v>8.863354392852317E-3</v>
      </c>
      <c r="IQ378" s="240">
        <f t="shared" ca="1" si="841"/>
        <v>7.2238215252185684E-3</v>
      </c>
      <c r="IR378" s="240">
        <f t="shared" ca="1" si="842"/>
        <v>4.3448218307796226E-3</v>
      </c>
      <c r="IS378" s="240">
        <f t="shared" ca="1" si="843"/>
        <v>7.2033548376623964E-4</v>
      </c>
      <c r="IT378" s="240">
        <f t="shared" ca="1" si="844"/>
        <v>-3.0277463775025878E-3</v>
      </c>
      <c r="IU378" s="240">
        <f t="shared" ca="1" si="845"/>
        <v>-6.2563260359840174E-3</v>
      </c>
      <c r="IV378" s="240">
        <f t="shared" ca="1" si="846"/>
        <v>-8.4114422164145788E-3</v>
      </c>
      <c r="IW378" s="240">
        <f t="shared" ca="1" si="847"/>
        <v>-9.1233190315814505E-3</v>
      </c>
      <c r="IX378" s="240">
        <f t="shared" ca="1" si="848"/>
        <v>-8.2698123097203619E-3</v>
      </c>
      <c r="IY378" s="240">
        <f t="shared" ca="1" si="849"/>
        <v>-5.9973671511855467E-3</v>
      </c>
      <c r="IZ378" s="240">
        <f t="shared" ca="1" si="850"/>
        <v>-2.6958908065790686E-3</v>
      </c>
      <c r="JA378" s="240">
        <f t="shared" ca="1" si="851"/>
        <v>1.0681477998134609E-3</v>
      </c>
      <c r="JB378" s="240">
        <f t="shared" ca="1" si="852"/>
        <v>4.6489130848245235E-3</v>
      </c>
    </row>
    <row r="379" spans="2:262">
      <c r="B379" s="248">
        <v>18</v>
      </c>
      <c r="C379" s="247">
        <f t="shared" si="853"/>
        <v>3.5156250000000004E-4</v>
      </c>
      <c r="D379" s="244">
        <f t="shared" ca="1" si="597"/>
        <v>12.331004736295364</v>
      </c>
      <c r="E379" s="243">
        <f ca="1">X361</f>
        <v>0.33100473629536403</v>
      </c>
      <c r="F379" s="242">
        <v>18</v>
      </c>
      <c r="G379" s="240">
        <f t="shared" ca="1" si="854"/>
        <v>-6.2700058184537338E-4</v>
      </c>
      <c r="H379" s="240">
        <f t="shared" ca="1" si="598"/>
        <v>-7.5032453515787745E-4</v>
      </c>
      <c r="I379" s="240">
        <f t="shared" ca="1" si="599"/>
        <v>-7.2957011045571838E-4</v>
      </c>
      <c r="J379" s="240">
        <f t="shared" ca="1" si="600"/>
        <v>-5.6872260171183717E-4</v>
      </c>
      <c r="K379" s="240">
        <f t="shared" ca="1" si="601"/>
        <v>-2.986681749539002E-4</v>
      </c>
      <c r="L379" s="240">
        <f t="shared" ca="1" si="602"/>
        <v>2.8736937001746718E-5</v>
      </c>
      <c r="M379" s="240">
        <f t="shared" ca="1" si="603"/>
        <v>3.5062394168738442E-4</v>
      </c>
      <c r="N379" s="240">
        <f t="shared" ca="1" si="604"/>
        <v>6.0518364139452107E-4</v>
      </c>
      <c r="O379" s="240">
        <f t="shared" ca="1" si="605"/>
        <v>7.4353512270082479E-4</v>
      </c>
      <c r="P379" s="240">
        <f t="shared" ca="1" si="606"/>
        <v>7.3911193857102155E-4</v>
      </c>
      <c r="Q379" s="240">
        <f t="shared" ca="1" si="607"/>
        <v>5.9276343507500635E-4</v>
      </c>
      <c r="R379" s="240">
        <f t="shared" ca="1" si="608"/>
        <v>3.3259165875473709E-4</v>
      </c>
      <c r="S379" s="240">
        <f t="shared" ca="1" si="609"/>
        <v>8.5551619178896206E-6</v>
      </c>
      <c r="T379" s="240">
        <f t="shared" ca="1" si="610"/>
        <v>-3.1712410920531776E-4</v>
      </c>
      <c r="U379" s="241">
        <f t="shared" ca="1" si="611"/>
        <v>-5.8190876054372274E-4</v>
      </c>
      <c r="V379" s="240">
        <f t="shared" ca="1" si="612"/>
        <v>-7.3495446900720082E-4</v>
      </c>
      <c r="W379" s="240">
        <f t="shared" ca="1" si="613"/>
        <v>-7.468731812877473E-4</v>
      </c>
      <c r="X379" s="240">
        <f t="shared" ca="1" si="614"/>
        <v>-6.1537624940313524E-4</v>
      </c>
      <c r="Y379" s="240">
        <f t="shared" ca="1" si="615"/>
        <v>-3.6571390011804465E-4</v>
      </c>
      <c r="Z379" s="240">
        <f t="shared" ca="1" si="616"/>
        <v>-4.5826650703122086E-5</v>
      </c>
      <c r="AA379" s="240">
        <f t="shared" ca="1" si="617"/>
        <v>2.8286029696738407E-4</v>
      </c>
      <c r="AB379" s="240">
        <f t="shared" ca="1" si="618"/>
        <v>5.5723201051958754E-4</v>
      </c>
      <c r="AC379" s="240">
        <f t="shared" ca="1" si="619"/>
        <v>7.2460324562332971E-4</v>
      </c>
      <c r="AD379" s="240">
        <f t="shared" ca="1" si="620"/>
        <v>7.5283514109238635E-4</v>
      </c>
      <c r="AE379" s="240">
        <f t="shared" ca="1" si="621"/>
        <v>6.3650656844585821E-4</v>
      </c>
      <c r="AF379" s="240">
        <f t="shared" ca="1" si="622"/>
        <v>3.979551046632135E-4</v>
      </c>
      <c r="AG379" s="240">
        <f t="shared" ca="1" si="623"/>
        <v>8.2987739072870202E-5</v>
      </c>
      <c r="AH379" s="240">
        <f t="shared" ca="1" si="624"/>
        <v>-2.4791504949842004E-4</v>
      </c>
      <c r="AI379" s="240">
        <f t="shared" ca="1" si="625"/>
        <v>-5.3121283977434965E-4</v>
      </c>
      <c r="AJ379" s="240">
        <f t="shared" ca="1" si="626"/>
        <v>-7.125063895530038E-4</v>
      </c>
      <c r="AK379" s="240">
        <f t="shared" ca="1" si="627"/>
        <v>-7.5698345510156334E-4</v>
      </c>
      <c r="AL379" s="240">
        <f t="shared" ca="1" si="628"/>
        <v>-6.561034874138042E-4</v>
      </c>
      <c r="AM379" s="240">
        <f t="shared" ca="1" si="629"/>
        <v>-4.2923760050449824E-4</v>
      </c>
      <c r="AN379" s="240">
        <f t="shared" ca="1" si="630"/>
        <v>-1.1994890271032428E-4</v>
      </c>
      <c r="AO379" s="240">
        <f t="shared" ca="1" si="631"/>
        <v>2.1237255296042076E-4</v>
      </c>
      <c r="AP379" s="240">
        <f t="shared" ca="1" si="632"/>
        <v>5.0391393076934673E-4</v>
      </c>
      <c r="AQ379" s="240">
        <f t="shared" ca="1" si="633"/>
        <v>6.986930431820556E-4</v>
      </c>
      <c r="AR379" s="240">
        <f t="shared" ca="1" si="634"/>
        <v>7.593081296634809E-4</v>
      </c>
      <c r="AS379" s="240">
        <f t="shared" ca="1" si="635"/>
        <v>6.7411979561269209E-4</v>
      </c>
      <c r="AT379" s="240">
        <f t="shared" ca="1" si="636"/>
        <v>4.5948602536939425E-4</v>
      </c>
      <c r="AU379" s="240">
        <f t="shared" ca="1" si="637"/>
        <v>1.5662109893486623E-4</v>
      </c>
      <c r="AV379" s="240">
        <f t="shared" ca="1" si="638"/>
        <v>-1.7631843234070102E-4</v>
      </c>
      <c r="AW379" s="240">
        <f t="shared" ca="1" si="639"/>
        <v>-4.7540104896747414E-4</v>
      </c>
      <c r="AX379" s="240">
        <f t="shared" ca="1" si="640"/>
        <v>-6.8319648407179964E-4</v>
      </c>
      <c r="AY379" s="240">
        <f t="shared" ca="1" si="641"/>
        <v>-7.5980356443350176E-4</v>
      </c>
      <c r="AZ379" s="240">
        <f t="shared" ca="1" si="642"/>
        <v>-6.9051209017802911E-4</v>
      </c>
      <c r="BA379" s="240">
        <f t="shared" ca="1" si="643"/>
        <v>-4.8862750815295379E-4</v>
      </c>
      <c r="BB379" s="240">
        <f t="shared" ca="1" si="644"/>
        <v>-1.9291598121368722E-4</v>
      </c>
      <c r="BC379" s="240">
        <f t="shared" ca="1" si="645"/>
        <v>1.398395451738005E-4</v>
      </c>
      <c r="BD379" s="240">
        <f t="shared" ca="1" si="646"/>
        <v>4.4574288439842277E-4</v>
      </c>
      <c r="BE379" s="240">
        <f t="shared" ca="1" si="647"/>
        <v>6.660540447904692E-4</v>
      </c>
      <c r="BF379" s="240">
        <f t="shared" ca="1" si="648"/>
        <v>7.584685658658701E-4</v>
      </c>
      <c r="BG379" s="240">
        <f t="shared" ca="1" si="649"/>
        <v>7.0524088063641014E-4</v>
      </c>
      <c r="BH379" s="240">
        <f t="shared" ca="1" si="650"/>
        <v>5.1659184447065589E-4</v>
      </c>
      <c r="BI379" s="240">
        <f t="shared" ca="1" si="651"/>
        <v>2.2874611199631771E-4</v>
      </c>
      <c r="BJ379" s="240">
        <f t="shared" ca="1" si="652"/>
        <v>-1.0302377229408138E-4</v>
      </c>
      <c r="BK379" s="240">
        <f t="shared" ca="1" si="653"/>
        <v>-4.1501088617839228E-4</v>
      </c>
      <c r="BL379" s="240">
        <f t="shared" ca="1" si="654"/>
        <v>-6.4730702297579419E-4</v>
      </c>
      <c r="BM379" s="240">
        <f t="shared" ca="1" si="655"/>
        <v>-7.553063500890674E-4</v>
      </c>
      <c r="BN379" s="240">
        <f t="shared" ca="1" si="656"/>
        <v>-7.1827068404153351E-4</v>
      </c>
      <c r="BO379" s="240">
        <f t="shared" ca="1" si="657"/>
        <v>-5.4331166578692862E-4</v>
      </c>
      <c r="BP379" s="240">
        <f t="shared" ca="1" si="658"/>
        <v>-2.6402517335935842E-4</v>
      </c>
      <c r="BQ379" s="240">
        <f t="shared" ca="1" si="659"/>
        <v>6.5959806123086614E-5</v>
      </c>
      <c r="BR379" s="240">
        <f t="shared" ca="1" si="660"/>
        <v>3.8327909038289527E-4</v>
      </c>
      <c r="BS379" s="240">
        <f t="shared" ca="1" si="661"/>
        <v>6.2700058184537305E-4</v>
      </c>
      <c r="BT379" s="240">
        <f t="shared" ca="1" si="662"/>
        <v>7.5032453515787745E-4</v>
      </c>
      <c r="BU379" s="240">
        <f t="shared" ca="1" si="663"/>
        <v>7.2957011045571849E-4</v>
      </c>
      <c r="BV379" s="240">
        <f t="shared" ca="1" si="664"/>
        <v>5.6872260171183717E-4</v>
      </c>
      <c r="BW379" s="240">
        <f t="shared" ca="1" si="665"/>
        <v>2.986681749539002E-4</v>
      </c>
      <c r="BX379" s="240">
        <f t="shared" ca="1" si="666"/>
        <v>-2.8736937001747206E-5</v>
      </c>
      <c r="BY379" s="240">
        <f t="shared" ca="1" si="667"/>
        <v>-3.5062394168738247E-4</v>
      </c>
      <c r="BZ379" s="240">
        <f t="shared" ca="1" si="668"/>
        <v>-6.0518364139451998E-4</v>
      </c>
      <c r="CA379" s="240">
        <f t="shared" ca="1" si="669"/>
        <v>-7.4353512270082501E-4</v>
      </c>
      <c r="CB379" s="240">
        <f t="shared" ca="1" si="670"/>
        <v>-7.3911193857102188E-4</v>
      </c>
      <c r="CC379" s="240">
        <f t="shared" ca="1" si="671"/>
        <v>-5.9276343507500559E-4</v>
      </c>
      <c r="CD379" s="240">
        <f t="shared" ca="1" si="672"/>
        <v>-3.3259165875473785E-4</v>
      </c>
      <c r="CE379" s="240">
        <f t="shared" ca="1" si="673"/>
        <v>-8.5551619178932527E-6</v>
      </c>
      <c r="CF379" s="240">
        <f t="shared" ca="1" si="674"/>
        <v>3.17124109205317E-4</v>
      </c>
      <c r="CG379" s="240">
        <f t="shared" ca="1" si="675"/>
        <v>5.81908760543721E-4</v>
      </c>
      <c r="CH379" s="240">
        <f t="shared" ca="1" si="676"/>
        <v>7.3495446900720071E-4</v>
      </c>
      <c r="CI379" s="240">
        <f t="shared" ca="1" si="677"/>
        <v>7.4687318128774773E-4</v>
      </c>
      <c r="CJ379" s="240">
        <f t="shared" ca="1" si="678"/>
        <v>6.1537624940313502E-4</v>
      </c>
      <c r="CK379" s="240">
        <f t="shared" ca="1" si="679"/>
        <v>3.6571390011804665E-4</v>
      </c>
      <c r="CL379" s="240">
        <f t="shared" ca="1" si="680"/>
        <v>4.5826650703121544E-5</v>
      </c>
      <c r="CM379" s="240">
        <f t="shared" ca="1" si="681"/>
        <v>-2.8286029696738201E-4</v>
      </c>
      <c r="CN379" s="240">
        <f t="shared" ca="1" si="682"/>
        <v>-5.5723201051958797E-4</v>
      </c>
      <c r="CO379" s="240">
        <f t="shared" ca="1" si="683"/>
        <v>-7.246032456233295E-4</v>
      </c>
      <c r="CP379" s="240">
        <f t="shared" ca="1" si="684"/>
        <v>-7.5283514109238613E-4</v>
      </c>
      <c r="CQ379" s="240">
        <f t="shared" ca="1" si="685"/>
        <v>-6.3650656844585875E-4</v>
      </c>
      <c r="CR379" s="240">
        <f t="shared" ca="1" si="686"/>
        <v>-3.9795510466321643E-4</v>
      </c>
      <c r="CS379" s="240">
        <f t="shared" ca="1" si="687"/>
        <v>-8.2987739072871069E-5</v>
      </c>
      <c r="CT379" s="240">
        <f t="shared" ca="1" si="688"/>
        <v>2.4791504949841673E-4</v>
      </c>
      <c r="CU379" s="240">
        <f t="shared" ca="1" si="689"/>
        <v>5.3121283977435008E-4</v>
      </c>
      <c r="CV379" s="240">
        <f t="shared" ca="1" si="690"/>
        <v>7.1250638955300304E-4</v>
      </c>
      <c r="CW379" s="240">
        <f t="shared" ca="1" si="691"/>
        <v>7.5698345510156323E-4</v>
      </c>
      <c r="CX379" s="240">
        <f t="shared" ca="1" si="692"/>
        <v>6.5610348741380528E-4</v>
      </c>
      <c r="CY379" s="240">
        <f t="shared" ca="1" si="693"/>
        <v>4.2923760050449781E-4</v>
      </c>
      <c r="CZ379" s="240">
        <f t="shared" ca="1" si="694"/>
        <v>1.1994890271032645E-4</v>
      </c>
      <c r="DA379" s="240">
        <f t="shared" ca="1" si="695"/>
        <v>-2.1237255296042119E-4</v>
      </c>
      <c r="DB379" s="240">
        <f t="shared" ca="1" si="696"/>
        <v>-5.0391393076934618E-4</v>
      </c>
      <c r="DC379" s="240">
        <f t="shared" ca="1" si="697"/>
        <v>-6.9869304318205625E-4</v>
      </c>
      <c r="DD379" s="240">
        <f t="shared" ca="1" si="698"/>
        <v>-7.593081296634809E-4</v>
      </c>
      <c r="DE379" s="240">
        <f t="shared" ca="1" si="699"/>
        <v>-6.7411979561269372E-4</v>
      </c>
      <c r="DF379" s="240">
        <f t="shared" ca="1" si="700"/>
        <v>-4.5948602536939484E-4</v>
      </c>
      <c r="DG379" s="240">
        <f t="shared" ca="1" si="701"/>
        <v>-1.566210989348697E-4</v>
      </c>
      <c r="DH379" s="240">
        <f t="shared" ca="1" si="702"/>
        <v>1.7631843234070015E-4</v>
      </c>
      <c r="DI379" s="240">
        <f t="shared" ca="1" si="703"/>
        <v>4.7540104896747132E-4</v>
      </c>
      <c r="DJ379" s="240">
        <f t="shared" ca="1" si="704"/>
        <v>6.8319648407179942E-4</v>
      </c>
      <c r="DK379" s="240">
        <f t="shared" ca="1" si="705"/>
        <v>7.5980356443350176E-4</v>
      </c>
      <c r="DL379" s="240">
        <f t="shared" ca="1" si="706"/>
        <v>6.9051209017802824E-4</v>
      </c>
      <c r="DM379" s="240">
        <f t="shared" ca="1" si="707"/>
        <v>4.8862750815295444E-4</v>
      </c>
      <c r="DN379" s="240">
        <f t="shared" ca="1" si="708"/>
        <v>1.9291598121368549E-4</v>
      </c>
      <c r="DO379" s="240">
        <f t="shared" ca="1" si="709"/>
        <v>-1.3983954517379974E-4</v>
      </c>
      <c r="DP379" s="240">
        <f t="shared" ca="1" si="710"/>
        <v>-4.4574288439842429E-4</v>
      </c>
      <c r="DQ379" s="240">
        <f t="shared" ca="1" si="711"/>
        <v>-6.6605404479046877E-4</v>
      </c>
      <c r="DR379" s="240">
        <f t="shared" ca="1" si="712"/>
        <v>-7.5846856586586988E-4</v>
      </c>
      <c r="DS379" s="240">
        <f t="shared" ca="1" si="713"/>
        <v>-7.0524088063641046E-4</v>
      </c>
      <c r="DT379" s="240">
        <f t="shared" ca="1" si="714"/>
        <v>-5.165918444706585E-4</v>
      </c>
      <c r="DU379" s="240">
        <f t="shared" ca="1" si="715"/>
        <v>-2.2874611199631852E-4</v>
      </c>
      <c r="DV379" s="240">
        <f t="shared" ca="1" si="716"/>
        <v>1.0302377229407797E-4</v>
      </c>
      <c r="DW379" s="240">
        <f t="shared" ca="1" si="717"/>
        <v>4.1501088617839152E-4</v>
      </c>
      <c r="DX379" s="240">
        <f t="shared" ca="1" si="718"/>
        <v>6.4730702297579375E-4</v>
      </c>
      <c r="DY379" s="240">
        <f t="shared" ca="1" si="719"/>
        <v>7.5530635008906751E-4</v>
      </c>
      <c r="DZ379" s="240">
        <f t="shared" ca="1" si="720"/>
        <v>7.1827068404153372E-4</v>
      </c>
      <c r="EA379" s="240">
        <f t="shared" ca="1" si="721"/>
        <v>5.4331166578692732E-4</v>
      </c>
      <c r="EB379" s="240">
        <f t="shared" ca="1" si="722"/>
        <v>2.6402517335935918E-4</v>
      </c>
      <c r="EC379" s="240">
        <f t="shared" ca="1" si="723"/>
        <v>-6.5959806123088458E-5</v>
      </c>
      <c r="ED379" s="240">
        <f t="shared" ca="1" si="724"/>
        <v>-3.8327909038289452E-4</v>
      </c>
      <c r="EE379" s="240">
        <f t="shared" ca="1" si="725"/>
        <v>-6.2700058184537099E-4</v>
      </c>
      <c r="EF379" s="240">
        <f t="shared" ca="1" si="726"/>
        <v>-7.5032453515787734E-4</v>
      </c>
      <c r="EG379" s="240">
        <f t="shared" ca="1" si="727"/>
        <v>-7.2957011045571946E-4</v>
      </c>
      <c r="EH379" s="240">
        <f t="shared" ca="1" si="728"/>
        <v>-5.6872260171183782E-4</v>
      </c>
      <c r="EI379" s="240">
        <f t="shared" ca="1" si="729"/>
        <v>-2.9866817495390334E-4</v>
      </c>
      <c r="EJ379" s="240">
        <f t="shared" ca="1" si="730"/>
        <v>2.8736937001746338E-5</v>
      </c>
      <c r="EK379" s="240">
        <f t="shared" ca="1" si="731"/>
        <v>3.5062394168738171E-4</v>
      </c>
      <c r="EL379" s="240">
        <f t="shared" ca="1" si="732"/>
        <v>6.0518364139452107E-4</v>
      </c>
      <c r="EM379" s="240">
        <f t="shared" ca="1" si="733"/>
        <v>7.4353512270082425E-4</v>
      </c>
      <c r="EN379" s="240">
        <f t="shared" ca="1" si="734"/>
        <v>7.3911193857102144E-4</v>
      </c>
      <c r="EO379" s="240">
        <f t="shared" ca="1" si="735"/>
        <v>5.9276343507500776E-4</v>
      </c>
      <c r="EP379" s="240">
        <f t="shared" ca="1" si="736"/>
        <v>3.3259165875473612E-4</v>
      </c>
      <c r="EQ379" s="240">
        <f t="shared" ca="1" si="737"/>
        <v>8.5551619178913011E-6</v>
      </c>
      <c r="ER379" s="240">
        <f t="shared" ca="1" si="738"/>
        <v>-3.1712410920531375E-4</v>
      </c>
      <c r="ES379" s="240">
        <f t="shared" ca="1" si="739"/>
        <v>-5.8190876054372209E-4</v>
      </c>
      <c r="ET379" s="240">
        <f t="shared" ca="1" si="740"/>
        <v>-7.3495446900719984E-4</v>
      </c>
      <c r="EU379" s="240">
        <f t="shared" ca="1" si="741"/>
        <v>-7.468731812877474E-4</v>
      </c>
      <c r="EV379" s="240">
        <f t="shared" ca="1" si="742"/>
        <v>-6.1537624940313383E-4</v>
      </c>
      <c r="EW379" s="240">
        <f t="shared" ca="1" si="743"/>
        <v>-3.6571390011804969E-4</v>
      </c>
      <c r="EX379" s="240">
        <f t="shared" ca="1" si="744"/>
        <v>-4.5826650703125122E-5</v>
      </c>
      <c r="EY379" s="240">
        <f t="shared" ca="1" si="745"/>
        <v>2.8286029696738375E-4</v>
      </c>
      <c r="EZ379" s="240">
        <f t="shared" ca="1" si="746"/>
        <v>5.5723201051958917E-4</v>
      </c>
      <c r="FA379" s="240">
        <f t="shared" ca="1" si="747"/>
        <v>7.2460324562332841E-4</v>
      </c>
      <c r="FB379" s="240">
        <f t="shared" ca="1" si="748"/>
        <v>7.5283514109238656E-4</v>
      </c>
      <c r="FC379" s="240">
        <f t="shared" ca="1" si="749"/>
        <v>6.3650656844585767E-4</v>
      </c>
      <c r="FD379" s="240">
        <f t="shared" ca="1" si="750"/>
        <v>3.9795510466321957E-4</v>
      </c>
      <c r="FE379" s="240">
        <f t="shared" ca="1" si="751"/>
        <v>8.2987739072874539E-5</v>
      </c>
      <c r="FF379" s="240">
        <f t="shared" ca="1" si="752"/>
        <v>-2.4791504949841852E-4</v>
      </c>
      <c r="FG379" s="240">
        <f t="shared" ca="1" si="753"/>
        <v>-5.3121283977435139E-4</v>
      </c>
      <c r="FH379" s="240">
        <f t="shared" ca="1" si="754"/>
        <v>-7.1250638955300174E-4</v>
      </c>
      <c r="FI379" s="240">
        <f t="shared" ca="1" si="755"/>
        <v>-7.5698345510156356E-4</v>
      </c>
      <c r="FJ379" s="240">
        <f t="shared" ca="1" si="756"/>
        <v>-6.5610348741380431E-4</v>
      </c>
      <c r="FK379" s="240">
        <f t="shared" ca="1" si="757"/>
        <v>-4.2923760050449629E-4</v>
      </c>
      <c r="FL379" s="240">
        <f t="shared" ca="1" si="758"/>
        <v>-1.1994890271033003E-4</v>
      </c>
      <c r="FM379" s="240">
        <f t="shared" ca="1" si="759"/>
        <v>2.123725529604178E-4</v>
      </c>
      <c r="FN379" s="240">
        <f t="shared" ca="1" si="760"/>
        <v>5.0391393076934759E-4</v>
      </c>
      <c r="FO379" s="240">
        <f t="shared" ca="1" si="761"/>
        <v>6.9869304318205712E-4</v>
      </c>
      <c r="FP379" s="240">
        <f t="shared" ca="1" si="762"/>
        <v>7.59308129663481E-4</v>
      </c>
      <c r="FQ379" s="240">
        <f t="shared" ca="1" si="763"/>
        <v>6.7411979561269285E-4</v>
      </c>
      <c r="FR379" s="240">
        <f t="shared" ca="1" si="764"/>
        <v>4.5948602536939332E-4</v>
      </c>
      <c r="FS379" s="240">
        <f t="shared" ca="1" si="765"/>
        <v>1.5662109893487317E-4</v>
      </c>
      <c r="FT379" s="240">
        <f t="shared" ca="1" si="766"/>
        <v>-1.7631843234069676E-4</v>
      </c>
      <c r="FU379" s="240">
        <f t="shared" ca="1" si="767"/>
        <v>-4.7540104896747284E-4</v>
      </c>
      <c r="FV379" s="240">
        <f t="shared" ca="1" si="768"/>
        <v>-6.8319648407180007E-4</v>
      </c>
      <c r="FW379" s="240">
        <f t="shared" ca="1" si="769"/>
        <v>-7.5980356443350165E-4</v>
      </c>
      <c r="FX379" s="240">
        <f t="shared" ca="1" si="770"/>
        <v>-6.9051209017802987E-4</v>
      </c>
      <c r="FY379" s="240">
        <f t="shared" ca="1" si="771"/>
        <v>-4.8862750815295303E-4</v>
      </c>
      <c r="FZ379" s="240">
        <f t="shared" ca="1" si="772"/>
        <v>-1.9291598121368365E-4</v>
      </c>
      <c r="GA379" s="240">
        <f t="shared" ca="1" si="773"/>
        <v>1.3983954517379624E-4</v>
      </c>
      <c r="GB379" s="240">
        <f t="shared" ca="1" si="774"/>
        <v>4.4574288439842142E-4</v>
      </c>
      <c r="GC379" s="240">
        <f t="shared" ca="1" si="775"/>
        <v>6.6605404479046974E-4</v>
      </c>
      <c r="GD379" s="240">
        <f t="shared" ca="1" si="776"/>
        <v>7.5846856586586978E-4</v>
      </c>
      <c r="GE379" s="240">
        <f t="shared" ca="1" si="777"/>
        <v>7.0524088063641166E-4</v>
      </c>
      <c r="GF379" s="240">
        <f t="shared" ca="1" si="778"/>
        <v>5.1659184447065719E-4</v>
      </c>
      <c r="GG379" s="240">
        <f t="shared" ca="1" si="779"/>
        <v>2.2874611199631673E-4</v>
      </c>
      <c r="GH379" s="240">
        <f t="shared" ca="1" si="780"/>
        <v>-1.0302377229407439E-4</v>
      </c>
      <c r="GI379" s="240">
        <f t="shared" ca="1" si="781"/>
        <v>-4.1501088617838854E-4</v>
      </c>
      <c r="GJ379" s="240">
        <f t="shared" ca="1" si="782"/>
        <v>-6.4730702297579473E-4</v>
      </c>
      <c r="GK379" s="240">
        <f t="shared" ca="1" si="783"/>
        <v>-7.5530635008906773E-4</v>
      </c>
      <c r="GL379" s="240">
        <f t="shared" ca="1" si="784"/>
        <v>-7.1827068404153502E-4</v>
      </c>
      <c r="GM379" s="240">
        <f t="shared" ca="1" si="785"/>
        <v>-5.433116657869297E-4</v>
      </c>
      <c r="GN379" s="240">
        <f t="shared" ca="1" si="786"/>
        <v>-2.640251733593575E-4</v>
      </c>
      <c r="GO379" s="240">
        <f t="shared" ca="1" si="787"/>
        <v>6.5959806123090301E-5</v>
      </c>
      <c r="GP379" s="240">
        <f t="shared" ca="1" si="788"/>
        <v>3.8327909038289148E-4</v>
      </c>
      <c r="GQ379" s="240">
        <f t="shared" ca="1" si="789"/>
        <v>6.2700058184537207E-4</v>
      </c>
      <c r="GR379" s="240">
        <f t="shared" ca="1" si="790"/>
        <v>7.5032453515787756E-4</v>
      </c>
      <c r="GS379" s="240">
        <f t="shared" ca="1" si="791"/>
        <v>7.2957011045572044E-4</v>
      </c>
      <c r="GT379" s="240">
        <f t="shared" ca="1" si="792"/>
        <v>5.687226017118401E-4</v>
      </c>
      <c r="GU379" s="240">
        <f t="shared" ca="1" si="793"/>
        <v>2.9866817495390161E-4</v>
      </c>
      <c r="GV379" s="240">
        <f t="shared" ca="1" si="794"/>
        <v>-2.8736937001748236E-5</v>
      </c>
      <c r="GW379" s="240">
        <f t="shared" ca="1" si="795"/>
        <v>-3.5062394168737857E-4</v>
      </c>
      <c r="GX379" s="240">
        <f t="shared" ca="1" si="796"/>
        <v>-6.051836413945189E-4</v>
      </c>
      <c r="GY379" s="240">
        <f t="shared" ca="1" si="797"/>
        <v>-7.4353512270082468E-4</v>
      </c>
      <c r="GZ379" s="240">
        <f t="shared" ca="1" si="798"/>
        <v>-7.3911193857102112E-4</v>
      </c>
      <c r="HA379" s="240">
        <f t="shared" ca="1" si="799"/>
        <v>-5.9276343507501004E-4</v>
      </c>
      <c r="HB379" s="240">
        <f t="shared" ca="1" si="800"/>
        <v>-3.3259165875473937E-4</v>
      </c>
      <c r="HC379" s="240">
        <f t="shared" ca="1" si="801"/>
        <v>-8.5551619178895122E-6</v>
      </c>
      <c r="HD379" s="240">
        <f t="shared" ca="1" si="802"/>
        <v>3.171241092053106E-4</v>
      </c>
      <c r="HE379" s="240">
        <f t="shared" ca="1" si="803"/>
        <v>5.8190876054371992E-4</v>
      </c>
      <c r="HF379" s="240">
        <f t="shared" ca="1" si="804"/>
        <v>7.3495446900720038E-4</v>
      </c>
      <c r="HG379" s="240">
        <f t="shared" ca="1" si="805"/>
        <v>7.4687318128774708E-4</v>
      </c>
      <c r="HH379" s="240">
        <f t="shared" ca="1" si="806"/>
        <v>6.1537624940313925E-4</v>
      </c>
      <c r="HI379" s="240">
        <f t="shared" ca="1" si="807"/>
        <v>3.6571390011804806E-4</v>
      </c>
      <c r="HJ379" s="240">
        <f t="shared" ca="1" si="808"/>
        <v>4.5826650703123279E-5</v>
      </c>
      <c r="HK379" s="240">
        <f t="shared" ca="1" si="809"/>
        <v>-2.8286029696738548E-4</v>
      </c>
      <c r="HL379" s="240">
        <f t="shared" ca="1" si="810"/>
        <v>-5.572320105195832E-4</v>
      </c>
      <c r="HM379" s="240">
        <f t="shared" ca="1" si="811"/>
        <v>-7.2460324562332896E-4</v>
      </c>
      <c r="HN379" s="240">
        <f t="shared" ca="1" si="812"/>
        <v>-7.5283514109238635E-4</v>
      </c>
      <c r="HO379" s="240">
        <f t="shared" ca="1" si="813"/>
        <v>-6.3650656844585669E-4</v>
      </c>
      <c r="HP379" s="240">
        <f t="shared" ca="1" si="814"/>
        <v>-3.9795510466321784E-4</v>
      </c>
      <c r="HQ379" s="240">
        <f t="shared" ca="1" si="815"/>
        <v>-8.2987739072872642E-5</v>
      </c>
      <c r="HR379" s="240">
        <f t="shared" ca="1" si="816"/>
        <v>2.4791504949842026E-4</v>
      </c>
      <c r="HS379" s="240">
        <f t="shared" ca="1" si="817"/>
        <v>5.3121283977434499E-4</v>
      </c>
      <c r="HT379" s="240">
        <f t="shared" ca="1" si="818"/>
        <v>7.1250638955300239E-4</v>
      </c>
      <c r="HU379" s="240">
        <f t="shared" ca="1" si="819"/>
        <v>7.5698345510156345E-4</v>
      </c>
      <c r="HV379" s="240">
        <f t="shared" ca="1" si="820"/>
        <v>6.5610348741380344E-4</v>
      </c>
      <c r="HW379" s="240">
        <f t="shared" ca="1" si="821"/>
        <v>4.2923760050450361E-4</v>
      </c>
      <c r="HX379" s="240">
        <f t="shared" ca="1" si="822"/>
        <v>1.1994890271032818E-4</v>
      </c>
      <c r="HY379" s="240">
        <f t="shared" ca="1" si="823"/>
        <v>-2.1237255296041956E-4</v>
      </c>
      <c r="HZ379" s="240">
        <f t="shared" ca="1" si="824"/>
        <v>-5.0391393076934889E-4</v>
      </c>
      <c r="IA379" s="240">
        <f t="shared" ca="1" si="825"/>
        <v>-6.9869304318205354E-4</v>
      </c>
      <c r="IB379" s="240">
        <f t="shared" ca="1" si="826"/>
        <v>-7.59308129663481E-4</v>
      </c>
      <c r="IC379" s="240">
        <f t="shared" ca="1" si="827"/>
        <v>-6.7411979561269198E-4</v>
      </c>
      <c r="ID379" s="240">
        <f t="shared" ca="1" si="828"/>
        <v>-4.5948602536940053E-4</v>
      </c>
      <c r="IE379" s="240">
        <f t="shared" ca="1" si="829"/>
        <v>8.7710160114726015E-4</v>
      </c>
      <c r="IF379" s="240">
        <f t="shared" ca="1" si="830"/>
        <v>1.7631843234069855E-4</v>
      </c>
      <c r="IG379" s="240">
        <f t="shared" ca="1" si="831"/>
        <v>4.7540104896747431E-4</v>
      </c>
      <c r="IH379" s="240">
        <f t="shared" ca="1" si="832"/>
        <v>6.8319648407179617E-4</v>
      </c>
      <c r="II379" s="240">
        <f t="shared" ca="1" si="833"/>
        <v>7.5980356443350176E-4</v>
      </c>
      <c r="IJ379" s="240">
        <f t="shared" ca="1" si="834"/>
        <v>6.90512090178029E-4</v>
      </c>
      <c r="IK379" s="240">
        <f t="shared" ca="1" si="835"/>
        <v>4.8862750815295152E-4</v>
      </c>
      <c r="IL379" s="240">
        <f t="shared" ca="1" si="836"/>
        <v>1.9291598121369232E-4</v>
      </c>
      <c r="IM379" s="240">
        <f t="shared" ca="1" si="837"/>
        <v>-1.3983954517379803E-4</v>
      </c>
      <c r="IN379" s="240">
        <f t="shared" ca="1" si="838"/>
        <v>-4.4574288439842293E-4</v>
      </c>
      <c r="IO379" s="240">
        <f t="shared" ca="1" si="839"/>
        <v>-6.660540447904705E-4</v>
      </c>
      <c r="IP379" s="240">
        <f t="shared" ca="1" si="840"/>
        <v>-7.5846856586586978E-4</v>
      </c>
      <c r="IQ379" s="240">
        <f t="shared" ca="1" si="841"/>
        <v>-7.0524088063641111E-4</v>
      </c>
      <c r="IR379" s="240">
        <f t="shared" ca="1" si="842"/>
        <v>-5.1659184447065568E-4</v>
      </c>
      <c r="IS379" s="240">
        <f t="shared" ca="1" si="843"/>
        <v>-2.2874611199632524E-4</v>
      </c>
      <c r="IT379" s="240">
        <f t="shared" ca="1" si="844"/>
        <v>1.0302377229407628E-4</v>
      </c>
      <c r="IU379" s="240">
        <f t="shared" ca="1" si="845"/>
        <v>4.1501088617839016E-4</v>
      </c>
      <c r="IV379" s="240">
        <f t="shared" ca="1" si="846"/>
        <v>6.4730702297579571E-4</v>
      </c>
      <c r="IW379" s="240">
        <f t="shared" ca="1" si="847"/>
        <v>7.5530635008906675E-4</v>
      </c>
      <c r="IX379" s="240">
        <f t="shared" ca="1" si="848"/>
        <v>7.1827068404153437E-4</v>
      </c>
      <c r="IY379" s="240">
        <f t="shared" ca="1" si="849"/>
        <v>5.4331166578692851E-4</v>
      </c>
      <c r="IZ379" s="240">
        <f t="shared" ca="1" si="850"/>
        <v>2.6402517335935571E-4</v>
      </c>
      <c r="JA379" s="240">
        <f t="shared" ca="1" si="851"/>
        <v>-6.5959806123081356E-5</v>
      </c>
      <c r="JB379" s="240">
        <f t="shared" ca="1" si="852"/>
        <v>-3.8327909038289311E-4</v>
      </c>
    </row>
    <row r="380" spans="2:262">
      <c r="B380" s="248">
        <v>19</v>
      </c>
      <c r="C380" s="247">
        <f t="shared" si="853"/>
        <v>3.7109375000000006E-4</v>
      </c>
      <c r="D380" s="244">
        <f t="shared" ca="1" si="597"/>
        <v>12.327175087609573</v>
      </c>
      <c r="E380" s="243">
        <f ca="1">Y361</f>
        <v>0.32717508760957392</v>
      </c>
      <c r="F380" s="242">
        <v>19</v>
      </c>
      <c r="G380" s="240">
        <f t="shared" ca="1" si="854"/>
        <v>-7.7664843967809854E-3</v>
      </c>
      <c r="H380" s="240">
        <f t="shared" ca="1" si="598"/>
        <v>-9.2721499150733595E-3</v>
      </c>
      <c r="I380" s="240">
        <f t="shared" ca="1" si="599"/>
        <v>-8.7977348601619293E-3</v>
      </c>
      <c r="J380" s="240">
        <f t="shared" ca="1" si="600"/>
        <v>-6.444551230069772E-3</v>
      </c>
      <c r="K380" s="240">
        <f t="shared" ca="1" si="601"/>
        <v>-2.7151246778336076E-3</v>
      </c>
      <c r="L380" s="240">
        <f t="shared" ca="1" si="602"/>
        <v>1.5941205440365212E-3</v>
      </c>
      <c r="M380" s="240">
        <f t="shared" ca="1" si="603"/>
        <v>5.5629390957704812E-3</v>
      </c>
      <c r="N380" s="240">
        <f t="shared" ca="1" si="604"/>
        <v>8.3437842287890814E-3</v>
      </c>
      <c r="O380" s="240">
        <f t="shared" ca="1" si="605"/>
        <v>9.3428025784020961E-3</v>
      </c>
      <c r="P380" s="240">
        <f t="shared" ca="1" si="606"/>
        <v>8.3466523798126583E-3</v>
      </c>
      <c r="Q380" s="240">
        <f t="shared" ca="1" si="607"/>
        <v>5.5680629001580032E-3</v>
      </c>
      <c r="R380" s="240">
        <f t="shared" ca="1" si="608"/>
        <v>1.6004058061999506E-3</v>
      </c>
      <c r="S380" s="240">
        <f t="shared" ca="1" si="609"/>
        <v>-2.7090201844136115E-3</v>
      </c>
      <c r="T380" s="240">
        <f t="shared" ca="1" si="610"/>
        <v>-6.4399311284947325E-3</v>
      </c>
      <c r="U380" s="241">
        <f t="shared" ca="1" si="611"/>
        <v>-8.795585779580303E-3</v>
      </c>
      <c r="V380" s="240">
        <f t="shared" ca="1" si="612"/>
        <v>-9.2729307946469216E-3</v>
      </c>
      <c r="W380" s="240">
        <f t="shared" ca="1" si="613"/>
        <v>-7.7700284785854386E-3</v>
      </c>
      <c r="X380" s="240">
        <f t="shared" ca="1" si="614"/>
        <v>-4.6078257214605392E-3</v>
      </c>
      <c r="Y380" s="240">
        <f t="shared" ca="1" si="615"/>
        <v>-4.6161534157919274E-4</v>
      </c>
      <c r="Z380" s="240">
        <f t="shared" ca="1" si="616"/>
        <v>3.7831736396541481E-3</v>
      </c>
      <c r="AA380" s="240">
        <f t="shared" ca="1" si="617"/>
        <v>7.2200606027419192E-3</v>
      </c>
      <c r="AB380" s="240">
        <f t="shared" ca="1" si="618"/>
        <v>9.1150935332926994E-3</v>
      </c>
      <c r="AC380" s="240">
        <f t="shared" ca="1" si="619"/>
        <v>9.0635855004723483E-3</v>
      </c>
      <c r="AD380" s="240">
        <f t="shared" ca="1" si="620"/>
        <v>7.07653611667774E-3</v>
      </c>
      <c r="AE380" s="240">
        <f t="shared" ca="1" si="621"/>
        <v>3.5782825549362544E-3</v>
      </c>
      <c r="AF380" s="240">
        <f t="shared" ca="1" si="622"/>
        <v>-6.8411824745167552E-4</v>
      </c>
      <c r="AG380" s="240">
        <f t="shared" ca="1" si="623"/>
        <v>-4.8004246419664862E-3</v>
      </c>
      <c r="AH380" s="240">
        <f t="shared" ca="1" si="624"/>
        <v>-7.8915936450728221E-3</v>
      </c>
      <c r="AI380" s="240">
        <f t="shared" ca="1" si="625"/>
        <v>-9.2975017959118014E-3</v>
      </c>
      <c r="AJ380" s="240">
        <f t="shared" ca="1" si="626"/>
        <v>-8.7179154439619103E-3</v>
      </c>
      <c r="AK380" s="240">
        <f t="shared" ca="1" si="627"/>
        <v>-6.276606064717128E-3</v>
      </c>
      <c r="AL380" s="240">
        <f t="shared" ca="1" si="628"/>
        <v>-2.4949186881110795E-3</v>
      </c>
      <c r="AM380" s="240">
        <f t="shared" ca="1" si="629"/>
        <v>1.8195620612618244E-3</v>
      </c>
      <c r="AN380" s="240">
        <f t="shared" ca="1" si="630"/>
        <v>5.7454727894160227E-3</v>
      </c>
      <c r="AO380" s="240">
        <f t="shared" ca="1" si="631"/>
        <v>8.4444297734661208E-3</v>
      </c>
      <c r="AP380" s="240">
        <f t="shared" ca="1" si="632"/>
        <v>9.3400669773817269E-3</v>
      </c>
      <c r="AQ380" s="240">
        <f t="shared" ca="1" si="633"/>
        <v>8.2411198245160907E-3</v>
      </c>
      <c r="AR380" s="240">
        <f t="shared" ca="1" si="634"/>
        <v>5.3822700152620639E-3</v>
      </c>
      <c r="AS380" s="240">
        <f t="shared" ca="1" si="635"/>
        <v>1.3740289219399786E-3</v>
      </c>
      <c r="AT380" s="240">
        <f t="shared" ca="1" si="636"/>
        <v>-2.9276379680175661E-3</v>
      </c>
      <c r="AU380" s="240">
        <f t="shared" ca="1" si="637"/>
        <v>-6.6041036782118452E-3</v>
      </c>
      <c r="AV380" s="240">
        <f t="shared" ca="1" si="638"/>
        <v>-8.8702538179694541E-3</v>
      </c>
      <c r="AW380" s="240">
        <f t="shared" ca="1" si="639"/>
        <v>-9.2421488577533947E-3</v>
      </c>
      <c r="AX380" s="240">
        <f t="shared" ca="1" si="640"/>
        <v>-7.6403700920539648E-3</v>
      </c>
      <c r="AY380" s="240">
        <f t="shared" ca="1" si="641"/>
        <v>-4.4069796149466449E-3</v>
      </c>
      <c r="AZ380" s="240">
        <f t="shared" ca="1" si="642"/>
        <v>-2.3247248183320187E-4</v>
      </c>
      <c r="BA380" s="240">
        <f t="shared" ca="1" si="643"/>
        <v>3.9916794746813191E-3</v>
      </c>
      <c r="BB380" s="240">
        <f t="shared" ca="1" si="644"/>
        <v>7.3634027005706083E-3</v>
      </c>
      <c r="BC380" s="240">
        <f t="shared" ca="1" si="645"/>
        <v>9.1626609885953909E-3</v>
      </c>
      <c r="BD380" s="240">
        <f t="shared" ca="1" si="646"/>
        <v>9.0052202166884514E-3</v>
      </c>
      <c r="BE380" s="240">
        <f t="shared" ca="1" si="647"/>
        <v>6.9247020817311327E-3</v>
      </c>
      <c r="BF380" s="240">
        <f t="shared" ca="1" si="648"/>
        <v>3.3654041391944023E-3</v>
      </c>
      <c r="BG380" s="240">
        <f t="shared" ca="1" si="649"/>
        <v>-9.1258056078629985E-4</v>
      </c>
      <c r="BH380" s="240">
        <f t="shared" ca="1" si="650"/>
        <v>-4.9956824065803115E-3</v>
      </c>
      <c r="BI380" s="240">
        <f t="shared" ca="1" si="651"/>
        <v>-8.0119492924385621E-3</v>
      </c>
      <c r="BJ380" s="240">
        <f t="shared" ca="1" si="652"/>
        <v>-9.3172532093243679E-3</v>
      </c>
      <c r="BK380" s="240">
        <f t="shared" ca="1" si="653"/>
        <v>-8.6328446814822966E-3</v>
      </c>
      <c r="BL380" s="240">
        <f t="shared" ca="1" si="654"/>
        <v>-6.1048801065685223E-3</v>
      </c>
      <c r="BM380" s="240">
        <f t="shared" ca="1" si="655"/>
        <v>-2.2732098526618517E-3</v>
      </c>
      <c r="BN380" s="240">
        <f t="shared" ca="1" si="656"/>
        <v>2.0439075423392349E-3</v>
      </c>
      <c r="BO380" s="240">
        <f t="shared" ca="1" si="657"/>
        <v>5.9245456250902658E-3</v>
      </c>
      <c r="BP380" s="240">
        <f t="shared" ca="1" si="658"/>
        <v>8.5399887094051823E-3</v>
      </c>
      <c r="BQ380" s="240">
        <f t="shared" ca="1" si="659"/>
        <v>9.3317052692617839E-3</v>
      </c>
      <c r="BR380" s="240">
        <f t="shared" ca="1" si="660"/>
        <v>8.1306231267925539E-3</v>
      </c>
      <c r="BS380" s="240">
        <f t="shared" ca="1" si="661"/>
        <v>5.1932350521649703E-3</v>
      </c>
      <c r="BT380" s="240">
        <f t="shared" ca="1" si="662"/>
        <v>1.1468243740356716E-3</v>
      </c>
      <c r="BU380" s="240">
        <f t="shared" ca="1" si="663"/>
        <v>-3.1444922519810068E-3</v>
      </c>
      <c r="BV380" s="240">
        <f t="shared" ca="1" si="664"/>
        <v>-6.7642981628165339E-3</v>
      </c>
      <c r="BW380" s="240">
        <f t="shared" ca="1" si="665"/>
        <v>-8.9395787471388023E-3</v>
      </c>
      <c r="BX380" s="240">
        <f t="shared" ca="1" si="666"/>
        <v>-9.2057997959741553E-3</v>
      </c>
      <c r="BY380" s="240">
        <f t="shared" ca="1" si="667"/>
        <v>-7.5061094322708523E-3</v>
      </c>
      <c r="BZ380" s="240">
        <f t="shared" ca="1" si="668"/>
        <v>-4.2034789087002436E-3</v>
      </c>
      <c r="CA380" s="240">
        <f t="shared" ca="1" si="669"/>
        <v>-3.1895893568755981E-6</v>
      </c>
      <c r="CB380" s="240">
        <f t="shared" ca="1" si="670"/>
        <v>4.197780871251452E-3</v>
      </c>
      <c r="CC380" s="240">
        <f t="shared" ca="1" si="671"/>
        <v>7.5023093599478376E-3</v>
      </c>
      <c r="CD380" s="240">
        <f t="shared" ca="1" si="672"/>
        <v>9.2047091995325139E-3</v>
      </c>
      <c r="CE380" s="240">
        <f t="shared" ca="1" si="673"/>
        <v>8.9414305249728918E-3</v>
      </c>
      <c r="CF380" s="240">
        <f t="shared" ca="1" si="674"/>
        <v>6.7686968651818127E-3</v>
      </c>
      <c r="CG380" s="240">
        <f t="shared" ca="1" si="675"/>
        <v>3.1504985298397123E-3</v>
      </c>
      <c r="CH380" s="240">
        <f t="shared" ca="1" si="676"/>
        <v>-1.1404931697147256E-3</v>
      </c>
      <c r="CI380" s="240">
        <f t="shared" ca="1" si="677"/>
        <v>-5.1879309589130387E-3</v>
      </c>
      <c r="CJ380" s="240">
        <f t="shared" ca="1" si="678"/>
        <v>-8.1274788411366348E-3</v>
      </c>
      <c r="CK380" s="240">
        <f t="shared" ca="1" si="679"/>
        <v>-9.3313922577981812E-3</v>
      </c>
      <c r="CL380" s="240">
        <f t="shared" ca="1" si="680"/>
        <v>-8.5425738161694163E-3</v>
      </c>
      <c r="CM380" s="240">
        <f t="shared" ca="1" si="681"/>
        <v>-5.9294767969198907E-3</v>
      </c>
      <c r="CN380" s="240">
        <f t="shared" ca="1" si="682"/>
        <v>-2.050131720598172E-3</v>
      </c>
      <c r="CO380" s="240">
        <f t="shared" ca="1" si="683"/>
        <v>2.2670218499397671E-3</v>
      </c>
      <c r="CP380" s="240">
        <f t="shared" ca="1" si="684"/>
        <v>6.1000497360129986E-3</v>
      </c>
      <c r="CQ380" s="240">
        <f t="shared" ca="1" si="685"/>
        <v>8.6304034754764343E-3</v>
      </c>
      <c r="CR380" s="240">
        <f t="shared" ca="1" si="686"/>
        <v>9.3177224908225741E-3</v>
      </c>
      <c r="CS380" s="240">
        <f t="shared" ca="1" si="687"/>
        <v>8.0152288457210012E-3</v>
      </c>
      <c r="CT380" s="240">
        <f t="shared" ca="1" si="688"/>
        <v>5.0010718784599898E-3</v>
      </c>
      <c r="CU380" s="240">
        <f t="shared" ca="1" si="689"/>
        <v>9.1892902201093796E-4</v>
      </c>
      <c r="CV380" s="240">
        <f t="shared" ca="1" si="690"/>
        <v>-3.3594524113919923E-3</v>
      </c>
      <c r="CW380" s="240">
        <f t="shared" ca="1" si="691"/>
        <v>-6.9204180871413421E-3</v>
      </c>
      <c r="CX380" s="240">
        <f t="shared" ca="1" si="692"/>
        <v>-9.0035188083432728E-3</v>
      </c>
      <c r="CY380" s="240">
        <f t="shared" ca="1" si="693"/>
        <v>-9.163905504624861E-3</v>
      </c>
      <c r="CZ380" s="240">
        <f t="shared" ca="1" si="694"/>
        <v>-7.3673273728372887E-3</v>
      </c>
      <c r="DA380" s="240">
        <f t="shared" ca="1" si="695"/>
        <v>-3.9974461839375015E-3</v>
      </c>
      <c r="DB380" s="240">
        <f t="shared" ca="1" si="696"/>
        <v>2.2609522440877796E-4</v>
      </c>
      <c r="DC380" s="240">
        <f t="shared" ca="1" si="697"/>
        <v>4.4013536815898499E-3</v>
      </c>
      <c r="DD380" s="240">
        <f t="shared" ca="1" si="698"/>
        <v>7.6366969086960664E-3</v>
      </c>
      <c r="DE380" s="240">
        <f t="shared" ca="1" si="699"/>
        <v>9.241212837834089E-3</v>
      </c>
      <c r="DF380" s="240">
        <f t="shared" ca="1" si="700"/>
        <v>8.8722548498506998E-3</v>
      </c>
      <c r="DG380" s="240">
        <f t="shared" ca="1" si="701"/>
        <v>6.6086144387387412E-3</v>
      </c>
      <c r="DH380" s="240">
        <f t="shared" ca="1" si="702"/>
        <v>2.9336951779753134E-3</v>
      </c>
      <c r="DI380" s="240">
        <f t="shared" ca="1" si="703"/>
        <v>-1.3677187882034348E-3</v>
      </c>
      <c r="DJ380" s="240">
        <f t="shared" ca="1" si="704"/>
        <v>-5.3770544956252934E-3</v>
      </c>
      <c r="DK380" s="240">
        <f t="shared" ca="1" si="705"/>
        <v>-8.238112700486782E-3</v>
      </c>
      <c r="DL380" s="240">
        <f t="shared" ca="1" si="706"/>
        <v>-9.339910424499125E-3</v>
      </c>
      <c r="DM380" s="240">
        <f t="shared" ca="1" si="707"/>
        <v>-8.4471572238171005E-3</v>
      </c>
      <c r="DN380" s="240">
        <f t="shared" ca="1" si="708"/>
        <v>-5.7505017921662405E-3</v>
      </c>
      <c r="DO380" s="240">
        <f t="shared" ca="1" si="709"/>
        <v>-1.825818665845334E-3</v>
      </c>
      <c r="DP380" s="240">
        <f t="shared" ca="1" si="710"/>
        <v>2.4887705883473335E-3</v>
      </c>
      <c r="DQ380" s="240">
        <f t="shared" ca="1" si="711"/>
        <v>6.2718794050703325E-3</v>
      </c>
      <c r="DR380" s="240">
        <f t="shared" ca="1" si="712"/>
        <v>8.7156196092056555E-3</v>
      </c>
      <c r="DS380" s="240">
        <f t="shared" ca="1" si="713"/>
        <v>9.2981270647669763E-3</v>
      </c>
      <c r="DT380" s="240">
        <f t="shared" ca="1" si="714"/>
        <v>7.8950064905015296E-3</v>
      </c>
      <c r="DU380" s="240">
        <f t="shared" ca="1" si="715"/>
        <v>4.8058962460576053E-3</v>
      </c>
      <c r="DV380" s="240">
        <f t="shared" ca="1" si="716"/>
        <v>6.9048014150438139E-4</v>
      </c>
      <c r="DW380" s="240">
        <f t="shared" ca="1" si="717"/>
        <v>-3.5723889622883412E-3</v>
      </c>
      <c r="DX380" s="240">
        <f t="shared" ca="1" si="718"/>
        <v>-7.0723694103815354E-3</v>
      </c>
      <c r="DY380" s="240">
        <f t="shared" ca="1" si="719"/>
        <v>-9.0620354864808517E-3</v>
      </c>
      <c r="DZ380" s="240">
        <f t="shared" ca="1" si="720"/>
        <v>-9.1164912192600658E-3</v>
      </c>
      <c r="EA380" s="240">
        <f t="shared" ca="1" si="721"/>
        <v>-7.2241075108764041E-3</v>
      </c>
      <c r="EB380" s="240">
        <f t="shared" ca="1" si="722"/>
        <v>-3.7890055470676358E-3</v>
      </c>
      <c r="EC380" s="240">
        <f t="shared" ca="1" si="723"/>
        <v>4.5524384686556002E-4</v>
      </c>
      <c r="ED380" s="240">
        <f t="shared" ca="1" si="724"/>
        <v>4.6022752810477323E-3</v>
      </c>
      <c r="EE380" s="240">
        <f t="shared" ca="1" si="725"/>
        <v>7.7664843967809516E-3</v>
      </c>
      <c r="EF380" s="240">
        <f t="shared" ca="1" si="726"/>
        <v>9.2721499150733508E-3</v>
      </c>
      <c r="EG380" s="240">
        <f t="shared" ca="1" si="727"/>
        <v>8.7977348601619553E-3</v>
      </c>
      <c r="EH380" s="240">
        <f t="shared" ca="1" si="728"/>
        <v>6.4445512300698293E-3</v>
      </c>
      <c r="EI380" s="240">
        <f t="shared" ca="1" si="729"/>
        <v>2.715124677833693E-3</v>
      </c>
      <c r="EJ380" s="240">
        <f t="shared" ca="1" si="730"/>
        <v>-1.5941205440364956E-3</v>
      </c>
      <c r="EK380" s="240">
        <f t="shared" ca="1" si="731"/>
        <v>-5.5629390957704569E-3</v>
      </c>
      <c r="EL380" s="240">
        <f t="shared" ca="1" si="732"/>
        <v>-8.343784228789064E-3</v>
      </c>
      <c r="EM380" s="240">
        <f t="shared" ca="1" si="733"/>
        <v>-9.3428025784020961E-3</v>
      </c>
      <c r="EN380" s="240">
        <f t="shared" ca="1" si="734"/>
        <v>-8.3466523798127138E-3</v>
      </c>
      <c r="EO380" s="240">
        <f t="shared" ca="1" si="735"/>
        <v>-5.5680629001580483E-3</v>
      </c>
      <c r="EP380" s="240">
        <f t="shared" ca="1" si="736"/>
        <v>-1.6004058061999484E-3</v>
      </c>
      <c r="EQ380" s="240">
        <f t="shared" ca="1" si="737"/>
        <v>2.7090201844135429E-3</v>
      </c>
      <c r="ER380" s="240">
        <f t="shared" ca="1" si="738"/>
        <v>6.4399311284947282E-3</v>
      </c>
      <c r="ES380" s="240">
        <f t="shared" ca="1" si="739"/>
        <v>8.7955857795802769E-3</v>
      </c>
      <c r="ET380" s="240">
        <f t="shared" ca="1" si="740"/>
        <v>9.2729307946469251E-3</v>
      </c>
      <c r="EU380" s="240">
        <f t="shared" ca="1" si="741"/>
        <v>7.7700284785854916E-3</v>
      </c>
      <c r="EV380" s="240">
        <f t="shared" ca="1" si="742"/>
        <v>4.607825721460573E-3</v>
      </c>
      <c r="EW380" s="240">
        <f t="shared" ca="1" si="743"/>
        <v>4.6161534157929769E-4</v>
      </c>
      <c r="EX380" s="240">
        <f t="shared" ca="1" si="744"/>
        <v>-3.783173639654097E-3</v>
      </c>
      <c r="EY380" s="240">
        <f t="shared" ca="1" si="745"/>
        <v>-7.2200606027418429E-3</v>
      </c>
      <c r="EZ380" s="240">
        <f t="shared" ca="1" si="746"/>
        <v>-9.115093533292689E-3</v>
      </c>
      <c r="FA380" s="240">
        <f t="shared" ca="1" si="747"/>
        <v>-9.0635855004723501E-3</v>
      </c>
      <c r="FB380" s="240">
        <f t="shared" ca="1" si="748"/>
        <v>-7.0765361166777868E-3</v>
      </c>
      <c r="FC380" s="240">
        <f t="shared" ca="1" si="749"/>
        <v>-3.5782825549362592E-3</v>
      </c>
      <c r="FD380" s="240">
        <f t="shared" ca="1" si="750"/>
        <v>6.8411824745158748E-4</v>
      </c>
      <c r="FE380" s="240">
        <f t="shared" ca="1" si="751"/>
        <v>4.800424641966468E-3</v>
      </c>
      <c r="FF380" s="240">
        <f t="shared" ca="1" si="752"/>
        <v>7.8915936450727735E-3</v>
      </c>
      <c r="FG380" s="240">
        <f t="shared" ca="1" si="753"/>
        <v>9.297501795911798E-3</v>
      </c>
      <c r="FH380" s="240">
        <f t="shared" ca="1" si="754"/>
        <v>8.7179154439619468E-3</v>
      </c>
      <c r="FI380" s="240">
        <f t="shared" ca="1" si="755"/>
        <v>6.2766060647171688E-3</v>
      </c>
      <c r="FJ380" s="240">
        <f t="shared" ca="1" si="756"/>
        <v>2.4949186881110686E-3</v>
      </c>
      <c r="FK380" s="240">
        <f t="shared" ca="1" si="757"/>
        <v>-1.8195620612617707E-3</v>
      </c>
      <c r="FL380" s="240">
        <f t="shared" ca="1" si="758"/>
        <v>-5.7454727894160184E-3</v>
      </c>
      <c r="FM380" s="240">
        <f t="shared" ca="1" si="759"/>
        <v>-8.4444297734660827E-3</v>
      </c>
      <c r="FN380" s="240">
        <f t="shared" ca="1" si="760"/>
        <v>-9.3400669773817287E-3</v>
      </c>
      <c r="FO380" s="240">
        <f t="shared" ca="1" si="761"/>
        <v>-8.2411198245161306E-3</v>
      </c>
      <c r="FP380" s="240">
        <f t="shared" ca="1" si="762"/>
        <v>-5.3822700152620813E-3</v>
      </c>
      <c r="FQ380" s="240">
        <f t="shared" ca="1" si="763"/>
        <v>-1.3740289219400658E-3</v>
      </c>
      <c r="FR380" s="240">
        <f t="shared" ca="1" si="764"/>
        <v>2.9276379680175137E-3</v>
      </c>
      <c r="FS380" s="240">
        <f t="shared" ca="1" si="765"/>
        <v>6.6041036782117594E-3</v>
      </c>
      <c r="FT380" s="240">
        <f t="shared" ca="1" si="766"/>
        <v>8.8702538179694368E-3</v>
      </c>
      <c r="FU380" s="240">
        <f t="shared" ca="1" si="767"/>
        <v>9.242148857753393E-3</v>
      </c>
      <c r="FV380" s="240">
        <f t="shared" ca="1" si="768"/>
        <v>7.6403700920539951E-3</v>
      </c>
      <c r="FW380" s="240">
        <f t="shared" ca="1" si="769"/>
        <v>4.4069796149466354E-3</v>
      </c>
      <c r="FX380" s="240">
        <f t="shared" ca="1" si="770"/>
        <v>2.3247248183329034E-4</v>
      </c>
      <c r="FY380" s="240">
        <f t="shared" ca="1" si="771"/>
        <v>-3.9916794746812992E-3</v>
      </c>
      <c r="FZ380" s="240">
        <f t="shared" ca="1" si="772"/>
        <v>-7.3634027005705545E-3</v>
      </c>
      <c r="GA380" s="240">
        <f t="shared" ca="1" si="773"/>
        <v>-9.1626609885953874E-3</v>
      </c>
      <c r="GB380" s="240">
        <f t="shared" ca="1" si="774"/>
        <v>-9.0052202166884775E-3</v>
      </c>
      <c r="GC380" s="240">
        <f t="shared" ca="1" si="775"/>
        <v>-6.9247020817311692E-3</v>
      </c>
      <c r="GD380" s="240">
        <f t="shared" ca="1" si="776"/>
        <v>-3.3654041391945155E-3</v>
      </c>
      <c r="GE380" s="240">
        <f t="shared" ca="1" si="777"/>
        <v>9.1258056078624521E-4</v>
      </c>
      <c r="GF380" s="240">
        <f t="shared" ca="1" si="778"/>
        <v>4.9956824065803219E-3</v>
      </c>
      <c r="GG380" s="240">
        <f t="shared" ca="1" si="779"/>
        <v>8.0119492924385326E-3</v>
      </c>
      <c r="GH380" s="240">
        <f t="shared" ca="1" si="780"/>
        <v>9.3172532093243696E-3</v>
      </c>
      <c r="GI380" s="240">
        <f t="shared" ca="1" si="781"/>
        <v>8.6328446814823295E-3</v>
      </c>
      <c r="GJ380" s="240">
        <f t="shared" ca="1" si="782"/>
        <v>6.1048801065685387E-3</v>
      </c>
      <c r="GK380" s="240">
        <f t="shared" ca="1" si="783"/>
        <v>2.273209852661938E-3</v>
      </c>
      <c r="GL380" s="240">
        <f t="shared" ca="1" si="784"/>
        <v>-2.0439075423392141E-3</v>
      </c>
      <c r="GM380" s="240">
        <f t="shared" ca="1" si="785"/>
        <v>-5.9245456250901973E-3</v>
      </c>
      <c r="GN380" s="240">
        <f t="shared" ca="1" si="786"/>
        <v>-8.5399887094051597E-3</v>
      </c>
      <c r="GO380" s="240">
        <f t="shared" ca="1" si="787"/>
        <v>-9.3317052692617891E-3</v>
      </c>
      <c r="GP380" s="240">
        <f t="shared" ca="1" si="788"/>
        <v>-8.1306231267925799E-3</v>
      </c>
      <c r="GQ380" s="240">
        <f t="shared" ca="1" si="789"/>
        <v>-5.1932350521649608E-3</v>
      </c>
      <c r="GR380" s="240">
        <f t="shared" ca="1" si="790"/>
        <v>-1.1468243740357258E-3</v>
      </c>
      <c r="GS380" s="240">
        <f t="shared" ca="1" si="791"/>
        <v>3.144492251980986E-3</v>
      </c>
      <c r="GT380" s="240">
        <f t="shared" ca="1" si="792"/>
        <v>6.7642981628164732E-3</v>
      </c>
      <c r="GU380" s="240">
        <f t="shared" ca="1" si="793"/>
        <v>8.9395787471388058E-3</v>
      </c>
      <c r="GV380" s="240">
        <f t="shared" ca="1" si="794"/>
        <v>9.2057997959741778E-3</v>
      </c>
      <c r="GW380" s="240">
        <f t="shared" ca="1" si="795"/>
        <v>7.5061094322708844E-3</v>
      </c>
      <c r="GX380" s="240">
        <f t="shared" ca="1" si="796"/>
        <v>4.2034789087003529E-3</v>
      </c>
      <c r="GY380" s="240">
        <f t="shared" ca="1" si="797"/>
        <v>3.1895893569311093E-6</v>
      </c>
      <c r="GZ380" s="240">
        <f t="shared" ca="1" si="798"/>
        <v>-4.1977808712513427E-3</v>
      </c>
      <c r="HA380" s="240">
        <f t="shared" ca="1" si="799"/>
        <v>-7.5023093599478037E-3</v>
      </c>
      <c r="HB380" s="240">
        <f t="shared" ca="1" si="800"/>
        <v>-9.2047091995325174E-3</v>
      </c>
      <c r="HC380" s="240">
        <f t="shared" ca="1" si="801"/>
        <v>-8.9414305249729074E-3</v>
      </c>
      <c r="HD380" s="240">
        <f t="shared" ca="1" si="802"/>
        <v>-6.7686968651818058E-3</v>
      </c>
      <c r="HE380" s="240">
        <f t="shared" ca="1" si="803"/>
        <v>-3.1504985298397648E-3</v>
      </c>
      <c r="HF380" s="240">
        <f t="shared" ca="1" si="804"/>
        <v>1.1404931697146701E-3</v>
      </c>
      <c r="HG380" s="240">
        <f t="shared" ca="1" si="805"/>
        <v>5.1879309589129372E-3</v>
      </c>
      <c r="HH380" s="240">
        <f t="shared" ca="1" si="806"/>
        <v>8.127478841136607E-3</v>
      </c>
      <c r="HI380" s="240">
        <f t="shared" ca="1" si="807"/>
        <v>9.331392257798176E-3</v>
      </c>
      <c r="HJ380" s="240">
        <f t="shared" ca="1" si="808"/>
        <v>8.5425738161694388E-3</v>
      </c>
      <c r="HK380" s="240">
        <f t="shared" ca="1" si="809"/>
        <v>5.9294767969199844E-3</v>
      </c>
      <c r="HL380" s="240">
        <f t="shared" ca="1" si="810"/>
        <v>2.0501317205982245E-3</v>
      </c>
      <c r="HM380" s="240">
        <f t="shared" ca="1" si="811"/>
        <v>-2.2670218499397776E-3</v>
      </c>
      <c r="HN380" s="240">
        <f t="shared" ca="1" si="812"/>
        <v>-6.1000497360129561E-3</v>
      </c>
      <c r="HO380" s="240">
        <f t="shared" ca="1" si="813"/>
        <v>-8.6304034754764378E-3</v>
      </c>
      <c r="HP380" s="240">
        <f t="shared" ca="1" si="814"/>
        <v>-9.3177224908225775E-3</v>
      </c>
      <c r="HQ380" s="240">
        <f t="shared" ca="1" si="815"/>
        <v>-8.0152288457210289E-3</v>
      </c>
      <c r="HR380" s="240">
        <f t="shared" ca="1" si="816"/>
        <v>-5.001071878460093E-3</v>
      </c>
      <c r="HS380" s="240">
        <f t="shared" ca="1" si="817"/>
        <v>-9.1892902201099304E-4</v>
      </c>
      <c r="HT380" s="240">
        <f t="shared" ca="1" si="818"/>
        <v>3.3594524113918795E-3</v>
      </c>
      <c r="HU380" s="240">
        <f t="shared" ca="1" si="819"/>
        <v>6.9204180871413057E-3</v>
      </c>
      <c r="HV380" s="240">
        <f t="shared" ca="1" si="820"/>
        <v>9.0035188083432416E-3</v>
      </c>
      <c r="HW380" s="240">
        <f t="shared" ca="1" si="821"/>
        <v>9.1639055046248731E-3</v>
      </c>
      <c r="HX380" s="240">
        <f t="shared" ca="1" si="822"/>
        <v>7.3673273728372818E-3</v>
      </c>
      <c r="HY380" s="240">
        <f t="shared" ca="1" si="823"/>
        <v>3.9974461839375509E-3</v>
      </c>
      <c r="HZ380" s="240">
        <f t="shared" ca="1" si="824"/>
        <v>-2.2609522440878924E-4</v>
      </c>
      <c r="IA380" s="240">
        <f t="shared" ca="1" si="825"/>
        <v>-4.4013536815898022E-3</v>
      </c>
      <c r="IB380" s="240">
        <f t="shared" ca="1" si="826"/>
        <v>-7.6366969086960361E-3</v>
      </c>
      <c r="IC380" s="240">
        <f t="shared" ca="1" si="827"/>
        <v>-9.2412128378340733E-3</v>
      </c>
      <c r="ID380" s="240">
        <f t="shared" ca="1" si="828"/>
        <v>-8.8722548498507171E-3</v>
      </c>
      <c r="IE380" s="240">
        <f t="shared" ca="1" si="829"/>
        <v>3.7779135438064286E-3</v>
      </c>
      <c r="IF380" s="240">
        <f t="shared" ca="1" si="830"/>
        <v>-2.9336951779753645E-3</v>
      </c>
      <c r="IG380" s="240">
        <f t="shared" ca="1" si="831"/>
        <v>1.3677187882034461E-3</v>
      </c>
      <c r="IH380" s="240">
        <f t="shared" ca="1" si="832"/>
        <v>5.3770544956252492E-3</v>
      </c>
      <c r="II380" s="240">
        <f t="shared" ca="1" si="833"/>
        <v>8.2381127004867872E-3</v>
      </c>
      <c r="IJ380" s="240">
        <f t="shared" ca="1" si="834"/>
        <v>9.3399104244991232E-3</v>
      </c>
      <c r="IK380" s="240">
        <f t="shared" ca="1" si="835"/>
        <v>8.4471572238170953E-3</v>
      </c>
      <c r="IL380" s="240">
        <f t="shared" ca="1" si="836"/>
        <v>5.7505017921662821E-3</v>
      </c>
      <c r="IM380" s="240">
        <f t="shared" ca="1" si="837"/>
        <v>1.8258186658453878E-3</v>
      </c>
      <c r="IN380" s="240">
        <f t="shared" ca="1" si="838"/>
        <v>-2.4887705883472164E-3</v>
      </c>
      <c r="IO380" s="240">
        <f t="shared" ca="1" si="839"/>
        <v>-6.2718794050702926E-3</v>
      </c>
      <c r="IP380" s="240">
        <f t="shared" ca="1" si="840"/>
        <v>-8.7156196092056104E-3</v>
      </c>
      <c r="IQ380" s="240">
        <f t="shared" ca="1" si="841"/>
        <v>-9.2981270647669798E-3</v>
      </c>
      <c r="IR380" s="240">
        <f t="shared" ca="1" si="842"/>
        <v>-7.8950064905015244E-3</v>
      </c>
      <c r="IS380" s="240">
        <f t="shared" ca="1" si="843"/>
        <v>-4.8058962460576522E-3</v>
      </c>
      <c r="IT380" s="240">
        <f t="shared" ca="1" si="844"/>
        <v>-6.9048014150436968E-4</v>
      </c>
      <c r="IU380" s="240">
        <f t="shared" ca="1" si="845"/>
        <v>3.5723889622882908E-3</v>
      </c>
      <c r="IV380" s="240">
        <f t="shared" ca="1" si="846"/>
        <v>7.0723694103815432E-3</v>
      </c>
      <c r="IW380" s="240">
        <f t="shared" ca="1" si="847"/>
        <v>9.0620354864808204E-3</v>
      </c>
      <c r="IX380" s="240">
        <f t="shared" ca="1" si="848"/>
        <v>9.116491219260078E-3</v>
      </c>
      <c r="IY380" s="240">
        <f t="shared" ca="1" si="849"/>
        <v>7.2241075108764805E-3</v>
      </c>
      <c r="IZ380" s="240">
        <f t="shared" ca="1" si="850"/>
        <v>3.7890055470676865E-3</v>
      </c>
      <c r="JA380" s="240">
        <f t="shared" ca="1" si="851"/>
        <v>-4.5524384686543859E-4</v>
      </c>
      <c r="JB380" s="240">
        <f t="shared" ca="1" si="852"/>
        <v>-4.6022752810476845E-3</v>
      </c>
    </row>
    <row r="381" spans="2:262">
      <c r="B381" s="248">
        <v>20</v>
      </c>
      <c r="C381" s="247">
        <f t="shared" si="853"/>
        <v>3.9062500000000008E-4</v>
      </c>
      <c r="D381" s="244">
        <f t="shared" ca="1" si="597"/>
        <v>12.325327470496585</v>
      </c>
      <c r="E381" s="243">
        <f ca="1">Z361</f>
        <v>0.32532747049658572</v>
      </c>
      <c r="F381" s="242">
        <v>20</v>
      </c>
      <c r="G381" s="240">
        <f t="shared" ca="1" si="854"/>
        <v>-1.0791109638001095E-3</v>
      </c>
      <c r="H381" s="240">
        <f t="shared" ca="1" si="598"/>
        <v>-1.2999452282209827E-3</v>
      </c>
      <c r="I381" s="240">
        <f t="shared" ca="1" si="599"/>
        <v>-1.2137877147124108E-3</v>
      </c>
      <c r="J381" s="240">
        <f t="shared" ca="1" si="600"/>
        <v>-8.4098516379835686E-4</v>
      </c>
      <c r="K381" s="240">
        <f t="shared" ca="1" si="601"/>
        <v>-2.6957768319809972E-4</v>
      </c>
      <c r="L381" s="240">
        <f t="shared" ca="1" si="602"/>
        <v>3.6549258138601944E-4</v>
      </c>
      <c r="M381" s="240">
        <f t="shared" ca="1" si="603"/>
        <v>9.1424904216990495E-4</v>
      </c>
      <c r="N381" s="240">
        <f t="shared" ca="1" si="604"/>
        <v>1.2470987610134908E-3</v>
      </c>
      <c r="O381" s="240">
        <f t="shared" ca="1" si="605"/>
        <v>1.2854367899906645E-3</v>
      </c>
      <c r="P381" s="240">
        <f t="shared" ca="1" si="606"/>
        <v>1.0202093171234245E-3</v>
      </c>
      <c r="Q381" s="240">
        <f t="shared" ca="1" si="607"/>
        <v>5.1405179172426066E-4</v>
      </c>
      <c r="R381" s="240">
        <f t="shared" ca="1" si="608"/>
        <v>-1.1350290492742929E-4</v>
      </c>
      <c r="S381" s="240">
        <f t="shared" ca="1" si="609"/>
        <v>-7.142530425658807E-4</v>
      </c>
      <c r="T381" s="240">
        <f t="shared" ca="1" si="610"/>
        <v>-1.1463269878012926E-3</v>
      </c>
      <c r="U381" s="241">
        <f t="shared" ca="1" si="611"/>
        <v>-1.3076872503108338E-3</v>
      </c>
      <c r="V381" s="240">
        <f t="shared" ca="1" si="612"/>
        <v>-1.1602273985314162E-3</v>
      </c>
      <c r="W381" s="240">
        <f t="shared" ca="1" si="613"/>
        <v>-7.3877117817802468E-4</v>
      </c>
      <c r="X381" s="240">
        <f t="shared" ca="1" si="614"/>
        <v>-1.4284862451435852E-4</v>
      </c>
      <c r="Y381" s="240">
        <f t="shared" ca="1" si="615"/>
        <v>4.8680869909377173E-4</v>
      </c>
      <c r="Z381" s="240">
        <f t="shared" ca="1" si="616"/>
        <v>1.0015025113154726E-3</v>
      </c>
      <c r="AA381" s="240">
        <f t="shared" ca="1" si="617"/>
        <v>1.2796840229610169E-3</v>
      </c>
      <c r="AB381" s="240">
        <f t="shared" ca="1" si="618"/>
        <v>1.2556585916768661E-3</v>
      </c>
      <c r="AC381" s="240">
        <f t="shared" ca="1" si="619"/>
        <v>9.3510000256205605E-4</v>
      </c>
      <c r="AD381" s="240">
        <f t="shared" ca="1" si="620"/>
        <v>3.9371056142649332E-4</v>
      </c>
      <c r="AE381" s="240">
        <f t="shared" ca="1" si="621"/>
        <v>-2.4065657032095041E-4</v>
      </c>
      <c r="AF381" s="240">
        <f t="shared" ca="1" si="622"/>
        <v>-8.1819085496887618E-4</v>
      </c>
      <c r="AG381" s="240">
        <f t="shared" ca="1" si="623"/>
        <v>-1.2025032562638753E-3</v>
      </c>
      <c r="AH381" s="240">
        <f t="shared" ca="1" si="624"/>
        <v>-1.3028355293256254E-3</v>
      </c>
      <c r="AI381" s="240">
        <f t="shared" ca="1" si="625"/>
        <v>-1.0954934582577524E-3</v>
      </c>
      <c r="AJ381" s="240">
        <f t="shared" ca="1" si="626"/>
        <v>-6.2944242225843234E-4</v>
      </c>
      <c r="AK381" s="240">
        <f t="shared" ca="1" si="627"/>
        <v>-1.4743855487543115E-5</v>
      </c>
      <c r="AL381" s="240">
        <f t="shared" ca="1" si="628"/>
        <v>6.0343658291254522E-4</v>
      </c>
      <c r="AM381" s="240">
        <f t="shared" ca="1" si="629"/>
        <v>1.0791109638001077E-3</v>
      </c>
      <c r="AN381" s="240">
        <f t="shared" ca="1" si="630"/>
        <v>1.2999452282209827E-3</v>
      </c>
      <c r="AO381" s="240">
        <f t="shared" ca="1" si="631"/>
        <v>1.2137877147124119E-3</v>
      </c>
      <c r="AP381" s="240">
        <f t="shared" ca="1" si="632"/>
        <v>8.4098516379835697E-4</v>
      </c>
      <c r="AQ381" s="240">
        <f t="shared" ca="1" si="633"/>
        <v>2.6957768319810227E-4</v>
      </c>
      <c r="AR381" s="240">
        <f t="shared" ca="1" si="634"/>
        <v>-3.6549258138601976E-4</v>
      </c>
      <c r="AS381" s="240">
        <f t="shared" ca="1" si="635"/>
        <v>-9.1424904216990364E-4</v>
      </c>
      <c r="AT381" s="240">
        <f t="shared" ca="1" si="636"/>
        <v>-1.2470987610134908E-3</v>
      </c>
      <c r="AU381" s="240">
        <f t="shared" ca="1" si="637"/>
        <v>-1.2854367899906649E-3</v>
      </c>
      <c r="AV381" s="240">
        <f t="shared" ca="1" si="638"/>
        <v>-1.0202093171234245E-3</v>
      </c>
      <c r="AW381" s="240">
        <f t="shared" ca="1" si="639"/>
        <v>-5.140517917242625E-4</v>
      </c>
      <c r="AX381" s="240">
        <f t="shared" ca="1" si="640"/>
        <v>1.1350290492743076E-4</v>
      </c>
      <c r="AY381" s="240">
        <f t="shared" ca="1" si="641"/>
        <v>7.1425304256588005E-4</v>
      </c>
      <c r="AZ381" s="240">
        <f t="shared" ca="1" si="642"/>
        <v>1.1463269878012933E-3</v>
      </c>
      <c r="BA381" s="240">
        <f t="shared" ca="1" si="643"/>
        <v>1.307687250310834E-3</v>
      </c>
      <c r="BB381" s="240">
        <f t="shared" ca="1" si="644"/>
        <v>1.1602273985314177E-3</v>
      </c>
      <c r="BC381" s="240">
        <f t="shared" ca="1" si="645"/>
        <v>7.3877117817802522E-4</v>
      </c>
      <c r="BD381" s="240">
        <f t="shared" ca="1" si="646"/>
        <v>1.4284862451436166E-4</v>
      </c>
      <c r="BE381" s="240">
        <f t="shared" ca="1" si="647"/>
        <v>-4.8680869909377092E-4</v>
      </c>
      <c r="BF381" s="240">
        <f t="shared" ca="1" si="648"/>
        <v>-1.0015025113154705E-3</v>
      </c>
      <c r="BG381" s="240">
        <f t="shared" ca="1" si="649"/>
        <v>-1.2796840229610167E-3</v>
      </c>
      <c r="BH381" s="240">
        <f t="shared" ca="1" si="650"/>
        <v>-1.2556585916768668E-3</v>
      </c>
      <c r="BI381" s="240">
        <f t="shared" ca="1" si="651"/>
        <v>-9.3510000256205681E-4</v>
      </c>
      <c r="BJ381" s="240">
        <f t="shared" ca="1" si="652"/>
        <v>-3.9371056142649413E-4</v>
      </c>
      <c r="BK381" s="240">
        <f t="shared" ca="1" si="653"/>
        <v>2.4065657032095193E-4</v>
      </c>
      <c r="BL381" s="240">
        <f t="shared" ca="1" si="654"/>
        <v>8.1819085496887553E-4</v>
      </c>
      <c r="BM381" s="240">
        <f t="shared" ca="1" si="655"/>
        <v>1.2025032562638757E-3</v>
      </c>
      <c r="BN381" s="240">
        <f t="shared" ca="1" si="656"/>
        <v>1.3028355293256254E-3</v>
      </c>
      <c r="BO381" s="240">
        <f t="shared" ca="1" si="657"/>
        <v>1.0954934582577515E-3</v>
      </c>
      <c r="BP381" s="240">
        <f t="shared" ca="1" si="658"/>
        <v>6.294424222584331E-4</v>
      </c>
      <c r="BQ381" s="240">
        <f t="shared" ca="1" si="659"/>
        <v>1.4743855487541705E-5</v>
      </c>
      <c r="BR381" s="240">
        <f t="shared" ca="1" si="660"/>
        <v>-6.0343658291254457E-4</v>
      </c>
      <c r="BS381" s="240">
        <f t="shared" ca="1" si="661"/>
        <v>-1.0791109638001071E-3</v>
      </c>
      <c r="BT381" s="240">
        <f t="shared" ca="1" si="662"/>
        <v>-1.2999452282209821E-3</v>
      </c>
      <c r="BU381" s="240">
        <f t="shared" ca="1" si="663"/>
        <v>-1.2137877147124121E-3</v>
      </c>
      <c r="BV381" s="240">
        <f t="shared" ca="1" si="664"/>
        <v>-8.4098516379835751E-4</v>
      </c>
      <c r="BW381" s="240">
        <f t="shared" ca="1" si="665"/>
        <v>-2.6957768319809853E-4</v>
      </c>
      <c r="BX381" s="240">
        <f t="shared" ca="1" si="666"/>
        <v>3.6549258138601461E-4</v>
      </c>
      <c r="BY381" s="240">
        <f t="shared" ca="1" si="667"/>
        <v>9.1424904216990299E-4</v>
      </c>
      <c r="BZ381" s="240">
        <f t="shared" ca="1" si="668"/>
        <v>1.2470987610134906E-3</v>
      </c>
      <c r="CA381" s="240">
        <f t="shared" ca="1" si="669"/>
        <v>1.2854367899906641E-3</v>
      </c>
      <c r="CB381" s="240">
        <f t="shared" ca="1" si="670"/>
        <v>1.020209317123428E-3</v>
      </c>
      <c r="CC381" s="240">
        <f t="shared" ca="1" si="671"/>
        <v>5.1405179172426315E-4</v>
      </c>
      <c r="CD381" s="240">
        <f t="shared" ca="1" si="672"/>
        <v>-1.1350290492743E-4</v>
      </c>
      <c r="CE381" s="240">
        <f t="shared" ca="1" si="673"/>
        <v>-7.1425304256588331E-4</v>
      </c>
      <c r="CF381" s="240">
        <f t="shared" ca="1" si="674"/>
        <v>-1.1463269878012909E-3</v>
      </c>
      <c r="CG381" s="240">
        <f t="shared" ca="1" si="675"/>
        <v>-1.3076872503108338E-3</v>
      </c>
      <c r="CH381" s="240">
        <f t="shared" ca="1" si="676"/>
        <v>-1.1602273985314158E-3</v>
      </c>
      <c r="CI381" s="240">
        <f t="shared" ca="1" si="677"/>
        <v>-7.3877117817802988E-4</v>
      </c>
      <c r="CJ381" s="240">
        <f t="shared" ca="1" si="678"/>
        <v>-1.4284862451436253E-4</v>
      </c>
      <c r="CK381" s="240">
        <f t="shared" ca="1" si="679"/>
        <v>4.8680869909377021E-4</v>
      </c>
      <c r="CL381" s="240">
        <f t="shared" ca="1" si="680"/>
        <v>1.0015025113154731E-3</v>
      </c>
      <c r="CM381" s="240">
        <f t="shared" ca="1" si="681"/>
        <v>1.2796840229610156E-3</v>
      </c>
      <c r="CN381" s="240">
        <f t="shared" ca="1" si="682"/>
        <v>1.255658591676867E-3</v>
      </c>
      <c r="CO381" s="240">
        <f t="shared" ca="1" si="683"/>
        <v>9.3510000256205735E-4</v>
      </c>
      <c r="CP381" s="240">
        <f t="shared" ca="1" si="684"/>
        <v>3.9371056142649034E-4</v>
      </c>
      <c r="CQ381" s="240">
        <f t="shared" ca="1" si="685"/>
        <v>-2.4065657032094656E-4</v>
      </c>
      <c r="CR381" s="240">
        <f t="shared" ca="1" si="686"/>
        <v>-8.1819085496887488E-4</v>
      </c>
      <c r="CS381" s="240">
        <f t="shared" ca="1" si="687"/>
        <v>-1.2025032562638755E-3</v>
      </c>
      <c r="CT381" s="240">
        <f t="shared" ca="1" si="688"/>
        <v>-1.302835529325625E-3</v>
      </c>
      <c r="CU381" s="240">
        <f t="shared" ca="1" si="689"/>
        <v>-1.0954934582577543E-3</v>
      </c>
      <c r="CV381" s="240">
        <f t="shared" ca="1" si="690"/>
        <v>-6.2944242225843375E-4</v>
      </c>
      <c r="CW381" s="240">
        <f t="shared" ca="1" si="691"/>
        <v>-1.4743855487542572E-5</v>
      </c>
      <c r="CX381" s="240">
        <f t="shared" ca="1" si="692"/>
        <v>6.0343658291253969E-4</v>
      </c>
      <c r="CY381" s="240">
        <f t="shared" ca="1" si="693"/>
        <v>1.0791109638001069E-3</v>
      </c>
      <c r="CZ381" s="240">
        <f t="shared" ca="1" si="694"/>
        <v>1.2999452282209827E-3</v>
      </c>
      <c r="DA381" s="240">
        <f t="shared" ca="1" si="695"/>
        <v>1.2137877147124108E-3</v>
      </c>
      <c r="DB381" s="240">
        <f t="shared" ca="1" si="696"/>
        <v>8.4098516379836185E-4</v>
      </c>
      <c r="DC381" s="240">
        <f t="shared" ca="1" si="697"/>
        <v>2.6957768319810384E-4</v>
      </c>
      <c r="DD381" s="240">
        <f t="shared" ca="1" si="698"/>
        <v>-3.6549258138601824E-4</v>
      </c>
      <c r="DE381" s="240">
        <f t="shared" ca="1" si="699"/>
        <v>-9.1424904216990581E-4</v>
      </c>
      <c r="DF381" s="240">
        <f t="shared" ca="1" si="700"/>
        <v>-1.2470987610134891E-3</v>
      </c>
      <c r="DG381" s="240">
        <f t="shared" ca="1" si="701"/>
        <v>-1.2854367899906652E-3</v>
      </c>
      <c r="DH381" s="240">
        <f t="shared" ca="1" si="702"/>
        <v>-1.0202093171234256E-3</v>
      </c>
      <c r="DI381" s="240">
        <f t="shared" ca="1" si="703"/>
        <v>-5.1405179172425957E-4</v>
      </c>
      <c r="DJ381" s="240">
        <f t="shared" ca="1" si="704"/>
        <v>1.1350290492742458E-4</v>
      </c>
      <c r="DK381" s="240">
        <f t="shared" ca="1" si="705"/>
        <v>7.1425304256587875E-4</v>
      </c>
      <c r="DL381" s="240">
        <f t="shared" ca="1" si="706"/>
        <v>1.1463269878012926E-3</v>
      </c>
      <c r="DM381" s="240">
        <f t="shared" ca="1" si="707"/>
        <v>1.3076872503108338E-3</v>
      </c>
      <c r="DN381" s="240">
        <f t="shared" ca="1" si="708"/>
        <v>1.1602273985314184E-3</v>
      </c>
      <c r="DO381" s="240">
        <f t="shared" ca="1" si="709"/>
        <v>7.3877117817802674E-4</v>
      </c>
      <c r="DP381" s="240">
        <f t="shared" ca="1" si="710"/>
        <v>1.4284862451435863E-4</v>
      </c>
      <c r="DQ381" s="240">
        <f t="shared" ca="1" si="711"/>
        <v>-4.8680869909376517E-4</v>
      </c>
      <c r="DR381" s="240">
        <f t="shared" ca="1" si="712"/>
        <v>-1.0015025113154696E-3</v>
      </c>
      <c r="DS381" s="240">
        <f t="shared" ca="1" si="713"/>
        <v>-1.2796840229610165E-3</v>
      </c>
      <c r="DT381" s="240">
        <f t="shared" ca="1" si="714"/>
        <v>-1.2556585916768659E-3</v>
      </c>
      <c r="DU381" s="240">
        <f t="shared" ca="1" si="715"/>
        <v>-9.3510000256206104E-4</v>
      </c>
      <c r="DV381" s="240">
        <f t="shared" ca="1" si="716"/>
        <v>-3.9371056142649565E-4</v>
      </c>
      <c r="DW381" s="240">
        <f t="shared" ca="1" si="717"/>
        <v>2.4065657032095036E-4</v>
      </c>
      <c r="DX381" s="240">
        <f t="shared" ca="1" si="718"/>
        <v>8.1819085496887792E-4</v>
      </c>
      <c r="DY381" s="240">
        <f t="shared" ca="1" si="719"/>
        <v>1.2025032562638731E-3</v>
      </c>
      <c r="DZ381" s="240">
        <f t="shared" ca="1" si="720"/>
        <v>1.3028355293256254E-3</v>
      </c>
      <c r="EA381" s="240">
        <f t="shared" ca="1" si="721"/>
        <v>1.0954934582577524E-3</v>
      </c>
      <c r="EB381" s="240">
        <f t="shared" ca="1" si="722"/>
        <v>6.2944242225843028E-4</v>
      </c>
      <c r="EC381" s="240">
        <f t="shared" ca="1" si="723"/>
        <v>1.4743855487547993E-5</v>
      </c>
      <c r="ED381" s="240">
        <f t="shared" ca="1" si="724"/>
        <v>-6.0343658291254316E-4</v>
      </c>
      <c r="EE381" s="240">
        <f t="shared" ca="1" si="725"/>
        <v>-1.0791109638001088E-3</v>
      </c>
      <c r="EF381" s="240">
        <f t="shared" ca="1" si="726"/>
        <v>-1.2999452282209819E-3</v>
      </c>
      <c r="EG381" s="240">
        <f t="shared" ca="1" si="727"/>
        <v>-1.2137877147124125E-3</v>
      </c>
      <c r="EH381" s="240">
        <f t="shared" ca="1" si="728"/>
        <v>-8.4098516379836608E-4</v>
      </c>
      <c r="EI381" s="240">
        <f t="shared" ca="1" si="729"/>
        <v>-2.6957768319810016E-4</v>
      </c>
      <c r="EJ381" s="240">
        <f t="shared" ca="1" si="730"/>
        <v>3.6549258138601309E-4</v>
      </c>
      <c r="EK381" s="240">
        <f t="shared" ca="1" si="731"/>
        <v>9.1424904216990852E-4</v>
      </c>
      <c r="EL381" s="240">
        <f t="shared" ca="1" si="732"/>
        <v>1.2470987610134902E-3</v>
      </c>
      <c r="EM381" s="240">
        <f t="shared" ca="1" si="733"/>
        <v>1.285436789990666E-3</v>
      </c>
      <c r="EN381" s="240">
        <f t="shared" ca="1" si="734"/>
        <v>1.0202093171234232E-3</v>
      </c>
      <c r="EO381" s="240">
        <f t="shared" ca="1" si="735"/>
        <v>5.1405179172426456E-4</v>
      </c>
      <c r="EP381" s="240">
        <f t="shared" ca="1" si="736"/>
        <v>-1.135029049274191E-4</v>
      </c>
      <c r="EQ381" s="240">
        <f t="shared" ca="1" si="737"/>
        <v>-7.142530425658819E-4</v>
      </c>
      <c r="ER381" s="240">
        <f t="shared" ca="1" si="738"/>
        <v>-1.14632698780129E-3</v>
      </c>
      <c r="ES381" s="240">
        <f t="shared" ca="1" si="739"/>
        <v>-1.307687250310834E-3</v>
      </c>
      <c r="ET381" s="240">
        <f t="shared" ca="1" si="740"/>
        <v>-1.1602273985314166E-3</v>
      </c>
      <c r="EU381" s="240">
        <f t="shared" ca="1" si="741"/>
        <v>-7.3877117817803119E-4</v>
      </c>
      <c r="EV381" s="240">
        <f t="shared" ca="1" si="742"/>
        <v>-1.4284862451435483E-4</v>
      </c>
      <c r="EW381" s="240">
        <f t="shared" ca="1" si="743"/>
        <v>4.8680869909376869E-4</v>
      </c>
      <c r="EX381" s="240">
        <f t="shared" ca="1" si="744"/>
        <v>1.0015025113154661E-3</v>
      </c>
      <c r="EY381" s="240">
        <f t="shared" ca="1" si="745"/>
        <v>1.2796840229610171E-3</v>
      </c>
      <c r="EZ381" s="240">
        <f t="shared" ca="1" si="746"/>
        <v>1.2556585916768674E-3</v>
      </c>
      <c r="FA381" s="240">
        <f t="shared" ca="1" si="747"/>
        <v>9.3510000256206473E-4</v>
      </c>
      <c r="FB381" s="240">
        <f t="shared" ca="1" si="748"/>
        <v>3.9371056142649196E-4</v>
      </c>
      <c r="FC381" s="240">
        <f t="shared" ca="1" si="749"/>
        <v>-2.4065657032094499E-4</v>
      </c>
      <c r="FD381" s="240">
        <f t="shared" ca="1" si="750"/>
        <v>-8.1819085496888096E-4</v>
      </c>
      <c r="FE381" s="240">
        <f t="shared" ca="1" si="751"/>
        <v>-1.2025032562638749E-3</v>
      </c>
      <c r="FF381" s="240">
        <f t="shared" ca="1" si="752"/>
        <v>-1.3028355293256259E-3</v>
      </c>
      <c r="FG381" s="240">
        <f t="shared" ca="1" si="753"/>
        <v>-1.0954934582577504E-3</v>
      </c>
      <c r="FH381" s="240">
        <f t="shared" ca="1" si="754"/>
        <v>-6.2944242225843505E-4</v>
      </c>
      <c r="FI381" s="240">
        <f t="shared" ca="1" si="755"/>
        <v>-1.4743855487553414E-5</v>
      </c>
      <c r="FJ381" s="240">
        <f t="shared" ca="1" si="756"/>
        <v>6.0343658291254652E-4</v>
      </c>
      <c r="FK381" s="240">
        <f t="shared" ca="1" si="757"/>
        <v>1.0791109638001058E-3</v>
      </c>
      <c r="FL381" s="240">
        <f t="shared" ca="1" si="758"/>
        <v>1.2999452282209814E-3</v>
      </c>
      <c r="FM381" s="240">
        <f t="shared" ca="1" si="759"/>
        <v>1.2137877147124112E-3</v>
      </c>
      <c r="FN381" s="240">
        <f t="shared" ca="1" si="760"/>
        <v>8.4098516379836315E-4</v>
      </c>
      <c r="FO381" s="240">
        <f t="shared" ca="1" si="761"/>
        <v>2.6957768319809631E-4</v>
      </c>
      <c r="FP381" s="240">
        <f t="shared" ca="1" si="762"/>
        <v>-3.6549258138601678E-4</v>
      </c>
      <c r="FQ381" s="240">
        <f t="shared" ca="1" si="763"/>
        <v>-9.1424904216989801E-4</v>
      </c>
      <c r="FR381" s="240">
        <f t="shared" ca="1" si="764"/>
        <v>-1.2470987610134912E-3</v>
      </c>
      <c r="FS381" s="240">
        <f t="shared" ca="1" si="765"/>
        <v>-1.2854367899906654E-3</v>
      </c>
      <c r="FT381" s="240">
        <f t="shared" ca="1" si="766"/>
        <v>-1.0202093171234323E-3</v>
      </c>
      <c r="FU381" s="240">
        <f t="shared" ca="1" si="767"/>
        <v>-5.1405179172426109E-4</v>
      </c>
      <c r="FV381" s="240">
        <f t="shared" ca="1" si="768"/>
        <v>1.135029049274229E-4</v>
      </c>
      <c r="FW381" s="240">
        <f t="shared" ca="1" si="769"/>
        <v>7.1425304256588526E-4</v>
      </c>
      <c r="FX381" s="240">
        <f t="shared" ca="1" si="770"/>
        <v>1.1463269878012917E-3</v>
      </c>
      <c r="FY381" s="240">
        <f t="shared" ca="1" si="771"/>
        <v>1.307687250310834E-3</v>
      </c>
      <c r="FZ381" s="240">
        <f t="shared" ca="1" si="772"/>
        <v>1.1602273985314149E-3</v>
      </c>
      <c r="GA381" s="240">
        <f t="shared" ca="1" si="773"/>
        <v>7.3877117817802815E-4</v>
      </c>
      <c r="GB381" s="240">
        <f t="shared" ca="1" si="774"/>
        <v>1.4284862451436947E-4</v>
      </c>
      <c r="GC381" s="240">
        <f t="shared" ca="1" si="775"/>
        <v>-4.8680869909377227E-4</v>
      </c>
      <c r="GD381" s="240">
        <f t="shared" ca="1" si="776"/>
        <v>-1.0015025113154685E-3</v>
      </c>
      <c r="GE381" s="240">
        <f t="shared" ca="1" si="777"/>
        <v>-1.2796840229610141E-3</v>
      </c>
      <c r="GF381" s="240">
        <f t="shared" ca="1" si="778"/>
        <v>-1.2556585916768663E-3</v>
      </c>
      <c r="GG381" s="240">
        <f t="shared" ca="1" si="779"/>
        <v>-9.3510000256206223E-4</v>
      </c>
      <c r="GH381" s="240">
        <f t="shared" ca="1" si="780"/>
        <v>-3.9371056142648822E-4</v>
      </c>
      <c r="GI381" s="240">
        <f t="shared" ca="1" si="781"/>
        <v>2.4065657032094879E-4</v>
      </c>
      <c r="GJ381" s="240">
        <f t="shared" ca="1" si="782"/>
        <v>8.1819085496886946E-4</v>
      </c>
      <c r="GK381" s="240">
        <f t="shared" ca="1" si="783"/>
        <v>1.2025032562638764E-3</v>
      </c>
      <c r="GL381" s="240">
        <f t="shared" ca="1" si="784"/>
        <v>1.3028355293256254E-3</v>
      </c>
      <c r="GM381" s="240">
        <f t="shared" ca="1" si="785"/>
        <v>1.0954934582577582E-3</v>
      </c>
      <c r="GN381" s="240">
        <f t="shared" ca="1" si="786"/>
        <v>6.294424222584318E-4</v>
      </c>
      <c r="GO381" s="240">
        <f t="shared" ca="1" si="787"/>
        <v>1.4743855487549511E-5</v>
      </c>
      <c r="GP381" s="240">
        <f t="shared" ca="1" si="788"/>
        <v>-6.0343658291253351E-4</v>
      </c>
      <c r="GQ381" s="240">
        <f t="shared" ca="1" si="789"/>
        <v>-1.079110963800108E-3</v>
      </c>
      <c r="GR381" s="240">
        <f t="shared" ca="1" si="790"/>
        <v>-1.2999452282209819E-3</v>
      </c>
      <c r="GS381" s="240">
        <f t="shared" ca="1" si="791"/>
        <v>-1.2137877147124097E-3</v>
      </c>
      <c r="GT381" s="240">
        <f t="shared" ca="1" si="792"/>
        <v>-8.4098516379836022E-4</v>
      </c>
      <c r="GU381" s="240">
        <f t="shared" ca="1" si="793"/>
        <v>-2.6957768319811078E-4</v>
      </c>
      <c r="GV381" s="240">
        <f t="shared" ca="1" si="794"/>
        <v>3.6549258138602041E-4</v>
      </c>
      <c r="GW381" s="240">
        <f t="shared" ca="1" si="795"/>
        <v>9.1424904216990072E-4</v>
      </c>
      <c r="GX381" s="240">
        <f t="shared" ca="1" si="796"/>
        <v>1.2470987610134869E-3</v>
      </c>
      <c r="GY381" s="240">
        <f t="shared" ca="1" si="797"/>
        <v>1.2854367899906649E-3</v>
      </c>
      <c r="GZ381" s="240">
        <f t="shared" ca="1" si="798"/>
        <v>1.0202093171234299E-3</v>
      </c>
      <c r="HA381" s="240">
        <f t="shared" ca="1" si="799"/>
        <v>5.1405179172425751E-4</v>
      </c>
      <c r="HB381" s="240">
        <f t="shared" ca="1" si="800"/>
        <v>-1.1350290492742669E-4</v>
      </c>
      <c r="HC381" s="240">
        <f t="shared" ca="1" si="801"/>
        <v>-7.142530425658729E-4</v>
      </c>
      <c r="HD381" s="240">
        <f t="shared" ca="1" si="802"/>
        <v>-1.1463269878012937E-3</v>
      </c>
      <c r="HE381" s="240">
        <f t="shared" ca="1" si="803"/>
        <v>-1.3076872503108338E-3</v>
      </c>
      <c r="HF381" s="240">
        <f t="shared" ca="1" si="804"/>
        <v>-1.1602273985314216E-3</v>
      </c>
      <c r="HG381" s="240">
        <f t="shared" ca="1" si="805"/>
        <v>-7.3877117817802479E-4</v>
      </c>
      <c r="HH381" s="240">
        <f t="shared" ca="1" si="806"/>
        <v>-1.4284862451436557E-4</v>
      </c>
      <c r="HI381" s="240">
        <f t="shared" ca="1" si="807"/>
        <v>4.8680869909375861E-4</v>
      </c>
      <c r="HJ381" s="240">
        <f t="shared" ca="1" si="808"/>
        <v>1.0015025113154709E-3</v>
      </c>
      <c r="HK381" s="240">
        <f t="shared" ca="1" si="809"/>
        <v>1.2796840229610147E-3</v>
      </c>
      <c r="HL381" s="240">
        <f t="shared" ca="1" si="810"/>
        <v>1.2556585916768655E-3</v>
      </c>
      <c r="HM381" s="240">
        <f t="shared" ca="1" si="811"/>
        <v>9.3510000256205941E-4</v>
      </c>
      <c r="HN381" s="240">
        <f t="shared" ca="1" si="812"/>
        <v>3.9371056142650237E-4</v>
      </c>
      <c r="HO381" s="240">
        <f t="shared" ca="1" si="813"/>
        <v>-2.4065657032095258E-4</v>
      </c>
      <c r="HP381" s="240">
        <f t="shared" ca="1" si="814"/>
        <v>-8.181908549688725E-4</v>
      </c>
      <c r="HQ381" s="240">
        <f t="shared" ca="1" si="815"/>
        <v>-1.2025032562638705E-3</v>
      </c>
      <c r="HR381" s="240">
        <f t="shared" ca="1" si="816"/>
        <v>-1.3028355293256252E-3</v>
      </c>
      <c r="HS381" s="240">
        <f t="shared" ca="1" si="817"/>
        <v>-1.0954934582577563E-3</v>
      </c>
      <c r="HT381" s="240">
        <f t="shared" ca="1" si="818"/>
        <v>-6.2944242225842844E-4</v>
      </c>
      <c r="HU381" s="240">
        <f t="shared" ca="1" si="819"/>
        <v>-1.4743855487545608E-5</v>
      </c>
      <c r="HV381" s="240">
        <f t="shared" ca="1" si="820"/>
        <v>6.0343658291253687E-4</v>
      </c>
      <c r="HW381" s="240">
        <f t="shared" ca="1" si="821"/>
        <v>1.0791109638001101E-3</v>
      </c>
      <c r="HX381" s="240">
        <f t="shared" ca="1" si="822"/>
        <v>1.2999452282209821E-3</v>
      </c>
      <c r="HY381" s="240">
        <f t="shared" ca="1" si="823"/>
        <v>1.2137877147124151E-3</v>
      </c>
      <c r="HZ381" s="240">
        <f t="shared" ca="1" si="824"/>
        <v>8.4098516379835708E-4</v>
      </c>
      <c r="IA381" s="240">
        <f t="shared" ca="1" si="825"/>
        <v>2.6957768319810693E-4</v>
      </c>
      <c r="IB381" s="240">
        <f t="shared" ca="1" si="826"/>
        <v>-3.6549258138600632E-4</v>
      </c>
      <c r="IC381" s="240">
        <f t="shared" ca="1" si="827"/>
        <v>-9.1424904216990343E-4</v>
      </c>
      <c r="ID381" s="240">
        <f t="shared" ca="1" si="828"/>
        <v>-1.247098761013488E-3</v>
      </c>
      <c r="IE381" s="240">
        <f t="shared" ca="1" si="829"/>
        <v>-7.2209580335813139E-4</v>
      </c>
      <c r="IF381" s="240">
        <f t="shared" ca="1" si="830"/>
        <v>-1.0202093171234276E-3</v>
      </c>
      <c r="IG381" s="240">
        <f t="shared" ca="1" si="831"/>
        <v>-5.1405179172427117E-4</v>
      </c>
      <c r="IH381" s="240">
        <f t="shared" ca="1" si="832"/>
        <v>1.1350290492743049E-4</v>
      </c>
      <c r="II381" s="240">
        <f t="shared" ca="1" si="833"/>
        <v>7.1425304256587604E-4</v>
      </c>
      <c r="IJ381" s="240">
        <f t="shared" ca="1" si="834"/>
        <v>1.1463269878012865E-3</v>
      </c>
      <c r="IK381" s="240">
        <f t="shared" ca="1" si="835"/>
        <v>1.3076872503108338E-3</v>
      </c>
      <c r="IL381" s="240">
        <f t="shared" ca="1" si="836"/>
        <v>1.1602273985314199E-3</v>
      </c>
      <c r="IM381" s="240">
        <f t="shared" ca="1" si="837"/>
        <v>7.3877117817803682E-4</v>
      </c>
      <c r="IN381" s="240">
        <f t="shared" ca="1" si="838"/>
        <v>1.4284862451436177E-4</v>
      </c>
      <c r="IO381" s="240">
        <f t="shared" ca="1" si="839"/>
        <v>-4.8680869909376213E-4</v>
      </c>
      <c r="IP381" s="240">
        <f t="shared" ca="1" si="840"/>
        <v>-1.0015025113154733E-3</v>
      </c>
      <c r="IQ381" s="240">
        <f t="shared" ca="1" si="841"/>
        <v>-1.2796840229610156E-3</v>
      </c>
      <c r="IR381" s="240">
        <f t="shared" ca="1" si="842"/>
        <v>-1.2556585916768696E-3</v>
      </c>
      <c r="IS381" s="240">
        <f t="shared" ca="1" si="843"/>
        <v>-9.3510000256205681E-4</v>
      </c>
      <c r="IT381" s="240">
        <f t="shared" ca="1" si="844"/>
        <v>-3.9371056142649858E-4</v>
      </c>
      <c r="IU381" s="240">
        <f t="shared" ca="1" si="845"/>
        <v>2.4065657032093811E-4</v>
      </c>
      <c r="IV381" s="240">
        <f t="shared" ca="1" si="846"/>
        <v>8.1819085496887553E-4</v>
      </c>
      <c r="IW381" s="240">
        <f t="shared" ca="1" si="847"/>
        <v>1.2025032562638721E-3</v>
      </c>
      <c r="IX381" s="240">
        <f t="shared" ca="1" si="848"/>
        <v>1.3028355293256248E-3</v>
      </c>
      <c r="IY381" s="240">
        <f t="shared" ca="1" si="849"/>
        <v>1.0954934582577541E-3</v>
      </c>
      <c r="IZ381" s="240">
        <f t="shared" ca="1" si="850"/>
        <v>6.2944242225844123E-4</v>
      </c>
      <c r="JA381" s="240">
        <f t="shared" ca="1" si="851"/>
        <v>1.4743855487541922E-5</v>
      </c>
      <c r="JB381" s="240">
        <f t="shared" ca="1" si="852"/>
        <v>-6.0343658291254034E-4</v>
      </c>
    </row>
    <row r="382" spans="2:262">
      <c r="B382" s="248">
        <v>21</v>
      </c>
      <c r="C382" s="247">
        <f t="shared" si="853"/>
        <v>4.1015625000000009E-4</v>
      </c>
      <c r="D382" s="244">
        <f t="shared" ca="1" si="597"/>
        <v>12.324256349169389</v>
      </c>
      <c r="E382" s="243">
        <f ca="1">AA361</f>
        <v>0.32425634916938884</v>
      </c>
      <c r="F382" s="242">
        <v>21</v>
      </c>
      <c r="G382" s="240">
        <f t="shared" ca="1" si="854"/>
        <v>5.0253595705438631E-3</v>
      </c>
      <c r="H382" s="240">
        <f t="shared" ca="1" si="598"/>
        <v>5.8728559343292118E-3</v>
      </c>
      <c r="I382" s="240">
        <f t="shared" ca="1" si="599"/>
        <v>5.1944315276870262E-3</v>
      </c>
      <c r="J382" s="240">
        <f t="shared" ca="1" si="600"/>
        <v>3.1663586625616507E-3</v>
      </c>
      <c r="K382" s="240">
        <f t="shared" ca="1" si="601"/>
        <v>3.1558343527151407E-4</v>
      </c>
      <c r="L382" s="240">
        <f t="shared" ca="1" si="602"/>
        <v>-2.6171885792833647E-3</v>
      </c>
      <c r="M382" s="240">
        <f t="shared" ca="1" si="603"/>
        <v>-4.8699469074970064E-3</v>
      </c>
      <c r="N382" s="240">
        <f t="shared" ca="1" si="604"/>
        <v>-5.8573663239231237E-3</v>
      </c>
      <c r="O382" s="240">
        <f t="shared" ca="1" si="605"/>
        <v>-5.3228895737105243E-3</v>
      </c>
      <c r="P382" s="240">
        <f t="shared" ca="1" si="606"/>
        <v>-3.405387622464319E-3</v>
      </c>
      <c r="Q382" s="240">
        <f t="shared" ca="1" si="607"/>
        <v>-6.0307736626713038E-4</v>
      </c>
      <c r="R382" s="240">
        <f t="shared" ca="1" si="608"/>
        <v>2.3559280804220512E-3</v>
      </c>
      <c r="S382" s="240">
        <f t="shared" ca="1" si="609"/>
        <v>4.7028021157930191E-3</v>
      </c>
      <c r="T382" s="240">
        <f t="shared" ca="1" si="610"/>
        <v>5.8277658049980087E-3</v>
      </c>
      <c r="U382" s="241">
        <f t="shared" ca="1" si="611"/>
        <v>5.4385243125208904E-3</v>
      </c>
      <c r="V382" s="240">
        <f t="shared" ca="1" si="612"/>
        <v>3.6362127053077417E-3</v>
      </c>
      <c r="W382" s="240">
        <f t="shared" ca="1" si="613"/>
        <v>8.8911843106406502E-4</v>
      </c>
      <c r="X382" s="240">
        <f t="shared" ca="1" si="614"/>
        <v>-2.0889919444600719E-3</v>
      </c>
      <c r="Y382" s="240">
        <f t="shared" ca="1" si="615"/>
        <v>-4.5243278618752672E-3</v>
      </c>
      <c r="Z382" s="240">
        <f t="shared" ca="1" si="616"/>
        <v>-5.7841256877966558E-3</v>
      </c>
      <c r="AA382" s="240">
        <f t="shared" ca="1" si="617"/>
        <v>-5.5410571699039245E-3</v>
      </c>
      <c r="AB382" s="240">
        <f t="shared" ca="1" si="618"/>
        <v>-3.858277833249461E-3</v>
      </c>
      <c r="AC382" s="240">
        <f t="shared" ca="1" si="619"/>
        <v>-1.1730175316830046E-3</v>
      </c>
      <c r="AD382" s="240">
        <f t="shared" ca="1" si="620"/>
        <v>1.8170232439298039E-3</v>
      </c>
      <c r="AE382" s="240">
        <f t="shared" ca="1" si="621"/>
        <v>4.3349541058539508E-3</v>
      </c>
      <c r="AF382" s="240">
        <f t="shared" ca="1" si="622"/>
        <v>5.7265511051838259E-3</v>
      </c>
      <c r="AG382" s="240">
        <f t="shared" ca="1" si="623"/>
        <v>5.6302411352253763E-3</v>
      </c>
      <c r="AH382" s="240">
        <f t="shared" ca="1" si="624"/>
        <v>4.0710480319456586E-3</v>
      </c>
      <c r="AI382" s="240">
        <f t="shared" ca="1" si="625"/>
        <v>1.4540907303238989E-3</v>
      </c>
      <c r="AJ382" s="240">
        <f t="shared" ca="1" si="626"/>
        <v>-1.5406771752524706E-3</v>
      </c>
      <c r="AK382" s="240">
        <f t="shared" ca="1" si="627"/>
        <v>-4.1351370656944816E-3</v>
      </c>
      <c r="AL382" s="240">
        <f t="shared" ca="1" si="628"/>
        <v>-5.6551807593719708E-3</v>
      </c>
      <c r="AM382" s="240">
        <f t="shared" ca="1" si="629"/>
        <v>-5.7058613565011858E-3</v>
      </c>
      <c r="AN382" s="240">
        <f t="shared" ca="1" si="630"/>
        <v>-4.2740107193511984E-3</v>
      </c>
      <c r="AO382" s="240">
        <f t="shared" ca="1" si="631"/>
        <v>-1.7316608970321568E-3</v>
      </c>
      <c r="AP382" s="240">
        <f t="shared" ca="1" si="632"/>
        <v>1.2606194803125707E-3</v>
      </c>
      <c r="AQ382" s="240">
        <f t="shared" ca="1" si="633"/>
        <v>3.9253581181485399E-3</v>
      </c>
      <c r="AR382" s="240">
        <f t="shared" ca="1" si="634"/>
        <v>5.5701865877754537E-3</v>
      </c>
      <c r="AS382" s="240">
        <f t="shared" ca="1" si="635"/>
        <v>5.7677356579947589E-3</v>
      </c>
      <c r="AT382" s="240">
        <f t="shared" ca="1" si="636"/>
        <v>4.4666769405747094E-3</v>
      </c>
      <c r="AU382" s="240">
        <f t="shared" ca="1" si="637"/>
        <v>2.0050593409638639E-3</v>
      </c>
      <c r="AV382" s="240">
        <f t="shared" ca="1" si="638"/>
        <v>-9.7752484262738325E-4</v>
      </c>
      <c r="AW382" s="240">
        <f t="shared" ca="1" si="639"/>
        <v>-3.7061226390751991E-3</v>
      </c>
      <c r="AX382" s="240">
        <f t="shared" ca="1" si="640"/>
        <v>-5.4717733487982681E-3</v>
      </c>
      <c r="AY382" s="240">
        <f t="shared" ca="1" si="641"/>
        <v>-5.8157149790942411E-3</v>
      </c>
      <c r="AZ382" s="240">
        <f t="shared" ca="1" si="642"/>
        <v>-4.6485825458136825E-3</v>
      </c>
      <c r="BA382" s="240">
        <f t="shared" ca="1" si="643"/>
        <v>-2.273627421320752E-3</v>
      </c>
      <c r="BB382" s="240">
        <f t="shared" ca="1" si="644"/>
        <v>6.9207526197522093E-4</v>
      </c>
      <c r="BC382" s="240">
        <f t="shared" ca="1" si="645"/>
        <v>3.4779587859463381E-3</v>
      </c>
      <c r="BD382" s="240">
        <f t="shared" ca="1" si="646"/>
        <v>5.3601781285530876E-3</v>
      </c>
      <c r="BE382" s="240">
        <f t="shared" ca="1" si="647"/>
        <v>5.8496837334126193E-3</v>
      </c>
      <c r="BF382" s="240">
        <f t="shared" ca="1" si="648"/>
        <v>4.8192893085320342E-3</v>
      </c>
      <c r="BG382" s="240">
        <f t="shared" ca="1" si="649"/>
        <v>2.5367181340734167E-3</v>
      </c>
      <c r="BH382" s="240">
        <f t="shared" ca="1" si="650"/>
        <v>-4.0495841139832726E-4</v>
      </c>
      <c r="BI382" s="240">
        <f t="shared" ca="1" si="651"/>
        <v>-3.2414162254689044E-3</v>
      </c>
      <c r="BJ382" s="240">
        <f t="shared" ca="1" si="652"/>
        <v>-5.2356697697000607E-3</v>
      </c>
      <c r="BK382" s="240">
        <f t="shared" ca="1" si="653"/>
        <v>-5.8695600872454229E-3</v>
      </c>
      <c r="BL382" s="240">
        <f t="shared" ca="1" si="654"/>
        <v>-4.9783859811862461E-3</v>
      </c>
      <c r="BM382" s="240">
        <f t="shared" ca="1" si="655"/>
        <v>-2.7936976706508521E-3</v>
      </c>
      <c r="BN382" s="240">
        <f t="shared" ca="1" si="656"/>
        <v>1.1686598053822859E-4</v>
      </c>
      <c r="BO382" s="240">
        <f t="shared" ca="1" si="657"/>
        <v>2.9970648093898041E-3</v>
      </c>
      <c r="BP382" s="240">
        <f t="shared" ca="1" si="658"/>
        <v>5.098548223781316E-3</v>
      </c>
      <c r="BQ382" s="240">
        <f t="shared" ca="1" si="659"/>
        <v>5.8752961567153095E-3</v>
      </c>
      <c r="BR382" s="240">
        <f t="shared" ca="1" si="660"/>
        <v>5.125489285956678E-3</v>
      </c>
      <c r="BS382" s="240">
        <f t="shared" ca="1" si="661"/>
        <v>3.0439469448406719E-3</v>
      </c>
      <c r="BT382" s="240">
        <f t="shared" ca="1" si="662"/>
        <v>1.7150799070523876E-4</v>
      </c>
      <c r="BU382" s="240">
        <f t="shared" ca="1" si="663"/>
        <v>-2.7454932016729929E-3</v>
      </c>
      <c r="BV382" s="240">
        <f t="shared" ca="1" si="664"/>
        <v>-4.9491438286114221E-3</v>
      </c>
      <c r="BW382" s="240">
        <f t="shared" ca="1" si="665"/>
        <v>-5.8668781231285029E-3</v>
      </c>
      <c r="BX382" s="240">
        <f t="shared" ca="1" si="666"/>
        <v>-5.2602448380974012E-3</v>
      </c>
      <c r="BY382" s="240">
        <f t="shared" ca="1" si="667"/>
        <v>-3.2868630842220726E-3</v>
      </c>
      <c r="BZ382" s="240">
        <f t="shared" ca="1" si="668"/>
        <v>-4.5946878417679098E-4</v>
      </c>
      <c r="CA382" s="240">
        <f t="shared" ca="1" si="669"/>
        <v>2.4873074603565474E-3</v>
      </c>
      <c r="CB382" s="240">
        <f t="shared" ca="1" si="670"/>
        <v>4.7878165124645797E-3</v>
      </c>
      <c r="CC382" s="240">
        <f t="shared" ca="1" si="671"/>
        <v>5.8443262662652481E-3</v>
      </c>
      <c r="CD382" s="240">
        <f t="shared" ca="1" si="672"/>
        <v>5.3823279996801148E-3</v>
      </c>
      <c r="CE382" s="240">
        <f t="shared" ca="1" si="673"/>
        <v>3.5218608825384138E-3</v>
      </c>
      <c r="CF382" s="240">
        <f t="shared" ca="1" si="674"/>
        <v>7.4632267710254959E-4</v>
      </c>
      <c r="CG382" s="240">
        <f t="shared" ca="1" si="675"/>
        <v>-2.2231295775057384E-3</v>
      </c>
      <c r="CH382" s="240">
        <f t="shared" ca="1" si="676"/>
        <v>-4.6149549269760117E-3</v>
      </c>
      <c r="CI382" s="240">
        <f t="shared" ca="1" si="677"/>
        <v>-5.8076949155240363E-3</v>
      </c>
      <c r="CJ382" s="240">
        <f t="shared" ca="1" si="678"/>
        <v>-5.491444661675329E-3</v>
      </c>
      <c r="CK382" s="240">
        <f t="shared" ca="1" si="679"/>
        <v>-3.748374209510138E-3</v>
      </c>
      <c r="CL382" s="240">
        <f t="shared" ca="1" si="680"/>
        <v>-1.0313786133289808E-3</v>
      </c>
      <c r="CM382" s="240">
        <f t="shared" ca="1" si="681"/>
        <v>1.9535959807795268E-3</v>
      </c>
      <c r="CN382" s="240">
        <f t="shared" ca="1" si="682"/>
        <v>4.4309755108460471E-3</v>
      </c>
      <c r="CO382" s="240">
        <f t="shared" ca="1" si="683"/>
        <v>5.7570723190373384E-3</v>
      </c>
      <c r="CP382" s="240">
        <f t="shared" ca="1" si="684"/>
        <v>5.5873319524868386E-3</v>
      </c>
      <c r="CQ382" s="240">
        <f t="shared" ca="1" si="685"/>
        <v>3.965857374692348E-3</v>
      </c>
      <c r="CR382" s="240">
        <f t="shared" ca="1" si="686"/>
        <v>1.3139498681378468E-3</v>
      </c>
      <c r="CS382" s="240">
        <f t="shared" ca="1" si="687"/>
        <v>-1.6793560002208187E-3</v>
      </c>
      <c r="CT382" s="240">
        <f t="shared" ca="1" si="688"/>
        <v>-4.2363214866028374E-3</v>
      </c>
      <c r="CU382" s="240">
        <f t="shared" ca="1" si="689"/>
        <v>-5.6925804310740931E-3</v>
      </c>
      <c r="CV382" s="240">
        <f t="shared" ca="1" si="690"/>
        <v>-5.669758871232328E-3</v>
      </c>
      <c r="CW382" s="240">
        <f t="shared" ca="1" si="691"/>
        <v>-4.1737864420908133E-3</v>
      </c>
      <c r="CX382" s="240">
        <f t="shared" ca="1" si="692"/>
        <v>-1.5933557026259525E-3</v>
      </c>
      <c r="CY382" s="240">
        <f t="shared" ca="1" si="693"/>
        <v>1.4010703039633657E-3</v>
      </c>
      <c r="CZ382" s="240">
        <f t="shared" ca="1" si="694"/>
        <v>4.0314617928404912E-3</v>
      </c>
      <c r="DA382" s="240">
        <f t="shared" ca="1" si="695"/>
        <v>5.6143746182412326E-3</v>
      </c>
      <c r="DB382" s="240">
        <f t="shared" ca="1" si="696"/>
        <v>5.7385268442447842E-3</v>
      </c>
      <c r="DC382" s="240">
        <f t="shared" ca="1" si="697"/>
        <v>4.3716604923697963E-3</v>
      </c>
      <c r="DD382" s="240">
        <f t="shared" ca="1" si="698"/>
        <v>1.8689230036649553E-3</v>
      </c>
      <c r="DE382" s="240">
        <f t="shared" ca="1" si="699"/>
        <v>-1.1194093066244405E-3</v>
      </c>
      <c r="DF382" s="240">
        <f t="shared" ca="1" si="700"/>
        <v>-3.816889954504815E-3</v>
      </c>
      <c r="DG382" s="240">
        <f t="shared" ca="1" si="701"/>
        <v>-5.5226432851918916E-3</v>
      </c>
      <c r="DH382" s="240">
        <f t="shared" ca="1" si="702"/>
        <v>-5.7934702034538764E-3</v>
      </c>
      <c r="DI382" s="240">
        <f t="shared" ca="1" si="703"/>
        <v>-4.559002829610425E-3</v>
      </c>
      <c r="DJ382" s="240">
        <f t="shared" ca="1" si="704"/>
        <v>-2.1399879054898067E-3</v>
      </c>
      <c r="DK382" s="240">
        <f t="shared" ca="1" si="705"/>
        <v>8.3505155421714078E-4</v>
      </c>
      <c r="DL382" s="240">
        <f t="shared" ca="1" si="706"/>
        <v>3.5931228939486606E-3</v>
      </c>
      <c r="DM382" s="240">
        <f t="shared" ca="1" si="707"/>
        <v>5.4176074207421161E-3</v>
      </c>
      <c r="DN382" s="240">
        <f t="shared" ca="1" si="708"/>
        <v>5.8344565854947898E-3</v>
      </c>
      <c r="DO382" s="240">
        <f t="shared" ca="1" si="709"/>
        <v>4.7353621297130345E-3</v>
      </c>
      <c r="DP382" s="240">
        <f t="shared" ca="1" si="710"/>
        <v>2.4058973890094927E-3</v>
      </c>
      <c r="DQ382" s="240">
        <f t="shared" ca="1" si="711"/>
        <v>-5.4868208947385453E-4</v>
      </c>
      <c r="DR382" s="240">
        <f t="shared" ca="1" si="712"/>
        <v>-3.3606996856206223E-3</v>
      </c>
      <c r="DS382" s="240">
        <f t="shared" ca="1" si="713"/>
        <v>-5.299520065489392E-3</v>
      </c>
      <c r="DT382" s="240">
        <f t="shared" ca="1" si="714"/>
        <v>-5.8613872505832052E-3</v>
      </c>
      <c r="DU382" s="240">
        <f t="shared" ca="1" si="715"/>
        <v>-4.9003135276764059E-3</v>
      </c>
      <c r="DV382" s="240">
        <f t="shared" ca="1" si="716"/>
        <v>-2.6660108549873707E-3</v>
      </c>
      <c r="DW382" s="240">
        <f t="shared" ca="1" si="717"/>
        <v>2.6099080151815003E-4</v>
      </c>
      <c r="DX382" s="240">
        <f t="shared" ca="1" si="718"/>
        <v>3.1201802573873638E-3</v>
      </c>
      <c r="DY382" s="240">
        <f t="shared" ca="1" si="719"/>
        <v>5.1686657022157675E-3</v>
      </c>
      <c r="DZ382" s="240">
        <f t="shared" ca="1" si="720"/>
        <v>5.8741973203880748E-3</v>
      </c>
      <c r="EA382" s="240">
        <f t="shared" ca="1" si="721"/>
        <v>5.0534596411348784E-3</v>
      </c>
      <c r="EB382" s="240">
        <f t="shared" ca="1" si="722"/>
        <v>2.9197016673005761E-3</v>
      </c>
      <c r="EC382" s="240">
        <f t="shared" ca="1" si="723"/>
        <v>2.7329236138463799E-5</v>
      </c>
      <c r="ED382" s="240">
        <f t="shared" ca="1" si="724"/>
        <v>-2.8721440416185451E-3</v>
      </c>
      <c r="EE382" s="240">
        <f t="shared" ca="1" si="725"/>
        <v>-5.0253595705438579E-3</v>
      </c>
      <c r="EF382" s="240">
        <f t="shared" ca="1" si="726"/>
        <v>-5.872855934329211E-3</v>
      </c>
      <c r="EG382" s="240">
        <f t="shared" ca="1" si="727"/>
        <v>-5.1944315276870054E-3</v>
      </c>
      <c r="EH382" s="240">
        <f t="shared" ca="1" si="728"/>
        <v>-3.1663586625616277E-3</v>
      </c>
      <c r="EI382" s="240">
        <f t="shared" ca="1" si="729"/>
        <v>-3.1558343527150323E-4</v>
      </c>
      <c r="EJ382" s="240">
        <f t="shared" ca="1" si="730"/>
        <v>2.6171885792833603E-3</v>
      </c>
      <c r="EK382" s="240">
        <f t="shared" ca="1" si="731"/>
        <v>4.8699469074969951E-3</v>
      </c>
      <c r="EL382" s="240">
        <f t="shared" ca="1" si="732"/>
        <v>5.857366323923128E-3</v>
      </c>
      <c r="EM382" s="240">
        <f t="shared" ca="1" si="733"/>
        <v>5.3228895737105104E-3</v>
      </c>
      <c r="EN382" s="240">
        <f t="shared" ca="1" si="734"/>
        <v>3.4053876224643047E-3</v>
      </c>
      <c r="EO382" s="240">
        <f t="shared" ca="1" si="735"/>
        <v>6.0307736626712951E-4</v>
      </c>
      <c r="EP382" s="240">
        <f t="shared" ca="1" si="736"/>
        <v>-2.3559280804220368E-3</v>
      </c>
      <c r="EQ382" s="240">
        <f t="shared" ca="1" si="737"/>
        <v>-4.7028021157930009E-3</v>
      </c>
      <c r="ER382" s="240">
        <f t="shared" ca="1" si="738"/>
        <v>-5.8277658049980131E-3</v>
      </c>
      <c r="ES382" s="240">
        <f t="shared" ca="1" si="739"/>
        <v>-5.4385243125208826E-3</v>
      </c>
      <c r="ET382" s="240">
        <f t="shared" ca="1" si="740"/>
        <v>-3.6362127053077365E-3</v>
      </c>
      <c r="EU382" s="240">
        <f t="shared" ca="1" si="741"/>
        <v>-8.8911843106407977E-4</v>
      </c>
      <c r="EV382" s="240">
        <f t="shared" ca="1" si="742"/>
        <v>2.088991944460048E-3</v>
      </c>
      <c r="EW382" s="240">
        <f t="shared" ca="1" si="743"/>
        <v>4.5243278618752976E-3</v>
      </c>
      <c r="EX382" s="240">
        <f t="shared" ca="1" si="744"/>
        <v>5.7841256877966592E-3</v>
      </c>
      <c r="EY382" s="240">
        <f t="shared" ca="1" si="745"/>
        <v>5.5410571699039228E-3</v>
      </c>
      <c r="EZ382" s="240">
        <f t="shared" ca="1" si="746"/>
        <v>3.8582778332494653E-3</v>
      </c>
      <c r="FA382" s="240">
        <f t="shared" ca="1" si="747"/>
        <v>1.1730175316830198E-3</v>
      </c>
      <c r="FB382" s="240">
        <f t="shared" ca="1" si="748"/>
        <v>-1.8170232439297701E-3</v>
      </c>
      <c r="FC382" s="240">
        <f t="shared" ca="1" si="749"/>
        <v>-4.3349541058539682E-3</v>
      </c>
      <c r="FD382" s="240">
        <f t="shared" ca="1" si="750"/>
        <v>-5.7265511051838294E-3</v>
      </c>
      <c r="FE382" s="240">
        <f t="shared" ca="1" si="751"/>
        <v>-5.6302411352253754E-3</v>
      </c>
      <c r="FF382" s="240">
        <f t="shared" ca="1" si="752"/>
        <v>-4.0710480319456699E-3</v>
      </c>
      <c r="FG382" s="240">
        <f t="shared" ca="1" si="753"/>
        <v>-1.454090730323934E-3</v>
      </c>
      <c r="FH382" s="240">
        <f t="shared" ca="1" si="754"/>
        <v>1.5406771752525059E-3</v>
      </c>
      <c r="FI382" s="240">
        <f t="shared" ca="1" si="755"/>
        <v>4.1351370656945007E-3</v>
      </c>
      <c r="FJ382" s="240">
        <f t="shared" ca="1" si="756"/>
        <v>5.6551807593719725E-3</v>
      </c>
      <c r="FK382" s="240">
        <f t="shared" ca="1" si="757"/>
        <v>5.7058613565011893E-3</v>
      </c>
      <c r="FL382" s="240">
        <f t="shared" ca="1" si="758"/>
        <v>4.2740107193512226E-3</v>
      </c>
      <c r="FM382" s="240">
        <f t="shared" ca="1" si="759"/>
        <v>1.7316608970321112E-3</v>
      </c>
      <c r="FN382" s="240">
        <f t="shared" ca="1" si="760"/>
        <v>-1.2606194803125969E-3</v>
      </c>
      <c r="FO382" s="240">
        <f t="shared" ca="1" si="761"/>
        <v>-3.9253581181485451E-3</v>
      </c>
      <c r="FP382" s="240">
        <f t="shared" ca="1" si="762"/>
        <v>-5.5701865877754546E-3</v>
      </c>
      <c r="FQ382" s="240">
        <f t="shared" ca="1" si="763"/>
        <v>-5.7677356579947624E-3</v>
      </c>
      <c r="FR382" s="240">
        <f t="shared" ca="1" si="764"/>
        <v>-4.4666769405746782E-3</v>
      </c>
      <c r="FS382" s="240">
        <f t="shared" ca="1" si="765"/>
        <v>-2.0050593409638388E-3</v>
      </c>
      <c r="FT382" s="240">
        <f t="shared" ca="1" si="766"/>
        <v>9.7752484262738867E-4</v>
      </c>
      <c r="FU382" s="240">
        <f t="shared" ca="1" si="767"/>
        <v>3.7061226390752034E-3</v>
      </c>
      <c r="FV382" s="240">
        <f t="shared" ca="1" si="768"/>
        <v>5.4717733487982629E-3</v>
      </c>
      <c r="FW382" s="240">
        <f t="shared" ca="1" si="769"/>
        <v>5.8157149790942471E-3</v>
      </c>
      <c r="FX382" s="240">
        <f t="shared" ca="1" si="770"/>
        <v>4.648582545813653E-3</v>
      </c>
      <c r="FY382" s="240">
        <f t="shared" ca="1" si="771"/>
        <v>2.2736274213207277E-3</v>
      </c>
      <c r="FZ382" s="240">
        <f t="shared" ca="1" si="772"/>
        <v>-6.9207526197522743E-4</v>
      </c>
      <c r="GA382" s="240">
        <f t="shared" ca="1" si="773"/>
        <v>-3.477958785946326E-3</v>
      </c>
      <c r="GB382" s="240">
        <f t="shared" ca="1" si="774"/>
        <v>-5.3601781285530737E-3</v>
      </c>
      <c r="GC382" s="240">
        <f t="shared" ca="1" si="775"/>
        <v>-5.849683733412615E-3</v>
      </c>
      <c r="GD382" s="240">
        <f t="shared" ca="1" si="776"/>
        <v>-4.8192893085320203E-3</v>
      </c>
      <c r="GE382" s="240">
        <f t="shared" ca="1" si="777"/>
        <v>-2.5367181340734124E-3</v>
      </c>
      <c r="GF382" s="240">
        <f t="shared" ca="1" si="778"/>
        <v>4.049584113983329E-4</v>
      </c>
      <c r="GG382" s="240">
        <f t="shared" ca="1" si="779"/>
        <v>3.2414162254688918E-3</v>
      </c>
      <c r="GH382" s="240">
        <f t="shared" ca="1" si="780"/>
        <v>5.2356697697000451E-3</v>
      </c>
      <c r="GI382" s="240">
        <f t="shared" ca="1" si="781"/>
        <v>5.8695600872454221E-3</v>
      </c>
      <c r="GJ382" s="240">
        <f t="shared" ca="1" si="782"/>
        <v>4.9783859811862426E-3</v>
      </c>
      <c r="GK382" s="240">
        <f t="shared" ca="1" si="783"/>
        <v>2.7936976706508469E-3</v>
      </c>
      <c r="GL382" s="240">
        <f t="shared" ca="1" si="784"/>
        <v>-1.1686598053821298E-4</v>
      </c>
      <c r="GM382" s="240">
        <f t="shared" ca="1" si="785"/>
        <v>-2.9970648093897729E-3</v>
      </c>
      <c r="GN382" s="240">
        <f t="shared" ca="1" si="786"/>
        <v>-5.0985482237813394E-3</v>
      </c>
      <c r="GO382" s="240">
        <f t="shared" ca="1" si="787"/>
        <v>-5.8752961567153095E-3</v>
      </c>
      <c r="GP382" s="240">
        <f t="shared" ca="1" si="788"/>
        <v>-5.1254892859566754E-3</v>
      </c>
      <c r="GQ382" s="240">
        <f t="shared" ca="1" si="789"/>
        <v>-3.043946944840668E-3</v>
      </c>
      <c r="GR382" s="240">
        <f t="shared" ca="1" si="790"/>
        <v>-1.7150799070527432E-4</v>
      </c>
      <c r="GS382" s="240">
        <f t="shared" ca="1" si="791"/>
        <v>2.7454932016730341E-3</v>
      </c>
      <c r="GT382" s="240">
        <f t="shared" ca="1" si="792"/>
        <v>4.9491438286114239E-3</v>
      </c>
      <c r="GU382" s="240">
        <f t="shared" ca="1" si="793"/>
        <v>5.8668781231285038E-3</v>
      </c>
      <c r="GV382" s="240">
        <f t="shared" ca="1" si="794"/>
        <v>5.2602448380973986E-3</v>
      </c>
      <c r="GW382" s="240">
        <f t="shared" ca="1" si="795"/>
        <v>3.2868630842221034E-3</v>
      </c>
      <c r="GX382" s="240">
        <f t="shared" ca="1" si="796"/>
        <v>4.5946878417674414E-4</v>
      </c>
      <c r="GY382" s="240">
        <f t="shared" ca="1" si="797"/>
        <v>-2.4873074603565903E-3</v>
      </c>
      <c r="GZ382" s="240">
        <f t="shared" ca="1" si="798"/>
        <v>-4.7878165124645823E-3</v>
      </c>
      <c r="HA382" s="240">
        <f t="shared" ca="1" si="799"/>
        <v>-5.8443262662652481E-3</v>
      </c>
      <c r="HB382" s="240">
        <f t="shared" ca="1" si="800"/>
        <v>-5.3823279996801122E-3</v>
      </c>
      <c r="HC382" s="240">
        <f t="shared" ca="1" si="801"/>
        <v>-3.5218608825384424E-3</v>
      </c>
      <c r="HD382" s="240">
        <f t="shared" ca="1" si="802"/>
        <v>-7.4632267710250276E-4</v>
      </c>
      <c r="HE382" s="240">
        <f t="shared" ca="1" si="803"/>
        <v>2.2231295775057437E-3</v>
      </c>
      <c r="HF382" s="240">
        <f t="shared" ca="1" si="804"/>
        <v>4.614954926976016E-3</v>
      </c>
      <c r="HG382" s="240">
        <f t="shared" ca="1" si="805"/>
        <v>5.8076949155240372E-3</v>
      </c>
      <c r="HH382" s="240">
        <f t="shared" ca="1" si="806"/>
        <v>5.491444661675342E-3</v>
      </c>
      <c r="HI382" s="240">
        <f t="shared" ca="1" si="807"/>
        <v>3.7483742095101016E-3</v>
      </c>
      <c r="HJ382" s="240">
        <f t="shared" ca="1" si="808"/>
        <v>1.0313786133289752E-3</v>
      </c>
      <c r="HK382" s="240">
        <f t="shared" ca="1" si="809"/>
        <v>-1.9535959807795321E-3</v>
      </c>
      <c r="HL382" s="240">
        <f t="shared" ca="1" si="810"/>
        <v>-4.4309755108460514E-3</v>
      </c>
      <c r="HM382" s="240">
        <f t="shared" ca="1" si="811"/>
        <v>-5.7570723190373315E-3</v>
      </c>
      <c r="HN382" s="240">
        <f t="shared" ca="1" si="812"/>
        <v>-5.5873319524868507E-3</v>
      </c>
      <c r="HO382" s="240">
        <f t="shared" ca="1" si="813"/>
        <v>-3.9658573746923125E-3</v>
      </c>
      <c r="HP382" s="240">
        <f t="shared" ca="1" si="814"/>
        <v>-1.3139498681378416E-3</v>
      </c>
      <c r="HQ382" s="240">
        <f t="shared" ca="1" si="815"/>
        <v>1.6793560002208246E-3</v>
      </c>
      <c r="HR382" s="240">
        <f t="shared" ca="1" si="816"/>
        <v>4.2363214866028408E-3</v>
      </c>
      <c r="HS382" s="240">
        <f t="shared" ca="1" si="817"/>
        <v>5.6925804310740853E-3</v>
      </c>
      <c r="HT382" s="240">
        <f t="shared" ca="1" si="818"/>
        <v>5.6697588712323159E-3</v>
      </c>
      <c r="HU382" s="240">
        <f t="shared" ca="1" si="819"/>
        <v>4.1737864420908098E-3</v>
      </c>
      <c r="HV382" s="240">
        <f t="shared" ca="1" si="820"/>
        <v>1.5933557026259473E-3</v>
      </c>
      <c r="HW382" s="240">
        <f t="shared" ca="1" si="821"/>
        <v>-1.4010703039633709E-3</v>
      </c>
      <c r="HX382" s="240">
        <f t="shared" ca="1" si="822"/>
        <v>-4.0314617928404652E-3</v>
      </c>
      <c r="HY382" s="240">
        <f t="shared" ca="1" si="823"/>
        <v>-5.6143746182412474E-3</v>
      </c>
      <c r="HZ382" s="240">
        <f t="shared" ca="1" si="824"/>
        <v>-5.7385268442447833E-3</v>
      </c>
      <c r="IA382" s="240">
        <f t="shared" ca="1" si="825"/>
        <v>-4.3716604923697928E-3</v>
      </c>
      <c r="IB382" s="240">
        <f t="shared" ca="1" si="826"/>
        <v>-1.8689230036649494E-3</v>
      </c>
      <c r="IC382" s="240">
        <f t="shared" ca="1" si="827"/>
        <v>1.1194093066244049E-3</v>
      </c>
      <c r="ID382" s="240">
        <f t="shared" ca="1" si="828"/>
        <v>3.816889954504851E-3</v>
      </c>
      <c r="IE382" s="240">
        <f t="shared" ca="1" si="829"/>
        <v>7.1146367760504372E-3</v>
      </c>
      <c r="IF382" s="240">
        <f t="shared" ca="1" si="830"/>
        <v>5.7934702034538755E-3</v>
      </c>
      <c r="IG382" s="240">
        <f t="shared" ca="1" si="831"/>
        <v>4.5590028296104215E-3</v>
      </c>
      <c r="IH382" s="240">
        <f t="shared" ca="1" si="832"/>
        <v>2.1399879054898024E-3</v>
      </c>
      <c r="II382" s="240">
        <f t="shared" ca="1" si="833"/>
        <v>-8.35051554217105E-4</v>
      </c>
      <c r="IJ382" s="240">
        <f t="shared" ca="1" si="834"/>
        <v>-3.5931228939486979E-3</v>
      </c>
      <c r="IK382" s="240">
        <f t="shared" ca="1" si="835"/>
        <v>-5.4176074207421179E-3</v>
      </c>
      <c r="IL382" s="240">
        <f t="shared" ca="1" si="836"/>
        <v>-5.834456585494789E-3</v>
      </c>
      <c r="IM382" s="240">
        <f t="shared" ca="1" si="837"/>
        <v>-4.7353621297130319E-3</v>
      </c>
      <c r="IN382" s="240">
        <f t="shared" ca="1" si="838"/>
        <v>-2.4058973890095253E-3</v>
      </c>
      <c r="IO382" s="240">
        <f t="shared" ca="1" si="839"/>
        <v>5.486820894739018E-4</v>
      </c>
      <c r="IP382" s="240">
        <f t="shared" ca="1" si="840"/>
        <v>3.3606996856206271E-3</v>
      </c>
      <c r="IQ382" s="240">
        <f t="shared" ca="1" si="841"/>
        <v>5.2995200654893946E-3</v>
      </c>
      <c r="IR382" s="240">
        <f t="shared" ca="1" si="842"/>
        <v>5.8613872505832044E-3</v>
      </c>
      <c r="IS382" s="240">
        <f t="shared" ca="1" si="843"/>
        <v>4.9003135276764268E-3</v>
      </c>
      <c r="IT382" s="240">
        <f t="shared" ca="1" si="844"/>
        <v>2.6660108549874028E-3</v>
      </c>
      <c r="IU382" s="240">
        <f t="shared" ca="1" si="845"/>
        <v>-2.6099080151819817E-4</v>
      </c>
      <c r="IV382" s="240">
        <f t="shared" ca="1" si="846"/>
        <v>-3.1201802573872974E-3</v>
      </c>
      <c r="IW382" s="240">
        <f t="shared" ca="1" si="847"/>
        <v>-5.1686657022157701E-3</v>
      </c>
      <c r="IX382" s="240">
        <f t="shared" ca="1" si="848"/>
        <v>-5.8741973203880731E-3</v>
      </c>
      <c r="IY382" s="240">
        <f t="shared" ca="1" si="849"/>
        <v>-5.053459641134875E-3</v>
      </c>
      <c r="IZ382" s="240">
        <f t="shared" ca="1" si="850"/>
        <v>-2.9197016673005709E-3</v>
      </c>
      <c r="JA382" s="240">
        <f t="shared" ca="1" si="851"/>
        <v>-2.7329236138540994E-5</v>
      </c>
      <c r="JB382" s="240">
        <f t="shared" ca="1" si="852"/>
        <v>2.8721440416185498E-3</v>
      </c>
    </row>
    <row r="383" spans="2:262">
      <c r="B383" s="248">
        <v>22</v>
      </c>
      <c r="C383" s="247">
        <f t="shared" si="853"/>
        <v>4.2968750000000011E-4</v>
      </c>
      <c r="D383" s="244">
        <f t="shared" ca="1" si="597"/>
        <v>12.324847022034438</v>
      </c>
      <c r="E383" s="243">
        <f ca="1">AB361</f>
        <v>0.3248470220344391</v>
      </c>
      <c r="F383" s="242">
        <v>22</v>
      </c>
      <c r="G383" s="240">
        <f t="shared" ca="1" si="854"/>
        <v>-5.5491958133493794E-4</v>
      </c>
      <c r="H383" s="240">
        <f t="shared" ca="1" si="598"/>
        <v>-6.4222638959485667E-4</v>
      </c>
      <c r="I383" s="240">
        <f t="shared" ca="1" si="599"/>
        <v>-5.4679231557044114E-4</v>
      </c>
      <c r="J383" s="240">
        <f t="shared" ca="1" si="600"/>
        <v>-2.9577243599127268E-4</v>
      </c>
      <c r="K383" s="240">
        <f t="shared" ca="1" si="601"/>
        <v>3.9407354772063653E-5</v>
      </c>
      <c r="L383" s="240">
        <f t="shared" ca="1" si="602"/>
        <v>3.6337406725613211E-4</v>
      </c>
      <c r="M383" s="240">
        <f t="shared" ca="1" si="603"/>
        <v>5.8394531246343153E-4</v>
      </c>
      <c r="N383" s="240">
        <f t="shared" ca="1" si="604"/>
        <v>6.3835913509473533E-4</v>
      </c>
      <c r="O383" s="240">
        <f t="shared" ca="1" si="605"/>
        <v>5.1113247478813489E-4</v>
      </c>
      <c r="P383" s="240">
        <f t="shared" ca="1" si="606"/>
        <v>2.3846675915731687E-4</v>
      </c>
      <c r="Q383" s="240">
        <f t="shared" ca="1" si="607"/>
        <v>-1.0205295106158476E-4</v>
      </c>
      <c r="R383" s="240">
        <f t="shared" ca="1" si="608"/>
        <v>-4.1353423087827468E-4</v>
      </c>
      <c r="S383" s="240">
        <f t="shared" ca="1" si="609"/>
        <v>-6.0734733101592349E-4</v>
      </c>
      <c r="T383" s="240">
        <f t="shared" ca="1" si="610"/>
        <v>-6.2834413316105193E-4</v>
      </c>
      <c r="U383" s="241">
        <f t="shared" ca="1" si="611"/>
        <v>-4.7055014886018619E-4</v>
      </c>
      <c r="V383" s="240">
        <f t="shared" ca="1" si="612"/>
        <v>-1.7886451707348539E-4</v>
      </c>
      <c r="W383" s="240">
        <f t="shared" ca="1" si="613"/>
        <v>1.63715721644565E-4</v>
      </c>
      <c r="X383" s="240">
        <f t="shared" ca="1" si="614"/>
        <v>4.5971183379625385E-4</v>
      </c>
      <c r="Y383" s="240">
        <f t="shared" ca="1" si="615"/>
        <v>6.249002627609088E-4</v>
      </c>
      <c r="Z383" s="240">
        <f t="shared" ca="1" si="616"/>
        <v>6.1227783373718437E-4</v>
      </c>
      <c r="AA383" s="240">
        <f t="shared" ca="1" si="617"/>
        <v>4.2543616776983699E-4</v>
      </c>
      <c r="AB383" s="240">
        <f t="shared" ca="1" si="618"/>
        <v>1.1753971191294529E-4</v>
      </c>
      <c r="AC383" s="240">
        <f t="shared" ca="1" si="619"/>
        <v>-2.2380182033199101E-4</v>
      </c>
      <c r="AD383" s="240">
        <f t="shared" ca="1" si="620"/>
        <v>-5.0146216045072393E-4</v>
      </c>
      <c r="AE383" s="240">
        <f t="shared" ca="1" si="621"/>
        <v>-6.364350633702746E-4</v>
      </c>
      <c r="AF383" s="240">
        <f t="shared" ca="1" si="622"/>
        <v>-5.9031496406931764E-4</v>
      </c>
      <c r="AG383" s="240">
        <f t="shared" ca="1" si="623"/>
        <v>-3.7622500381679811E-4</v>
      </c>
      <c r="AH383" s="240">
        <f t="shared" ca="1" si="624"/>
        <v>-5.5082935072940978E-5</v>
      </c>
      <c r="AI383" s="240">
        <f t="shared" ca="1" si="625"/>
        <v>2.8173258514710024E-4</v>
      </c>
      <c r="AJ383" s="240">
        <f t="shared" ca="1" si="626"/>
        <v>5.3838313237295225E-4</v>
      </c>
      <c r="AK383" s="240">
        <f t="shared" ca="1" si="627"/>
        <v>6.4184064640858938E-4</v>
      </c>
      <c r="AL383" s="240">
        <f t="shared" ca="1" si="628"/>
        <v>5.6266703859847878E-4</v>
      </c>
      <c r="AM383" s="240">
        <f t="shared" ca="1" si="629"/>
        <v>3.2339058741149592E-4</v>
      </c>
      <c r="AN383" s="240">
        <f t="shared" ca="1" si="630"/>
        <v>-7.9043205432109361E-6</v>
      </c>
      <c r="AO383" s="240">
        <f t="shared" ca="1" si="631"/>
        <v>-3.3695011115654581E-4</v>
      </c>
      <c r="AP383" s="240">
        <f t="shared" ca="1" si="632"/>
        <v>-5.701191804202715E-4</v>
      </c>
      <c r="AQ383" s="240">
        <f t="shared" ca="1" si="633"/>
        <v>-6.4106495315620175E-4</v>
      </c>
      <c r="AR383" s="240">
        <f t="shared" ca="1" si="634"/>
        <v>-5.2960032196084554E-4</v>
      </c>
      <c r="AS383" s="240">
        <f t="shared" ca="1" si="635"/>
        <v>-2.6744174286614353E-4</v>
      </c>
      <c r="AT383" s="240">
        <f t="shared" ca="1" si="636"/>
        <v>7.0815453231590691E-5</v>
      </c>
      <c r="AU383" s="240">
        <f t="shared" ca="1" si="637"/>
        <v>3.889226233998866E-4</v>
      </c>
      <c r="AV383" s="240">
        <f t="shared" ca="1" si="638"/>
        <v>5.9636466910129742E-4</v>
      </c>
      <c r="AW383" s="240">
        <f t="shared" ca="1" si="639"/>
        <v>6.3411545396316945E-4</v>
      </c>
      <c r="AX383" s="240">
        <f t="shared" ca="1" si="640"/>
        <v>4.914332647137443E-4</v>
      </c>
      <c r="AY383" s="240">
        <f t="shared" ca="1" si="641"/>
        <v>2.0891728813846204E-4</v>
      </c>
      <c r="AZ383" s="240">
        <f t="shared" ca="1" si="642"/>
        <v>-1.3304459439368563E-4</v>
      </c>
      <c r="BA383" s="240">
        <f t="shared" ca="1" si="643"/>
        <v>-4.3714959817315398E-4</v>
      </c>
      <c r="BB383" s="240">
        <f t="shared" ca="1" si="644"/>
        <v>-6.1686684001278805E-4</v>
      </c>
      <c r="BC383" s="240">
        <f t="shared" ca="1" si="645"/>
        <v>-6.2105907630570392E-4</v>
      </c>
      <c r="BD383" s="240">
        <f t="shared" ca="1" si="646"/>
        <v>-4.4853343648270066E-4</v>
      </c>
      <c r="BE383" s="240">
        <f t="shared" ca="1" si="647"/>
        <v>-1.4838084572020043E-4</v>
      </c>
      <c r="BF383" s="240">
        <f t="shared" ca="1" si="648"/>
        <v>1.9399244338219601E-4</v>
      </c>
      <c r="BG383" s="240">
        <f t="shared" ca="1" si="649"/>
        <v>4.8116658334573532E-4</v>
      </c>
      <c r="BH383" s="240">
        <f t="shared" ca="1" si="650"/>
        <v>6.3142824604123932E-4</v>
      </c>
      <c r="BI383" s="240">
        <f t="shared" ca="1" si="651"/>
        <v>6.020215602379886E-4</v>
      </c>
      <c r="BJ383" s="240">
        <f t="shared" ca="1" si="652"/>
        <v>4.0131398606501093E-4</v>
      </c>
      <c r="BK383" s="240">
        <f t="shared" ca="1" si="653"/>
        <v>8.6415414644432076E-5</v>
      </c>
      <c r="BL383" s="240">
        <f t="shared" ca="1" si="654"/>
        <v>-2.5307203909387914E-4</v>
      </c>
      <c r="BM383" s="240">
        <f t="shared" ca="1" si="655"/>
        <v>-5.2054967128828704E-4</v>
      </c>
      <c r="BN383" s="240">
        <f t="shared" ca="1" si="656"/>
        <v>-6.3990865288652285E-4</v>
      </c>
      <c r="BO383" s="240">
        <f t="shared" ca="1" si="657"/>
        <v>-5.771862474467206E-4</v>
      </c>
      <c r="BP383" s="240">
        <f t="shared" ca="1" si="658"/>
        <v>-3.5022966258097487E-4</v>
      </c>
      <c r="BQ383" s="240">
        <f t="shared" ca="1" si="659"/>
        <v>-2.3617755886167055E-5</v>
      </c>
      <c r="BR383" s="240">
        <f t="shared" ca="1" si="660"/>
        <v>3.0971441272583923E-4</v>
      </c>
      <c r="BS383" s="240">
        <f t="shared" ca="1" si="661"/>
        <v>5.5491958133493642E-4</v>
      </c>
      <c r="BT383" s="240">
        <f t="shared" ca="1" si="662"/>
        <v>6.4222638959485657E-4</v>
      </c>
      <c r="BU383" s="240">
        <f t="shared" ca="1" si="663"/>
        <v>5.4679231557044287E-4</v>
      </c>
      <c r="BV383" s="240">
        <f t="shared" ca="1" si="664"/>
        <v>2.9577243599127544E-4</v>
      </c>
      <c r="BW383" s="240">
        <f t="shared" ca="1" si="665"/>
        <v>-3.9407354772060481E-5</v>
      </c>
      <c r="BX383" s="240">
        <f t="shared" ca="1" si="666"/>
        <v>-3.6337406725612951E-4</v>
      </c>
      <c r="BY383" s="240">
        <f t="shared" ca="1" si="667"/>
        <v>-5.8394531246343034E-4</v>
      </c>
      <c r="BZ383" s="240">
        <f t="shared" ca="1" si="668"/>
        <v>-6.3835913509473566E-4</v>
      </c>
      <c r="CA383" s="240">
        <f t="shared" ca="1" si="669"/>
        <v>-5.1113247478813684E-4</v>
      </c>
      <c r="CB383" s="240">
        <f t="shared" ca="1" si="670"/>
        <v>-2.3846675915731983E-4</v>
      </c>
      <c r="CC383" s="240">
        <f t="shared" ca="1" si="671"/>
        <v>1.0205295106158169E-4</v>
      </c>
      <c r="CD383" s="240">
        <f t="shared" ca="1" si="672"/>
        <v>4.1353423087827224E-4</v>
      </c>
      <c r="CE383" s="240">
        <f t="shared" ca="1" si="673"/>
        <v>6.0734733101592251E-4</v>
      </c>
      <c r="CF383" s="240">
        <f t="shared" ca="1" si="674"/>
        <v>6.2834413316105247E-4</v>
      </c>
      <c r="CG383" s="240">
        <f t="shared" ca="1" si="675"/>
        <v>4.7055014886018831E-4</v>
      </c>
      <c r="CH383" s="240">
        <f t="shared" ca="1" si="676"/>
        <v>1.7886451707348848E-4</v>
      </c>
      <c r="CI383" s="240">
        <f t="shared" ca="1" si="677"/>
        <v>-1.6371572164456202E-4</v>
      </c>
      <c r="CJ383" s="240">
        <f t="shared" ca="1" si="678"/>
        <v>-4.5971183379625162E-4</v>
      </c>
      <c r="CK383" s="240">
        <f t="shared" ca="1" si="679"/>
        <v>-6.2490026276090804E-4</v>
      </c>
      <c r="CL383" s="240">
        <f t="shared" ca="1" si="680"/>
        <v>-6.1227783373718535E-4</v>
      </c>
      <c r="CM383" s="240">
        <f t="shared" ca="1" si="681"/>
        <v>-4.2543616776983932E-4</v>
      </c>
      <c r="CN383" s="240">
        <f t="shared" ca="1" si="682"/>
        <v>-1.1753971191294838E-4</v>
      </c>
      <c r="CO383" s="240">
        <f t="shared" ca="1" si="683"/>
        <v>2.2380182033198808E-4</v>
      </c>
      <c r="CP383" s="240">
        <f t="shared" ca="1" si="684"/>
        <v>5.0146216045072187E-4</v>
      </c>
      <c r="CQ383" s="240">
        <f t="shared" ca="1" si="685"/>
        <v>6.3643506337027417E-4</v>
      </c>
      <c r="CR383" s="240">
        <f t="shared" ca="1" si="686"/>
        <v>5.9031496406931883E-4</v>
      </c>
      <c r="CS383" s="240">
        <f t="shared" ca="1" si="687"/>
        <v>3.7622500381680071E-4</v>
      </c>
      <c r="CT383" s="240">
        <f t="shared" ca="1" si="688"/>
        <v>5.5082935072944123E-5</v>
      </c>
      <c r="CU383" s="240">
        <f t="shared" ca="1" si="689"/>
        <v>-2.8173258514709742E-4</v>
      </c>
      <c r="CV383" s="240">
        <f t="shared" ca="1" si="690"/>
        <v>-5.3838313237295052E-4</v>
      </c>
      <c r="CW383" s="240">
        <f t="shared" ca="1" si="691"/>
        <v>-6.4184064640858927E-4</v>
      </c>
      <c r="CX383" s="240">
        <f t="shared" ca="1" si="692"/>
        <v>-5.626670385984803E-4</v>
      </c>
      <c r="CY383" s="240">
        <f t="shared" ca="1" si="693"/>
        <v>-3.2339058741149868E-4</v>
      </c>
      <c r="CZ383" s="240">
        <f t="shared" ca="1" si="694"/>
        <v>7.904320543207792E-6</v>
      </c>
      <c r="DA383" s="240">
        <f t="shared" ca="1" si="695"/>
        <v>3.3695011115654309E-4</v>
      </c>
      <c r="DB383" s="240">
        <f t="shared" ca="1" si="696"/>
        <v>5.7011918042027009E-4</v>
      </c>
      <c r="DC383" s="240">
        <f t="shared" ca="1" si="697"/>
        <v>6.4106495315620197E-4</v>
      </c>
      <c r="DD383" s="240">
        <f t="shared" ca="1" si="698"/>
        <v>5.2960032196084738E-4</v>
      </c>
      <c r="DE383" s="240">
        <f t="shared" ca="1" si="699"/>
        <v>2.6744174286614641E-4</v>
      </c>
      <c r="DF383" s="240">
        <f t="shared" ca="1" si="700"/>
        <v>-7.0815453231587547E-5</v>
      </c>
      <c r="DG383" s="240">
        <f t="shared" ca="1" si="701"/>
        <v>-3.8892262339988406E-4</v>
      </c>
      <c r="DH383" s="240">
        <f t="shared" ca="1" si="702"/>
        <v>-5.9636466910129612E-4</v>
      </c>
      <c r="DI383" s="240">
        <f t="shared" ca="1" si="703"/>
        <v>-6.3411545396316999E-4</v>
      </c>
      <c r="DJ383" s="240">
        <f t="shared" ca="1" si="704"/>
        <v>-4.9143326471374636E-4</v>
      </c>
      <c r="DK383" s="240">
        <f t="shared" ca="1" si="705"/>
        <v>-2.0891728813846497E-4</v>
      </c>
      <c r="DL383" s="240">
        <f t="shared" ca="1" si="706"/>
        <v>1.3304459439368249E-4</v>
      </c>
      <c r="DM383" s="240">
        <f t="shared" ca="1" si="707"/>
        <v>4.371495981731517E-4</v>
      </c>
      <c r="DN383" s="240">
        <f t="shared" ca="1" si="708"/>
        <v>6.1686684001278718E-4</v>
      </c>
      <c r="DO383" s="240">
        <f t="shared" ca="1" si="709"/>
        <v>6.2105907630570468E-4</v>
      </c>
      <c r="DP383" s="240">
        <f t="shared" ca="1" si="710"/>
        <v>4.4853343648270288E-4</v>
      </c>
      <c r="DQ383" s="240">
        <f t="shared" ca="1" si="711"/>
        <v>1.4838084572020341E-4</v>
      </c>
      <c r="DR383" s="240">
        <f t="shared" ca="1" si="712"/>
        <v>-1.9399244338219298E-4</v>
      </c>
      <c r="DS383" s="240">
        <f t="shared" ca="1" si="713"/>
        <v>-4.8116658334573326E-4</v>
      </c>
      <c r="DT383" s="240">
        <f t="shared" ca="1" si="714"/>
        <v>-6.3142824604123867E-4</v>
      </c>
      <c r="DU383" s="240">
        <f t="shared" ca="1" si="715"/>
        <v>-6.0202156023798979E-4</v>
      </c>
      <c r="DV383" s="240">
        <f t="shared" ca="1" si="716"/>
        <v>-4.0131398606501343E-4</v>
      </c>
      <c r="DW383" s="240">
        <f t="shared" ca="1" si="717"/>
        <v>-8.641541464443522E-5</v>
      </c>
      <c r="DX383" s="240">
        <f t="shared" ca="1" si="718"/>
        <v>2.5307203909387621E-4</v>
      </c>
      <c r="DY383" s="240">
        <f t="shared" ca="1" si="719"/>
        <v>5.2054967128828519E-4</v>
      </c>
      <c r="DZ383" s="240">
        <f t="shared" ca="1" si="720"/>
        <v>6.3990865288652264E-4</v>
      </c>
      <c r="EA383" s="240">
        <f t="shared" ca="1" si="721"/>
        <v>5.7718624744672201E-4</v>
      </c>
      <c r="EB383" s="240">
        <f t="shared" ca="1" si="722"/>
        <v>3.5022966258097747E-4</v>
      </c>
      <c r="EC383" s="240">
        <f t="shared" ca="1" si="723"/>
        <v>2.3617755886170145E-5</v>
      </c>
      <c r="ED383" s="240">
        <f t="shared" ca="1" si="724"/>
        <v>-3.0971441272583647E-4</v>
      </c>
      <c r="EE383" s="240">
        <f t="shared" ca="1" si="725"/>
        <v>-5.549195813349348E-4</v>
      </c>
      <c r="EF383" s="240">
        <f t="shared" ca="1" si="726"/>
        <v>-6.4222638959485667E-4</v>
      </c>
      <c r="EG383" s="240">
        <f t="shared" ca="1" si="727"/>
        <v>-5.467923155704445E-4</v>
      </c>
      <c r="EH383" s="240">
        <f t="shared" ca="1" si="728"/>
        <v>-2.9577243599127826E-4</v>
      </c>
      <c r="EI383" s="240">
        <f t="shared" ca="1" si="729"/>
        <v>3.9407354772057337E-5</v>
      </c>
      <c r="EJ383" s="240">
        <f t="shared" ca="1" si="730"/>
        <v>3.633740672561269E-4</v>
      </c>
      <c r="EK383" s="240">
        <f t="shared" ca="1" si="731"/>
        <v>5.8394531246342882E-4</v>
      </c>
      <c r="EL383" s="240">
        <f t="shared" ca="1" si="732"/>
        <v>6.3835913509473598E-4</v>
      </c>
      <c r="EM383" s="240">
        <f t="shared" ca="1" si="733"/>
        <v>5.1113247478813868E-4</v>
      </c>
      <c r="EN383" s="240">
        <f t="shared" ca="1" si="734"/>
        <v>2.3846675915732273E-4</v>
      </c>
      <c r="EO383" s="240">
        <f t="shared" ca="1" si="735"/>
        <v>-1.0205295106157852E-4</v>
      </c>
      <c r="EP383" s="240">
        <f t="shared" ca="1" si="736"/>
        <v>-4.1353423087826986E-4</v>
      </c>
      <c r="EQ383" s="240">
        <f t="shared" ca="1" si="737"/>
        <v>-6.0734733101592154E-4</v>
      </c>
      <c r="ER383" s="240">
        <f t="shared" ca="1" si="738"/>
        <v>-6.2834413316105312E-4</v>
      </c>
      <c r="ES383" s="240">
        <f t="shared" ca="1" si="739"/>
        <v>-4.7055014886019042E-4</v>
      </c>
      <c r="ET383" s="240">
        <f t="shared" ca="1" si="740"/>
        <v>-1.7886451707349146E-4</v>
      </c>
      <c r="EU383" s="240">
        <f t="shared" ca="1" si="741"/>
        <v>1.6371572164455893E-4</v>
      </c>
      <c r="EV383" s="240">
        <f t="shared" ca="1" si="742"/>
        <v>4.597118337962494E-4</v>
      </c>
      <c r="EW383" s="240">
        <f t="shared" ca="1" si="743"/>
        <v>6.2490026276090739E-4</v>
      </c>
      <c r="EX383" s="240">
        <f t="shared" ca="1" si="744"/>
        <v>6.1227783373718632E-4</v>
      </c>
      <c r="EY383" s="240">
        <f t="shared" ca="1" si="745"/>
        <v>4.254361677698417E-4</v>
      </c>
      <c r="EZ383" s="240">
        <f t="shared" ca="1" si="746"/>
        <v>1.1753971191295144E-4</v>
      </c>
      <c r="FA383" s="240">
        <f t="shared" ca="1" si="747"/>
        <v>-2.2380182033198516E-4</v>
      </c>
      <c r="FB383" s="240">
        <f t="shared" ca="1" si="748"/>
        <v>-5.0146216045071992E-4</v>
      </c>
      <c r="FC383" s="240">
        <f t="shared" ca="1" si="749"/>
        <v>-6.3643506337027385E-4</v>
      </c>
      <c r="FD383" s="240">
        <f t="shared" ca="1" si="750"/>
        <v>-5.9031496406932002E-4</v>
      </c>
      <c r="FE383" s="240">
        <f t="shared" ca="1" si="751"/>
        <v>-3.7622500381680326E-4</v>
      </c>
      <c r="FF383" s="240">
        <f t="shared" ca="1" si="752"/>
        <v>-5.5082935072947267E-5</v>
      </c>
      <c r="FG383" s="240">
        <f t="shared" ca="1" si="753"/>
        <v>2.817325851470946E-4</v>
      </c>
      <c r="FH383" s="240">
        <f t="shared" ca="1" si="754"/>
        <v>5.3838313237294878E-4</v>
      </c>
      <c r="FI383" s="240">
        <f t="shared" ca="1" si="755"/>
        <v>6.4184064640858917E-4</v>
      </c>
      <c r="FJ383" s="240">
        <f t="shared" ca="1" si="756"/>
        <v>5.6266703859848182E-4</v>
      </c>
      <c r="FK383" s="240">
        <f t="shared" ca="1" si="757"/>
        <v>3.2339058741150139E-4</v>
      </c>
      <c r="FL383" s="240">
        <f t="shared" ca="1" si="758"/>
        <v>-7.9043205432046478E-6</v>
      </c>
      <c r="FM383" s="240">
        <f t="shared" ca="1" si="759"/>
        <v>-3.3695011115654044E-4</v>
      </c>
      <c r="FN383" s="240">
        <f t="shared" ca="1" si="760"/>
        <v>-5.7011918042026858E-4</v>
      </c>
      <c r="FO383" s="240">
        <f t="shared" ca="1" si="761"/>
        <v>-6.4106495315620219E-4</v>
      </c>
      <c r="FP383" s="240">
        <f t="shared" ca="1" si="762"/>
        <v>-5.2960032196084912E-4</v>
      </c>
      <c r="FQ383" s="240">
        <f t="shared" ca="1" si="763"/>
        <v>-2.6744174286614923E-4</v>
      </c>
      <c r="FR383" s="240">
        <f t="shared" ca="1" si="764"/>
        <v>7.0815453231584403E-5</v>
      </c>
      <c r="FS383" s="240">
        <f t="shared" ca="1" si="765"/>
        <v>3.8892262339988156E-4</v>
      </c>
      <c r="FT383" s="240">
        <f t="shared" ca="1" si="766"/>
        <v>5.9636466910129493E-4</v>
      </c>
      <c r="FU383" s="240">
        <f t="shared" ca="1" si="767"/>
        <v>6.3411545396317042E-4</v>
      </c>
      <c r="FV383" s="240">
        <f t="shared" ca="1" si="768"/>
        <v>4.9143326471374842E-4</v>
      </c>
      <c r="FW383" s="240">
        <f t="shared" ca="1" si="769"/>
        <v>2.0891728813846801E-4</v>
      </c>
      <c r="FX383" s="240">
        <f t="shared" ca="1" si="770"/>
        <v>-1.3304459439367951E-4</v>
      </c>
      <c r="FY383" s="240">
        <f t="shared" ca="1" si="771"/>
        <v>-4.3714959817314932E-4</v>
      </c>
      <c r="FZ383" s="240">
        <f t="shared" ca="1" si="772"/>
        <v>-6.1686684001278631E-4</v>
      </c>
      <c r="GA383" s="240">
        <f t="shared" ca="1" si="773"/>
        <v>-6.2105907630570555E-4</v>
      </c>
      <c r="GB383" s="240">
        <f t="shared" ca="1" si="774"/>
        <v>-4.4853343648270516E-4</v>
      </c>
      <c r="GC383" s="240">
        <f t="shared" ca="1" si="775"/>
        <v>-1.483808457202065E-4</v>
      </c>
      <c r="GD383" s="240">
        <f t="shared" ca="1" si="776"/>
        <v>1.9399244338218999E-4</v>
      </c>
      <c r="GE383" s="240">
        <f t="shared" ca="1" si="777"/>
        <v>4.811665833457312E-4</v>
      </c>
      <c r="GF383" s="240">
        <f t="shared" ca="1" si="778"/>
        <v>6.3142824604123812E-4</v>
      </c>
      <c r="GG383" s="240">
        <f t="shared" ca="1" si="779"/>
        <v>6.0202156023799087E-4</v>
      </c>
      <c r="GH383" s="240">
        <f t="shared" ca="1" si="780"/>
        <v>4.0131398606501581E-4</v>
      </c>
      <c r="GI383" s="240">
        <f t="shared" ca="1" si="781"/>
        <v>8.641541464443831E-5</v>
      </c>
      <c r="GJ383" s="240">
        <f t="shared" ca="1" si="782"/>
        <v>-2.5307203909387334E-4</v>
      </c>
      <c r="GK383" s="240">
        <f t="shared" ca="1" si="783"/>
        <v>-5.2054967128828335E-4</v>
      </c>
      <c r="GL383" s="240">
        <f t="shared" ca="1" si="784"/>
        <v>-6.3990865288652231E-4</v>
      </c>
      <c r="GM383" s="240">
        <f t="shared" ca="1" si="785"/>
        <v>-5.7718624744672331E-4</v>
      </c>
      <c r="GN383" s="240">
        <f t="shared" ca="1" si="786"/>
        <v>-3.5022966258098012E-4</v>
      </c>
      <c r="GO383" s="240">
        <f t="shared" ca="1" si="787"/>
        <v>-2.3617755886173343E-5</v>
      </c>
      <c r="GP383" s="240">
        <f t="shared" ca="1" si="788"/>
        <v>3.097144127258337E-4</v>
      </c>
      <c r="GQ383" s="240">
        <f t="shared" ca="1" si="789"/>
        <v>5.5491958133493317E-4</v>
      </c>
      <c r="GR383" s="240">
        <f t="shared" ca="1" si="790"/>
        <v>6.4222638959485667E-4</v>
      </c>
      <c r="GS383" s="240">
        <f t="shared" ca="1" si="791"/>
        <v>5.4679231557044601E-4</v>
      </c>
      <c r="GT383" s="240">
        <f t="shared" ca="1" si="792"/>
        <v>2.9577243599128103E-4</v>
      </c>
      <c r="GU383" s="240">
        <f t="shared" ca="1" si="793"/>
        <v>-3.9407354772054193E-5</v>
      </c>
      <c r="GV383" s="240">
        <f t="shared" ca="1" si="794"/>
        <v>-3.6337406725612436E-4</v>
      </c>
      <c r="GW383" s="240">
        <f t="shared" ca="1" si="795"/>
        <v>-5.8394531246342763E-4</v>
      </c>
      <c r="GX383" s="240">
        <f t="shared" ca="1" si="796"/>
        <v>-6.3835913509473641E-4</v>
      </c>
      <c r="GY383" s="240">
        <f t="shared" ca="1" si="797"/>
        <v>-5.1113247478814063E-4</v>
      </c>
      <c r="GZ383" s="240">
        <f t="shared" ca="1" si="798"/>
        <v>-2.3846675915732568E-4</v>
      </c>
      <c r="HA383" s="240">
        <f t="shared" ca="1" si="799"/>
        <v>1.0205295106157543E-4</v>
      </c>
      <c r="HB383" s="240">
        <f t="shared" ca="1" si="800"/>
        <v>4.1353423087826747E-4</v>
      </c>
      <c r="HC383" s="240">
        <f t="shared" ca="1" si="801"/>
        <v>6.0734733101592045E-4</v>
      </c>
      <c r="HD383" s="240">
        <f t="shared" ca="1" si="802"/>
        <v>6.2834413316105377E-4</v>
      </c>
      <c r="HE383" s="240">
        <f t="shared" ca="1" si="803"/>
        <v>4.7055014886019265E-4</v>
      </c>
      <c r="HF383" s="240">
        <f t="shared" ca="1" si="804"/>
        <v>1.788645170734945E-4</v>
      </c>
      <c r="HG383" s="240">
        <f t="shared" ca="1" si="805"/>
        <v>-1.6371572164455589E-4</v>
      </c>
      <c r="HH383" s="240">
        <f t="shared" ca="1" si="806"/>
        <v>-4.5971183379624723E-4</v>
      </c>
      <c r="HI383" s="240">
        <f t="shared" ca="1" si="807"/>
        <v>-6.2490026276090663E-4</v>
      </c>
      <c r="HJ383" s="240">
        <f t="shared" ca="1" si="808"/>
        <v>-6.122778337371873E-4</v>
      </c>
      <c r="HK383" s="240">
        <f t="shared" ca="1" si="809"/>
        <v>-4.2543616776984398E-4</v>
      </c>
      <c r="HL383" s="240">
        <f t="shared" ca="1" si="810"/>
        <v>-1.1753971191295453E-4</v>
      </c>
      <c r="HM383" s="240">
        <f t="shared" ca="1" si="811"/>
        <v>2.2380182033198217E-4</v>
      </c>
      <c r="HN383" s="240">
        <f t="shared" ca="1" si="812"/>
        <v>5.0146216045071808E-4</v>
      </c>
      <c r="HO383" s="240">
        <f t="shared" ca="1" si="813"/>
        <v>6.3643506337027341E-4</v>
      </c>
      <c r="HP383" s="240">
        <f t="shared" ca="1" si="814"/>
        <v>5.9031496406932132E-4</v>
      </c>
      <c r="HQ383" s="240">
        <f t="shared" ca="1" si="815"/>
        <v>3.7622500381680581E-4</v>
      </c>
      <c r="HR383" s="240">
        <f t="shared" ca="1" si="816"/>
        <v>5.5082935072950465E-5</v>
      </c>
      <c r="HS383" s="240">
        <f t="shared" ca="1" si="817"/>
        <v>-2.8173258514709178E-4</v>
      </c>
      <c r="HT383" s="240">
        <f t="shared" ca="1" si="818"/>
        <v>-5.3838313237294716E-4</v>
      </c>
      <c r="HU383" s="240">
        <f t="shared" ca="1" si="819"/>
        <v>-6.4184064640858906E-4</v>
      </c>
      <c r="HV383" s="240">
        <f t="shared" ca="1" si="820"/>
        <v>-5.6266703859848334E-4</v>
      </c>
      <c r="HW383" s="240">
        <f t="shared" ca="1" si="821"/>
        <v>-3.233905874115041E-4</v>
      </c>
      <c r="HX383" s="240">
        <f t="shared" ca="1" si="822"/>
        <v>7.9043205432015036E-6</v>
      </c>
      <c r="HY383" s="240">
        <f t="shared" ca="1" si="823"/>
        <v>3.3695011115653778E-4</v>
      </c>
      <c r="HZ383" s="240">
        <f t="shared" ca="1" si="824"/>
        <v>5.7011918042026706E-4</v>
      </c>
      <c r="IA383" s="240">
        <f t="shared" ca="1" si="825"/>
        <v>6.410649531562024E-4</v>
      </c>
      <c r="IB383" s="240">
        <f t="shared" ca="1" si="826"/>
        <v>5.2960032196085085E-4</v>
      </c>
      <c r="IC383" s="240">
        <f t="shared" ca="1" si="827"/>
        <v>2.6744174286615215E-4</v>
      </c>
      <c r="ID383" s="240">
        <f t="shared" ca="1" si="828"/>
        <v>-7.0815453231581259E-5</v>
      </c>
      <c r="IE383" s="240">
        <f t="shared" ca="1" si="829"/>
        <v>-7.8897783877597799E-4</v>
      </c>
      <c r="IF383" s="240">
        <f t="shared" ca="1" si="830"/>
        <v>-5.9636466910129385E-4</v>
      </c>
      <c r="IG383" s="240">
        <f t="shared" ca="1" si="831"/>
        <v>-6.3411545396317096E-4</v>
      </c>
      <c r="IH383" s="240">
        <f t="shared" ca="1" si="832"/>
        <v>-4.9143326471375048E-4</v>
      </c>
      <c r="II383" s="240">
        <f t="shared" ca="1" si="833"/>
        <v>-2.0891728813847099E-4</v>
      </c>
      <c r="IJ383" s="240">
        <f t="shared" ca="1" si="834"/>
        <v>1.3304459439367642E-4</v>
      </c>
      <c r="IK383" s="240">
        <f t="shared" ca="1" si="835"/>
        <v>4.3714959817314704E-4</v>
      </c>
      <c r="IL383" s="240">
        <f t="shared" ca="1" si="836"/>
        <v>6.1686684001278544E-4</v>
      </c>
      <c r="IM383" s="240">
        <f t="shared" ca="1" si="837"/>
        <v>6.2105907630570631E-4</v>
      </c>
      <c r="IN383" s="240">
        <f t="shared" ca="1" si="838"/>
        <v>4.4853343648270738E-4</v>
      </c>
      <c r="IO383" s="240">
        <f t="shared" ca="1" si="839"/>
        <v>1.4838084572020961E-4</v>
      </c>
      <c r="IP383" s="240">
        <f t="shared" ca="1" si="840"/>
        <v>-1.9399244338218699E-4</v>
      </c>
      <c r="IQ383" s="240">
        <f t="shared" ca="1" si="841"/>
        <v>-4.8116658334572908E-4</v>
      </c>
      <c r="IR383" s="240">
        <f t="shared" ca="1" si="842"/>
        <v>-6.3142824604123758E-4</v>
      </c>
      <c r="IS383" s="240">
        <f t="shared" ca="1" si="843"/>
        <v>-6.0202156023799196E-4</v>
      </c>
      <c r="IT383" s="240">
        <f t="shared" ca="1" si="844"/>
        <v>-4.0131398606501831E-4</v>
      </c>
      <c r="IU383" s="240">
        <f t="shared" ca="1" si="845"/>
        <v>-8.6415414644441509E-5</v>
      </c>
      <c r="IV383" s="240">
        <f t="shared" ca="1" si="846"/>
        <v>2.5307203909387047E-4</v>
      </c>
      <c r="IW383" s="240">
        <f t="shared" ca="1" si="847"/>
        <v>5.2054967128828151E-4</v>
      </c>
      <c r="IX383" s="240">
        <f t="shared" ca="1" si="848"/>
        <v>6.3990865288652199E-4</v>
      </c>
      <c r="IY383" s="240">
        <f t="shared" ca="1" si="849"/>
        <v>5.7718624744672472E-4</v>
      </c>
      <c r="IZ383" s="240">
        <f t="shared" ca="1" si="850"/>
        <v>3.5022966258098267E-4</v>
      </c>
      <c r="JA383" s="240">
        <f t="shared" ca="1" si="851"/>
        <v>2.3617755886176433E-5</v>
      </c>
      <c r="JB383" s="240">
        <f t="shared" ca="1" si="852"/>
        <v>-3.0971441272583099E-4</v>
      </c>
    </row>
    <row r="384" spans="2:262">
      <c r="B384" s="248">
        <v>23</v>
      </c>
      <c r="C384" s="247">
        <f t="shared" si="853"/>
        <v>4.4921875000000013E-4</v>
      </c>
      <c r="D384" s="244">
        <f t="shared" ca="1" si="597"/>
        <v>12.323034962758078</v>
      </c>
      <c r="E384" s="243">
        <f ca="1">AC361</f>
        <v>0.32303496275807753</v>
      </c>
      <c r="F384" s="242">
        <v>23</v>
      </c>
      <c r="G384" s="240">
        <f t="shared" ca="1" si="854"/>
        <v>-5.7805611057400643E-3</v>
      </c>
      <c r="H384" s="240">
        <f t="shared" ca="1" si="598"/>
        <v>-6.6067799432451861E-3</v>
      </c>
      <c r="I384" s="240">
        <f t="shared" ca="1" si="599"/>
        <v>-5.3829620740018401E-3</v>
      </c>
      <c r="J384" s="240">
        <f t="shared" ca="1" si="600"/>
        <v>-2.4888494564036393E-3</v>
      </c>
      <c r="K384" s="240">
        <f t="shared" ca="1" si="601"/>
        <v>1.1775354007770189E-3</v>
      </c>
      <c r="L384" s="240">
        <f t="shared" ca="1" si="602"/>
        <v>4.4785394195120563E-3</v>
      </c>
      <c r="M384" s="240">
        <f t="shared" ca="1" si="603"/>
        <v>6.3898845905952075E-3</v>
      </c>
      <c r="N384" s="240">
        <f t="shared" ca="1" si="604"/>
        <v>6.3184941362849963E-3</v>
      </c>
      <c r="O384" s="240">
        <f t="shared" ca="1" si="605"/>
        <v>4.2865200055042891E-3</v>
      </c>
      <c r="P384" s="240">
        <f t="shared" ca="1" si="606"/>
        <v>9.2446928204398997E-4</v>
      </c>
      <c r="Q384" s="240">
        <f t="shared" ca="1" si="607"/>
        <v>-2.7244376677068851E-3</v>
      </c>
      <c r="R384" s="240">
        <f t="shared" ca="1" si="608"/>
        <v>-5.5279710357695119E-3</v>
      </c>
      <c r="S384" s="240">
        <f t="shared" ca="1" si="609"/>
        <v>-6.6162144086270858E-3</v>
      </c>
      <c r="T384" s="240">
        <f t="shared" ca="1" si="610"/>
        <v>-5.6514936274006406E-3</v>
      </c>
      <c r="U384" s="241">
        <f t="shared" ca="1" si="611"/>
        <v>-2.9331546715637832E-3</v>
      </c>
      <c r="V384" s="240">
        <f t="shared" ca="1" si="612"/>
        <v>6.9532126400165825E-4</v>
      </c>
      <c r="W384" s="240">
        <f t="shared" ca="1" si="613"/>
        <v>4.1080439693352497E-3</v>
      </c>
      <c r="X384" s="240">
        <f t="shared" ca="1" si="614"/>
        <v>6.2460699233892227E-3</v>
      </c>
      <c r="Y384" s="240">
        <f t="shared" ca="1" si="615"/>
        <v>6.4459849178134538E-3</v>
      </c>
      <c r="Z384" s="240">
        <f t="shared" ca="1" si="616"/>
        <v>4.6457567553318535E-3</v>
      </c>
      <c r="AA384" s="240">
        <f t="shared" ca="1" si="617"/>
        <v>1.4039833982365944E-3</v>
      </c>
      <c r="AB384" s="240">
        <f t="shared" ca="1" si="618"/>
        <v>-2.2734359962286706E-3</v>
      </c>
      <c r="AC384" s="240">
        <f t="shared" ca="1" si="619"/>
        <v>-5.2454244117982286E-3</v>
      </c>
      <c r="AD384" s="240">
        <f t="shared" ca="1" si="620"/>
        <v>-6.5897950348824874E-3</v>
      </c>
      <c r="AE384" s="240">
        <f t="shared" ca="1" si="621"/>
        <v>-5.889399247172346E-3</v>
      </c>
      <c r="AF384" s="240">
        <f t="shared" ca="1" si="622"/>
        <v>-3.3615648674225041E-3</v>
      </c>
      <c r="AG384" s="240">
        <f t="shared" ca="1" si="623"/>
        <v>2.0933912105221405E-4</v>
      </c>
      <c r="AH384" s="240">
        <f t="shared" ca="1" si="624"/>
        <v>3.7152866729569202E-3</v>
      </c>
      <c r="AI384" s="240">
        <f t="shared" ca="1" si="625"/>
        <v>6.0684072620925313E-3</v>
      </c>
      <c r="AJ384" s="240">
        <f t="shared" ca="1" si="626"/>
        <v>6.5385443485752644E-3</v>
      </c>
      <c r="AK384" s="240">
        <f t="shared" ca="1" si="627"/>
        <v>4.9798177467817312E-3</v>
      </c>
      <c r="AL384" s="240">
        <f t="shared" ca="1" si="628"/>
        <v>1.8758892067493624E-3</v>
      </c>
      <c r="AM384" s="240">
        <f t="shared" ca="1" si="629"/>
        <v>-1.8101143781104423E-3</v>
      </c>
      <c r="AN384" s="240">
        <f t="shared" ca="1" si="630"/>
        <v>-4.9344523784621069E-3</v>
      </c>
      <c r="AO384" s="240">
        <f t="shared" ca="1" si="631"/>
        <v>-6.5276649908867562E-3</v>
      </c>
      <c r="AP384" s="240">
        <f t="shared" ca="1" si="632"/>
        <v>-6.0953897021506455E-3</v>
      </c>
      <c r="AQ384" s="240">
        <f t="shared" ca="1" si="633"/>
        <v>-3.7717584520098966E-3</v>
      </c>
      <c r="AR384" s="240">
        <f t="shared" ca="1" si="634"/>
        <v>-2.7777744873189051E-4</v>
      </c>
      <c r="AS384" s="240">
        <f t="shared" ca="1" si="635"/>
        <v>3.3023959161956667E-3</v>
      </c>
      <c r="AT384" s="240">
        <f t="shared" ca="1" si="636"/>
        <v>5.8578593760598586E-3</v>
      </c>
      <c r="AU384" s="240">
        <f t="shared" ca="1" si="637"/>
        <v>6.5956708409955281E-3</v>
      </c>
      <c r="AV384" s="240">
        <f t="shared" ca="1" si="638"/>
        <v>5.2868926743973518E-3</v>
      </c>
      <c r="AW384" s="240">
        <f t="shared" ca="1" si="639"/>
        <v>2.3376294091187987E-3</v>
      </c>
      <c r="AX384" s="240">
        <f t="shared" ca="1" si="640"/>
        <v>-1.3369835933441819E-3</v>
      </c>
      <c r="AY384" s="240">
        <f t="shared" ca="1" si="641"/>
        <v>-4.5967401201532105E-3</v>
      </c>
      <c r="AZ384" s="240">
        <f t="shared" ca="1" si="642"/>
        <v>-6.4301609647314135E-3</v>
      </c>
      <c r="BA384" s="240">
        <f t="shared" ca="1" si="643"/>
        <v>-6.2683487122124583E-3</v>
      </c>
      <c r="BB384" s="240">
        <f t="shared" ca="1" si="644"/>
        <v>-4.1615125507507861E-3</v>
      </c>
      <c r="BC384" s="240">
        <f t="shared" ca="1" si="645"/>
        <v>-7.6338871845396238E-4</v>
      </c>
      <c r="BD384" s="240">
        <f t="shared" ca="1" si="646"/>
        <v>2.8716091898363157E-3</v>
      </c>
      <c r="BE384" s="240">
        <f t="shared" ca="1" si="647"/>
        <v>5.6155672425280342E-3</v>
      </c>
      <c r="BF384" s="240">
        <f t="shared" ca="1" si="648"/>
        <v>6.6170548216622415E-3</v>
      </c>
      <c r="BG384" s="240">
        <f t="shared" ca="1" si="649"/>
        <v>5.5653174725401816E-3</v>
      </c>
      <c r="BH384" s="240">
        <f t="shared" ca="1" si="650"/>
        <v>2.786701795181886E-3</v>
      </c>
      <c r="BI384" s="240">
        <f t="shared" ca="1" si="651"/>
        <v>-8.5660757864582798E-4</v>
      </c>
      <c r="BJ384" s="240">
        <f t="shared" ca="1" si="652"/>
        <v>-4.2341177288595985E-3</v>
      </c>
      <c r="BK384" s="240">
        <f t="shared" ca="1" si="653"/>
        <v>-6.2978113391822087E-3</v>
      </c>
      <c r="BL384" s="240">
        <f t="shared" ca="1" si="654"/>
        <v>-6.4073389974966385E-3</v>
      </c>
      <c r="BM384" s="240">
        <f t="shared" ca="1" si="655"/>
        <v>-4.5287150524148277E-3</v>
      </c>
      <c r="BN384" s="240">
        <f t="shared" ca="1" si="656"/>
        <v>-1.2448631185687569E-3</v>
      </c>
      <c r="BO384" s="240">
        <f t="shared" ca="1" si="657"/>
        <v>2.4252609644734987E-3</v>
      </c>
      <c r="BP384" s="240">
        <f t="shared" ca="1" si="658"/>
        <v>5.3428438635615069E-3</v>
      </c>
      <c r="BQ384" s="240">
        <f t="shared" ca="1" si="659"/>
        <v>6.6025804089314011E-3</v>
      </c>
      <c r="BR384" s="240">
        <f t="shared" ca="1" si="660"/>
        <v>5.8135833331056305E-3</v>
      </c>
      <c r="BS384" s="240">
        <f t="shared" ca="1" si="661"/>
        <v>3.2206728027697165E-3</v>
      </c>
      <c r="BT384" s="240">
        <f t="shared" ca="1" si="662"/>
        <v>-3.7158953326006834E-4</v>
      </c>
      <c r="BU384" s="240">
        <f t="shared" ca="1" si="663"/>
        <v>-3.848550286738243E-3</v>
      </c>
      <c r="BV384" s="240">
        <f t="shared" ca="1" si="664"/>
        <v>-6.1313333283270956E-3</v>
      </c>
      <c r="BW384" s="240">
        <f t="shared" ca="1" si="665"/>
        <v>-6.5116073576047479E-3</v>
      </c>
      <c r="BX384" s="240">
        <f t="shared" ca="1" si="666"/>
        <v>-4.8713760548300964E-3</v>
      </c>
      <c r="BY384" s="240">
        <f t="shared" ca="1" si="667"/>
        <v>-1.7195914975858019E-3</v>
      </c>
      <c r="BZ384" s="240">
        <f t="shared" ca="1" si="668"/>
        <v>1.9657700398132355E-3</v>
      </c>
      <c r="CA384" s="240">
        <f t="shared" ca="1" si="669"/>
        <v>5.0411671507803388E-3</v>
      </c>
      <c r="CB384" s="240">
        <f t="shared" ca="1" si="670"/>
        <v>6.5523260408996975E-3</v>
      </c>
      <c r="CC384" s="240">
        <f t="shared" ca="1" si="671"/>
        <v>6.0303448818848897E-3</v>
      </c>
      <c r="CD384" s="240">
        <f t="shared" ca="1" si="672"/>
        <v>3.6371907053918311E-3</v>
      </c>
      <c r="CE384" s="240">
        <f t="shared" ca="1" si="673"/>
        <v>1.1544218800191948E-4</v>
      </c>
      <c r="CF384" s="240">
        <f t="shared" ca="1" si="674"/>
        <v>-3.4421272171645751E-3</v>
      </c>
      <c r="CG384" s="240">
        <f t="shared" ca="1" si="675"/>
        <v>-5.9316290909309979E-3</v>
      </c>
      <c r="CH384" s="240">
        <f t="shared" ca="1" si="676"/>
        <v>-6.5805887532592779E-3</v>
      </c>
      <c r="CI384" s="240">
        <f t="shared" ca="1" si="677"/>
        <v>-5.1876386483354579E-3</v>
      </c>
      <c r="CJ384" s="240">
        <f t="shared" ca="1" si="678"/>
        <v>-2.1850012612874736E-3</v>
      </c>
      <c r="CK384" s="240">
        <f t="shared" ca="1" si="679"/>
        <v>1.4956264369877595E-3</v>
      </c>
      <c r="CL384" s="240">
        <f t="shared" ca="1" si="680"/>
        <v>4.7121719164291646E-3</v>
      </c>
      <c r="CM384" s="240">
        <f t="shared" ca="1" si="681"/>
        <v>6.4665640503416659E-3</v>
      </c>
      <c r="CN384" s="240">
        <f t="shared" ca="1" si="682"/>
        <v>6.2144274692643373E-3</v>
      </c>
      <c r="CO384" s="240">
        <f t="shared" ca="1" si="683"/>
        <v>4.0339983564456972E-3</v>
      </c>
      <c r="CP384" s="240">
        <f t="shared" ca="1" si="684"/>
        <v>6.0184831804490973E-4</v>
      </c>
      <c r="CQ384" s="240">
        <f t="shared" ca="1" si="685"/>
        <v>-3.0170509619661724E-3</v>
      </c>
      <c r="CR384" s="240">
        <f t="shared" ca="1" si="686"/>
        <v>-5.6997808415592596E-3</v>
      </c>
      <c r="CS384" s="240">
        <f t="shared" ca="1" si="687"/>
        <v>-6.6139093683004468E-3</v>
      </c>
      <c r="CT384" s="240">
        <f t="shared" ca="1" si="688"/>
        <v>-5.4757889785348873E-3</v>
      </c>
      <c r="CU384" s="240">
        <f t="shared" ca="1" si="689"/>
        <v>-2.6385703138400406E-3</v>
      </c>
      <c r="CV384" s="240">
        <f t="shared" ca="1" si="690"/>
        <v>1.0173779049152537E-3</v>
      </c>
      <c r="CW384" s="240">
        <f t="shared" ca="1" si="691"/>
        <v>4.3576410141879405E-3</v>
      </c>
      <c r="CX384" s="240">
        <f t="shared" ca="1" si="692"/>
        <v>6.3457591889147964E-3</v>
      </c>
      <c r="CY384" s="240">
        <f t="shared" ca="1" si="693"/>
        <v>6.3648335357535659E-3</v>
      </c>
      <c r="CZ384" s="240">
        <f t="shared" ca="1" si="694"/>
        <v>4.4089454208897979E-3</v>
      </c>
      <c r="DA384" s="240">
        <f t="shared" ca="1" si="695"/>
        <v>1.0849929799067013E-3</v>
      </c>
      <c r="DB384" s="240">
        <f t="shared" ca="1" si="696"/>
        <v>-2.5756250461996763E-3</v>
      </c>
      <c r="DC384" s="240">
        <f t="shared" ca="1" si="697"/>
        <v>-5.437044985963169E-3</v>
      </c>
      <c r="DD384" s="240">
        <f t="shared" ca="1" si="698"/>
        <v>-6.611388635428362E-3</v>
      </c>
      <c r="DE384" s="240">
        <f t="shared" ca="1" si="699"/>
        <v>-5.7342655338229343E-3</v>
      </c>
      <c r="DF384" s="240">
        <f t="shared" ca="1" si="700"/>
        <v>-3.0778407252492644E-3</v>
      </c>
      <c r="DG384" s="240">
        <f t="shared" ca="1" si="701"/>
        <v>5.3361611382772567E-4</v>
      </c>
      <c r="DH384" s="240">
        <f t="shared" ca="1" si="702"/>
        <v>3.9794956777333993E-3</v>
      </c>
      <c r="DI384" s="240">
        <f t="shared" ca="1" si="703"/>
        <v>6.1905661086299867E-3</v>
      </c>
      <c r="DJ384" s="240">
        <f t="shared" ca="1" si="704"/>
        <v>6.4807480178466943E-3</v>
      </c>
      <c r="DK384" s="240">
        <f t="shared" ca="1" si="705"/>
        <v>4.7600000280955158E-3</v>
      </c>
      <c r="DL384" s="240">
        <f t="shared" ca="1" si="706"/>
        <v>1.5622579708037426E-3</v>
      </c>
      <c r="DM384" s="240">
        <f t="shared" ca="1" si="707"/>
        <v>-2.1202415951489225E-3</v>
      </c>
      <c r="DN384" s="240">
        <f t="shared" ca="1" si="708"/>
        <v>-5.1448453125083234E-3</v>
      </c>
      <c r="DO384" s="240">
        <f t="shared" ca="1" si="709"/>
        <v>-6.5730402147128591E-3</v>
      </c>
      <c r="DP384" s="240">
        <f t="shared" ca="1" si="710"/>
        <v>-5.9616676073513857E-3</v>
      </c>
      <c r="DQ384" s="240">
        <f t="shared" ca="1" si="711"/>
        <v>-3.5004320510962179E-3</v>
      </c>
      <c r="DR384" s="240">
        <f t="shared" ca="1" si="712"/>
        <v>4.6962610785466694E-5</v>
      </c>
      <c r="DS384" s="240">
        <f t="shared" ca="1" si="713"/>
        <v>3.5797851094072899E-3</v>
      </c>
      <c r="DT384" s="240">
        <f t="shared" ca="1" si="714"/>
        <v>6.0018258142356465E-3</v>
      </c>
      <c r="DU384" s="240">
        <f t="shared" ca="1" si="715"/>
        <v>6.5615427649221188E-3</v>
      </c>
      <c r="DV384" s="240">
        <f t="shared" ca="1" si="716"/>
        <v>5.0852597827301411E-3</v>
      </c>
      <c r="DW384" s="240">
        <f t="shared" ca="1" si="717"/>
        <v>2.0310569503988753E-3</v>
      </c>
      <c r="DX384" s="240">
        <f t="shared" ca="1" si="718"/>
        <v>-1.6533683711907701E-3</v>
      </c>
      <c r="DY384" s="240">
        <f t="shared" ca="1" si="719"/>
        <v>-4.824765276542119E-3</v>
      </c>
      <c r="DZ384" s="240">
        <f t="shared" ca="1" si="720"/>
        <v>-6.4990719195684131E-3</v>
      </c>
      <c r="EA384" s="240">
        <f t="shared" ca="1" si="721"/>
        <v>-6.1567628875811254E-3</v>
      </c>
      <c r="EB384" s="240">
        <f t="shared" ca="1" si="722"/>
        <v>-3.9040542323716381E-3</v>
      </c>
      <c r="EC384" s="240">
        <f t="shared" ca="1" si="723"/>
        <v>-4.3994538671360229E-4</v>
      </c>
      <c r="ED384" s="240">
        <f t="shared" ca="1" si="724"/>
        <v>3.160675375411343E-3</v>
      </c>
      <c r="EE384" s="240">
        <f t="shared" ca="1" si="725"/>
        <v>5.7805611057400522E-3</v>
      </c>
      <c r="EF384" s="240">
        <f t="shared" ca="1" si="726"/>
        <v>6.6067799432451861E-3</v>
      </c>
      <c r="EG384" s="240">
        <f t="shared" ca="1" si="727"/>
        <v>5.3829620740018904E-3</v>
      </c>
      <c r="EH384" s="240">
        <f t="shared" ca="1" si="728"/>
        <v>2.488849456403703E-3</v>
      </c>
      <c r="EI384" s="240">
        <f t="shared" ca="1" si="729"/>
        <v>-1.1775354007769691E-3</v>
      </c>
      <c r="EJ384" s="240">
        <f t="shared" ca="1" si="730"/>
        <v>-4.4785394195120294E-3</v>
      </c>
      <c r="EK384" s="240">
        <f t="shared" ca="1" si="731"/>
        <v>-6.3898845905952031E-3</v>
      </c>
      <c r="EL384" s="240">
        <f t="shared" ca="1" si="732"/>
        <v>-6.3184941362849963E-3</v>
      </c>
      <c r="EM384" s="240">
        <f t="shared" ca="1" si="733"/>
        <v>-4.2865200055043481E-3</v>
      </c>
      <c r="EN384" s="240">
        <f t="shared" ca="1" si="734"/>
        <v>-9.2446928204404895E-4</v>
      </c>
      <c r="EO384" s="240">
        <f t="shared" ca="1" si="735"/>
        <v>2.724437667706847E-3</v>
      </c>
      <c r="EP384" s="240">
        <f t="shared" ca="1" si="736"/>
        <v>5.5279710357694946E-3</v>
      </c>
      <c r="EQ384" s="240">
        <f t="shared" ca="1" si="737"/>
        <v>6.6162144086270858E-3</v>
      </c>
      <c r="ER384" s="240">
        <f t="shared" ca="1" si="738"/>
        <v>5.6514936274006874E-3</v>
      </c>
      <c r="ES384" s="240">
        <f t="shared" ca="1" si="739"/>
        <v>2.9331546715638417E-3</v>
      </c>
      <c r="ET384" s="240">
        <f t="shared" ca="1" si="740"/>
        <v>-6.9532126400160491E-4</v>
      </c>
      <c r="EU384" s="240">
        <f t="shared" ca="1" si="741"/>
        <v>-4.1080439693352167E-3</v>
      </c>
      <c r="EV384" s="240">
        <f t="shared" ca="1" si="742"/>
        <v>-6.2460699233892166E-3</v>
      </c>
      <c r="EW384" s="240">
        <f t="shared" ca="1" si="743"/>
        <v>-6.4459849178134555E-3</v>
      </c>
      <c r="EX384" s="240">
        <f t="shared" ca="1" si="744"/>
        <v>-4.645756755331909E-3</v>
      </c>
      <c r="EY384" s="240">
        <f t="shared" ca="1" si="745"/>
        <v>-1.4039833982366595E-3</v>
      </c>
      <c r="EZ384" s="240">
        <f t="shared" ca="1" si="746"/>
        <v>2.2734359962286311E-3</v>
      </c>
      <c r="FA384" s="240">
        <f t="shared" ca="1" si="747"/>
        <v>5.2454244117982104E-3</v>
      </c>
      <c r="FB384" s="240">
        <f t="shared" ca="1" si="748"/>
        <v>6.5897950348824856E-3</v>
      </c>
      <c r="FC384" s="240">
        <f t="shared" ca="1" si="749"/>
        <v>5.8893992471723442E-3</v>
      </c>
      <c r="FD384" s="240">
        <f t="shared" ca="1" si="750"/>
        <v>3.3615648674225713E-3</v>
      </c>
      <c r="FE384" s="240">
        <f t="shared" ca="1" si="751"/>
        <v>-2.0933912105216028E-4</v>
      </c>
      <c r="FF384" s="240">
        <f t="shared" ca="1" si="752"/>
        <v>-3.7152866729568855E-3</v>
      </c>
      <c r="FG384" s="240">
        <f t="shared" ca="1" si="753"/>
        <v>-6.0684072620925244E-3</v>
      </c>
      <c r="FH384" s="240">
        <f t="shared" ca="1" si="754"/>
        <v>-6.5385443485752627E-3</v>
      </c>
      <c r="FI384" s="240">
        <f t="shared" ca="1" si="755"/>
        <v>-4.9798177467817893E-3</v>
      </c>
      <c r="FJ384" s="240">
        <f t="shared" ca="1" si="756"/>
        <v>-1.8758892067494252E-3</v>
      </c>
      <c r="FK384" s="240">
        <f t="shared" ca="1" si="757"/>
        <v>1.8101143781104017E-3</v>
      </c>
      <c r="FL384" s="240">
        <f t="shared" ca="1" si="758"/>
        <v>4.9344523784620783E-3</v>
      </c>
      <c r="FM384" s="240">
        <f t="shared" ca="1" si="759"/>
        <v>6.5276649908867527E-3</v>
      </c>
      <c r="FN384" s="240">
        <f t="shared" ca="1" si="760"/>
        <v>6.0953897021506429E-3</v>
      </c>
      <c r="FO384" s="240">
        <f t="shared" ca="1" si="761"/>
        <v>3.7717584520099508E-3</v>
      </c>
      <c r="FP384" s="240">
        <f t="shared" ca="1" si="762"/>
        <v>2.7777744873195556E-4</v>
      </c>
      <c r="FQ384" s="240">
        <f t="shared" ca="1" si="763"/>
        <v>-3.3023959161956303E-3</v>
      </c>
      <c r="FR384" s="240">
        <f t="shared" ca="1" si="764"/>
        <v>-5.8578593760598499E-3</v>
      </c>
      <c r="FS384" s="240">
        <f t="shared" ca="1" si="765"/>
        <v>-6.5956708409955307E-3</v>
      </c>
      <c r="FT384" s="240">
        <f t="shared" ca="1" si="766"/>
        <v>-5.2868926743974047E-3</v>
      </c>
      <c r="FU384" s="240">
        <f t="shared" ca="1" si="767"/>
        <v>-2.3376294091188602E-3</v>
      </c>
      <c r="FV384" s="240">
        <f t="shared" ca="1" si="768"/>
        <v>1.3369835933441405E-3</v>
      </c>
      <c r="FW384" s="240">
        <f t="shared" ca="1" si="769"/>
        <v>4.5967401201531801E-3</v>
      </c>
      <c r="FX384" s="240">
        <f t="shared" ca="1" si="770"/>
        <v>6.4301609647314101E-3</v>
      </c>
      <c r="FY384" s="240">
        <f t="shared" ca="1" si="771"/>
        <v>6.2683487122124574E-3</v>
      </c>
      <c r="FZ384" s="240">
        <f t="shared" ca="1" si="772"/>
        <v>4.1615125507508555E-3</v>
      </c>
      <c r="GA384" s="240">
        <f t="shared" ca="1" si="773"/>
        <v>7.6338871845402743E-4</v>
      </c>
      <c r="GB384" s="240">
        <f t="shared" ca="1" si="774"/>
        <v>-2.8716091898362776E-3</v>
      </c>
      <c r="GC384" s="240">
        <f t="shared" ca="1" si="775"/>
        <v>-5.6155672425280238E-3</v>
      </c>
      <c r="GD384" s="240">
        <f t="shared" ca="1" si="776"/>
        <v>-6.6170548216622424E-3</v>
      </c>
      <c r="GE384" s="240">
        <f t="shared" ca="1" si="777"/>
        <v>-5.5653174725402293E-3</v>
      </c>
      <c r="GF384" s="240">
        <f t="shared" ca="1" si="778"/>
        <v>-2.786701795181945E-3</v>
      </c>
      <c r="GG384" s="240">
        <f t="shared" ca="1" si="779"/>
        <v>8.5660757864578592E-4</v>
      </c>
      <c r="GH384" s="240">
        <f t="shared" ca="1" si="780"/>
        <v>4.2341177288595655E-3</v>
      </c>
      <c r="GI384" s="240">
        <f t="shared" ca="1" si="781"/>
        <v>6.2978113391821957E-3</v>
      </c>
      <c r="GJ384" s="240">
        <f t="shared" ca="1" si="782"/>
        <v>6.4073389974966376E-3</v>
      </c>
      <c r="GK384" s="240">
        <f t="shared" ca="1" si="783"/>
        <v>4.5287150524148927E-3</v>
      </c>
      <c r="GL384" s="240">
        <f t="shared" ca="1" si="784"/>
        <v>1.2448631185687986E-3</v>
      </c>
      <c r="GM384" s="240">
        <f t="shared" ca="1" si="785"/>
        <v>-2.4252609644734593E-3</v>
      </c>
      <c r="GN384" s="240">
        <f t="shared" ca="1" si="786"/>
        <v>-5.3428438635614826E-3</v>
      </c>
      <c r="GO384" s="240">
        <f t="shared" ca="1" si="787"/>
        <v>-6.602580408931402E-3</v>
      </c>
      <c r="GP384" s="240">
        <f t="shared" ca="1" si="788"/>
        <v>-5.8135833331056279E-3</v>
      </c>
      <c r="GQ384" s="240">
        <f t="shared" ca="1" si="789"/>
        <v>-3.220672802769795E-3</v>
      </c>
      <c r="GR384" s="240">
        <f t="shared" ca="1" si="790"/>
        <v>3.7158953326002627E-4</v>
      </c>
      <c r="GS384" s="240">
        <f t="shared" ca="1" si="791"/>
        <v>3.8485502867382088E-3</v>
      </c>
      <c r="GT384" s="240">
        <f t="shared" ca="1" si="792"/>
        <v>6.13133332832708E-3</v>
      </c>
      <c r="GU384" s="240">
        <f t="shared" ca="1" si="793"/>
        <v>6.5116073576047479E-3</v>
      </c>
      <c r="GV384" s="240">
        <f t="shared" ca="1" si="794"/>
        <v>4.8713760548301562E-3</v>
      </c>
      <c r="GW384" s="240">
        <f t="shared" ca="1" si="795"/>
        <v>1.719591497585844E-3</v>
      </c>
      <c r="GX384" s="240">
        <f t="shared" ca="1" si="796"/>
        <v>-1.9657700398131956E-3</v>
      </c>
      <c r="GY384" s="240">
        <f t="shared" ca="1" si="797"/>
        <v>-5.0411671507803119E-3</v>
      </c>
      <c r="GZ384" s="240">
        <f t="shared" ca="1" si="798"/>
        <v>-6.5523260408996984E-3</v>
      </c>
      <c r="HA384" s="240">
        <f t="shared" ca="1" si="799"/>
        <v>-6.0303448818848889E-3</v>
      </c>
      <c r="HB384" s="240">
        <f t="shared" ca="1" si="800"/>
        <v>-3.6371907053919057E-3</v>
      </c>
      <c r="HC384" s="240">
        <f t="shared" ca="1" si="801"/>
        <v>-1.1544218800196068E-4</v>
      </c>
      <c r="HD384" s="240">
        <f t="shared" ca="1" si="802"/>
        <v>3.4421272171645386E-3</v>
      </c>
      <c r="HE384" s="240">
        <f t="shared" ca="1" si="803"/>
        <v>5.9316290909309788E-3</v>
      </c>
      <c r="HF384" s="240">
        <f t="shared" ca="1" si="804"/>
        <v>6.5805887532592779E-3</v>
      </c>
      <c r="HG384" s="240">
        <f t="shared" ca="1" si="805"/>
        <v>5.1876386483355134E-3</v>
      </c>
      <c r="HH384" s="240">
        <f t="shared" ca="1" si="806"/>
        <v>2.1850012612875582E-3</v>
      </c>
      <c r="HI384" s="240">
        <f t="shared" ca="1" si="807"/>
        <v>-1.4956264369877185E-3</v>
      </c>
      <c r="HJ384" s="240">
        <f t="shared" ca="1" si="808"/>
        <v>-4.7121719164291351E-3</v>
      </c>
      <c r="HK384" s="240">
        <f t="shared" ca="1" si="809"/>
        <v>-6.4665640503416676E-3</v>
      </c>
      <c r="HL384" s="240">
        <f t="shared" ca="1" si="810"/>
        <v>-6.2144274692643355E-3</v>
      </c>
      <c r="HM384" s="240">
        <f t="shared" ca="1" si="811"/>
        <v>-4.0339983564457683E-3</v>
      </c>
      <c r="HN384" s="240">
        <f t="shared" ca="1" si="812"/>
        <v>-6.018483180449518E-4</v>
      </c>
      <c r="HO384" s="240">
        <f t="shared" ca="1" si="813"/>
        <v>3.0170509619661346E-3</v>
      </c>
      <c r="HP384" s="240">
        <f t="shared" ca="1" si="814"/>
        <v>5.6997808415592387E-3</v>
      </c>
      <c r="HQ384" s="240">
        <f t="shared" ca="1" si="815"/>
        <v>6.6139093683004468E-3</v>
      </c>
      <c r="HR384" s="240">
        <f t="shared" ca="1" si="816"/>
        <v>5.4757889785349376E-3</v>
      </c>
      <c r="HS384" s="240">
        <f t="shared" ca="1" si="817"/>
        <v>2.638570313840123E-3</v>
      </c>
      <c r="HT384" s="240">
        <f t="shared" ca="1" si="818"/>
        <v>-1.0173779049152121E-3</v>
      </c>
      <c r="HU384" s="240">
        <f t="shared" ca="1" si="819"/>
        <v>-4.3576410141879093E-3</v>
      </c>
      <c r="HV384" s="240">
        <f t="shared" ca="1" si="820"/>
        <v>-6.3457591889147843E-3</v>
      </c>
      <c r="HW384" s="240">
        <f t="shared" ca="1" si="821"/>
        <v>-6.3648335357535651E-3</v>
      </c>
      <c r="HX384" s="240">
        <f t="shared" ca="1" si="822"/>
        <v>-4.4089454208898647E-3</v>
      </c>
      <c r="HY384" s="240">
        <f t="shared" ca="1" si="823"/>
        <v>-1.0849929799067425E-3</v>
      </c>
      <c r="HZ384" s="240">
        <f t="shared" ca="1" si="824"/>
        <v>2.5756250461997244E-3</v>
      </c>
      <c r="IA384" s="240">
        <f t="shared" ca="1" si="825"/>
        <v>5.4370449859631456E-3</v>
      </c>
      <c r="IB384" s="240">
        <f t="shared" ca="1" si="826"/>
        <v>6.6113886354283577E-3</v>
      </c>
      <c r="IC384" s="240">
        <f t="shared" ca="1" si="827"/>
        <v>5.7342655338229326E-3</v>
      </c>
      <c r="ID384" s="240">
        <f t="shared" ca="1" si="828"/>
        <v>3.0778407252493429E-3</v>
      </c>
      <c r="IE384" s="240">
        <f t="shared" ca="1" si="829"/>
        <v>-4.1632835808516969E-3</v>
      </c>
      <c r="IF384" s="240">
        <f t="shared" ca="1" si="830"/>
        <v>-3.9794956777333655E-3</v>
      </c>
      <c r="IG384" s="240">
        <f t="shared" ca="1" si="831"/>
        <v>-6.1905661086299382E-3</v>
      </c>
      <c r="IH384" s="240">
        <f t="shared" ca="1" si="832"/>
        <v>-6.4807480178466926E-3</v>
      </c>
      <c r="II384" s="240">
        <f t="shared" ca="1" si="833"/>
        <v>-4.7600000280955774E-3</v>
      </c>
      <c r="IJ384" s="240">
        <f t="shared" ca="1" si="834"/>
        <v>-1.5622579708036923E-3</v>
      </c>
      <c r="IK384" s="240">
        <f t="shared" ca="1" si="835"/>
        <v>2.1202415951488826E-3</v>
      </c>
      <c r="IL384" s="240">
        <f t="shared" ca="1" si="836"/>
        <v>5.1448453125082375E-3</v>
      </c>
      <c r="IM384" s="240">
        <f t="shared" ca="1" si="837"/>
        <v>6.5730402147128591E-3</v>
      </c>
      <c r="IN384" s="240">
        <f t="shared" ca="1" si="838"/>
        <v>5.9616676073514447E-3</v>
      </c>
      <c r="IO384" s="240">
        <f t="shared" ca="1" si="839"/>
        <v>3.5004320510961737E-3</v>
      </c>
      <c r="IP384" s="240">
        <f t="shared" ca="1" si="840"/>
        <v>-4.6962610785424626E-5</v>
      </c>
      <c r="IQ384" s="240">
        <f t="shared" ca="1" si="841"/>
        <v>-3.5797851094071754E-3</v>
      </c>
      <c r="IR384" s="240">
        <f t="shared" ca="1" si="842"/>
        <v>-6.0018258142356291E-3</v>
      </c>
      <c r="IS384" s="240">
        <f t="shared" ca="1" si="843"/>
        <v>-6.5615427649221361E-3</v>
      </c>
      <c r="IT384" s="240">
        <f t="shared" ca="1" si="844"/>
        <v>-5.0852597827301081E-3</v>
      </c>
      <c r="IU384" s="240">
        <f t="shared" ca="1" si="845"/>
        <v>-2.0310569503989161E-3</v>
      </c>
      <c r="IV384" s="240">
        <f t="shared" ca="1" si="846"/>
        <v>1.6533683711908208E-3</v>
      </c>
      <c r="IW384" s="240">
        <f t="shared" ca="1" si="847"/>
        <v>4.8247652765420895E-3</v>
      </c>
      <c r="IX384" s="240">
        <f t="shared" ca="1" si="848"/>
        <v>6.4990719195683871E-3</v>
      </c>
      <c r="IY384" s="240">
        <f t="shared" ca="1" si="849"/>
        <v>6.156762887581141E-3</v>
      </c>
      <c r="IZ384" s="240">
        <f t="shared" ca="1" si="850"/>
        <v>3.9040542323716711E-3</v>
      </c>
      <c r="JA384" s="240">
        <f t="shared" ca="1" si="851"/>
        <v>4.3994538671355025E-4</v>
      </c>
      <c r="JB384" s="240">
        <f t="shared" ca="1" si="852"/>
        <v>-3.1606753754113057E-3</v>
      </c>
    </row>
    <row r="385" spans="2:262">
      <c r="B385" s="248">
        <v>24</v>
      </c>
      <c r="C385" s="247">
        <f t="shared" si="853"/>
        <v>4.6875000000000015E-4</v>
      </c>
      <c r="D385" s="244">
        <f t="shared" ca="1" si="597"/>
        <v>12.321339772659497</v>
      </c>
      <c r="E385" s="243">
        <f ca="1">AD361</f>
        <v>0.32133977265949742</v>
      </c>
      <c r="F385" s="242">
        <v>24</v>
      </c>
      <c r="G385" s="240">
        <f t="shared" ca="1" si="854"/>
        <v>-9.7497866071123707E-4</v>
      </c>
      <c r="H385" s="240">
        <f t="shared" ca="1" si="598"/>
        <v>-1.1199051368710501E-3</v>
      </c>
      <c r="I385" s="240">
        <f t="shared" ca="1" si="599"/>
        <v>-8.8735551922836478E-4</v>
      </c>
      <c r="J385" s="240">
        <f t="shared" ca="1" si="600"/>
        <v>-3.5571316222361428E-4</v>
      </c>
      <c r="K385" s="240">
        <f t="shared" ca="1" si="601"/>
        <v>2.9582614905840268E-4</v>
      </c>
      <c r="L385" s="240">
        <f t="shared" ca="1" si="602"/>
        <v>8.4765406915670465E-4</v>
      </c>
      <c r="M385" s="240">
        <f t="shared" ca="1" si="603"/>
        <v>1.1137710514383973E-3</v>
      </c>
      <c r="N385" s="240">
        <f t="shared" ca="1" si="604"/>
        <v>1.0044794995098601E-3</v>
      </c>
      <c r="O385" s="240">
        <f t="shared" ca="1" si="605"/>
        <v>5.5661730860823914E-4</v>
      </c>
      <c r="P385" s="240">
        <f t="shared" ca="1" si="606"/>
        <v>-7.8858743931102494E-5</v>
      </c>
      <c r="Q385" s="240">
        <f t="shared" ca="1" si="607"/>
        <v>-6.8775460709435889E-4</v>
      </c>
      <c r="R385" s="240">
        <f t="shared" ca="1" si="608"/>
        <v>-1.0648353691089685E-3</v>
      </c>
      <c r="S385" s="240">
        <f t="shared" ca="1" si="609"/>
        <v>-1.0830018959437848E-3</v>
      </c>
      <c r="T385" s="240">
        <f t="shared" ca="1" si="610"/>
        <v>-7.3613096397763143E-4</v>
      </c>
      <c r="U385" s="241">
        <f t="shared" ca="1" si="611"/>
        <v>-1.4113915850097583E-4</v>
      </c>
      <c r="V385" s="240">
        <f t="shared" ca="1" si="612"/>
        <v>5.0142512117860372E-4</v>
      </c>
      <c r="W385" s="240">
        <f t="shared" ca="1" si="613"/>
        <v>9.7497866071123674E-4</v>
      </c>
      <c r="X385" s="240">
        <f t="shared" ca="1" si="614"/>
        <v>1.1199051368710501E-3</v>
      </c>
      <c r="Y385" s="240">
        <f t="shared" ca="1" si="615"/>
        <v>8.8735551922836553E-4</v>
      </c>
      <c r="Z385" s="240">
        <f t="shared" ca="1" si="616"/>
        <v>3.5571316222361558E-4</v>
      </c>
      <c r="AA385" s="240">
        <f t="shared" ca="1" si="617"/>
        <v>-2.9582614905840316E-4</v>
      </c>
      <c r="AB385" s="240">
        <f t="shared" ca="1" si="618"/>
        <v>-8.4765406915670465E-4</v>
      </c>
      <c r="AC385" s="240">
        <f t="shared" ca="1" si="619"/>
        <v>-1.1137710514383973E-3</v>
      </c>
      <c r="AD385" s="240">
        <f t="shared" ca="1" si="620"/>
        <v>-1.0044794995098603E-3</v>
      </c>
      <c r="AE385" s="240">
        <f t="shared" ca="1" si="621"/>
        <v>-5.5661730860823947E-4</v>
      </c>
      <c r="AF385" s="240">
        <f t="shared" ca="1" si="622"/>
        <v>7.8858743931102114E-5</v>
      </c>
      <c r="AG385" s="240">
        <f t="shared" ca="1" si="623"/>
        <v>6.877546070943577E-4</v>
      </c>
      <c r="AH385" s="240">
        <f t="shared" ca="1" si="624"/>
        <v>1.0648353691089687E-3</v>
      </c>
      <c r="AI385" s="240">
        <f t="shared" ca="1" si="625"/>
        <v>1.0830018959437852E-3</v>
      </c>
      <c r="AJ385" s="240">
        <f t="shared" ca="1" si="626"/>
        <v>7.3613096397763176E-4</v>
      </c>
      <c r="AK385" s="240">
        <f t="shared" ca="1" si="627"/>
        <v>1.4113915850097822E-4</v>
      </c>
      <c r="AL385" s="240">
        <f t="shared" ca="1" si="628"/>
        <v>-5.0142512117860329E-4</v>
      </c>
      <c r="AM385" s="240">
        <f t="shared" ca="1" si="629"/>
        <v>-9.7497866071123739E-4</v>
      </c>
      <c r="AN385" s="240">
        <f t="shared" ca="1" si="630"/>
        <v>-1.1199051368710501E-3</v>
      </c>
      <c r="AO385" s="240">
        <f t="shared" ca="1" si="631"/>
        <v>-8.8735551922836456E-4</v>
      </c>
      <c r="AP385" s="240">
        <f t="shared" ca="1" si="632"/>
        <v>-3.557131622236159E-4</v>
      </c>
      <c r="AQ385" s="240">
        <f t="shared" ca="1" si="633"/>
        <v>2.9582614905840278E-4</v>
      </c>
      <c r="AR385" s="240">
        <f t="shared" ca="1" si="634"/>
        <v>8.4765406915670314E-4</v>
      </c>
      <c r="AS385" s="240">
        <f t="shared" ca="1" si="635"/>
        <v>1.1137710514383973E-3</v>
      </c>
      <c r="AT385" s="240">
        <f t="shared" ca="1" si="636"/>
        <v>1.0044794995098614E-3</v>
      </c>
      <c r="AU385" s="240">
        <f t="shared" ca="1" si="637"/>
        <v>5.5661730860823979E-4</v>
      </c>
      <c r="AV385" s="240">
        <f t="shared" ca="1" si="638"/>
        <v>-7.8858743931103632E-5</v>
      </c>
      <c r="AW385" s="240">
        <f t="shared" ca="1" si="639"/>
        <v>-6.8775460709435748E-4</v>
      </c>
      <c r="AX385" s="240">
        <f t="shared" ca="1" si="640"/>
        <v>-1.0648353691089687E-3</v>
      </c>
      <c r="AY385" s="240">
        <f t="shared" ca="1" si="641"/>
        <v>-1.0830018959437854E-3</v>
      </c>
      <c r="AZ385" s="240">
        <f t="shared" ca="1" si="642"/>
        <v>-7.3613096397763197E-4</v>
      </c>
      <c r="BA385" s="240">
        <f t="shared" ca="1" si="643"/>
        <v>-1.4113915850097865E-4</v>
      </c>
      <c r="BB385" s="240">
        <f t="shared" ca="1" si="644"/>
        <v>5.0142512117860296E-4</v>
      </c>
      <c r="BC385" s="240">
        <f t="shared" ca="1" si="645"/>
        <v>9.7497866071123728E-4</v>
      </c>
      <c r="BD385" s="240">
        <f t="shared" ca="1" si="646"/>
        <v>1.1199051368710501E-3</v>
      </c>
      <c r="BE385" s="240">
        <f t="shared" ca="1" si="647"/>
        <v>8.8735551922836478E-4</v>
      </c>
      <c r="BF385" s="240">
        <f t="shared" ca="1" si="648"/>
        <v>3.5571316222361639E-4</v>
      </c>
      <c r="BG385" s="240">
        <f t="shared" ca="1" si="649"/>
        <v>-2.9582614905840246E-4</v>
      </c>
      <c r="BH385" s="240">
        <f t="shared" ca="1" si="650"/>
        <v>-8.4765406915670292E-4</v>
      </c>
      <c r="BI385" s="240">
        <f t="shared" ca="1" si="651"/>
        <v>-1.1137710514383969E-3</v>
      </c>
      <c r="BJ385" s="240">
        <f t="shared" ca="1" si="652"/>
        <v>-1.0044794995098599E-3</v>
      </c>
      <c r="BK385" s="240">
        <f t="shared" ca="1" si="653"/>
        <v>-5.5661730860824023E-4</v>
      </c>
      <c r="BL385" s="240">
        <f t="shared" ca="1" si="654"/>
        <v>7.8858743931099296E-5</v>
      </c>
      <c r="BM385" s="240">
        <f t="shared" ca="1" si="655"/>
        <v>6.877546070943603E-4</v>
      </c>
      <c r="BN385" s="240">
        <f t="shared" ca="1" si="656"/>
        <v>1.0648353691089685E-3</v>
      </c>
      <c r="BO385" s="240">
        <f t="shared" ca="1" si="657"/>
        <v>1.0830018959437856E-3</v>
      </c>
      <c r="BP385" s="240">
        <f t="shared" ca="1" si="658"/>
        <v>7.3613096397763544E-4</v>
      </c>
      <c r="BQ385" s="240">
        <f t="shared" ca="1" si="659"/>
        <v>1.4113915850097502E-4</v>
      </c>
      <c r="BR385" s="240">
        <f t="shared" ca="1" si="660"/>
        <v>-5.0142512117860253E-4</v>
      </c>
      <c r="BS385" s="240">
        <f t="shared" ca="1" si="661"/>
        <v>-9.7497866071123501E-4</v>
      </c>
      <c r="BT385" s="240">
        <f t="shared" ca="1" si="662"/>
        <v>-1.1199051368710501E-3</v>
      </c>
      <c r="BU385" s="240">
        <f t="shared" ca="1" si="663"/>
        <v>-8.8735551922836499E-4</v>
      </c>
      <c r="BV385" s="240">
        <f t="shared" ca="1" si="664"/>
        <v>-3.5571316222361672E-4</v>
      </c>
      <c r="BW385" s="240">
        <f t="shared" ca="1" si="665"/>
        <v>2.9582614905839812E-4</v>
      </c>
      <c r="BX385" s="240">
        <f t="shared" ca="1" si="666"/>
        <v>8.476540691567053E-4</v>
      </c>
      <c r="BY385" s="240">
        <f t="shared" ca="1" si="667"/>
        <v>1.1137710514383971E-3</v>
      </c>
      <c r="BZ385" s="240">
        <f t="shared" ca="1" si="668"/>
        <v>1.0044794995098618E-3</v>
      </c>
      <c r="CA385" s="240">
        <f t="shared" ca="1" si="669"/>
        <v>5.5661730860823719E-4</v>
      </c>
      <c r="CB385" s="240">
        <f t="shared" ca="1" si="670"/>
        <v>-7.8858743931102819E-5</v>
      </c>
      <c r="CC385" s="240">
        <f t="shared" ca="1" si="671"/>
        <v>-6.8775460709435672E-4</v>
      </c>
      <c r="CD385" s="240">
        <f t="shared" ca="1" si="672"/>
        <v>-1.064835369108967E-3</v>
      </c>
      <c r="CE385" s="240">
        <f t="shared" ca="1" si="673"/>
        <v>-1.0830018959437845E-3</v>
      </c>
      <c r="CF385" s="240">
        <f t="shared" ca="1" si="674"/>
        <v>-7.3613096397763273E-4</v>
      </c>
      <c r="CG385" s="240">
        <f t="shared" ca="1" si="675"/>
        <v>-1.4113915850097952E-4</v>
      </c>
      <c r="CH385" s="240">
        <f t="shared" ca="1" si="676"/>
        <v>5.0142512117859863E-4</v>
      </c>
      <c r="CI385" s="240">
        <f t="shared" ca="1" si="677"/>
        <v>9.7497866071123685E-4</v>
      </c>
      <c r="CJ385" s="240">
        <f t="shared" ca="1" si="678"/>
        <v>1.1199051368710503E-3</v>
      </c>
      <c r="CK385" s="240">
        <f t="shared" ca="1" si="679"/>
        <v>8.8735551922836781E-4</v>
      </c>
      <c r="CL385" s="240">
        <f t="shared" ca="1" si="680"/>
        <v>3.5571316222361346E-4</v>
      </c>
      <c r="CM385" s="240">
        <f t="shared" ca="1" si="681"/>
        <v>-2.9582614905840159E-4</v>
      </c>
      <c r="CN385" s="240">
        <f t="shared" ca="1" si="682"/>
        <v>-8.4765406915670238E-4</v>
      </c>
      <c r="CO385" s="240">
        <f t="shared" ca="1" si="683"/>
        <v>-1.1137710514383965E-3</v>
      </c>
      <c r="CP385" s="240">
        <f t="shared" ca="1" si="684"/>
        <v>-1.0044794995098603E-3</v>
      </c>
      <c r="CQ385" s="240">
        <f t="shared" ca="1" si="685"/>
        <v>-5.5661730860824088E-4</v>
      </c>
      <c r="CR385" s="240">
        <f t="shared" ca="1" si="686"/>
        <v>7.8858743931098482E-5</v>
      </c>
      <c r="CS385" s="240">
        <f t="shared" ca="1" si="687"/>
        <v>6.8775460709435965E-4</v>
      </c>
      <c r="CT385" s="240">
        <f t="shared" ca="1" si="688"/>
        <v>1.0648353691089683E-3</v>
      </c>
      <c r="CU385" s="240">
        <f t="shared" ca="1" si="689"/>
        <v>1.0830018959437856E-3</v>
      </c>
      <c r="CV385" s="240">
        <f t="shared" ca="1" si="690"/>
        <v>7.3613096397763598E-4</v>
      </c>
      <c r="CW385" s="240">
        <f t="shared" ca="1" si="691"/>
        <v>1.4113915850097594E-4</v>
      </c>
      <c r="CX385" s="240">
        <f t="shared" ca="1" si="692"/>
        <v>-5.0142512117860188E-4</v>
      </c>
      <c r="CY385" s="240">
        <f t="shared" ca="1" si="693"/>
        <v>-9.7497866071123468E-4</v>
      </c>
      <c r="CZ385" s="240">
        <f t="shared" ca="1" si="694"/>
        <v>-1.1199051368710499E-3</v>
      </c>
      <c r="DA385" s="240">
        <f t="shared" ca="1" si="695"/>
        <v>-8.8735551922836553E-4</v>
      </c>
      <c r="DB385" s="240">
        <f t="shared" ca="1" si="696"/>
        <v>-3.5571316222361753E-4</v>
      </c>
      <c r="DC385" s="240">
        <f t="shared" ca="1" si="697"/>
        <v>2.9582614905839742E-4</v>
      </c>
      <c r="DD385" s="240">
        <f t="shared" ca="1" si="698"/>
        <v>8.4765406915670465E-4</v>
      </c>
      <c r="DE385" s="240">
        <f t="shared" ca="1" si="699"/>
        <v>1.1137710514383969E-3</v>
      </c>
      <c r="DF385" s="240">
        <f t="shared" ca="1" si="700"/>
        <v>1.0044794995098623E-3</v>
      </c>
      <c r="DG385" s="240">
        <f t="shared" ca="1" si="701"/>
        <v>5.5661730860823784E-4</v>
      </c>
      <c r="DH385" s="240">
        <f t="shared" ca="1" si="702"/>
        <v>-7.8858743931102006E-5</v>
      </c>
      <c r="DI385" s="240">
        <f t="shared" ca="1" si="703"/>
        <v>-6.8775460709435618E-4</v>
      </c>
      <c r="DJ385" s="240">
        <f t="shared" ca="1" si="704"/>
        <v>-1.0648353691089668E-3</v>
      </c>
      <c r="DK385" s="240">
        <f t="shared" ca="1" si="705"/>
        <v>-1.0830018959437848E-3</v>
      </c>
      <c r="DL385" s="240">
        <f t="shared" ca="1" si="706"/>
        <v>-7.3613096397763934E-4</v>
      </c>
      <c r="DM385" s="240">
        <f t="shared" ca="1" si="707"/>
        <v>-1.4113915850098028E-4</v>
      </c>
      <c r="DN385" s="240">
        <f t="shared" ca="1" si="708"/>
        <v>5.0142512117860502E-4</v>
      </c>
      <c r="DO385" s="240">
        <f t="shared" ca="1" si="709"/>
        <v>9.7497866071123251E-4</v>
      </c>
      <c r="DP385" s="240">
        <f t="shared" ca="1" si="710"/>
        <v>1.1199051368710503E-3</v>
      </c>
      <c r="DQ385" s="240">
        <f t="shared" ca="1" si="711"/>
        <v>8.8735551922836337E-4</v>
      </c>
      <c r="DR385" s="240">
        <f t="shared" ca="1" si="712"/>
        <v>3.5571316222362176E-4</v>
      </c>
      <c r="DS385" s="240">
        <f t="shared" ca="1" si="713"/>
        <v>-2.9582614905840089E-4</v>
      </c>
      <c r="DT385" s="240">
        <f t="shared" ca="1" si="714"/>
        <v>-8.4765406915670704E-4</v>
      </c>
      <c r="DU385" s="240">
        <f t="shared" ca="1" si="715"/>
        <v>-1.1137710514383965E-3</v>
      </c>
      <c r="DV385" s="240">
        <f t="shared" ca="1" si="716"/>
        <v>-1.0044794995098605E-3</v>
      </c>
      <c r="DW385" s="240">
        <f t="shared" ca="1" si="717"/>
        <v>-5.566173086082347E-4</v>
      </c>
      <c r="DX385" s="240">
        <f t="shared" ca="1" si="718"/>
        <v>7.8858743931097669E-5</v>
      </c>
      <c r="DY385" s="240">
        <f t="shared" ca="1" si="719"/>
        <v>6.87754607094359E-4</v>
      </c>
      <c r="DZ385" s="240">
        <f t="shared" ca="1" si="720"/>
        <v>1.0648353691089655E-3</v>
      </c>
      <c r="EA385" s="240">
        <f t="shared" ca="1" si="721"/>
        <v>1.0830018959437858E-3</v>
      </c>
      <c r="EB385" s="240">
        <f t="shared" ca="1" si="722"/>
        <v>7.3613096397763056E-4</v>
      </c>
      <c r="EC385" s="240">
        <f t="shared" ca="1" si="723"/>
        <v>1.4113915850098472E-4</v>
      </c>
      <c r="ED385" s="240">
        <f t="shared" ca="1" si="724"/>
        <v>-5.0142512117860112E-4</v>
      </c>
      <c r="EE385" s="240">
        <f t="shared" ca="1" si="725"/>
        <v>-9.7497866071123815E-4</v>
      </c>
      <c r="EF385" s="240">
        <f t="shared" ca="1" si="726"/>
        <v>-1.1199051368710506E-3</v>
      </c>
      <c r="EG385" s="240">
        <f t="shared" ca="1" si="727"/>
        <v>-8.8735551922836608E-4</v>
      </c>
      <c r="EH385" s="240">
        <f t="shared" ca="1" si="728"/>
        <v>-3.557131622236107E-4</v>
      </c>
      <c r="EI385" s="240">
        <f t="shared" ca="1" si="729"/>
        <v>2.958261490583966E-4</v>
      </c>
      <c r="EJ385" s="240">
        <f t="shared" ca="1" si="730"/>
        <v>8.4765406915670422E-4</v>
      </c>
      <c r="EK385" s="240">
        <f t="shared" ca="1" si="731"/>
        <v>1.113771051438396E-3</v>
      </c>
      <c r="EL385" s="240">
        <f t="shared" ca="1" si="732"/>
        <v>1.0044794995098625E-3</v>
      </c>
      <c r="EM385" s="240">
        <f t="shared" ca="1" si="733"/>
        <v>5.5661730860823849E-4</v>
      </c>
      <c r="EN385" s="240">
        <f t="shared" ca="1" si="734"/>
        <v>-7.885874393109317E-5</v>
      </c>
      <c r="EO385" s="240">
        <f t="shared" ca="1" si="735"/>
        <v>-6.8775460709435553E-4</v>
      </c>
      <c r="EP385" s="240">
        <f t="shared" ca="1" si="736"/>
        <v>-1.0648353691089692E-3</v>
      </c>
      <c r="EQ385" s="240">
        <f t="shared" ca="1" si="737"/>
        <v>-1.0830018959437869E-3</v>
      </c>
      <c r="ER385" s="240">
        <f t="shared" ca="1" si="738"/>
        <v>-7.3613096397763403E-4</v>
      </c>
      <c r="ES385" s="240">
        <f t="shared" ca="1" si="739"/>
        <v>-1.4113915850097318E-4</v>
      </c>
      <c r="ET385" s="240">
        <f t="shared" ca="1" si="740"/>
        <v>5.0142512117859711E-4</v>
      </c>
      <c r="EU385" s="240">
        <f t="shared" ca="1" si="741"/>
        <v>9.7497866071123609E-4</v>
      </c>
      <c r="EV385" s="240">
        <f t="shared" ca="1" si="742"/>
        <v>1.1199051368710499E-3</v>
      </c>
      <c r="EW385" s="240">
        <f t="shared" ca="1" si="743"/>
        <v>8.8735551922836868E-4</v>
      </c>
      <c r="EX385" s="240">
        <f t="shared" ca="1" si="744"/>
        <v>3.5571316222361493E-4</v>
      </c>
      <c r="EY385" s="240">
        <f t="shared" ca="1" si="745"/>
        <v>-2.9582614905839227E-4</v>
      </c>
      <c r="EZ385" s="240">
        <f t="shared" ca="1" si="746"/>
        <v>-8.4765406915670129E-4</v>
      </c>
      <c r="FA385" s="240">
        <f t="shared" ca="1" si="747"/>
        <v>-1.1137710514383973E-3</v>
      </c>
      <c r="FB385" s="240">
        <f t="shared" ca="1" si="748"/>
        <v>-1.0044794995098644E-3</v>
      </c>
      <c r="FC385" s="240">
        <f t="shared" ca="1" si="749"/>
        <v>-5.566173086082424E-4</v>
      </c>
      <c r="FD385" s="240">
        <f t="shared" ca="1" si="750"/>
        <v>7.8858743931104771E-5</v>
      </c>
      <c r="FE385" s="240">
        <f t="shared" ca="1" si="751"/>
        <v>6.8775460709435206E-4</v>
      </c>
      <c r="FF385" s="240">
        <f t="shared" ca="1" si="752"/>
        <v>1.0648353691089677E-3</v>
      </c>
      <c r="FG385" s="240">
        <f t="shared" ca="1" si="753"/>
        <v>1.0830018959437841E-3</v>
      </c>
      <c r="FH385" s="240">
        <f t="shared" ca="1" si="754"/>
        <v>7.3613096397763728E-4</v>
      </c>
      <c r="FI385" s="240">
        <f t="shared" ca="1" si="755"/>
        <v>1.4113915850097762E-4</v>
      </c>
      <c r="FJ385" s="240">
        <f t="shared" ca="1" si="756"/>
        <v>-5.0142512117859321E-4</v>
      </c>
      <c r="FK385" s="240">
        <f t="shared" ca="1" si="757"/>
        <v>-9.7497866071123392E-4</v>
      </c>
      <c r="FL385" s="240">
        <f t="shared" ca="1" si="758"/>
        <v>-1.1199051368710501E-3</v>
      </c>
      <c r="FM385" s="240">
        <f t="shared" ca="1" si="759"/>
        <v>-8.8735551922837128E-4</v>
      </c>
      <c r="FN385" s="240">
        <f t="shared" ca="1" si="760"/>
        <v>-3.5571316222361916E-4</v>
      </c>
      <c r="FO385" s="240">
        <f t="shared" ca="1" si="761"/>
        <v>2.9582614905840354E-4</v>
      </c>
      <c r="FP385" s="240">
        <f t="shared" ca="1" si="762"/>
        <v>8.4765406915669837E-4</v>
      </c>
      <c r="FQ385" s="240">
        <f t="shared" ca="1" si="763"/>
        <v>1.1137710514383969E-3</v>
      </c>
      <c r="FR385" s="240">
        <f t="shared" ca="1" si="764"/>
        <v>1.0044794995098594E-3</v>
      </c>
      <c r="FS385" s="240">
        <f t="shared" ca="1" si="765"/>
        <v>5.5661730860824608E-4</v>
      </c>
      <c r="FT385" s="240">
        <f t="shared" ca="1" si="766"/>
        <v>-7.8858743931100326E-5</v>
      </c>
      <c r="FU385" s="240">
        <f t="shared" ca="1" si="767"/>
        <v>-6.8775460709436117E-4</v>
      </c>
      <c r="FV385" s="240">
        <f t="shared" ca="1" si="768"/>
        <v>-1.0648353691089664E-3</v>
      </c>
      <c r="FW385" s="240">
        <f t="shared" ca="1" si="769"/>
        <v>-1.083001895943785E-3</v>
      </c>
      <c r="FX385" s="240">
        <f t="shared" ca="1" si="770"/>
        <v>-7.3613096397764054E-4</v>
      </c>
      <c r="FY385" s="240">
        <f t="shared" ca="1" si="771"/>
        <v>-1.4113915850098185E-4</v>
      </c>
      <c r="FZ385" s="240">
        <f t="shared" ca="1" si="772"/>
        <v>5.0142512117860351E-4</v>
      </c>
      <c r="GA385" s="240">
        <f t="shared" ca="1" si="773"/>
        <v>9.7497866071123165E-4</v>
      </c>
      <c r="GB385" s="240">
        <f t="shared" ca="1" si="774"/>
        <v>1.1199051368710506E-3</v>
      </c>
      <c r="GC385" s="240">
        <f t="shared" ca="1" si="775"/>
        <v>8.8735551922836423E-4</v>
      </c>
      <c r="GD385" s="240">
        <f t="shared" ca="1" si="776"/>
        <v>3.5571316222362322E-4</v>
      </c>
      <c r="GE385" s="240">
        <f t="shared" ca="1" si="777"/>
        <v>-2.9582614905839921E-4</v>
      </c>
      <c r="GF385" s="240">
        <f t="shared" ca="1" si="778"/>
        <v>-8.4765406915670596E-4</v>
      </c>
      <c r="GG385" s="240">
        <f t="shared" ca="1" si="779"/>
        <v>-1.1137710514383962E-3</v>
      </c>
      <c r="GH385" s="240">
        <f t="shared" ca="1" si="780"/>
        <v>-1.0044794995098614E-3</v>
      </c>
      <c r="GI385" s="240">
        <f t="shared" ca="1" si="781"/>
        <v>-5.5661730860823611E-4</v>
      </c>
      <c r="GJ385" s="240">
        <f t="shared" ca="1" si="782"/>
        <v>7.8858743931095989E-5</v>
      </c>
      <c r="GK385" s="240">
        <f t="shared" ca="1" si="783"/>
        <v>6.877546070943577E-4</v>
      </c>
      <c r="GL385" s="240">
        <f t="shared" ca="1" si="784"/>
        <v>1.0648353691089648E-3</v>
      </c>
      <c r="GM385" s="240">
        <f t="shared" ca="1" si="785"/>
        <v>1.0830018959437863E-3</v>
      </c>
      <c r="GN385" s="240">
        <f t="shared" ca="1" si="786"/>
        <v>7.3613096397763176E-4</v>
      </c>
      <c r="GO385" s="240">
        <f t="shared" ca="1" si="787"/>
        <v>1.4113915850098629E-4</v>
      </c>
      <c r="GP385" s="240">
        <f t="shared" ca="1" si="788"/>
        <v>-5.014251211785996E-4</v>
      </c>
      <c r="GQ385" s="240">
        <f t="shared" ca="1" si="789"/>
        <v>-9.7497866071123728E-4</v>
      </c>
      <c r="GR385" s="240">
        <f t="shared" ca="1" si="790"/>
        <v>-1.1199051368710508E-3</v>
      </c>
      <c r="GS385" s="240">
        <f t="shared" ca="1" si="791"/>
        <v>-8.8735551922836705E-4</v>
      </c>
      <c r="GT385" s="240">
        <f t="shared" ca="1" si="792"/>
        <v>-3.5571316222361232E-4</v>
      </c>
      <c r="GU385" s="240">
        <f t="shared" ca="1" si="793"/>
        <v>2.9582614905839503E-4</v>
      </c>
      <c r="GV385" s="240">
        <f t="shared" ca="1" si="794"/>
        <v>8.4765406915670303E-4</v>
      </c>
      <c r="GW385" s="240">
        <f t="shared" ca="1" si="795"/>
        <v>1.1137710514383958E-3</v>
      </c>
      <c r="GX385" s="240">
        <f t="shared" ca="1" si="796"/>
        <v>1.0044794995098633E-3</v>
      </c>
      <c r="GY385" s="240">
        <f t="shared" ca="1" si="797"/>
        <v>5.5661730860823979E-4</v>
      </c>
      <c r="GZ385" s="240">
        <f t="shared" ca="1" si="798"/>
        <v>-7.8858743931091598E-5</v>
      </c>
      <c r="HA385" s="240">
        <f t="shared" ca="1" si="799"/>
        <v>-6.8775460709435423E-4</v>
      </c>
      <c r="HB385" s="240">
        <f t="shared" ca="1" si="800"/>
        <v>-1.0648353691089685E-3</v>
      </c>
      <c r="HC385" s="240">
        <f t="shared" ca="1" si="801"/>
        <v>-1.0830018959437874E-3</v>
      </c>
      <c r="HD385" s="240">
        <f t="shared" ca="1" si="802"/>
        <v>-7.3613096397763522E-4</v>
      </c>
      <c r="HE385" s="240">
        <f t="shared" ca="1" si="803"/>
        <v>-1.4113915850097475E-4</v>
      </c>
      <c r="HF385" s="240">
        <f t="shared" ca="1" si="804"/>
        <v>5.014251211785957E-4</v>
      </c>
      <c r="HG385" s="240">
        <f t="shared" ca="1" si="805"/>
        <v>9.7497866071123533E-4</v>
      </c>
      <c r="HH385" s="240">
        <f t="shared" ca="1" si="806"/>
        <v>1.1199051368710499E-3</v>
      </c>
      <c r="HI385" s="240">
        <f t="shared" ca="1" si="807"/>
        <v>8.8735551922836965E-4</v>
      </c>
      <c r="HJ385" s="240">
        <f t="shared" ca="1" si="808"/>
        <v>3.557131622236165E-4</v>
      </c>
      <c r="HK385" s="240">
        <f t="shared" ca="1" si="809"/>
        <v>-2.9582614905839075E-4</v>
      </c>
      <c r="HL385" s="240">
        <f t="shared" ca="1" si="810"/>
        <v>-8.4765406915670021E-4</v>
      </c>
      <c r="HM385" s="240">
        <f t="shared" ca="1" si="811"/>
        <v>-1.1137710514383971E-3</v>
      </c>
      <c r="HN385" s="240">
        <f t="shared" ca="1" si="812"/>
        <v>-1.0044794995098653E-3</v>
      </c>
      <c r="HO385" s="240">
        <f t="shared" ca="1" si="813"/>
        <v>-5.5661730860824381E-4</v>
      </c>
      <c r="HP385" s="240">
        <f t="shared" ca="1" si="814"/>
        <v>7.8858743931103144E-5</v>
      </c>
      <c r="HQ385" s="240">
        <f t="shared" ca="1" si="815"/>
        <v>6.8775460709436334E-4</v>
      </c>
      <c r="HR385" s="240">
        <f t="shared" ca="1" si="816"/>
        <v>1.0648353691089622E-3</v>
      </c>
      <c r="HS385" s="240">
        <f t="shared" ca="1" si="817"/>
        <v>1.0830018959437887E-3</v>
      </c>
      <c r="HT385" s="240">
        <f t="shared" ca="1" si="818"/>
        <v>7.3613096397763848E-4</v>
      </c>
      <c r="HU385" s="240">
        <f t="shared" ca="1" si="819"/>
        <v>1.4113915850097925E-4</v>
      </c>
      <c r="HV385" s="240">
        <f t="shared" ca="1" si="820"/>
        <v>-5.01425121178606E-4</v>
      </c>
      <c r="HW385" s="240">
        <f t="shared" ca="1" si="821"/>
        <v>-9.7497866071124097E-4</v>
      </c>
      <c r="HX385" s="240">
        <f t="shared" ca="1" si="822"/>
        <v>-1.1199051368710514E-3</v>
      </c>
      <c r="HY385" s="240">
        <f t="shared" ca="1" si="823"/>
        <v>-8.8735551922837247E-4</v>
      </c>
      <c r="HZ385" s="240">
        <f t="shared" ca="1" si="824"/>
        <v>-3.5571316222362073E-4</v>
      </c>
      <c r="IA385" s="240">
        <f t="shared" ca="1" si="825"/>
        <v>2.9582614905840181E-4</v>
      </c>
      <c r="IB385" s="240">
        <f t="shared" ca="1" si="826"/>
        <v>8.4765406915670769E-4</v>
      </c>
      <c r="IC385" s="240">
        <f t="shared" ca="1" si="827"/>
        <v>1.1137710514383945E-3</v>
      </c>
      <c r="ID385" s="240">
        <f t="shared" ca="1" si="828"/>
        <v>1.0044794995098672E-3</v>
      </c>
      <c r="IE385" s="240">
        <f t="shared" ca="1" si="829"/>
        <v>2.7948203819103351E-4</v>
      </c>
      <c r="IF385" s="240">
        <f t="shared" ca="1" si="830"/>
        <v>-7.8858743931098753E-5</v>
      </c>
      <c r="IG385" s="240">
        <f t="shared" ca="1" si="831"/>
        <v>-6.8775460709435987E-4</v>
      </c>
      <c r="IH385" s="240">
        <f t="shared" ca="1" si="832"/>
        <v>-1.0648353691089709E-3</v>
      </c>
      <c r="II385" s="240">
        <f t="shared" ca="1" si="833"/>
        <v>-1.0830018959437897E-3</v>
      </c>
      <c r="IJ385" s="240">
        <f t="shared" ca="1" si="834"/>
        <v>-7.3613096397764184E-4</v>
      </c>
      <c r="IK385" s="240">
        <f t="shared" ca="1" si="835"/>
        <v>-1.4113915850098353E-4</v>
      </c>
      <c r="IL385" s="240">
        <f t="shared" ca="1" si="836"/>
        <v>5.014251211786021E-4</v>
      </c>
      <c r="IM385" s="240">
        <f t="shared" ca="1" si="837"/>
        <v>9.749786607112388E-4</v>
      </c>
      <c r="IN385" s="240">
        <f t="shared" ca="1" si="838"/>
        <v>1.1199051368710495E-3</v>
      </c>
      <c r="IO385" s="240">
        <f t="shared" ca="1" si="839"/>
        <v>8.8735551922837518E-4</v>
      </c>
      <c r="IP385" s="240">
        <f t="shared" ca="1" si="840"/>
        <v>3.557131622236249E-4</v>
      </c>
      <c r="IQ385" s="240">
        <f t="shared" ca="1" si="841"/>
        <v>-2.9582614905839769E-4</v>
      </c>
      <c r="IR385" s="240">
        <f t="shared" ca="1" si="842"/>
        <v>-8.4765406915670487E-4</v>
      </c>
      <c r="IS385" s="240">
        <f t="shared" ca="1" si="843"/>
        <v>-1.1137710514383982E-3</v>
      </c>
      <c r="IT385" s="240">
        <f t="shared" ca="1" si="844"/>
        <v>-1.0044794995098692E-3</v>
      </c>
      <c r="IU385" s="240">
        <f t="shared" ca="1" si="845"/>
        <v>-5.5661730860825139E-4</v>
      </c>
      <c r="IV385" s="240">
        <f t="shared" ca="1" si="846"/>
        <v>7.8858743931094362E-5</v>
      </c>
      <c r="IW385" s="240">
        <f t="shared" ca="1" si="847"/>
        <v>6.877546070943564E-4</v>
      </c>
      <c r="IX385" s="240">
        <f t="shared" ca="1" si="848"/>
        <v>1.0648353691089696E-3</v>
      </c>
      <c r="IY385" s="240">
        <f t="shared" ca="1" si="849"/>
        <v>1.0830018959437824E-3</v>
      </c>
      <c r="IZ385" s="240">
        <f t="shared" ca="1" si="850"/>
        <v>7.3613096397764509E-4</v>
      </c>
      <c r="JA385" s="240">
        <f t="shared" ca="1" si="851"/>
        <v>1.4113915850098803E-4</v>
      </c>
      <c r="JB385" s="240">
        <f t="shared" ca="1" si="852"/>
        <v>-5.0142512117859819E-4</v>
      </c>
    </row>
    <row r="386" spans="2:262">
      <c r="B386" s="248">
        <v>25</v>
      </c>
      <c r="C386" s="247">
        <f t="shared" si="853"/>
        <v>4.8828125000000011E-4</v>
      </c>
      <c r="D386" s="244">
        <f t="shared" ca="1" si="597"/>
        <v>12.31582115970234</v>
      </c>
      <c r="E386" s="243">
        <f ca="1">AE361</f>
        <v>0.31582115970233998</v>
      </c>
      <c r="F386" s="242">
        <v>25</v>
      </c>
      <c r="G386" s="240">
        <f t="shared" ca="1" si="854"/>
        <v>3.624281919458348E-3</v>
      </c>
      <c r="H386" s="240">
        <f t="shared" ca="1" si="598"/>
        <v>3.9815633441698303E-3</v>
      </c>
      <c r="I386" s="240">
        <f t="shared" ca="1" si="599"/>
        <v>2.8862495261302232E-3</v>
      </c>
      <c r="J386" s="240">
        <f t="shared" ca="1" si="600"/>
        <v>7.3794421489022078E-4</v>
      </c>
      <c r="K386" s="240">
        <f t="shared" ca="1" si="601"/>
        <v>-1.679585560035597E-3</v>
      </c>
      <c r="L386" s="240">
        <f t="shared" ca="1" si="602"/>
        <v>-3.4843515074378228E-3</v>
      </c>
      <c r="M386" s="240">
        <f t="shared" ca="1" si="603"/>
        <v>-4.0179201922903871E-3</v>
      </c>
      <c r="N386" s="240">
        <f t="shared" ca="1" si="604"/>
        <v>-3.0856295519055997E-3</v>
      </c>
      <c r="O386" s="240">
        <f t="shared" ca="1" si="605"/>
        <v>-1.0276075290091031E-3</v>
      </c>
      <c r="P386" s="240">
        <f t="shared" ca="1" si="606"/>
        <v>1.4053169327094663E-3</v>
      </c>
      <c r="Q386" s="240">
        <f t="shared" ca="1" si="607"/>
        <v>3.3255390927051515E-3</v>
      </c>
      <c r="R386" s="240">
        <f t="shared" ca="1" si="608"/>
        <v>4.0325035827657911E-3</v>
      </c>
      <c r="S386" s="240">
        <f t="shared" ca="1" si="609"/>
        <v>3.2682882837921715E-3</v>
      </c>
      <c r="T386" s="240">
        <f t="shared" ca="1" si="610"/>
        <v>1.3117021488936716E-3</v>
      </c>
      <c r="U386" s="241">
        <f t="shared" ca="1" si="611"/>
        <v>-1.1234327711646393E-3</v>
      </c>
      <c r="V386" s="240">
        <f t="shared" ca="1" si="612"/>
        <v>-3.1487052934956921E-3</v>
      </c>
      <c r="W386" s="240">
        <f t="shared" ca="1" si="613"/>
        <v>-4.0252344869395147E-3</v>
      </c>
      <c r="X386" s="240">
        <f t="shared" ca="1" si="614"/>
        <v>-3.4332358782958173E-3</v>
      </c>
      <c r="Y386" s="240">
        <f t="shared" ca="1" si="615"/>
        <v>-1.5886885411840817E-3</v>
      </c>
      <c r="Z386" s="240">
        <f t="shared" ca="1" si="616"/>
        <v>8.3546063009571963E-4</v>
      </c>
      <c r="AA386" s="240">
        <f t="shared" ca="1" si="617"/>
        <v>2.9548083874887023E-3</v>
      </c>
      <c r="AB386" s="240">
        <f t="shared" ca="1" si="618"/>
        <v>3.9961522966716519E-3</v>
      </c>
      <c r="AC386" s="240">
        <f t="shared" ca="1" si="619"/>
        <v>3.579578470110424E-3</v>
      </c>
      <c r="AD386" s="240">
        <f t="shared" ca="1" si="620"/>
        <v>1.8570656926216779E-3</v>
      </c>
      <c r="AE386" s="240">
        <f t="shared" ca="1" si="621"/>
        <v>-5.4296105548580671E-4</v>
      </c>
      <c r="AF386" s="240">
        <f t="shared" ca="1" si="622"/>
        <v>-2.7448991188175776E-3</v>
      </c>
      <c r="AG386" s="240">
        <f t="shared" ca="1" si="623"/>
        <v>-3.9454146108710234E-3</v>
      </c>
      <c r="AH386" s="240">
        <f t="shared" ca="1" si="624"/>
        <v>-3.7065230160514477E-3</v>
      </c>
      <c r="AI386" s="240">
        <f t="shared" ca="1" si="625"/>
        <v>-2.115379244169921E-3</v>
      </c>
      <c r="AJ386" s="240">
        <f t="shared" ca="1" si="626"/>
        <v>2.475191278726481E-4</v>
      </c>
      <c r="AK386" s="240">
        <f t="shared" ca="1" si="627"/>
        <v>2.5201150039963248E-3</v>
      </c>
      <c r="AL386" s="240">
        <f t="shared" ca="1" si="628"/>
        <v>3.8732963814530254E-3</v>
      </c>
      <c r="AM386" s="240">
        <f t="shared" ca="1" si="629"/>
        <v>3.8133815926256272E-3</v>
      </c>
      <c r="AN386" s="240">
        <f t="shared" ca="1" si="630"/>
        <v>2.3622293723119963E-3</v>
      </c>
      <c r="AO386" s="240">
        <f t="shared" ca="1" si="631"/>
        <v>4.9264127340143456E-5</v>
      </c>
      <c r="AP386" s="240">
        <f t="shared" ca="1" si="632"/>
        <v>-2.2816741676190502E-3</v>
      </c>
      <c r="AQ386" s="240">
        <f t="shared" ca="1" si="633"/>
        <v>-3.7801884233513894E-3</v>
      </c>
      <c r="AR386" s="240">
        <f t="shared" ca="1" si="634"/>
        <v>-3.8995751239479979E-3</v>
      </c>
      <c r="AS386" s="240">
        <f t="shared" ca="1" si="635"/>
        <v>-2.5962783748157839E-3</v>
      </c>
      <c r="AT386" s="240">
        <f t="shared" ca="1" si="636"/>
        <v>-3.4578041597852069E-4</v>
      </c>
      <c r="AU386" s="240">
        <f t="shared" ca="1" si="637"/>
        <v>2.030868741237233E-3</v>
      </c>
      <c r="AV386" s="240">
        <f t="shared" ca="1" si="638"/>
        <v>3.6665952966581841E-3</v>
      </c>
      <c r="AW386" s="240">
        <f t="shared" ca="1" si="639"/>
        <v>3.9646365198042904E-3</v>
      </c>
      <c r="AX386" s="240">
        <f t="shared" ca="1" si="640"/>
        <v>2.8162579198580855E-3</v>
      </c>
      <c r="AY386" s="240">
        <f t="shared" ca="1" si="641"/>
        <v>6.4042289058338837E-4</v>
      </c>
      <c r="AZ386" s="240">
        <f t="shared" ca="1" si="642"/>
        <v>-1.7690578611868517E-3</v>
      </c>
      <c r="BA386" s="240">
        <f t="shared" ca="1" si="643"/>
        <v>-3.5331325723689721E-3</v>
      </c>
      <c r="BB386" s="240">
        <f t="shared" ca="1" si="644"/>
        <v>-4.0082132068532689E-3</v>
      </c>
      <c r="BC386" s="240">
        <f t="shared" ca="1" si="645"/>
        <v>-3.0209759192247115E-3</v>
      </c>
      <c r="BD386" s="240">
        <f t="shared" ca="1" si="646"/>
        <v>-9.3159485805626861E-4</v>
      </c>
      <c r="BE386" s="240">
        <f t="shared" ca="1" si="647"/>
        <v>1.4976603033108914E-3</v>
      </c>
      <c r="BF386" s="240">
        <f t="shared" ca="1" si="648"/>
        <v>3.3805234965502261E-3</v>
      </c>
      <c r="BG386" s="240">
        <f t="shared" ca="1" si="649"/>
        <v>4.0300690392522168E-3</v>
      </c>
      <c r="BH386" s="240">
        <f t="shared" ca="1" si="650"/>
        <v>3.209322988339783E-3</v>
      </c>
      <c r="BI386" s="240">
        <f t="shared" ca="1" si="651"/>
        <v>1.2177184322775089E-3</v>
      </c>
      <c r="BJ386" s="240">
        <f t="shared" ca="1" si="652"/>
        <v>-1.2181467944900907E-3</v>
      </c>
      <c r="BK386" s="240">
        <f t="shared" ca="1" si="653"/>
        <v>-3.2095950710062712E-3</v>
      </c>
      <c r="BL386" s="240">
        <f t="shared" ca="1" si="654"/>
        <v>-4.0300855783517182E-3</v>
      </c>
      <c r="BM386" s="240">
        <f t="shared" ca="1" si="655"/>
        <v>-3.3802784581169073E-3</v>
      </c>
      <c r="BN386" s="240">
        <f t="shared" ca="1" si="656"/>
        <v>-1.4972430848079494E-3</v>
      </c>
      <c r="BO386" s="240">
        <f t="shared" ca="1" si="657"/>
        <v>9.3203204264649198E-4</v>
      </c>
      <c r="BP386" s="240">
        <f t="shared" ca="1" si="658"/>
        <v>3.0212735716847903E-3</v>
      </c>
      <c r="BQ386" s="240">
        <f t="shared" ca="1" si="659"/>
        <v>4.0082627345249611E-3</v>
      </c>
      <c r="BR386" s="240">
        <f t="shared" ca="1" si="660"/>
        <v>3.5329159060532994E-3</v>
      </c>
      <c r="BS386" s="240">
        <f t="shared" ca="1" si="661"/>
        <v>1.7686540473367263E-3</v>
      </c>
      <c r="BT386" s="240">
        <f t="shared" ca="1" si="662"/>
        <v>-6.4086652841012157E-4</v>
      </c>
      <c r="BU386" s="240">
        <f t="shared" ca="1" si="663"/>
        <v>-2.8165795291073123E-3</v>
      </c>
      <c r="BV386" s="240">
        <f t="shared" ca="1" si="664"/>
        <v>-3.964718767653432E-3</v>
      </c>
      <c r="BW386" s="240">
        <f t="shared" ca="1" si="665"/>
        <v>-3.6664081765937014E-3</v>
      </c>
      <c r="BX386" s="240">
        <f t="shared" ca="1" si="666"/>
        <v>-2.0304805203421664E-3</v>
      </c>
      <c r="BY386" s="240">
        <f t="shared" ca="1" si="667"/>
        <v>3.4622810292991336E-4</v>
      </c>
      <c r="BZ386" s="240">
        <f t="shared" ca="1" si="668"/>
        <v>2.5966221980257519E-3</v>
      </c>
      <c r="CA386" s="240">
        <f t="shared" ca="1" si="669"/>
        <v>3.8996896462663629E-3</v>
      </c>
      <c r="CB386" s="240">
        <f t="shared" ca="1" si="670"/>
        <v>3.7800318635579449E-3</v>
      </c>
      <c r="CC386" s="240">
        <f t="shared" ca="1" si="671"/>
        <v>2.281303643481745E-3</v>
      </c>
      <c r="CD386" s="240">
        <f t="shared" ca="1" si="672"/>
        <v>-4.9713437361846883E-5</v>
      </c>
      <c r="CE386" s="240">
        <f t="shared" ca="1" si="673"/>
        <v>-2.3625935462749628E-3</v>
      </c>
      <c r="CF386" s="240">
        <f t="shared" ca="1" si="674"/>
        <v>-3.8135277688068569E-3</v>
      </c>
      <c r="CG386" s="240">
        <f t="shared" ca="1" si="675"/>
        <v>-3.8731712303416948E-3</v>
      </c>
      <c r="CH386" s="240">
        <f t="shared" ca="1" si="676"/>
        <v>-2.519764184519149E-3</v>
      </c>
      <c r="CI386" s="240">
        <f t="shared" ca="1" si="677"/>
        <v>-2.4707062963058536E-4</v>
      </c>
      <c r="CJ386" s="240">
        <f t="shared" ca="1" si="678"/>
        <v>2.115761795395616E-3</v>
      </c>
      <c r="CK386" s="240">
        <f t="shared" ca="1" si="679"/>
        <v>3.7067000539541522E-3</v>
      </c>
      <c r="CL386" s="240">
        <f t="shared" ca="1" si="680"/>
        <v>3.9453215466465292E-3</v>
      </c>
      <c r="CM386" s="240">
        <f t="shared" ca="1" si="681"/>
        <v>2.744569905121696E-3</v>
      </c>
      <c r="CN386" s="240">
        <f t="shared" ca="1" si="682"/>
        <v>5.4251579947423218E-4</v>
      </c>
      <c r="CO386" s="240">
        <f t="shared" ca="1" si="683"/>
        <v>-1.857464548031852E-3</v>
      </c>
      <c r="CP386" s="240">
        <f t="shared" ca="1" si="684"/>
        <v>-3.579785410350856E-3</v>
      </c>
      <c r="CQ386" s="240">
        <f t="shared" ca="1" si="685"/>
        <v>-3.9960918236570855E-3</v>
      </c>
      <c r="CR386" s="240">
        <f t="shared" ca="1" si="686"/>
        <v>-2.9545025636116412E-3</v>
      </c>
      <c r="CS386" s="240">
        <f t="shared" ca="1" si="687"/>
        <v>-8.3502102919550932E-4</v>
      </c>
      <c r="CT386" s="240">
        <f t="shared" ca="1" si="688"/>
        <v>1.5891015393467343E-3</v>
      </c>
      <c r="CU386" s="240">
        <f t="shared" ca="1" si="689"/>
        <v>3.4334715994468962E-3</v>
      </c>
      <c r="CV386" s="240">
        <f t="shared" ca="1" si="690"/>
        <v>4.0252069328433823E-3</v>
      </c>
      <c r="CW386" s="240">
        <f t="shared" ca="1" si="691"/>
        <v>3.1484245167235341E-3</v>
      </c>
      <c r="CX386" s="240">
        <f t="shared" ca="1" si="692"/>
        <v>1.1230012076111947E-3</v>
      </c>
      <c r="CY386" s="240">
        <f t="shared" ca="1" si="693"/>
        <v>-1.3121270517359499E-3</v>
      </c>
      <c r="CZ386" s="240">
        <f t="shared" ca="1" si="694"/>
        <v>-3.2685515084605442E-3</v>
      </c>
      <c r="DA386" s="240">
        <f t="shared" ca="1" si="695"/>
        <v>-4.0325090969061299E-3</v>
      </c>
      <c r="DB386" s="240">
        <f t="shared" ca="1" si="696"/>
        <v>-3.3252848845915723E-3</v>
      </c>
      <c r="DC386" s="240">
        <f t="shared" ca="1" si="697"/>
        <v>-1.4048957451830409E-3</v>
      </c>
      <c r="DD386" s="240">
        <f t="shared" ca="1" si="698"/>
        <v>1.0280420339457107E-3</v>
      </c>
      <c r="DE386" s="240">
        <f t="shared" ca="1" si="699"/>
        <v>3.0859188536539956E-3</v>
      </c>
      <c r="DF386" s="240">
        <f t="shared" ca="1" si="700"/>
        <v>4.0179587447855903E-3</v>
      </c>
      <c r="DG386" s="240">
        <f t="shared" ca="1" si="701"/>
        <v>3.4841252455586136E-3</v>
      </c>
      <c r="DH386" s="240">
        <f t="shared" ca="1" si="702"/>
        <v>1.6791770309878935E-3</v>
      </c>
      <c r="DI386" s="240">
        <f t="shared" ca="1" si="703"/>
        <v>-7.3838596730123676E-4</v>
      </c>
      <c r="DJ386" s="240">
        <f t="shared" ca="1" si="704"/>
        <v>-2.8865633372074043E-3</v>
      </c>
      <c r="DK386" s="240">
        <f t="shared" ca="1" si="705"/>
        <v>-3.9816347261005846E-3</v>
      </c>
      <c r="DL386" s="240">
        <f t="shared" ca="1" si="706"/>
        <v>-3.6240848299462069E-3</v>
      </c>
      <c r="DM386" s="240">
        <f t="shared" ca="1" si="707"/>
        <v>-1.9443587109735515E-3</v>
      </c>
      <c r="DN386" s="240">
        <f t="shared" ca="1" si="708"/>
        <v>4.4472852312431939E-4</v>
      </c>
      <c r="DO386" s="240">
        <f t="shared" ca="1" si="709"/>
        <v>2.6715652839370573E-3</v>
      </c>
      <c r="DP386" s="240">
        <f t="shared" ca="1" si="710"/>
        <v>3.9237338838555872E-3</v>
      </c>
      <c r="DQ386" s="240">
        <f t="shared" ca="1" si="711"/>
        <v>3.7444051846401457E-3</v>
      </c>
      <c r="DR386" s="240">
        <f t="shared" ca="1" si="712"/>
        <v>2.1990037426401106E-3</v>
      </c>
      <c r="DS386" s="240">
        <f t="shared" ca="1" si="713"/>
        <v>-1.4866105654809066E-4</v>
      </c>
      <c r="DT386" s="240">
        <f t="shared" ca="1" si="714"/>
        <v>-2.4420897869216387E-3</v>
      </c>
      <c r="DU386" s="240">
        <f t="shared" ca="1" si="715"/>
        <v>-3.8445699877313827E-3</v>
      </c>
      <c r="DV386" s="240">
        <f t="shared" ca="1" si="716"/>
        <v>-3.8444342832134426E-3</v>
      </c>
      <c r="DW386" s="240">
        <f t="shared" ca="1" si="717"/>
        <v>-2.441732182497811E-3</v>
      </c>
      <c r="DX386" s="240">
        <f t="shared" ca="1" si="718"/>
        <v>-1.4821201717395583E-4</v>
      </c>
      <c r="DY386" s="240">
        <f t="shared" ca="1" si="719"/>
        <v>2.199380393761882E-3</v>
      </c>
      <c r="DZ386" s="240">
        <f t="shared" ca="1" si="720"/>
        <v>3.7445720337400444E-3</v>
      </c>
      <c r="EA386" s="240">
        <f t="shared" ca="1" si="721"/>
        <v>3.9236300593141335E-3</v>
      </c>
      <c r="EB386" s="240">
        <f t="shared" ca="1" si="722"/>
        <v>2.6712286641005297E-3</v>
      </c>
      <c r="EC386" s="240">
        <f t="shared" ca="1" si="723"/>
        <v>4.4428191713340236E-4</v>
      </c>
      <c r="ED386" s="240">
        <f t="shared" ca="1" si="724"/>
        <v>-1.9447523676882038E-3</v>
      </c>
      <c r="EE386" s="240">
        <f t="shared" ca="1" si="725"/>
        <v>-3.6242819194583368E-3</v>
      </c>
      <c r="EF386" s="240">
        <f t="shared" ca="1" si="726"/>
        <v>-3.9815633441698294E-3</v>
      </c>
      <c r="EG386" s="240">
        <f t="shared" ca="1" si="727"/>
        <v>-2.8862495261302371E-3</v>
      </c>
      <c r="EH386" s="240">
        <f t="shared" ca="1" si="728"/>
        <v>-7.3794421489021015E-4</v>
      </c>
      <c r="EI386" s="240">
        <f t="shared" ca="1" si="729"/>
        <v>1.6795855600355825E-3</v>
      </c>
      <c r="EJ386" s="240">
        <f t="shared" ca="1" si="730"/>
        <v>3.4843515074378315E-3</v>
      </c>
      <c r="EK386" s="240">
        <f t="shared" ca="1" si="731"/>
        <v>4.017920192290388E-3</v>
      </c>
      <c r="EL386" s="240">
        <f t="shared" ca="1" si="732"/>
        <v>3.0856295519055867E-3</v>
      </c>
      <c r="EM386" s="240">
        <f t="shared" ca="1" si="733"/>
        <v>1.0276075290091078E-3</v>
      </c>
      <c r="EN386" s="240">
        <f t="shared" ca="1" si="734"/>
        <v>-1.4053169327094884E-3</v>
      </c>
      <c r="EO386" s="240">
        <f t="shared" ca="1" si="735"/>
        <v>-3.3255390927051506E-3</v>
      </c>
      <c r="EP386" s="240">
        <f t="shared" ca="1" si="736"/>
        <v>-4.0325035827657911E-3</v>
      </c>
      <c r="EQ386" s="240">
        <f t="shared" ca="1" si="737"/>
        <v>-3.2682882837921706E-3</v>
      </c>
      <c r="ER386" s="240">
        <f t="shared" ca="1" si="738"/>
        <v>-1.3117021488936965E-3</v>
      </c>
      <c r="ES386" s="240">
        <f t="shared" ca="1" si="739"/>
        <v>1.1234327711646479E-3</v>
      </c>
      <c r="ET386" s="240">
        <f t="shared" ca="1" si="740"/>
        <v>3.1487052934956799E-3</v>
      </c>
      <c r="EU386" s="240">
        <f t="shared" ca="1" si="741"/>
        <v>4.0252344869395155E-3</v>
      </c>
      <c r="EV386" s="240">
        <f t="shared" ca="1" si="742"/>
        <v>3.4332358782958234E-3</v>
      </c>
      <c r="EW386" s="240">
        <f t="shared" ca="1" si="743"/>
        <v>1.5886885411840663E-3</v>
      </c>
      <c r="EX386" s="240">
        <f t="shared" ca="1" si="744"/>
        <v>-8.3546063009570771E-4</v>
      </c>
      <c r="EY386" s="240">
        <f t="shared" ca="1" si="745"/>
        <v>-2.9548083874887188E-3</v>
      </c>
      <c r="EZ386" s="240">
        <f t="shared" ca="1" si="746"/>
        <v>-3.996152296671651E-3</v>
      </c>
      <c r="FA386" s="240">
        <f t="shared" ca="1" si="747"/>
        <v>-3.5795784701104132E-3</v>
      </c>
      <c r="FB386" s="240">
        <f t="shared" ca="1" si="748"/>
        <v>-1.8570656926216766E-3</v>
      </c>
      <c r="FC386" s="240">
        <f t="shared" ca="1" si="749"/>
        <v>5.4296105548583707E-4</v>
      </c>
      <c r="FD386" s="240">
        <f t="shared" ca="1" si="750"/>
        <v>2.7448991188175789E-3</v>
      </c>
      <c r="FE386" s="240">
        <f t="shared" ca="1" si="751"/>
        <v>3.9454146108710182E-3</v>
      </c>
      <c r="FF386" s="240">
        <f t="shared" ca="1" si="752"/>
        <v>3.7065230160514468E-3</v>
      </c>
      <c r="FG386" s="240">
        <f t="shared" ca="1" si="753"/>
        <v>2.1153792441699314E-3</v>
      </c>
      <c r="FH386" s="240">
        <f t="shared" ca="1" si="754"/>
        <v>-2.4751912787266436E-4</v>
      </c>
      <c r="FI386" s="240">
        <f t="shared" ca="1" si="755"/>
        <v>-2.5201150039963153E-3</v>
      </c>
      <c r="FJ386" s="240">
        <f t="shared" ca="1" si="756"/>
        <v>-3.8732963814530307E-3</v>
      </c>
      <c r="FK386" s="240">
        <f t="shared" ca="1" si="757"/>
        <v>-3.813381592625632E-3</v>
      </c>
      <c r="FL386" s="240">
        <f t="shared" ca="1" si="758"/>
        <v>-2.3622293723119829E-3</v>
      </c>
      <c r="FM386" s="240">
        <f t="shared" ca="1" si="759"/>
        <v>-4.9264127340156033E-5</v>
      </c>
      <c r="FN386" s="240">
        <f t="shared" ca="1" si="760"/>
        <v>2.2816741676190753E-3</v>
      </c>
      <c r="FO386" s="240">
        <f t="shared" ca="1" si="761"/>
        <v>3.7801884233513898E-3</v>
      </c>
      <c r="FP386" s="240">
        <f t="shared" ca="1" si="762"/>
        <v>3.8995751239479901E-3</v>
      </c>
      <c r="FQ386" s="240">
        <f t="shared" ca="1" si="763"/>
        <v>2.5962783748157822E-3</v>
      </c>
      <c r="FR386" s="240">
        <f t="shared" ca="1" si="764"/>
        <v>3.4578041597854692E-4</v>
      </c>
      <c r="FS386" s="240">
        <f t="shared" ca="1" si="765"/>
        <v>-2.0308687412372347E-3</v>
      </c>
      <c r="FT386" s="240">
        <f t="shared" ca="1" si="766"/>
        <v>-3.6665952966581788E-3</v>
      </c>
      <c r="FU386" s="240">
        <f t="shared" ca="1" si="767"/>
        <v>-3.964636519804287E-3</v>
      </c>
      <c r="FV386" s="240">
        <f t="shared" ca="1" si="768"/>
        <v>-2.8162579198580942E-3</v>
      </c>
      <c r="FW386" s="240">
        <f t="shared" ca="1" si="769"/>
        <v>-6.4042289058337276E-4</v>
      </c>
      <c r="FX386" s="240">
        <f t="shared" ca="1" si="770"/>
        <v>1.7690578611868407E-3</v>
      </c>
      <c r="FY386" s="240">
        <f t="shared" ca="1" si="771"/>
        <v>3.5331325723689799E-3</v>
      </c>
      <c r="FZ386" s="240">
        <f t="shared" ca="1" si="772"/>
        <v>4.0082132068532689E-3</v>
      </c>
      <c r="GA386" s="240">
        <f t="shared" ca="1" si="773"/>
        <v>3.0209759192246916E-3</v>
      </c>
      <c r="GB386" s="240">
        <f t="shared" ca="1" si="774"/>
        <v>9.3159485805626666E-4</v>
      </c>
      <c r="GC386" s="240">
        <f t="shared" ca="1" si="775"/>
        <v>-1.4976603033109198E-3</v>
      </c>
      <c r="GD386" s="240">
        <f t="shared" ca="1" si="776"/>
        <v>-3.380523496550227E-3</v>
      </c>
      <c r="GE386" s="240">
        <f t="shared" ca="1" si="777"/>
        <v>-4.0300690392522176E-3</v>
      </c>
      <c r="GF386" s="240">
        <f t="shared" ca="1" si="778"/>
        <v>-3.2093229883397817E-3</v>
      </c>
      <c r="GG386" s="240">
        <f t="shared" ca="1" si="779"/>
        <v>-1.2177184322775343E-3</v>
      </c>
      <c r="GH386" s="240">
        <f t="shared" ca="1" si="780"/>
        <v>1.2181467944900927E-3</v>
      </c>
      <c r="GI386" s="240">
        <f t="shared" ca="1" si="781"/>
        <v>3.2095950710062547E-3</v>
      </c>
      <c r="GJ386" s="240">
        <f t="shared" ca="1" si="782"/>
        <v>4.030085578351719E-3</v>
      </c>
      <c r="GK386" s="240">
        <f t="shared" ca="1" si="783"/>
        <v>3.380278458116906E-3</v>
      </c>
      <c r="GL386" s="240">
        <f t="shared" ca="1" si="784"/>
        <v>1.497243084807921E-3</v>
      </c>
      <c r="GM386" s="240">
        <f t="shared" ca="1" si="785"/>
        <v>-9.3203204264649382E-4</v>
      </c>
      <c r="GN386" s="240">
        <f t="shared" ca="1" si="786"/>
        <v>-3.0212735716848111E-3</v>
      </c>
      <c r="GO386" s="240">
        <f t="shared" ca="1" si="787"/>
        <v>-4.0082627345249611E-3</v>
      </c>
      <c r="GP386" s="240">
        <f t="shared" ca="1" si="788"/>
        <v>-3.5329159060533124E-3</v>
      </c>
      <c r="GQ386" s="240">
        <f t="shared" ca="1" si="789"/>
        <v>-1.7686540473367243E-3</v>
      </c>
      <c r="GR386" s="240">
        <f t="shared" ca="1" si="790"/>
        <v>6.4086652841009533E-4</v>
      </c>
      <c r="GS386" s="240">
        <f t="shared" ca="1" si="791"/>
        <v>2.8165795291073136E-3</v>
      </c>
      <c r="GT386" s="240">
        <f t="shared" ca="1" si="792"/>
        <v>3.9647187676534268E-3</v>
      </c>
      <c r="GU386" s="240">
        <f t="shared" ca="1" si="793"/>
        <v>3.6664081765937005E-3</v>
      </c>
      <c r="GV386" s="240">
        <f t="shared" ca="1" si="794"/>
        <v>2.0304805203421898E-3</v>
      </c>
      <c r="GW386" s="240">
        <f t="shared" ca="1" si="795"/>
        <v>-3.4622810292994394E-4</v>
      </c>
      <c r="GX386" s="240">
        <f t="shared" ca="1" si="796"/>
        <v>-2.5966221980257536E-3</v>
      </c>
      <c r="GY386" s="240">
        <f t="shared" ca="1" si="797"/>
        <v>-3.8996896462663707E-3</v>
      </c>
      <c r="GZ386" s="240">
        <f t="shared" ca="1" si="798"/>
        <v>-3.7800318635579444E-3</v>
      </c>
      <c r="HA386" s="240">
        <f t="shared" ca="1" si="799"/>
        <v>-2.2813036434817194E-3</v>
      </c>
      <c r="HB386" s="240">
        <f t="shared" ca="1" si="800"/>
        <v>4.9713437361849052E-5</v>
      </c>
      <c r="HC386" s="240">
        <f t="shared" ca="1" si="801"/>
        <v>2.3625935462749407E-3</v>
      </c>
      <c r="HD386" s="240">
        <f t="shared" ca="1" si="802"/>
        <v>3.8135277688068573E-3</v>
      </c>
      <c r="HE386" s="240">
        <f t="shared" ca="1" si="803"/>
        <v>3.8731712303417022E-3</v>
      </c>
      <c r="HF386" s="240">
        <f t="shared" ca="1" si="804"/>
        <v>2.5197641845191472E-3</v>
      </c>
      <c r="HG386" s="240">
        <f t="shared" ca="1" si="805"/>
        <v>2.4707062963061246E-4</v>
      </c>
      <c r="HH386" s="240">
        <f t="shared" ca="1" si="806"/>
        <v>-2.1157617953955691E-3</v>
      </c>
      <c r="HI386" s="240">
        <f t="shared" ca="1" si="807"/>
        <v>-3.7067000539541643E-3</v>
      </c>
      <c r="HJ386" s="240">
        <f t="shared" ca="1" si="808"/>
        <v>-3.9453215466465231E-3</v>
      </c>
      <c r="HK386" s="240">
        <f t="shared" ca="1" si="809"/>
        <v>-2.7445699051216943E-3</v>
      </c>
      <c r="HL386" s="240">
        <f t="shared" ca="1" si="810"/>
        <v>-5.4251579947425864E-4</v>
      </c>
      <c r="HM386" s="240">
        <f t="shared" ca="1" si="811"/>
        <v>1.8574645480319049E-3</v>
      </c>
      <c r="HN386" s="240">
        <f t="shared" ca="1" si="812"/>
        <v>3.5797854103508703E-3</v>
      </c>
      <c r="HO386" s="240">
        <f t="shared" ca="1" si="813"/>
        <v>3.9960918236570855E-3</v>
      </c>
      <c r="HP386" s="240">
        <f t="shared" ca="1" si="814"/>
        <v>2.954502563611659E-3</v>
      </c>
      <c r="HQ386" s="240">
        <f t="shared" ca="1" si="815"/>
        <v>8.3502102919556353E-4</v>
      </c>
      <c r="HR386" s="240">
        <f t="shared" ca="1" si="816"/>
        <v>-1.5891015393467624E-3</v>
      </c>
      <c r="HS386" s="240">
        <f t="shared" ca="1" si="817"/>
        <v>-3.4334715994468971E-3</v>
      </c>
      <c r="HT386" s="240">
        <f t="shared" ca="1" si="818"/>
        <v>-4.0252069328433841E-3</v>
      </c>
      <c r="HU386" s="240">
        <f t="shared" ca="1" si="819"/>
        <v>-3.1484245167235688E-3</v>
      </c>
      <c r="HV386" s="240">
        <f t="shared" ca="1" si="820"/>
        <v>-1.1230012076111375E-3</v>
      </c>
      <c r="HW386" s="240">
        <f t="shared" ca="1" si="821"/>
        <v>1.312127051735979E-3</v>
      </c>
      <c r="HX386" s="240">
        <f t="shared" ca="1" si="822"/>
        <v>3.2685515084605451E-3</v>
      </c>
      <c r="HY386" s="240">
        <f t="shared" ca="1" si="823"/>
        <v>4.032509096906129E-3</v>
      </c>
      <c r="HZ386" s="240">
        <f t="shared" ca="1" si="824"/>
        <v>3.3252848845915384E-3</v>
      </c>
      <c r="IA386" s="240">
        <f t="shared" ca="1" si="825"/>
        <v>1.4048957451830118E-3</v>
      </c>
      <c r="IB386" s="240">
        <f t="shared" ca="1" si="826"/>
        <v>-1.0280420339457126E-3</v>
      </c>
      <c r="IC386" s="240">
        <f t="shared" ca="1" si="827"/>
        <v>-3.0859188536539787E-3</v>
      </c>
      <c r="ID386" s="240">
        <f t="shared" ca="1" si="828"/>
        <v>-4.0179587447855859E-3</v>
      </c>
      <c r="IE386" s="240">
        <f t="shared" ca="1" si="829"/>
        <v>-3.4331764423986624E-3</v>
      </c>
      <c r="IF386" s="240">
        <f t="shared" ca="1" si="830"/>
        <v>-1.6791770309878913E-3</v>
      </c>
      <c r="IG386" s="240">
        <f t="shared" ca="1" si="831"/>
        <v>7.3838596730123871E-4</v>
      </c>
      <c r="IH386" s="240">
        <f t="shared" ca="1" si="832"/>
        <v>2.8865633372073662E-3</v>
      </c>
      <c r="II386" s="240">
        <f t="shared" ca="1" si="833"/>
        <v>3.9816347261005941E-3</v>
      </c>
      <c r="IJ386" s="240">
        <f t="shared" ca="1" si="834"/>
        <v>3.624084829946206E-3</v>
      </c>
      <c r="IK386" s="240">
        <f t="shared" ca="1" si="835"/>
        <v>1.9443587109735493E-3</v>
      </c>
      <c r="IL386" s="240">
        <f t="shared" ca="1" si="836"/>
        <v>-4.4472852312426453E-4</v>
      </c>
      <c r="IM386" s="240">
        <f t="shared" ca="1" si="837"/>
        <v>-2.6715652839371016E-3</v>
      </c>
      <c r="IN386" s="240">
        <f t="shared" ca="1" si="838"/>
        <v>-3.9237338838555881E-3</v>
      </c>
      <c r="IO386" s="240">
        <f t="shared" ca="1" si="839"/>
        <v>-3.7444051846401449E-3</v>
      </c>
      <c r="IP386" s="240">
        <f t="shared" ca="1" si="840"/>
        <v>-2.1990037426401089E-3</v>
      </c>
      <c r="IQ386" s="240">
        <f t="shared" ca="1" si="841"/>
        <v>1.4866105654803515E-4</v>
      </c>
      <c r="IR386" s="240">
        <f t="shared" ca="1" si="842"/>
        <v>2.442089786921686E-3</v>
      </c>
      <c r="IS386" s="240">
        <f t="shared" ca="1" si="843"/>
        <v>3.8445699877313832E-3</v>
      </c>
      <c r="IT386" s="240">
        <f t="shared" ca="1" si="844"/>
        <v>3.8444342832134422E-3</v>
      </c>
      <c r="IU386" s="240">
        <f t="shared" ca="1" si="845"/>
        <v>2.4417321824978548E-3</v>
      </c>
      <c r="IV386" s="240">
        <f t="shared" ca="1" si="846"/>
        <v>1.4821201717389663E-4</v>
      </c>
      <c r="IW386" s="240">
        <f t="shared" ca="1" si="847"/>
        <v>-2.1993803937618837E-3</v>
      </c>
      <c r="IX386" s="240">
        <f t="shared" ca="1" si="848"/>
        <v>-3.7445720337400453E-3</v>
      </c>
      <c r="IY386" s="240">
        <f t="shared" ca="1" si="849"/>
        <v>-3.9236300593141465E-3</v>
      </c>
      <c r="IZ386" s="240">
        <f t="shared" ca="1" si="850"/>
        <v>-2.6712286641004854E-3</v>
      </c>
      <c r="JA386" s="240">
        <f t="shared" ca="1" si="851"/>
        <v>-4.4428191713339997E-4</v>
      </c>
      <c r="JB386" s="240">
        <f t="shared" ca="1" si="852"/>
        <v>1.9447523676882055E-3</v>
      </c>
    </row>
    <row r="387" spans="2:262">
      <c r="B387" s="248">
        <v>26</v>
      </c>
      <c r="C387" s="247">
        <f t="shared" si="853"/>
        <v>5.0781250000000013E-4</v>
      </c>
      <c r="D387" s="244">
        <f t="shared" ca="1" si="597"/>
        <v>12.311393700973095</v>
      </c>
      <c r="E387" s="243">
        <f ca="1">AF361</f>
        <v>0.31139370097309571</v>
      </c>
      <c r="F387" s="242">
        <v>26</v>
      </c>
      <c r="G387" s="240">
        <f t="shared" ca="1" si="854"/>
        <v>-5.0493863549456433E-4</v>
      </c>
      <c r="H387" s="240">
        <f t="shared" ca="1" si="598"/>
        <v>-5.478140988779104E-4</v>
      </c>
      <c r="I387" s="240">
        <f t="shared" ca="1" si="599"/>
        <v>-3.7507818464547614E-4</v>
      </c>
      <c r="J387" s="240">
        <f t="shared" ca="1" si="600"/>
        <v>-5.4717146724758616E-5</v>
      </c>
      <c r="K387" s="240">
        <f t="shared" ca="1" si="601"/>
        <v>2.8717973594456097E-4</v>
      </c>
      <c r="L387" s="240">
        <f t="shared" ca="1" si="602"/>
        <v>5.1604700032334709E-4</v>
      </c>
      <c r="M387" s="240">
        <f t="shared" ca="1" si="603"/>
        <v>5.4180593857085333E-4</v>
      </c>
      <c r="N387" s="240">
        <f t="shared" ca="1" si="604"/>
        <v>3.5431822059875097E-4</v>
      </c>
      <c r="O387" s="240">
        <f t="shared" ca="1" si="605"/>
        <v>2.7376188080621678E-5</v>
      </c>
      <c r="P387" s="240">
        <f t="shared" ca="1" si="606"/>
        <v>-3.1034069969957946E-4</v>
      </c>
      <c r="Q387" s="240">
        <f t="shared" ca="1" si="607"/>
        <v>-5.2591216272797217E-4</v>
      </c>
      <c r="R387" s="240">
        <f t="shared" ca="1" si="608"/>
        <v>-5.3449252030118388E-4</v>
      </c>
      <c r="S387" s="240">
        <f t="shared" ca="1" si="609"/>
        <v>-3.3270467292399286E-4</v>
      </c>
      <c r="T387" s="240">
        <f t="shared" ca="1" si="610"/>
        <v>3.0722198473317596E-8</v>
      </c>
      <c r="U387" s="241">
        <f t="shared" ca="1" si="611"/>
        <v>3.3275402552638693E-4</v>
      </c>
      <c r="V387" s="240">
        <f t="shared" ca="1" si="612"/>
        <v>5.3451035666812036E-4</v>
      </c>
      <c r="W387" s="240">
        <f t="shared" ca="1" si="613"/>
        <v>5.2589146273409335E-4</v>
      </c>
      <c r="X387" s="240">
        <f t="shared" ca="1" si="614"/>
        <v>3.1028961055067328E-4</v>
      </c>
      <c r="Y387" s="240">
        <f t="shared" ca="1" si="615"/>
        <v>-2.7437558465100284E-5</v>
      </c>
      <c r="Z387" s="240">
        <f t="shared" ca="1" si="616"/>
        <v>-3.5436571775989057E-4</v>
      </c>
      <c r="AA387" s="240">
        <f t="shared" ca="1" si="617"/>
        <v>-5.4182086834147721E-4</v>
      </c>
      <c r="AB387" s="240">
        <f t="shared" ca="1" si="618"/>
        <v>-5.1602348657062418E-4</v>
      </c>
      <c r="AC387" s="240">
        <f t="shared" ca="1" si="619"/>
        <v>-2.8712703332737621E-4</v>
      </c>
      <c r="AD387" s="240">
        <f t="shared" ca="1" si="620"/>
        <v>5.4778295250138502E-5</v>
      </c>
      <c r="AE387" s="240">
        <f t="shared" ca="1" si="621"/>
        <v>3.7512371194053966E-4</v>
      </c>
      <c r="AF387" s="240">
        <f t="shared" ca="1" si="622"/>
        <v>5.4782608608509647E-4</v>
      </c>
      <c r="AG387" s="240">
        <f t="shared" ca="1" si="623"/>
        <v>5.0491236462968771E-4</v>
      </c>
      <c r="AH387" s="240">
        <f t="shared" ca="1" si="624"/>
        <v>2.6327274193143572E-4</v>
      </c>
      <c r="AI387" s="240">
        <f t="shared" ca="1" si="625"/>
        <v>-8.1987066323908144E-5</v>
      </c>
      <c r="AJ387" s="240">
        <f t="shared" ca="1" si="626"/>
        <v>-3.9497800024216809E-4</v>
      </c>
      <c r="AK387" s="240">
        <f t="shared" ca="1" si="627"/>
        <v>-5.525115428034388E-4</v>
      </c>
      <c r="AL387" s="240">
        <f t="shared" ca="1" si="628"/>
        <v>-4.9258486457725778E-4</v>
      </c>
      <c r="AM387" s="240">
        <f t="shared" ca="1" si="629"/>
        <v>-2.3878420344021535E-4</v>
      </c>
      <c r="AN387" s="240">
        <f t="shared" ca="1" si="630"/>
        <v>1.0899832337368269E-4</v>
      </c>
      <c r="AO387" s="240">
        <f t="shared" ca="1" si="631"/>
        <v>4.1388075194522488E-4</v>
      </c>
      <c r="AP387" s="240">
        <f t="shared" ca="1" si="632"/>
        <v>5.5586595082087191E-4</v>
      </c>
      <c r="AQ387" s="240">
        <f t="shared" ca="1" si="633"/>
        <v>4.7907068444072258E-4</v>
      </c>
      <c r="AR387" s="240">
        <f t="shared" ca="1" si="634"/>
        <v>2.1372041288787968E-4</v>
      </c>
      <c r="AS387" s="240">
        <f t="shared" ca="1" si="635"/>
        <v>-1.3574699391532641E-4</v>
      </c>
      <c r="AT387" s="240">
        <f t="shared" ca="1" si="636"/>
        <v>-4.3178642866517457E-4</v>
      </c>
      <c r="AU387" s="240">
        <f t="shared" ca="1" si="637"/>
        <v>-5.5788122907467067E-4</v>
      </c>
      <c r="AV387" s="240">
        <f t="shared" ca="1" si="638"/>
        <v>-4.6440238106373465E-4</v>
      </c>
      <c r="AW387" s="240">
        <f t="shared" ca="1" si="639"/>
        <v>-1.8814175114120169E-4</v>
      </c>
      <c r="AX387" s="240">
        <f t="shared" ca="1" si="640"/>
        <v>1.6216863805859562E-4</v>
      </c>
      <c r="AY387" s="240">
        <f t="shared" ca="1" si="641"/>
        <v>4.4865189405844544E-4</v>
      </c>
      <c r="AZ387" s="240">
        <f t="shared" ca="1" si="642"/>
        <v>5.5855252258300413E-4</v>
      </c>
      <c r="BA387" s="240">
        <f t="shared" ca="1" si="643"/>
        <v>4.4861529167391866E-4</v>
      </c>
      <c r="BB387" s="240">
        <f t="shared" ca="1" si="644"/>
        <v>1.6210983943675157E-4</v>
      </c>
      <c r="BC387" s="240">
        <f t="shared" ca="1" si="645"/>
        <v>-1.8819960374848475E-4</v>
      </c>
      <c r="BD387" s="240">
        <f t="shared" ca="1" si="646"/>
        <v>-4.6443651774166354E-4</v>
      </c>
      <c r="BE387" s="240">
        <f t="shared" ca="1" si="647"/>
        <v>-5.5787821414101204E-4</v>
      </c>
      <c r="BF387" s="240">
        <f t="shared" ca="1" si="648"/>
        <v>-4.3174744875240265E-4</v>
      </c>
      <c r="BG387" s="240">
        <f t="shared" ca="1" si="649"/>
        <v>-1.3568739092995332E-4</v>
      </c>
      <c r="BH387" s="240">
        <f t="shared" ca="1" si="650"/>
        <v>2.1377718010860542E-4</v>
      </c>
      <c r="BI387" s="240">
        <f t="shared" ca="1" si="651"/>
        <v>4.7910227317380868E-4</v>
      </c>
      <c r="BJ387" s="240">
        <f t="shared" ca="1" si="652"/>
        <v>5.5585992821679381E-4</v>
      </c>
      <c r="BK387" s="240">
        <f t="shared" ca="1" si="653"/>
        <v>4.1383948841023071E-4</v>
      </c>
      <c r="BL387" s="240">
        <f t="shared" ca="1" si="654"/>
        <v>1.08938059613593E-4</v>
      </c>
      <c r="BM387" s="240">
        <f t="shared" ca="1" si="655"/>
        <v>-2.3883974851717673E-4</v>
      </c>
      <c r="BN387" s="240">
        <f t="shared" ca="1" si="656"/>
        <v>-4.9261382926547512E-4</v>
      </c>
      <c r="BO387" s="240">
        <f t="shared" ca="1" si="657"/>
        <v>-5.5250252703792238E-4</v>
      </c>
      <c r="BP387" s="240">
        <f t="shared" ca="1" si="658"/>
        <v>-3.9493455249242041E-4</v>
      </c>
      <c r="BQ387" s="240">
        <f t="shared" ca="1" si="659"/>
        <v>-8.1926286969780419E-5</v>
      </c>
      <c r="BR387" s="240">
        <f t="shared" ca="1" si="660"/>
        <v>2.6332693105167898E-4</v>
      </c>
      <c r="BS387" s="240">
        <f t="shared" ca="1" si="661"/>
        <v>5.0493863549456552E-4</v>
      </c>
      <c r="BT387" s="240">
        <f t="shared" ca="1" si="662"/>
        <v>5.4781409887791018E-4</v>
      </c>
      <c r="BU387" s="240">
        <f t="shared" ca="1" si="663"/>
        <v>3.7507818464547446E-4</v>
      </c>
      <c r="BV387" s="240">
        <f t="shared" ca="1" si="664"/>
        <v>5.4717146724758453E-5</v>
      </c>
      <c r="BW387" s="240">
        <f t="shared" ca="1" si="665"/>
        <v>-2.8717973594456254E-4</v>
      </c>
      <c r="BX387" s="240">
        <f t="shared" ca="1" si="666"/>
        <v>-5.1604700032334698E-4</v>
      </c>
      <c r="BY387" s="240">
        <f t="shared" ca="1" si="667"/>
        <v>-5.41805938570853E-4</v>
      </c>
      <c r="BZ387" s="240">
        <f t="shared" ca="1" si="668"/>
        <v>-3.5431822059875178E-4</v>
      </c>
      <c r="CA387" s="240">
        <f t="shared" ca="1" si="669"/>
        <v>-2.7376188080620594E-5</v>
      </c>
      <c r="CB387" s="240">
        <f t="shared" ca="1" si="670"/>
        <v>3.1034069969958157E-4</v>
      </c>
      <c r="CC387" s="240">
        <f t="shared" ca="1" si="671"/>
        <v>5.2591216272797217E-4</v>
      </c>
      <c r="CD387" s="240">
        <f t="shared" ca="1" si="672"/>
        <v>5.3449252030118323E-4</v>
      </c>
      <c r="CE387" s="240">
        <f t="shared" ca="1" si="673"/>
        <v>3.3270467292399275E-4</v>
      </c>
      <c r="CF387" s="240">
        <f t="shared" ca="1" si="674"/>
        <v>-3.0722198474456008E-8</v>
      </c>
      <c r="CG387" s="240">
        <f t="shared" ca="1" si="675"/>
        <v>-3.3275402552638623E-4</v>
      </c>
      <c r="CH387" s="240">
        <f t="shared" ca="1" si="676"/>
        <v>-5.3451035666812069E-4</v>
      </c>
      <c r="CI387" s="240">
        <f t="shared" ca="1" si="677"/>
        <v>-5.2589146273409237E-4</v>
      </c>
      <c r="CJ387" s="240">
        <f t="shared" ca="1" si="678"/>
        <v>-3.1028961055067235E-4</v>
      </c>
      <c r="CK387" s="240">
        <f t="shared" ca="1" si="679"/>
        <v>2.7437558465102344E-5</v>
      </c>
      <c r="CL387" s="240">
        <f t="shared" ca="1" si="680"/>
        <v>3.5436571775989068E-4</v>
      </c>
      <c r="CM387" s="240">
        <f t="shared" ca="1" si="681"/>
        <v>5.4182086834147776E-4</v>
      </c>
      <c r="CN387" s="240">
        <f t="shared" ca="1" si="682"/>
        <v>5.1602348657062451E-4</v>
      </c>
      <c r="CO387" s="240">
        <f t="shared" ca="1" si="683"/>
        <v>2.8712703332737529E-4</v>
      </c>
      <c r="CP387" s="240">
        <f t="shared" ca="1" si="684"/>
        <v>-5.4778295250141592E-5</v>
      </c>
      <c r="CQ387" s="240">
        <f t="shared" ca="1" si="685"/>
        <v>-3.7512371194054048E-4</v>
      </c>
      <c r="CR387" s="240">
        <f t="shared" ca="1" si="686"/>
        <v>-5.4782608608509712E-4</v>
      </c>
      <c r="CS387" s="240">
        <f t="shared" ca="1" si="687"/>
        <v>-5.0491236462968739E-4</v>
      </c>
      <c r="CT387" s="240">
        <f t="shared" ca="1" si="688"/>
        <v>-2.6327274193143474E-4</v>
      </c>
      <c r="CU387" s="240">
        <f t="shared" ca="1" si="689"/>
        <v>8.1987066323907303E-5</v>
      </c>
      <c r="CV387" s="240">
        <f t="shared" ca="1" si="690"/>
        <v>3.9497800024216885E-4</v>
      </c>
      <c r="CW387" s="240">
        <f t="shared" ca="1" si="691"/>
        <v>5.5251154280343869E-4</v>
      </c>
      <c r="CX387" s="240">
        <f t="shared" ca="1" si="692"/>
        <v>4.9258486457725724E-4</v>
      </c>
      <c r="CY387" s="240">
        <f t="shared" ca="1" si="693"/>
        <v>2.3878420344021256E-4</v>
      </c>
      <c r="CZ387" s="240">
        <f t="shared" ca="1" si="694"/>
        <v>-1.0899832337368378E-4</v>
      </c>
      <c r="DA387" s="240">
        <f t="shared" ca="1" si="695"/>
        <v>-4.1388075194522694E-4</v>
      </c>
      <c r="DB387" s="240">
        <f t="shared" ca="1" si="696"/>
        <v>-5.5586595082087202E-4</v>
      </c>
      <c r="DC387" s="240">
        <f t="shared" ca="1" si="697"/>
        <v>-4.7907068444072405E-4</v>
      </c>
      <c r="DD387" s="240">
        <f t="shared" ca="1" si="698"/>
        <v>-2.1372041288787681E-4</v>
      </c>
      <c r="DE387" s="240">
        <f t="shared" ca="1" si="699"/>
        <v>1.3574699391532744E-4</v>
      </c>
      <c r="DF387" s="240">
        <f t="shared" ca="1" si="700"/>
        <v>4.3178642866517397E-4</v>
      </c>
      <c r="DG387" s="240">
        <f t="shared" ca="1" si="701"/>
        <v>5.57881229074671E-4</v>
      </c>
      <c r="DH387" s="240">
        <f t="shared" ca="1" si="702"/>
        <v>4.6440238106373297E-4</v>
      </c>
      <c r="DI387" s="240">
        <f t="shared" ca="1" si="703"/>
        <v>1.8814175114120066E-4</v>
      </c>
      <c r="DJ387" s="240">
        <f t="shared" ca="1" si="704"/>
        <v>-1.6216863805859286E-4</v>
      </c>
      <c r="DK387" s="240">
        <f t="shared" ca="1" si="705"/>
        <v>-4.4865189405844723E-4</v>
      </c>
      <c r="DL387" s="240">
        <f t="shared" ca="1" si="706"/>
        <v>-5.5855252258300413E-4</v>
      </c>
      <c r="DM387" s="240">
        <f t="shared" ca="1" si="707"/>
        <v>-4.486152916739192E-4</v>
      </c>
      <c r="DN387" s="240">
        <f t="shared" ca="1" si="708"/>
        <v>-1.6210983943674667E-4</v>
      </c>
      <c r="DO387" s="240">
        <f t="shared" ca="1" si="709"/>
        <v>1.8819960374848762E-4</v>
      </c>
      <c r="DP387" s="240">
        <f t="shared" ca="1" si="710"/>
        <v>4.6443651774166414E-4</v>
      </c>
      <c r="DQ387" s="240">
        <f t="shared" ca="1" si="711"/>
        <v>5.5787821414101215E-4</v>
      </c>
      <c r="DR387" s="240">
        <f t="shared" ca="1" si="712"/>
        <v>4.3174744875239951E-4</v>
      </c>
      <c r="DS387" s="240">
        <f t="shared" ca="1" si="713"/>
        <v>1.3568739092995226E-4</v>
      </c>
      <c r="DT387" s="240">
        <f t="shared" ca="1" si="714"/>
        <v>-2.1377718010860637E-4</v>
      </c>
      <c r="DU387" s="240">
        <f t="shared" ca="1" si="715"/>
        <v>-4.7910227317380727E-4</v>
      </c>
      <c r="DV387" s="240">
        <f t="shared" ca="1" si="716"/>
        <v>-5.558599282167937E-4</v>
      </c>
      <c r="DW387" s="240">
        <f t="shared" ca="1" si="717"/>
        <v>-4.1383948841023E-4</v>
      </c>
      <c r="DX387" s="240">
        <f t="shared" ca="1" si="718"/>
        <v>-1.0893805961359587E-4</v>
      </c>
      <c r="DY387" s="240">
        <f t="shared" ca="1" si="719"/>
        <v>2.3883974851718131E-4</v>
      </c>
      <c r="DZ387" s="240">
        <f t="shared" ca="1" si="720"/>
        <v>4.9261382926547566E-4</v>
      </c>
      <c r="EA387" s="240">
        <f t="shared" ca="1" si="721"/>
        <v>5.5250252703792216E-4</v>
      </c>
      <c r="EB387" s="240">
        <f t="shared" ca="1" si="722"/>
        <v>3.9493455249242247E-4</v>
      </c>
      <c r="EC387" s="240">
        <f t="shared" ca="1" si="723"/>
        <v>8.1926286969775431E-5</v>
      </c>
      <c r="ED387" s="240">
        <f t="shared" ca="1" si="724"/>
        <v>-2.6332693105167996E-4</v>
      </c>
      <c r="EE387" s="240">
        <f t="shared" ca="1" si="725"/>
        <v>-5.0493863549456433E-4</v>
      </c>
      <c r="EF387" s="240">
        <f t="shared" ca="1" si="726"/>
        <v>-5.4781409887790921E-4</v>
      </c>
      <c r="EG387" s="240">
        <f t="shared" ca="1" si="727"/>
        <v>-3.7507818464547365E-4</v>
      </c>
      <c r="EH387" s="240">
        <f t="shared" ca="1" si="728"/>
        <v>-5.4717146724757396E-5</v>
      </c>
      <c r="EI387" s="240">
        <f t="shared" ca="1" si="729"/>
        <v>2.871797359445601E-4</v>
      </c>
      <c r="EJ387" s="240">
        <f t="shared" ca="1" si="730"/>
        <v>5.1604700032334893E-4</v>
      </c>
      <c r="EK387" s="240">
        <f t="shared" ca="1" si="731"/>
        <v>5.4180593857085279E-4</v>
      </c>
      <c r="EL387" s="240">
        <f t="shared" ca="1" si="732"/>
        <v>3.5431822059875086E-4</v>
      </c>
      <c r="EM387" s="240">
        <f t="shared" ca="1" si="733"/>
        <v>2.7376188080615525E-5</v>
      </c>
      <c r="EN387" s="240">
        <f t="shared" ca="1" si="734"/>
        <v>-3.1034069969958255E-4</v>
      </c>
      <c r="EO387" s="240">
        <f t="shared" ca="1" si="735"/>
        <v>-5.2591216272797261E-4</v>
      </c>
      <c r="EP387" s="240">
        <f t="shared" ca="1" si="736"/>
        <v>-5.344925203011841E-4</v>
      </c>
      <c r="EQ387" s="240">
        <f t="shared" ca="1" si="737"/>
        <v>-3.3270467292398874E-4</v>
      </c>
      <c r="ER387" s="240">
        <f t="shared" ca="1" si="738"/>
        <v>3.0722198475513105E-8</v>
      </c>
      <c r="ES387" s="240">
        <f t="shared" ca="1" si="739"/>
        <v>3.3275402552638709E-4</v>
      </c>
      <c r="ET387" s="240">
        <f t="shared" ca="1" si="740"/>
        <v>5.3451035666811982E-4</v>
      </c>
      <c r="EU387" s="240">
        <f t="shared" ca="1" si="741"/>
        <v>5.2589146273409194E-4</v>
      </c>
      <c r="EV387" s="240">
        <f t="shared" ca="1" si="742"/>
        <v>3.1028961055067149E-4</v>
      </c>
      <c r="EW387" s="240">
        <f t="shared" ca="1" si="743"/>
        <v>-2.7437558465099498E-5</v>
      </c>
      <c r="EX387" s="240">
        <f t="shared" ca="1" si="744"/>
        <v>-3.5436571775989464E-4</v>
      </c>
      <c r="EY387" s="240">
        <f t="shared" ca="1" si="745"/>
        <v>-5.4182086834147808E-4</v>
      </c>
      <c r="EZ387" s="240">
        <f t="shared" ca="1" si="746"/>
        <v>-5.1602348657062407E-4</v>
      </c>
      <c r="FA387" s="240">
        <f t="shared" ca="1" si="747"/>
        <v>-2.8712703332737773E-4</v>
      </c>
      <c r="FB387" s="240">
        <f t="shared" ca="1" si="748"/>
        <v>5.477829525014265E-5</v>
      </c>
      <c r="FC387" s="240">
        <f t="shared" ca="1" si="749"/>
        <v>3.7512371194054129E-4</v>
      </c>
      <c r="FD387" s="240">
        <f t="shared" ca="1" si="750"/>
        <v>5.4782608608509647E-4</v>
      </c>
      <c r="FE387" s="240">
        <f t="shared" ca="1" si="751"/>
        <v>5.0491236462968522E-4</v>
      </c>
      <c r="FF387" s="240">
        <f t="shared" ca="1" si="752"/>
        <v>2.6327274193143377E-4</v>
      </c>
      <c r="FG387" s="240">
        <f t="shared" ca="1" si="753"/>
        <v>-8.198706632390836E-5</v>
      </c>
      <c r="FH387" s="240">
        <f t="shared" ca="1" si="754"/>
        <v>-3.9497800024216679E-4</v>
      </c>
      <c r="FI387" s="240">
        <f t="shared" ca="1" si="755"/>
        <v>-5.5251154280343945E-4</v>
      </c>
      <c r="FJ387" s="240">
        <f t="shared" ca="1" si="756"/>
        <v>-4.925848645772567E-4</v>
      </c>
      <c r="FK387" s="240">
        <f t="shared" ca="1" si="757"/>
        <v>-2.3878420344021516E-4</v>
      </c>
      <c r="FL387" s="240">
        <f t="shared" ca="1" si="758"/>
        <v>1.0899832337368868E-4</v>
      </c>
      <c r="FM387" s="240">
        <f t="shared" ca="1" si="759"/>
        <v>4.1388075194522764E-4</v>
      </c>
      <c r="FN387" s="240">
        <f t="shared" ca="1" si="760"/>
        <v>5.5586595082087213E-4</v>
      </c>
      <c r="FO387" s="240">
        <f t="shared" ca="1" si="761"/>
        <v>4.790706844407234E-4</v>
      </c>
      <c r="FP387" s="240">
        <f t="shared" ca="1" si="762"/>
        <v>2.1372041288787583E-4</v>
      </c>
      <c r="FQ387" s="240">
        <f t="shared" ca="1" si="763"/>
        <v>-1.3574699391532847E-4</v>
      </c>
      <c r="FR387" s="240">
        <f t="shared" ca="1" si="764"/>
        <v>-4.3178642866517473E-4</v>
      </c>
      <c r="FS387" s="240">
        <f t="shared" ca="1" si="765"/>
        <v>-5.57881229074671E-4</v>
      </c>
      <c r="FT387" s="240">
        <f t="shared" ca="1" si="766"/>
        <v>-4.6440238106373232E-4</v>
      </c>
      <c r="FU387" s="240">
        <f t="shared" ca="1" si="767"/>
        <v>-1.8814175114119957E-4</v>
      </c>
      <c r="FV387" s="240">
        <f t="shared" ca="1" si="768"/>
        <v>1.6216863805859391E-4</v>
      </c>
      <c r="FW387" s="240">
        <f t="shared" ca="1" si="769"/>
        <v>4.4865189405844793E-4</v>
      </c>
      <c r="FX387" s="240">
        <f t="shared" ca="1" si="770"/>
        <v>5.5855252258300413E-4</v>
      </c>
      <c r="FY387" s="240">
        <f t="shared" ca="1" si="771"/>
        <v>4.4861529167391855E-4</v>
      </c>
      <c r="FZ387" s="240">
        <f t="shared" ca="1" si="772"/>
        <v>1.6210983943674566E-4</v>
      </c>
      <c r="GA387" s="240">
        <f t="shared" ca="1" si="773"/>
        <v>-1.8819960374848865E-4</v>
      </c>
      <c r="GB387" s="240">
        <f t="shared" ca="1" si="774"/>
        <v>-4.6443651774166479E-4</v>
      </c>
      <c r="GC387" s="240">
        <f t="shared" ca="1" si="775"/>
        <v>-5.5787821414101215E-4</v>
      </c>
      <c r="GD387" s="240">
        <f t="shared" ca="1" si="776"/>
        <v>-4.3174744875239875E-4</v>
      </c>
      <c r="GE387" s="240">
        <f t="shared" ca="1" si="777"/>
        <v>-1.3568739092995123E-4</v>
      </c>
      <c r="GF387" s="240">
        <f t="shared" ca="1" si="778"/>
        <v>2.137771801086074E-4</v>
      </c>
      <c r="GG387" s="240">
        <f t="shared" ca="1" si="779"/>
        <v>4.7910227317380776E-4</v>
      </c>
      <c r="GH387" s="240">
        <f t="shared" ca="1" si="780"/>
        <v>5.5585992821679359E-4</v>
      </c>
      <c r="GI387" s="240">
        <f t="shared" ca="1" si="781"/>
        <v>4.138394884102293E-4</v>
      </c>
      <c r="GJ387" s="240">
        <f t="shared" ca="1" si="782"/>
        <v>1.0893805961359479E-4</v>
      </c>
      <c r="GK387" s="240">
        <f t="shared" ca="1" si="783"/>
        <v>-2.3883974851718231E-4</v>
      </c>
      <c r="GL387" s="240">
        <f t="shared" ca="1" si="784"/>
        <v>-4.926138292654762E-4</v>
      </c>
      <c r="GM387" s="240">
        <f t="shared" ca="1" si="785"/>
        <v>-5.5250252703792206E-4</v>
      </c>
      <c r="GN387" s="240">
        <f t="shared" ca="1" si="786"/>
        <v>-3.949345524924216E-4</v>
      </c>
      <c r="GO387" s="240">
        <f t="shared" ca="1" si="787"/>
        <v>-8.1926286969774347E-5</v>
      </c>
      <c r="GP387" s="240">
        <f t="shared" ca="1" si="788"/>
        <v>2.6332693105168088E-4</v>
      </c>
      <c r="GQ387" s="240">
        <f t="shared" ca="1" si="789"/>
        <v>5.0493863549456476E-4</v>
      </c>
      <c r="GR387" s="240">
        <f t="shared" ca="1" si="790"/>
        <v>5.4781409887790899E-4</v>
      </c>
      <c r="GS387" s="240">
        <f t="shared" ca="1" si="791"/>
        <v>3.7507818464547284E-4</v>
      </c>
      <c r="GT387" s="240">
        <f t="shared" ca="1" si="792"/>
        <v>5.4717146724756339E-5</v>
      </c>
      <c r="GU387" s="240">
        <f t="shared" ca="1" si="793"/>
        <v>-2.8717973594456103E-4</v>
      </c>
      <c r="GV387" s="240">
        <f t="shared" ca="1" si="794"/>
        <v>-5.1604700032334926E-4</v>
      </c>
      <c r="GW387" s="240">
        <f t="shared" ca="1" si="795"/>
        <v>-5.4180593857085246E-4</v>
      </c>
      <c r="GX387" s="240">
        <f t="shared" ca="1" si="796"/>
        <v>-3.5431822059874999E-4</v>
      </c>
      <c r="GY387" s="240">
        <f t="shared" ca="1" si="797"/>
        <v>-2.7376188080614441E-5</v>
      </c>
      <c r="GZ387" s="240">
        <f t="shared" ca="1" si="798"/>
        <v>3.103406996995768E-4</v>
      </c>
      <c r="HA387" s="240">
        <f t="shared" ca="1" si="799"/>
        <v>5.2591216272797293E-4</v>
      </c>
      <c r="HB387" s="240">
        <f t="shared" ca="1" si="800"/>
        <v>5.344925203011815E-4</v>
      </c>
      <c r="HC387" s="240">
        <f t="shared" ca="1" si="801"/>
        <v>3.3270467292399421E-4</v>
      </c>
      <c r="HD387" s="240">
        <f t="shared" ca="1" si="802"/>
        <v>-3.0722198476597308E-8</v>
      </c>
      <c r="HE387" s="240">
        <f t="shared" ca="1" si="803"/>
        <v>-3.3275402552639436E-4</v>
      </c>
      <c r="HF387" s="240">
        <f t="shared" ca="1" si="804"/>
        <v>-5.3451035666812014E-4</v>
      </c>
      <c r="HG387" s="240">
        <f t="shared" ca="1" si="805"/>
        <v>-5.2589146273409161E-4</v>
      </c>
      <c r="HH387" s="240">
        <f t="shared" ca="1" si="806"/>
        <v>-3.1028961055066395E-4</v>
      </c>
      <c r="HI387" s="240">
        <f t="shared" ca="1" si="807"/>
        <v>2.7437558465100609E-5</v>
      </c>
      <c r="HJ387" s="240">
        <f t="shared" ca="1" si="808"/>
        <v>3.5436571775989545E-4</v>
      </c>
      <c r="HK387" s="240">
        <f t="shared" ca="1" si="809"/>
        <v>5.4182086834147635E-4</v>
      </c>
      <c r="HL387" s="240">
        <f t="shared" ca="1" si="810"/>
        <v>5.1602348657062364E-4</v>
      </c>
      <c r="HM387" s="240">
        <f t="shared" ca="1" si="811"/>
        <v>2.8712703332737003E-4</v>
      </c>
      <c r="HN387" s="240">
        <f t="shared" ca="1" si="812"/>
        <v>-5.4778295250135846E-5</v>
      </c>
      <c r="HO387" s="240">
        <f t="shared" ca="1" si="813"/>
        <v>-3.751237119405421E-4</v>
      </c>
      <c r="HP387" s="240">
        <f t="shared" ca="1" si="814"/>
        <v>-5.4782608608509821E-4</v>
      </c>
      <c r="HQ387" s="240">
        <f t="shared" ca="1" si="815"/>
        <v>-5.0491236462968804E-4</v>
      </c>
      <c r="HR387" s="240">
        <f t="shared" ca="1" si="816"/>
        <v>-2.6327274193143274E-4</v>
      </c>
      <c r="HS387" s="240">
        <f t="shared" ca="1" si="817"/>
        <v>8.1987066323917305E-5</v>
      </c>
      <c r="HT387" s="240">
        <f t="shared" ca="1" si="818"/>
        <v>3.9497800024216765E-4</v>
      </c>
      <c r="HU387" s="240">
        <f t="shared" ca="1" si="819"/>
        <v>5.5251154280343967E-4</v>
      </c>
      <c r="HV387" s="240">
        <f t="shared" ca="1" si="820"/>
        <v>4.9258486457725247E-4</v>
      </c>
      <c r="HW387" s="240">
        <f t="shared" ca="1" si="821"/>
        <v>2.3878420344021416E-4</v>
      </c>
      <c r="HX387" s="240">
        <f t="shared" ca="1" si="822"/>
        <v>-1.0899832337368977E-4</v>
      </c>
      <c r="HY387" s="240">
        <f t="shared" ca="1" si="823"/>
        <v>-4.1388075194522309E-4</v>
      </c>
      <c r="HZ387" s="240">
        <f t="shared" ca="1" si="824"/>
        <v>-5.5586595082087224E-4</v>
      </c>
      <c r="IA387" s="240">
        <f t="shared" ca="1" si="825"/>
        <v>-4.7907068444071884E-4</v>
      </c>
      <c r="IB387" s="240">
        <f t="shared" ca="1" si="826"/>
        <v>-2.1372041288788212E-4</v>
      </c>
      <c r="IC387" s="240">
        <f t="shared" ca="1" si="827"/>
        <v>1.3574699391532955E-4</v>
      </c>
      <c r="ID387" s="240">
        <f t="shared" ca="1" si="828"/>
        <v>4.3178642866518042E-4</v>
      </c>
      <c r="IE387" s="240">
        <f t="shared" ca="1" si="829"/>
        <v>5.3102497099547744E-4</v>
      </c>
      <c r="IF387" s="240">
        <f t="shared" ca="1" si="830"/>
        <v>4.6440238106373172E-4</v>
      </c>
      <c r="IG387" s="240">
        <f t="shared" ca="1" si="831"/>
        <v>1.8814175114119112E-4</v>
      </c>
      <c r="IH387" s="240">
        <f t="shared" ca="1" si="832"/>
        <v>-1.6216863805859497E-4</v>
      </c>
      <c r="II387" s="240">
        <f t="shared" ca="1" si="833"/>
        <v>-4.4865189405844853E-4</v>
      </c>
      <c r="IJ387" s="240">
        <f t="shared" ca="1" si="834"/>
        <v>-5.5855252258300413E-4</v>
      </c>
      <c r="IK387" s="240">
        <f t="shared" ca="1" si="835"/>
        <v>-4.486152916739179E-4</v>
      </c>
      <c r="IL387" s="240">
        <f t="shared" ca="1" si="836"/>
        <v>-1.6210983943674458E-4</v>
      </c>
      <c r="IM387" s="240">
        <f t="shared" ca="1" si="837"/>
        <v>1.8819960374848226E-4</v>
      </c>
      <c r="IN387" s="240">
        <f t="shared" ca="1" si="838"/>
        <v>4.6443651774166539E-4</v>
      </c>
      <c r="IO387" s="240">
        <f t="shared" ca="1" si="839"/>
        <v>5.5787821414101171E-4</v>
      </c>
      <c r="IP387" s="240">
        <f t="shared" ca="1" si="840"/>
        <v>4.3174744875240314E-4</v>
      </c>
      <c r="IQ387" s="240">
        <f t="shared" ca="1" si="841"/>
        <v>1.3568739092995017E-4</v>
      </c>
      <c r="IR387" s="240">
        <f t="shared" ca="1" si="842"/>
        <v>-2.1377718010861575E-4</v>
      </c>
      <c r="IS387" s="240">
        <f t="shared" ca="1" si="843"/>
        <v>-4.7910227317380836E-4</v>
      </c>
      <c r="IT387" s="240">
        <f t="shared" ca="1" si="844"/>
        <v>-5.5585992821679349E-4</v>
      </c>
      <c r="IU387" s="240">
        <f t="shared" ca="1" si="845"/>
        <v>-4.1383948841022317E-4</v>
      </c>
      <c r="IV387" s="240">
        <f t="shared" ca="1" si="846"/>
        <v>-1.0893805961359376E-4</v>
      </c>
      <c r="IW387" s="240">
        <f t="shared" ca="1" si="847"/>
        <v>2.3883974851718329E-4</v>
      </c>
      <c r="IX387" s="240">
        <f t="shared" ca="1" si="848"/>
        <v>4.9261382926547295E-4</v>
      </c>
      <c r="IY387" s="240">
        <f t="shared" ca="1" si="849"/>
        <v>5.5250252703792184E-4</v>
      </c>
      <c r="IZ387" s="240">
        <f t="shared" ca="1" si="850"/>
        <v>3.9493455249241526E-4</v>
      </c>
      <c r="JA387" s="240">
        <f t="shared" ca="1" si="851"/>
        <v>8.1926286969781096E-5</v>
      </c>
      <c r="JB387" s="240">
        <f t="shared" ca="1" si="852"/>
        <v>-2.6332693105168186E-4</v>
      </c>
    </row>
    <row r="388" spans="2:262">
      <c r="B388" s="248">
        <v>27</v>
      </c>
      <c r="C388" s="247">
        <f t="shared" si="853"/>
        <v>5.2734375000000014E-4</v>
      </c>
      <c r="D388" s="244">
        <f t="shared" ca="1" si="597"/>
        <v>12.305157364211173</v>
      </c>
      <c r="E388" s="243">
        <f ca="1">AG361</f>
        <v>0.30515736421117284</v>
      </c>
      <c r="F388" s="242">
        <v>27</v>
      </c>
      <c r="G388" s="240">
        <f t="shared" ca="1" si="854"/>
        <v>-4.5357872539725395E-3</v>
      </c>
      <c r="H388" s="240">
        <f t="shared" ca="1" si="598"/>
        <v>-4.8083160780937511E-3</v>
      </c>
      <c r="I388" s="240">
        <f t="shared" ca="1" si="599"/>
        <v>-3.0454503521570261E-3</v>
      </c>
      <c r="J388" s="240">
        <f t="shared" ca="1" si="600"/>
        <v>6.576266819387222E-6</v>
      </c>
      <c r="K388" s="240">
        <f t="shared" ca="1" si="601"/>
        <v>3.0558191050653934E-3</v>
      </c>
      <c r="L388" s="240">
        <f t="shared" ca="1" si="602"/>
        <v>4.811511883083484E-3</v>
      </c>
      <c r="M388" s="240">
        <f t="shared" ca="1" si="603"/>
        <v>4.5304573039582682E-3</v>
      </c>
      <c r="N388" s="240">
        <f t="shared" ca="1" si="604"/>
        <v>2.3316277790972474E-3</v>
      </c>
      <c r="O388" s="240">
        <f t="shared" ca="1" si="605"/>
        <v>-8.5419644354572315E-4</v>
      </c>
      <c r="P388" s="240">
        <f t="shared" ca="1" si="606"/>
        <v>-3.6784332086184902E-3</v>
      </c>
      <c r="Q388" s="240">
        <f t="shared" ca="1" si="607"/>
        <v>-4.9455629150092027E-3</v>
      </c>
      <c r="R388" s="240">
        <f t="shared" ca="1" si="608"/>
        <v>-4.1192005046817703E-3</v>
      </c>
      <c r="S388" s="240">
        <f t="shared" ca="1" si="609"/>
        <v>-1.5491510900779702E-3</v>
      </c>
      <c r="T388" s="240">
        <f t="shared" ca="1" si="610"/>
        <v>1.6766650492481007E-3</v>
      </c>
      <c r="U388" s="241">
        <f t="shared" ca="1" si="611"/>
        <v>4.1927368938802344E-3</v>
      </c>
      <c r="V388" s="240">
        <f t="shared" ca="1" si="612"/>
        <v>4.9339932552894096E-3</v>
      </c>
      <c r="W388" s="240">
        <f t="shared" ca="1" si="613"/>
        <v>3.5866550196021149E-3</v>
      </c>
      <c r="X388" s="240">
        <f t="shared" ca="1" si="614"/>
        <v>7.2106008837531416E-4</v>
      </c>
      <c r="Y388" s="240">
        <f t="shared" ca="1" si="615"/>
        <v>-2.4497647300524999E-3</v>
      </c>
      <c r="Z388" s="240">
        <f t="shared" ca="1" si="616"/>
        <v>-4.5835866353004127E-3</v>
      </c>
      <c r="AA388" s="240">
        <f t="shared" ca="1" si="617"/>
        <v>-4.7771435692597715E-3</v>
      </c>
      <c r="AB388" s="240">
        <f t="shared" ca="1" si="618"/>
        <v>-2.9485014988703036E-3</v>
      </c>
      <c r="AC388" s="240">
        <f t="shared" ca="1" si="619"/>
        <v>1.2826232228757908E-4</v>
      </c>
      <c r="AD388" s="240">
        <f t="shared" ca="1" si="620"/>
        <v>3.1507317860193147E-3</v>
      </c>
      <c r="AE388" s="240">
        <f t="shared" ca="1" si="621"/>
        <v>4.839473973548265E-3</v>
      </c>
      <c r="AF388" s="240">
        <f t="shared" ca="1" si="622"/>
        <v>4.4796322512581088E-3</v>
      </c>
      <c r="AG388" s="240">
        <f t="shared" ca="1" si="623"/>
        <v>2.2235301911722634E-3</v>
      </c>
      <c r="AH388" s="240">
        <f t="shared" ca="1" si="624"/>
        <v>-9.7380808539698771E-4</v>
      </c>
      <c r="AI388" s="240">
        <f t="shared" ca="1" si="625"/>
        <v>-3.7589264418055168E-3</v>
      </c>
      <c r="AJ388" s="240">
        <f t="shared" ca="1" si="626"/>
        <v>-4.9528643788201415E-3</v>
      </c>
      <c r="AK388" s="240">
        <f t="shared" ca="1" si="627"/>
        <v>-4.0502194373183385E-3</v>
      </c>
      <c r="AL388" s="240">
        <f t="shared" ca="1" si="628"/>
        <v>-1.4330876702073753E-3</v>
      </c>
      <c r="AM388" s="240">
        <f t="shared" ca="1" si="629"/>
        <v>1.7906803467508947E-3</v>
      </c>
      <c r="AN388" s="240">
        <f t="shared" ca="1" si="630"/>
        <v>4.2564405789718681E-3</v>
      </c>
      <c r="AO388" s="240">
        <f t="shared" ca="1" si="631"/>
        <v>4.9204191029238878E-3</v>
      </c>
      <c r="AP388" s="240">
        <f t="shared" ca="1" si="632"/>
        <v>3.5015490654596434E-3</v>
      </c>
      <c r="AQ388" s="240">
        <f t="shared" ca="1" si="633"/>
        <v>6.0044829090490298E-4</v>
      </c>
      <c r="AR388" s="240">
        <f t="shared" ca="1" si="634"/>
        <v>-2.554826535240879E-3</v>
      </c>
      <c r="AS388" s="240">
        <f t="shared" ca="1" si="635"/>
        <v>-4.6286250354305274E-3</v>
      </c>
      <c r="AT388" s="240">
        <f t="shared" ca="1" si="636"/>
        <v>-4.743093487768575E-3</v>
      </c>
      <c r="AU388" s="240">
        <f t="shared" ca="1" si="637"/>
        <v>-2.8497765785322321E-3</v>
      </c>
      <c r="AV388" s="240">
        <f t="shared" ca="1" si="638"/>
        <v>2.4987111732887126E-4</v>
      </c>
      <c r="AW388" s="240">
        <f t="shared" ca="1" si="639"/>
        <v>3.2437465839587863E-3</v>
      </c>
      <c r="AX388" s="240">
        <f t="shared" ca="1" si="640"/>
        <v>4.8645209458509676E-3</v>
      </c>
      <c r="AY388" s="240">
        <f t="shared" ca="1" si="641"/>
        <v>4.4261088355940347E-3</v>
      </c>
      <c r="AZ388" s="240">
        <f t="shared" ca="1" si="642"/>
        <v>2.1140932318032659E-3</v>
      </c>
      <c r="BA388" s="240">
        <f t="shared" ca="1" si="643"/>
        <v>-1.0928331416706644E-3</v>
      </c>
      <c r="BB388" s="240">
        <f t="shared" ca="1" si="644"/>
        <v>-3.8371554382593109E-3</v>
      </c>
      <c r="BC388" s="240">
        <f t="shared" ca="1" si="645"/>
        <v>-4.9571824223288066E-3</v>
      </c>
      <c r="BD388" s="240">
        <f t="shared" ca="1" si="646"/>
        <v>-3.9787986692133405E-3</v>
      </c>
      <c r="BE388" s="240">
        <f t="shared" ca="1" si="647"/>
        <v>-1.3161610119108297E-3</v>
      </c>
      <c r="BF388" s="240">
        <f t="shared" ca="1" si="648"/>
        <v>1.9036170053706731E-3</v>
      </c>
      <c r="BG388" s="240">
        <f t="shared" ca="1" si="649"/>
        <v>4.3175803434172891E-3</v>
      </c>
      <c r="BH388" s="240">
        <f t="shared" ca="1" si="650"/>
        <v>4.903881074077087E-3</v>
      </c>
      <c r="BI388" s="240">
        <f t="shared" ca="1" si="651"/>
        <v>3.4143339090915116E-3</v>
      </c>
      <c r="BJ388" s="240">
        <f t="shared" ca="1" si="652"/>
        <v>4.7947480583627653E-4</v>
      </c>
      <c r="BK388" s="240">
        <f t="shared" ca="1" si="653"/>
        <v>-2.6583494084555619E-3</v>
      </c>
      <c r="BL388" s="240">
        <f t="shared" ca="1" si="654"/>
        <v>-4.6708753249147346E-3</v>
      </c>
      <c r="BM388" s="240">
        <f t="shared" ca="1" si="655"/>
        <v>-4.7061863441160354E-3</v>
      </c>
      <c r="BN388" s="240">
        <f t="shared" ca="1" si="656"/>
        <v>-2.7493350593432633E-3</v>
      </c>
      <c r="BO388" s="240">
        <f t="shared" ca="1" si="657"/>
        <v>3.7132939935234058E-4</v>
      </c>
      <c r="BP388" s="240">
        <f t="shared" ca="1" si="658"/>
        <v>3.3348074702475921E-3</v>
      </c>
      <c r="BQ388" s="240">
        <f t="shared" ca="1" si="659"/>
        <v>4.8866377126320481E-3</v>
      </c>
      <c r="BR388" s="240">
        <f t="shared" ca="1" si="660"/>
        <v>4.3699192974702679E-3</v>
      </c>
      <c r="BS388" s="240">
        <f t="shared" ca="1" si="661"/>
        <v>2.0033828217224684E-3</v>
      </c>
      <c r="BT388" s="240">
        <f t="shared" ca="1" si="662"/>
        <v>-1.2111999161234282E-3</v>
      </c>
      <c r="BU388" s="240">
        <f t="shared" ca="1" si="663"/>
        <v>-3.9130730757575916E-3</v>
      </c>
      <c r="BV388" s="240">
        <f t="shared" ca="1" si="664"/>
        <v>-4.958514444507252E-3</v>
      </c>
      <c r="BW388" s="240">
        <f t="shared" ca="1" si="665"/>
        <v>-3.9049812215668526E-3</v>
      </c>
      <c r="BX388" s="240">
        <f t="shared" ca="1" si="666"/>
        <v>-1.1984415474351742E-3</v>
      </c>
      <c r="BY388" s="240">
        <f t="shared" ca="1" si="667"/>
        <v>2.0154069962872081E-3</v>
      </c>
      <c r="BZ388" s="240">
        <f t="shared" ca="1" si="668"/>
        <v>4.3761193589085734E-3</v>
      </c>
      <c r="CA388" s="240">
        <f t="shared" ca="1" si="669"/>
        <v>4.8843891306391829E-3</v>
      </c>
      <c r="CB388" s="240">
        <f t="shared" ca="1" si="670"/>
        <v>3.3250620856466848E-3</v>
      </c>
      <c r="CC388" s="240">
        <f t="shared" ca="1" si="671"/>
        <v>3.5821250307329668E-4</v>
      </c>
      <c r="CD388" s="240">
        <f t="shared" ca="1" si="672"/>
        <v>-2.7602709913886487E-3</v>
      </c>
      <c r="CE388" s="240">
        <f t="shared" ca="1" si="673"/>
        <v>-4.710312053758485E-3</v>
      </c>
      <c r="CF388" s="240">
        <f t="shared" ca="1" si="674"/>
        <v>-4.6664443697854371E-3</v>
      </c>
      <c r="CG388" s="240">
        <f t="shared" ca="1" si="675"/>
        <v>-2.6472374435187905E-3</v>
      </c>
      <c r="CH388" s="240">
        <f t="shared" ca="1" si="676"/>
        <v>4.9256400643057593E-4</v>
      </c>
      <c r="CI388" s="240">
        <f t="shared" ca="1" si="677"/>
        <v>3.423859593212778E-3</v>
      </c>
      <c r="CJ388" s="240">
        <f t="shared" ca="1" si="678"/>
        <v>4.9058109515781869E-3</v>
      </c>
      <c r="CK388" s="240">
        <f t="shared" ca="1" si="679"/>
        <v>4.3110974833635044E-3</v>
      </c>
      <c r="CL388" s="240">
        <f t="shared" ca="1" si="680"/>
        <v>1.8914656487411582E-3</v>
      </c>
      <c r="CM388" s="240">
        <f t="shared" ca="1" si="681"/>
        <v>-1.3288371090364346E-3</v>
      </c>
      <c r="CN388" s="240">
        <f t="shared" ca="1" si="682"/>
        <v>-3.9866336243542418E-3</v>
      </c>
      <c r="CO388" s="240">
        <f t="shared" ca="1" si="683"/>
        <v>-4.9568596429951234E-3</v>
      </c>
      <c r="CP388" s="240">
        <f t="shared" ca="1" si="684"/>
        <v>-3.8288115592491683E-3</v>
      </c>
      <c r="CQ388" s="240">
        <f t="shared" ca="1" si="685"/>
        <v>-1.0800001865839245E-3</v>
      </c>
      <c r="CR388" s="240">
        <f t="shared" ca="1" si="686"/>
        <v>2.1259829813901339E-3</v>
      </c>
      <c r="CS388" s="240">
        <f t="shared" ca="1" si="687"/>
        <v>4.4320223637316757E-3</v>
      </c>
      <c r="CT388" s="240">
        <f t="shared" ca="1" si="688"/>
        <v>4.8619550138280614E-3</v>
      </c>
      <c r="CU388" s="240">
        <f t="shared" ca="1" si="689"/>
        <v>3.2337873691335711E-3</v>
      </c>
      <c r="CV388" s="240">
        <f t="shared" ca="1" si="690"/>
        <v>2.3673442649289368E-4</v>
      </c>
      <c r="CW388" s="240">
        <f t="shared" ca="1" si="691"/>
        <v>-2.8605298902897318E-3</v>
      </c>
      <c r="CX388" s="240">
        <f t="shared" ca="1" si="692"/>
        <v>-4.746911466750975E-3</v>
      </c>
      <c r="CY388" s="240">
        <f t="shared" ca="1" si="693"/>
        <v>-4.623891503856086E-3</v>
      </c>
      <c r="CZ388" s="240">
        <f t="shared" ca="1" si="694"/>
        <v>-2.5435452308449555E-3</v>
      </c>
      <c r="DA388" s="240">
        <f t="shared" ca="1" si="695"/>
        <v>6.1350191136945692E-4</v>
      </c>
      <c r="DB388" s="240">
        <f t="shared" ca="1" si="696"/>
        <v>3.5108493111853691E-3</v>
      </c>
      <c r="DC388" s="240">
        <f t="shared" ca="1" si="697"/>
        <v>4.9220291134471827E-3</v>
      </c>
      <c r="DD388" s="240">
        <f t="shared" ca="1" si="698"/>
        <v>4.2496788253350804E-3</v>
      </c>
      <c r="DE388" s="240">
        <f t="shared" ca="1" si="699"/>
        <v>1.7784091275795018E-3</v>
      </c>
      <c r="DF388" s="240">
        <f t="shared" ca="1" si="700"/>
        <v>-1.4456738601633782E-3</v>
      </c>
      <c r="DG388" s="240">
        <f t="shared" ca="1" si="701"/>
        <v>-4.0577927739254335E-3</v>
      </c>
      <c r="DH388" s="240">
        <f t="shared" ca="1" si="702"/>
        <v>-4.9522190145829745E-3</v>
      </c>
      <c r="DI388" s="240">
        <f t="shared" ca="1" si="703"/>
        <v>-3.7503355640166559E-3</v>
      </c>
      <c r="DJ388" s="240">
        <f t="shared" ca="1" si="704"/>
        <v>-9.6090827400411986E-4</v>
      </c>
      <c r="DK388" s="240">
        <f t="shared" ca="1" si="705"/>
        <v>2.2352783538406628E-3</v>
      </c>
      <c r="DL388" s="240">
        <f t="shared" ca="1" si="706"/>
        <v>4.4852556840068586E-3</v>
      </c>
      <c r="DM388" s="240">
        <f t="shared" ca="1" si="707"/>
        <v>4.836592237116819E-3</v>
      </c>
      <c r="DN388" s="240">
        <f t="shared" ca="1" si="708"/>
        <v>3.1405647400283903E-3</v>
      </c>
      <c r="DO388" s="240">
        <f t="shared" ca="1" si="709"/>
        <v>1.1511374994604149E-4</v>
      </c>
      <c r="DP388" s="240">
        <f t="shared" ca="1" si="710"/>
        <v>-2.9590657129470069E-3</v>
      </c>
      <c r="DQ388" s="240">
        <f t="shared" ca="1" si="711"/>
        <v>-4.7806515177743463E-3</v>
      </c>
      <c r="DR388" s="240">
        <f t="shared" ca="1" si="712"/>
        <v>-4.5785533785832385E-3</v>
      </c>
      <c r="DS388" s="240">
        <f t="shared" ca="1" si="713"/>
        <v>-2.4383208816333118E-3</v>
      </c>
      <c r="DT388" s="240">
        <f t="shared" ca="1" si="714"/>
        <v>7.3407026569727828E-4</v>
      </c>
      <c r="DU388" s="240">
        <f t="shared" ca="1" si="715"/>
        <v>3.5957242248120386E-3</v>
      </c>
      <c r="DV388" s="240">
        <f t="shared" ca="1" si="716"/>
        <v>4.9352824290247654E-3</v>
      </c>
      <c r="DW388" s="240">
        <f t="shared" ca="1" si="717"/>
        <v>4.185700319688037E-3</v>
      </c>
      <c r="DX388" s="240">
        <f t="shared" ca="1" si="718"/>
        <v>1.6642813592584577E-3</v>
      </c>
      <c r="DY388" s="240">
        <f t="shared" ca="1" si="719"/>
        <v>-1.5616397914141856E-3</v>
      </c>
      <c r="DZ388" s="240">
        <f t="shared" ca="1" si="720"/>
        <v>-4.1265076608602586E-3</v>
      </c>
      <c r="EA388" s="240">
        <f t="shared" ca="1" si="721"/>
        <v>-4.9445953546118377E-3</v>
      </c>
      <c r="EB388" s="240">
        <f t="shared" ca="1" si="722"/>
        <v>-3.6696005068744585E-3</v>
      </c>
      <c r="EC388" s="240">
        <f t="shared" ca="1" si="723"/>
        <v>-8.4123754621069462E-4</v>
      </c>
      <c r="ED388" s="240">
        <f t="shared" ca="1" si="724"/>
        <v>2.3432272781933102E-3</v>
      </c>
      <c r="EE388" s="240">
        <f t="shared" ca="1" si="725"/>
        <v>4.535787253972523E-3</v>
      </c>
      <c r="EF388" s="240">
        <f t="shared" ca="1" si="726"/>
        <v>4.8083160780937623E-3</v>
      </c>
      <c r="EG388" s="240">
        <f t="shared" ca="1" si="727"/>
        <v>3.045450352157069E-3</v>
      </c>
      <c r="EH388" s="240">
        <f t="shared" ca="1" si="728"/>
        <v>-6.5762668193269404E-6</v>
      </c>
      <c r="EI388" s="240">
        <f t="shared" ca="1" si="729"/>
        <v>-3.0558191050653405E-3</v>
      </c>
      <c r="EJ388" s="240">
        <f t="shared" ca="1" si="730"/>
        <v>-4.8115118830834832E-3</v>
      </c>
      <c r="EK388" s="240">
        <f t="shared" ca="1" si="731"/>
        <v>-4.5304573039582708E-3</v>
      </c>
      <c r="EL388" s="240">
        <f t="shared" ca="1" si="732"/>
        <v>-2.3316277790972621E-3</v>
      </c>
      <c r="EM388" s="240">
        <f t="shared" ca="1" si="733"/>
        <v>8.5419644354569821E-4</v>
      </c>
      <c r="EN388" s="240">
        <f t="shared" ca="1" si="734"/>
        <v>3.6784332086184698E-3</v>
      </c>
      <c r="EO388" s="240">
        <f t="shared" ca="1" si="735"/>
        <v>4.9455629150092001E-3</v>
      </c>
      <c r="EP388" s="240">
        <f t="shared" ca="1" si="736"/>
        <v>4.1192005046817946E-3</v>
      </c>
      <c r="EQ388" s="240">
        <f t="shared" ca="1" si="737"/>
        <v>1.5491510900780196E-3</v>
      </c>
      <c r="ER388" s="240">
        <f t="shared" ca="1" si="738"/>
        <v>-1.6766650492480522E-3</v>
      </c>
      <c r="ES388" s="240">
        <f t="shared" ca="1" si="739"/>
        <v>-4.1927368938802015E-3</v>
      </c>
      <c r="ET388" s="240">
        <f t="shared" ca="1" si="740"/>
        <v>-4.9339932552894088E-3</v>
      </c>
      <c r="EU388" s="240">
        <f t="shared" ca="1" si="741"/>
        <v>-3.5866550196021196E-3</v>
      </c>
      <c r="EV388" s="240">
        <f t="shared" ca="1" si="742"/>
        <v>-7.2106008837532977E-4</v>
      </c>
      <c r="EW388" s="240">
        <f t="shared" ca="1" si="743"/>
        <v>2.4497647300524856E-3</v>
      </c>
      <c r="EX388" s="240">
        <f t="shared" ca="1" si="744"/>
        <v>4.5835866353004032E-3</v>
      </c>
      <c r="EY388" s="240">
        <f t="shared" ca="1" si="745"/>
        <v>4.7771435692597801E-3</v>
      </c>
      <c r="EZ388" s="240">
        <f t="shared" ca="1" si="746"/>
        <v>2.948501498870331E-3</v>
      </c>
      <c r="FA388" s="240">
        <f t="shared" ca="1" si="747"/>
        <v>-1.2826232228753615E-4</v>
      </c>
      <c r="FB388" s="240">
        <f t="shared" ca="1" si="748"/>
        <v>-3.1507317860192748E-3</v>
      </c>
      <c r="FC388" s="240">
        <f t="shared" ca="1" si="749"/>
        <v>-4.8394739735482528E-3</v>
      </c>
      <c r="FD388" s="240">
        <f t="shared" ca="1" si="750"/>
        <v>-4.4796322512581383E-3</v>
      </c>
      <c r="FE388" s="240">
        <f t="shared" ca="1" si="751"/>
        <v>-2.2235301911722621E-3</v>
      </c>
      <c r="FF388" s="240">
        <f t="shared" ca="1" si="752"/>
        <v>9.7380808539698858E-4</v>
      </c>
      <c r="FG388" s="240">
        <f t="shared" ca="1" si="753"/>
        <v>3.7589264418055063E-3</v>
      </c>
      <c r="FH388" s="240">
        <f t="shared" ca="1" si="754"/>
        <v>4.9528643788201397E-3</v>
      </c>
      <c r="FI388" s="240">
        <f t="shared" ca="1" si="755"/>
        <v>4.0502194373183576E-3</v>
      </c>
      <c r="FJ388" s="240">
        <f t="shared" ca="1" si="756"/>
        <v>1.4330876702074078E-3</v>
      </c>
      <c r="FK388" s="240">
        <f t="shared" ca="1" si="757"/>
        <v>-1.7906803467508631E-3</v>
      </c>
      <c r="FL388" s="240">
        <f t="shared" ca="1" si="758"/>
        <v>-4.256440578971842E-3</v>
      </c>
      <c r="FM388" s="240">
        <f t="shared" ca="1" si="759"/>
        <v>-4.9204191029238939E-3</v>
      </c>
      <c r="FN388" s="240">
        <f t="shared" ca="1" si="760"/>
        <v>-3.5015490654596924E-3</v>
      </c>
      <c r="FO388" s="240">
        <f t="shared" ca="1" si="761"/>
        <v>-6.0044829090497216E-4</v>
      </c>
      <c r="FP388" s="240">
        <f t="shared" ca="1" si="762"/>
        <v>2.5548265352408803E-3</v>
      </c>
      <c r="FQ388" s="240">
        <f t="shared" ca="1" si="763"/>
        <v>4.6286250354305222E-3</v>
      </c>
      <c r="FR388" s="240">
        <f t="shared" ca="1" si="764"/>
        <v>4.7430934877685793E-3</v>
      </c>
      <c r="FS388" s="240">
        <f t="shared" ca="1" si="765"/>
        <v>2.849776578532246E-3</v>
      </c>
      <c r="FT388" s="240">
        <f t="shared" ca="1" si="766"/>
        <v>-2.4987111732883722E-4</v>
      </c>
      <c r="FU388" s="240">
        <f t="shared" ca="1" si="767"/>
        <v>-3.2437465839587612E-3</v>
      </c>
      <c r="FV388" s="240">
        <f t="shared" ca="1" si="768"/>
        <v>-4.8645209458509616E-3</v>
      </c>
      <c r="FW388" s="240">
        <f t="shared" ca="1" si="769"/>
        <v>-4.4261088355940573E-3</v>
      </c>
      <c r="FX388" s="240">
        <f t="shared" ca="1" si="770"/>
        <v>-2.1140932318033136E-3</v>
      </c>
      <c r="FY388" s="240">
        <f t="shared" ca="1" si="771"/>
        <v>1.0928331416705972E-3</v>
      </c>
      <c r="FZ388" s="240">
        <f t="shared" ca="1" si="772"/>
        <v>3.8371554382592671E-3</v>
      </c>
      <c r="GA388" s="240">
        <f t="shared" ca="1" si="773"/>
        <v>4.9571824223288066E-3</v>
      </c>
      <c r="GB388" s="240">
        <f t="shared" ca="1" si="774"/>
        <v>3.9787986692133397E-3</v>
      </c>
      <c r="GC388" s="240">
        <f t="shared" ca="1" si="775"/>
        <v>1.3161610119108626E-3</v>
      </c>
      <c r="GD388" s="240">
        <f t="shared" ca="1" si="776"/>
        <v>-1.9036170053706417E-3</v>
      </c>
      <c r="GE388" s="240">
        <f t="shared" ca="1" si="777"/>
        <v>-4.3175803434172735E-3</v>
      </c>
      <c r="GF388" s="240">
        <f t="shared" ca="1" si="778"/>
        <v>-4.9038810740770922E-3</v>
      </c>
      <c r="GG388" s="240">
        <f t="shared" ca="1" si="779"/>
        <v>-3.4143339090915359E-3</v>
      </c>
      <c r="GH388" s="240">
        <f t="shared" ca="1" si="780"/>
        <v>-4.7947480583631014E-4</v>
      </c>
      <c r="GI388" s="240">
        <f t="shared" ca="1" si="781"/>
        <v>2.6583494084555037E-3</v>
      </c>
      <c r="GJ388" s="240">
        <f t="shared" ca="1" si="782"/>
        <v>4.6708753249147111E-3</v>
      </c>
      <c r="GK388" s="240">
        <f t="shared" ca="1" si="783"/>
        <v>4.7061863441160354E-3</v>
      </c>
      <c r="GL388" s="240">
        <f t="shared" ca="1" si="784"/>
        <v>2.7493350593432615E-3</v>
      </c>
      <c r="GM388" s="240">
        <f t="shared" ca="1" si="785"/>
        <v>-3.7132939935234188E-4</v>
      </c>
      <c r="GN388" s="240">
        <f t="shared" ca="1" si="786"/>
        <v>-3.334807470247567E-3</v>
      </c>
      <c r="GO388" s="240">
        <f t="shared" ca="1" si="787"/>
        <v>-4.8866377126320429E-3</v>
      </c>
      <c r="GP388" s="240">
        <f t="shared" ca="1" si="788"/>
        <v>-4.3699192974702844E-3</v>
      </c>
      <c r="GQ388" s="240">
        <f t="shared" ca="1" si="789"/>
        <v>-2.0033828217224997E-3</v>
      </c>
      <c r="GR388" s="240">
        <f t="shared" ca="1" si="790"/>
        <v>1.2111999161233953E-3</v>
      </c>
      <c r="GS388" s="240">
        <f t="shared" ca="1" si="791"/>
        <v>3.9130730757575491E-3</v>
      </c>
      <c r="GT388" s="240">
        <f t="shared" ca="1" si="792"/>
        <v>4.958514444507252E-3</v>
      </c>
      <c r="GU388" s="240">
        <f t="shared" ca="1" si="793"/>
        <v>3.904981221566896E-3</v>
      </c>
      <c r="GV388" s="240">
        <f t="shared" ca="1" si="794"/>
        <v>1.1984415474352414E-3</v>
      </c>
      <c r="GW388" s="240">
        <f t="shared" ca="1" si="795"/>
        <v>-2.0154069962871452E-3</v>
      </c>
      <c r="GX388" s="240">
        <f t="shared" ca="1" si="796"/>
        <v>-4.3761193589085239E-3</v>
      </c>
      <c r="GY388" s="240">
        <f t="shared" ca="1" si="797"/>
        <v>-4.8843891306392011E-3</v>
      </c>
      <c r="GZ388" s="240">
        <f t="shared" ca="1" si="798"/>
        <v>-3.3250620856467624E-3</v>
      </c>
      <c r="HA388" s="240">
        <f t="shared" ca="1" si="799"/>
        <v>-3.5821250307326025E-4</v>
      </c>
      <c r="HB388" s="240">
        <f t="shared" ca="1" si="800"/>
        <v>2.7602709913886782E-3</v>
      </c>
      <c r="HC388" s="240">
        <f t="shared" ca="1" si="801"/>
        <v>4.7103120537584971E-3</v>
      </c>
      <c r="HD388" s="240">
        <f t="shared" ca="1" si="802"/>
        <v>4.6664443697854363E-3</v>
      </c>
      <c r="HE388" s="240">
        <f t="shared" ca="1" si="803"/>
        <v>2.6472374435187887E-3</v>
      </c>
      <c r="HF388" s="240">
        <f t="shared" ca="1" si="804"/>
        <v>-4.9256400643057701E-4</v>
      </c>
      <c r="HG388" s="240">
        <f t="shared" ca="1" si="805"/>
        <v>-3.423859593212778E-3</v>
      </c>
      <c r="HH388" s="240">
        <f t="shared" ca="1" si="806"/>
        <v>-4.9058109515781869E-3</v>
      </c>
      <c r="HI388" s="240">
        <f t="shared" ca="1" si="807"/>
        <v>-4.3110974833635209E-3</v>
      </c>
      <c r="HJ388" s="240">
        <f t="shared" ca="1" si="808"/>
        <v>-1.8914656487411892E-3</v>
      </c>
      <c r="HK388" s="240">
        <f t="shared" ca="1" si="809"/>
        <v>1.3288371090364021E-3</v>
      </c>
      <c r="HL388" s="240">
        <f t="shared" ca="1" si="810"/>
        <v>3.9866336243542209E-3</v>
      </c>
      <c r="HM388" s="240">
        <f t="shared" ca="1" si="811"/>
        <v>4.9568596429951243E-3</v>
      </c>
      <c r="HN388" s="240">
        <f t="shared" ca="1" si="812"/>
        <v>3.82881155924919E-3</v>
      </c>
      <c r="HO388" s="240">
        <f t="shared" ca="1" si="813"/>
        <v>1.0800001865839922E-3</v>
      </c>
      <c r="HP388" s="240">
        <f t="shared" ca="1" si="814"/>
        <v>-2.1259829813900714E-3</v>
      </c>
      <c r="HQ388" s="240">
        <f t="shared" ca="1" si="815"/>
        <v>-4.4320223637316445E-3</v>
      </c>
      <c r="HR388" s="240">
        <f t="shared" ca="1" si="816"/>
        <v>-4.8619550138280752E-3</v>
      </c>
      <c r="HS388" s="240">
        <f t="shared" ca="1" si="817"/>
        <v>-3.233787369133624E-3</v>
      </c>
      <c r="HT388" s="240">
        <f t="shared" ca="1" si="818"/>
        <v>-2.3673442649299777E-4</v>
      </c>
      <c r="HU388" s="240">
        <f t="shared" ca="1" si="819"/>
        <v>2.8605298902896468E-3</v>
      </c>
      <c r="HV388" s="240">
        <f t="shared" ca="1" si="820"/>
        <v>4.7469114667509447E-3</v>
      </c>
      <c r="HW388" s="240">
        <f t="shared" ca="1" si="821"/>
        <v>4.6238915038560721E-3</v>
      </c>
      <c r="HX388" s="240">
        <f t="shared" ca="1" si="822"/>
        <v>2.5435452308449243E-3</v>
      </c>
      <c r="HY388" s="240">
        <f t="shared" ca="1" si="823"/>
        <v>-6.1350191136949291E-4</v>
      </c>
      <c r="HZ388" s="240">
        <f t="shared" ca="1" si="824"/>
        <v>-3.5108493111853942E-3</v>
      </c>
      <c r="IA388" s="240">
        <f t="shared" ca="1" si="825"/>
        <v>-4.922029113447187E-3</v>
      </c>
      <c r="IB388" s="240">
        <f t="shared" ca="1" si="826"/>
        <v>-4.2496788253350978E-3</v>
      </c>
      <c r="IC388" s="240">
        <f t="shared" ca="1" si="827"/>
        <v>-1.7784091275795334E-3</v>
      </c>
      <c r="ID388" s="240">
        <f t="shared" ca="1" si="828"/>
        <v>1.4456738601633452E-3</v>
      </c>
      <c r="IE388" s="240">
        <f t="shared" ca="1" si="829"/>
        <v>2.6279523198758379E-3</v>
      </c>
      <c r="IF388" s="240">
        <f t="shared" ca="1" si="830"/>
        <v>4.9522190145829771E-3</v>
      </c>
      <c r="IG388" s="240">
        <f t="shared" ca="1" si="831"/>
        <v>3.7503355640166776E-3</v>
      </c>
      <c r="IH388" s="240">
        <f t="shared" ca="1" si="832"/>
        <v>9.6090827400415325E-4</v>
      </c>
      <c r="II388" s="240">
        <f t="shared" ca="1" si="833"/>
        <v>-2.235278353840632E-3</v>
      </c>
      <c r="IJ388" s="240">
        <f t="shared" ca="1" si="834"/>
        <v>-4.4852556840068438E-3</v>
      </c>
      <c r="IK388" s="240">
        <f t="shared" ca="1" si="835"/>
        <v>-4.8365922371168268E-3</v>
      </c>
      <c r="IL388" s="240">
        <f t="shared" ca="1" si="836"/>
        <v>-3.1405647400284164E-3</v>
      </c>
      <c r="IM388" s="240">
        <f t="shared" ca="1" si="837"/>
        <v>-1.15113749946146E-4</v>
      </c>
      <c r="IN388" s="240">
        <f t="shared" ca="1" si="838"/>
        <v>2.9590657129469232E-3</v>
      </c>
      <c r="IO388" s="240">
        <f t="shared" ca="1" si="839"/>
        <v>4.7806515177743177E-3</v>
      </c>
      <c r="IP388" s="240">
        <f t="shared" ca="1" si="840"/>
        <v>4.5785533785832793E-3</v>
      </c>
      <c r="IQ388" s="240">
        <f t="shared" ca="1" si="841"/>
        <v>2.4383208816334025E-3</v>
      </c>
      <c r="IR388" s="240">
        <f t="shared" ca="1" si="842"/>
        <v>-7.3407026569731406E-4</v>
      </c>
      <c r="IS388" s="240">
        <f t="shared" ca="1" si="843"/>
        <v>-3.5957242248120637E-3</v>
      </c>
      <c r="IT388" s="240">
        <f t="shared" ca="1" si="844"/>
        <v>-4.9352824290247697E-3</v>
      </c>
      <c r="IU388" s="240">
        <f t="shared" ca="1" si="845"/>
        <v>-4.1857003196880179E-3</v>
      </c>
      <c r="IV388" s="240">
        <f t="shared" ca="1" si="846"/>
        <v>-1.6642813592584239E-3</v>
      </c>
      <c r="IW388" s="240">
        <f t="shared" ca="1" si="847"/>
        <v>1.5616397914141535E-3</v>
      </c>
      <c r="IX388" s="240">
        <f t="shared" ca="1" si="848"/>
        <v>4.1265076608602395E-3</v>
      </c>
      <c r="IY388" s="240">
        <f t="shared" ca="1" si="849"/>
        <v>4.9445953546118403E-3</v>
      </c>
      <c r="IZ388" s="240">
        <f t="shared" ca="1" si="850"/>
        <v>3.669600506874481E-3</v>
      </c>
      <c r="JA388" s="240">
        <f t="shared" ca="1" si="851"/>
        <v>8.4123754621072823E-4</v>
      </c>
      <c r="JB388" s="240">
        <f t="shared" ca="1" si="852"/>
        <v>-2.3432272781932803E-3</v>
      </c>
    </row>
    <row r="389" spans="2:262">
      <c r="B389" s="248">
        <v>28</v>
      </c>
      <c r="C389" s="247">
        <f t="shared" si="853"/>
        <v>5.4687500000000016E-4</v>
      </c>
      <c r="D389" s="244">
        <f t="shared" ca="1" si="597"/>
        <v>12.302326356974833</v>
      </c>
      <c r="E389" s="243">
        <f ca="1">AH361</f>
        <v>0.30232635697483345</v>
      </c>
      <c r="F389" s="242">
        <v>28</v>
      </c>
      <c r="G389" s="240">
        <f t="shared" ca="1" si="854"/>
        <v>-8.9874359894885787E-4</v>
      </c>
      <c r="H389" s="240">
        <f t="shared" ca="1" si="598"/>
        <v>-9.5444949401446899E-4</v>
      </c>
      <c r="I389" s="240">
        <f t="shared" ca="1" si="599"/>
        <v>-5.7685527321106123E-4</v>
      </c>
      <c r="J389" s="240">
        <f t="shared" ca="1" si="600"/>
        <v>6.2619181475333002E-5</v>
      </c>
      <c r="K389" s="240">
        <f t="shared" ca="1" si="601"/>
        <v>6.736658369339625E-4</v>
      </c>
      <c r="L389" s="240">
        <f t="shared" ca="1" si="602"/>
        <v>9.7888228657128725E-4</v>
      </c>
      <c r="M389" s="240">
        <f t="shared" ca="1" si="603"/>
        <v>8.3970664332848419E-4</v>
      </c>
      <c r="N389" s="240">
        <f t="shared" ca="1" si="604"/>
        <v>3.193217395308199E-4</v>
      </c>
      <c r="O389" s="240">
        <f t="shared" ca="1" si="605"/>
        <v>-3.460285580418906E-4</v>
      </c>
      <c r="P389" s="240">
        <f t="shared" ca="1" si="606"/>
        <v>-8.5428912458765133E-4</v>
      </c>
      <c r="Q389" s="240">
        <f t="shared" ca="1" si="607"/>
        <v>-9.7472028895882181E-4</v>
      </c>
      <c r="R389" s="240">
        <f t="shared" ca="1" si="608"/>
        <v>-6.5264882035218205E-4</v>
      </c>
      <c r="S389" s="240">
        <f t="shared" ca="1" si="609"/>
        <v>-3.4288432055370208E-5</v>
      </c>
      <c r="T389" s="240">
        <f t="shared" ca="1" si="610"/>
        <v>5.9963818753574376E-4</v>
      </c>
      <c r="U389" s="241">
        <f t="shared" ca="1" si="611"/>
        <v>9.6134160645660141E-4</v>
      </c>
      <c r="V389" s="240">
        <f t="shared" ca="1" si="612"/>
        <v>8.8661603455121422E-4</v>
      </c>
      <c r="W389" s="240">
        <f t="shared" ca="1" si="613"/>
        <v>4.093853191976115E-4</v>
      </c>
      <c r="X389" s="240">
        <f t="shared" ca="1" si="614"/>
        <v>-2.5369777216522661E-4</v>
      </c>
      <c r="Y389" s="240">
        <f t="shared" ca="1" si="615"/>
        <v>-8.0160737895472651E-4</v>
      </c>
      <c r="Z389" s="240">
        <f t="shared" ca="1" si="616"/>
        <v>-9.8560399468419096E-4</v>
      </c>
      <c r="AA389" s="240">
        <f t="shared" ca="1" si="617"/>
        <v>-7.221570025791749E-4</v>
      </c>
      <c r="AB389" s="240">
        <f t="shared" ca="1" si="618"/>
        <v>-1.3086582924141618E-4</v>
      </c>
      <c r="AC389" s="240">
        <f t="shared" ca="1" si="619"/>
        <v>5.1983569459597943E-4</v>
      </c>
      <c r="AD389" s="240">
        <f t="shared" ca="1" si="620"/>
        <v>9.3454268114895995E-4</v>
      </c>
      <c r="AE389" s="240">
        <f t="shared" ca="1" si="621"/>
        <v>9.2498682868759081E-4</v>
      </c>
      <c r="AF389" s="240">
        <f t="shared" ca="1" si="622"/>
        <v>4.9550629444774954E-4</v>
      </c>
      <c r="AG389" s="240">
        <f t="shared" ca="1" si="623"/>
        <v>-1.5892373805730217E-4</v>
      </c>
      <c r="AH389" s="240">
        <f t="shared" ca="1" si="624"/>
        <v>-7.4120571605929887E-4</v>
      </c>
      <c r="AI389" s="240">
        <f t="shared" ca="1" si="625"/>
        <v>-9.8699579515480165E-4</v>
      </c>
      <c r="AJ389" s="240">
        <f t="shared" ca="1" si="626"/>
        <v>-7.8471041810015615E-4</v>
      </c>
      <c r="AK389" s="240">
        <f t="shared" ca="1" si="627"/>
        <v>-2.2618291695332974E-4</v>
      </c>
      <c r="AL389" s="240">
        <f t="shared" ca="1" si="628"/>
        <v>4.3502689974615923E-4</v>
      </c>
      <c r="AM389" s="240">
        <f t="shared" ca="1" si="629"/>
        <v>8.9874359894885798E-4</v>
      </c>
      <c r="AN389" s="240">
        <f t="shared" ca="1" si="630"/>
        <v>9.5444949401446953E-4</v>
      </c>
      <c r="AO389" s="240">
        <f t="shared" ca="1" si="631"/>
        <v>5.7685527321106188E-4</v>
      </c>
      <c r="AP389" s="240">
        <f t="shared" ca="1" si="632"/>
        <v>-6.2619181475333436E-5</v>
      </c>
      <c r="AQ389" s="240">
        <f t="shared" ca="1" si="633"/>
        <v>-6.7366583693396131E-4</v>
      </c>
      <c r="AR389" s="240">
        <f t="shared" ca="1" si="634"/>
        <v>-9.7888228657128703E-4</v>
      </c>
      <c r="AS389" s="240">
        <f t="shared" ca="1" si="635"/>
        <v>-8.3970664332848376E-4</v>
      </c>
      <c r="AT389" s="240">
        <f t="shared" ca="1" si="636"/>
        <v>-3.1932173953082147E-4</v>
      </c>
      <c r="AU389" s="240">
        <f t="shared" ca="1" si="637"/>
        <v>3.4602855804188979E-4</v>
      </c>
      <c r="AV389" s="240">
        <f t="shared" ca="1" si="638"/>
        <v>8.5428912458765177E-4</v>
      </c>
      <c r="AW389" s="240">
        <f t="shared" ca="1" si="639"/>
        <v>9.7472028895882214E-4</v>
      </c>
      <c r="AX389" s="240">
        <f t="shared" ca="1" si="640"/>
        <v>6.526488203521827E-4</v>
      </c>
      <c r="AY389" s="240">
        <f t="shared" ca="1" si="641"/>
        <v>3.4288432055369286E-5</v>
      </c>
      <c r="AZ389" s="240">
        <f t="shared" ca="1" si="642"/>
        <v>-5.9963818753574311E-4</v>
      </c>
      <c r="BA389" s="240">
        <f t="shared" ca="1" si="643"/>
        <v>-9.613416064566013E-4</v>
      </c>
      <c r="BB389" s="240">
        <f t="shared" ca="1" si="644"/>
        <v>-8.8661603455121379E-4</v>
      </c>
      <c r="BC389" s="240">
        <f t="shared" ca="1" si="645"/>
        <v>-4.0938531919760906E-4</v>
      </c>
      <c r="BD389" s="240">
        <f t="shared" ca="1" si="646"/>
        <v>2.5369777216522249E-4</v>
      </c>
      <c r="BE389" s="240">
        <f t="shared" ca="1" si="647"/>
        <v>8.0160737895472499E-4</v>
      </c>
      <c r="BF389" s="240">
        <f t="shared" ca="1" si="648"/>
        <v>9.8560399468419096E-4</v>
      </c>
      <c r="BG389" s="240">
        <f t="shared" ca="1" si="649"/>
        <v>7.2215700257917544E-4</v>
      </c>
      <c r="BH389" s="240">
        <f t="shared" ca="1" si="650"/>
        <v>1.3086582924141525E-4</v>
      </c>
      <c r="BI389" s="240">
        <f t="shared" ca="1" si="651"/>
        <v>-5.1983569459598182E-4</v>
      </c>
      <c r="BJ389" s="240">
        <f t="shared" ca="1" si="652"/>
        <v>-9.3454268114895843E-4</v>
      </c>
      <c r="BK389" s="240">
        <f t="shared" ca="1" si="653"/>
        <v>-9.2498682868759113E-4</v>
      </c>
      <c r="BL389" s="240">
        <f t="shared" ca="1" si="654"/>
        <v>-4.9550629444775019E-4</v>
      </c>
      <c r="BM389" s="240">
        <f t="shared" ca="1" si="655"/>
        <v>1.5892373805730131E-4</v>
      </c>
      <c r="BN389" s="240">
        <f t="shared" ca="1" si="656"/>
        <v>7.4120571605930071E-4</v>
      </c>
      <c r="BO389" s="240">
        <f t="shared" ca="1" si="657"/>
        <v>9.8699579515480165E-4</v>
      </c>
      <c r="BP389" s="240">
        <f t="shared" ca="1" si="658"/>
        <v>7.8471041810015886E-4</v>
      </c>
      <c r="BQ389" s="240">
        <f t="shared" ca="1" si="659"/>
        <v>2.261829169533305E-4</v>
      </c>
      <c r="BR389" s="240">
        <f t="shared" ca="1" si="660"/>
        <v>-4.3502689974615847E-4</v>
      </c>
      <c r="BS389" s="240">
        <f t="shared" ca="1" si="661"/>
        <v>-8.9874359894885777E-4</v>
      </c>
      <c r="BT389" s="240">
        <f t="shared" ca="1" si="662"/>
        <v>-9.5444949401446877E-4</v>
      </c>
      <c r="BU389" s="240">
        <f t="shared" ca="1" si="663"/>
        <v>-5.7685527321106546E-4</v>
      </c>
      <c r="BV389" s="240">
        <f t="shared" ca="1" si="664"/>
        <v>6.2619181475329154E-5</v>
      </c>
      <c r="BW389" s="240">
        <f t="shared" ca="1" si="665"/>
        <v>6.7366583693396066E-4</v>
      </c>
      <c r="BX389" s="240">
        <f t="shared" ca="1" si="666"/>
        <v>9.7888228657128703E-4</v>
      </c>
      <c r="BY389" s="240">
        <f t="shared" ca="1" si="667"/>
        <v>8.3970664332848419E-4</v>
      </c>
      <c r="BZ389" s="240">
        <f t="shared" ca="1" si="668"/>
        <v>3.1932173953081892E-4</v>
      </c>
      <c r="CA389" s="240">
        <f t="shared" ca="1" si="669"/>
        <v>-3.4602855804188577E-4</v>
      </c>
      <c r="CB389" s="240">
        <f t="shared" ca="1" si="670"/>
        <v>-8.542891245876496E-4</v>
      </c>
      <c r="CC389" s="240">
        <f t="shared" ca="1" si="671"/>
        <v>-9.7472028895882225E-4</v>
      </c>
      <c r="CD389" s="240">
        <f t="shared" ca="1" si="672"/>
        <v>-6.5264882035218335E-4</v>
      </c>
      <c r="CE389" s="240">
        <f t="shared" ca="1" si="673"/>
        <v>-3.4288432055370154E-5</v>
      </c>
      <c r="CF389" s="240">
        <f t="shared" ca="1" si="674"/>
        <v>5.9963818753574528E-4</v>
      </c>
      <c r="CG389" s="240">
        <f t="shared" ca="1" si="675"/>
        <v>9.6134160645660021E-4</v>
      </c>
      <c r="CH389" s="240">
        <f t="shared" ca="1" si="676"/>
        <v>8.8661603455121574E-4</v>
      </c>
      <c r="CI389" s="240">
        <f t="shared" ca="1" si="677"/>
        <v>4.0938531919761301E-4</v>
      </c>
      <c r="CJ389" s="240">
        <f t="shared" ca="1" si="678"/>
        <v>-2.5369777216522498E-4</v>
      </c>
      <c r="CK389" s="240">
        <f t="shared" ca="1" si="679"/>
        <v>-8.0160737895472651E-4</v>
      </c>
      <c r="CL389" s="240">
        <f t="shared" ca="1" si="680"/>
        <v>-9.8560399468419074E-4</v>
      </c>
      <c r="CM389" s="240">
        <f t="shared" ca="1" si="681"/>
        <v>-7.2215700257917848E-4</v>
      </c>
      <c r="CN389" s="240">
        <f t="shared" ca="1" si="682"/>
        <v>-1.3086582924141959E-4</v>
      </c>
      <c r="CO389" s="240">
        <f t="shared" ca="1" si="683"/>
        <v>5.1983569459597813E-4</v>
      </c>
      <c r="CP389" s="240">
        <f t="shared" ca="1" si="684"/>
        <v>9.345426811489593E-4</v>
      </c>
      <c r="CQ389" s="240">
        <f t="shared" ca="1" si="685"/>
        <v>9.2498682868759016E-4</v>
      </c>
      <c r="CR389" s="240">
        <f t="shared" ca="1" si="686"/>
        <v>4.9550629444774781E-4</v>
      </c>
      <c r="CS389" s="240">
        <f t="shared" ca="1" si="687"/>
        <v>-1.5892373805729697E-4</v>
      </c>
      <c r="CT389" s="240">
        <f t="shared" ca="1" si="688"/>
        <v>-7.4120571605929778E-4</v>
      </c>
      <c r="CU389" s="240">
        <f t="shared" ca="1" si="689"/>
        <v>-9.8699579515480165E-4</v>
      </c>
      <c r="CV389" s="240">
        <f t="shared" ca="1" si="690"/>
        <v>-7.8471041810015724E-4</v>
      </c>
      <c r="CW389" s="240">
        <f t="shared" ca="1" si="691"/>
        <v>-2.2618291695332806E-4</v>
      </c>
      <c r="CX389" s="240">
        <f t="shared" ca="1" si="692"/>
        <v>4.3502689974616086E-4</v>
      </c>
      <c r="CY389" s="240">
        <f t="shared" ca="1" si="693"/>
        <v>8.9874359894885874E-4</v>
      </c>
      <c r="CZ389" s="240">
        <f t="shared" ca="1" si="694"/>
        <v>9.5444949401446812E-4</v>
      </c>
      <c r="DA389" s="240">
        <f t="shared" ca="1" si="695"/>
        <v>5.7685527321106904E-4</v>
      </c>
      <c r="DB389" s="240">
        <f t="shared" ca="1" si="696"/>
        <v>-6.2619181475324708E-5</v>
      </c>
      <c r="DC389" s="240">
        <f t="shared" ca="1" si="697"/>
        <v>-6.7366583693395741E-4</v>
      </c>
      <c r="DD389" s="240">
        <f t="shared" ca="1" si="698"/>
        <v>-9.788822865712866E-4</v>
      </c>
      <c r="DE389" s="240">
        <f t="shared" ca="1" si="699"/>
        <v>-8.3970664332848647E-4</v>
      </c>
      <c r="DF389" s="240">
        <f t="shared" ca="1" si="700"/>
        <v>-3.193217395308231E-4</v>
      </c>
      <c r="DG389" s="240">
        <f t="shared" ca="1" si="701"/>
        <v>3.4602855804188821E-4</v>
      </c>
      <c r="DH389" s="240">
        <f t="shared" ca="1" si="702"/>
        <v>8.542891245876509E-4</v>
      </c>
      <c r="DI389" s="240">
        <f t="shared" ca="1" si="703"/>
        <v>9.7472028895882181E-4</v>
      </c>
      <c r="DJ389" s="240">
        <f t="shared" ca="1" si="704"/>
        <v>6.5264882035218129E-4</v>
      </c>
      <c r="DK389" s="240">
        <f t="shared" ca="1" si="705"/>
        <v>3.4288432055367497E-5</v>
      </c>
      <c r="DL389" s="240">
        <f t="shared" ca="1" si="706"/>
        <v>-5.9963818753574734E-4</v>
      </c>
      <c r="DM389" s="240">
        <f t="shared" ca="1" si="707"/>
        <v>-9.6134160645659913E-4</v>
      </c>
      <c r="DN389" s="240">
        <f t="shared" ca="1" si="708"/>
        <v>-8.8661603455121758E-4</v>
      </c>
      <c r="DO389" s="240">
        <f t="shared" ca="1" si="709"/>
        <v>-4.0938531919761703E-4</v>
      </c>
      <c r="DP389" s="240">
        <f t="shared" ca="1" si="710"/>
        <v>2.5369777216522086E-4</v>
      </c>
      <c r="DQ389" s="240">
        <f t="shared" ca="1" si="711"/>
        <v>8.0160737895472413E-4</v>
      </c>
      <c r="DR389" s="240">
        <f t="shared" ca="1" si="712"/>
        <v>9.8560399468419096E-4</v>
      </c>
      <c r="DS389" s="240">
        <f t="shared" ca="1" si="713"/>
        <v>7.2215700257917664E-4</v>
      </c>
      <c r="DT389" s="240">
        <f t="shared" ca="1" si="714"/>
        <v>1.3086582924141688E-4</v>
      </c>
      <c r="DU389" s="240">
        <f t="shared" ca="1" si="715"/>
        <v>-5.198356945959803E-4</v>
      </c>
      <c r="DV389" s="240">
        <f t="shared" ca="1" si="716"/>
        <v>-9.3454268114896016E-4</v>
      </c>
      <c r="DW389" s="240">
        <f t="shared" ca="1" si="717"/>
        <v>-9.2498682868758918E-4</v>
      </c>
      <c r="DX389" s="240">
        <f t="shared" ca="1" si="718"/>
        <v>-4.9550629444774564E-4</v>
      </c>
      <c r="DY389" s="240">
        <f t="shared" ca="1" si="719"/>
        <v>1.5892373805729274E-4</v>
      </c>
      <c r="DZ389" s="240">
        <f t="shared" ca="1" si="720"/>
        <v>7.4120571605929496E-4</v>
      </c>
      <c r="EA389" s="240">
        <f t="shared" ca="1" si="721"/>
        <v>9.8699579515480144E-4</v>
      </c>
      <c r="EB389" s="240">
        <f t="shared" ca="1" si="722"/>
        <v>7.8471041810015984E-4</v>
      </c>
      <c r="EC389" s="240">
        <f t="shared" ca="1" si="723"/>
        <v>2.2618291695333218E-4</v>
      </c>
      <c r="ED389" s="240">
        <f t="shared" ca="1" si="724"/>
        <v>-4.3502689974615695E-4</v>
      </c>
      <c r="EE389" s="240">
        <f t="shared" ca="1" si="725"/>
        <v>-8.9874359894885712E-4</v>
      </c>
      <c r="EF389" s="240">
        <f t="shared" ca="1" si="726"/>
        <v>-9.5444949401446932E-4</v>
      </c>
      <c r="EG389" s="240">
        <f t="shared" ca="1" si="727"/>
        <v>-5.7685527321106112E-4</v>
      </c>
      <c r="EH389" s="240">
        <f t="shared" ca="1" si="728"/>
        <v>6.2619181475334412E-5</v>
      </c>
      <c r="EI389" s="240">
        <f t="shared" ca="1" si="729"/>
        <v>6.7366583693396456E-4</v>
      </c>
      <c r="EJ389" s="240">
        <f t="shared" ca="1" si="730"/>
        <v>9.7888228657128594E-4</v>
      </c>
      <c r="EK389" s="240">
        <f t="shared" ca="1" si="731"/>
        <v>8.3970664332848875E-4</v>
      </c>
      <c r="EL389" s="240">
        <f t="shared" ca="1" si="732"/>
        <v>3.1932173953082716E-4</v>
      </c>
      <c r="EM389" s="240">
        <f t="shared" ca="1" si="733"/>
        <v>-3.4602855804188415E-4</v>
      </c>
      <c r="EN389" s="240">
        <f t="shared" ca="1" si="734"/>
        <v>-8.5428912458764873E-4</v>
      </c>
      <c r="EO389" s="240">
        <f t="shared" ca="1" si="735"/>
        <v>-9.7472028895882257E-4</v>
      </c>
      <c r="EP389" s="240">
        <f t="shared" ca="1" si="736"/>
        <v>-6.5264882035218465E-4</v>
      </c>
      <c r="EQ389" s="240">
        <f t="shared" ca="1" si="737"/>
        <v>-3.4288432055371888E-5</v>
      </c>
      <c r="ER389" s="240">
        <f t="shared" ca="1" si="738"/>
        <v>5.9963818753574387E-4</v>
      </c>
      <c r="ES389" s="240">
        <f t="shared" ca="1" si="739"/>
        <v>9.6134160645660141E-4</v>
      </c>
      <c r="ET389" s="240">
        <f t="shared" ca="1" si="740"/>
        <v>8.8661603455121335E-4</v>
      </c>
      <c r="EU389" s="240">
        <f t="shared" ca="1" si="741"/>
        <v>4.0938531919760819E-4</v>
      </c>
      <c r="EV389" s="240">
        <f t="shared" ca="1" si="742"/>
        <v>-2.5369777216521658E-4</v>
      </c>
      <c r="EW389" s="240">
        <f t="shared" ca="1" si="743"/>
        <v>-8.0160737895472152E-4</v>
      </c>
      <c r="EX389" s="240">
        <f t="shared" ca="1" si="744"/>
        <v>-9.8560399468419118E-4</v>
      </c>
      <c r="EY389" s="240">
        <f t="shared" ca="1" si="745"/>
        <v>-7.2215700257917967E-4</v>
      </c>
      <c r="EZ389" s="240">
        <f t="shared" ca="1" si="746"/>
        <v>-1.3086582924142122E-4</v>
      </c>
      <c r="FA389" s="240">
        <f t="shared" ca="1" si="747"/>
        <v>5.1983569459597661E-4</v>
      </c>
      <c r="FB389" s="240">
        <f t="shared" ca="1" si="748"/>
        <v>9.3454268114895886E-4</v>
      </c>
      <c r="FC389" s="240">
        <f t="shared" ca="1" si="749"/>
        <v>9.2498682868759081E-4</v>
      </c>
      <c r="FD389" s="240">
        <f t="shared" ca="1" si="750"/>
        <v>4.9550629444774944E-4</v>
      </c>
      <c r="FE389" s="240">
        <f t="shared" ca="1" si="751"/>
        <v>-1.5892373805730223E-4</v>
      </c>
      <c r="FF389" s="240">
        <f t="shared" ca="1" si="752"/>
        <v>-7.4120571605930136E-4</v>
      </c>
      <c r="FG389" s="240">
        <f t="shared" ca="1" si="753"/>
        <v>-9.8699579515480187E-4</v>
      </c>
      <c r="FH389" s="240">
        <f t="shared" ca="1" si="754"/>
        <v>-7.8471041810016255E-4</v>
      </c>
      <c r="FI389" s="240">
        <f t="shared" ca="1" si="755"/>
        <v>-2.261829169533364E-4</v>
      </c>
      <c r="FJ389" s="240">
        <f t="shared" ca="1" si="756"/>
        <v>4.3502689974615305E-4</v>
      </c>
      <c r="FK389" s="240">
        <f t="shared" ca="1" si="757"/>
        <v>8.9874359894885527E-4</v>
      </c>
      <c r="FL389" s="240">
        <f t="shared" ca="1" si="758"/>
        <v>9.544494940144704E-4</v>
      </c>
      <c r="FM389" s="240">
        <f t="shared" ca="1" si="759"/>
        <v>5.768552732110647E-4</v>
      </c>
      <c r="FN389" s="240">
        <f t="shared" ca="1" si="760"/>
        <v>-6.2619181475330075E-5</v>
      </c>
      <c r="FO389" s="240">
        <f t="shared" ca="1" si="761"/>
        <v>-6.7366583693396131E-4</v>
      </c>
      <c r="FP389" s="240">
        <f t="shared" ca="1" si="762"/>
        <v>-9.7888228657128703E-4</v>
      </c>
      <c r="FQ389" s="240">
        <f t="shared" ca="1" si="763"/>
        <v>-8.3970664332848365E-4</v>
      </c>
      <c r="FR389" s="240">
        <f t="shared" ca="1" si="764"/>
        <v>-3.1932173953081811E-4</v>
      </c>
      <c r="FS389" s="240">
        <f t="shared" ca="1" si="765"/>
        <v>3.4602855804188008E-4</v>
      </c>
      <c r="FT389" s="240">
        <f t="shared" ca="1" si="766"/>
        <v>8.5428912458764656E-4</v>
      </c>
      <c r="FU389" s="240">
        <f t="shared" ca="1" si="767"/>
        <v>9.7472028895882322E-4</v>
      </c>
      <c r="FV389" s="240">
        <f t="shared" ca="1" si="768"/>
        <v>6.526488203521879E-4</v>
      </c>
      <c r="FW389" s="240">
        <f t="shared" ca="1" si="769"/>
        <v>3.4288432055376225E-5</v>
      </c>
      <c r="FX389" s="240">
        <f t="shared" ca="1" si="770"/>
        <v>-5.996381875357404E-4</v>
      </c>
      <c r="FY389" s="240">
        <f t="shared" ca="1" si="771"/>
        <v>-9.6134160645660054E-4</v>
      </c>
      <c r="FZ389" s="240">
        <f t="shared" ca="1" si="772"/>
        <v>-8.8661603455121531E-4</v>
      </c>
      <c r="GA389" s="240">
        <f t="shared" ca="1" si="773"/>
        <v>-4.0938531919761215E-4</v>
      </c>
      <c r="GB389" s="240">
        <f t="shared" ca="1" si="774"/>
        <v>2.5369777216522596E-4</v>
      </c>
      <c r="GC389" s="240">
        <f t="shared" ca="1" si="775"/>
        <v>8.0160737895472716E-4</v>
      </c>
      <c r="GD389" s="240">
        <f t="shared" ca="1" si="776"/>
        <v>9.8560399468419053E-4</v>
      </c>
      <c r="GE389" s="240">
        <f t="shared" ca="1" si="777"/>
        <v>7.221570025791826E-4</v>
      </c>
      <c r="GF389" s="240">
        <f t="shared" ca="1" si="778"/>
        <v>1.308658292414255E-4</v>
      </c>
      <c r="GG389" s="240">
        <f t="shared" ca="1" si="779"/>
        <v>-5.1983569459597293E-4</v>
      </c>
      <c r="GH389" s="240">
        <f t="shared" ca="1" si="780"/>
        <v>-9.3454268114895734E-4</v>
      </c>
      <c r="GI389" s="240">
        <f t="shared" ca="1" si="781"/>
        <v>-9.2498682868759222E-4</v>
      </c>
      <c r="GJ389" s="240">
        <f t="shared" ca="1" si="782"/>
        <v>-4.9550629444775323E-4</v>
      </c>
      <c r="GK389" s="240">
        <f t="shared" ca="1" si="783"/>
        <v>1.5892373805728412E-4</v>
      </c>
      <c r="GL389" s="240">
        <f t="shared" ca="1" si="784"/>
        <v>7.4120571605929843E-4</v>
      </c>
      <c r="GM389" s="240">
        <f t="shared" ca="1" si="785"/>
        <v>9.8699579515480122E-4</v>
      </c>
      <c r="GN389" s="240">
        <f t="shared" ca="1" si="786"/>
        <v>7.8471041810015659E-4</v>
      </c>
      <c r="GO389" s="240">
        <f t="shared" ca="1" si="787"/>
        <v>2.261829169533408E-4</v>
      </c>
      <c r="GP389" s="240">
        <f t="shared" ca="1" si="788"/>
        <v>-4.3502689974616172E-4</v>
      </c>
      <c r="GQ389" s="240">
        <f t="shared" ca="1" si="789"/>
        <v>-8.9874359894885332E-4</v>
      </c>
      <c r="GR389" s="240">
        <f t="shared" ca="1" si="790"/>
        <v>-9.5444949401446791E-4</v>
      </c>
      <c r="GS389" s="240">
        <f t="shared" ca="1" si="791"/>
        <v>-5.7685527321106817E-4</v>
      </c>
      <c r="GT389" s="240">
        <f t="shared" ca="1" si="792"/>
        <v>6.261918147533967E-5</v>
      </c>
      <c r="GU389" s="240">
        <f t="shared" ca="1" si="793"/>
        <v>6.7366583693395817E-4</v>
      </c>
      <c r="GV389" s="240">
        <f t="shared" ca="1" si="794"/>
        <v>9.7888228657128464E-4</v>
      </c>
      <c r="GW389" s="240">
        <f t="shared" ca="1" si="795"/>
        <v>8.3970664332848593E-4</v>
      </c>
      <c r="GX389" s="240">
        <f t="shared" ca="1" si="796"/>
        <v>3.193217395308354E-4</v>
      </c>
      <c r="GY389" s="240">
        <f t="shared" ca="1" si="797"/>
        <v>-3.4602855804188913E-4</v>
      </c>
      <c r="GZ389" s="240">
        <f t="shared" ca="1" si="798"/>
        <v>-8.5428912458764428E-4</v>
      </c>
      <c r="HA389" s="240">
        <f t="shared" ca="1" si="799"/>
        <v>-9.7472028895882171E-4</v>
      </c>
      <c r="HB389" s="240">
        <f t="shared" ca="1" si="800"/>
        <v>-6.5264882035219116E-4</v>
      </c>
      <c r="HC389" s="240">
        <f t="shared" ca="1" si="801"/>
        <v>-3.4288432055366467E-5</v>
      </c>
      <c r="HD389" s="240">
        <f t="shared" ca="1" si="802"/>
        <v>5.9963818753573693E-4</v>
      </c>
      <c r="HE389" s="240">
        <f t="shared" ca="1" si="803"/>
        <v>9.6134160645660271E-4</v>
      </c>
      <c r="HF389" s="240">
        <f t="shared" ca="1" si="804"/>
        <v>8.8661603455121715E-4</v>
      </c>
      <c r="HG389" s="240">
        <f t="shared" ca="1" si="805"/>
        <v>4.0938531919760347E-4</v>
      </c>
      <c r="HH389" s="240">
        <f t="shared" ca="1" si="806"/>
        <v>-2.5369777216522173E-4</v>
      </c>
      <c r="HI389" s="240">
        <f t="shared" ca="1" si="807"/>
        <v>-8.0160737895471632E-4</v>
      </c>
      <c r="HJ389" s="240">
        <f t="shared" ca="1" si="808"/>
        <v>-9.8560399468419096E-4</v>
      </c>
      <c r="HK389" s="240">
        <f t="shared" ca="1" si="809"/>
        <v>-7.2215700257918553E-4</v>
      </c>
      <c r="HL389" s="240">
        <f t="shared" ca="1" si="810"/>
        <v>-1.3086582924141601E-4</v>
      </c>
      <c r="HM389" s="240">
        <f t="shared" ca="1" si="811"/>
        <v>5.1983569459596924E-4</v>
      </c>
      <c r="HN389" s="240">
        <f t="shared" ca="1" si="812"/>
        <v>9.345426811489606E-4</v>
      </c>
      <c r="HO389" s="240">
        <f t="shared" ca="1" si="813"/>
        <v>9.2498682868759374E-4</v>
      </c>
      <c r="HP389" s="240">
        <f t="shared" ca="1" si="814"/>
        <v>4.9550629444774477E-4</v>
      </c>
      <c r="HQ389" s="240">
        <f t="shared" ca="1" si="815"/>
        <v>-1.5892373805729361E-4</v>
      </c>
      <c r="HR389" s="240">
        <f t="shared" ca="1" si="816"/>
        <v>-7.4120571605930494E-4</v>
      </c>
      <c r="HS389" s="240">
        <f t="shared" ca="1" si="817"/>
        <v>-9.8699579515480144E-4</v>
      </c>
      <c r="HT389" s="240">
        <f t="shared" ca="1" si="818"/>
        <v>-7.8471041810016786E-4</v>
      </c>
      <c r="HU389" s="240">
        <f t="shared" ca="1" si="819"/>
        <v>-2.2618291695333125E-4</v>
      </c>
      <c r="HV389" s="240">
        <f t="shared" ca="1" si="820"/>
        <v>4.3502689974614524E-4</v>
      </c>
      <c r="HW389" s="240">
        <f t="shared" ca="1" si="821"/>
        <v>8.9874359894885733E-4</v>
      </c>
      <c r="HX389" s="240">
        <f t="shared" ca="1" si="822"/>
        <v>9.5444949401447268E-4</v>
      </c>
      <c r="HY389" s="240">
        <f t="shared" ca="1" si="823"/>
        <v>5.7685527321106036E-4</v>
      </c>
      <c r="HZ389" s="240">
        <f t="shared" ca="1" si="824"/>
        <v>-6.2619181475321347E-5</v>
      </c>
      <c r="IA389" s="240">
        <f t="shared" ca="1" si="825"/>
        <v>-6.7366583693396521E-4</v>
      </c>
      <c r="IB389" s="240">
        <f t="shared" ca="1" si="826"/>
        <v>-9.7888228657128594E-4</v>
      </c>
      <c r="IC389" s="240">
        <f t="shared" ca="1" si="827"/>
        <v>-8.3970664332848083E-4</v>
      </c>
      <c r="ID389" s="240">
        <f t="shared" ca="1" si="828"/>
        <v>-3.1932173953082635E-4</v>
      </c>
      <c r="IE389" s="240">
        <f t="shared" ca="1" si="829"/>
        <v>-1.2953113163216074E-4</v>
      </c>
      <c r="IF389" s="240">
        <f t="shared" ca="1" si="830"/>
        <v>8.5428912458764916E-4</v>
      </c>
      <c r="IG389" s="240">
        <f t="shared" ca="1" si="831"/>
        <v>9.7472028895882463E-4</v>
      </c>
      <c r="IH389" s="240">
        <f t="shared" ca="1" si="832"/>
        <v>6.5264882035218389E-4</v>
      </c>
      <c r="II389" s="240">
        <f t="shared" ca="1" si="833"/>
        <v>3.4288432055384899E-5</v>
      </c>
      <c r="IJ389" s="240">
        <f t="shared" ca="1" si="834"/>
        <v>-5.9963818753574463E-4</v>
      </c>
      <c r="IK389" s="240">
        <f t="shared" ca="1" si="835"/>
        <v>-9.6134160645659848E-4</v>
      </c>
      <c r="IL389" s="240">
        <f t="shared" ca="1" si="836"/>
        <v>-8.8661603455121292E-4</v>
      </c>
      <c r="IM389" s="240">
        <f t="shared" ca="1" si="837"/>
        <v>-4.0938531919762012E-4</v>
      </c>
      <c r="IN389" s="240">
        <f t="shared" ca="1" si="838"/>
        <v>2.5369777216523111E-4</v>
      </c>
      <c r="IO389" s="240">
        <f t="shared" ca="1" si="839"/>
        <v>8.0160737895472207E-4</v>
      </c>
      <c r="IP389" s="240">
        <f t="shared" ca="1" si="840"/>
        <v>9.8560399468419031E-4</v>
      </c>
      <c r="IQ389" s="240">
        <f t="shared" ca="1" si="841"/>
        <v>7.2215700257917902E-4</v>
      </c>
      <c r="IR389" s="240">
        <f t="shared" ca="1" si="842"/>
        <v>1.3086582924143417E-4</v>
      </c>
      <c r="IS389" s="240">
        <f t="shared" ca="1" si="843"/>
        <v>-5.1983569459597748E-4</v>
      </c>
      <c r="IT389" s="240">
        <f t="shared" ca="1" si="844"/>
        <v>-9.3454268114895463E-4</v>
      </c>
      <c r="IU389" s="240">
        <f t="shared" ca="1" si="845"/>
        <v>-9.2498682868759048E-4</v>
      </c>
      <c r="IV389" s="240">
        <f t="shared" ca="1" si="846"/>
        <v>-4.9550629444776071E-4</v>
      </c>
      <c r="IW389" s="240">
        <f t="shared" ca="1" si="847"/>
        <v>1.5892373805730326E-4</v>
      </c>
      <c r="IX389" s="240">
        <f t="shared" ca="1" si="848"/>
        <v>7.4120571605929269E-4</v>
      </c>
      <c r="IY389" s="240">
        <f t="shared" ca="1" si="849"/>
        <v>9.8699579515480187E-4</v>
      </c>
      <c r="IZ389" s="240">
        <f t="shared" ca="1" si="850"/>
        <v>7.847104181001619E-4</v>
      </c>
      <c r="JA389" s="240">
        <f t="shared" ca="1" si="851"/>
        <v>2.2618291695332182E-4</v>
      </c>
      <c r="JB389" s="240">
        <f t="shared" ca="1" si="852"/>
        <v>-4.3502689974615392E-4</v>
      </c>
    </row>
    <row r="390" spans="2:262">
      <c r="B390" s="248">
        <v>29</v>
      </c>
      <c r="C390" s="247">
        <f t="shared" si="853"/>
        <v>5.6640625000000018E-4</v>
      </c>
      <c r="D390" s="244">
        <f t="shared" ca="1" si="597"/>
        <v>12.299548680580733</v>
      </c>
      <c r="E390" s="243">
        <f ca="1">AI361</f>
        <v>0.29954868058073314</v>
      </c>
      <c r="F390" s="242">
        <v>29</v>
      </c>
      <c r="G390" s="240">
        <f t="shared" ca="1" si="854"/>
        <v>-8.822119124331433E-4</v>
      </c>
      <c r="H390" s="240">
        <f t="shared" ca="1" si="598"/>
        <v>-9.1419312753345449E-4</v>
      </c>
      <c r="I390" s="240">
        <f t="shared" ca="1" si="599"/>
        <v>-5.0225833473438192E-4</v>
      </c>
      <c r="J390" s="240">
        <f t="shared" ca="1" si="600"/>
        <v>1.5356421894847634E-4</v>
      </c>
      <c r="K390" s="240">
        <f t="shared" ca="1" si="601"/>
        <v>7.3481870492367199E-4</v>
      </c>
      <c r="L390" s="240">
        <f t="shared" ca="1" si="602"/>
        <v>9.5925822894480837E-4</v>
      </c>
      <c r="M390" s="240">
        <f t="shared" ca="1" si="603"/>
        <v>7.1789892915863156E-4</v>
      </c>
      <c r="N390" s="240">
        <f t="shared" ca="1" si="604"/>
        <v>1.2794061116808711E-4</v>
      </c>
      <c r="O390" s="240">
        <f t="shared" ca="1" si="605"/>
        <v>-5.2414340395078778E-4</v>
      </c>
      <c r="P390" s="240">
        <f t="shared" ca="1" si="606"/>
        <v>-9.2171265578720372E-4</v>
      </c>
      <c r="Q390" s="240">
        <f t="shared" ca="1" si="607"/>
        <v>-8.717145498473263E-4</v>
      </c>
      <c r="R390" s="240">
        <f t="shared" ca="1" si="608"/>
        <v>-3.984272817584238E-4</v>
      </c>
      <c r="S390" s="240">
        <f t="shared" ca="1" si="609"/>
        <v>2.6832922497330646E-4</v>
      </c>
      <c r="T390" s="240">
        <f t="shared" ca="1" si="610"/>
        <v>8.0478980761045636E-4</v>
      </c>
      <c r="U390" s="241">
        <f t="shared" ca="1" si="611"/>
        <v>9.5045869882847192E-4</v>
      </c>
      <c r="V390" s="240">
        <f t="shared" ca="1" si="612"/>
        <v>6.3460166237346623E-4</v>
      </c>
      <c r="W390" s="240">
        <f t="shared" ca="1" si="613"/>
        <v>1.0593286685347647E-5</v>
      </c>
      <c r="X390" s="240">
        <f t="shared" ca="1" si="614"/>
        <v>-6.1855900159001693E-4</v>
      </c>
      <c r="Y390" s="240">
        <f t="shared" ca="1" si="615"/>
        <v>-9.4734998286570647E-4</v>
      </c>
      <c r="Z390" s="240">
        <f t="shared" ca="1" si="616"/>
        <v>-8.1612457393734177E-4</v>
      </c>
      <c r="AA390" s="240">
        <f t="shared" ca="1" si="617"/>
        <v>-2.8860351160767627E-4</v>
      </c>
      <c r="AB390" s="240">
        <f t="shared" ca="1" si="618"/>
        <v>3.7905830969300392E-4</v>
      </c>
      <c r="AC390" s="240">
        <f t="shared" ca="1" si="619"/>
        <v>8.6265612249035158E-4</v>
      </c>
      <c r="AD390" s="240">
        <f t="shared" ca="1" si="620"/>
        <v>9.273633851923465E-4</v>
      </c>
      <c r="AE390" s="240">
        <f t="shared" ca="1" si="621"/>
        <v>5.4175939589734068E-4</v>
      </c>
      <c r="AF390" s="240">
        <f t="shared" ca="1" si="622"/>
        <v>-1.0691337068939632E-4</v>
      </c>
      <c r="AG390" s="240">
        <f t="shared" ca="1" si="623"/>
        <v>-7.0367089608901656E-4</v>
      </c>
      <c r="AH390" s="240">
        <f t="shared" ca="1" si="624"/>
        <v>-9.5873828440610066E-4</v>
      </c>
      <c r="AI390" s="240">
        <f t="shared" ca="1" si="625"/>
        <v>-7.4825932478448189E-4</v>
      </c>
      <c r="AJ390" s="240">
        <f t="shared" ca="1" si="626"/>
        <v>-1.7443887600945623E-4</v>
      </c>
      <c r="AK390" s="240">
        <f t="shared" ca="1" si="627"/>
        <v>4.8408600460646592E-4</v>
      </c>
      <c r="AL390" s="240">
        <f t="shared" ca="1" si="628"/>
        <v>9.0754728632544586E-4</v>
      </c>
      <c r="AM390" s="240">
        <f t="shared" ca="1" si="629"/>
        <v>8.9031966305069593E-4</v>
      </c>
      <c r="AN390" s="240">
        <f t="shared" ca="1" si="630"/>
        <v>4.4076856383587281E-4</v>
      </c>
      <c r="AO390" s="240">
        <f t="shared" ca="1" si="631"/>
        <v>-2.2281195145373387E-4</v>
      </c>
      <c r="AP390" s="240">
        <f t="shared" ca="1" si="632"/>
        <v>-7.7819892533215413E-4</v>
      </c>
      <c r="AQ390" s="240">
        <f t="shared" ca="1" si="633"/>
        <v>-9.5570626975295854E-4</v>
      </c>
      <c r="AR390" s="240">
        <f t="shared" ca="1" si="634"/>
        <v>-6.6913955890515145E-4</v>
      </c>
      <c r="AS390" s="240">
        <f t="shared" ca="1" si="635"/>
        <v>-5.7650517347896367E-5</v>
      </c>
      <c r="AT390" s="240">
        <f t="shared" ca="1" si="636"/>
        <v>5.8183259542214606E-4</v>
      </c>
      <c r="AU390" s="240">
        <f t="shared" ca="1" si="637"/>
        <v>9.3878809422685014E-4</v>
      </c>
      <c r="AV390" s="240">
        <f t="shared" ca="1" si="638"/>
        <v>8.3988470446492449E-4</v>
      </c>
      <c r="AW390" s="240">
        <f t="shared" ca="1" si="639"/>
        <v>3.3314816230580006E-4</v>
      </c>
      <c r="AX390" s="240">
        <f t="shared" ca="1" si="640"/>
        <v>-3.3535923307426472E-4</v>
      </c>
      <c r="AY390" s="240">
        <f t="shared" ca="1" si="641"/>
        <v>-8.4102211838872664E-4</v>
      </c>
      <c r="AZ390" s="240">
        <f t="shared" ca="1" si="642"/>
        <v>-9.3829954322886984E-4</v>
      </c>
      <c r="BA390" s="240">
        <f t="shared" ca="1" si="643"/>
        <v>-5.7995531122306192E-4</v>
      </c>
      <c r="BB390" s="240">
        <f t="shared" ca="1" si="644"/>
        <v>6.0004958755819368E-5</v>
      </c>
      <c r="BC390" s="240">
        <f t="shared" ca="1" si="645"/>
        <v>6.7082788243139329E-4</v>
      </c>
      <c r="BD390" s="240">
        <f t="shared" ca="1" si="646"/>
        <v>9.5590865536470272E-4</v>
      </c>
      <c r="BE390" s="240">
        <f t="shared" ca="1" si="647"/>
        <v>7.7681709815714925E-4</v>
      </c>
      <c r="BF390" s="240">
        <f t="shared" ca="1" si="648"/>
        <v>2.2051690231947925E-4</v>
      </c>
      <c r="BG390" s="240">
        <f t="shared" ca="1" si="649"/>
        <v>-4.4286239967612236E-4</v>
      </c>
      <c r="BH390" s="240">
        <f t="shared" ca="1" si="650"/>
        <v>-8.9119555595917519E-4</v>
      </c>
      <c r="BI390" s="240">
        <f t="shared" ca="1" si="651"/>
        <v>-9.0677991820298383E-4</v>
      </c>
      <c r="BJ390" s="240">
        <f t="shared" ca="1" si="652"/>
        <v>-4.8204799583627779E-4</v>
      </c>
      <c r="BK390" s="240">
        <f t="shared" ca="1" si="653"/>
        <v>1.767579044270873E-4</v>
      </c>
      <c r="BL390" s="240">
        <f t="shared" ca="1" si="654"/>
        <v>7.497332936805491E-4</v>
      </c>
      <c r="BM390" s="240">
        <f t="shared" ca="1" si="655"/>
        <v>9.5865146056362774E-4</v>
      </c>
      <c r="BN390" s="240">
        <f t="shared" ca="1" si="656"/>
        <v>7.0206543962973321E-4</v>
      </c>
      <c r="BO390" s="240">
        <f t="shared" ca="1" si="657"/>
        <v>1.045688628645651E-4</v>
      </c>
      <c r="BP390" s="240">
        <f t="shared" ca="1" si="658"/>
        <v>-5.4370450356938389E-4</v>
      </c>
      <c r="BQ390" s="240">
        <f t="shared" ca="1" si="659"/>
        <v>-9.279645828408771E-4</v>
      </c>
      <c r="BR390" s="240">
        <f t="shared" ca="1" si="660"/>
        <v>-8.6162147917423796E-4</v>
      </c>
      <c r="BS390" s="240">
        <f t="shared" ca="1" si="661"/>
        <v>-3.7689022990059797E-4</v>
      </c>
      <c r="BT390" s="240">
        <f t="shared" ca="1" si="662"/>
        <v>2.9085224668905165E-4</v>
      </c>
      <c r="BU390" s="240">
        <f t="shared" ca="1" si="663"/>
        <v>8.1736201833906559E-4</v>
      </c>
      <c r="BV390" s="240">
        <f t="shared" ca="1" si="664"/>
        <v>9.469752554804227E-4</v>
      </c>
      <c r="BW390" s="240">
        <f t="shared" ca="1" si="665"/>
        <v>6.167540634059637E-4</v>
      </c>
      <c r="BX390" s="240">
        <f t="shared" ca="1" si="666"/>
        <v>-1.2951989620792789E-5</v>
      </c>
      <c r="BY390" s="240">
        <f t="shared" ca="1" si="667"/>
        <v>-6.3636878564740749E-4</v>
      </c>
      <c r="BZ390" s="240">
        <f t="shared" ca="1" si="668"/>
        <v>-9.5077615864482229E-4</v>
      </c>
      <c r="CA390" s="240">
        <f t="shared" ca="1" si="669"/>
        <v>-8.0350345109921604E-4</v>
      </c>
      <c r="CB390" s="240">
        <f t="shared" ca="1" si="670"/>
        <v>-2.6606368409680847E-4</v>
      </c>
      <c r="CC390" s="240">
        <f t="shared" ca="1" si="671"/>
        <v>4.0057190043479108E-4</v>
      </c>
      <c r="CD390" s="240">
        <f t="shared" ca="1" si="672"/>
        <v>8.7269685743909017E-4</v>
      </c>
      <c r="CE390" s="240">
        <f t="shared" ca="1" si="673"/>
        <v>9.2105566110778142E-4</v>
      </c>
      <c r="CF390" s="240">
        <f t="shared" ca="1" si="674"/>
        <v>5.221661319922894E-4</v>
      </c>
      <c r="CG390" s="240">
        <f t="shared" ca="1" si="675"/>
        <v>-1.302780321265086E-4</v>
      </c>
      <c r="CH390" s="240">
        <f t="shared" ca="1" si="676"/>
        <v>-7.1946148885559122E-4</v>
      </c>
      <c r="CI390" s="240">
        <f t="shared" ca="1" si="677"/>
        <v>-9.5928717603784822E-4</v>
      </c>
      <c r="CJ390" s="240">
        <f t="shared" ca="1" si="678"/>
        <v>-7.3329998321657703E-4</v>
      </c>
      <c r="CK390" s="240">
        <f t="shared" ca="1" si="679"/>
        <v>-1.5123529283144578E-4</v>
      </c>
      <c r="CL390" s="240">
        <f t="shared" ca="1" si="680"/>
        <v>5.0426657994463307E-4</v>
      </c>
      <c r="CM390" s="240">
        <f t="shared" ca="1" si="681"/>
        <v>9.1490552349474119E-4</v>
      </c>
      <c r="CN390" s="240">
        <f t="shared" ca="1" si="682"/>
        <v>8.8128253227109379E-4</v>
      </c>
      <c r="CO390" s="240">
        <f t="shared" ca="1" si="683"/>
        <v>4.1972433591987401E-4</v>
      </c>
      <c r="CP390" s="240">
        <f t="shared" ca="1" si="684"/>
        <v>-2.4564457176591336E-4</v>
      </c>
      <c r="CQ390" s="240">
        <f t="shared" ca="1" si="685"/>
        <v>-7.917328215947721E-4</v>
      </c>
      <c r="CR390" s="240">
        <f t="shared" ca="1" si="686"/>
        <v>-9.5336962139628688E-4</v>
      </c>
      <c r="CS390" s="240">
        <f t="shared" ca="1" si="687"/>
        <v>-6.5206700102883955E-4</v>
      </c>
      <c r="CT390" s="240">
        <f t="shared" ca="1" si="688"/>
        <v>-3.4132181991690575E-5</v>
      </c>
      <c r="CU390" s="240">
        <f t="shared" ca="1" si="689"/>
        <v>6.0037662071947431E-4</v>
      </c>
      <c r="CV390" s="240">
        <f t="shared" ca="1" si="690"/>
        <v>9.4335315888060991E-4</v>
      </c>
      <c r="CW390" s="240">
        <f t="shared" ca="1" si="691"/>
        <v>8.2825409384899113E-4</v>
      </c>
      <c r="CX390" s="240">
        <f t="shared" ca="1" si="692"/>
        <v>3.1096949515473533E-4</v>
      </c>
      <c r="CY390" s="240">
        <f t="shared" ca="1" si="693"/>
        <v>-3.573163883993577E-4</v>
      </c>
      <c r="CZ390" s="240">
        <f t="shared" ca="1" si="694"/>
        <v>-8.5209575575021478E-4</v>
      </c>
      <c r="DA390" s="240">
        <f t="shared" ca="1" si="695"/>
        <v>-9.3311250025002071E-4</v>
      </c>
      <c r="DB390" s="240">
        <f t="shared" ca="1" si="696"/>
        <v>-5.6102632419999178E-4</v>
      </c>
      <c r="DC390" s="240">
        <f t="shared" ca="1" si="697"/>
        <v>8.3484308635529178E-5</v>
      </c>
      <c r="DD390" s="240">
        <f t="shared" ca="1" si="698"/>
        <v>6.8745643828659216E-4</v>
      </c>
      <c r="DE390" s="240">
        <f t="shared" ca="1" si="699"/>
        <v>9.5761188468136075E-4</v>
      </c>
      <c r="DF390" s="240">
        <f t="shared" ca="1" si="700"/>
        <v>7.6276794291435935E-4</v>
      </c>
      <c r="DG390" s="240">
        <f t="shared" ca="1" si="701"/>
        <v>1.9753738373124829E-4</v>
      </c>
      <c r="DH390" s="240">
        <f t="shared" ca="1" si="702"/>
        <v>-4.6361383396026557E-4</v>
      </c>
      <c r="DI390" s="240">
        <f t="shared" ca="1" si="703"/>
        <v>-8.9964237660624898E-4</v>
      </c>
      <c r="DJ390" s="240">
        <f t="shared" ca="1" si="704"/>
        <v>-8.9882049855647523E-4</v>
      </c>
      <c r="DK390" s="240">
        <f t="shared" ca="1" si="705"/>
        <v>-4.6154728925041516E-4</v>
      </c>
      <c r="DL390" s="240">
        <f t="shared" ca="1" si="706"/>
        <v>1.9984511755347421E-4</v>
      </c>
      <c r="DM390" s="240">
        <f t="shared" ca="1" si="707"/>
        <v>7.6419627113565231E-4</v>
      </c>
      <c r="DN390" s="240">
        <f t="shared" ca="1" si="708"/>
        <v>9.5746723638889071E-4</v>
      </c>
      <c r="DO390" s="240">
        <f t="shared" ca="1" si="709"/>
        <v>6.8580905213191836E-4</v>
      </c>
      <c r="DP390" s="240">
        <f t="shared" ca="1" si="710"/>
        <v>8.1134126188136721E-5</v>
      </c>
      <c r="DQ390" s="240">
        <f t="shared" ca="1" si="711"/>
        <v>-5.6293809592544665E-4</v>
      </c>
      <c r="DR390" s="240">
        <f t="shared" ca="1" si="712"/>
        <v>-9.3365753872867577E-4</v>
      </c>
      <c r="DS390" s="240">
        <f t="shared" ca="1" si="713"/>
        <v>-8.5100939994019696E-4</v>
      </c>
      <c r="DT390" s="240">
        <f t="shared" ca="1" si="714"/>
        <v>-3.5512615346110406E-4</v>
      </c>
      <c r="DU390" s="240">
        <f t="shared" ca="1" si="715"/>
        <v>3.1320006988705087E-4</v>
      </c>
      <c r="DV390" s="240">
        <f t="shared" ca="1" si="716"/>
        <v>8.2944188075096347E-4</v>
      </c>
      <c r="DW390" s="240">
        <f t="shared" ca="1" si="717"/>
        <v>9.4292138964815737E-4</v>
      </c>
      <c r="DX390" s="240">
        <f t="shared" ca="1" si="718"/>
        <v>5.9853495485257728E-4</v>
      </c>
      <c r="DY390" s="240">
        <f t="shared" ca="1" si="719"/>
        <v>-3.648946413268504E-5</v>
      </c>
      <c r="DZ390" s="240">
        <f t="shared" ca="1" si="720"/>
        <v>-6.5379524494368804E-4</v>
      </c>
      <c r="EA390" s="240">
        <f t="shared" ca="1" si="721"/>
        <v>-9.5362962241778094E-4</v>
      </c>
      <c r="EB390" s="240">
        <f t="shared" ca="1" si="722"/>
        <v>-7.9039832782707179E-4</v>
      </c>
      <c r="EC390" s="240">
        <f t="shared" ca="1" si="723"/>
        <v>-2.4336358977141093E-4</v>
      </c>
      <c r="ED390" s="240">
        <f t="shared" ca="1" si="724"/>
        <v>4.21844201642106E-4</v>
      </c>
      <c r="EE390" s="240">
        <f t="shared" ca="1" si="725"/>
        <v>8.8221191243314481E-4</v>
      </c>
      <c r="EF390" s="240">
        <f t="shared" ca="1" si="726"/>
        <v>9.1419312753345645E-4</v>
      </c>
      <c r="EG390" s="240">
        <f t="shared" ca="1" si="727"/>
        <v>5.022583347343842E-4</v>
      </c>
      <c r="EH390" s="240">
        <f t="shared" ca="1" si="728"/>
        <v>-1.5356421894847732E-4</v>
      </c>
      <c r="EI390" s="240">
        <f t="shared" ca="1" si="729"/>
        <v>-7.348187049236747E-4</v>
      </c>
      <c r="EJ390" s="240">
        <f t="shared" ca="1" si="730"/>
        <v>-9.5925822894480847E-4</v>
      </c>
      <c r="EK390" s="240">
        <f t="shared" ca="1" si="731"/>
        <v>-7.1789892915863276E-4</v>
      </c>
      <c r="EL390" s="240">
        <f t="shared" ca="1" si="732"/>
        <v>-1.2794061116808543E-4</v>
      </c>
      <c r="EM390" s="240">
        <f t="shared" ca="1" si="733"/>
        <v>5.2414340395079211E-4</v>
      </c>
      <c r="EN390" s="240">
        <f t="shared" ca="1" si="734"/>
        <v>9.2171265578720231E-4</v>
      </c>
      <c r="EO390" s="240">
        <f t="shared" ca="1" si="735"/>
        <v>8.7171454984732663E-4</v>
      </c>
      <c r="EP390" s="240">
        <f t="shared" ca="1" si="736"/>
        <v>3.9842728175842055E-4</v>
      </c>
      <c r="EQ390" s="240">
        <f t="shared" ca="1" si="737"/>
        <v>-2.6832922497331297E-4</v>
      </c>
      <c r="ER390" s="240">
        <f t="shared" ca="1" si="738"/>
        <v>-8.0478980761045462E-4</v>
      </c>
      <c r="ES390" s="240">
        <f t="shared" ca="1" si="739"/>
        <v>-9.5045869882847192E-4</v>
      </c>
      <c r="ET390" s="240">
        <f t="shared" ca="1" si="740"/>
        <v>-6.3460166237346363E-4</v>
      </c>
      <c r="EU390" s="240">
        <f t="shared" ca="1" si="741"/>
        <v>-1.0593286685354477E-5</v>
      </c>
      <c r="EV390" s="240">
        <f t="shared" ca="1" si="742"/>
        <v>6.1855900159001444E-4</v>
      </c>
      <c r="EW390" s="240">
        <f t="shared" ca="1" si="743"/>
        <v>9.4734998286570647E-4</v>
      </c>
      <c r="EX390" s="240">
        <f t="shared" ca="1" si="744"/>
        <v>8.1612457393734003E-4</v>
      </c>
      <c r="EY390" s="240">
        <f t="shared" ca="1" si="745"/>
        <v>2.886035116076812E-4</v>
      </c>
      <c r="EZ390" s="240">
        <f t="shared" ca="1" si="746"/>
        <v>-3.7905830969300235E-4</v>
      </c>
      <c r="FA390" s="240">
        <f t="shared" ca="1" si="747"/>
        <v>-8.6265612249035158E-4</v>
      </c>
      <c r="FB390" s="240">
        <f t="shared" ca="1" si="748"/>
        <v>-9.2736338519234488E-4</v>
      </c>
      <c r="FC390" s="240">
        <f t="shared" ca="1" si="749"/>
        <v>-5.4175939589734339E-4</v>
      </c>
      <c r="FD390" s="240">
        <f t="shared" ca="1" si="750"/>
        <v>1.0691337068939632E-4</v>
      </c>
      <c r="FE390" s="240">
        <f t="shared" ca="1" si="751"/>
        <v>7.0367089608901895E-4</v>
      </c>
      <c r="FF390" s="240">
        <f t="shared" ca="1" si="752"/>
        <v>9.5873828440610088E-4</v>
      </c>
      <c r="FG390" s="240">
        <f t="shared" ca="1" si="753"/>
        <v>7.4825932478448406E-4</v>
      </c>
      <c r="FH390" s="240">
        <f t="shared" ca="1" si="754"/>
        <v>1.7443887600945623E-4</v>
      </c>
      <c r="FI390" s="240">
        <f t="shared" ca="1" si="755"/>
        <v>-4.8408600460646885E-4</v>
      </c>
      <c r="FJ390" s="240">
        <f t="shared" ca="1" si="756"/>
        <v>-9.0754728632544803E-4</v>
      </c>
      <c r="FK390" s="240">
        <f t="shared" ca="1" si="757"/>
        <v>-8.9031966305069712E-4</v>
      </c>
      <c r="FL390" s="240">
        <f t="shared" ca="1" si="758"/>
        <v>-4.4076856383587281E-4</v>
      </c>
      <c r="FM390" s="240">
        <f t="shared" ca="1" si="759"/>
        <v>2.2281195145373717E-4</v>
      </c>
      <c r="FN390" s="240">
        <f t="shared" ca="1" si="760"/>
        <v>7.7819892533215012E-4</v>
      </c>
      <c r="FO390" s="240">
        <f t="shared" ca="1" si="761"/>
        <v>9.5570626975295875E-4</v>
      </c>
      <c r="FP390" s="240">
        <f t="shared" ca="1" si="762"/>
        <v>6.6913955890515145E-4</v>
      </c>
      <c r="FQ390" s="240">
        <f t="shared" ca="1" si="763"/>
        <v>5.7650517347892952E-5</v>
      </c>
      <c r="FR390" s="240">
        <f t="shared" ca="1" si="764"/>
        <v>-5.8183259542214064E-4</v>
      </c>
      <c r="FS390" s="240">
        <f t="shared" ca="1" si="765"/>
        <v>-9.3878809422685014E-4</v>
      </c>
      <c r="FT390" s="240">
        <f t="shared" ca="1" si="766"/>
        <v>-8.3988470446492286E-4</v>
      </c>
      <c r="FU390" s="240">
        <f t="shared" ca="1" si="767"/>
        <v>-3.3314816230579366E-4</v>
      </c>
      <c r="FV390" s="240">
        <f t="shared" ca="1" si="768"/>
        <v>3.3535923307426158E-4</v>
      </c>
      <c r="FW390" s="240">
        <f t="shared" ca="1" si="769"/>
        <v>8.4102211838872664E-4</v>
      </c>
      <c r="FX390" s="240">
        <f t="shared" ca="1" si="770"/>
        <v>9.3829954322886984E-4</v>
      </c>
      <c r="FY390" s="240">
        <f t="shared" ca="1" si="771"/>
        <v>5.7995531122305639E-4</v>
      </c>
      <c r="FZ390" s="240">
        <f t="shared" ca="1" si="772"/>
        <v>-6.0004958755819368E-5</v>
      </c>
      <c r="GA390" s="240">
        <f t="shared" ca="1" si="773"/>
        <v>-6.7082788243139329E-4</v>
      </c>
      <c r="GB390" s="240">
        <f t="shared" ca="1" si="774"/>
        <v>-9.5590865536470337E-4</v>
      </c>
      <c r="GC390" s="240">
        <f t="shared" ca="1" si="775"/>
        <v>-7.7681709815715315E-4</v>
      </c>
      <c r="GD390" s="240">
        <f t="shared" ca="1" si="776"/>
        <v>-2.2051690231947925E-4</v>
      </c>
      <c r="GE390" s="240">
        <f t="shared" ca="1" si="777"/>
        <v>4.4286239967612236E-4</v>
      </c>
      <c r="GF390" s="240">
        <f t="shared" ca="1" si="778"/>
        <v>8.9119555595917779E-4</v>
      </c>
      <c r="GG390" s="240">
        <f t="shared" ca="1" si="779"/>
        <v>9.0677991820298156E-4</v>
      </c>
      <c r="GH390" s="240">
        <f t="shared" ca="1" si="780"/>
        <v>4.8204799583626592E-4</v>
      </c>
      <c r="GI390" s="240">
        <f t="shared" ca="1" si="781"/>
        <v>-1.7675790442707391E-4</v>
      </c>
      <c r="GJ390" s="240">
        <f t="shared" ca="1" si="782"/>
        <v>-7.4973329368054477E-4</v>
      </c>
      <c r="GK390" s="240">
        <f t="shared" ca="1" si="783"/>
        <v>-9.5865146056362796E-4</v>
      </c>
      <c r="GL390" s="240">
        <f t="shared" ca="1" si="784"/>
        <v>-7.0206543962973321E-4</v>
      </c>
      <c r="GM390" s="240">
        <f t="shared" ca="1" si="785"/>
        <v>-1.045688628645651E-4</v>
      </c>
      <c r="GN390" s="240">
        <f t="shared" ca="1" si="786"/>
        <v>5.4370450356938953E-4</v>
      </c>
      <c r="GO390" s="240">
        <f t="shared" ca="1" si="787"/>
        <v>9.2796458284087884E-4</v>
      </c>
      <c r="GP390" s="240">
        <f t="shared" ca="1" si="788"/>
        <v>8.6162147917424393E-4</v>
      </c>
      <c r="GQ390" s="240">
        <f t="shared" ca="1" si="789"/>
        <v>3.7689022990060426E-4</v>
      </c>
      <c r="GR390" s="240">
        <f t="shared" ca="1" si="790"/>
        <v>-2.9085224668904514E-4</v>
      </c>
      <c r="GS390" s="240">
        <f t="shared" ca="1" si="791"/>
        <v>-8.1736201833906559E-4</v>
      </c>
      <c r="GT390" s="240">
        <f t="shared" ca="1" si="792"/>
        <v>-9.469752554804227E-4</v>
      </c>
      <c r="GU390" s="240">
        <f t="shared" ca="1" si="793"/>
        <v>-6.167540634059585E-4</v>
      </c>
      <c r="GV390" s="240">
        <f t="shared" ca="1" si="794"/>
        <v>1.2951989620799619E-5</v>
      </c>
      <c r="GW390" s="240">
        <f t="shared" ca="1" si="795"/>
        <v>6.3636878564741757E-4</v>
      </c>
      <c r="GX390" s="240">
        <f t="shared" ca="1" si="796"/>
        <v>9.5077615864482055E-4</v>
      </c>
      <c r="GY390" s="240">
        <f t="shared" ca="1" si="797"/>
        <v>8.0350345109921984E-4</v>
      </c>
      <c r="GZ390" s="240">
        <f t="shared" ca="1" si="798"/>
        <v>2.6606368409681503E-4</v>
      </c>
      <c r="HA390" s="240">
        <f t="shared" ca="1" si="799"/>
        <v>-4.0057190043479108E-4</v>
      </c>
      <c r="HB390" s="240">
        <f t="shared" ca="1" si="800"/>
        <v>-8.7269685743909017E-4</v>
      </c>
      <c r="HC390" s="240">
        <f t="shared" ca="1" si="801"/>
        <v>-9.2105566110777947E-4</v>
      </c>
      <c r="HD390" s="240">
        <f t="shared" ca="1" si="802"/>
        <v>-5.2216613199228376E-4</v>
      </c>
      <c r="HE390" s="240">
        <f t="shared" ca="1" si="803"/>
        <v>1.3027803212652204E-4</v>
      </c>
      <c r="HF390" s="240">
        <f t="shared" ca="1" si="804"/>
        <v>7.1946148885558212E-4</v>
      </c>
      <c r="HG390" s="240">
        <f t="shared" ca="1" si="805"/>
        <v>9.5928717603784811E-4</v>
      </c>
      <c r="HH390" s="240">
        <f t="shared" ca="1" si="806"/>
        <v>7.3329998321657703E-4</v>
      </c>
      <c r="HI390" s="240">
        <f t="shared" ca="1" si="807"/>
        <v>1.5123529283144578E-4</v>
      </c>
      <c r="HJ390" s="240">
        <f t="shared" ca="1" si="808"/>
        <v>-5.0426657994463893E-4</v>
      </c>
      <c r="HK390" s="240">
        <f t="shared" ca="1" si="809"/>
        <v>-9.1490552349474314E-4</v>
      </c>
      <c r="HL390" s="240">
        <f t="shared" ca="1" si="810"/>
        <v>-8.8128253227108847E-4</v>
      </c>
      <c r="HM390" s="240">
        <f t="shared" ca="1" si="811"/>
        <v>-4.1972433591988621E-4</v>
      </c>
      <c r="HN390" s="240">
        <f t="shared" ca="1" si="812"/>
        <v>2.456445717659067E-4</v>
      </c>
      <c r="HO390" s="240">
        <f t="shared" ca="1" si="813"/>
        <v>7.917328215947682E-4</v>
      </c>
      <c r="HP390" s="240">
        <f t="shared" ca="1" si="814"/>
        <v>9.5336962139628688E-4</v>
      </c>
      <c r="HQ390" s="240">
        <f t="shared" ca="1" si="815"/>
        <v>6.5206700102883955E-4</v>
      </c>
      <c r="HR390" s="240">
        <f t="shared" ca="1" si="816"/>
        <v>3.4132181991690575E-5</v>
      </c>
      <c r="HS390" s="240">
        <f t="shared" ca="1" si="817"/>
        <v>-6.0037662071948494E-4</v>
      </c>
      <c r="HT390" s="240">
        <f t="shared" ca="1" si="818"/>
        <v>-9.4335315888061241E-4</v>
      </c>
      <c r="HU390" s="240">
        <f t="shared" ca="1" si="819"/>
        <v>-8.2825409384899797E-4</v>
      </c>
      <c r="HV390" s="240">
        <f t="shared" ca="1" si="820"/>
        <v>-3.1096949515473533E-4</v>
      </c>
      <c r="HW390" s="240">
        <f t="shared" ca="1" si="821"/>
        <v>3.573163883993577E-4</v>
      </c>
      <c r="HX390" s="240">
        <f t="shared" ca="1" si="822"/>
        <v>8.5209575575021478E-4</v>
      </c>
      <c r="HY390" s="240">
        <f t="shared" ca="1" si="823"/>
        <v>9.3311250025002071E-4</v>
      </c>
      <c r="HZ390" s="240">
        <f t="shared" ca="1" si="824"/>
        <v>5.6102632419998072E-4</v>
      </c>
      <c r="IA390" s="240">
        <f t="shared" ca="1" si="825"/>
        <v>-8.3484308635542839E-5</v>
      </c>
      <c r="IB390" s="240">
        <f t="shared" ca="1" si="826"/>
        <v>-6.8745643828658262E-4</v>
      </c>
      <c r="IC390" s="240">
        <f t="shared" ca="1" si="827"/>
        <v>-9.5761188468135999E-4</v>
      </c>
      <c r="ID390" s="240">
        <f t="shared" ca="1" si="828"/>
        <v>-7.6276794291435935E-4</v>
      </c>
      <c r="IE390" s="240">
        <f t="shared" ca="1" si="829"/>
        <v>-5.2672750907029335E-4</v>
      </c>
      <c r="IF390" s="240">
        <f t="shared" ca="1" si="830"/>
        <v>4.6361383396026557E-4</v>
      </c>
      <c r="IG390" s="240">
        <f t="shared" ca="1" si="831"/>
        <v>8.9964237660624898E-4</v>
      </c>
      <c r="IH390" s="240">
        <f t="shared" ca="1" si="832"/>
        <v>8.9882049855647046E-4</v>
      </c>
      <c r="II390" s="240">
        <f t="shared" ca="1" si="833"/>
        <v>4.6154728925040334E-4</v>
      </c>
      <c r="IJ390" s="240">
        <f t="shared" ca="1" si="834"/>
        <v>-1.9984511755346092E-4</v>
      </c>
      <c r="IK390" s="240">
        <f t="shared" ca="1" si="835"/>
        <v>-7.6419627113564407E-4</v>
      </c>
      <c r="IL390" s="240">
        <f t="shared" ca="1" si="836"/>
        <v>-9.5746723638889071E-4</v>
      </c>
      <c r="IM390" s="240">
        <f t="shared" ca="1" si="837"/>
        <v>-6.8580905213191836E-4</v>
      </c>
      <c r="IN390" s="240">
        <f t="shared" ca="1" si="838"/>
        <v>-8.1134126188136721E-5</v>
      </c>
      <c r="IO390" s="240">
        <f t="shared" ca="1" si="839"/>
        <v>5.629380959254577E-4</v>
      </c>
      <c r="IP390" s="240">
        <f t="shared" ca="1" si="840"/>
        <v>9.3365753872867903E-4</v>
      </c>
      <c r="IQ390" s="240">
        <f t="shared" ca="1" si="841"/>
        <v>8.5100939994020325E-4</v>
      </c>
      <c r="IR390" s="240">
        <f t="shared" ca="1" si="842"/>
        <v>3.5512615346111674E-4</v>
      </c>
      <c r="IS390" s="240">
        <f t="shared" ca="1" si="843"/>
        <v>-3.1320006988705087E-4</v>
      </c>
      <c r="IT390" s="240">
        <f t="shared" ca="1" si="844"/>
        <v>-8.2944188075096347E-4</v>
      </c>
      <c r="IU390" s="240">
        <f t="shared" ca="1" si="845"/>
        <v>-9.4292138964815737E-4</v>
      </c>
      <c r="IV390" s="240">
        <f t="shared" ca="1" si="846"/>
        <v>-5.9853495485257728E-4</v>
      </c>
      <c r="IW390" s="240">
        <f t="shared" ca="1" si="847"/>
        <v>3.6489464132698592E-5</v>
      </c>
      <c r="IX390" s="240">
        <f t="shared" ca="1" si="848"/>
        <v>6.5379524494369812E-4</v>
      </c>
      <c r="IY390" s="240">
        <f t="shared" ca="1" si="849"/>
        <v>9.5362962241777943E-4</v>
      </c>
      <c r="IZ390" s="240">
        <f t="shared" ca="1" si="850"/>
        <v>7.903983278270796E-4</v>
      </c>
      <c r="JA390" s="240">
        <f t="shared" ca="1" si="851"/>
        <v>2.4336358977141093E-4</v>
      </c>
      <c r="JB390" s="240">
        <f t="shared" ca="1" si="852"/>
        <v>-4.21844201642106E-4</v>
      </c>
    </row>
    <row r="391" spans="2:262">
      <c r="B391" s="248">
        <v>30</v>
      </c>
      <c r="C391" s="247">
        <f t="shared" si="853"/>
        <v>5.859375000000002E-4</v>
      </c>
      <c r="D391" s="244">
        <f t="shared" ca="1" si="597"/>
        <v>12.299789802461461</v>
      </c>
      <c r="E391" s="243">
        <f ca="1">AJ361</f>
        <v>0.29978980246146142</v>
      </c>
      <c r="F391" s="242">
        <v>30</v>
      </c>
      <c r="G391" s="240">
        <f t="shared" ca="1" si="854"/>
        <v>-4.6624651542920715E-4</v>
      </c>
      <c r="H391" s="240">
        <f t="shared" ca="1" si="598"/>
        <v>-4.5925324092853072E-4</v>
      </c>
      <c r="I391" s="240">
        <f t="shared" ca="1" si="599"/>
        <v>-2.1432189594860698E-4</v>
      </c>
      <c r="J391" s="240">
        <f t="shared" ca="1" si="600"/>
        <v>1.4164914094587326E-4</v>
      </c>
      <c r="K391" s="240">
        <f t="shared" ca="1" si="601"/>
        <v>4.2423207672742294E-4</v>
      </c>
      <c r="L391" s="240">
        <f t="shared" ca="1" si="602"/>
        <v>4.8702132837983756E-4</v>
      </c>
      <c r="M391" s="240">
        <f t="shared" ca="1" si="603"/>
        <v>2.9748592594239259E-4</v>
      </c>
      <c r="N391" s="240">
        <f t="shared" ca="1" si="604"/>
        <v>-4.6176265171282E-5</v>
      </c>
      <c r="O391" s="240">
        <f t="shared" ca="1" si="605"/>
        <v>-3.6591463722909334E-4</v>
      </c>
      <c r="P391" s="240">
        <f t="shared" ca="1" si="606"/>
        <v>-4.9607345930621457E-4</v>
      </c>
      <c r="Q391" s="240">
        <f t="shared" ca="1" si="607"/>
        <v>-3.6921773863424131E-4</v>
      </c>
      <c r="R391" s="240">
        <f t="shared" ca="1" si="608"/>
        <v>-5.1071138577894249E-5</v>
      </c>
      <c r="S391" s="240">
        <f t="shared" ca="1" si="609"/>
        <v>2.9353530342934235E-4</v>
      </c>
      <c r="T391" s="240">
        <f t="shared" ca="1" si="610"/>
        <v>4.8606176539265483E-4</v>
      </c>
      <c r="U391" s="241">
        <f t="shared" ca="1" si="611"/>
        <v>4.2676072069006913E-4</v>
      </c>
      <c r="V391" s="240">
        <f t="shared" ca="1" si="612"/>
        <v>1.4635590711254556E-4</v>
      </c>
      <c r="W391" s="240">
        <f t="shared" ca="1" si="613"/>
        <v>-2.0987557253529594E-4</v>
      </c>
      <c r="X391" s="240">
        <f t="shared" ca="1" si="614"/>
        <v>-4.5737099042163394E-4</v>
      </c>
      <c r="Y391" s="240">
        <f t="shared" ca="1" si="615"/>
        <v>-4.6790352757994738E-4</v>
      </c>
      <c r="Z391" s="240">
        <f t="shared" ca="1" si="616"/>
        <v>-2.3601630021420018E-4</v>
      </c>
      <c r="AA391" s="240">
        <f t="shared" ca="1" si="617"/>
        <v>1.1815044108829592E-4</v>
      </c>
      <c r="AB391" s="240">
        <f t="shared" ca="1" si="618"/>
        <v>4.1110370478531562E-4</v>
      </c>
      <c r="AC391" s="240">
        <f t="shared" ca="1" si="619"/>
        <v>4.9106506430824943E-4</v>
      </c>
      <c r="AD391" s="240">
        <f t="shared" ca="1" si="620"/>
        <v>3.1660671925809046E-4</v>
      </c>
      <c r="AE391" s="240">
        <f t="shared" ca="1" si="621"/>
        <v>-2.1884854449803455E-5</v>
      </c>
      <c r="AF391" s="240">
        <f t="shared" ca="1" si="622"/>
        <v>-3.4903793432371184E-4</v>
      </c>
      <c r="AG391" s="240">
        <f t="shared" ca="1" si="623"/>
        <v>-4.9535524600764606E-4</v>
      </c>
      <c r="AH391" s="240">
        <f t="shared" ca="1" si="624"/>
        <v>-3.8503011963598457E-4</v>
      </c>
      <c r="AI391" s="240">
        <f t="shared" ca="1" si="625"/>
        <v>-7.522175487202897E-5</v>
      </c>
      <c r="AJ391" s="240">
        <f t="shared" ca="1" si="626"/>
        <v>2.7355883178877655E-4</v>
      </c>
      <c r="AK391" s="240">
        <f t="shared" ca="1" si="627"/>
        <v>4.8060920340139133E-4</v>
      </c>
      <c r="AL391" s="240">
        <f t="shared" ca="1" si="628"/>
        <v>4.3865702844364665E-4</v>
      </c>
      <c r="AM391" s="240">
        <f t="shared" ca="1" si="629"/>
        <v>1.6943763433897364E-4</v>
      </c>
      <c r="AN391" s="240">
        <f t="shared" ca="1" si="630"/>
        <v>-1.8756701676175727E-4</v>
      </c>
      <c r="AO391" s="240">
        <f t="shared" ca="1" si="631"/>
        <v>-4.4739361863716767E-4</v>
      </c>
      <c r="AP391" s="240">
        <f t="shared" ca="1" si="632"/>
        <v>-4.7542659364991507E-4</v>
      </c>
      <c r="AQ391" s="240">
        <f t="shared" ca="1" si="633"/>
        <v>-2.5714212053999175E-4</v>
      </c>
      <c r="AR391" s="240">
        <f t="shared" ca="1" si="634"/>
        <v>9.4367106469380092E-5</v>
      </c>
      <c r="AS391" s="240">
        <f t="shared" ca="1" si="635"/>
        <v>3.9698494800994861E-4</v>
      </c>
      <c r="AT391" s="240">
        <f t="shared" ca="1" si="636"/>
        <v>4.939257814845228E-4</v>
      </c>
      <c r="AU391" s="240">
        <f t="shared" ca="1" si="637"/>
        <v>3.3496477925562047E-4</v>
      </c>
      <c r="AV391" s="240">
        <f t="shared" ca="1" si="638"/>
        <v>2.4592788029323854E-6</v>
      </c>
      <c r="AW391" s="240">
        <f t="shared" ca="1" si="639"/>
        <v>-3.3132036846243175E-4</v>
      </c>
      <c r="AX391" s="240">
        <f t="shared" ca="1" si="640"/>
        <v>-4.9344367853344979E-4</v>
      </c>
      <c r="AY391" s="240">
        <f t="shared" ca="1" si="641"/>
        <v>-3.9991492935486929E-4</v>
      </c>
      <c r="AZ391" s="240">
        <f t="shared" ca="1" si="642"/>
        <v>-9.9191155370029389E-5</v>
      </c>
      <c r="BA391" s="240">
        <f t="shared" ca="1" si="643"/>
        <v>2.5292333296150548E-4</v>
      </c>
      <c r="BB391" s="240">
        <f t="shared" ca="1" si="644"/>
        <v>4.7399881174273856E-4</v>
      </c>
      <c r="BC391" s="240">
        <f t="shared" ca="1" si="645"/>
        <v>4.4949657299388467E-4</v>
      </c>
      <c r="BD391" s="240">
        <f t="shared" ca="1" si="646"/>
        <v>1.9211117146329351E-4</v>
      </c>
      <c r="BE391" s="240">
        <f t="shared" ca="1" si="647"/>
        <v>-1.6480659561591082E-4</v>
      </c>
      <c r="BF391" s="240">
        <f t="shared" ca="1" si="648"/>
        <v>-4.3633843643835126E-4</v>
      </c>
      <c r="BG391" s="240">
        <f t="shared" ca="1" si="649"/>
        <v>-4.8180431541332887E-4</v>
      </c>
      <c r="BH391" s="240">
        <f t="shared" ca="1" si="650"/>
        <v>-2.7764846297441268E-4</v>
      </c>
      <c r="BI391" s="240">
        <f t="shared" ca="1" si="651"/>
        <v>7.0356433225397114E-5</v>
      </c>
      <c r="BJ391" s="240">
        <f t="shared" ca="1" si="652"/>
        <v>3.8190981972305082E-4</v>
      </c>
      <c r="BK391" s="240">
        <f t="shared" ca="1" si="653"/>
        <v>4.9559658819041136E-4</v>
      </c>
      <c r="BL391" s="240">
        <f t="shared" ca="1" si="654"/>
        <v>3.5251587976047668E-4</v>
      </c>
      <c r="BM391" s="240">
        <f t="shared" ca="1" si="655"/>
        <v>2.6797487437622852E-5</v>
      </c>
      <c r="BN391" s="240">
        <f t="shared" ca="1" si="656"/>
        <v>-3.1280462281329017E-4</v>
      </c>
      <c r="BO391" s="240">
        <f t="shared" ca="1" si="657"/>
        <v>-4.9034336201710495E-4</v>
      </c>
      <c r="BP391" s="240">
        <f t="shared" ca="1" si="658"/>
        <v>-4.1383630898052622E-4</v>
      </c>
      <c r="BQ391" s="240">
        <f t="shared" ca="1" si="659"/>
        <v>-1.2292159568662257E-4</v>
      </c>
      <c r="BR391" s="240">
        <f t="shared" ca="1" si="660"/>
        <v>2.3167851967166564E-4</v>
      </c>
      <c r="BS391" s="240">
        <f t="shared" ca="1" si="661"/>
        <v>4.6624651542920617E-4</v>
      </c>
      <c r="BT391" s="240">
        <f t="shared" ca="1" si="662"/>
        <v>4.5925324092853197E-4</v>
      </c>
      <c r="BU391" s="240">
        <f t="shared" ca="1" si="663"/>
        <v>2.1432189594861018E-4</v>
      </c>
      <c r="BV391" s="240">
        <f t="shared" ca="1" si="664"/>
        <v>-1.4164914094586944E-4</v>
      </c>
      <c r="BW391" s="240">
        <f t="shared" ca="1" si="665"/>
        <v>-4.2423207672742067E-4</v>
      </c>
      <c r="BX391" s="240">
        <f t="shared" ca="1" si="666"/>
        <v>-4.8702132837983772E-4</v>
      </c>
      <c r="BY391" s="240">
        <f t="shared" ca="1" si="667"/>
        <v>-2.9748592594239367E-4</v>
      </c>
      <c r="BZ391" s="240">
        <f t="shared" ca="1" si="668"/>
        <v>4.6176265171280211E-5</v>
      </c>
      <c r="CA391" s="240">
        <f t="shared" ca="1" si="669"/>
        <v>3.6591463722909182E-4</v>
      </c>
      <c r="CB391" s="240">
        <f t="shared" ca="1" si="670"/>
        <v>4.9607345930621457E-4</v>
      </c>
      <c r="CC391" s="240">
        <f t="shared" ca="1" si="671"/>
        <v>3.6921773863424304E-4</v>
      </c>
      <c r="CD391" s="240">
        <f t="shared" ca="1" si="672"/>
        <v>5.1071138577896878E-5</v>
      </c>
      <c r="CE391" s="240">
        <f t="shared" ca="1" si="673"/>
        <v>-2.9353530342933948E-4</v>
      </c>
      <c r="CF391" s="240">
        <f t="shared" ca="1" si="674"/>
        <v>-4.8606176539265408E-4</v>
      </c>
      <c r="CG391" s="240">
        <f t="shared" ca="1" si="675"/>
        <v>-4.2676072069007136E-4</v>
      </c>
      <c r="CH391" s="240">
        <f t="shared" ca="1" si="676"/>
        <v>-1.4635590711254646E-4</v>
      </c>
      <c r="CI391" s="240">
        <f t="shared" ca="1" si="677"/>
        <v>2.098755725352951E-4</v>
      </c>
      <c r="CJ391" s="240">
        <f t="shared" ca="1" si="678"/>
        <v>4.5737099042163313E-4</v>
      </c>
      <c r="CK391" s="240">
        <f t="shared" ca="1" si="679"/>
        <v>4.6790352757994803E-4</v>
      </c>
      <c r="CL391" s="240">
        <f t="shared" ca="1" si="680"/>
        <v>2.3601630021420251E-4</v>
      </c>
      <c r="CM391" s="240">
        <f t="shared" ca="1" si="681"/>
        <v>-1.1815044108829333E-4</v>
      </c>
      <c r="CN391" s="240">
        <f t="shared" ca="1" si="682"/>
        <v>-4.111037047853141E-4</v>
      </c>
      <c r="CO391" s="240">
        <f t="shared" ca="1" si="683"/>
        <v>-4.9106506430824943E-4</v>
      </c>
      <c r="CP391" s="240">
        <f t="shared" ca="1" si="684"/>
        <v>-3.1660671925809252E-4</v>
      </c>
      <c r="CQ391" s="240">
        <f t="shared" ca="1" si="685"/>
        <v>2.1884854449802534E-5</v>
      </c>
      <c r="CR391" s="240">
        <f t="shared" ca="1" si="686"/>
        <v>3.4903793432370864E-4</v>
      </c>
      <c r="CS391" s="240">
        <f t="shared" ca="1" si="687"/>
        <v>4.9535524600764595E-4</v>
      </c>
      <c r="CT391" s="240">
        <f t="shared" ca="1" si="688"/>
        <v>3.8503011963598739E-4</v>
      </c>
      <c r="CU391" s="240">
        <f t="shared" ca="1" si="689"/>
        <v>7.5221754872029865E-5</v>
      </c>
      <c r="CV391" s="240">
        <f t="shared" ca="1" si="690"/>
        <v>-2.7355883178877135E-4</v>
      </c>
      <c r="CW391" s="240">
        <f t="shared" ca="1" si="691"/>
        <v>-4.8060920340139063E-4</v>
      </c>
      <c r="CX391" s="240">
        <f t="shared" ca="1" si="692"/>
        <v>-4.3865702844364952E-4</v>
      </c>
      <c r="CY391" s="240">
        <f t="shared" ca="1" si="693"/>
        <v>-1.6943763433897613E-4</v>
      </c>
      <c r="CZ391" s="240">
        <f t="shared" ca="1" si="694"/>
        <v>1.8756701676175805E-4</v>
      </c>
      <c r="DA391" s="240">
        <f t="shared" ca="1" si="695"/>
        <v>4.4739361863716572E-4</v>
      </c>
      <c r="DB391" s="240">
        <f t="shared" ca="1" si="696"/>
        <v>4.7542659364991534E-4</v>
      </c>
      <c r="DC391" s="240">
        <f t="shared" ca="1" si="697"/>
        <v>2.5714212053999549E-4</v>
      </c>
      <c r="DD391" s="240">
        <f t="shared" ca="1" si="698"/>
        <v>-9.436710646937917E-5</v>
      </c>
      <c r="DE391" s="240">
        <f t="shared" ca="1" si="699"/>
        <v>-3.969849480099459E-4</v>
      </c>
      <c r="DF391" s="240">
        <f t="shared" ca="1" si="700"/>
        <v>-4.9392578148452302E-4</v>
      </c>
      <c r="DG391" s="240">
        <f t="shared" ca="1" si="701"/>
        <v>-3.3496477925562507E-4</v>
      </c>
      <c r="DH391" s="240">
        <f t="shared" ca="1" si="702"/>
        <v>-2.4592788029350688E-6</v>
      </c>
      <c r="DI391" s="240">
        <f t="shared" ca="1" si="703"/>
        <v>3.3132036846243241E-4</v>
      </c>
      <c r="DJ391" s="240">
        <f t="shared" ca="1" si="704"/>
        <v>4.9344367853344946E-4</v>
      </c>
      <c r="DK391" s="240">
        <f t="shared" ca="1" si="705"/>
        <v>3.9991492935486874E-4</v>
      </c>
      <c r="DL391" s="240">
        <f t="shared" ca="1" si="706"/>
        <v>9.9191155370031964E-5</v>
      </c>
      <c r="DM391" s="240">
        <f t="shared" ca="1" si="707"/>
        <v>-2.5292333296150619E-4</v>
      </c>
      <c r="DN391" s="240">
        <f t="shared" ca="1" si="708"/>
        <v>-4.7399881174273786E-4</v>
      </c>
      <c r="DO391" s="240">
        <f t="shared" ca="1" si="709"/>
        <v>-4.4949657299388581E-4</v>
      </c>
      <c r="DP391" s="240">
        <f t="shared" ca="1" si="710"/>
        <v>-1.9211117146329917E-4</v>
      </c>
      <c r="DQ391" s="240">
        <f t="shared" ca="1" si="711"/>
        <v>1.648065956159083E-4</v>
      </c>
      <c r="DR391" s="240">
        <f t="shared" ca="1" si="712"/>
        <v>4.3633843643834833E-4</v>
      </c>
      <c r="DS391" s="240">
        <f t="shared" ca="1" si="713"/>
        <v>4.8180431541332953E-4</v>
      </c>
      <c r="DT391" s="240">
        <f t="shared" ca="1" si="714"/>
        <v>2.7764846297441198E-4</v>
      </c>
      <c r="DU391" s="240">
        <f t="shared" ca="1" si="715"/>
        <v>-7.0356433225394484E-5</v>
      </c>
      <c r="DV391" s="240">
        <f t="shared" ca="1" si="716"/>
        <v>-3.8190981972305131E-4</v>
      </c>
      <c r="DW391" s="240">
        <f t="shared" ca="1" si="717"/>
        <v>-4.9559658819041147E-4</v>
      </c>
      <c r="DX391" s="240">
        <f t="shared" ca="1" si="718"/>
        <v>-3.5251587976047613E-4</v>
      </c>
      <c r="DY391" s="240">
        <f t="shared" ca="1" si="719"/>
        <v>-2.6797487437629059E-5</v>
      </c>
      <c r="DZ391" s="240">
        <f t="shared" ca="1" si="720"/>
        <v>3.1280462281328811E-4</v>
      </c>
      <c r="EA391" s="240">
        <f t="shared" ca="1" si="721"/>
        <v>4.9034336201710397E-4</v>
      </c>
      <c r="EB391" s="240">
        <f t="shared" ca="1" si="722"/>
        <v>4.1383630898052774E-4</v>
      </c>
      <c r="EC391" s="240">
        <f t="shared" ca="1" si="723"/>
        <v>1.2292159568662853E-4</v>
      </c>
      <c r="ED391" s="240">
        <f t="shared" ca="1" si="724"/>
        <v>-2.3167851967166329E-4</v>
      </c>
      <c r="EE391" s="240">
        <f t="shared" ca="1" si="725"/>
        <v>-4.6624651542920639E-4</v>
      </c>
      <c r="EF391" s="240">
        <f t="shared" ca="1" si="726"/>
        <v>-4.5925324092853305E-4</v>
      </c>
      <c r="EG391" s="240">
        <f t="shared" ca="1" si="727"/>
        <v>-2.1432189594860945E-4</v>
      </c>
      <c r="EH391" s="240">
        <f t="shared" ca="1" si="728"/>
        <v>1.4164914094586683E-4</v>
      </c>
      <c r="EI391" s="240">
        <f t="shared" ca="1" si="729"/>
        <v>4.2423207672742105E-4</v>
      </c>
      <c r="EJ391" s="240">
        <f t="shared" ca="1" si="730"/>
        <v>4.8702132837983886E-4</v>
      </c>
      <c r="EK391" s="240">
        <f t="shared" ca="1" si="731"/>
        <v>2.9748592594239578E-4</v>
      </c>
      <c r="EL391" s="240">
        <f t="shared" ca="1" si="732"/>
        <v>-4.6176265171274031E-5</v>
      </c>
      <c r="EM391" s="240">
        <f t="shared" ca="1" si="733"/>
        <v>-3.6591463722909003E-4</v>
      </c>
      <c r="EN391" s="240">
        <f t="shared" ca="1" si="734"/>
        <v>-4.9607345930621457E-4</v>
      </c>
      <c r="EO391" s="240">
        <f t="shared" ca="1" si="735"/>
        <v>-3.6921773863424483E-4</v>
      </c>
      <c r="EP391" s="240">
        <f t="shared" ca="1" si="736"/>
        <v>-5.1071138577896038E-5</v>
      </c>
      <c r="EQ391" s="240">
        <f t="shared" ca="1" si="737"/>
        <v>2.9353530342933731E-4</v>
      </c>
      <c r="ER391" s="240">
        <f t="shared" ca="1" si="738"/>
        <v>4.8606176539265429E-4</v>
      </c>
      <c r="ES391" s="240">
        <f t="shared" ca="1" si="739"/>
        <v>4.2676072069007271E-4</v>
      </c>
      <c r="ET391" s="240">
        <f t="shared" ca="1" si="740"/>
        <v>1.4635590711254901E-4</v>
      </c>
      <c r="EU391" s="240">
        <f t="shared" ca="1" si="741"/>
        <v>-2.0987557253528949E-4</v>
      </c>
      <c r="EV391" s="240">
        <f t="shared" ca="1" si="742"/>
        <v>-4.5737099042163215E-4</v>
      </c>
      <c r="EW391" s="240">
        <f t="shared" ca="1" si="743"/>
        <v>-4.6790352757995009E-4</v>
      </c>
      <c r="EX391" s="240">
        <f t="shared" ca="1" si="744"/>
        <v>-2.3601630021420484E-4</v>
      </c>
      <c r="EY391" s="240">
        <f t="shared" ca="1" si="745"/>
        <v>1.1815044108828731E-4</v>
      </c>
      <c r="EZ391" s="240">
        <f t="shared" ca="1" si="746"/>
        <v>4.1110370478531259E-4</v>
      </c>
      <c r="FA391" s="240">
        <f t="shared" ca="1" si="747"/>
        <v>4.9106506430824965E-4</v>
      </c>
      <c r="FB391" s="240">
        <f t="shared" ca="1" si="748"/>
        <v>3.1660671925809458E-4</v>
      </c>
      <c r="FC391" s="240">
        <f t="shared" ca="1" si="749"/>
        <v>-2.188485444979985E-5</v>
      </c>
      <c r="FD391" s="240">
        <f t="shared" ca="1" si="750"/>
        <v>-3.4903793432370674E-4</v>
      </c>
      <c r="FE391" s="240">
        <f t="shared" ca="1" si="751"/>
        <v>-4.9535524600764595E-4</v>
      </c>
      <c r="FF391" s="240">
        <f t="shared" ca="1" si="752"/>
        <v>-3.8503011963598907E-4</v>
      </c>
      <c r="FG391" s="240">
        <f t="shared" ca="1" si="753"/>
        <v>-7.5221754872032521E-5</v>
      </c>
      <c r="FH391" s="240">
        <f t="shared" ca="1" si="754"/>
        <v>2.7355883178876913E-4</v>
      </c>
      <c r="FI391" s="240">
        <f t="shared" ca="1" si="755"/>
        <v>4.8060920340139003E-4</v>
      </c>
      <c r="FJ391" s="240">
        <f t="shared" ca="1" si="756"/>
        <v>4.3865702844364746E-4</v>
      </c>
      <c r="FK391" s="240">
        <f t="shared" ca="1" si="757"/>
        <v>1.6943763433897868E-4</v>
      </c>
      <c r="FL391" s="240">
        <f t="shared" ca="1" si="758"/>
        <v>-1.8756701676175559E-4</v>
      </c>
      <c r="FM391" s="240">
        <f t="shared" ca="1" si="759"/>
        <v>-4.4739361863716453E-4</v>
      </c>
      <c r="FN391" s="240">
        <f t="shared" ca="1" si="760"/>
        <v>-4.7542659364991616E-4</v>
      </c>
      <c r="FO391" s="240">
        <f t="shared" ca="1" si="761"/>
        <v>-2.5714212053999777E-4</v>
      </c>
      <c r="FP391" s="240">
        <f t="shared" ca="1" si="762"/>
        <v>9.4367106469376541E-5</v>
      </c>
      <c r="FQ391" s="240">
        <f t="shared" ca="1" si="763"/>
        <v>3.9698494800994427E-4</v>
      </c>
      <c r="FR391" s="240">
        <f t="shared" ca="1" si="764"/>
        <v>4.9392578148452335E-4</v>
      </c>
      <c r="FS391" s="240">
        <f t="shared" ca="1" si="765"/>
        <v>3.3496477925562703E-4</v>
      </c>
      <c r="FT391" s="240">
        <f t="shared" ca="1" si="766"/>
        <v>2.4592788029377522E-6</v>
      </c>
      <c r="FU391" s="240">
        <f t="shared" ca="1" si="767"/>
        <v>-3.313203684624304E-4</v>
      </c>
      <c r="FV391" s="240">
        <f t="shared" ca="1" si="768"/>
        <v>-4.9344367853344925E-4</v>
      </c>
      <c r="FW391" s="240">
        <f t="shared" ca="1" si="769"/>
        <v>-3.9991492935487037E-4</v>
      </c>
      <c r="FX391" s="240">
        <f t="shared" ca="1" si="770"/>
        <v>-9.9191155370027709E-5</v>
      </c>
      <c r="FY391" s="240">
        <f t="shared" ca="1" si="771"/>
        <v>2.5292333296150391E-4</v>
      </c>
      <c r="FZ391" s="240">
        <f t="shared" ca="1" si="772"/>
        <v>4.7399881174273704E-4</v>
      </c>
      <c r="GA391" s="240">
        <f t="shared" ca="1" si="773"/>
        <v>4.4949657299388988E-4</v>
      </c>
      <c r="GB391" s="240">
        <f t="shared" ca="1" si="774"/>
        <v>1.9211117146329519E-4</v>
      </c>
      <c r="GC391" s="240">
        <f t="shared" ca="1" si="775"/>
        <v>-1.6480659561590581E-4</v>
      </c>
      <c r="GD391" s="240">
        <f t="shared" ca="1" si="776"/>
        <v>-4.3633843643834703E-4</v>
      </c>
      <c r="GE391" s="240">
        <f t="shared" ca="1" si="777"/>
        <v>-4.8180431541333186E-4</v>
      </c>
      <c r="GF391" s="240">
        <f t="shared" ca="1" si="778"/>
        <v>-2.776484629744142E-4</v>
      </c>
      <c r="GG391" s="240">
        <f t="shared" ca="1" si="779"/>
        <v>7.0356433225391855E-5</v>
      </c>
      <c r="GH391" s="240">
        <f t="shared" ca="1" si="780"/>
        <v>3.8190981972304513E-4</v>
      </c>
      <c r="GI391" s="240">
        <f t="shared" ca="1" si="781"/>
        <v>4.9559658819041126E-4</v>
      </c>
      <c r="GJ391" s="240">
        <f t="shared" ca="1" si="782"/>
        <v>3.5251587976047798E-4</v>
      </c>
      <c r="GK391" s="240">
        <f t="shared" ca="1" si="783"/>
        <v>2.6797487437631688E-5</v>
      </c>
      <c r="GL391" s="240">
        <f t="shared" ca="1" si="784"/>
        <v>-3.1280462281328052E-4</v>
      </c>
      <c r="GM391" s="240">
        <f t="shared" ca="1" si="785"/>
        <v>-4.9034336201710452E-4</v>
      </c>
      <c r="GN391" s="240">
        <f t="shared" ca="1" si="786"/>
        <v>-4.138363089805292E-4</v>
      </c>
      <c r="GO391" s="240">
        <f t="shared" ca="1" si="787"/>
        <v>-1.2292159568663108E-4</v>
      </c>
      <c r="GP391" s="240">
        <f t="shared" ca="1" si="788"/>
        <v>2.3167851967165467E-4</v>
      </c>
      <c r="GQ391" s="240">
        <f t="shared" ca="1" si="789"/>
        <v>4.6624651542920547E-4</v>
      </c>
      <c r="GR391" s="240">
        <f t="shared" ca="1" si="790"/>
        <v>4.5925324092853398E-4</v>
      </c>
      <c r="GS391" s="240">
        <f t="shared" ca="1" si="791"/>
        <v>2.143218959486182E-4</v>
      </c>
      <c r="GT391" s="240">
        <f t="shared" ca="1" si="792"/>
        <v>-1.4164914094587103E-4</v>
      </c>
      <c r="GU391" s="240">
        <f t="shared" ca="1" si="793"/>
        <v>-4.2423207672741975E-4</v>
      </c>
      <c r="GV391" s="240">
        <f t="shared" ca="1" si="794"/>
        <v>-4.870213283798394E-4</v>
      </c>
      <c r="GW391" s="240">
        <f t="shared" ca="1" si="795"/>
        <v>-2.9748592594240359E-4</v>
      </c>
      <c r="GX391" s="240">
        <f t="shared" ca="1" si="796"/>
        <v>4.6176265171278422E-5</v>
      </c>
      <c r="GY391" s="240">
        <f t="shared" ca="1" si="797"/>
        <v>3.6591463722908824E-4</v>
      </c>
      <c r="GZ391" s="240">
        <f t="shared" ca="1" si="798"/>
        <v>4.9607345930621457E-4</v>
      </c>
      <c r="HA391" s="240">
        <f t="shared" ca="1" si="799"/>
        <v>3.6921773863424196E-4</v>
      </c>
      <c r="HB391" s="240">
        <f t="shared" ca="1" si="800"/>
        <v>5.1071138577898722E-5</v>
      </c>
      <c r="HC391" s="240">
        <f t="shared" ca="1" si="801"/>
        <v>-2.9353530342933519E-4</v>
      </c>
      <c r="HD391" s="240">
        <f t="shared" ca="1" si="802"/>
        <v>-4.8606176539265234E-4</v>
      </c>
      <c r="HE391" s="240">
        <f t="shared" ca="1" si="803"/>
        <v>-4.2676072069007054E-4</v>
      </c>
      <c r="HF391" s="240">
        <f t="shared" ca="1" si="804"/>
        <v>-1.4635590711255158E-4</v>
      </c>
      <c r="HG391" s="240">
        <f t="shared" ca="1" si="805"/>
        <v>2.0987557253528708E-4</v>
      </c>
      <c r="HH391" s="240">
        <f t="shared" ca="1" si="806"/>
        <v>4.5737099042162836E-4</v>
      </c>
      <c r="HI391" s="240">
        <f t="shared" ca="1" si="807"/>
        <v>4.6790352757994862E-4</v>
      </c>
      <c r="HJ391" s="240">
        <f t="shared" ca="1" si="808"/>
        <v>2.360163002142072E-4</v>
      </c>
      <c r="HK391" s="240">
        <f t="shared" ca="1" si="809"/>
        <v>-1.1815044108828472E-4</v>
      </c>
      <c r="HL391" s="240">
        <f t="shared" ca="1" si="810"/>
        <v>-4.1110370478531508E-4</v>
      </c>
      <c r="HM391" s="240">
        <f t="shared" ca="1" si="811"/>
        <v>-4.9106506430825008E-4</v>
      </c>
      <c r="HN391" s="240">
        <f t="shared" ca="1" si="812"/>
        <v>-3.1660671925809664E-4</v>
      </c>
      <c r="HO391" s="240">
        <f t="shared" ca="1" si="813"/>
        <v>2.1884854449790174E-5</v>
      </c>
      <c r="HP391" s="240">
        <f t="shared" ca="1" si="814"/>
        <v>3.4903793432370983E-4</v>
      </c>
      <c r="HQ391" s="240">
        <f t="shared" ca="1" si="815"/>
        <v>4.9535524600764574E-4</v>
      </c>
      <c r="HR391" s="240">
        <f t="shared" ca="1" si="816"/>
        <v>3.8503011963599075E-4</v>
      </c>
      <c r="HS391" s="240">
        <f t="shared" ca="1" si="817"/>
        <v>7.5221754872042089E-5</v>
      </c>
      <c r="HT391" s="240">
        <f t="shared" ca="1" si="818"/>
        <v>-2.7355883178877276E-4</v>
      </c>
      <c r="HU391" s="240">
        <f t="shared" ca="1" si="819"/>
        <v>-4.8060920340138938E-4</v>
      </c>
      <c r="HV391" s="240">
        <f t="shared" ca="1" si="820"/>
        <v>-4.3865702844365201E-4</v>
      </c>
      <c r="HW391" s="240">
        <f t="shared" ca="1" si="821"/>
        <v>-1.6943763433897456E-4</v>
      </c>
      <c r="HX391" s="240">
        <f t="shared" ca="1" si="822"/>
        <v>1.8756701676175309E-4</v>
      </c>
      <c r="HY391" s="240">
        <f t="shared" ca="1" si="823"/>
        <v>4.4739361863716339E-4</v>
      </c>
      <c r="HZ391" s="240">
        <f t="shared" ca="1" si="824"/>
        <v>4.7542659364991887E-4</v>
      </c>
      <c r="IA391" s="240">
        <f t="shared" ca="1" si="825"/>
        <v>2.5714212053999397E-4</v>
      </c>
      <c r="IB391" s="240">
        <f t="shared" ca="1" si="826"/>
        <v>-9.4367106469373912E-5</v>
      </c>
      <c r="IC391" s="240">
        <f t="shared" ca="1" si="827"/>
        <v>-3.969849480099427E-4</v>
      </c>
      <c r="ID391" s="240">
        <f t="shared" ca="1" si="828"/>
        <v>-4.9392578148452421E-4</v>
      </c>
      <c r="IE391" s="240">
        <f t="shared" ca="1" si="829"/>
        <v>-2.4697327634386418E-4</v>
      </c>
      <c r="IF391" s="240">
        <f t="shared" ca="1" si="830"/>
        <v>-2.4592788029404356E-6</v>
      </c>
      <c r="IG391" s="240">
        <f t="shared" ca="1" si="831"/>
        <v>3.3132036846242319E-4</v>
      </c>
      <c r="IH391" s="240">
        <f t="shared" ca="1" si="832"/>
        <v>4.9344367853344957E-4</v>
      </c>
      <c r="II391" s="240">
        <f t="shared" ca="1" si="833"/>
        <v>3.9991492935487194E-4</v>
      </c>
      <c r="IJ391" s="240">
        <f t="shared" ca="1" si="834"/>
        <v>9.9191155370037195E-5</v>
      </c>
      <c r="IK391" s="240">
        <f t="shared" ca="1" si="835"/>
        <v>-2.5292333296149556E-4</v>
      </c>
      <c r="IL391" s="240">
        <f t="shared" ca="1" si="836"/>
        <v>-4.7399881174273835E-4</v>
      </c>
      <c r="IM391" s="240">
        <f t="shared" ca="1" si="837"/>
        <v>-4.4949657299388804E-4</v>
      </c>
      <c r="IN391" s="240">
        <f t="shared" ca="1" si="838"/>
        <v>-1.9211117146330413E-4</v>
      </c>
      <c r="IO391" s="240">
        <f t="shared" ca="1" si="839"/>
        <v>1.6480659561589659E-4</v>
      </c>
      <c r="IP391" s="240">
        <f t="shared" ca="1" si="840"/>
        <v>4.3633843643834909E-4</v>
      </c>
      <c r="IQ391" s="240">
        <f t="shared" ca="1" si="841"/>
        <v>4.8180431541333083E-4</v>
      </c>
      <c r="IR391" s="240">
        <f t="shared" ca="1" si="842"/>
        <v>2.7764846297442228E-4</v>
      </c>
      <c r="IS391" s="240">
        <f t="shared" ca="1" si="843"/>
        <v>-7.0356433225396138E-5</v>
      </c>
      <c r="IT391" s="240">
        <f t="shared" ca="1" si="844"/>
        <v>-3.8190981972304795E-4</v>
      </c>
      <c r="IU391" s="240">
        <f t="shared" ca="1" si="845"/>
        <v>-4.9559658819041169E-4</v>
      </c>
      <c r="IV391" s="240">
        <f t="shared" ca="1" si="846"/>
        <v>-3.5251587976048481E-4</v>
      </c>
      <c r="IW391" s="240">
        <f t="shared" ca="1" si="847"/>
        <v>-2.6797487437627324E-5</v>
      </c>
      <c r="IX391" s="240">
        <f t="shared" ca="1" si="848"/>
        <v>3.1280462281328393E-4</v>
      </c>
      <c r="IY391" s="240">
        <f t="shared" ca="1" si="849"/>
        <v>4.9034336201710311E-4</v>
      </c>
      <c r="IZ391" s="240">
        <f t="shared" ca="1" si="850"/>
        <v>4.1383630898053457E-4</v>
      </c>
      <c r="JA391" s="240">
        <f t="shared" ca="1" si="851"/>
        <v>1.2292159568662685E-4</v>
      </c>
      <c r="JB391" s="240">
        <f t="shared" ca="1" si="852"/>
        <v>-2.3167851967165854E-4</v>
      </c>
    </row>
    <row r="392" spans="2:262">
      <c r="B392" s="248">
        <v>31</v>
      </c>
      <c r="C392" s="247">
        <f t="shared" si="853"/>
        <v>6.0546875000000021E-4</v>
      </c>
      <c r="D392" s="244">
        <f t="shared" ca="1" si="597"/>
        <v>12.298978559381323</v>
      </c>
      <c r="E392" s="243">
        <f ca="1">AK361</f>
        <v>0.29897855938132406</v>
      </c>
      <c r="F392" s="242">
        <v>31</v>
      </c>
      <c r="G392" s="240">
        <f t="shared" ca="1" si="854"/>
        <v>-3.6781984986820507E-3</v>
      </c>
      <c r="H392" s="240">
        <f t="shared" ca="1" si="598"/>
        <v>-3.4967292554716331E-3</v>
      </c>
      <c r="I392" s="240">
        <f t="shared" ca="1" si="599"/>
        <v>-1.3867934276107195E-3</v>
      </c>
      <c r="J392" s="240">
        <f t="shared" ca="1" si="600"/>
        <v>1.4879670662649733E-3</v>
      </c>
      <c r="K392" s="240">
        <f t="shared" ca="1" si="601"/>
        <v>3.5421050421512376E-3</v>
      </c>
      <c r="L392" s="240">
        <f t="shared" ca="1" si="602"/>
        <v>3.6427514223064598E-3</v>
      </c>
      <c r="M392" s="240">
        <f t="shared" ca="1" si="603"/>
        <v>1.7343991408942849E-3</v>
      </c>
      <c r="N392" s="240">
        <f t="shared" ca="1" si="604"/>
        <v>-1.130484385374028E-3</v>
      </c>
      <c r="O392" s="240">
        <f t="shared" ca="1" si="605"/>
        <v>-3.3718991777529285E-3</v>
      </c>
      <c r="P392" s="240">
        <f t="shared" ca="1" si="606"/>
        <v>-3.7536919016139879E-3</v>
      </c>
      <c r="Q392" s="240">
        <f t="shared" ca="1" si="607"/>
        <v>-2.0653016423320251E-3</v>
      </c>
      <c r="R392" s="240">
        <f t="shared" ca="1" si="608"/>
        <v>7.6211452186630249E-4</v>
      </c>
      <c r="S392" s="240">
        <f t="shared" ca="1" si="609"/>
        <v>3.1692200810052684E-3</v>
      </c>
      <c r="T392" s="240">
        <f t="shared" ca="1" si="610"/>
        <v>3.8284822759322521E-3</v>
      </c>
      <c r="U392" s="241">
        <f t="shared" ca="1" si="611"/>
        <v>2.3763141599453847E-3</v>
      </c>
      <c r="V392" s="240">
        <f t="shared" ca="1" si="612"/>
        <v>-3.8640507889883173E-4</v>
      </c>
      <c r="W392" s="240">
        <f t="shared" ca="1" si="613"/>
        <v>-2.936019662405605E-3</v>
      </c>
      <c r="X392" s="240">
        <f t="shared" ca="1" si="614"/>
        <v>-3.8664022730719883E-3</v>
      </c>
      <c r="Y392" s="240">
        <f t="shared" ca="1" si="615"/>
        <v>-2.6644414731730117E-3</v>
      </c>
      <c r="Z392" s="240">
        <f t="shared" ca="1" si="616"/>
        <v>6.9743437910625445E-6</v>
      </c>
      <c r="AA392" s="240">
        <f t="shared" ca="1" si="617"/>
        <v>2.674543769465367E-3</v>
      </c>
      <c r="AB392" s="240">
        <f t="shared" ca="1" si="618"/>
        <v>3.8670867027315627E-3</v>
      </c>
      <c r="AC392" s="240">
        <f t="shared" ca="1" si="619"/>
        <v>2.9269087584821146E-3</v>
      </c>
      <c r="AD392" s="240">
        <f t="shared" ca="1" si="620"/>
        <v>3.7252355805998563E-4</v>
      </c>
      <c r="AE392" s="240">
        <f t="shared" ca="1" si="621"/>
        <v>-2.387310557970832E-3</v>
      </c>
      <c r="AF392" s="240">
        <f t="shared" ca="1" si="622"/>
        <v>-3.8305289734792058E-3</v>
      </c>
      <c r="AG392" s="240">
        <f t="shared" ca="1" si="623"/>
        <v>-3.1611883124359526E-3</v>
      </c>
      <c r="AH392" s="240">
        <f t="shared" ca="1" si="624"/>
        <v>-7.4843385440481768E-4</v>
      </c>
      <c r="AI392" s="240">
        <f t="shared" ca="1" si="625"/>
        <v>2.0770862407663375E-3</v>
      </c>
      <c r="AJ392" s="240">
        <f t="shared" ca="1" si="626"/>
        <v>3.757081156232106E-3</v>
      </c>
      <c r="AK392" s="240">
        <f t="shared" ca="1" si="627"/>
        <v>3.3650238948597197E-3</v>
      </c>
      <c r="AL392" s="240">
        <f t="shared" ca="1" si="628"/>
        <v>1.1171363235961695E-3</v>
      </c>
      <c r="AM392" s="240">
        <f t="shared" ca="1" si="629"/>
        <v>-1.7468584476124135E-3</v>
      </c>
      <c r="AN392" s="240">
        <f t="shared" ca="1" si="630"/>
        <v>-3.6474505936210148E-3</v>
      </c>
      <c r="AO392" s="240">
        <f t="shared" ca="1" si="631"/>
        <v>-3.5364524576668157E-3</v>
      </c>
      <c r="AP392" s="240">
        <f t="shared" ca="1" si="632"/>
        <v>-1.4750801593024553E-3</v>
      </c>
      <c r="AQ392" s="240">
        <f t="shared" ca="1" si="633"/>
        <v>1.3998074526780295E-3</v>
      </c>
      <c r="AR392" s="240">
        <f t="shared" ca="1" si="634"/>
        <v>3.5026930878940378E-3</v>
      </c>
      <c r="AS392" s="240">
        <f t="shared" ca="1" si="635"/>
        <v>3.6738230500850118E-3</v>
      </c>
      <c r="AT392" s="240">
        <f t="shared" ca="1" si="636"/>
        <v>1.8188181667138203E-3</v>
      </c>
      <c r="AU392" s="240">
        <f t="shared" ca="1" si="637"/>
        <v>-1.0392755467617649E-3</v>
      </c>
      <c r="AV392" s="240">
        <f t="shared" ca="1" si="638"/>
        <v>-3.3242027329638277E-3</v>
      </c>
      <c r="AW392" s="240">
        <f t="shared" ca="1" si="639"/>
        <v>-3.7758127182149193E-3</v>
      </c>
      <c r="AX392" s="240">
        <f t="shared" ca="1" si="640"/>
        <v>-2.1450399609125952E-3</v>
      </c>
      <c r="AY392" s="240">
        <f t="shared" ca="1" si="641"/>
        <v>6.6873484920437981E-4</v>
      </c>
      <c r="AZ392" s="240">
        <f t="shared" ca="1" si="642"/>
        <v>3.1136984885211157E-3</v>
      </c>
      <c r="BA392" s="240">
        <f t="shared" ca="1" si="643"/>
        <v>3.8414392457992315E-3</v>
      </c>
      <c r="BB392" s="240">
        <f t="shared" ca="1" si="644"/>
        <v>2.4506038476896494E-3</v>
      </c>
      <c r="BC392" s="240">
        <f t="shared" ca="1" si="645"/>
        <v>-2.9175386948150249E-4</v>
      </c>
      <c r="BD392" s="240">
        <f t="shared" ca="1" si="646"/>
        <v>-2.8732076255132107E-3</v>
      </c>
      <c r="BE392" s="240">
        <f t="shared" ca="1" si="647"/>
        <v>-3.8700706135021985E-3</v>
      </c>
      <c r="BF392" s="240">
        <f t="shared" ca="1" si="648"/>
        <v>-2.7325670797771207E-3</v>
      </c>
      <c r="BG392" s="240">
        <f t="shared" ca="1" si="649"/>
        <v>-8.8036859493369809E-5</v>
      </c>
      <c r="BH392" s="240">
        <f t="shared" ca="1" si="650"/>
        <v>2.6050462024165577E-3</v>
      </c>
      <c r="BI392" s="240">
        <f t="shared" ca="1" si="651"/>
        <v>3.8614310856013388E-3</v>
      </c>
      <c r="BJ392" s="240">
        <f t="shared" ca="1" si="652"/>
        <v>2.9882141971132241E-3</v>
      </c>
      <c r="BK392" s="240">
        <f t="shared" ca="1" si="653"/>
        <v>4.6697974538547878E-4</v>
      </c>
      <c r="BL392" s="240">
        <f t="shared" ca="1" si="654"/>
        <v>-2.3117967603275219E-3</v>
      </c>
      <c r="BM392" s="240">
        <f t="shared" ca="1" si="655"/>
        <v>-3.8156038654731869E-3</v>
      </c>
      <c r="BN392" s="240">
        <f t="shared" ca="1" si="656"/>
        <v>-3.2150831782070842E-3</v>
      </c>
      <c r="BO392" s="240">
        <f t="shared" ca="1" si="657"/>
        <v>-8.414253610524293E-4</v>
      </c>
      <c r="BP392" s="240">
        <f t="shared" ca="1" si="658"/>
        <v>1.9962834516798729E-3</v>
      </c>
      <c r="BQ392" s="240">
        <f t="shared" ca="1" si="659"/>
        <v>3.7330302942992842E-3</v>
      </c>
      <c r="BR392" s="240">
        <f t="shared" ca="1" si="660"/>
        <v>3.4109891507515667E-3</v>
      </c>
      <c r="BS392" s="240">
        <f t="shared" ca="1" si="661"/>
        <v>1.2077675905225545E-3</v>
      </c>
      <c r="BT392" s="240">
        <f t="shared" ca="1" si="662"/>
        <v>-1.6615448421129814E-3</v>
      </c>
      <c r="BU392" s="240">
        <f t="shared" ca="1" si="663"/>
        <v>-3.6145056007093413E-3</v>
      </c>
      <c r="BV392" s="240">
        <f t="shared" ca="1" si="664"/>
        <v>-3.5740454331379696E-3</v>
      </c>
      <c r="BW392" s="240">
        <f t="shared" ca="1" si="665"/>
        <v>-1.5624783578630226E-3</v>
      </c>
      <c r="BX392" s="240">
        <f t="shared" ca="1" si="666"/>
        <v>1.3108046474237627E-3</v>
      </c>
      <c r="BY392" s="240">
        <f t="shared" ca="1" si="667"/>
        <v>3.4611712422948165E-3</v>
      </c>
      <c r="BZ392" s="240">
        <f t="shared" ca="1" si="668"/>
        <v>3.7026817042312807E-3</v>
      </c>
      <c r="CA392" s="240">
        <f t="shared" ca="1" si="669"/>
        <v>1.9021416044797161E-3</v>
      </c>
      <c r="CB392" s="240">
        <f t="shared" ca="1" si="670"/>
        <v>-9.474406874211439E-4</v>
      </c>
      <c r="CC392" s="240">
        <f t="shared" ca="1" si="671"/>
        <v>-3.2745039127483298E-3</v>
      </c>
      <c r="CD392" s="240">
        <f t="shared" ca="1" si="672"/>
        <v>-3.7956591264211329E-3</v>
      </c>
      <c r="CE392" s="240">
        <f t="shared" ca="1" si="673"/>
        <v>-2.2234861876288987E-3</v>
      </c>
      <c r="CF392" s="240">
        <f t="shared" ca="1" si="674"/>
        <v>5.749523556748961E-4</v>
      </c>
      <c r="CG392" s="240">
        <f t="shared" ca="1" si="675"/>
        <v>3.0563013204961548E-3</v>
      </c>
      <c r="CH392" s="240">
        <f t="shared" ca="1" si="676"/>
        <v>3.8520822763052093E-3</v>
      </c>
      <c r="CI392" s="240">
        <f t="shared" ca="1" si="677"/>
        <v>2.5234173833100456E-3</v>
      </c>
      <c r="CJ392" s="240">
        <f t="shared" ca="1" si="678"/>
        <v>-1.9692691844257074E-4</v>
      </c>
      <c r="CK392" s="240">
        <f t="shared" ca="1" si="679"/>
        <v>-2.808664875783351E-3</v>
      </c>
      <c r="CL392" s="240">
        <f t="shared" ca="1" si="680"/>
        <v>-3.8714077681060951E-3</v>
      </c>
      <c r="CM392" s="240">
        <f t="shared" ca="1" si="681"/>
        <v>-2.7990466901496348E-3</v>
      </c>
      <c r="CN392" s="240">
        <f t="shared" ca="1" si="682"/>
        <v>-1.8299503266553351E-4</v>
      </c>
      <c r="CO392" s="240">
        <f t="shared" ca="1" si="683"/>
        <v>2.5339794529443535E-3</v>
      </c>
      <c r="CP392" s="240">
        <f t="shared" ca="1" si="684"/>
        <v>3.8534494867733561E-3</v>
      </c>
      <c r="CQ392" s="240">
        <f t="shared" ca="1" si="685"/>
        <v>3.0477196472485013E-3</v>
      </c>
      <c r="CR392" s="240">
        <f t="shared" ca="1" si="686"/>
        <v>5.6115464157386252E-4</v>
      </c>
      <c r="CS392" s="240">
        <f t="shared" ca="1" si="687"/>
        <v>-2.2348904227594054E-3</v>
      </c>
      <c r="CT392" s="240">
        <f t="shared" ca="1" si="688"/>
        <v>-3.7983803803732291E-3</v>
      </c>
      <c r="CU392" s="240">
        <f t="shared" ca="1" si="689"/>
        <v>-3.2670413980913672E-3</v>
      </c>
      <c r="CV392" s="240">
        <f t="shared" ca="1" si="690"/>
        <v>-9.339100245254505E-4</v>
      </c>
      <c r="CW392" s="240">
        <f t="shared" ca="1" si="691"/>
        <v>1.9142781760879502E-3</v>
      </c>
      <c r="CX392" s="240">
        <f t="shared" ca="1" si="692"/>
        <v>3.7067307945041687E-3</v>
      </c>
      <c r="CY392" s="240">
        <f t="shared" ca="1" si="693"/>
        <v>3.4548997543240876E-3</v>
      </c>
      <c r="CZ392" s="240">
        <f t="shared" ca="1" si="694"/>
        <v>1.2976713434137606E-3</v>
      </c>
      <c r="DA392" s="240">
        <f t="shared" ca="1" si="695"/>
        <v>-1.5752303841298234E-3</v>
      </c>
      <c r="DB392" s="240">
        <f t="shared" ca="1" si="696"/>
        <v>-3.5793833647788792E-3</v>
      </c>
      <c r="DC392" s="240">
        <f t="shared" ca="1" si="697"/>
        <v>-3.6094855372823722E-3</v>
      </c>
      <c r="DD392" s="240">
        <f t="shared" ca="1" si="698"/>
        <v>-1.6489353778856796E-3</v>
      </c>
      <c r="DE392" s="240">
        <f t="shared" ca="1" si="699"/>
        <v>1.2210122624640562E-3</v>
      </c>
      <c r="DF392" s="240">
        <f t="shared" ca="1" si="700"/>
        <v>3.4175645165607656E-3</v>
      </c>
      <c r="DG392" s="240">
        <f t="shared" ca="1" si="701"/>
        <v>3.7293100013711033E-3</v>
      </c>
      <c r="DH392" s="240">
        <f t="shared" ca="1" si="702"/>
        <v>1.9843192632687415E-3</v>
      </c>
      <c r="DI392" s="240">
        <f t="shared" ca="1" si="703"/>
        <v>-8.5503512523750947E-4</v>
      </c>
      <c r="DJ392" s="240">
        <f t="shared" ca="1" si="704"/>
        <v>-3.2228326538173944E-3</v>
      </c>
      <c r="DK392" s="240">
        <f t="shared" ca="1" si="705"/>
        <v>-3.8132191714984262E-3</v>
      </c>
      <c r="DL392" s="240">
        <f t="shared" ca="1" si="706"/>
        <v>-2.3005930694073229E-3</v>
      </c>
      <c r="DM392" s="240">
        <f t="shared" ca="1" si="707"/>
        <v>4.8082353234523431E-4</v>
      </c>
      <c r="DN392" s="240">
        <f t="shared" ca="1" si="708"/>
        <v>2.9970631508381938E-3</v>
      </c>
      <c r="DO392" s="240">
        <f t="shared" ca="1" si="709"/>
        <v>3.8604049564865761E-3</v>
      </c>
      <c r="DP392" s="240">
        <f t="shared" ca="1" si="710"/>
        <v>2.5947109066553685E-3</v>
      </c>
      <c r="DQ392" s="240">
        <f t="shared" ca="1" si="711"/>
        <v>-1.0198134599154066E-4</v>
      </c>
      <c r="DR392" s="240">
        <f t="shared" ca="1" si="712"/>
        <v>-2.742430291355083E-3</v>
      </c>
      <c r="DS392" s="240">
        <f t="shared" ca="1" si="713"/>
        <v>-3.8704129314317453E-3</v>
      </c>
      <c r="DT392" s="240">
        <f t="shared" ca="1" si="714"/>
        <v>-2.8638402594590999E-3</v>
      </c>
      <c r="DU392" s="240">
        <f t="shared" ca="1" si="715"/>
        <v>-2.7784297647267153E-4</v>
      </c>
      <c r="DV392" s="240">
        <f t="shared" ca="1" si="716"/>
        <v>2.4613863290012901E-3</v>
      </c>
      <c r="DW392" s="240">
        <f t="shared" ca="1" si="717"/>
        <v>3.8431467140642977E-3</v>
      </c>
      <c r="DX392" s="240">
        <f t="shared" ca="1" si="718"/>
        <v>3.1053892650298701E-3</v>
      </c>
      <c r="DY392" s="240">
        <f t="shared" ca="1" si="719"/>
        <v>6.5499151918908555E-4</v>
      </c>
      <c r="DZ392" s="240">
        <f t="shared" ca="1" si="720"/>
        <v>-2.1566378707686216E-3</v>
      </c>
      <c r="EA392" s="240">
        <f t="shared" ca="1" si="721"/>
        <v>-3.7788688929627206E-3</v>
      </c>
      <c r="EB392" s="240">
        <f t="shared" ca="1" si="722"/>
        <v>-3.3170316743999849E-3</v>
      </c>
      <c r="EC392" s="240">
        <f t="shared" ca="1" si="723"/>
        <v>-1.0258321355208686E-3</v>
      </c>
      <c r="ED392" s="240">
        <f t="shared" ca="1" si="724"/>
        <v>1.8311198109022229E-3</v>
      </c>
      <c r="EE392" s="240">
        <f t="shared" ca="1" si="725"/>
        <v>3.6781984986820355E-3</v>
      </c>
      <c r="EF392" s="240">
        <f t="shared" ca="1" si="726"/>
        <v>3.4967292554716387E-3</v>
      </c>
      <c r="EG392" s="240">
        <f t="shared" ca="1" si="727"/>
        <v>1.3867934276107509E-3</v>
      </c>
      <c r="EH392" s="240">
        <f t="shared" ca="1" si="728"/>
        <v>-1.4879670662649234E-3</v>
      </c>
      <c r="EI392" s="240">
        <f t="shared" ca="1" si="729"/>
        <v>-3.5421050421512298E-3</v>
      </c>
      <c r="EJ392" s="240">
        <f t="shared" ca="1" si="730"/>
        <v>-3.6427514223064733E-3</v>
      </c>
      <c r="EK392" s="240">
        <f t="shared" ca="1" si="731"/>
        <v>-1.7343991408942882E-3</v>
      </c>
      <c r="EL392" s="240">
        <f t="shared" ca="1" si="732"/>
        <v>1.1304843853740044E-3</v>
      </c>
      <c r="EM392" s="240">
        <f t="shared" ca="1" si="733"/>
        <v>3.371899177752906E-3</v>
      </c>
      <c r="EN392" s="240">
        <f t="shared" ca="1" si="734"/>
        <v>3.7536919016139909E-3</v>
      </c>
      <c r="EO392" s="240">
        <f t="shared" ca="1" si="735"/>
        <v>2.0653016423320494E-3</v>
      </c>
      <c r="EP392" s="240">
        <f t="shared" ca="1" si="736"/>
        <v>-7.6211452186625435E-4</v>
      </c>
      <c r="EQ392" s="240">
        <f t="shared" ca="1" si="737"/>
        <v>-3.1692200810052602E-3</v>
      </c>
      <c r="ER392" s="240">
        <f t="shared" ca="1" si="738"/>
        <v>-3.8284822759322573E-3</v>
      </c>
      <c r="ES392" s="240">
        <f t="shared" ca="1" si="739"/>
        <v>-2.3763141599453851E-3</v>
      </c>
      <c r="ET392" s="240">
        <f t="shared" ca="1" si="740"/>
        <v>3.8640507889881027E-4</v>
      </c>
      <c r="EU392" s="240">
        <f t="shared" ca="1" si="741"/>
        <v>2.9360196624055777E-3</v>
      </c>
      <c r="EV392" s="240">
        <f t="shared" ca="1" si="742"/>
        <v>3.8664022730719883E-3</v>
      </c>
      <c r="EW392" s="240">
        <f t="shared" ca="1" si="743"/>
        <v>2.6644414731730325E-3</v>
      </c>
      <c r="EX392" s="240">
        <f t="shared" ca="1" si="744"/>
        <v>-6.9743437910133217E-6</v>
      </c>
      <c r="EY392" s="240">
        <f t="shared" ca="1" si="745"/>
        <v>-2.6745437694653566E-3</v>
      </c>
      <c r="EZ392" s="240">
        <f t="shared" ca="1" si="746"/>
        <v>-3.8670867027315614E-3</v>
      </c>
      <c r="FA392" s="240">
        <f t="shared" ca="1" si="747"/>
        <v>-2.9269087584821506E-3</v>
      </c>
      <c r="FB392" s="240">
        <f t="shared" ca="1" si="748"/>
        <v>-3.7252355806000016E-4</v>
      </c>
      <c r="FC392" s="240">
        <f t="shared" ca="1" si="749"/>
        <v>2.387310557970799E-3</v>
      </c>
      <c r="FD392" s="240">
        <f t="shared" ca="1" si="750"/>
        <v>3.8305289734792058E-3</v>
      </c>
      <c r="FE392" s="240">
        <f t="shared" ca="1" si="751"/>
        <v>3.1611883124359691E-3</v>
      </c>
      <c r="FF392" s="240">
        <f t="shared" ca="1" si="752"/>
        <v>7.484338544048591E-4</v>
      </c>
      <c r="FG392" s="240">
        <f t="shared" ca="1" si="753"/>
        <v>-2.0770862407663254E-3</v>
      </c>
      <c r="FH392" s="240">
        <f t="shared" ca="1" si="754"/>
        <v>-3.7570811562321E-3</v>
      </c>
      <c r="FI392" s="240">
        <f t="shared" ca="1" si="755"/>
        <v>-3.365023894859747E-3</v>
      </c>
      <c r="FJ392" s="240">
        <f t="shared" ca="1" si="756"/>
        <v>-1.117136323596183E-3</v>
      </c>
      <c r="FK392" s="240">
        <f t="shared" ca="1" si="757"/>
        <v>1.7468584476123879E-3</v>
      </c>
      <c r="FL392" s="240">
        <f t="shared" ca="1" si="758"/>
        <v>3.6474505936209961E-3</v>
      </c>
      <c r="FM392" s="240">
        <f t="shared" ca="1" si="759"/>
        <v>3.5364524576668214E-3</v>
      </c>
      <c r="FN392" s="240">
        <f t="shared" ca="1" si="760"/>
        <v>1.4750801593024943E-3</v>
      </c>
      <c r="FO392" s="240">
        <f t="shared" ca="1" si="761"/>
        <v>-1.3998074526780286E-3</v>
      </c>
      <c r="FP392" s="240">
        <f t="shared" ca="1" si="762"/>
        <v>-3.5026930878940253E-3</v>
      </c>
      <c r="FQ392" s="240">
        <f t="shared" ca="1" si="763"/>
        <v>-3.6738230500850248E-3</v>
      </c>
      <c r="FR392" s="240">
        <f t="shared" ca="1" si="764"/>
        <v>-1.8188181667138335E-3</v>
      </c>
      <c r="FS392" s="240">
        <f t="shared" ca="1" si="765"/>
        <v>1.03927554676179E-3</v>
      </c>
      <c r="FT392" s="240">
        <f t="shared" ca="1" si="766"/>
        <v>3.3242027329637991E-3</v>
      </c>
      <c r="FU392" s="240">
        <f t="shared" ca="1" si="767"/>
        <v>3.7758127182149258E-3</v>
      </c>
      <c r="FV392" s="240">
        <f t="shared" ca="1" si="768"/>
        <v>2.1450399609125727E-3</v>
      </c>
      <c r="FW392" s="240">
        <f t="shared" ca="1" si="769"/>
        <v>-6.6873484920432495E-4</v>
      </c>
      <c r="FX392" s="240">
        <f t="shared" ca="1" si="770"/>
        <v>-3.1136984885210988E-3</v>
      </c>
      <c r="FY392" s="240">
        <f t="shared" ca="1" si="771"/>
        <v>-3.8414392457992315E-3</v>
      </c>
      <c r="FZ392" s="240">
        <f t="shared" ca="1" si="772"/>
        <v>-2.4506038476896927E-3</v>
      </c>
      <c r="GA392" s="240">
        <f t="shared" ca="1" si="773"/>
        <v>2.9175386948147408E-4</v>
      </c>
      <c r="GB392" s="240">
        <f t="shared" ca="1" si="774"/>
        <v>2.8732076255132103E-3</v>
      </c>
      <c r="GC392" s="240">
        <f t="shared" ca="1" si="775"/>
        <v>3.8700706135022002E-3</v>
      </c>
      <c r="GD392" s="240">
        <f t="shared" ca="1" si="776"/>
        <v>2.7325670797771406E-3</v>
      </c>
      <c r="GE392" s="240">
        <f t="shared" ca="1" si="777"/>
        <v>8.803685949337111E-5</v>
      </c>
      <c r="GF392" s="240">
        <f t="shared" ca="1" si="778"/>
        <v>-2.6050462024164961E-3</v>
      </c>
      <c r="GG392" s="240">
        <f t="shared" ca="1" si="779"/>
        <v>-3.8614310856013366E-3</v>
      </c>
      <c r="GH392" s="240">
        <f t="shared" ca="1" si="780"/>
        <v>-2.9882141971132249E-3</v>
      </c>
      <c r="GI392" s="240">
        <f t="shared" ca="1" si="781"/>
        <v>-4.669797453855614E-4</v>
      </c>
      <c r="GJ392" s="240">
        <f t="shared" ca="1" si="782"/>
        <v>2.3117967603274768E-3</v>
      </c>
      <c r="GK392" s="240">
        <f t="shared" ca="1" si="783"/>
        <v>3.8156038654731865E-3</v>
      </c>
      <c r="GL392" s="240">
        <f t="shared" ca="1" si="784"/>
        <v>3.2150831782070694E-3</v>
      </c>
      <c r="GM392" s="240">
        <f t="shared" ca="1" si="785"/>
        <v>8.4142536105248395E-4</v>
      </c>
      <c r="GN392" s="240">
        <f t="shared" ca="1" si="786"/>
        <v>-1.9962834516798486E-3</v>
      </c>
      <c r="GO392" s="240">
        <f t="shared" ca="1" si="787"/>
        <v>-3.7330302942992911E-3</v>
      </c>
      <c r="GP392" s="240">
        <f t="shared" ca="1" si="788"/>
        <v>-3.4109891507515932E-3</v>
      </c>
      <c r="GQ392" s="240">
        <f t="shared" ca="1" si="789"/>
        <v>-1.2077675905225811E-3</v>
      </c>
      <c r="GR392" s="240">
        <f t="shared" ca="1" si="790"/>
        <v>1.6615448421130055E-3</v>
      </c>
      <c r="GS392" s="240">
        <f t="shared" ca="1" si="791"/>
        <v>3.6145056007093213E-3</v>
      </c>
      <c r="GT392" s="240">
        <f t="shared" ca="1" si="792"/>
        <v>3.5740454331379804E-3</v>
      </c>
      <c r="GU392" s="240">
        <f t="shared" ca="1" si="793"/>
        <v>1.5624783578630235E-3</v>
      </c>
      <c r="GV392" s="240">
        <f t="shared" ca="1" si="794"/>
        <v>-1.3108046474237097E-3</v>
      </c>
      <c r="GW392" s="240">
        <f t="shared" ca="1" si="795"/>
        <v>-3.4611712422948039E-3</v>
      </c>
      <c r="GX392" s="240">
        <f t="shared" ca="1" si="796"/>
        <v>-3.7026817042312811E-3</v>
      </c>
      <c r="GY392" s="240">
        <f t="shared" ca="1" si="797"/>
        <v>-1.9021416044797889E-3</v>
      </c>
      <c r="GZ392" s="240">
        <f t="shared" ca="1" si="798"/>
        <v>9.4744068742111615E-4</v>
      </c>
      <c r="HA392" s="240">
        <f t="shared" ca="1" si="799"/>
        <v>3.2745039127483294E-3</v>
      </c>
      <c r="HB392" s="240">
        <f t="shared" ca="1" si="800"/>
        <v>3.7956591264211494E-3</v>
      </c>
      <c r="HC392" s="240">
        <f t="shared" ca="1" si="801"/>
        <v>2.2234861876289443E-3</v>
      </c>
      <c r="HD392" s="240">
        <f t="shared" ca="1" si="802"/>
        <v>-5.7495235567489502E-4</v>
      </c>
      <c r="HE392" s="240">
        <f t="shared" ca="1" si="803"/>
        <v>-3.0563013204961713E-3</v>
      </c>
      <c r="HF392" s="240">
        <f t="shared" ca="1" si="804"/>
        <v>-3.8520822763052154E-3</v>
      </c>
      <c r="HG392" s="240">
        <f t="shared" ca="1" si="805"/>
        <v>-2.5234173833100461E-3</v>
      </c>
      <c r="HH392" s="240">
        <f t="shared" ca="1" si="806"/>
        <v>1.9692691844259719E-4</v>
      </c>
      <c r="HI392" s="240">
        <f t="shared" ca="1" si="807"/>
        <v>2.8086648757833128E-3</v>
      </c>
      <c r="HJ392" s="240">
        <f t="shared" ca="1" si="808"/>
        <v>3.8714077681060955E-3</v>
      </c>
      <c r="HK392" s="240">
        <f t="shared" ca="1" si="809"/>
        <v>2.7990466901496166E-3</v>
      </c>
      <c r="HL392" s="240">
        <f t="shared" ca="1" si="810"/>
        <v>1.8299503266561656E-4</v>
      </c>
      <c r="HM392" s="240">
        <f t="shared" ca="1" si="811"/>
        <v>-2.5339794529443322E-3</v>
      </c>
      <c r="HN392" s="240">
        <f t="shared" ca="1" si="812"/>
        <v>-3.8534494867733587E-3</v>
      </c>
      <c r="HO392" s="240">
        <f t="shared" ca="1" si="813"/>
        <v>-3.0477196472485524E-3</v>
      </c>
      <c r="HP392" s="240">
        <f t="shared" ca="1" si="814"/>
        <v>-5.6115464157389027E-4</v>
      </c>
      <c r="HQ392" s="240">
        <f t="shared" ca="1" si="815"/>
        <v>2.2348904227594271E-3</v>
      </c>
      <c r="HR392" s="240">
        <f t="shared" ca="1" si="816"/>
        <v>3.7983803803732135E-3</v>
      </c>
      <c r="HS392" s="240">
        <f t="shared" ca="1" si="817"/>
        <v>3.2670413980913819E-3</v>
      </c>
      <c r="HT392" s="240">
        <f t="shared" ca="1" si="818"/>
        <v>9.3391002452547782E-4</v>
      </c>
      <c r="HU392" s="240">
        <f t="shared" ca="1" si="819"/>
        <v>-1.9142781760878773E-3</v>
      </c>
      <c r="HV392" s="240">
        <f t="shared" ca="1" si="820"/>
        <v>-3.7067307945041605E-3</v>
      </c>
      <c r="HW392" s="240">
        <f t="shared" ca="1" si="821"/>
        <v>-3.4548997543241001E-3</v>
      </c>
      <c r="HX392" s="240">
        <f t="shared" ca="1" si="822"/>
        <v>-1.2976713434138388E-3</v>
      </c>
      <c r="HY392" s="240">
        <f t="shared" ca="1" si="823"/>
        <v>1.5752303841297974E-3</v>
      </c>
      <c r="HZ392" s="240">
        <f t="shared" ca="1" si="824"/>
        <v>3.5793833647788688E-3</v>
      </c>
      <c r="IA392" s="240">
        <f t="shared" ca="1" si="825"/>
        <v>3.6094855372823626E-3</v>
      </c>
      <c r="IB392" s="240">
        <f t="shared" ca="1" si="826"/>
        <v>1.6489353778857052E-3</v>
      </c>
      <c r="IC392" s="240">
        <f t="shared" ca="1" si="827"/>
        <v>-1.2210122624640289E-3</v>
      </c>
      <c r="ID392" s="240">
        <f t="shared" ca="1" si="828"/>
        <v>-3.4175645165607782E-3</v>
      </c>
      <c r="IE392" s="240">
        <f t="shared" ca="1" si="829"/>
        <v>-4.8491048568221549E-4</v>
      </c>
      <c r="IF392" s="240">
        <f t="shared" ca="1" si="830"/>
        <v>-1.9843192632687662E-3</v>
      </c>
      <c r="IG392" s="240">
        <f t="shared" ca="1" si="831"/>
        <v>8.5503512523753527E-4</v>
      </c>
      <c r="IH392" s="240">
        <f t="shared" ca="1" si="832"/>
        <v>3.2228326538173485E-3</v>
      </c>
      <c r="II392" s="240">
        <f t="shared" ca="1" si="833"/>
        <v>3.8132191714984314E-3</v>
      </c>
      <c r="IJ392" s="240">
        <f t="shared" ca="1" si="834"/>
        <v>2.3005930694073012E-3</v>
      </c>
      <c r="IK392" s="240">
        <f t="shared" ca="1" si="835"/>
        <v>-4.8082353234515148E-4</v>
      </c>
      <c r="IL392" s="240">
        <f t="shared" ca="1" si="836"/>
        <v>-2.9970631508381765E-3</v>
      </c>
      <c r="IM392" s="240">
        <f t="shared" ca="1" si="837"/>
        <v>-3.8604049564865744E-3</v>
      </c>
      <c r="IN392" s="240">
        <f t="shared" ca="1" si="838"/>
        <v>-2.5947109066554305E-3</v>
      </c>
      <c r="IO392" s="240">
        <f t="shared" ca="1" si="839"/>
        <v>1.0198134599151225E-4</v>
      </c>
      <c r="IP392" s="240">
        <f t="shared" ca="1" si="840"/>
        <v>2.742430291355063E-3</v>
      </c>
      <c r="IQ392" s="240">
        <f t="shared" ca="1" si="841"/>
        <v>3.8704129314317435E-3</v>
      </c>
      <c r="IR392" s="240">
        <f t="shared" ca="1" si="842"/>
        <v>2.863840259459119E-3</v>
      </c>
      <c r="IS392" s="240">
        <f t="shared" ca="1" si="843"/>
        <v>2.7784297647270016E-4</v>
      </c>
      <c r="IT392" s="240">
        <f t="shared" ca="1" si="844"/>
        <v>-2.4613863290013109E-3</v>
      </c>
      <c r="IU392" s="240">
        <f t="shared" ca="1" si="845"/>
        <v>-3.8431467140642942E-3</v>
      </c>
      <c r="IV392" s="240">
        <f t="shared" ca="1" si="846"/>
        <v>-3.1053892650298874E-3</v>
      </c>
      <c r="IW392" s="240">
        <f t="shared" ca="1" si="847"/>
        <v>-6.549915191890591E-4</v>
      </c>
      <c r="IX392" s="240">
        <f t="shared" ca="1" si="848"/>
        <v>2.1566378707685522E-3</v>
      </c>
      <c r="IY392" s="240">
        <f t="shared" ca="1" si="849"/>
        <v>3.7788688929627145E-3</v>
      </c>
      <c r="IZ392" s="240">
        <f t="shared" ca="1" si="850"/>
        <v>3.317031674399971E-3</v>
      </c>
      <c r="JA392" s="240">
        <f t="shared" ca="1" si="851"/>
        <v>1.0258321355209492E-3</v>
      </c>
      <c r="JB392" s="240">
        <f t="shared" ca="1" si="852"/>
        <v>-1.831119810902198E-3</v>
      </c>
    </row>
    <row r="393" spans="2:262">
      <c r="B393" s="248">
        <v>32</v>
      </c>
      <c r="C393" s="247">
        <f t="shared" si="853"/>
        <v>6.2500000000000023E-4</v>
      </c>
      <c r="D393" s="244">
        <f t="shared" ca="1" si="597"/>
        <v>12.298214042381291</v>
      </c>
      <c r="E393" s="243">
        <f ca="1">AL361</f>
        <v>0.29821404238129123</v>
      </c>
      <c r="F393" s="242">
        <v>32</v>
      </c>
      <c r="G393" s="240">
        <f t="shared" ca="1" si="854"/>
        <v>-8.3682552624073222E-4</v>
      </c>
      <c r="H393" s="240">
        <f t="shared" ca="1" si="598"/>
        <v>-7.9485019020088797E-4</v>
      </c>
      <c r="I393" s="240">
        <f t="shared" ca="1" si="599"/>
        <v>-2.8726239279619774E-4</v>
      </c>
      <c r="J393" s="240">
        <f t="shared" ca="1" si="600"/>
        <v>3.885998183487579E-4</v>
      </c>
      <c r="K393" s="240">
        <f t="shared" ca="1" si="601"/>
        <v>8.3682552624073233E-4</v>
      </c>
      <c r="L393" s="240">
        <f t="shared" ca="1" si="602"/>
        <v>7.9485019020088807E-4</v>
      </c>
      <c r="M393" s="240">
        <f t="shared" ca="1" si="603"/>
        <v>2.8726239279619785E-4</v>
      </c>
      <c r="N393" s="240">
        <f t="shared" ca="1" si="604"/>
        <v>-3.8859981834875779E-4</v>
      </c>
      <c r="O393" s="240">
        <f t="shared" ca="1" si="605"/>
        <v>-8.3682552624073222E-4</v>
      </c>
      <c r="P393" s="240">
        <f t="shared" ca="1" si="606"/>
        <v>-7.9485019020088807E-4</v>
      </c>
      <c r="Q393" s="240">
        <f t="shared" ca="1" si="607"/>
        <v>-2.8726239279619855E-4</v>
      </c>
      <c r="R393" s="240">
        <f t="shared" ca="1" si="608"/>
        <v>3.8859981834875773E-4</v>
      </c>
      <c r="S393" s="240">
        <f t="shared" ca="1" si="609"/>
        <v>8.3682552624073244E-4</v>
      </c>
      <c r="T393" s="240">
        <f t="shared" ca="1" si="610"/>
        <v>7.9485019020088818E-4</v>
      </c>
      <c r="U393" s="241">
        <f t="shared" ca="1" si="611"/>
        <v>2.8726239279619871E-4</v>
      </c>
      <c r="V393" s="240">
        <f t="shared" ca="1" si="612"/>
        <v>-3.8859981834875763E-4</v>
      </c>
      <c r="W393" s="240">
        <f t="shared" ca="1" si="613"/>
        <v>-8.3682552624073244E-4</v>
      </c>
      <c r="X393" s="240">
        <f t="shared" ca="1" si="614"/>
        <v>-7.9485019020088818E-4</v>
      </c>
      <c r="Y393" s="240">
        <f t="shared" ca="1" si="615"/>
        <v>-2.8726239279619888E-4</v>
      </c>
      <c r="Z393" s="240">
        <f t="shared" ca="1" si="616"/>
        <v>3.8859981834875752E-4</v>
      </c>
      <c r="AA393" s="240">
        <f t="shared" ca="1" si="617"/>
        <v>8.3682552624073244E-4</v>
      </c>
      <c r="AB393" s="240">
        <f t="shared" ca="1" si="618"/>
        <v>7.9485019020088894E-4</v>
      </c>
      <c r="AC393" s="240">
        <f t="shared" ca="1" si="619"/>
        <v>2.8726239279619904E-4</v>
      </c>
      <c r="AD393" s="240">
        <f t="shared" ca="1" si="620"/>
        <v>-3.8859981834875741E-4</v>
      </c>
      <c r="AE393" s="240">
        <f t="shared" ca="1" si="621"/>
        <v>-8.3682552624073233E-4</v>
      </c>
      <c r="AF393" s="240">
        <f t="shared" ca="1" si="622"/>
        <v>-7.9485019020088753E-4</v>
      </c>
      <c r="AG393" s="240">
        <f t="shared" ca="1" si="623"/>
        <v>-2.8726239279619904E-4</v>
      </c>
      <c r="AH393" s="240">
        <f t="shared" ca="1" si="624"/>
        <v>3.885998183487573E-4</v>
      </c>
      <c r="AI393" s="240">
        <f t="shared" ca="1" si="625"/>
        <v>8.3682552624073244E-4</v>
      </c>
      <c r="AJ393" s="240">
        <f t="shared" ca="1" si="626"/>
        <v>7.9485019020088905E-4</v>
      </c>
      <c r="AK393" s="240">
        <f t="shared" ca="1" si="627"/>
        <v>2.8726239279619915E-4</v>
      </c>
      <c r="AL393" s="240">
        <f t="shared" ca="1" si="628"/>
        <v>-3.8859981834875725E-4</v>
      </c>
      <c r="AM393" s="240">
        <f t="shared" ca="1" si="629"/>
        <v>-8.3682552624073222E-4</v>
      </c>
      <c r="AN393" s="240">
        <f t="shared" ca="1" si="630"/>
        <v>-7.9485019020088764E-4</v>
      </c>
      <c r="AO393" s="240">
        <f t="shared" ca="1" si="631"/>
        <v>-2.8726239279619931E-4</v>
      </c>
      <c r="AP393" s="240">
        <f t="shared" ca="1" si="632"/>
        <v>3.8859981834875714E-4</v>
      </c>
      <c r="AQ393" s="240">
        <f t="shared" ca="1" si="633"/>
        <v>8.3682552624073222E-4</v>
      </c>
      <c r="AR393" s="240">
        <f t="shared" ca="1" si="634"/>
        <v>7.9485019020088916E-4</v>
      </c>
      <c r="AS393" s="240">
        <f t="shared" ca="1" si="635"/>
        <v>2.8726239279619936E-4</v>
      </c>
      <c r="AT393" s="240">
        <f t="shared" ca="1" si="636"/>
        <v>-3.8859981834875703E-4</v>
      </c>
      <c r="AU393" s="240">
        <f t="shared" ca="1" si="637"/>
        <v>-8.3682552624073114E-4</v>
      </c>
      <c r="AV393" s="240">
        <f t="shared" ca="1" si="638"/>
        <v>-7.9485019020088775E-4</v>
      </c>
      <c r="AW393" s="240">
        <f t="shared" ca="1" si="639"/>
        <v>-2.8726239279619947E-4</v>
      </c>
      <c r="AX393" s="240">
        <f t="shared" ca="1" si="640"/>
        <v>3.885998183487541E-4</v>
      </c>
      <c r="AY393" s="240">
        <f t="shared" ca="1" si="641"/>
        <v>8.3682552624073211E-4</v>
      </c>
      <c r="AZ393" s="240">
        <f t="shared" ca="1" si="642"/>
        <v>7.9485019020088916E-4</v>
      </c>
      <c r="BA393" s="240">
        <f t="shared" ca="1" si="643"/>
        <v>2.872623927961966E-4</v>
      </c>
      <c r="BB393" s="240">
        <f t="shared" ca="1" si="644"/>
        <v>-3.8859981834875681E-4</v>
      </c>
      <c r="BC393" s="240">
        <f t="shared" ca="1" si="645"/>
        <v>-8.3682552624073114E-4</v>
      </c>
      <c r="BD393" s="240">
        <f t="shared" ca="1" si="646"/>
        <v>-7.9485019020088786E-4</v>
      </c>
      <c r="BE393" s="240">
        <f t="shared" ca="1" si="647"/>
        <v>-2.8726239279619969E-4</v>
      </c>
      <c r="BF393" s="240">
        <f t="shared" ca="1" si="648"/>
        <v>3.8859981834875958E-4</v>
      </c>
      <c r="BG393" s="240">
        <f t="shared" ca="1" si="649"/>
        <v>8.3682552624073211E-4</v>
      </c>
      <c r="BH393" s="240">
        <f t="shared" ca="1" si="650"/>
        <v>7.9485019020088927E-4</v>
      </c>
      <c r="BI393" s="240">
        <f t="shared" ca="1" si="651"/>
        <v>2.8726239279619676E-4</v>
      </c>
      <c r="BJ393" s="240">
        <f t="shared" ca="1" si="652"/>
        <v>-3.8859981834875665E-4</v>
      </c>
      <c r="BK393" s="240">
        <f t="shared" ca="1" si="653"/>
        <v>-8.3682552624073092E-4</v>
      </c>
      <c r="BL393" s="240">
        <f t="shared" ca="1" si="654"/>
        <v>-7.9485019020088797E-4</v>
      </c>
      <c r="BM393" s="240">
        <f t="shared" ca="1" si="655"/>
        <v>-2.8726239279619996E-4</v>
      </c>
      <c r="BN393" s="240">
        <f t="shared" ca="1" si="656"/>
        <v>3.8859981834875372E-4</v>
      </c>
      <c r="BO393" s="240">
        <f t="shared" ca="1" si="657"/>
        <v>8.3682552624073201E-4</v>
      </c>
      <c r="BP393" s="240">
        <f t="shared" ca="1" si="658"/>
        <v>7.9485019020088938E-4</v>
      </c>
      <c r="BQ393" s="240">
        <f t="shared" ca="1" si="659"/>
        <v>2.8726239279619709E-4</v>
      </c>
      <c r="BR393" s="240">
        <f t="shared" ca="1" si="660"/>
        <v>-3.8859981834875643E-4</v>
      </c>
      <c r="BS393" s="240">
        <f t="shared" ca="1" si="661"/>
        <v>-8.3682552624073092E-4</v>
      </c>
      <c r="BT393" s="240">
        <f t="shared" ca="1" si="662"/>
        <v>-7.9485019020088807E-4</v>
      </c>
      <c r="BU393" s="240">
        <f t="shared" ca="1" si="663"/>
        <v>-2.8726239279620001E-4</v>
      </c>
      <c r="BV393" s="240">
        <f t="shared" ca="1" si="664"/>
        <v>3.885998183487592E-4</v>
      </c>
      <c r="BW393" s="240">
        <f t="shared" ca="1" si="665"/>
        <v>8.3682552624073201E-4</v>
      </c>
      <c r="BX393" s="240">
        <f t="shared" ca="1" si="666"/>
        <v>7.9485019020088948E-4</v>
      </c>
      <c r="BY393" s="240">
        <f t="shared" ca="1" si="667"/>
        <v>2.8726239279619709E-4</v>
      </c>
      <c r="BZ393" s="240">
        <f t="shared" ca="1" si="668"/>
        <v>-3.8859981834875627E-4</v>
      </c>
      <c r="CA393" s="240">
        <f t="shared" ca="1" si="669"/>
        <v>-8.3682552624073092E-4</v>
      </c>
      <c r="CB393" s="240">
        <f t="shared" ca="1" si="670"/>
        <v>-7.9485019020088818E-4</v>
      </c>
      <c r="CC393" s="240">
        <f t="shared" ca="1" si="671"/>
        <v>-2.8726239279620034E-4</v>
      </c>
      <c r="CD393" s="240">
        <f t="shared" ca="1" si="672"/>
        <v>3.8859981834875334E-4</v>
      </c>
      <c r="CE393" s="240">
        <f t="shared" ca="1" si="673"/>
        <v>8.368255262407319E-4</v>
      </c>
      <c r="CF393" s="240">
        <f t="shared" ca="1" si="674"/>
        <v>7.9485019020088959E-4</v>
      </c>
      <c r="CG393" s="240">
        <f t="shared" ca="1" si="675"/>
        <v>2.8726239279619741E-4</v>
      </c>
      <c r="CH393" s="240">
        <f t="shared" ca="1" si="676"/>
        <v>-3.8859981834875605E-4</v>
      </c>
      <c r="CI393" s="240">
        <f t="shared" ca="1" si="677"/>
        <v>-8.3682552624073092E-4</v>
      </c>
      <c r="CJ393" s="240">
        <f t="shared" ca="1" si="678"/>
        <v>-7.94850190200891E-4</v>
      </c>
      <c r="CK393" s="240">
        <f t="shared" ca="1" si="679"/>
        <v>-2.8726239279619454E-4</v>
      </c>
      <c r="CL393" s="240">
        <f t="shared" ca="1" si="680"/>
        <v>3.8859981834875876E-4</v>
      </c>
      <c r="CM393" s="240">
        <f t="shared" ca="1" si="681"/>
        <v>8.3682552624073179E-4</v>
      </c>
      <c r="CN393" s="240">
        <f t="shared" ca="1" si="682"/>
        <v>7.948501902008897E-4</v>
      </c>
      <c r="CO393" s="240">
        <f t="shared" ca="1" si="683"/>
        <v>2.8726239279620354E-4</v>
      </c>
      <c r="CP393" s="240">
        <f t="shared" ca="1" si="684"/>
        <v>-3.885998183487502E-4</v>
      </c>
      <c r="CQ393" s="240">
        <f t="shared" ca="1" si="685"/>
        <v>-8.3682552624073276E-4</v>
      </c>
      <c r="CR393" s="240">
        <f t="shared" ca="1" si="686"/>
        <v>-7.948501902008884E-4</v>
      </c>
      <c r="CS393" s="240">
        <f t="shared" ca="1" si="687"/>
        <v>-2.8726239279620066E-4</v>
      </c>
      <c r="CT393" s="240">
        <f t="shared" ca="1" si="688"/>
        <v>3.8859981834875296E-4</v>
      </c>
      <c r="CU393" s="240">
        <f t="shared" ca="1" si="689"/>
        <v>8.3682552624072984E-4</v>
      </c>
      <c r="CV393" s="240">
        <f t="shared" ca="1" si="690"/>
        <v>7.9485019020088699E-4</v>
      </c>
      <c r="CW393" s="240">
        <f t="shared" ca="1" si="691"/>
        <v>2.8726239279619785E-4</v>
      </c>
      <c r="CX393" s="240">
        <f t="shared" ca="1" si="692"/>
        <v>-3.8859981834875567E-4</v>
      </c>
      <c r="CY393" s="240">
        <f t="shared" ca="1" si="693"/>
        <v>-8.368255262407307E-4</v>
      </c>
      <c r="CZ393" s="240">
        <f t="shared" ca="1" si="694"/>
        <v>-7.9485019020089122E-4</v>
      </c>
      <c r="DA393" s="240">
        <f t="shared" ca="1" si="695"/>
        <v>-2.8726239279619497E-4</v>
      </c>
      <c r="DB393" s="240">
        <f t="shared" ca="1" si="696"/>
        <v>3.8859981834875838E-4</v>
      </c>
      <c r="DC393" s="240">
        <f t="shared" ca="1" si="697"/>
        <v>8.3682552624073168E-4</v>
      </c>
      <c r="DD393" s="240">
        <f t="shared" ca="1" si="698"/>
        <v>7.9485019020088992E-4</v>
      </c>
      <c r="DE393" s="240">
        <f t="shared" ca="1" si="699"/>
        <v>2.8726239279620403E-4</v>
      </c>
      <c r="DF393" s="240">
        <f t="shared" ca="1" si="700"/>
        <v>-3.8859981834876109E-4</v>
      </c>
      <c r="DG393" s="240">
        <f t="shared" ca="1" si="701"/>
        <v>-8.3682552624073266E-4</v>
      </c>
      <c r="DH393" s="240">
        <f t="shared" ca="1" si="702"/>
        <v>-7.9485019020088851E-4</v>
      </c>
      <c r="DI393" s="240">
        <f t="shared" ca="1" si="703"/>
        <v>-2.872623927962011E-4</v>
      </c>
      <c r="DJ393" s="240">
        <f t="shared" ca="1" si="704"/>
        <v>3.8859981834875253E-4</v>
      </c>
      <c r="DK393" s="240">
        <f t="shared" ca="1" si="705"/>
        <v>8.3682552624072962E-4</v>
      </c>
      <c r="DL393" s="240">
        <f t="shared" ca="1" si="706"/>
        <v>7.9485019020088721E-4</v>
      </c>
      <c r="DM393" s="240">
        <f t="shared" ca="1" si="707"/>
        <v>2.8726239279619823E-4</v>
      </c>
      <c r="DN393" s="240">
        <f t="shared" ca="1" si="708"/>
        <v>-3.8859981834875529E-4</v>
      </c>
      <c r="DO393" s="240">
        <f t="shared" ca="1" si="709"/>
        <v>-8.368255262407306E-4</v>
      </c>
      <c r="DP393" s="240">
        <f t="shared" ca="1" si="710"/>
        <v>-7.9485019020089144E-4</v>
      </c>
      <c r="DQ393" s="240">
        <f t="shared" ca="1" si="711"/>
        <v>-2.872623927961953E-4</v>
      </c>
      <c r="DR393" s="240">
        <f t="shared" ca="1" si="712"/>
        <v>3.88599818348758E-4</v>
      </c>
      <c r="DS393" s="240">
        <f t="shared" ca="1" si="713"/>
        <v>8.3682552624073157E-4</v>
      </c>
      <c r="DT393" s="240">
        <f t="shared" ca="1" si="714"/>
        <v>7.9485019020089003E-4</v>
      </c>
      <c r="DU393" s="240">
        <f t="shared" ca="1" si="715"/>
        <v>2.8726239279620435E-4</v>
      </c>
      <c r="DV393" s="240">
        <f t="shared" ca="1" si="716"/>
        <v>-3.8859981834874944E-4</v>
      </c>
      <c r="DW393" s="240">
        <f t="shared" ca="1" si="717"/>
        <v>-8.3682552624073244E-4</v>
      </c>
      <c r="DX393" s="240">
        <f t="shared" ca="1" si="718"/>
        <v>-7.9485019020088872E-4</v>
      </c>
      <c r="DY393" s="240">
        <f t="shared" ca="1" si="719"/>
        <v>-2.8726239279620148E-4</v>
      </c>
      <c r="DZ393" s="240">
        <f t="shared" ca="1" si="720"/>
        <v>3.8859981834875215E-4</v>
      </c>
      <c r="EA393" s="240">
        <f t="shared" ca="1" si="721"/>
        <v>8.3682552624072951E-4</v>
      </c>
      <c r="EB393" s="240">
        <f t="shared" ca="1" si="722"/>
        <v>7.9485019020088742E-4</v>
      </c>
      <c r="EC393" s="240">
        <f t="shared" ca="1" si="723"/>
        <v>2.8726239279619855E-4</v>
      </c>
      <c r="ED393" s="240">
        <f t="shared" ca="1" si="724"/>
        <v>-3.8859981834875491E-4</v>
      </c>
      <c r="EE393" s="240">
        <f t="shared" ca="1" si="725"/>
        <v>-8.3682552624073049E-4</v>
      </c>
      <c r="EF393" s="240">
        <f t="shared" ca="1" si="726"/>
        <v>-7.9485019020089154E-4</v>
      </c>
      <c r="EG393" s="240">
        <f t="shared" ca="1" si="727"/>
        <v>-2.8726239279619579E-4</v>
      </c>
      <c r="EH393" s="240">
        <f t="shared" ca="1" si="728"/>
        <v>3.8859981834875763E-4</v>
      </c>
      <c r="EI393" s="240">
        <f t="shared" ca="1" si="729"/>
        <v>8.3682552624073136E-4</v>
      </c>
      <c r="EJ393" s="240">
        <f t="shared" ca="1" si="730"/>
        <v>7.9485019020089024E-4</v>
      </c>
      <c r="EK393" s="240">
        <f t="shared" ca="1" si="731"/>
        <v>2.8726239279620484E-4</v>
      </c>
      <c r="EL393" s="240">
        <f t="shared" ca="1" si="732"/>
        <v>-3.8859981834876034E-4</v>
      </c>
      <c r="EM393" s="240">
        <f t="shared" ca="1" si="733"/>
        <v>-8.3682552624073244E-4</v>
      </c>
      <c r="EN393" s="240">
        <f t="shared" ca="1" si="734"/>
        <v>-7.9485019020088894E-4</v>
      </c>
      <c r="EO393" s="240">
        <f t="shared" ca="1" si="735"/>
        <v>-2.8726239279620191E-4</v>
      </c>
      <c r="EP393" s="240">
        <f t="shared" ca="1" si="736"/>
        <v>3.8859981834875177E-4</v>
      </c>
      <c r="EQ393" s="240">
        <f t="shared" ca="1" si="737"/>
        <v>8.3682552624072919E-4</v>
      </c>
      <c r="ER393" s="240">
        <f t="shared" ca="1" si="738"/>
        <v>7.9485019020088753E-4</v>
      </c>
      <c r="ES393" s="240">
        <f t="shared" ca="1" si="739"/>
        <v>2.8726239279619904E-4</v>
      </c>
      <c r="ET393" s="240">
        <f t="shared" ca="1" si="740"/>
        <v>-3.8859981834875448E-4</v>
      </c>
      <c r="EU393" s="240">
        <f t="shared" ca="1" si="741"/>
        <v>-8.3682552624073027E-4</v>
      </c>
      <c r="EV393" s="240">
        <f t="shared" ca="1" si="742"/>
        <v>-7.9485019020089176E-4</v>
      </c>
      <c r="EW393" s="240">
        <f t="shared" ca="1" si="743"/>
        <v>-2.8726239279619627E-4</v>
      </c>
      <c r="EX393" s="240">
        <f t="shared" ca="1" si="744"/>
        <v>3.8859981834875725E-4</v>
      </c>
      <c r="EY393" s="240">
        <f t="shared" ca="1" si="745"/>
        <v>8.3682552624073114E-4</v>
      </c>
      <c r="EZ393" s="240">
        <f t="shared" ca="1" si="746"/>
        <v>7.9485019020089046E-4</v>
      </c>
      <c r="FA393" s="240">
        <f t="shared" ca="1" si="747"/>
        <v>2.8726239279620516E-4</v>
      </c>
      <c r="FB393" s="240">
        <f t="shared" ca="1" si="748"/>
        <v>-3.8859981834874868E-4</v>
      </c>
      <c r="FC393" s="240">
        <f t="shared" ca="1" si="749"/>
        <v>-8.3682552624073222E-4</v>
      </c>
      <c r="FD393" s="240">
        <f t="shared" ca="1" si="750"/>
        <v>-7.9485019020088916E-4</v>
      </c>
      <c r="FE393" s="240">
        <f t="shared" ca="1" si="751"/>
        <v>-2.8726239279620224E-4</v>
      </c>
      <c r="FF393" s="240">
        <f t="shared" ca="1" si="752"/>
        <v>3.8859981834875139E-4</v>
      </c>
      <c r="FG393" s="240">
        <f t="shared" ca="1" si="753"/>
        <v>8.3682552624072919E-4</v>
      </c>
      <c r="FH393" s="240">
        <f t="shared" ca="1" si="754"/>
        <v>7.9485019020088775E-4</v>
      </c>
      <c r="FI393" s="240">
        <f t="shared" ca="1" si="755"/>
        <v>2.8726239279619947E-4</v>
      </c>
      <c r="FJ393" s="240">
        <f t="shared" ca="1" si="756"/>
        <v>-3.885998183487541E-4</v>
      </c>
      <c r="FK393" s="240">
        <f t="shared" ca="1" si="757"/>
        <v>-8.3682552624073005E-4</v>
      </c>
      <c r="FL393" s="240">
        <f t="shared" ca="1" si="758"/>
        <v>-7.9485019020089198E-4</v>
      </c>
      <c r="FM393" s="240">
        <f t="shared" ca="1" si="759"/>
        <v>-2.8726239279620842E-4</v>
      </c>
      <c r="FN393" s="240">
        <f t="shared" ca="1" si="760"/>
        <v>3.8859981834874554E-4</v>
      </c>
      <c r="FO393" s="240">
        <f t="shared" ca="1" si="761"/>
        <v>8.3682552624072713E-4</v>
      </c>
      <c r="FP393" s="240">
        <f t="shared" ca="1" si="762"/>
        <v>7.9485019020088515E-4</v>
      </c>
      <c r="FQ393" s="240">
        <f t="shared" ca="1" si="763"/>
        <v>2.8726239279619373E-4</v>
      </c>
      <c r="FR393" s="240">
        <f t="shared" ca="1" si="764"/>
        <v>-3.8859981834875958E-4</v>
      </c>
      <c r="FS393" s="240">
        <f t="shared" ca="1" si="765"/>
        <v>-8.3682552624073211E-4</v>
      </c>
      <c r="FT393" s="240">
        <f t="shared" ca="1" si="766"/>
        <v>-7.9485019020088927E-4</v>
      </c>
      <c r="FU393" s="240">
        <f t="shared" ca="1" si="767"/>
        <v>-2.8726239279620272E-4</v>
      </c>
      <c r="FV393" s="240">
        <f t="shared" ca="1" si="768"/>
        <v>3.8859981834875101E-4</v>
      </c>
      <c r="FW393" s="240">
        <f t="shared" ca="1" si="769"/>
        <v>8.3682552624072897E-4</v>
      </c>
      <c r="FX393" s="240">
        <f t="shared" ca="1" si="770"/>
        <v>7.948501902008935E-4</v>
      </c>
      <c r="FY393" s="240">
        <f t="shared" ca="1" si="771"/>
        <v>2.8726239279621178E-4</v>
      </c>
      <c r="FZ393" s="240">
        <f t="shared" ca="1" si="772"/>
        <v>-3.8859981834874245E-4</v>
      </c>
      <c r="GA393" s="240">
        <f t="shared" ca="1" si="773"/>
        <v>-8.3682552624073407E-4</v>
      </c>
      <c r="GB393" s="240">
        <f t="shared" ca="1" si="774"/>
        <v>-7.9485019020088666E-4</v>
      </c>
      <c r="GC393" s="240">
        <f t="shared" ca="1" si="775"/>
        <v>-2.8726239279619709E-4</v>
      </c>
      <c r="GD393" s="240">
        <f t="shared" ca="1" si="776"/>
        <v>3.8859981834875643E-4</v>
      </c>
      <c r="GE393" s="240">
        <f t="shared" ca="1" si="777"/>
        <v>8.3682552624073092E-4</v>
      </c>
      <c r="GF393" s="240">
        <f t="shared" ca="1" si="778"/>
        <v>7.9485019020089078E-4</v>
      </c>
      <c r="GG393" s="240">
        <f t="shared" ca="1" si="779"/>
        <v>2.8726239279620609E-4</v>
      </c>
      <c r="GH393" s="240">
        <f t="shared" ca="1" si="780"/>
        <v>-3.8859981834874787E-4</v>
      </c>
      <c r="GI393" s="240">
        <f t="shared" ca="1" si="781"/>
        <v>-8.3682552624072789E-4</v>
      </c>
      <c r="GJ393" s="240">
        <f t="shared" ca="1" si="782"/>
        <v>-7.9485019020089501E-4</v>
      </c>
      <c r="GK393" s="240">
        <f t="shared" ca="1" si="783"/>
        <v>-2.8726239279619129E-4</v>
      </c>
      <c r="GL393" s="240">
        <f t="shared" ca="1" si="784"/>
        <v>3.8859981834876191E-4</v>
      </c>
      <c r="GM393" s="240">
        <f t="shared" ca="1" si="785"/>
        <v>8.3682552624073298E-4</v>
      </c>
      <c r="GN393" s="240">
        <f t="shared" ca="1" si="786"/>
        <v>7.9485019020088818E-4</v>
      </c>
      <c r="GO393" s="240">
        <f t="shared" ca="1" si="787"/>
        <v>2.8726239279620034E-4</v>
      </c>
      <c r="GP393" s="240">
        <f t="shared" ca="1" si="788"/>
        <v>-3.8859981834875334E-4</v>
      </c>
      <c r="GQ393" s="240">
        <f t="shared" ca="1" si="789"/>
        <v>-8.3682552624072984E-4</v>
      </c>
      <c r="GR393" s="240">
        <f t="shared" ca="1" si="790"/>
        <v>-7.948501902008923E-4</v>
      </c>
      <c r="GS393" s="240">
        <f t="shared" ca="1" si="791"/>
        <v>-2.8726239279620934E-4</v>
      </c>
      <c r="GT393" s="240">
        <f t="shared" ca="1" si="792"/>
        <v>3.8859981834874478E-4</v>
      </c>
      <c r="GU393" s="240">
        <f t="shared" ca="1" si="793"/>
        <v>8.368255262407268E-4</v>
      </c>
      <c r="GV393" s="240">
        <f t="shared" ca="1" si="794"/>
        <v>7.9485019020088547E-4</v>
      </c>
      <c r="GW393" s="240">
        <f t="shared" ca="1" si="795"/>
        <v>2.8726239279619454E-4</v>
      </c>
      <c r="GX393" s="240">
        <f t="shared" ca="1" si="796"/>
        <v>-3.8859981834875876E-4</v>
      </c>
      <c r="GY393" s="240">
        <f t="shared" ca="1" si="797"/>
        <v>-8.3682552624073179E-4</v>
      </c>
      <c r="GZ393" s="240">
        <f t="shared" ca="1" si="798"/>
        <v>-7.948501902008897E-4</v>
      </c>
      <c r="HA393" s="240">
        <f t="shared" ca="1" si="799"/>
        <v>-2.8726239279620354E-4</v>
      </c>
      <c r="HB393" s="240">
        <f t="shared" ca="1" si="800"/>
        <v>3.885998183487502E-4</v>
      </c>
      <c r="HC393" s="240">
        <f t="shared" ca="1" si="801"/>
        <v>8.3682552624072875E-4</v>
      </c>
      <c r="HD393" s="240">
        <f t="shared" ca="1" si="802"/>
        <v>7.9485019020089382E-4</v>
      </c>
      <c r="HE393" s="240">
        <f t="shared" ca="1" si="803"/>
        <v>2.8726239279621259E-4</v>
      </c>
      <c r="HF393" s="240">
        <f t="shared" ca="1" si="804"/>
        <v>-3.8859981834876424E-4</v>
      </c>
      <c r="HG393" s="240">
        <f t="shared" ca="1" si="805"/>
        <v>-8.3682552624073374E-4</v>
      </c>
      <c r="HH393" s="240">
        <f t="shared" ca="1" si="806"/>
        <v>-7.9485019020088699E-4</v>
      </c>
      <c r="HI393" s="240">
        <f t="shared" ca="1" si="807"/>
        <v>-2.8726239279619785E-4</v>
      </c>
      <c r="HJ393" s="240">
        <f t="shared" ca="1" si="808"/>
        <v>3.8859981834875567E-4</v>
      </c>
      <c r="HK393" s="240">
        <f t="shared" ca="1" si="809"/>
        <v>8.368255262407307E-4</v>
      </c>
      <c r="HL393" s="240">
        <f t="shared" ca="1" si="810"/>
        <v>7.9485019020089122E-4</v>
      </c>
      <c r="HM393" s="240">
        <f t="shared" ca="1" si="811"/>
        <v>2.872623927962069E-4</v>
      </c>
      <c r="HN393" s="240">
        <f t="shared" ca="1" si="812"/>
        <v>-3.8859981834874711E-4</v>
      </c>
      <c r="HO393" s="240">
        <f t="shared" ca="1" si="813"/>
        <v>-8.3682552624072756E-4</v>
      </c>
      <c r="HP393" s="240">
        <f t="shared" ca="1" si="814"/>
        <v>-7.9485019020089534E-4</v>
      </c>
      <c r="HQ393" s="240">
        <f t="shared" ca="1" si="815"/>
        <v>-2.8726239279619205E-4</v>
      </c>
      <c r="HR393" s="240">
        <f t="shared" ca="1" si="816"/>
        <v>3.8859981834876109E-4</v>
      </c>
      <c r="HS393" s="240">
        <f t="shared" ca="1" si="817"/>
        <v>8.3682552624073266E-4</v>
      </c>
      <c r="HT393" s="240">
        <f t="shared" ca="1" si="818"/>
        <v>7.9485019020088851E-4</v>
      </c>
      <c r="HU393" s="240">
        <f t="shared" ca="1" si="819"/>
        <v>2.872623927962011E-4</v>
      </c>
      <c r="HV393" s="240">
        <f t="shared" ca="1" si="820"/>
        <v>-3.8859981834875253E-4</v>
      </c>
      <c r="HW393" s="240">
        <f t="shared" ca="1" si="821"/>
        <v>-8.3682552624072962E-4</v>
      </c>
      <c r="HX393" s="240">
        <f t="shared" ca="1" si="822"/>
        <v>-7.9485019020089274E-4</v>
      </c>
      <c r="HY393" s="240">
        <f t="shared" ca="1" si="823"/>
        <v>-2.8726239279621015E-4</v>
      </c>
      <c r="HZ393" s="240">
        <f t="shared" ca="1" si="824"/>
        <v>3.8859981834874396E-4</v>
      </c>
      <c r="IA393" s="240">
        <f t="shared" ca="1" si="825"/>
        <v>8.3682552624072648E-4</v>
      </c>
      <c r="IB393" s="240">
        <f t="shared" ca="1" si="826"/>
        <v>7.9485019020088591E-4</v>
      </c>
      <c r="IC393" s="240">
        <f t="shared" ca="1" si="827"/>
        <v>2.872623927961953E-4</v>
      </c>
      <c r="ID393" s="240">
        <f t="shared" ca="1" si="828"/>
        <v>-3.88599818348758E-4</v>
      </c>
      <c r="IE393" s="240">
        <f t="shared" ca="1" si="829"/>
        <v>2.872623927961992E-4</v>
      </c>
      <c r="IF393" s="240">
        <f t="shared" ca="1" si="830"/>
        <v>-7.9485019020089003E-4</v>
      </c>
      <c r="IG393" s="240">
        <f t="shared" ca="1" si="831"/>
        <v>-2.8726239279620435E-4</v>
      </c>
      <c r="IH393" s="240">
        <f t="shared" ca="1" si="832"/>
        <v>3.8859981834874944E-4</v>
      </c>
      <c r="II393" s="240">
        <f t="shared" ca="1" si="833"/>
        <v>8.3682552624072854E-4</v>
      </c>
      <c r="IJ393" s="240">
        <f t="shared" ca="1" si="834"/>
        <v>7.9485019020089425E-4</v>
      </c>
      <c r="IK393" s="240">
        <f t="shared" ca="1" si="835"/>
        <v>2.872623927962134E-4</v>
      </c>
      <c r="IL393" s="240">
        <f t="shared" ca="1" si="836"/>
        <v>-3.8859981834874087E-4</v>
      </c>
      <c r="IM393" s="240">
        <f t="shared" ca="1" si="837"/>
        <v>-8.3682552624073352E-4</v>
      </c>
      <c r="IN393" s="240">
        <f t="shared" ca="1" si="838"/>
        <v>-7.9485019020088742E-4</v>
      </c>
      <c r="IO393" s="240">
        <f t="shared" ca="1" si="839"/>
        <v>-2.8726239279619855E-4</v>
      </c>
      <c r="IP393" s="240">
        <f t="shared" ca="1" si="840"/>
        <v>3.8859981834875491E-4</v>
      </c>
      <c r="IQ393" s="240">
        <f t="shared" ca="1" si="841"/>
        <v>8.3682552624073049E-4</v>
      </c>
      <c r="IR393" s="240">
        <f t="shared" ca="1" si="842"/>
        <v>7.9485019020089154E-4</v>
      </c>
      <c r="IS393" s="240">
        <f t="shared" ca="1" si="843"/>
        <v>2.8726239279620771E-4</v>
      </c>
      <c r="IT393" s="240">
        <f t="shared" ca="1" si="844"/>
        <v>-3.885998183487463E-4</v>
      </c>
      <c r="IU393" s="240">
        <f t="shared" ca="1" si="845"/>
        <v>-8.3682552624072724E-4</v>
      </c>
      <c r="IV393" s="240">
        <f t="shared" ca="1" si="846"/>
        <v>-7.9485019020089577E-4</v>
      </c>
      <c r="IW393" s="240">
        <f t="shared" ca="1" si="847"/>
        <v>-2.8726239279619291E-4</v>
      </c>
      <c r="IX393" s="240">
        <f t="shared" ca="1" si="848"/>
        <v>3.8859981834876034E-4</v>
      </c>
      <c r="IY393" s="240">
        <f t="shared" ca="1" si="849"/>
        <v>8.3682552624073244E-4</v>
      </c>
      <c r="IZ393" s="240">
        <f t="shared" ca="1" si="850"/>
        <v>7.9485019020088894E-4</v>
      </c>
      <c r="JA393" s="240">
        <f t="shared" ca="1" si="851"/>
        <v>2.8726239279620191E-4</v>
      </c>
      <c r="JB393" s="240">
        <f t="shared" ca="1" si="852"/>
        <v>-3.8859981834875177E-4</v>
      </c>
    </row>
    <row r="394" spans="2:262">
      <c r="B394" s="248">
        <v>33</v>
      </c>
      <c r="C394" s="247">
        <f t="shared" si="853"/>
        <v>6.4453125000000025E-4</v>
      </c>
      <c r="D394" s="244">
        <f t="shared" ca="1" si="597"/>
        <v>12.294940476854679</v>
      </c>
      <c r="E394" s="243">
        <f ca="1">AM361</f>
        <v>0.29494047685467845</v>
      </c>
      <c r="F394" s="242">
        <v>33</v>
      </c>
      <c r="G394" s="240">
        <f t="shared" ca="1" si="854"/>
        <v>2.0761518561563819E-3</v>
      </c>
      <c r="H394" s="240">
        <f t="shared" ca="1" si="598"/>
        <v>1.8132798579761763E-3</v>
      </c>
      <c r="I394" s="240">
        <f t="shared" ca="1" si="599"/>
        <v>4.2450810590290578E-4</v>
      </c>
      <c r="J394" s="240">
        <f t="shared" ca="1" si="600"/>
        <v>-1.2278487567969959E-3</v>
      </c>
      <c r="K394" s="240">
        <f t="shared" ca="1" si="601"/>
        <v>-2.1178111071359679E-3</v>
      </c>
      <c r="L394" s="240">
        <f t="shared" ca="1" si="602"/>
        <v>-1.6927844921324959E-3</v>
      </c>
      <c r="M394" s="240">
        <f t="shared" ca="1" si="603"/>
        <v>-2.1667597451903334E-4</v>
      </c>
      <c r="N394" s="240">
        <f t="shared" ca="1" si="604"/>
        <v>1.3939707531299178E-3</v>
      </c>
      <c r="O394" s="240">
        <f t="shared" ca="1" si="605"/>
        <v>2.1390746794405194E-3</v>
      </c>
      <c r="P394" s="240">
        <f t="shared" ca="1" si="606"/>
        <v>1.5559866862594465E-3</v>
      </c>
      <c r="Q394" s="240">
        <f t="shared" ca="1" si="607"/>
        <v>6.7571350534054468E-6</v>
      </c>
      <c r="R394" s="240">
        <f t="shared" ca="1" si="608"/>
        <v>-1.5466680490882723E-3</v>
      </c>
      <c r="S394" s="240">
        <f t="shared" ca="1" si="609"/>
        <v>-2.139737793244893E-3</v>
      </c>
      <c r="T394" s="240">
        <f t="shared" ca="1" si="610"/>
        <v>-1.4042038780088745E-3</v>
      </c>
      <c r="U394" s="241">
        <f t="shared" ca="1" si="611"/>
        <v>2.0322677931661063E-4</v>
      </c>
      <c r="V394" s="240">
        <f t="shared" ca="1" si="612"/>
        <v>1.6844700862391454E-3</v>
      </c>
      <c r="W394" s="240">
        <f t="shared" ca="1" si="613"/>
        <v>2.1197940624006584E-3</v>
      </c>
      <c r="X394" s="240">
        <f t="shared" ca="1" si="614"/>
        <v>1.2388978187971549E-3</v>
      </c>
      <c r="Y394" s="240">
        <f t="shared" ca="1" si="615"/>
        <v>-4.1125350870674967E-4</v>
      </c>
      <c r="Z394" s="240">
        <f t="shared" ca="1" si="616"/>
        <v>-1.8060497556345212E-3</v>
      </c>
      <c r="AA394" s="240">
        <f t="shared" ca="1" si="617"/>
        <v>-2.0794355559381962E-3</v>
      </c>
      <c r="AB394" s="240">
        <f t="shared" ca="1" si="618"/>
        <v>-1.0616604963399777E-3</v>
      </c>
      <c r="AC394" s="240">
        <f t="shared" ca="1" si="619"/>
        <v>6.1531964199401006E-4</v>
      </c>
      <c r="AD394" s="240">
        <f t="shared" ca="1" si="620"/>
        <v>1.9102361785959109E-3</v>
      </c>
      <c r="AE394" s="240">
        <f t="shared" ca="1" si="621"/>
        <v>2.0190509483369451E-3</v>
      </c>
      <c r="AF394" s="240">
        <f t="shared" ca="1" si="622"/>
        <v>8.7419880294038721E-4</v>
      </c>
      <c r="AG394" s="240">
        <f t="shared" ca="1" si="623"/>
        <v>-8.1345991076093248E-4</v>
      </c>
      <c r="AH394" s="240">
        <f t="shared" ca="1" si="624"/>
        <v>-1.9960259829161055E-3</v>
      </c>
      <c r="AI394" s="240">
        <f t="shared" ca="1" si="625"/>
        <v>-1.9392217763776899E-3</v>
      </c>
      <c r="AJ394" s="240">
        <f t="shared" ca="1" si="626"/>
        <v>-6.7831809718280425E-4</v>
      </c>
      <c r="AK394" s="240">
        <f t="shared" ca="1" si="627"/>
        <v>1.0037661159048067E-3</v>
      </c>
      <c r="AL394" s="240">
        <f t="shared" ca="1" si="628"/>
        <v>2.0625929658820248E-3</v>
      </c>
      <c r="AM394" s="240">
        <f t="shared" ca="1" si="629"/>
        <v>1.8407168386254617E-3</v>
      </c>
      <c r="AN394" s="240">
        <f t="shared" ca="1" si="630"/>
        <v>4.7590481734296043E-4</v>
      </c>
      <c r="AO394" s="240">
        <f t="shared" ca="1" si="631"/>
        <v>-1.1844055046381428E-3</v>
      </c>
      <c r="AP394" s="240">
        <f t="shared" ca="1" si="632"/>
        <v>-2.1092960510584917E-3</v>
      </c>
      <c r="AQ394" s="240">
        <f t="shared" ca="1" si="633"/>
        <v>-1.7244847914790911E-3</v>
      </c>
      <c r="AR394" s="240">
        <f t="shared" ca="1" si="634"/>
        <v>-2.6890831395606741E-4</v>
      </c>
      <c r="AS394" s="240">
        <f t="shared" ca="1" si="635"/>
        <v>1.3536384208999051E-3</v>
      </c>
      <c r="AT394" s="240">
        <f t="shared" ca="1" si="636"/>
        <v>2.1356854622047554E-3</v>
      </c>
      <c r="AU394" s="240">
        <f t="shared" ca="1" si="637"/>
        <v>1.5916450130914926E-3</v>
      </c>
      <c r="AV394" s="240">
        <f t="shared" ca="1" si="638"/>
        <v>5.9322076505532594E-5</v>
      </c>
      <c r="AW394" s="240">
        <f t="shared" ca="1" si="639"/>
        <v>-1.5098350591943748E-3</v>
      </c>
      <c r="AX394" s="240">
        <f t="shared" ca="1" si="640"/>
        <v>-2.1415070548655548E-3</v>
      </c>
      <c r="AY394" s="240">
        <f t="shared" ca="1" si="641"/>
        <v>-1.4434768231461582E-3</v>
      </c>
      <c r="AZ394" s="240">
        <f t="shared" ca="1" si="642"/>
        <v>1.5083546497048886E-4</v>
      </c>
      <c r="BA394" s="240">
        <f t="shared" ca="1" si="643"/>
        <v>1.6514911605089975E-3</v>
      </c>
      <c r="BB394" s="240">
        <f t="shared" ca="1" si="644"/>
        <v>2.1267047639211617E-3</v>
      </c>
      <c r="BC394" s="240">
        <f t="shared" ca="1" si="645"/>
        <v>1.2814071623092286E-3</v>
      </c>
      <c r="BD394" s="240">
        <f t="shared" ca="1" si="646"/>
        <v>-3.5954037846379165E-4</v>
      </c>
      <c r="BE394" s="240">
        <f t="shared" ca="1" si="647"/>
        <v>-1.777242499151017E-3</v>
      </c>
      <c r="BF394" s="240">
        <f t="shared" ca="1" si="648"/>
        <v>-2.0914211435251258E-3</v>
      </c>
      <c r="BG394" s="240">
        <f t="shared" ca="1" si="649"/>
        <v>-1.1069968500108526E-3</v>
      </c>
      <c r="BH394" s="240">
        <f t="shared" ca="1" si="650"/>
        <v>5.6478272156772484E-4</v>
      </c>
      <c r="BI394" s="240">
        <f t="shared" ca="1" si="651"/>
        <v>1.885878020986637E-3</v>
      </c>
      <c r="BJ394" s="240">
        <f t="shared" ca="1" si="652"/>
        <v>2.03599599422985E-3</v>
      </c>
      <c r="BK394" s="240">
        <f t="shared" ca="1" si="653"/>
        <v>9.2192555290083762E-4</v>
      </c>
      <c r="BL394" s="240">
        <f t="shared" ca="1" si="654"/>
        <v>-7.6458589832131981E-4</v>
      </c>
      <c r="BM394" s="240">
        <f t="shared" ca="1" si="655"/>
        <v>-1.9763515065543626E-3</v>
      </c>
      <c r="BN394" s="240">
        <f t="shared" ca="1" si="656"/>
        <v>-1.960963090521517E-3</v>
      </c>
      <c r="BO394" s="240">
        <f t="shared" ca="1" si="657"/>
        <v>-7.2797560874061549E-4</v>
      </c>
      <c r="BP394" s="240">
        <f t="shared" ca="1" si="658"/>
        <v>9.5702569490891266E-4</v>
      </c>
      <c r="BQ394" s="240">
        <f t="shared" ca="1" si="659"/>
        <v>2.0477916467303392E-3</v>
      </c>
      <c r="BR394" s="240">
        <f t="shared" ca="1" si="660"/>
        <v>1.8670450402799943E-3</v>
      </c>
      <c r="BS394" s="240">
        <f t="shared" ca="1" si="661"/>
        <v>5.2701486151627392E-4</v>
      </c>
      <c r="BT394" s="240">
        <f t="shared" ca="1" si="662"/>
        <v>-1.1402488108910713E-3</v>
      </c>
      <c r="BU394" s="240">
        <f t="shared" ca="1" si="663"/>
        <v>-2.0995104339115184E-3</v>
      </c>
      <c r="BV394" s="240">
        <f t="shared" ca="1" si="664"/>
        <v>-1.7551463256699374E-3</v>
      </c>
      <c r="BW394" s="240">
        <f t="shared" ca="1" si="665"/>
        <v>-3.2097867307990201E-4</v>
      </c>
      <c r="BX394" s="240">
        <f t="shared" ca="1" si="666"/>
        <v>1.3124907075009443E-3</v>
      </c>
      <c r="BY394" s="240">
        <f t="shared" ca="1" si="667"/>
        <v>2.131009787904981E-3</v>
      </c>
      <c r="BZ394" s="240">
        <f t="shared" ca="1" si="668"/>
        <v>1.6263445924831002E-3</v>
      </c>
      <c r="CA394" s="240">
        <f t="shared" ca="1" si="669"/>
        <v>1.1185128455697938E-4</v>
      </c>
      <c r="CB394" s="240">
        <f t="shared" ca="1" si="670"/>
        <v>-1.4720926011171798E-3</v>
      </c>
      <c r="CC394" s="240">
        <f t="shared" ca="1" si="671"/>
        <v>-2.1419863527124719E-3</v>
      </c>
      <c r="CD394" s="240">
        <f t="shared" ca="1" si="672"/>
        <v>-1.4818802718202621E-3</v>
      </c>
      <c r="CE394" s="240">
        <f t="shared" ca="1" si="673"/>
        <v>9.8353292980358641E-5</v>
      </c>
      <c r="CF394" s="240">
        <f t="shared" ca="1" si="674"/>
        <v>1.6175174382569838E-3</v>
      </c>
      <c r="CG394" s="240">
        <f t="shared" ca="1" si="675"/>
        <v>2.1323344180144929E-3</v>
      </c>
      <c r="CH394" s="240">
        <f t="shared" ca="1" si="676"/>
        <v>1.3231446340616247E-3</v>
      </c>
      <c r="CI394" s="240">
        <f t="shared" ca="1" si="677"/>
        <v>-3.0761067454093184E-4</v>
      </c>
      <c r="CJ394" s="240">
        <f t="shared" ca="1" si="678"/>
        <v>-1.747364698241406E-3</v>
      </c>
      <c r="CK394" s="240">
        <f t="shared" ca="1" si="679"/>
        <v>-2.1021469372184678E-3</v>
      </c>
      <c r="CL394" s="240">
        <f t="shared" ca="1" si="680"/>
        <v>-1.1516663901725527E-3</v>
      </c>
      <c r="CM394" s="240">
        <f t="shared" ca="1" si="681"/>
        <v>5.139055971485609E-4</v>
      </c>
      <c r="CN394" s="240">
        <f t="shared" ca="1" si="682"/>
        <v>1.8603838809750453E-3</v>
      </c>
      <c r="CO394" s="240">
        <f t="shared" ca="1" si="683"/>
        <v>2.0517146322666224E-3</v>
      </c>
      <c r="CP394" s="240">
        <f t="shared" ca="1" si="684"/>
        <v>9.6909696938123047E-4</v>
      </c>
      <c r="CQ394" s="240">
        <f t="shared" ca="1" si="685"/>
        <v>-7.1525132792627346E-4</v>
      </c>
      <c r="CR394" s="240">
        <f t="shared" ca="1" si="686"/>
        <v>-1.955486549945617E-3</v>
      </c>
      <c r="CS394" s="240">
        <f t="shared" ca="1" si="687"/>
        <v>-1.9815231938247434E-3</v>
      </c>
      <c r="CT394" s="240">
        <f t="shared" ca="1" si="688"/>
        <v>-7.7719461501247588E-4</v>
      </c>
      <c r="CU394" s="240">
        <f t="shared" ca="1" si="689"/>
        <v>9.0970879741990806E-4</v>
      </c>
      <c r="CV394" s="240">
        <f t="shared" ca="1" si="690"/>
        <v>2.0317568144625269E-3</v>
      </c>
      <c r="CW394" s="240">
        <f t="shared" ca="1" si="691"/>
        <v>1.8922486038155696E-3</v>
      </c>
      <c r="CX394" s="240">
        <f t="shared" ca="1" si="692"/>
        <v>5.7780745164335765E-4</v>
      </c>
      <c r="CY394" s="240">
        <f t="shared" ca="1" si="693"/>
        <v>-1.095405273896975E-3</v>
      </c>
      <c r="CZ394" s="240">
        <f t="shared" ca="1" si="694"/>
        <v>-2.08846015018491E-3</v>
      </c>
      <c r="DA394" s="240">
        <f t="shared" ca="1" si="695"/>
        <v>-1.7847506253433443E-3</v>
      </c>
      <c r="DB394" s="240">
        <f t="shared" ca="1" si="696"/>
        <v>-3.728556866532313E-4</v>
      </c>
      <c r="DC394" s="240">
        <f t="shared" ca="1" si="697"/>
        <v>1.2705523987769798E-3</v>
      </c>
      <c r="DD394" s="240">
        <f t="shared" ca="1" si="698"/>
        <v>2.1250504729925629E-3</v>
      </c>
      <c r="DE394" s="240">
        <f t="shared" ca="1" si="699"/>
        <v>1.6600645227051278E-3</v>
      </c>
      <c r="DF394" s="240">
        <f t="shared" ca="1" si="700"/>
        <v>1.6431311757698279E-4</v>
      </c>
      <c r="DG394" s="240">
        <f t="shared" ca="1" si="701"/>
        <v>-1.4334634095021707E-3</v>
      </c>
      <c r="DH394" s="240">
        <f t="shared" ca="1" si="702"/>
        <v>-2.1411753980745433E-3</v>
      </c>
      <c r="DI394" s="240">
        <f t="shared" ca="1" si="703"/>
        <v>-1.519391091229683E-3</v>
      </c>
      <c r="DJ394" s="240">
        <f t="shared" ca="1" si="704"/>
        <v>4.5811876644218682E-5</v>
      </c>
      <c r="DK394" s="240">
        <f t="shared" ca="1" si="705"/>
        <v>1.5825693839830466E-3</v>
      </c>
      <c r="DL394" s="240">
        <f t="shared" ca="1" si="706"/>
        <v>2.1366796335875304E-3</v>
      </c>
      <c r="DM394" s="240">
        <f t="shared" ca="1" si="707"/>
        <v>1.3640850929620384E-3</v>
      </c>
      <c r="DN394" s="240">
        <f t="shared" ca="1" si="708"/>
        <v>-2.5549567745001742E-4</v>
      </c>
      <c r="DO394" s="240">
        <f t="shared" ca="1" si="709"/>
        <v>-1.7164343501757402E-3</v>
      </c>
      <c r="DP394" s="240">
        <f t="shared" ca="1" si="710"/>
        <v>-2.1116064762011695E-3</v>
      </c>
      <c r="DQ394" s="240">
        <f t="shared" ca="1" si="711"/>
        <v>-1.195642209564406E-3</v>
      </c>
      <c r="DR394" s="240">
        <f t="shared" ca="1" si="712"/>
        <v>4.627189152138281E-4</v>
      </c>
      <c r="DS394" s="240">
        <f t="shared" ca="1" si="713"/>
        <v>1.8337691152777811E-3</v>
      </c>
      <c r="DT394" s="240">
        <f t="shared" ca="1" si="714"/>
        <v>2.0661973941274734E-3</v>
      </c>
      <c r="DU394" s="240">
        <f t="shared" ca="1" si="715"/>
        <v>1.0156846380841513E-3</v>
      </c>
      <c r="DV394" s="240">
        <f t="shared" ca="1" si="716"/>
        <v>-6.6548591687624014E-4</v>
      </c>
      <c r="DW394" s="240">
        <f t="shared" ca="1" si="717"/>
        <v>-1.9334436813595297E-3</v>
      </c>
      <c r="DX394" s="240">
        <f t="shared" ca="1" si="718"/>
        <v>-2.0008897016499405E-3</v>
      </c>
      <c r="DY394" s="240">
        <f t="shared" ca="1" si="719"/>
        <v>-8.2594546830944506E-4</v>
      </c>
      <c r="DZ394" s="240">
        <f t="shared" ca="1" si="720"/>
        <v>8.6184392536752712E-4</v>
      </c>
      <c r="EA394" s="240">
        <f t="shared" ca="1" si="721"/>
        <v>2.0144981278619589E-3</v>
      </c>
      <c r="EB394" s="240">
        <f t="shared" ca="1" si="722"/>
        <v>1.9163123475479462E-3</v>
      </c>
      <c r="EC394" s="240">
        <f t="shared" ca="1" si="723"/>
        <v>6.2825199216719858E-4</v>
      </c>
      <c r="ED394" s="240">
        <f t="shared" ca="1" si="724"/>
        <v>-1.0499019057257112E-3</v>
      </c>
      <c r="EE394" s="240">
        <f t="shared" ca="1" si="725"/>
        <v>-2.0761518561563819E-3</v>
      </c>
      <c r="EF394" s="240">
        <f t="shared" ca="1" si="726"/>
        <v>-1.8132798579761772E-3</v>
      </c>
      <c r="EG394" s="240">
        <f t="shared" ca="1" si="727"/>
        <v>-4.2450810590290784E-4</v>
      </c>
      <c r="EH394" s="240">
        <f t="shared" ca="1" si="728"/>
        <v>1.2278487567969941E-3</v>
      </c>
      <c r="EI394" s="240">
        <f t="shared" ca="1" si="729"/>
        <v>2.1178111071359675E-3</v>
      </c>
      <c r="EJ394" s="240">
        <f t="shared" ca="1" si="730"/>
        <v>1.6927844921324979E-3</v>
      </c>
      <c r="EK394" s="240">
        <f t="shared" ca="1" si="731"/>
        <v>2.1667597451903637E-4</v>
      </c>
      <c r="EL394" s="240">
        <f t="shared" ca="1" si="732"/>
        <v>-1.3939707531299154E-3</v>
      </c>
      <c r="EM394" s="240">
        <f t="shared" ca="1" si="733"/>
        <v>-2.1390746794405194E-3</v>
      </c>
      <c r="EN394" s="240">
        <f t="shared" ca="1" si="734"/>
        <v>-1.5559866862594497E-3</v>
      </c>
      <c r="EO394" s="240">
        <f t="shared" ca="1" si="735"/>
        <v>-6.7571350534103257E-6</v>
      </c>
      <c r="EP394" s="240">
        <f t="shared" ca="1" si="736"/>
        <v>1.5466680490882688E-3</v>
      </c>
      <c r="EQ394" s="240">
        <f t="shared" ca="1" si="737"/>
        <v>2.1397377932448934E-3</v>
      </c>
      <c r="ER394" s="240">
        <f t="shared" ca="1" si="738"/>
        <v>1.4042038780088782E-3</v>
      </c>
      <c r="ES394" s="240">
        <f t="shared" ca="1" si="739"/>
        <v>-2.0322677931660575E-4</v>
      </c>
      <c r="ET394" s="240">
        <f t="shared" ca="1" si="740"/>
        <v>-1.6844700862391421E-3</v>
      </c>
      <c r="EU394" s="240">
        <f t="shared" ca="1" si="741"/>
        <v>-2.1197940624006588E-3</v>
      </c>
      <c r="EV394" s="240">
        <f t="shared" ca="1" si="742"/>
        <v>-1.2388978187971591E-3</v>
      </c>
      <c r="EW394" s="240">
        <f t="shared" ca="1" si="743"/>
        <v>4.1125350870674468E-4</v>
      </c>
      <c r="EX394" s="240">
        <f t="shared" ca="1" si="744"/>
        <v>1.8060497556345169E-3</v>
      </c>
      <c r="EY394" s="240">
        <f t="shared" ca="1" si="745"/>
        <v>2.0794355559381984E-3</v>
      </c>
      <c r="EZ394" s="240">
        <f t="shared" ca="1" si="746"/>
        <v>1.0616604963399855E-3</v>
      </c>
      <c r="FA394" s="240">
        <f t="shared" ca="1" si="747"/>
        <v>-6.153196419940016E-4</v>
      </c>
      <c r="FB394" s="240">
        <f t="shared" ca="1" si="748"/>
        <v>-1.9102361785959068E-3</v>
      </c>
      <c r="FC394" s="240">
        <f t="shared" ca="1" si="749"/>
        <v>-2.0190509483369486E-3</v>
      </c>
      <c r="FD394" s="240">
        <f t="shared" ca="1" si="750"/>
        <v>-8.7419880294039502E-4</v>
      </c>
      <c r="FE394" s="240">
        <f t="shared" ca="1" si="751"/>
        <v>8.1345991076092435E-4</v>
      </c>
      <c r="FF394" s="240">
        <f t="shared" ca="1" si="752"/>
        <v>1.9960259829161025E-3</v>
      </c>
      <c r="FG394" s="240">
        <f t="shared" ca="1" si="753"/>
        <v>1.9392217763776936E-3</v>
      </c>
      <c r="FH394" s="240">
        <f t="shared" ca="1" si="754"/>
        <v>6.783180971828126E-4</v>
      </c>
      <c r="FI394" s="240">
        <f t="shared" ca="1" si="755"/>
        <v>-1.0037661159047991E-3</v>
      </c>
      <c r="FJ394" s="240">
        <f t="shared" ca="1" si="756"/>
        <v>-2.0625929658820309E-3</v>
      </c>
      <c r="FK394" s="240">
        <f t="shared" ca="1" si="757"/>
        <v>-1.840716838625466E-3</v>
      </c>
      <c r="FL394" s="240">
        <f t="shared" ca="1" si="758"/>
        <v>-4.7590481734293918E-4</v>
      </c>
      <c r="FM394" s="240">
        <f t="shared" ca="1" si="759"/>
        <v>1.1844055046381359E-3</v>
      </c>
      <c r="FN394" s="240">
        <f t="shared" ca="1" si="760"/>
        <v>2.1092960510584961E-3</v>
      </c>
      <c r="FO394" s="240">
        <f t="shared" ca="1" si="761"/>
        <v>1.7244847914790961E-3</v>
      </c>
      <c r="FP394" s="240">
        <f t="shared" ca="1" si="762"/>
        <v>2.6890831395604583E-4</v>
      </c>
      <c r="FQ394" s="240">
        <f t="shared" ca="1" si="763"/>
        <v>-1.3536384208998982E-3</v>
      </c>
      <c r="FR394" s="240">
        <f t="shared" ca="1" si="764"/>
        <v>-2.1356854622047567E-3</v>
      </c>
      <c r="FS394" s="240">
        <f t="shared" ca="1" si="765"/>
        <v>-1.5916450130915036E-3</v>
      </c>
      <c r="FT394" s="240">
        <f t="shared" ca="1" si="766"/>
        <v>-5.9322076505518282E-5</v>
      </c>
      <c r="FU394" s="240">
        <f t="shared" ca="1" si="767"/>
        <v>1.5098350591943631E-3</v>
      </c>
      <c r="FV394" s="240">
        <f t="shared" ca="1" si="768"/>
        <v>2.1415070548655543E-3</v>
      </c>
      <c r="FW394" s="240">
        <f t="shared" ca="1" si="769"/>
        <v>1.4434768231461703E-3</v>
      </c>
      <c r="FX394" s="240">
        <f t="shared" ca="1" si="770"/>
        <v>-1.5083546497050274E-4</v>
      </c>
      <c r="FY394" s="240">
        <f t="shared" ca="1" si="771"/>
        <v>-1.6514911605089873E-3</v>
      </c>
      <c r="FZ394" s="240">
        <f t="shared" ca="1" si="772"/>
        <v>-2.1267047639211595E-3</v>
      </c>
      <c r="GA394" s="240">
        <f t="shared" ca="1" si="773"/>
        <v>-1.281407162309242E-3</v>
      </c>
      <c r="GB394" s="240">
        <f t="shared" ca="1" si="774"/>
        <v>3.5954037846380564E-4</v>
      </c>
      <c r="GC394" s="240">
        <f t="shared" ca="1" si="775"/>
        <v>1.7772424991510081E-3</v>
      </c>
      <c r="GD394" s="240">
        <f t="shared" ca="1" si="776"/>
        <v>2.0914211435251228E-3</v>
      </c>
      <c r="GE394" s="240">
        <f t="shared" ca="1" si="777"/>
        <v>1.1069968500108664E-3</v>
      </c>
      <c r="GF394" s="240">
        <f t="shared" ca="1" si="778"/>
        <v>-5.647827215677385E-4</v>
      </c>
      <c r="GG394" s="240">
        <f t="shared" ca="1" si="779"/>
        <v>-1.8858780209866292E-3</v>
      </c>
      <c r="GH394" s="240">
        <f t="shared" ca="1" si="780"/>
        <v>-2.0359959942298457E-3</v>
      </c>
      <c r="GI394" s="240">
        <f t="shared" ca="1" si="781"/>
        <v>-9.2192555290085214E-4</v>
      </c>
      <c r="GJ394" s="240">
        <f t="shared" ca="1" si="782"/>
        <v>7.6458589832133304E-4</v>
      </c>
      <c r="GK394" s="240">
        <f t="shared" ca="1" si="783"/>
        <v>1.9763515065543565E-3</v>
      </c>
      <c r="GL394" s="240">
        <f t="shared" ca="1" si="784"/>
        <v>1.9609630905215113E-3</v>
      </c>
      <c r="GM394" s="240">
        <f t="shared" ca="1" si="785"/>
        <v>7.2797560874063088E-4</v>
      </c>
      <c r="GN394" s="240">
        <f t="shared" ca="1" si="786"/>
        <v>-9.5702569490892534E-4</v>
      </c>
      <c r="GO394" s="240">
        <f t="shared" ca="1" si="787"/>
        <v>-2.0477916467303344E-3</v>
      </c>
      <c r="GP394" s="240">
        <f t="shared" ca="1" si="788"/>
        <v>-1.8670450402799874E-3</v>
      </c>
      <c r="GQ394" s="240">
        <f t="shared" ca="1" si="789"/>
        <v>-5.2701486151628964E-4</v>
      </c>
      <c r="GR394" s="240">
        <f t="shared" ca="1" si="790"/>
        <v>1.1402488108910834E-3</v>
      </c>
      <c r="GS394" s="240">
        <f t="shared" ca="1" si="791"/>
        <v>2.0995104339115154E-3</v>
      </c>
      <c r="GT394" s="240">
        <f t="shared" ca="1" si="792"/>
        <v>1.7551463256699291E-3</v>
      </c>
      <c r="GU394" s="240">
        <f t="shared" ca="1" si="793"/>
        <v>3.2097867307991795E-4</v>
      </c>
      <c r="GV394" s="240">
        <f t="shared" ca="1" si="794"/>
        <v>-1.3124907075009557E-3</v>
      </c>
      <c r="GW394" s="240">
        <f t="shared" ca="1" si="795"/>
        <v>-2.1310097879049797E-3</v>
      </c>
      <c r="GX394" s="240">
        <f t="shared" ca="1" si="796"/>
        <v>-1.6263445924830913E-3</v>
      </c>
      <c r="GY394" s="240">
        <f t="shared" ca="1" si="797"/>
        <v>-1.1185128455699575E-4</v>
      </c>
      <c r="GZ394" s="240">
        <f t="shared" ca="1" si="798"/>
        <v>1.4720926011171902E-3</v>
      </c>
      <c r="HA394" s="240">
        <f t="shared" ca="1" si="799"/>
        <v>2.1419863527124714E-3</v>
      </c>
      <c r="HB394" s="240">
        <f t="shared" ca="1" si="800"/>
        <v>1.4818802718202519E-3</v>
      </c>
      <c r="HC394" s="240">
        <f t="shared" ca="1" si="801"/>
        <v>-9.8353292980342269E-5</v>
      </c>
      <c r="HD394" s="240">
        <f t="shared" ca="1" si="802"/>
        <v>-1.6175174382569929E-3</v>
      </c>
      <c r="HE394" s="240">
        <f t="shared" ca="1" si="803"/>
        <v>-2.1323344180144946E-3</v>
      </c>
      <c r="HF394" s="240">
        <f t="shared" ca="1" si="804"/>
        <v>-1.3231446340616255E-3</v>
      </c>
      <c r="HG394" s="240">
        <f t="shared" ca="1" si="805"/>
        <v>3.0761067454090083E-4</v>
      </c>
      <c r="HH394" s="240">
        <f t="shared" ca="1" si="806"/>
        <v>1.7473646982414056E-3</v>
      </c>
      <c r="HI394" s="240">
        <f t="shared" ca="1" si="807"/>
        <v>2.1021469372184739E-3</v>
      </c>
      <c r="HJ394" s="240">
        <f t="shared" ca="1" si="808"/>
        <v>1.1516663901725535E-3</v>
      </c>
      <c r="HK394" s="240">
        <f t="shared" ca="1" si="809"/>
        <v>-5.1390559714853043E-4</v>
      </c>
      <c r="HL394" s="240">
        <f t="shared" ca="1" si="810"/>
        <v>-1.8603838809750448E-3</v>
      </c>
      <c r="HM394" s="240">
        <f t="shared" ca="1" si="811"/>
        <v>-2.0517146322666315E-3</v>
      </c>
      <c r="HN394" s="240">
        <f t="shared" ca="1" si="812"/>
        <v>-9.6909696938123145E-4</v>
      </c>
      <c r="HO394" s="240">
        <f t="shared" ca="1" si="813"/>
        <v>7.1525132792624386E-4</v>
      </c>
      <c r="HP394" s="240">
        <f t="shared" ca="1" si="814"/>
        <v>1.9554865499456166E-3</v>
      </c>
      <c r="HQ394" s="240">
        <f t="shared" ca="1" si="815"/>
        <v>1.9815231938247555E-3</v>
      </c>
      <c r="HR394" s="240">
        <f t="shared" ca="1" si="816"/>
        <v>7.7719461501247686E-4</v>
      </c>
      <c r="HS394" s="240">
        <f t="shared" ca="1" si="817"/>
        <v>-9.0970879741987976E-4</v>
      </c>
      <c r="HT394" s="240">
        <f t="shared" ca="1" si="818"/>
        <v>-2.0317568144625269E-3</v>
      </c>
      <c r="HU394" s="240">
        <f t="shared" ca="1" si="819"/>
        <v>-1.8922486038155844E-3</v>
      </c>
      <c r="HV394" s="240">
        <f t="shared" ca="1" si="820"/>
        <v>-5.7780745164335862E-4</v>
      </c>
      <c r="HW394" s="240">
        <f t="shared" ca="1" si="821"/>
        <v>1.0954052738969477E-3</v>
      </c>
      <c r="HX394" s="240">
        <f t="shared" ca="1" si="822"/>
        <v>2.08846015018491E-3</v>
      </c>
      <c r="HY394" s="240">
        <f t="shared" ca="1" si="823"/>
        <v>1.7847506253433616E-3</v>
      </c>
      <c r="HZ394" s="240">
        <f t="shared" ca="1" si="824"/>
        <v>3.7285568665323249E-4</v>
      </c>
      <c r="IA394" s="240">
        <f t="shared" ca="1" si="825"/>
        <v>-1.2705523987769545E-3</v>
      </c>
      <c r="IB394" s="240">
        <f t="shared" ca="1" si="826"/>
        <v>-2.1250504729925625E-3</v>
      </c>
      <c r="IC394" s="240">
        <f t="shared" ca="1" si="827"/>
        <v>-1.6600645227051476E-3</v>
      </c>
      <c r="ID394" s="240">
        <f t="shared" ca="1" si="828"/>
        <v>-1.6431311757698387E-4</v>
      </c>
      <c r="IE394" s="240">
        <f t="shared" ca="1" si="829"/>
        <v>-8.420911954724259E-4</v>
      </c>
      <c r="IF394" s="240">
        <f t="shared" ca="1" si="830"/>
        <v>2.1411753980745433E-3</v>
      </c>
      <c r="IG394" s="240">
        <f t="shared" ca="1" si="831"/>
        <v>1.5193910912297049E-3</v>
      </c>
      <c r="IH394" s="240">
        <f t="shared" ca="1" si="832"/>
        <v>-4.5811876644217707E-5</v>
      </c>
      <c r="II394" s="240">
        <f t="shared" ca="1" si="833"/>
        <v>-1.5825693839830257E-3</v>
      </c>
      <c r="IJ394" s="240">
        <f t="shared" ca="1" si="834"/>
        <v>-2.1366796335875304E-3</v>
      </c>
      <c r="IK394" s="240">
        <f t="shared" ca="1" si="835"/>
        <v>-1.3640850929620624E-3</v>
      </c>
      <c r="IL394" s="240">
        <f t="shared" ca="1" si="836"/>
        <v>2.5549567745001634E-4</v>
      </c>
      <c r="IM394" s="240">
        <f t="shared" ca="1" si="837"/>
        <v>1.7164343501757213E-3</v>
      </c>
      <c r="IN394" s="240">
        <f t="shared" ca="1" si="838"/>
        <v>2.1116064762011699E-3</v>
      </c>
      <c r="IO394" s="240">
        <f t="shared" ca="1" si="839"/>
        <v>1.1956422095644318E-3</v>
      </c>
      <c r="IP394" s="240">
        <f t="shared" ca="1" si="840"/>
        <v>-4.6271891521382691E-4</v>
      </c>
      <c r="IQ394" s="240">
        <f t="shared" ca="1" si="841"/>
        <v>-1.8337691152777646E-3</v>
      </c>
      <c r="IR394" s="240">
        <f t="shared" ca="1" si="842"/>
        <v>-2.0661973941274738E-3</v>
      </c>
      <c r="IS394" s="240">
        <f t="shared" ca="1" si="843"/>
        <v>-1.015684638084179E-3</v>
      </c>
      <c r="IT394" s="240">
        <f t="shared" ca="1" si="844"/>
        <v>6.6548591687623927E-4</v>
      </c>
      <c r="IU394" s="240">
        <f t="shared" ca="1" si="845"/>
        <v>1.9334436813595163E-3</v>
      </c>
      <c r="IV394" s="240">
        <f t="shared" ca="1" si="846"/>
        <v>2.0008897016499409E-3</v>
      </c>
      <c r="IW394" s="240">
        <f t="shared" ca="1" si="847"/>
        <v>8.2594546830947423E-4</v>
      </c>
      <c r="IX394" s="240">
        <f t="shared" ca="1" si="848"/>
        <v>-8.6184392536752604E-4</v>
      </c>
      <c r="IY394" s="240">
        <f t="shared" ca="1" si="849"/>
        <v>-2.0144981278619476E-3</v>
      </c>
      <c r="IZ394" s="240">
        <f t="shared" ca="1" si="850"/>
        <v>-1.9163123475479467E-3</v>
      </c>
      <c r="JA394" s="240">
        <f t="shared" ca="1" si="851"/>
        <v>-6.282519921672285E-4</v>
      </c>
      <c r="JB394" s="240">
        <f t="shared" ca="1" si="852"/>
        <v>1.0499019057257104E-3</v>
      </c>
    </row>
    <row r="395" spans="2:262">
      <c r="B395" s="248">
        <v>34</v>
      </c>
      <c r="C395" s="247">
        <f t="shared" si="853"/>
        <v>6.6406250000000026E-4</v>
      </c>
      <c r="D395" s="244">
        <f t="shared" ca="1" si="597"/>
        <v>12.290393721858125</v>
      </c>
      <c r="E395" s="243">
        <f ca="1">AN361</f>
        <v>0.29039372185812451</v>
      </c>
      <c r="F395" s="242">
        <v>34</v>
      </c>
      <c r="G395" s="240">
        <f t="shared" ca="1" si="854"/>
        <v>-4.3359893971347402E-4</v>
      </c>
      <c r="H395" s="240">
        <f t="shared" ca="1" si="598"/>
        <v>-3.7366683808418992E-4</v>
      </c>
      <c r="I395" s="240">
        <f t="shared" ca="1" si="599"/>
        <v>-6.8279682776143107E-5</v>
      </c>
      <c r="J395" s="240">
        <f t="shared" ca="1" si="600"/>
        <v>2.8195917327932451E-4</v>
      </c>
      <c r="K395" s="240">
        <f t="shared" ca="1" si="601"/>
        <v>4.4698409821012822E-4</v>
      </c>
      <c r="L395" s="240">
        <f t="shared" ca="1" si="602"/>
        <v>3.1839317437513682E-4</v>
      </c>
      <c r="M395" s="240">
        <f t="shared" ca="1" si="603"/>
        <v>-1.9344523382545389E-5</v>
      </c>
      <c r="N395" s="240">
        <f t="shared" ca="1" si="604"/>
        <v>-3.4437515018472865E-4</v>
      </c>
      <c r="O395" s="240">
        <f t="shared" ca="1" si="605"/>
        <v>-4.4319190848413743E-4</v>
      </c>
      <c r="P395" s="240">
        <f t="shared" ca="1" si="606"/>
        <v>-2.5088383953179698E-4</v>
      </c>
      <c r="Q395" s="240">
        <f t="shared" ca="1" si="607"/>
        <v>1.0622533035617642E-4</v>
      </c>
      <c r="R395" s="240">
        <f t="shared" ca="1" si="608"/>
        <v>3.9355698319634301E-4</v>
      </c>
      <c r="S395" s="240">
        <f t="shared" ca="1" si="609"/>
        <v>4.2236810225998694E-4</v>
      </c>
      <c r="T395" s="240">
        <f t="shared" ca="1" si="610"/>
        <v>1.7373317943252767E-4</v>
      </c>
      <c r="U395" s="241">
        <f t="shared" ca="1" si="611"/>
        <v>-1.8902395745607078E-4</v>
      </c>
      <c r="V395" s="240">
        <f t="shared" ca="1" si="612"/>
        <v>-4.2761464205302055E-4</v>
      </c>
      <c r="W395" s="240">
        <f t="shared" ca="1" si="613"/>
        <v>-3.8531292673274552E-4</v>
      </c>
      <c r="X395" s="240">
        <f t="shared" ca="1" si="614"/>
        <v>-8.9906050678356534E-5</v>
      </c>
      <c r="Y395" s="240">
        <f t="shared" ca="1" si="615"/>
        <v>2.645584998767856E-4</v>
      </c>
      <c r="Z395" s="240">
        <f t="shared" ca="1" si="616"/>
        <v>4.452393100246546E-4</v>
      </c>
      <c r="AA395" s="240">
        <f t="shared" ca="1" si="617"/>
        <v>3.334503915171433E-4</v>
      </c>
      <c r="AB395" s="240">
        <f t="shared" ca="1" si="618"/>
        <v>2.6238828165095029E-6</v>
      </c>
      <c r="AC395" s="240">
        <f t="shared" ca="1" si="619"/>
        <v>-3.2992620751335093E-4</v>
      </c>
      <c r="AD395" s="240">
        <f t="shared" ca="1" si="620"/>
        <v>-4.4575368100512286E-4</v>
      </c>
      <c r="AE395" s="240">
        <f t="shared" ca="1" si="621"/>
        <v>-2.6877354475667178E-4</v>
      </c>
      <c r="AF395" s="240">
        <f t="shared" ca="1" si="622"/>
        <v>8.4759119390484809E-5</v>
      </c>
      <c r="AG395" s="240">
        <f t="shared" ca="1" si="623"/>
        <v>3.8261503601992716E-4</v>
      </c>
      <c r="AH395" s="240">
        <f t="shared" ca="1" si="624"/>
        <v>4.2913798800610852E-4</v>
      </c>
      <c r="AI395" s="240">
        <f t="shared" ca="1" si="625"/>
        <v>1.9376788140114179E-4</v>
      </c>
      <c r="AJ395" s="240">
        <f t="shared" ca="1" si="626"/>
        <v>-1.6888487617276455E-4</v>
      </c>
      <c r="AK395" s="240">
        <f t="shared" ca="1" si="627"/>
        <v>-4.2060018326524242E-4</v>
      </c>
      <c r="AL395" s="240">
        <f t="shared" ca="1" si="628"/>
        <v>-3.9603076279137581E-4</v>
      </c>
      <c r="AM395" s="240">
        <f t="shared" ca="1" si="629"/>
        <v>-1.1131582702964582E-4</v>
      </c>
      <c r="AN395" s="240">
        <f t="shared" ca="1" si="630"/>
        <v>2.4652048187545611E-4</v>
      </c>
      <c r="AO395" s="240">
        <f t="shared" ca="1" si="631"/>
        <v>4.4242190134297397E-4</v>
      </c>
      <c r="AP395" s="240">
        <f t="shared" ca="1" si="632"/>
        <v>3.4770429745918121E-4</v>
      </c>
      <c r="AQ395" s="240">
        <f t="shared" ca="1" si="633"/>
        <v>2.4585967852034041E-5</v>
      </c>
      <c r="AR395" s="240">
        <f t="shared" ca="1" si="634"/>
        <v>-3.1468244370995137E-4</v>
      </c>
      <c r="AS395" s="240">
        <f t="shared" ca="1" si="635"/>
        <v>-4.472415938651558E-4</v>
      </c>
      <c r="AT395" s="240">
        <f t="shared" ca="1" si="636"/>
        <v>-2.8601575097044683E-4</v>
      </c>
      <c r="AU395" s="240">
        <f t="shared" ca="1" si="637"/>
        <v>6.3088716282160256E-5</v>
      </c>
      <c r="AV395" s="240">
        <f t="shared" ca="1" si="638"/>
        <v>3.7075133570862182E-4</v>
      </c>
      <c r="AW395" s="240">
        <f t="shared" ca="1" si="639"/>
        <v>4.3487404275107544E-4</v>
      </c>
      <c r="AX395" s="240">
        <f t="shared" ca="1" si="640"/>
        <v>2.1333577957139796E-4</v>
      </c>
      <c r="AY395" s="240">
        <f t="shared" ca="1" si="641"/>
        <v>-1.4833893643019234E-4</v>
      </c>
      <c r="AZ395" s="240">
        <f t="shared" ca="1" si="642"/>
        <v>-4.1257246179575273E-4</v>
      </c>
      <c r="BA395" s="240">
        <f t="shared" ca="1" si="643"/>
        <v>-4.0579452605424342E-4</v>
      </c>
      <c r="BB395" s="240">
        <f t="shared" ca="1" si="644"/>
        <v>-1.3245743380350356E-4</v>
      </c>
      <c r="BC395" s="240">
        <f t="shared" ca="1" si="645"/>
        <v>2.2788857444064326E-4</v>
      </c>
      <c r="BD395" s="240">
        <f t="shared" ca="1" si="646"/>
        <v>4.3853865954937641E-4</v>
      </c>
      <c r="BE395" s="240">
        <f t="shared" ca="1" si="647"/>
        <v>3.6112055329334027E-4</v>
      </c>
      <c r="BF395" s="240">
        <f t="shared" ca="1" si="648"/>
        <v>4.6488823137528156E-5</v>
      </c>
      <c r="BG395" s="240">
        <f t="shared" ca="1" si="649"/>
        <v>-2.9868058233672784E-4</v>
      </c>
      <c r="BH395" s="240">
        <f t="shared" ca="1" si="650"/>
        <v>-4.4765206255183067E-4</v>
      </c>
      <c r="BI395" s="240">
        <f t="shared" ca="1" si="651"/>
        <v>-3.0256892018811187E-4</v>
      </c>
      <c r="BJ395" s="240">
        <f t="shared" ca="1" si="652"/>
        <v>4.1266326930393084E-5</v>
      </c>
      <c r="BK395" s="240">
        <f t="shared" ca="1" si="653"/>
        <v>3.5799446295561009E-4</v>
      </c>
      <c r="BL395" s="240">
        <f t="shared" ca="1" si="654"/>
        <v>4.3956244783658715E-4</v>
      </c>
      <c r="BM395" s="240">
        <f t="shared" ca="1" si="655"/>
        <v>2.3238973316265925E-4</v>
      </c>
      <c r="BN395" s="240">
        <f t="shared" ca="1" si="656"/>
        <v>-1.2743563519679904E-4</v>
      </c>
      <c r="BO395" s="240">
        <f t="shared" ca="1" si="657"/>
        <v>-4.0355081712871801E-4</v>
      </c>
      <c r="BP395" s="240">
        <f t="shared" ca="1" si="658"/>
        <v>-4.1458069476044379E-4</v>
      </c>
      <c r="BQ395" s="240">
        <f t="shared" ca="1" si="659"/>
        <v>-1.5327993901743218E-4</v>
      </c>
      <c r="BR395" s="240">
        <f t="shared" ca="1" si="660"/>
        <v>2.0870766346932256E-4</v>
      </c>
      <c r="BS395" s="240">
        <f t="shared" ca="1" si="661"/>
        <v>4.3359893971347445E-4</v>
      </c>
      <c r="BT395" s="240">
        <f t="shared" ca="1" si="662"/>
        <v>3.7366683808419008E-4</v>
      </c>
      <c r="BU395" s="240">
        <f t="shared" ca="1" si="663"/>
        <v>6.8279682776142456E-5</v>
      </c>
      <c r="BV395" s="240">
        <f t="shared" ca="1" si="664"/>
        <v>-2.8195917327932592E-4</v>
      </c>
      <c r="BW395" s="240">
        <f t="shared" ca="1" si="665"/>
        <v>-4.4698409821012822E-4</v>
      </c>
      <c r="BX395" s="240">
        <f t="shared" ca="1" si="666"/>
        <v>-3.1839317437513633E-4</v>
      </c>
      <c r="BY395" s="240">
        <f t="shared" ca="1" si="667"/>
        <v>1.9344523382547259E-5</v>
      </c>
      <c r="BZ395" s="240">
        <f t="shared" ca="1" si="668"/>
        <v>3.4437515018472854E-4</v>
      </c>
      <c r="CA395" s="240">
        <f t="shared" ca="1" si="669"/>
        <v>4.4319190848413726E-4</v>
      </c>
      <c r="CB395" s="240">
        <f t="shared" ca="1" si="670"/>
        <v>2.5088383953179508E-4</v>
      </c>
      <c r="CC395" s="240">
        <f t="shared" ca="1" si="671"/>
        <v>-1.062253303561763E-4</v>
      </c>
      <c r="CD395" s="240">
        <f t="shared" ca="1" si="672"/>
        <v>-3.9355698319634333E-4</v>
      </c>
      <c r="CE395" s="240">
        <f t="shared" ca="1" si="673"/>
        <v>-4.2236810225998618E-4</v>
      </c>
      <c r="CF395" s="240">
        <f t="shared" ca="1" si="674"/>
        <v>-1.7373317943252483E-4</v>
      </c>
      <c r="CG395" s="240">
        <f t="shared" ca="1" si="675"/>
        <v>1.890239574560692E-4</v>
      </c>
      <c r="CH395" s="240">
        <f t="shared" ca="1" si="676"/>
        <v>4.2761464205302022E-4</v>
      </c>
      <c r="CI395" s="240">
        <f t="shared" ca="1" si="677"/>
        <v>3.8531292673274557E-4</v>
      </c>
      <c r="CJ395" s="240">
        <f t="shared" ca="1" si="678"/>
        <v>8.9906050678355151E-5</v>
      </c>
      <c r="CK395" s="240">
        <f t="shared" ca="1" si="679"/>
        <v>-2.6455849987678745E-4</v>
      </c>
      <c r="CL395" s="240">
        <f t="shared" ca="1" si="680"/>
        <v>-4.4523931002465498E-4</v>
      </c>
      <c r="CM395" s="240">
        <f t="shared" ca="1" si="681"/>
        <v>-3.3345039151714499E-4</v>
      </c>
      <c r="CN395" s="240">
        <f t="shared" ca="1" si="682"/>
        <v>-2.6238828165104245E-6</v>
      </c>
      <c r="CO395" s="240">
        <f t="shared" ca="1" si="683"/>
        <v>3.2992620751335142E-4</v>
      </c>
      <c r="CP395" s="240">
        <f t="shared" ca="1" si="684"/>
        <v>4.4575368100512275E-4</v>
      </c>
      <c r="CQ395" s="240">
        <f t="shared" ca="1" si="685"/>
        <v>2.6877354475666999E-4</v>
      </c>
      <c r="CR395" s="240">
        <f t="shared" ca="1" si="686"/>
        <v>-8.4759119390488577E-5</v>
      </c>
      <c r="CS395" s="240">
        <f t="shared" ca="1" si="687"/>
        <v>-3.8261503601992662E-4</v>
      </c>
      <c r="CT395" s="240">
        <f t="shared" ca="1" si="688"/>
        <v>-4.2913798800610874E-4</v>
      </c>
      <c r="CU395" s="240">
        <f t="shared" ca="1" si="689"/>
        <v>-1.9376788140114122E-4</v>
      </c>
      <c r="CV395" s="240">
        <f t="shared" ca="1" si="690"/>
        <v>1.6888487617276664E-4</v>
      </c>
      <c r="CW395" s="240">
        <f t="shared" ca="1" si="691"/>
        <v>4.2060018326524318E-4</v>
      </c>
      <c r="CX395" s="240">
        <f t="shared" ca="1" si="692"/>
        <v>3.9603076279137403E-4</v>
      </c>
      <c r="CY395" s="240">
        <f t="shared" ca="1" si="693"/>
        <v>1.1131582702964677E-4</v>
      </c>
      <c r="CZ395" s="240">
        <f t="shared" ca="1" si="694"/>
        <v>-2.465204818754553E-4</v>
      </c>
      <c r="DA395" s="240">
        <f t="shared" ca="1" si="695"/>
        <v>-4.4242190134297402E-4</v>
      </c>
      <c r="DB395" s="240">
        <f t="shared" ca="1" si="696"/>
        <v>-3.4770429745917974E-4</v>
      </c>
      <c r="DC395" s="240">
        <f t="shared" ca="1" si="697"/>
        <v>-2.4585967852031791E-5</v>
      </c>
      <c r="DD395" s="240">
        <f t="shared" ca="1" si="698"/>
        <v>3.1468244370994958E-4</v>
      </c>
      <c r="DE395" s="240">
        <f t="shared" ca="1" si="699"/>
        <v>4.4724159386515591E-4</v>
      </c>
      <c r="DF395" s="240">
        <f t="shared" ca="1" si="700"/>
        <v>2.8601575097044634E-4</v>
      </c>
      <c r="DG395" s="240">
        <f t="shared" ca="1" si="701"/>
        <v>-6.3088716282160907E-5</v>
      </c>
      <c r="DH395" s="240">
        <f t="shared" ca="1" si="702"/>
        <v>-3.7075133570862214E-4</v>
      </c>
      <c r="DI395" s="240">
        <f t="shared" ca="1" si="703"/>
        <v>-4.3487404275107451E-4</v>
      </c>
      <c r="DJ395" s="240">
        <f t="shared" ca="1" si="704"/>
        <v>-2.1333577957140021E-4</v>
      </c>
      <c r="DK395" s="240">
        <f t="shared" ca="1" si="705"/>
        <v>1.4833893643018998E-4</v>
      </c>
      <c r="DL395" s="240">
        <f t="shared" ca="1" si="706"/>
        <v>4.12572461795753E-4</v>
      </c>
      <c r="DM395" s="240">
        <f t="shared" ca="1" si="707"/>
        <v>4.0579452605424315E-4</v>
      </c>
      <c r="DN395" s="240">
        <f t="shared" ca="1" si="708"/>
        <v>1.3245743380350291E-4</v>
      </c>
      <c r="DO395" s="240">
        <f t="shared" ca="1" si="709"/>
        <v>-2.2788857444064654E-4</v>
      </c>
      <c r="DP395" s="240">
        <f t="shared" ca="1" si="710"/>
        <v>-4.3853865954937587E-4</v>
      </c>
      <c r="DQ395" s="240">
        <f t="shared" ca="1" si="711"/>
        <v>-3.6112055329333989E-4</v>
      </c>
      <c r="DR395" s="240">
        <f t="shared" ca="1" si="712"/>
        <v>-4.6488823137527533E-5</v>
      </c>
      <c r="DS395" s="240">
        <f t="shared" ca="1" si="713"/>
        <v>2.9868058233672832E-4</v>
      </c>
      <c r="DT395" s="240">
        <f t="shared" ca="1" si="714"/>
        <v>4.4765206255183067E-4</v>
      </c>
      <c r="DU395" s="240">
        <f t="shared" ca="1" si="715"/>
        <v>3.0256892018810905E-4</v>
      </c>
      <c r="DV395" s="240">
        <f t="shared" ca="1" si="716"/>
        <v>-4.1266326930390564E-5</v>
      </c>
      <c r="DW395" s="240">
        <f t="shared" ca="1" si="717"/>
        <v>-3.5799446295561052E-4</v>
      </c>
      <c r="DX395" s="240">
        <f t="shared" ca="1" si="718"/>
        <v>-4.3956244783658699E-4</v>
      </c>
      <c r="DY395" s="240">
        <f t="shared" ca="1" si="719"/>
        <v>-2.3238973316265865E-4</v>
      </c>
      <c r="DZ395" s="240">
        <f t="shared" ca="1" si="720"/>
        <v>1.274356351968027E-4</v>
      </c>
      <c r="EA395" s="240">
        <f t="shared" ca="1" si="721"/>
        <v>4.0355081712871964E-4</v>
      </c>
      <c r="EB395" s="240">
        <f t="shared" ca="1" si="722"/>
        <v>4.1458069476044471E-4</v>
      </c>
      <c r="EC395" s="240">
        <f t="shared" ca="1" si="723"/>
        <v>1.5327993901743155E-4</v>
      </c>
      <c r="ED395" s="240">
        <f t="shared" ca="1" si="724"/>
        <v>-2.0870766346932316E-4</v>
      </c>
      <c r="EE395" s="240">
        <f t="shared" ca="1" si="725"/>
        <v>-4.3359893971347461E-4</v>
      </c>
      <c r="EF395" s="240">
        <f t="shared" ca="1" si="726"/>
        <v>-3.7366683808418797E-4</v>
      </c>
      <c r="EG395" s="240">
        <f t="shared" ca="1" si="727"/>
        <v>-6.827968277614495E-5</v>
      </c>
      <c r="EH395" s="240">
        <f t="shared" ca="1" si="728"/>
        <v>2.8195917327932397E-4</v>
      </c>
      <c r="EI395" s="240">
        <f t="shared" ca="1" si="729"/>
        <v>4.4698409821012822E-4</v>
      </c>
      <c r="EJ395" s="240">
        <f t="shared" ca="1" si="730"/>
        <v>3.183931743751359E-4</v>
      </c>
      <c r="EK395" s="240">
        <f t="shared" ca="1" si="731"/>
        <v>-1.934452338254791E-5</v>
      </c>
      <c r="EL395" s="240">
        <f t="shared" ca="1" si="732"/>
        <v>-3.4437515018473103E-4</v>
      </c>
      <c r="EM395" s="240">
        <f t="shared" ca="1" si="733"/>
        <v>-4.4319190848413764E-4</v>
      </c>
      <c r="EN395" s="240">
        <f t="shared" ca="1" si="734"/>
        <v>-2.5088383953179719E-4</v>
      </c>
      <c r="EO395" s="240">
        <f t="shared" ca="1" si="735"/>
        <v>1.0622533035617692E-4</v>
      </c>
      <c r="EP395" s="240">
        <f t="shared" ca="1" si="736"/>
        <v>3.9355698319634366E-4</v>
      </c>
      <c r="EQ395" s="240">
        <f t="shared" ca="1" si="737"/>
        <v>4.2236810225998591E-4</v>
      </c>
      <c r="ER395" s="240">
        <f t="shared" ca="1" si="738"/>
        <v>1.7373317943252428E-4</v>
      </c>
      <c r="ES395" s="240">
        <f t="shared" ca="1" si="739"/>
        <v>-1.890239574560698E-4</v>
      </c>
      <c r="ET395" s="240">
        <f t="shared" ca="1" si="740"/>
        <v>-4.2761464205302044E-4</v>
      </c>
      <c r="EU395" s="240">
        <f t="shared" ca="1" si="741"/>
        <v>-3.8531292673274524E-4</v>
      </c>
      <c r="EV395" s="240">
        <f t="shared" ca="1" si="742"/>
        <v>-8.9906050678354474E-5</v>
      </c>
      <c r="EW395" s="240">
        <f t="shared" ca="1" si="743"/>
        <v>2.6455849987678794E-4</v>
      </c>
      <c r="EX395" s="240">
        <f t="shared" ca="1" si="744"/>
        <v>4.4523931002465498E-4</v>
      </c>
      <c r="EY395" s="240">
        <f t="shared" ca="1" si="745"/>
        <v>3.3345039151714455E-4</v>
      </c>
      <c r="EZ395" s="240">
        <f t="shared" ca="1" si="746"/>
        <v>2.623882816509774E-6</v>
      </c>
      <c r="FA395" s="240">
        <f t="shared" ca="1" si="747"/>
        <v>-3.2992620751335185E-4</v>
      </c>
      <c r="FB395" s="240">
        <f t="shared" ca="1" si="748"/>
        <v>-4.4575368100512269E-4</v>
      </c>
      <c r="FC395" s="240">
        <f t="shared" ca="1" si="749"/>
        <v>-2.6877354475666944E-4</v>
      </c>
      <c r="FD395" s="240">
        <f t="shared" ca="1" si="750"/>
        <v>8.4759119390489214E-5</v>
      </c>
      <c r="FE395" s="240">
        <f t="shared" ca="1" si="751"/>
        <v>3.8261503601993031E-4</v>
      </c>
      <c r="FF395" s="240">
        <f t="shared" ca="1" si="752"/>
        <v>4.2913798800610679E-4</v>
      </c>
      <c r="FG395" s="240">
        <f t="shared" ca="1" si="753"/>
        <v>1.937678814011349E-4</v>
      </c>
      <c r="FH395" s="240">
        <f t="shared" ca="1" si="754"/>
        <v>-1.6888487617276136E-4</v>
      </c>
      <c r="FI395" s="240">
        <f t="shared" ca="1" si="755"/>
        <v>-4.2060018326524123E-4</v>
      </c>
      <c r="FJ395" s="240">
        <f t="shared" ca="1" si="756"/>
        <v>-3.9603076279137668E-4</v>
      </c>
      <c r="FK395" s="240">
        <f t="shared" ca="1" si="757"/>
        <v>-1.1131582702964614E-4</v>
      </c>
      <c r="FL395" s="240">
        <f t="shared" ca="1" si="758"/>
        <v>2.4652048187545584E-4</v>
      </c>
      <c r="FM395" s="240">
        <f t="shared" ca="1" si="759"/>
        <v>4.4242190134297419E-4</v>
      </c>
      <c r="FN395" s="240">
        <f t="shared" ca="1" si="760"/>
        <v>3.4770429745917936E-4</v>
      </c>
      <c r="FO395" s="240">
        <f t="shared" ca="1" si="761"/>
        <v>2.4585967852031141E-5</v>
      </c>
      <c r="FP395" s="240">
        <f t="shared" ca="1" si="762"/>
        <v>-3.1468244370995462E-4</v>
      </c>
      <c r="FQ395" s="240">
        <f t="shared" ca="1" si="763"/>
        <v>-4.4724159386515559E-4</v>
      </c>
      <c r="FR395" s="240">
        <f t="shared" ca="1" si="764"/>
        <v>-2.8601575097044092E-4</v>
      </c>
      <c r="FS395" s="240">
        <f t="shared" ca="1" si="765"/>
        <v>6.3088716282155269E-5</v>
      </c>
      <c r="FT395" s="240">
        <f t="shared" ca="1" si="766"/>
        <v>3.70751335708619E-4</v>
      </c>
      <c r="FU395" s="240">
        <f t="shared" ca="1" si="767"/>
        <v>4.3487404275107582E-4</v>
      </c>
      <c r="FV395" s="240">
        <f t="shared" ca="1" si="768"/>
        <v>2.1333577957139956E-4</v>
      </c>
      <c r="FW395" s="240">
        <f t="shared" ca="1" si="769"/>
        <v>-1.4833893643019061E-4</v>
      </c>
      <c r="FX395" s="240">
        <f t="shared" ca="1" si="770"/>
        <v>-4.1257246179575327E-4</v>
      </c>
      <c r="FY395" s="240">
        <f t="shared" ca="1" si="771"/>
        <v>-4.0579452605424288E-4</v>
      </c>
      <c r="FZ395" s="240">
        <f t="shared" ca="1" si="772"/>
        <v>-1.3245743380350226E-4</v>
      </c>
      <c r="GA395" s="240">
        <f t="shared" ca="1" si="773"/>
        <v>2.2788857444064708E-4</v>
      </c>
      <c r="GB395" s="240">
        <f t="shared" ca="1" si="774"/>
        <v>4.3853865954937728E-4</v>
      </c>
      <c r="GC395" s="240">
        <f t="shared" ca="1" si="775"/>
        <v>3.6112055329333577E-4</v>
      </c>
      <c r="GD395" s="240">
        <f t="shared" ca="1" si="776"/>
        <v>4.6488823137520567E-5</v>
      </c>
      <c r="GE395" s="240">
        <f t="shared" ca="1" si="777"/>
        <v>-2.986805823367241E-4</v>
      </c>
      <c r="GF395" s="240">
        <f t="shared" ca="1" si="778"/>
        <v>-4.4765206255183062E-4</v>
      </c>
      <c r="GG395" s="240">
        <f t="shared" ca="1" si="779"/>
        <v>-3.0256892018811323E-4</v>
      </c>
      <c r="GH395" s="240">
        <f t="shared" ca="1" si="780"/>
        <v>4.1266326930391241E-5</v>
      </c>
      <c r="GI395" s="240">
        <f t="shared" ca="1" si="781"/>
        <v>3.5799446295561085E-4</v>
      </c>
      <c r="GJ395" s="240">
        <f t="shared" ca="1" si="782"/>
        <v>4.3956244783658683E-4</v>
      </c>
      <c r="GK395" s="240">
        <f t="shared" ca="1" si="783"/>
        <v>2.3238973316265813E-4</v>
      </c>
      <c r="GL395" s="240">
        <f t="shared" ca="1" si="784"/>
        <v>-1.2743563519680337E-4</v>
      </c>
      <c r="GM395" s="240">
        <f t="shared" ca="1" si="785"/>
        <v>-4.0355081712871996E-4</v>
      </c>
      <c r="GN395" s="240">
        <f t="shared" ca="1" si="786"/>
        <v>-4.1458069476044205E-4</v>
      </c>
      <c r="GO395" s="240">
        <f t="shared" ca="1" si="787"/>
        <v>-1.5327993901742497E-4</v>
      </c>
      <c r="GP395" s="240">
        <f t="shared" ca="1" si="788"/>
        <v>2.0870766346932937E-4</v>
      </c>
      <c r="GQ395" s="240">
        <f t="shared" ca="1" si="789"/>
        <v>4.3359893971347315E-4</v>
      </c>
      <c r="GR395" s="240">
        <f t="shared" ca="1" si="790"/>
        <v>3.7366683808419111E-4</v>
      </c>
      <c r="GS395" s="240">
        <f t="shared" ca="1" si="791"/>
        <v>6.8279682776144272E-5</v>
      </c>
      <c r="GT395" s="240">
        <f t="shared" ca="1" si="792"/>
        <v>-2.8195917327932451E-4</v>
      </c>
      <c r="GU395" s="240">
        <f t="shared" ca="1" si="793"/>
        <v>-4.4698409821012828E-4</v>
      </c>
      <c r="GV395" s="240">
        <f t="shared" ca="1" si="794"/>
        <v>-3.1839317437513546E-4</v>
      </c>
      <c r="GW395" s="240">
        <f t="shared" ca="1" si="795"/>
        <v>1.9344523382548587E-5</v>
      </c>
      <c r="GX395" s="240">
        <f t="shared" ca="1" si="796"/>
        <v>3.4437515018473147E-4</v>
      </c>
      <c r="GY395" s="240">
        <f t="shared" ca="1" si="797"/>
        <v>4.4319190848413661E-4</v>
      </c>
      <c r="GZ395" s="240">
        <f t="shared" ca="1" si="798"/>
        <v>2.5088383953179139E-4</v>
      </c>
      <c r="HA395" s="240">
        <f t="shared" ca="1" si="799"/>
        <v>-1.0622533035618373E-4</v>
      </c>
      <c r="HB395" s="240">
        <f t="shared" ca="1" si="800"/>
        <v>-3.9355698319634095E-4</v>
      </c>
      <c r="HC395" s="240">
        <f t="shared" ca="1" si="801"/>
        <v>-4.2236810225998781E-4</v>
      </c>
      <c r="HD395" s="240">
        <f t="shared" ca="1" si="802"/>
        <v>-1.7373317943252954E-4</v>
      </c>
      <c r="HE395" s="240">
        <f t="shared" ca="1" si="803"/>
        <v>1.8902395745607037E-4</v>
      </c>
      <c r="HF395" s="240">
        <f t="shared" ca="1" si="804"/>
        <v>4.2761464205302066E-4</v>
      </c>
      <c r="HG395" s="240">
        <f t="shared" ca="1" si="805"/>
        <v>3.8531292673274486E-4</v>
      </c>
      <c r="HH395" s="240">
        <f t="shared" ca="1" si="806"/>
        <v>8.990605067835385E-5</v>
      </c>
      <c r="HI395" s="240">
        <f t="shared" ca="1" si="807"/>
        <v>-2.6455849987678848E-4</v>
      </c>
      <c r="HJ395" s="240">
        <f t="shared" ca="1" si="808"/>
        <v>-4.4523931002465509E-4</v>
      </c>
      <c r="HK395" s="240">
        <f t="shared" ca="1" si="809"/>
        <v>-3.3345039151713989E-4</v>
      </c>
      <c r="HL395" s="240">
        <f t="shared" ca="1" si="810"/>
        <v>-2.6238828165027538E-6</v>
      </c>
      <c r="HM395" s="240">
        <f t="shared" ca="1" si="811"/>
        <v>3.2992620751335657E-4</v>
      </c>
      <c r="HN395" s="240">
        <f t="shared" ca="1" si="812"/>
        <v>4.4575368100512318E-4</v>
      </c>
      <c r="HO395" s="240">
        <f t="shared" ca="1" si="813"/>
        <v>2.6877354475667394E-4</v>
      </c>
      <c r="HP395" s="240">
        <f t="shared" ca="1" si="814"/>
        <v>-8.4759119390483644E-5</v>
      </c>
      <c r="HQ395" s="240">
        <f t="shared" ca="1" si="815"/>
        <v>-3.8261503601992732E-4</v>
      </c>
      <c r="HR395" s="240">
        <f t="shared" ca="1" si="816"/>
        <v>-4.2913798800610836E-4</v>
      </c>
      <c r="HS395" s="240">
        <f t="shared" ca="1" si="817"/>
        <v>-1.9376788140114002E-4</v>
      </c>
      <c r="HT395" s="240">
        <f t="shared" ca="1" si="818"/>
        <v>1.6888487617276786E-4</v>
      </c>
      <c r="HU395" s="240">
        <f t="shared" ca="1" si="819"/>
        <v>4.2060018326524362E-4</v>
      </c>
      <c r="HV395" s="240">
        <f t="shared" ca="1" si="820"/>
        <v>3.9603076279137343E-4</v>
      </c>
      <c r="HW395" s="240">
        <f t="shared" ca="1" si="821"/>
        <v>1.1131582702963926E-4</v>
      </c>
      <c r="HX395" s="240">
        <f t="shared" ca="1" si="822"/>
        <v>-2.465204818754617E-4</v>
      </c>
      <c r="HY395" s="240">
        <f t="shared" ca="1" si="823"/>
        <v>-4.4242190134297327E-4</v>
      </c>
      <c r="HZ395" s="240">
        <f t="shared" ca="1" si="824"/>
        <v>-3.4770429745918294E-4</v>
      </c>
      <c r="IA395" s="240">
        <f t="shared" ca="1" si="825"/>
        <v>-2.4585967852036833E-5</v>
      </c>
      <c r="IB395" s="240">
        <f t="shared" ca="1" si="826"/>
        <v>3.1468244370995056E-4</v>
      </c>
      <c r="IC395" s="240">
        <f t="shared" ca="1" si="827"/>
        <v>4.472415938651558E-4</v>
      </c>
      <c r="ID395" s="240">
        <f t="shared" ca="1" si="828"/>
        <v>2.8601575097044537E-4</v>
      </c>
      <c r="IE395" s="240">
        <f t="shared" ca="1" si="829"/>
        <v>6.9450543249691062E-5</v>
      </c>
      <c r="IF395" s="240">
        <f t="shared" ca="1" si="830"/>
        <v>-3.707513357086229E-4</v>
      </c>
      <c r="IG395" s="240">
        <f t="shared" ca="1" si="831"/>
        <v>-4.3487404275107419E-4</v>
      </c>
      <c r="IH395" s="240">
        <f t="shared" ca="1" si="832"/>
        <v>-2.1333577957139343E-4</v>
      </c>
      <c r="II395" s="240">
        <f t="shared" ca="1" si="833"/>
        <v>1.4833893643019725E-4</v>
      </c>
      <c r="IJ395" s="240">
        <f t="shared" ca="1" si="834"/>
        <v>4.1257246179575598E-4</v>
      </c>
      <c r="IK395" s="240">
        <f t="shared" ca="1" si="835"/>
        <v>4.0579452605424531E-4</v>
      </c>
      <c r="IL395" s="240">
        <f t="shared" ca="1" si="836"/>
        <v>1.3245743380350771E-4</v>
      </c>
      <c r="IM395" s="240">
        <f t="shared" ca="1" si="837"/>
        <v>-2.2788857444064217E-4</v>
      </c>
      <c r="IN395" s="240">
        <f t="shared" ca="1" si="838"/>
        <v>-4.3853865954937609E-4</v>
      </c>
      <c r="IO395" s="240">
        <f t="shared" ca="1" si="839"/>
        <v>-3.6112055329333914E-4</v>
      </c>
      <c r="IP395" s="240">
        <f t="shared" ca="1" si="840"/>
        <v>-4.6488823137526205E-5</v>
      </c>
      <c r="IQ395" s="240">
        <f t="shared" ca="1" si="841"/>
        <v>2.986805823367293E-4</v>
      </c>
      <c r="IR395" s="240">
        <f t="shared" ca="1" si="842"/>
        <v>4.4765206255183067E-4</v>
      </c>
      <c r="IS395" s="240">
        <f t="shared" ca="1" si="843"/>
        <v>3.0256892018810802E-4</v>
      </c>
      <c r="IT395" s="240">
        <f t="shared" ca="1" si="844"/>
        <v>-4.1266326930398207E-5</v>
      </c>
      <c r="IU395" s="240">
        <f t="shared" ca="1" si="845"/>
        <v>-3.5799446295561508E-4</v>
      </c>
      <c r="IV395" s="240">
        <f t="shared" ca="1" si="846"/>
        <v>-4.3956244783658553E-4</v>
      </c>
      <c r="IW395" s="240">
        <f t="shared" ca="1" si="847"/>
        <v>-2.3238973316266301E-4</v>
      </c>
      <c r="IX395" s="240">
        <f t="shared" ca="1" si="848"/>
        <v>1.2743563519679787E-4</v>
      </c>
      <c r="IY395" s="240">
        <f t="shared" ca="1" si="849"/>
        <v>4.0355081712871752E-4</v>
      </c>
      <c r="IZ395" s="240">
        <f t="shared" ca="1" si="850"/>
        <v>4.1458069476044422E-4</v>
      </c>
      <c r="JA395" s="240">
        <f t="shared" ca="1" si="851"/>
        <v>1.5327993901743031E-4</v>
      </c>
      <c r="JB395" s="240">
        <f t="shared" ca="1" si="852"/>
        <v>-2.0870766346932433E-4</v>
      </c>
    </row>
    <row r="396" spans="2:262">
      <c r="B396" s="248">
        <v>35</v>
      </c>
      <c r="C396" s="247">
        <f t="shared" si="853"/>
        <v>6.8359375000000028E-4</v>
      </c>
      <c r="D396" s="244">
        <f t="shared" ca="1" si="597"/>
        <v>12.284943659853955</v>
      </c>
      <c r="E396" s="243">
        <f ca="1">AO361</f>
        <v>0.28494365985395564</v>
      </c>
      <c r="F396" s="242">
        <v>35</v>
      </c>
      <c r="G396" s="240">
        <f t="shared" ca="1" si="854"/>
        <v>-3.0458282411967566E-3</v>
      </c>
      <c r="H396" s="240">
        <f t="shared" ca="1" si="598"/>
        <v>-2.4931853985759988E-3</v>
      </c>
      <c r="I396" s="240">
        <f t="shared" ca="1" si="599"/>
        <v>-2.1113374840070302E-4</v>
      </c>
      <c r="J396" s="240">
        <f t="shared" ca="1" si="600"/>
        <v>2.2173717372032482E-3</v>
      </c>
      <c r="K396" s="240">
        <f t="shared" ca="1" si="601"/>
        <v>3.1077877513495051E-3</v>
      </c>
      <c r="L396" s="240">
        <f t="shared" ca="1" si="602"/>
        <v>1.8424733844885136E-3</v>
      </c>
      <c r="M396" s="240">
        <f t="shared" ca="1" si="603"/>
        <v>-7.0088059412344551E-4</v>
      </c>
      <c r="N396" s="240">
        <f t="shared" ca="1" si="604"/>
        <v>-2.7580657249579995E-3</v>
      </c>
      <c r="O396" s="240">
        <f t="shared" ca="1" si="605"/>
        <v>-2.9021066671249271E-3</v>
      </c>
      <c r="P396" s="240">
        <f t="shared" ca="1" si="606"/>
        <v>-1.0330887996841994E-3</v>
      </c>
      <c r="Q396" s="240">
        <f t="shared" ca="1" si="607"/>
        <v>1.5525355704980608E-3</v>
      </c>
      <c r="R396" s="240">
        <f t="shared" ca="1" si="608"/>
        <v>3.0612369444223651E-3</v>
      </c>
      <c r="S396" s="240">
        <f t="shared" ca="1" si="609"/>
        <v>2.4464981053889134E-3</v>
      </c>
      <c r="T396" s="240">
        <f t="shared" ca="1" si="610"/>
        <v>1.3473530113344671E-4</v>
      </c>
      <c r="U396" s="241">
        <f t="shared" ca="1" si="611"/>
        <v>-2.2704872260137805E-3</v>
      </c>
      <c r="V396" s="240">
        <f t="shared" ca="1" si="612"/>
        <v>-3.1007764937447582E-3</v>
      </c>
      <c r="W396" s="240">
        <f t="shared" ca="1" si="613"/>
        <v>-1.7801987695532358E-3</v>
      </c>
      <c r="X396" s="240">
        <f t="shared" ca="1" si="614"/>
        <v>7.7522151108095282E-4</v>
      </c>
      <c r="Y396" s="240">
        <f t="shared" ca="1" si="615"/>
        <v>2.792906046176576E-3</v>
      </c>
      <c r="Z396" s="240">
        <f t="shared" ca="1" si="616"/>
        <v>2.8732792534869379E-3</v>
      </c>
      <c r="AA396" s="240">
        <f t="shared" ca="1" si="617"/>
        <v>9.6058991102375923E-4</v>
      </c>
      <c r="AB396" s="240">
        <f t="shared" ca="1" si="618"/>
        <v>-1.6184167672947216E-3</v>
      </c>
      <c r="AC396" s="240">
        <f t="shared" ca="1" si="619"/>
        <v>-3.0748016729796749E-3</v>
      </c>
      <c r="AD396" s="240">
        <f t="shared" ca="1" si="620"/>
        <v>-2.3983371332235983E-3</v>
      </c>
      <c r="AE396" s="240">
        <f t="shared" ca="1" si="621"/>
        <v>-5.8255694358867174E-5</v>
      </c>
      <c r="AF396" s="240">
        <f t="shared" ca="1" si="622"/>
        <v>2.3222350582183496E-3</v>
      </c>
      <c r="AG396" s="240">
        <f t="shared" ca="1" si="623"/>
        <v>3.091897444325681E-3</v>
      </c>
      <c r="AH396" s="240">
        <f t="shared" ca="1" si="624"/>
        <v>1.7168518294450939E-3</v>
      </c>
      <c r="AI396" s="240">
        <f t="shared" ca="1" si="625"/>
        <v>-8.4909546358758435E-4</v>
      </c>
      <c r="AJ396" s="240">
        <f t="shared" ca="1" si="626"/>
        <v>-2.826064025226417E-3</v>
      </c>
      <c r="AK396" s="240">
        <f t="shared" ca="1" si="627"/>
        <v>-2.8427210838654787E-3</v>
      </c>
      <c r="AL396" s="240">
        <f t="shared" ca="1" si="628"/>
        <v>-8.8751239891969439E-4</v>
      </c>
      <c r="AM396" s="240">
        <f t="shared" ca="1" si="629"/>
        <v>1.6833230903472744E-3</v>
      </c>
      <c r="AN396" s="240">
        <f t="shared" ca="1" si="630"/>
        <v>3.0865142559834218E-3</v>
      </c>
      <c r="AO396" s="240">
        <f t="shared" ca="1" si="631"/>
        <v>2.3487314924488336E-3</v>
      </c>
      <c r="AP396" s="240">
        <f t="shared" ca="1" si="632"/>
        <v>-1.8259003467673051E-5</v>
      </c>
      <c r="AQ396" s="240">
        <f t="shared" ca="1" si="633"/>
        <v>-2.3725840628578063E-3</v>
      </c>
      <c r="AR396" s="240">
        <f t="shared" ca="1" si="634"/>
        <v>-3.0811559514996329E-3</v>
      </c>
      <c r="AS396" s="240">
        <f t="shared" ca="1" si="635"/>
        <v>-1.6524707219921246E-3</v>
      </c>
      <c r="AT396" s="240">
        <f t="shared" ca="1" si="636"/>
        <v>9.2245795273667526E-4</v>
      </c>
      <c r="AU396" s="240">
        <f t="shared" ca="1" si="637"/>
        <v>2.8575196889808058E-3</v>
      </c>
      <c r="AV396" s="240">
        <f t="shared" ca="1" si="638"/>
        <v>2.8104505653592823E-3</v>
      </c>
      <c r="AW396" s="240">
        <f t="shared" ca="1" si="639"/>
        <v>8.1390028253274611E-4</v>
      </c>
      <c r="AX396" s="240">
        <f t="shared" ca="1" si="640"/>
        <v>-1.7472154425136879E-3</v>
      </c>
      <c r="AY396" s="240">
        <f t="shared" ca="1" si="641"/>
        <v>-3.0963676382115674E-3</v>
      </c>
      <c r="AZ396" s="240">
        <f t="shared" ca="1" si="642"/>
        <v>-2.2977110636477451E-3</v>
      </c>
      <c r="BA396" s="240">
        <f t="shared" ca="1" si="643"/>
        <v>9.4762702753272213E-5</v>
      </c>
      <c r="BB396" s="240">
        <f t="shared" ca="1" si="644"/>
        <v>2.4215039115744368E-3</v>
      </c>
      <c r="BC396" s="240">
        <f t="shared" ca="1" si="645"/>
        <v>3.0685584855402442E-3</v>
      </c>
      <c r="BD396" s="240">
        <f t="shared" ca="1" si="646"/>
        <v>1.5870942279660872E-3</v>
      </c>
      <c r="BE396" s="240">
        <f t="shared" ca="1" si="647"/>
        <v>-9.9526478770796227E-4</v>
      </c>
      <c r="BF396" s="240">
        <f t="shared" ca="1" si="648"/>
        <v>-2.887254089724092E-3</v>
      </c>
      <c r="BG396" s="240">
        <f t="shared" ca="1" si="649"/>
        <v>-2.7764871365220344E-3</v>
      </c>
      <c r="BH396" s="240">
        <f t="shared" ca="1" si="650"/>
        <v>-7.397979030492924E-4</v>
      </c>
      <c r="BI396" s="240">
        <f t="shared" ca="1" si="651"/>
        <v>1.8100553374301343E-3</v>
      </c>
      <c r="BJ396" s="240">
        <f t="shared" ca="1" si="652"/>
        <v>3.104355884355097E-3</v>
      </c>
      <c r="BK396" s="240">
        <f t="shared" ca="1" si="653"/>
        <v>2.2453065796188667E-3</v>
      </c>
      <c r="BL396" s="240">
        <f t="shared" ca="1" si="654"/>
        <v>-1.7120932053013896E-4</v>
      </c>
      <c r="BM396" s="240">
        <f t="shared" ca="1" si="655"/>
        <v>-2.4689651368805911E-3</v>
      </c>
      <c r="BN396" s="240">
        <f t="shared" ca="1" si="656"/>
        <v>-3.0541126346899589E-3</v>
      </c>
      <c r="BO396" s="240">
        <f t="shared" ca="1" si="657"/>
        <v>-1.5207617277223986E-3</v>
      </c>
      <c r="BP396" s="240">
        <f t="shared" ca="1" si="658"/>
        <v>1.0674721123864815E-3</v>
      </c>
      <c r="BQ396" s="240">
        <f t="shared" ca="1" si="659"/>
        <v>2.9152493165651126E-3</v>
      </c>
      <c r="BR396" s="240">
        <f t="shared" ca="1" si="660"/>
        <v>2.7408512556532857E-3</v>
      </c>
      <c r="BS396" s="240">
        <f t="shared" ca="1" si="661"/>
        <v>6.6524989697186693E-4</v>
      </c>
      <c r="BT396" s="240">
        <f t="shared" ca="1" si="662"/>
        <v>-1.8718049226936588E-3</v>
      </c>
      <c r="BU396" s="240">
        <f t="shared" ca="1" si="663"/>
        <v>-3.1104741825932342E-3</v>
      </c>
      <c r="BV396" s="240">
        <f t="shared" ca="1" si="664"/>
        <v>-2.1915496068638462E-3</v>
      </c>
      <c r="BW396" s="240">
        <f t="shared" ca="1" si="665"/>
        <v>2.4755280821424711E-4</v>
      </c>
      <c r="BX396" s="240">
        <f t="shared" ca="1" si="666"/>
        <v>2.5149391499088413E-3</v>
      </c>
      <c r="BY396" s="240">
        <f t="shared" ca="1" si="667"/>
        <v>3.0378271005891636E-3</v>
      </c>
      <c r="BZ396" s="240">
        <f t="shared" ca="1" si="668"/>
        <v>1.4535131774788736E-3</v>
      </c>
      <c r="CA396" s="240">
        <f t="shared" ca="1" si="669"/>
        <v>-1.1390364317798727E-3</v>
      </c>
      <c r="CB396" s="240">
        <f t="shared" ca="1" si="670"/>
        <v>-2.941488506226028E-3</v>
      </c>
      <c r="CC396" s="240">
        <f t="shared" ca="1" si="671"/>
        <v>-2.7035643884751621E-3</v>
      </c>
      <c r="CD396" s="240">
        <f t="shared" ca="1" si="672"/>
        <v>-5.9030116923177996E-4</v>
      </c>
      <c r="CE396" s="240">
        <f t="shared" ca="1" si="673"/>
        <v>1.9324270026630118E-3</v>
      </c>
      <c r="CF396" s="240">
        <f t="shared" ca="1" si="674"/>
        <v>3.1147188474918977E-3</v>
      </c>
      <c r="CG396" s="240">
        <f t="shared" ca="1" si="675"/>
        <v>2.1364725265729531E-3</v>
      </c>
      <c r="CH396" s="240">
        <f t="shared" ca="1" si="676"/>
        <v>-3.2374717934328229E-4</v>
      </c>
      <c r="CI396" s="240">
        <f t="shared" ca="1" si="677"/>
        <v>-2.5593982576328188E-3</v>
      </c>
      <c r="CJ396" s="240">
        <f t="shared" ca="1" si="678"/>
        <v>-3.0197116930346401E-3</v>
      </c>
      <c r="CK396" s="240">
        <f t="shared" ca="1" si="679"/>
        <v>-1.3853890852475945E-3</v>
      </c>
      <c r="CL396" s="240">
        <f t="shared" ca="1" si="680"/>
        <v>1.2099146382180547E-3</v>
      </c>
      <c r="CM396" s="240">
        <f t="shared" ca="1" si="681"/>
        <v>2.9659558532001262E-3</v>
      </c>
      <c r="CN396" s="240">
        <f t="shared" ca="1" si="682"/>
        <v>2.6646489952022049E-3</v>
      </c>
      <c r="CO396" s="240">
        <f t="shared" ca="1" si="683"/>
        <v>5.1499686614015134E-4</v>
      </c>
      <c r="CP396" s="240">
        <f t="shared" ca="1" si="684"/>
        <v>-1.9918850608640782E-3</v>
      </c>
      <c r="CQ396" s="240">
        <f t="shared" ca="1" si="685"/>
        <v>-3.1170873222236724E-3</v>
      </c>
      <c r="CR396" s="240">
        <f t="shared" ca="1" si="686"/>
        <v>-2.0801085151199218E-3</v>
      </c>
      <c r="CS396" s="240">
        <f t="shared" ca="1" si="687"/>
        <v>3.9974653727716837E-4</v>
      </c>
      <c r="CT396" s="240">
        <f t="shared" ca="1" si="688"/>
        <v>2.6023156795484635E-3</v>
      </c>
      <c r="CU396" s="240">
        <f t="shared" ca="1" si="689"/>
        <v>2.9997773240705303E-3</v>
      </c>
      <c r="CV396" s="240">
        <f t="shared" ca="1" si="690"/>
        <v>1.3164304864343962E-3</v>
      </c>
      <c r="CW396" s="240">
        <f t="shared" ca="1" si="691"/>
        <v>-1.2800640373197966E-3</v>
      </c>
      <c r="CX396" s="240">
        <f t="shared" ca="1" si="692"/>
        <v>-2.9886366192725085E-3</v>
      </c>
      <c r="CY396" s="240">
        <f t="shared" ca="1" si="693"/>
        <v>-2.6241285170121816E-3</v>
      </c>
      <c r="CZ396" s="240">
        <f t="shared" ca="1" si="694"/>
        <v>-4.3938234819333364E-4</v>
      </c>
      <c r="DA396" s="240">
        <f t="shared" ca="1" si="695"/>
        <v>2.0501432819858599E-3</v>
      </c>
      <c r="DB396" s="240">
        <f t="shared" ca="1" si="696"/>
        <v>3.1175781801079426E-3</v>
      </c>
      <c r="DC396" s="240">
        <f t="shared" ca="1" si="697"/>
        <v>2.0224915240776489E-3</v>
      </c>
      <c r="DD396" s="240">
        <f t="shared" ca="1" si="698"/>
        <v>-4.7550510284448443E-4</v>
      </c>
      <c r="DE396" s="240">
        <f t="shared" ca="1" si="699"/>
        <v>-2.6436655638055993E-3</v>
      </c>
      <c r="DF396" s="240">
        <f t="shared" ca="1" si="700"/>
        <v>-2.9780360014152996E-3</v>
      </c>
      <c r="DG396" s="240">
        <f t="shared" ca="1" si="701"/>
        <v>-1.2466789191206767E-3</v>
      </c>
      <c r="DH396" s="240">
        <f t="shared" ca="1" si="702"/>
        <v>1.3494423737101346E-3</v>
      </c>
      <c r="DI396" s="240">
        <f t="shared" ca="1" si="703"/>
        <v>3.0095171423977496E-3</v>
      </c>
      <c r="DJ396" s="240">
        <f t="shared" ca="1" si="704"/>
        <v>2.5820273619259954E-3</v>
      </c>
      <c r="DK396" s="240">
        <f t="shared" ca="1" si="705"/>
        <v>3.6350316274952809E-4</v>
      </c>
      <c r="DL396" s="240">
        <f t="shared" ca="1" si="706"/>
        <v>-2.1071665734543679E-3</v>
      </c>
      <c r="DM396" s="240">
        <f t="shared" ca="1" si="707"/>
        <v>-3.1161911254702721E-3</v>
      </c>
      <c r="DN396" s="240">
        <f t="shared" ca="1" si="708"/>
        <v>-1.9636562597671017E-3</v>
      </c>
      <c r="DO396" s="240">
        <f t="shared" ca="1" si="709"/>
        <v>5.5097724191812791E-4</v>
      </c>
      <c r="DP396" s="240">
        <f t="shared" ca="1" si="710"/>
        <v>2.6834230027801206E-3</v>
      </c>
      <c r="DQ396" s="240">
        <f t="shared" ca="1" si="711"/>
        <v>2.9545008212287552E-3</v>
      </c>
      <c r="DR396" s="240">
        <f t="shared" ca="1" si="712"/>
        <v>1.1761763990424062E-3</v>
      </c>
      <c r="DS396" s="240">
        <f t="shared" ca="1" si="713"/>
        <v>-1.4180078564734497E-3</v>
      </c>
      <c r="DT396" s="240">
        <f t="shared" ca="1" si="714"/>
        <v>-3.0285848449295039E-3</v>
      </c>
      <c r="DU396" s="240">
        <f t="shared" ca="1" si="715"/>
        <v>-2.5383708901052073E-3</v>
      </c>
      <c r="DV396" s="240">
        <f t="shared" ca="1" si="716"/>
        <v>-2.8740501659274141E-4</v>
      </c>
      <c r="DW396" s="240">
        <f t="shared" ca="1" si="717"/>
        <v>2.1629205865710929E-3</v>
      </c>
      <c r="DX396" s="240">
        <f t="shared" ca="1" si="718"/>
        <v>3.1129269938205096E-3</v>
      </c>
      <c r="DY396" s="240">
        <f t="shared" ca="1" si="719"/>
        <v>1.9036381623515077E-3</v>
      </c>
      <c r="DZ396" s="240">
        <f t="shared" ca="1" si="720"/>
        <v>-6.2611749290360599E-4</v>
      </c>
      <c r="EA396" s="240">
        <f t="shared" ca="1" si="721"/>
        <v>-2.7215640480774171E-3</v>
      </c>
      <c r="EB396" s="240">
        <f t="shared" ca="1" si="722"/>
        <v>-2.9291859602234042E-3</v>
      </c>
      <c r="EC396" s="240">
        <f t="shared" ca="1" si="723"/>
        <v>-1.1049653942814212E-3</v>
      </c>
      <c r="ED396" s="240">
        <f t="shared" ca="1" si="724"/>
        <v>1.4857191843267545E-3</v>
      </c>
      <c r="EE396" s="240">
        <f t="shared" ca="1" si="725"/>
        <v>3.0458282411967548E-3</v>
      </c>
      <c r="EF396" s="240">
        <f t="shared" ca="1" si="726"/>
        <v>2.4931853985760209E-3</v>
      </c>
      <c r="EG396" s="240">
        <f t="shared" ca="1" si="727"/>
        <v>2.1113374840072471E-4</v>
      </c>
      <c r="EH396" s="240">
        <f t="shared" ca="1" si="728"/>
        <v>-2.2173717372032447E-3</v>
      </c>
      <c r="EI396" s="240">
        <f t="shared" ca="1" si="729"/>
        <v>-3.1077877513495077E-3</v>
      </c>
      <c r="EJ396" s="240">
        <f t="shared" ca="1" si="730"/>
        <v>-1.8424733844885285E-3</v>
      </c>
      <c r="EK396" s="240">
        <f t="shared" ca="1" si="731"/>
        <v>7.0088059412340019E-4</v>
      </c>
      <c r="EL396" s="240">
        <f t="shared" ca="1" si="732"/>
        <v>2.7580657249579857E-3</v>
      </c>
      <c r="EM396" s="240">
        <f t="shared" ca="1" si="733"/>
        <v>2.9021066671249328E-3</v>
      </c>
      <c r="EN396" s="240">
        <f t="shared" ca="1" si="734"/>
        <v>1.0330887996842382E-3</v>
      </c>
      <c r="EO396" s="240">
        <f t="shared" ca="1" si="735"/>
        <v>-1.5525355704980395E-3</v>
      </c>
      <c r="EP396" s="240">
        <f t="shared" ca="1" si="736"/>
        <v>-3.0612369444223625E-3</v>
      </c>
      <c r="EQ396" s="240">
        <f t="shared" ca="1" si="737"/>
        <v>-2.4464981053889394E-3</v>
      </c>
      <c r="ER396" s="240">
        <f t="shared" ca="1" si="738"/>
        <v>-1.34735301133471E-4</v>
      </c>
      <c r="ES396" s="240">
        <f t="shared" ca="1" si="739"/>
        <v>2.2704872260137753E-3</v>
      </c>
      <c r="ET396" s="240">
        <f t="shared" ca="1" si="740"/>
        <v>3.1007764937447621E-3</v>
      </c>
      <c r="EU396" s="240">
        <f t="shared" ca="1" si="741"/>
        <v>1.7801987695532512E-3</v>
      </c>
      <c r="EV396" s="240">
        <f t="shared" ca="1" si="742"/>
        <v>-7.7522151108095066E-4</v>
      </c>
      <c r="EW396" s="240">
        <f t="shared" ca="1" si="743"/>
        <v>-2.7929060461765599E-3</v>
      </c>
      <c r="EX396" s="240">
        <f t="shared" ca="1" si="744"/>
        <v>-2.8732792534869427E-3</v>
      </c>
      <c r="EY396" s="240">
        <f t="shared" ca="1" si="745"/>
        <v>-9.6058991102380368E-4</v>
      </c>
      <c r="EZ396" s="240">
        <f t="shared" ca="1" si="746"/>
        <v>1.6184167672947008E-3</v>
      </c>
      <c r="FA396" s="240">
        <f t="shared" ca="1" si="747"/>
        <v>3.0748016729796653E-3</v>
      </c>
      <c r="FB396" s="240">
        <f t="shared" ca="1" si="748"/>
        <v>2.3983371332235992E-3</v>
      </c>
      <c r="FC396" s="240">
        <f t="shared" ca="1" si="749"/>
        <v>5.8255694358891894E-5</v>
      </c>
      <c r="FD396" s="240">
        <f t="shared" ca="1" si="750"/>
        <v>-2.3222350582183114E-3</v>
      </c>
      <c r="FE396" s="240">
        <f t="shared" ca="1" si="751"/>
        <v>-3.0918974443256801E-3</v>
      </c>
      <c r="FF396" s="240">
        <f t="shared" ca="1" si="752"/>
        <v>-1.7168518294451147E-3</v>
      </c>
      <c r="FG396" s="240">
        <f t="shared" ca="1" si="753"/>
        <v>8.4909546358753957E-4</v>
      </c>
      <c r="FH396" s="240">
        <f t="shared" ca="1" si="754"/>
        <v>2.8260640252264204E-3</v>
      </c>
      <c r="FI396" s="240">
        <f t="shared" ca="1" si="755"/>
        <v>2.8427210838654843E-3</v>
      </c>
      <c r="FJ396" s="240">
        <f t="shared" ca="1" si="756"/>
        <v>8.8751239891973885E-4</v>
      </c>
      <c r="FK396" s="240">
        <f t="shared" ca="1" si="757"/>
        <v>-1.6833230903472818E-3</v>
      </c>
      <c r="FL396" s="240">
        <f t="shared" ca="1" si="758"/>
        <v>-3.0865142559834201E-3</v>
      </c>
      <c r="FM396" s="240">
        <f t="shared" ca="1" si="759"/>
        <v>-2.348731492448864E-3</v>
      </c>
      <c r="FN396" s="240">
        <f t="shared" ca="1" si="760"/>
        <v>1.8259003467693E-5</v>
      </c>
      <c r="FO396" s="240">
        <f t="shared" ca="1" si="761"/>
        <v>2.3725840628577976E-3</v>
      </c>
      <c r="FP396" s="240">
        <f t="shared" ca="1" si="762"/>
        <v>3.0811559514996398E-3</v>
      </c>
      <c r="FQ396" s="240">
        <f t="shared" ca="1" si="763"/>
        <v>1.6524707219921831E-3</v>
      </c>
      <c r="FR396" s="240">
        <f t="shared" ca="1" si="764"/>
        <v>-9.2245795273667309E-4</v>
      </c>
      <c r="FS396" s="240">
        <f t="shared" ca="1" si="765"/>
        <v>-2.8575196889807876E-3</v>
      </c>
      <c r="FT396" s="240">
        <f t="shared" ca="1" si="766"/>
        <v>-2.8104505653593122E-3</v>
      </c>
      <c r="FU396" s="240">
        <f t="shared" ca="1" si="767"/>
        <v>-8.139002825327485E-4</v>
      </c>
      <c r="FV396" s="240">
        <f t="shared" ca="1" si="768"/>
        <v>1.7472154425136677E-3</v>
      </c>
      <c r="FW396" s="240">
        <f t="shared" ca="1" si="769"/>
        <v>3.0963676382115596E-3</v>
      </c>
      <c r="FX396" s="240">
        <f t="shared" ca="1" si="770"/>
        <v>2.2977110636477468E-3</v>
      </c>
      <c r="FY396" s="240">
        <f t="shared" ca="1" si="771"/>
        <v>-9.476270275324771E-5</v>
      </c>
      <c r="FZ396" s="240">
        <f t="shared" ca="1" si="772"/>
        <v>-2.4215039115743934E-3</v>
      </c>
      <c r="GA396" s="240">
        <f t="shared" ca="1" si="773"/>
        <v>-3.068558485540245E-3</v>
      </c>
      <c r="GB396" s="240">
        <f t="shared" ca="1" si="774"/>
        <v>-1.5870942279661083E-3</v>
      </c>
      <c r="GC396" s="240">
        <f t="shared" ca="1" si="775"/>
        <v>9.9526478770791825E-4</v>
      </c>
      <c r="GD396" s="240">
        <f t="shared" ca="1" si="776"/>
        <v>2.8872540897240911E-3</v>
      </c>
      <c r="GE396" s="240">
        <f t="shared" ca="1" si="777"/>
        <v>2.7764871365220452E-3</v>
      </c>
      <c r="GF396" s="240">
        <f t="shared" ca="1" si="778"/>
        <v>7.397979030493375E-4</v>
      </c>
      <c r="GG396" s="240">
        <f t="shared" ca="1" si="779"/>
        <v>-1.8100553374301505E-3</v>
      </c>
      <c r="GH396" s="240">
        <f t="shared" ca="1" si="780"/>
        <v>-3.1043558843550948E-3</v>
      </c>
      <c r="GI396" s="240">
        <f t="shared" ca="1" si="781"/>
        <v>-2.2453065796188987E-3</v>
      </c>
      <c r="GJ396" s="240">
        <f t="shared" ca="1" si="782"/>
        <v>1.712093205301587E-4</v>
      </c>
      <c r="GK396" s="240">
        <f t="shared" ca="1" si="783"/>
        <v>2.4689651368805759E-3</v>
      </c>
      <c r="GL396" s="240">
        <f t="shared" ca="1" si="784"/>
        <v>3.0541126346899684E-3</v>
      </c>
      <c r="GM396" s="240">
        <f t="shared" ca="1" si="785"/>
        <v>1.5207617277223813E-3</v>
      </c>
      <c r="GN396" s="240">
        <f t="shared" ca="1" si="786"/>
        <v>-1.0674721123864793E-3</v>
      </c>
      <c r="GO396" s="240">
        <f t="shared" ca="1" si="787"/>
        <v>-2.9152493165650962E-3</v>
      </c>
      <c r="GP396" s="240">
        <f t="shared" ca="1" si="788"/>
        <v>-2.7408512556532766E-3</v>
      </c>
      <c r="GQ396" s="240">
        <f t="shared" ca="1" si="789"/>
        <v>-6.6524989697186909E-4</v>
      </c>
      <c r="GR396" s="240">
        <f t="shared" ca="1" si="790"/>
        <v>1.8718049226936215E-3</v>
      </c>
      <c r="GS396" s="240">
        <f t="shared" ca="1" si="791"/>
        <v>3.1104741825932294E-3</v>
      </c>
      <c r="GT396" s="240">
        <f t="shared" ca="1" si="792"/>
        <v>2.1915496068638479E-3</v>
      </c>
      <c r="GU396" s="240">
        <f t="shared" ca="1" si="793"/>
        <v>-2.475528082142226E-4</v>
      </c>
      <c r="GV396" s="240">
        <f t="shared" ca="1" si="794"/>
        <v>-2.5149391499088005E-3</v>
      </c>
      <c r="GW396" s="240">
        <f t="shared" ca="1" si="795"/>
        <v>-3.0378271005891645E-3</v>
      </c>
      <c r="GX396" s="240">
        <f t="shared" ca="1" si="796"/>
        <v>-1.4535131774788958E-3</v>
      </c>
      <c r="GY396" s="240">
        <f t="shared" ca="1" si="797"/>
        <v>1.1390364317798089E-3</v>
      </c>
      <c r="GZ396" s="240">
        <f t="shared" ca="1" si="798"/>
        <v>2.9414885062260272E-3</v>
      </c>
      <c r="HA396" s="240">
        <f t="shared" ca="1" si="799"/>
        <v>2.7035643884751742E-3</v>
      </c>
      <c r="HB396" s="240">
        <f t="shared" ca="1" si="800"/>
        <v>5.9030116923184739E-4</v>
      </c>
      <c r="HC396" s="240">
        <f t="shared" ca="1" si="801"/>
        <v>-1.9324270026630274E-3</v>
      </c>
      <c r="HD396" s="240">
        <f t="shared" ca="1" si="802"/>
        <v>-3.1147188474918972E-3</v>
      </c>
      <c r="HE396" s="240">
        <f t="shared" ca="1" si="803"/>
        <v>-2.136472526573003E-3</v>
      </c>
      <c r="HF396" s="240">
        <f t="shared" ca="1" si="804"/>
        <v>3.2374717934330224E-4</v>
      </c>
      <c r="HG396" s="240">
        <f t="shared" ca="1" si="805"/>
        <v>2.5593982576328049E-3</v>
      </c>
      <c r="HH396" s="240">
        <f t="shared" ca="1" si="806"/>
        <v>3.019711693034657E-3</v>
      </c>
      <c r="HI396" s="240">
        <f t="shared" ca="1" si="807"/>
        <v>1.3853890852475767E-3</v>
      </c>
      <c r="HJ396" s="240">
        <f t="shared" ca="1" si="808"/>
        <v>-1.2099146382180323E-3</v>
      </c>
      <c r="HK396" s="240">
        <f t="shared" ca="1" si="809"/>
        <v>-2.9659558532001183E-3</v>
      </c>
      <c r="HL396" s="240">
        <f t="shared" ca="1" si="810"/>
        <v>-2.6646489952021949E-3</v>
      </c>
      <c r="HM396" s="240">
        <f t="shared" ca="1" si="811"/>
        <v>-5.1499686614017563E-4</v>
      </c>
      <c r="HN396" s="240">
        <f t="shared" ca="1" si="812"/>
        <v>1.9918850608640591E-3</v>
      </c>
      <c r="HO396" s="240">
        <f t="shared" ca="1" si="813"/>
        <v>3.1170873222236732E-3</v>
      </c>
      <c r="HP396" s="240">
        <f t="shared" ca="1" si="814"/>
        <v>2.0801085151199395E-3</v>
      </c>
      <c r="HQ396" s="240">
        <f t="shared" ca="1" si="815"/>
        <v>-3.997465372771443E-4</v>
      </c>
      <c r="HR396" s="240">
        <f t="shared" ca="1" si="816"/>
        <v>-2.6023156795484254E-3</v>
      </c>
      <c r="HS396" s="240">
        <f t="shared" ca="1" si="817"/>
        <v>-2.9997773240705372E-3</v>
      </c>
      <c r="HT396" s="240">
        <f t="shared" ca="1" si="818"/>
        <v>-1.3164304864344183E-3</v>
      </c>
      <c r="HU396" s="240">
        <f t="shared" ca="1" si="819"/>
        <v>1.2800640373197339E-3</v>
      </c>
      <c r="HV396" s="240">
        <f t="shared" ca="1" si="820"/>
        <v>2.9886366192725016E-3</v>
      </c>
      <c r="HW396" s="240">
        <f t="shared" ca="1" si="821"/>
        <v>2.6241285170121947E-3</v>
      </c>
      <c r="HX396" s="240">
        <f t="shared" ca="1" si="822"/>
        <v>4.3938234819340151E-4</v>
      </c>
      <c r="HY396" s="240">
        <f t="shared" ca="1" si="823"/>
        <v>-2.0501432819858747E-3</v>
      </c>
      <c r="HZ396" s="240">
        <f t="shared" ca="1" si="824"/>
        <v>-3.1175781801079426E-3</v>
      </c>
      <c r="IA396" s="240">
        <f t="shared" ca="1" si="825"/>
        <v>-2.0224915240777013E-3</v>
      </c>
      <c r="IB396" s="240">
        <f t="shared" ca="1" si="826"/>
        <v>4.7550510284450384E-4</v>
      </c>
      <c r="IC396" s="240">
        <f t="shared" ca="1" si="827"/>
        <v>2.6436655638055859E-3</v>
      </c>
      <c r="ID396" s="240">
        <f t="shared" ca="1" si="828"/>
        <v>2.97803600141532E-3</v>
      </c>
      <c r="IE396" s="240">
        <f t="shared" ca="1" si="829"/>
        <v>-1.1156909034433142E-3</v>
      </c>
      <c r="IF396" s="240">
        <f t="shared" ca="1" si="830"/>
        <v>-1.3494423737101125E-3</v>
      </c>
      <c r="IG396" s="240">
        <f t="shared" ca="1" si="831"/>
        <v>-3.0095171423977314E-3</v>
      </c>
      <c r="IH396" s="240">
        <f t="shared" ca="1" si="832"/>
        <v>-2.5820273619259846E-3</v>
      </c>
      <c r="II396" s="240">
        <f t="shared" ca="1" si="833"/>
        <v>-3.6350316274955281E-4</v>
      </c>
      <c r="IJ396" s="240">
        <f t="shared" ca="1" si="834"/>
        <v>2.1071665734543501E-3</v>
      </c>
      <c r="IK396" s="240">
        <f t="shared" ca="1" si="835"/>
        <v>3.1161911254702713E-3</v>
      </c>
      <c r="IL396" s="240">
        <f t="shared" ca="1" si="836"/>
        <v>1.9636562597671208E-3</v>
      </c>
      <c r="IM396" s="240">
        <f t="shared" ca="1" si="837"/>
        <v>-5.5097724191810384E-4</v>
      </c>
      <c r="IN396" s="240">
        <f t="shared" ca="1" si="838"/>
        <v>-2.6834230027801306E-3</v>
      </c>
      <c r="IO396" s="240">
        <f t="shared" ca="1" si="839"/>
        <v>-2.954500821228763E-3</v>
      </c>
      <c r="IP396" s="240">
        <f t="shared" ca="1" si="840"/>
        <v>-1.1761763990424288E-3</v>
      </c>
      <c r="IQ396" s="240">
        <f t="shared" ca="1" si="841"/>
        <v>1.4180078564733883E-3</v>
      </c>
      <c r="IR396" s="240">
        <f t="shared" ca="1" si="842"/>
        <v>3.0285848449294983E-3</v>
      </c>
      <c r="IS396" s="240">
        <f t="shared" ca="1" si="843"/>
        <v>2.5383708901052216E-3</v>
      </c>
      <c r="IT396" s="240">
        <f t="shared" ca="1" si="844"/>
        <v>2.874050165928095E-4</v>
      </c>
      <c r="IU396" s="240">
        <f t="shared" ca="1" si="845"/>
        <v>-2.1629205865710752E-3</v>
      </c>
      <c r="IV396" s="240">
        <f t="shared" ca="1" si="846"/>
        <v>-3.1129269938205109E-3</v>
      </c>
      <c r="IW396" s="240">
        <f t="shared" ca="1" si="847"/>
        <v>-1.9036381623515619E-3</v>
      </c>
      <c r="IX396" s="240">
        <f t="shared" ca="1" si="848"/>
        <v>6.261174929036255E-4</v>
      </c>
      <c r="IY396" s="240">
        <f t="shared" ca="1" si="849"/>
        <v>2.721564048077405E-3</v>
      </c>
      <c r="IZ396" s="240">
        <f t="shared" ca="1" si="850"/>
        <v>2.9291859602234276E-3</v>
      </c>
      <c r="JA396" s="240">
        <f t="shared" ca="1" si="851"/>
        <v>1.1049653942814021E-3</v>
      </c>
      <c r="JB396" s="240">
        <f t="shared" ca="1" si="852"/>
        <v>-1.4857191843267331E-3</v>
      </c>
    </row>
    <row r="397" spans="2:262">
      <c r="B397" s="248">
        <v>36</v>
      </c>
      <c r="C397" s="247">
        <f t="shared" si="853"/>
        <v>7.031250000000003E-4</v>
      </c>
      <c r="D397" s="244">
        <f t="shared" ca="1" si="597"/>
        <v>12.279853219386936</v>
      </c>
      <c r="E397" s="243">
        <f ca="1">AP361</f>
        <v>0.27985321938693597</v>
      </c>
      <c r="F397" s="242">
        <v>36</v>
      </c>
      <c r="G397" s="240">
        <f t="shared" ca="1" si="854"/>
        <v>-7.8244194431144624E-4</v>
      </c>
      <c r="H397" s="240">
        <f t="shared" ca="1" si="598"/>
        <v>-6.3849076783181725E-4</v>
      </c>
      <c r="I397" s="240">
        <f t="shared" ca="1" si="599"/>
        <v>-2.7666565914542362E-5</v>
      </c>
      <c r="J397" s="240">
        <f t="shared" ca="1" si="600"/>
        <v>6.0338780060770441E-4</v>
      </c>
      <c r="K397" s="240">
        <f t="shared" ca="1" si="601"/>
        <v>7.9323690281814317E-4</v>
      </c>
      <c r="L397" s="240">
        <f t="shared" ca="1" si="602"/>
        <v>4.030605271894966E-4</v>
      </c>
      <c r="M397" s="240">
        <f t="shared" ca="1" si="603"/>
        <v>-2.8183911969719349E-4</v>
      </c>
      <c r="N397" s="240">
        <f t="shared" ca="1" si="604"/>
        <v>-7.6065421669048287E-4</v>
      </c>
      <c r="O397" s="240">
        <f t="shared" ca="1" si="605"/>
        <v>-6.8326873358120826E-4</v>
      </c>
      <c r="P397" s="240">
        <f t="shared" ca="1" si="606"/>
        <v>-1.062679750353521E-4</v>
      </c>
      <c r="Q397" s="240">
        <f t="shared" ca="1" si="607"/>
        <v>5.4843735421301366E-4</v>
      </c>
      <c r="R397" s="240">
        <f t="shared" ca="1" si="608"/>
        <v>8.0211792362978038E-4</v>
      </c>
      <c r="S397" s="240">
        <f t="shared" ca="1" si="609"/>
        <v>4.6927909350302777E-4</v>
      </c>
      <c r="T397" s="240">
        <f t="shared" ca="1" si="610"/>
        <v>-2.0670291299633217E-4</v>
      </c>
      <c r="U397" s="241">
        <f t="shared" ca="1" si="611"/>
        <v>-7.3154097314689806E-4</v>
      </c>
      <c r="V397" s="240">
        <f t="shared" ca="1" si="612"/>
        <v>-7.2146644791352824E-4</v>
      </c>
      <c r="W397" s="240">
        <f t="shared" ca="1" si="613"/>
        <v>-1.838459654645871E-4</v>
      </c>
      <c r="X397" s="240">
        <f t="shared" ca="1" si="614"/>
        <v>4.8820515629089599E-4</v>
      </c>
      <c r="Y397" s="240">
        <f t="shared" ca="1" si="615"/>
        <v>8.0327411035460293E-4</v>
      </c>
      <c r="Z397" s="240">
        <f t="shared" ca="1" si="616"/>
        <v>5.3097824561207754E-4</v>
      </c>
      <c r="AA397" s="240">
        <f t="shared" ca="1" si="617"/>
        <v>-1.2957604424800997E-4</v>
      </c>
      <c r="AB397" s="240">
        <f t="shared" ca="1" si="618"/>
        <v>-6.9538259013093525E-4</v>
      </c>
      <c r="AC397" s="240">
        <f t="shared" ca="1" si="619"/>
        <v>-7.5271604595876301E-4</v>
      </c>
      <c r="AD397" s="240">
        <f t="shared" ca="1" si="620"/>
        <v>-2.5965341874597186E-4</v>
      </c>
      <c r="AE397" s="240">
        <f t="shared" ca="1" si="621"/>
        <v>4.2327127583361243E-4</v>
      </c>
      <c r="AF397" s="240">
        <f t="shared" ca="1" si="622"/>
        <v>7.9669432828241484E-4</v>
      </c>
      <c r="AG397" s="240">
        <f t="shared" ca="1" si="623"/>
        <v>5.8756378695364834E-4</v>
      </c>
      <c r="AH397" s="240">
        <f t="shared" ca="1" si="624"/>
        <v>-5.1201287360108378E-5</v>
      </c>
      <c r="AI397" s="240">
        <f t="shared" ca="1" si="625"/>
        <v>-6.5252729263721803E-4</v>
      </c>
      <c r="AJ397" s="240">
        <f t="shared" ca="1" si="626"/>
        <v>-7.7671657700496767E-4</v>
      </c>
      <c r="AK397" s="240">
        <f t="shared" ca="1" si="627"/>
        <v>-3.3296026766383444E-4</v>
      </c>
      <c r="AL397" s="240">
        <f t="shared" ca="1" si="628"/>
        <v>3.5426106160643521E-4</v>
      </c>
      <c r="AM397" s="240">
        <f t="shared" ca="1" si="629"/>
        <v>7.8244194431144603E-4</v>
      </c>
      <c r="AN397" s="240">
        <f t="shared" ca="1" si="630"/>
        <v>6.3849076783181725E-4</v>
      </c>
      <c r="AO397" s="240">
        <f t="shared" ca="1" si="631"/>
        <v>2.766656591454182E-5</v>
      </c>
      <c r="AP397" s="240">
        <f t="shared" ca="1" si="632"/>
        <v>-6.0338780060770311E-4</v>
      </c>
      <c r="AQ397" s="240">
        <f t="shared" ca="1" si="633"/>
        <v>-7.9323690281814338E-4</v>
      </c>
      <c r="AR397" s="240">
        <f t="shared" ca="1" si="634"/>
        <v>-4.0306052718949736E-4</v>
      </c>
      <c r="AS397" s="240">
        <f t="shared" ca="1" si="635"/>
        <v>2.8183911969719268E-4</v>
      </c>
      <c r="AT397" s="240">
        <f t="shared" ca="1" si="636"/>
        <v>7.6065421669048276E-4</v>
      </c>
      <c r="AU397" s="240">
        <f t="shared" ca="1" si="637"/>
        <v>6.8326873358120794E-4</v>
      </c>
      <c r="AV397" s="240">
        <f t="shared" ca="1" si="638"/>
        <v>1.0626797503535156E-4</v>
      </c>
      <c r="AW397" s="240">
        <f t="shared" ca="1" si="639"/>
        <v>-5.484373542130141E-4</v>
      </c>
      <c r="AX397" s="240">
        <f t="shared" ca="1" si="640"/>
        <v>-8.0211792362978027E-4</v>
      </c>
      <c r="AY397" s="240">
        <f t="shared" ca="1" si="641"/>
        <v>-4.6927909350303091E-4</v>
      </c>
      <c r="AZ397" s="240">
        <f t="shared" ca="1" si="642"/>
        <v>2.0670291299632854E-4</v>
      </c>
      <c r="BA397" s="240">
        <f t="shared" ca="1" si="643"/>
        <v>7.3154097314689697E-4</v>
      </c>
      <c r="BB397" s="240">
        <f t="shared" ca="1" si="644"/>
        <v>7.2146644791352922E-4</v>
      </c>
      <c r="BC397" s="240">
        <f t="shared" ca="1" si="645"/>
        <v>1.8384596546458938E-4</v>
      </c>
      <c r="BD397" s="240">
        <f t="shared" ca="1" si="646"/>
        <v>-4.8820515629089534E-4</v>
      </c>
      <c r="BE397" s="240">
        <f t="shared" ca="1" si="647"/>
        <v>-8.0327411035460282E-4</v>
      </c>
      <c r="BF397" s="240">
        <f t="shared" ca="1" si="648"/>
        <v>-5.3097824561207829E-4</v>
      </c>
      <c r="BG397" s="240">
        <f t="shared" ca="1" si="649"/>
        <v>1.295760442480091E-4</v>
      </c>
      <c r="BH397" s="240">
        <f t="shared" ca="1" si="650"/>
        <v>6.9538259013093482E-4</v>
      </c>
      <c r="BI397" s="240">
        <f t="shared" ca="1" si="651"/>
        <v>7.5271604595876225E-4</v>
      </c>
      <c r="BJ397" s="240">
        <f t="shared" ca="1" si="652"/>
        <v>2.5965341874597007E-4</v>
      </c>
      <c r="BK397" s="240">
        <f t="shared" ca="1" si="653"/>
        <v>-4.2327127583361411E-4</v>
      </c>
      <c r="BL397" s="240">
        <f t="shared" ca="1" si="654"/>
        <v>-7.966943282824143E-4</v>
      </c>
      <c r="BM397" s="240">
        <f t="shared" ca="1" si="655"/>
        <v>-5.8756378695365083E-4</v>
      </c>
      <c r="BN397" s="240">
        <f t="shared" ca="1" si="656"/>
        <v>5.1201287360104638E-5</v>
      </c>
      <c r="BO397" s="240">
        <f t="shared" ca="1" si="657"/>
        <v>6.5252729263721749E-4</v>
      </c>
      <c r="BP397" s="240">
        <f t="shared" ca="1" si="658"/>
        <v>7.7671657700496789E-4</v>
      </c>
      <c r="BQ397" s="240">
        <f t="shared" ca="1" si="659"/>
        <v>3.329602676638352E-4</v>
      </c>
      <c r="BR397" s="240">
        <f t="shared" ca="1" si="660"/>
        <v>-3.5426106160643445E-4</v>
      </c>
      <c r="BS397" s="240">
        <f t="shared" ca="1" si="661"/>
        <v>-7.8244194431144592E-4</v>
      </c>
      <c r="BT397" s="240">
        <f t="shared" ca="1" si="662"/>
        <v>-6.3849076783181768E-4</v>
      </c>
      <c r="BU397" s="240">
        <f t="shared" ca="1" si="663"/>
        <v>-2.7666565914542633E-5</v>
      </c>
      <c r="BV397" s="240">
        <f t="shared" ca="1" si="664"/>
        <v>6.0338780060770441E-4</v>
      </c>
      <c r="BW397" s="240">
        <f t="shared" ca="1" si="665"/>
        <v>7.9323690281814306E-4</v>
      </c>
      <c r="BX397" s="240">
        <f t="shared" ca="1" si="666"/>
        <v>4.0306052718949562E-4</v>
      </c>
      <c r="BY397" s="240">
        <f t="shared" ca="1" si="667"/>
        <v>-2.8183911969718921E-4</v>
      </c>
      <c r="BZ397" s="240">
        <f t="shared" ca="1" si="668"/>
        <v>-7.6065421669048168E-4</v>
      </c>
      <c r="CA397" s="240">
        <f t="shared" ca="1" si="669"/>
        <v>-6.8326873358120685E-4</v>
      </c>
      <c r="CB397" s="240">
        <f t="shared" ca="1" si="670"/>
        <v>-1.062679750353553E-4</v>
      </c>
      <c r="CC397" s="240">
        <f t="shared" ca="1" si="671"/>
        <v>5.4843735421301551E-4</v>
      </c>
      <c r="CD397" s="240">
        <f t="shared" ca="1" si="672"/>
        <v>8.0211792362978049E-4</v>
      </c>
      <c r="CE397" s="240">
        <f t="shared" ca="1" si="673"/>
        <v>4.6927909350303395E-4</v>
      </c>
      <c r="CF397" s="240">
        <f t="shared" ca="1" si="674"/>
        <v>-2.0670291299633049E-4</v>
      </c>
      <c r="CG397" s="240">
        <f t="shared" ca="1" si="675"/>
        <v>-7.3154097314689546E-4</v>
      </c>
      <c r="CH397" s="240">
        <f t="shared" ca="1" si="676"/>
        <v>-7.2146644791352835E-4</v>
      </c>
      <c r="CI397" s="240">
        <f t="shared" ca="1" si="677"/>
        <v>-1.8384596546459306E-4</v>
      </c>
      <c r="CJ397" s="240">
        <f t="shared" ca="1" si="678"/>
        <v>4.8820515629089691E-4</v>
      </c>
      <c r="CK397" s="240">
        <f t="shared" ca="1" si="679"/>
        <v>8.0327411035460271E-4</v>
      </c>
      <c r="CL397" s="240">
        <f t="shared" ca="1" si="680"/>
        <v>5.3097824561207678E-4</v>
      </c>
      <c r="CM397" s="240">
        <f t="shared" ca="1" si="681"/>
        <v>-1.2957604424800539E-4</v>
      </c>
      <c r="CN397" s="240">
        <f t="shared" ca="1" si="682"/>
        <v>-6.9538259013093569E-4</v>
      </c>
      <c r="CO397" s="240">
        <f t="shared" ca="1" si="683"/>
        <v>-7.5271604595876355E-4</v>
      </c>
      <c r="CP397" s="240">
        <f t="shared" ca="1" si="684"/>
        <v>-2.5965341874596812E-4</v>
      </c>
      <c r="CQ397" s="240">
        <f t="shared" ca="1" si="685"/>
        <v>4.2327127583361091E-4</v>
      </c>
      <c r="CR397" s="240">
        <f t="shared" ca="1" si="686"/>
        <v>7.9669432828241376E-4</v>
      </c>
      <c r="CS397" s="240">
        <f t="shared" ca="1" si="687"/>
        <v>5.8756378695364953E-4</v>
      </c>
      <c r="CT397" s="240">
        <f t="shared" ca="1" si="688"/>
        <v>-5.1201287360100897E-5</v>
      </c>
      <c r="CU397" s="240">
        <f t="shared" ca="1" si="689"/>
        <v>-6.5252729263721857E-4</v>
      </c>
      <c r="CV397" s="240">
        <f t="shared" ca="1" si="690"/>
        <v>-7.7671657700496897E-4</v>
      </c>
      <c r="CW397" s="240">
        <f t="shared" ca="1" si="691"/>
        <v>-3.3296026766383346E-4</v>
      </c>
      <c r="CX397" s="240">
        <f t="shared" ca="1" si="692"/>
        <v>3.5426106160643109E-4</v>
      </c>
      <c r="CY397" s="240">
        <f t="shared" ca="1" si="693"/>
        <v>7.8244194431144635E-4</v>
      </c>
      <c r="CZ397" s="240">
        <f t="shared" ca="1" si="694"/>
        <v>6.3849076783181996E-4</v>
      </c>
      <c r="DA397" s="240">
        <f t="shared" ca="1" si="695"/>
        <v>2.7666565914540682E-5</v>
      </c>
      <c r="DB397" s="240">
        <f t="shared" ca="1" si="696"/>
        <v>-6.0338780060770181E-4</v>
      </c>
      <c r="DC397" s="240">
        <f t="shared" ca="1" si="697"/>
        <v>-7.9323690281814284E-4</v>
      </c>
      <c r="DD397" s="240">
        <f t="shared" ca="1" si="698"/>
        <v>-4.0306052718949888E-4</v>
      </c>
      <c r="DE397" s="240">
        <f t="shared" ca="1" si="699"/>
        <v>2.8183911969718569E-4</v>
      </c>
      <c r="DF397" s="240">
        <f t="shared" ca="1" si="700"/>
        <v>7.6065421669048222E-4</v>
      </c>
      <c r="DG397" s="240">
        <f t="shared" ca="1" si="701"/>
        <v>6.8326873358121195E-4</v>
      </c>
      <c r="DH397" s="240">
        <f t="shared" ca="1" si="702"/>
        <v>1.0626797503535335E-4</v>
      </c>
      <c r="DI397" s="240">
        <f t="shared" ca="1" si="703"/>
        <v>-5.4843735421300868E-4</v>
      </c>
      <c r="DJ397" s="240">
        <f t="shared" ca="1" si="704"/>
        <v>-8.0211792362978038E-4</v>
      </c>
      <c r="DK397" s="240">
        <f t="shared" ca="1" si="705"/>
        <v>-4.6927909350303232E-4</v>
      </c>
      <c r="DL397" s="240">
        <f t="shared" ca="1" si="706"/>
        <v>2.0670291299633239E-4</v>
      </c>
      <c r="DM397" s="240">
        <f t="shared" ca="1" si="707"/>
        <v>7.3154097314689632E-4</v>
      </c>
      <c r="DN397" s="240">
        <f t="shared" ca="1" si="708"/>
        <v>7.2146644791352748E-4</v>
      </c>
      <c r="DO397" s="240">
        <f t="shared" ca="1" si="709"/>
        <v>1.8384596546459117E-4</v>
      </c>
      <c r="DP397" s="240">
        <f t="shared" ca="1" si="710"/>
        <v>-4.8820515629089843E-4</v>
      </c>
      <c r="DQ397" s="240">
        <f t="shared" ca="1" si="711"/>
        <v>-8.0327411035460293E-4</v>
      </c>
      <c r="DR397" s="240">
        <f t="shared" ca="1" si="712"/>
        <v>-5.3097824561208393E-4</v>
      </c>
      <c r="DS397" s="240">
        <f t="shared" ca="1" si="713"/>
        <v>1.2957604424800728E-4</v>
      </c>
      <c r="DT397" s="240">
        <f t="shared" ca="1" si="714"/>
        <v>6.9538259013093102E-4</v>
      </c>
      <c r="DU397" s="240">
        <f t="shared" ca="1" si="715"/>
        <v>7.527160459587629E-4</v>
      </c>
      <c r="DV397" s="240">
        <f t="shared" ca="1" si="716"/>
        <v>2.5965341874597706E-4</v>
      </c>
      <c r="DW397" s="240">
        <f t="shared" ca="1" si="717"/>
        <v>-4.2327127583361259E-4</v>
      </c>
      <c r="DX397" s="240">
        <f t="shared" ca="1" si="718"/>
        <v>-7.9669432828241408E-4</v>
      </c>
      <c r="DY397" s="240">
        <f t="shared" ca="1" si="719"/>
        <v>-5.8756378695364812E-4</v>
      </c>
      <c r="DZ397" s="240">
        <f t="shared" ca="1" si="720"/>
        <v>5.1201287360102903E-5</v>
      </c>
      <c r="EA397" s="240">
        <f t="shared" ca="1" si="721"/>
        <v>6.5252729263721976E-4</v>
      </c>
      <c r="EB397" s="240">
        <f t="shared" ca="1" si="722"/>
        <v>7.7671657700496843E-4</v>
      </c>
      <c r="EC397" s="240">
        <f t="shared" ca="1" si="723"/>
        <v>3.3296026766383173E-4</v>
      </c>
      <c r="ED397" s="240">
        <f t="shared" ca="1" si="724"/>
        <v>-3.5426106160643282E-4</v>
      </c>
      <c r="EE397" s="240">
        <f t="shared" ca="1" si="725"/>
        <v>-7.8244194431144429E-4</v>
      </c>
      <c r="EF397" s="240">
        <f t="shared" ca="1" si="726"/>
        <v>-6.3849076783181876E-4</v>
      </c>
      <c r="EG397" s="240">
        <f t="shared" ca="1" si="727"/>
        <v>-2.7666565914550168E-5</v>
      </c>
      <c r="EH397" s="240">
        <f t="shared" ca="1" si="728"/>
        <v>6.0338780060770322E-4</v>
      </c>
      <c r="EI397" s="240">
        <f t="shared" ca="1" si="729"/>
        <v>7.9323690281814436E-4</v>
      </c>
      <c r="EJ397" s="240">
        <f t="shared" ca="1" si="730"/>
        <v>4.0306052718949714E-4</v>
      </c>
      <c r="EK397" s="240">
        <f t="shared" ca="1" si="731"/>
        <v>-2.8183911969718753E-4</v>
      </c>
      <c r="EL397" s="240">
        <f t="shared" ca="1" si="732"/>
        <v>-7.6065421669048287E-4</v>
      </c>
      <c r="EM397" s="240">
        <f t="shared" ca="1" si="733"/>
        <v>-6.8326873358121097E-4</v>
      </c>
      <c r="EN397" s="240">
        <f t="shared" ca="1" si="734"/>
        <v>-1.0626797503535134E-4</v>
      </c>
      <c r="EO397" s="240">
        <f t="shared" ca="1" si="735"/>
        <v>5.4843735421301009E-4</v>
      </c>
      <c r="EP397" s="240">
        <f t="shared" ca="1" si="736"/>
        <v>8.0211792362978027E-4</v>
      </c>
      <c r="EQ397" s="240">
        <f t="shared" ca="1" si="737"/>
        <v>4.6927909350303069E-4</v>
      </c>
      <c r="ER397" s="240">
        <f t="shared" ca="1" si="738"/>
        <v>-2.067029129963232E-4</v>
      </c>
      <c r="ES397" s="240">
        <f t="shared" ca="1" si="739"/>
        <v>-7.3154097314689708E-4</v>
      </c>
      <c r="ET397" s="240">
        <f t="shared" ca="1" si="740"/>
        <v>-7.2146644791353171E-4</v>
      </c>
      <c r="EU397" s="240">
        <f t="shared" ca="1" si="741"/>
        <v>-1.8384596546458927E-4</v>
      </c>
      <c r="EV397" s="240">
        <f t="shared" ca="1" si="742"/>
        <v>4.882051562909E-4</v>
      </c>
      <c r="EW397" s="240">
        <f t="shared" ca="1" si="743"/>
        <v>8.032741103546025E-4</v>
      </c>
      <c r="EX397" s="240">
        <f t="shared" ca="1" si="744"/>
        <v>5.3097824561208241E-4</v>
      </c>
      <c r="EY397" s="240">
        <f t="shared" ca="1" si="745"/>
        <v>-1.2957604424800926E-4</v>
      </c>
      <c r="EZ397" s="240">
        <f t="shared" ca="1" si="746"/>
        <v>-6.9538259013093775E-4</v>
      </c>
      <c r="FA397" s="240">
        <f t="shared" ca="1" si="747"/>
        <v>-7.5271604595876615E-4</v>
      </c>
      <c r="FB397" s="240">
        <f t="shared" ca="1" si="748"/>
        <v>-2.5965341874597522E-4</v>
      </c>
      <c r="FC397" s="240">
        <f t="shared" ca="1" si="749"/>
        <v>4.2327127583361427E-4</v>
      </c>
      <c r="FD397" s="240">
        <f t="shared" ca="1" si="750"/>
        <v>7.9669432828241289E-4</v>
      </c>
      <c r="FE397" s="240">
        <f t="shared" ca="1" si="751"/>
        <v>5.8756378695365462E-4</v>
      </c>
      <c r="FF397" s="240">
        <f t="shared" ca="1" si="752"/>
        <v>-5.1201287360104855E-5</v>
      </c>
      <c r="FG397" s="240">
        <f t="shared" ca="1" si="753"/>
        <v>-6.5252729263722096E-4</v>
      </c>
      <c r="FH397" s="240">
        <f t="shared" ca="1" si="754"/>
        <v>-7.7671657700497092E-4</v>
      </c>
      <c r="FI397" s="240">
        <f t="shared" ca="1" si="755"/>
        <v>-3.3296026766384024E-4</v>
      </c>
      <c r="FJ397" s="240">
        <f t="shared" ca="1" si="756"/>
        <v>3.5426106160643461E-4</v>
      </c>
      <c r="FK397" s="240">
        <f t="shared" ca="1" si="757"/>
        <v>7.8244194431144733E-4</v>
      </c>
      <c r="FL397" s="240">
        <f t="shared" ca="1" si="758"/>
        <v>6.3849076783182462E-4</v>
      </c>
      <c r="FM397" s="240">
        <f t="shared" ca="1" si="759"/>
        <v>2.7666565914548163E-5</v>
      </c>
      <c r="FN397" s="240">
        <f t="shared" ca="1" si="760"/>
        <v>-6.0338780060770452E-4</v>
      </c>
      <c r="FO397" s="240">
        <f t="shared" ca="1" si="761"/>
        <v>-7.9323690281814219E-4</v>
      </c>
      <c r="FP397" s="240">
        <f t="shared" ca="1" si="762"/>
        <v>-4.0306052718950527E-4</v>
      </c>
      <c r="FQ397" s="240">
        <f t="shared" ca="1" si="763"/>
        <v>2.8183911969718937E-4</v>
      </c>
      <c r="FR397" s="240">
        <f t="shared" ca="1" si="764"/>
        <v>7.6065421669048363E-4</v>
      </c>
      <c r="FS397" s="240">
        <f t="shared" ca="1" si="765"/>
        <v>6.8326873358121585E-4</v>
      </c>
      <c r="FT397" s="240">
        <f t="shared" ca="1" si="766"/>
        <v>1.0626797503536078E-4</v>
      </c>
      <c r="FU397" s="240">
        <f t="shared" ca="1" si="767"/>
        <v>-5.484373542130115E-4</v>
      </c>
      <c r="FV397" s="240">
        <f t="shared" ca="1" si="768"/>
        <v>-8.0211792362978006E-4</v>
      </c>
      <c r="FW397" s="240">
        <f t="shared" ca="1" si="769"/>
        <v>-4.6927909350303839E-4</v>
      </c>
      <c r="FX397" s="240">
        <f t="shared" ca="1" si="770"/>
        <v>2.0670291299632515E-4</v>
      </c>
      <c r="FY397" s="240">
        <f t="shared" ca="1" si="771"/>
        <v>7.3154097314689784E-4</v>
      </c>
      <c r="FZ397" s="240">
        <f t="shared" ca="1" si="772"/>
        <v>7.2146644791352575E-4</v>
      </c>
      <c r="GA397" s="240">
        <f t="shared" ca="1" si="773"/>
        <v>1.8384596546459843E-4</v>
      </c>
      <c r="GB397" s="240">
        <f t="shared" ca="1" si="774"/>
        <v>-4.8820515629089252E-4</v>
      </c>
      <c r="GC397" s="240">
        <f t="shared" ca="1" si="775"/>
        <v>-8.0327411035460293E-4</v>
      </c>
      <c r="GD397" s="240">
        <f t="shared" ca="1" si="776"/>
        <v>-5.3097824561208946E-4</v>
      </c>
      <c r="GE397" s="240">
        <f t="shared" ca="1" si="777"/>
        <v>1.2957604424799997E-4</v>
      </c>
      <c r="GF397" s="240">
        <f t="shared" ca="1" si="778"/>
        <v>6.9538259013093308E-4</v>
      </c>
      <c r="GG397" s="240">
        <f t="shared" ca="1" si="779"/>
        <v>7.5271604595876149E-4</v>
      </c>
      <c r="GH397" s="240">
        <f t="shared" ca="1" si="780"/>
        <v>2.5965341874598411E-4</v>
      </c>
      <c r="GI397" s="240">
        <f t="shared" ca="1" si="781"/>
        <v>-4.2327127583360625E-4</v>
      </c>
      <c r="GJ397" s="240">
        <f t="shared" ca="1" si="782"/>
        <v>-7.9669432828241462E-4</v>
      </c>
      <c r="GK397" s="240">
        <f t="shared" ca="1" si="783"/>
        <v>-5.8756378695364552E-4</v>
      </c>
      <c r="GL397" s="240">
        <f t="shared" ca="1" si="784"/>
        <v>5.1201287360095422E-5</v>
      </c>
      <c r="GM397" s="240">
        <f t="shared" ca="1" si="785"/>
        <v>6.5252729263721543E-4</v>
      </c>
      <c r="GN397" s="240">
        <f t="shared" ca="1" si="786"/>
        <v>7.7671657700496735E-4</v>
      </c>
      <c r="GO397" s="240">
        <f t="shared" ca="1" si="787"/>
        <v>3.3296026766382804E-4</v>
      </c>
      <c r="GP397" s="240">
        <f t="shared" ca="1" si="788"/>
        <v>-3.542610616064261E-4</v>
      </c>
      <c r="GQ397" s="240">
        <f t="shared" ca="1" si="789"/>
        <v>-7.8244194431144505E-4</v>
      </c>
      <c r="GR397" s="240">
        <f t="shared" ca="1" si="790"/>
        <v>-6.3849076783181638E-4</v>
      </c>
      <c r="GS397" s="240">
        <f t="shared" ca="1" si="791"/>
        <v>-2.7666565914557649E-5</v>
      </c>
      <c r="GT397" s="240">
        <f t="shared" ca="1" si="792"/>
        <v>6.0338780060769823E-4</v>
      </c>
      <c r="GU397" s="240">
        <f t="shared" ca="1" si="793"/>
        <v>7.9323690281814371E-4</v>
      </c>
      <c r="GV397" s="240">
        <f t="shared" ca="1" si="794"/>
        <v>4.0306052718949378E-4</v>
      </c>
      <c r="GW397" s="240">
        <f t="shared" ca="1" si="795"/>
        <v>-2.8183911969718054E-4</v>
      </c>
      <c r="GX397" s="240">
        <f t="shared" ca="1" si="796"/>
        <v>-7.6065421669048038E-4</v>
      </c>
      <c r="GY397" s="240">
        <f t="shared" ca="1" si="797"/>
        <v>-6.832687335812088E-4</v>
      </c>
      <c r="GZ397" s="240">
        <f t="shared" ca="1" si="798"/>
        <v>-1.062679750353475E-4</v>
      </c>
      <c r="HA397" s="240">
        <f t="shared" ca="1" si="799"/>
        <v>5.4843735421300456E-4</v>
      </c>
      <c r="HB397" s="240">
        <f t="shared" ca="1" si="800"/>
        <v>8.0211792362978071E-4</v>
      </c>
      <c r="HC397" s="240">
        <f t="shared" ca="1" si="801"/>
        <v>4.6927909350302755E-4</v>
      </c>
      <c r="HD397" s="240">
        <f t="shared" ca="1" si="802"/>
        <v>-2.0670291299631601E-4</v>
      </c>
      <c r="HE397" s="240">
        <f t="shared" ca="1" si="803"/>
        <v>-7.3154097314689394E-4</v>
      </c>
      <c r="HF397" s="240">
        <f t="shared" ca="1" si="804"/>
        <v>-7.2146644791352998E-4</v>
      </c>
      <c r="HG397" s="240">
        <f t="shared" ca="1" si="805"/>
        <v>-1.8384596546458542E-4</v>
      </c>
      <c r="HH397" s="240">
        <f t="shared" ca="1" si="806"/>
        <v>4.8820515629088504E-4</v>
      </c>
      <c r="HI397" s="240">
        <f t="shared" ca="1" si="807"/>
        <v>8.0327411035460261E-4</v>
      </c>
      <c r="HJ397" s="240">
        <f t="shared" ca="1" si="808"/>
        <v>5.3097824561207938E-4</v>
      </c>
      <c r="HK397" s="240">
        <f t="shared" ca="1" si="809"/>
        <v>-1.2957604424801319E-4</v>
      </c>
      <c r="HL397" s="240">
        <f t="shared" ca="1" si="810"/>
        <v>-6.9538259013092831E-4</v>
      </c>
      <c r="HM397" s="240">
        <f t="shared" ca="1" si="811"/>
        <v>-7.5271604595876474E-4</v>
      </c>
      <c r="HN397" s="240">
        <f t="shared" ca="1" si="812"/>
        <v>-2.5965341874597148E-4</v>
      </c>
      <c r="HO397" s="240">
        <f t="shared" ca="1" si="813"/>
        <v>4.2327127583361763E-4</v>
      </c>
      <c r="HP397" s="240">
        <f t="shared" ca="1" si="814"/>
        <v>7.9669432828241332E-4</v>
      </c>
      <c r="HQ397" s="240">
        <f t="shared" ca="1" si="815"/>
        <v>5.8756378695365191E-4</v>
      </c>
      <c r="HR397" s="240">
        <f t="shared" ca="1" si="816"/>
        <v>-5.1201287360108758E-5</v>
      </c>
      <c r="HS397" s="240">
        <f t="shared" ca="1" si="817"/>
        <v>-6.525272926372099E-4</v>
      </c>
      <c r="HT397" s="240">
        <f t="shared" ca="1" si="818"/>
        <v>-7.7671657700496984E-4</v>
      </c>
      <c r="HU397" s="240">
        <f t="shared" ca="1" si="819"/>
        <v>-3.3296026766383661E-4</v>
      </c>
      <c r="HV397" s="240">
        <f t="shared" ca="1" si="820"/>
        <v>3.5426106160643813E-4</v>
      </c>
      <c r="HW397" s="240">
        <f t="shared" ca="1" si="821"/>
        <v>7.8244194431144299E-4</v>
      </c>
      <c r="HX397" s="240">
        <f t="shared" ca="1" si="822"/>
        <v>6.3849076783182212E-4</v>
      </c>
      <c r="HY397" s="240">
        <f t="shared" ca="1" si="823"/>
        <v>2.7666565914544205E-5</v>
      </c>
      <c r="HZ397" s="240">
        <f t="shared" ca="1" si="824"/>
        <v>-6.0338780060770713E-4</v>
      </c>
      <c r="IA397" s="240">
        <f t="shared" ca="1" si="825"/>
        <v>-7.9323690281814523E-4</v>
      </c>
      <c r="IB397" s="240">
        <f t="shared" ca="1" si="826"/>
        <v>-4.0306052718950202E-4</v>
      </c>
      <c r="IC397" s="240">
        <f t="shared" ca="1" si="827"/>
        <v>2.81839119697193E-4</v>
      </c>
      <c r="ID397" s="240">
        <f t="shared" ca="1" si="828"/>
        <v>7.6065421669047734E-4</v>
      </c>
      <c r="IE397" s="240">
        <f t="shared" ca="1" si="829"/>
        <v>-5.9242476217641414E-4</v>
      </c>
      <c r="IF397" s="240">
        <f t="shared" ca="1" si="830"/>
        <v>1.0626797503535687E-4</v>
      </c>
      <c r="IG397" s="240">
        <f t="shared" ca="1" si="831"/>
        <v>-5.4843735421301442E-4</v>
      </c>
      <c r="IH397" s="240">
        <f t="shared" ca="1" si="832"/>
        <v>-8.0211792362978136E-4</v>
      </c>
      <c r="II397" s="240">
        <f t="shared" ca="1" si="833"/>
        <v>-4.6927909350303525E-4</v>
      </c>
      <c r="IJ397" s="240">
        <f t="shared" ca="1" si="834"/>
        <v>2.0670291299632894E-4</v>
      </c>
      <c r="IK397" s="240">
        <f t="shared" ca="1" si="835"/>
        <v>7.3154097314689958E-4</v>
      </c>
      <c r="IL397" s="240">
        <f t="shared" ca="1" si="836"/>
        <v>7.214664479135341E-4</v>
      </c>
      <c r="IM397" s="240">
        <f t="shared" ca="1" si="837"/>
        <v>1.8384596546459458E-4</v>
      </c>
      <c r="IN397" s="240">
        <f t="shared" ca="1" si="838"/>
        <v>-4.8820515629089572E-4</v>
      </c>
      <c r="IO397" s="240">
        <f t="shared" ca="1" si="839"/>
        <v>-8.0327411035460304E-4</v>
      </c>
      <c r="IP397" s="240">
        <f t="shared" ca="1" si="840"/>
        <v>-5.3097824561208653E-4</v>
      </c>
      <c r="IQ397" s="240">
        <f t="shared" ca="1" si="841"/>
        <v>1.2957604424800381E-4</v>
      </c>
      <c r="IR397" s="240">
        <f t="shared" ca="1" si="842"/>
        <v>6.9538259013093504E-4</v>
      </c>
      <c r="IS397" s="240">
        <f t="shared" ca="1" si="843"/>
        <v>7.527160459587681E-4</v>
      </c>
      <c r="IT397" s="240">
        <f t="shared" ca="1" si="844"/>
        <v>2.5965341874598042E-4</v>
      </c>
      <c r="IU397" s="240">
        <f t="shared" ca="1" si="845"/>
        <v>-4.2327127583360955E-4</v>
      </c>
      <c r="IV397" s="240">
        <f t="shared" ca="1" si="846"/>
        <v>-7.9669432828241506E-4</v>
      </c>
      <c r="IW397" s="240">
        <f t="shared" ca="1" si="847"/>
        <v>-5.8756378695365831E-4</v>
      </c>
      <c r="IX397" s="240">
        <f t="shared" ca="1" si="848"/>
        <v>5.1201287360099379E-5</v>
      </c>
      <c r="IY397" s="240">
        <f t="shared" ca="1" si="849"/>
        <v>6.5252729263721781E-4</v>
      </c>
      <c r="IZ397" s="240">
        <f t="shared" ca="1" si="850"/>
        <v>7.7671657700496648E-4</v>
      </c>
      <c r="JA397" s="240">
        <f t="shared" ca="1" si="851"/>
        <v>3.3296026766384534E-4</v>
      </c>
      <c r="JB397" s="240">
        <f t="shared" ca="1" si="852"/>
        <v>-3.5426106160642968E-4</v>
      </c>
    </row>
    <row r="398" spans="2:262">
      <c r="B398" s="248">
        <v>37</v>
      </c>
      <c r="C398" s="247">
        <f t="shared" si="853"/>
        <v>7.2265625000000032E-4</v>
      </c>
      <c r="D398" s="244">
        <f t="shared" ca="1" si="597"/>
        <v>12.276748517483311</v>
      </c>
      <c r="E398" s="243">
        <f ca="1">AQ361</f>
        <v>0.27674851748331064</v>
      </c>
      <c r="F398" s="242">
        <v>37</v>
      </c>
      <c r="G398" s="240">
        <f t="shared" ca="1" si="854"/>
        <v>1.605513287694065E-3</v>
      </c>
      <c r="H398" s="240">
        <f t="shared" ca="1" si="598"/>
        <v>1.1648095126750506E-3</v>
      </c>
      <c r="I398" s="240">
        <f t="shared" ca="1" si="599"/>
        <v>-1.7225806928103274E-4</v>
      </c>
      <c r="J398" s="240">
        <f t="shared" ca="1" si="600"/>
        <v>-1.3767667245832859E-3</v>
      </c>
      <c r="K398" s="240">
        <f t="shared" ca="1" si="601"/>
        <v>-1.5218026943666768E-3</v>
      </c>
      <c r="L398" s="240">
        <f t="shared" ca="1" si="602"/>
        <v>-4.9575545982690221E-4</v>
      </c>
      <c r="M398" s="240">
        <f t="shared" ca="1" si="603"/>
        <v>9.1179385419000696E-4</v>
      </c>
      <c r="N398" s="240">
        <f t="shared" ca="1" si="604"/>
        <v>1.6176842262168177E-3</v>
      </c>
      <c r="O398" s="240">
        <f t="shared" ca="1" si="605"/>
        <v>1.0787070249151209E-3</v>
      </c>
      <c r="P398" s="240">
        <f t="shared" ca="1" si="606"/>
        <v>-2.9037494879876561E-4</v>
      </c>
      <c r="Q398" s="240">
        <f t="shared" ca="1" si="607"/>
        <v>-1.4360027081435876E-3</v>
      </c>
      <c r="R398" s="240">
        <f t="shared" ca="1" si="608"/>
        <v>-1.4765735116197669E-3</v>
      </c>
      <c r="S398" s="240">
        <f t="shared" ca="1" si="609"/>
        <v>-3.808666321825151E-4</v>
      </c>
      <c r="T398" s="240">
        <f t="shared" ca="1" si="610"/>
        <v>1.0079311437862983E-3</v>
      </c>
      <c r="U398" s="241">
        <f t="shared" ca="1" si="611"/>
        <v>1.6210887937573026E-3</v>
      </c>
      <c r="V398" s="240">
        <f t="shared" ca="1" si="612"/>
        <v>9.8675893032517314E-4</v>
      </c>
      <c r="W398" s="240">
        <f t="shared" ca="1" si="613"/>
        <v>-4.0691826131011372E-4</v>
      </c>
      <c r="X398" s="240">
        <f t="shared" ca="1" si="614"/>
        <v>-1.4874568686094221E-3</v>
      </c>
      <c r="Y398" s="240">
        <f t="shared" ca="1" si="615"/>
        <v>-1.4233426490791938E-3</v>
      </c>
      <c r="Z398" s="240">
        <f t="shared" ca="1" si="616"/>
        <v>-2.6391385525904973E-4</v>
      </c>
      <c r="AA398" s="240">
        <f t="shared" ca="1" si="617"/>
        <v>1.0986063671846167E-3</v>
      </c>
      <c r="AB398" s="240">
        <f t="shared" ca="1" si="618"/>
        <v>1.6157085406690369E-3</v>
      </c>
      <c r="AC398" s="240">
        <f t="shared" ca="1" si="619"/>
        <v>8.894635035964143E-4</v>
      </c>
      <c r="AD398" s="240">
        <f t="shared" ca="1" si="620"/>
        <v>-5.2125644850695824E-4</v>
      </c>
      <c r="AE398" s="240">
        <f t="shared" ca="1" si="621"/>
        <v>-1.5308503714271035E-3</v>
      </c>
      <c r="AF398" s="240">
        <f t="shared" ca="1" si="622"/>
        <v>-1.3623985694011234E-3</v>
      </c>
      <c r="AG398" s="240">
        <f t="shared" ca="1" si="623"/>
        <v>-1.4553090628774488E-4</v>
      </c>
      <c r="AH398" s="240">
        <f t="shared" ca="1" si="624"/>
        <v>1.1833281474930284E-3</v>
      </c>
      <c r="AI398" s="240">
        <f t="shared" ca="1" si="625"/>
        <v>1.601572623009665E-3</v>
      </c>
      <c r="AJ398" s="240">
        <f t="shared" ca="1" si="626"/>
        <v>7.8734799707621834E-4</v>
      </c>
      <c r="AK398" s="240">
        <f t="shared" ca="1" si="627"/>
        <v>-6.3276990184631923E-4</v>
      </c>
      <c r="AL398" s="240">
        <f t="shared" ca="1" si="628"/>
        <v>-1.5659480634451352E-3</v>
      </c>
      <c r="AM398" s="240">
        <f t="shared" ca="1" si="629"/>
        <v>-1.2940715338336875E-3</v>
      </c>
      <c r="AN398" s="240">
        <f t="shared" ca="1" si="630"/>
        <v>-2.635931272608786E-5</v>
      </c>
      <c r="AO398" s="240">
        <f t="shared" ca="1" si="631"/>
        <v>1.2616373700435211E-3</v>
      </c>
      <c r="AP398" s="240">
        <f t="shared" ca="1" si="632"/>
        <v>1.5787576445417575E-3</v>
      </c>
      <c r="AQ398" s="240">
        <f t="shared" ca="1" si="633"/>
        <v>6.8096578354197356E-4</v>
      </c>
      <c r="AR398" s="240">
        <f t="shared" ca="1" si="634"/>
        <v>-7.4085432026272811E-4</v>
      </c>
      <c r="AS398" s="240">
        <f t="shared" ca="1" si="635"/>
        <v>-1.5925597472295151E-3</v>
      </c>
      <c r="AT398" s="240">
        <f t="shared" ca="1" si="636"/>
        <v>-1.218731812502663E-3</v>
      </c>
      <c r="AU398" s="240">
        <f t="shared" ca="1" si="637"/>
        <v>9.2955124235071808E-5</v>
      </c>
      <c r="AV398" s="240">
        <f t="shared" ca="1" si="638"/>
        <v>1.3331096703741883E-3</v>
      </c>
      <c r="AW398" s="240">
        <f t="shared" ca="1" si="639"/>
        <v>1.5473872416103792E-3</v>
      </c>
      <c r="AX398" s="240">
        <f t="shared" ca="1" si="640"/>
        <v>5.7089335742605528E-4</v>
      </c>
      <c r="AY398" s="240">
        <f t="shared" ca="1" si="641"/>
        <v>-8.4492398492807944E-4</v>
      </c>
      <c r="AZ398" s="240">
        <f t="shared" ca="1" si="642"/>
        <v>-1.6105412117601099E-3</v>
      </c>
      <c r="BA398" s="240">
        <f t="shared" ca="1" si="643"/>
        <v>-1.136787677885566E-3</v>
      </c>
      <c r="BB398" s="240">
        <f t="shared" ca="1" si="644"/>
        <v>2.1176582932412602E-4</v>
      </c>
      <c r="BC398" s="240">
        <f t="shared" ca="1" si="645"/>
        <v>1.3973577338969802E-3</v>
      </c>
      <c r="BD398" s="240">
        <f t="shared" ca="1" si="646"/>
        <v>1.5076314131470302E-3</v>
      </c>
      <c r="BE398" s="240">
        <f t="shared" ca="1" si="647"/>
        <v>4.5772721074254939E-4</v>
      </c>
      <c r="BF398" s="240">
        <f t="shared" ca="1" si="648"/>
        <v>-9.4441493331267809E-4</v>
      </c>
      <c r="BG398" s="240">
        <f t="shared" ca="1" si="649"/>
        <v>-1.6197950139226671E-3</v>
      </c>
      <c r="BH398" s="240">
        <f t="shared" ca="1" si="650"/>
        <v>-1.0486831923477448E-3</v>
      </c>
      <c r="BI398" s="240">
        <f t="shared" ca="1" si="651"/>
        <v>3.2942895703612661E-4</v>
      </c>
      <c r="BJ398" s="240">
        <f t="shared" ca="1" si="652"/>
        <v>1.4540333947890495E-3</v>
      </c>
      <c r="BK398" s="240">
        <f t="shared" ca="1" si="653"/>
        <v>1.4597055994307023E-3</v>
      </c>
      <c r="BL398" s="240">
        <f t="shared" ca="1" si="654"/>
        <v>3.4208060064534502E-4</v>
      </c>
      <c r="BM398" s="240">
        <f t="shared" ca="1" si="655"/>
        <v>-1.0387880153470714E-3</v>
      </c>
      <c r="BN398" s="240">
        <f t="shared" ca="1" si="656"/>
        <v>-1.6202710065614939E-3</v>
      </c>
      <c r="BO398" s="240">
        <f t="shared" ca="1" si="657"/>
        <v>-9.5489580172993232E-4</v>
      </c>
      <c r="BP398" s="240">
        <f t="shared" ca="1" si="658"/>
        <v>4.4530688068736073E-4</v>
      </c>
      <c r="BQ398" s="240">
        <f t="shared" ca="1" si="659"/>
        <v>1.5028295227334908E-3</v>
      </c>
      <c r="BR398" s="240">
        <f t="shared" ca="1" si="660"/>
        <v>1.4038695145983425E-3</v>
      </c>
      <c r="BS398" s="240">
        <f t="shared" ca="1" si="661"/>
        <v>2.2458022613448413E-4</v>
      </c>
      <c r="BT398" s="240">
        <f t="shared" ca="1" si="662"/>
        <v>-1.1275318151229843E-3</v>
      </c>
      <c r="BU398" s="240">
        <f t="shared" ca="1" si="663"/>
        <v>-1.6119666102312399E-3</v>
      </c>
      <c r="BV398" s="240">
        <f t="shared" ca="1" si="664"/>
        <v>-8.5593374802787176E-4</v>
      </c>
      <c r="BW398" s="240">
        <f t="shared" ca="1" si="665"/>
        <v>5.5877164776959535E-4</v>
      </c>
      <c r="BX398" s="240">
        <f t="shared" ca="1" si="666"/>
        <v>1.5434816872851571E-3</v>
      </c>
      <c r="BY398" s="240">
        <f t="shared" ca="1" si="667"/>
        <v>1.3404257392314418E-3</v>
      </c>
      <c r="BZ398" s="240">
        <f t="shared" ca="1" si="668"/>
        <v>1.0586283191999283E-4</v>
      </c>
      <c r="CA398" s="240">
        <f t="shared" ca="1" si="669"/>
        <v>-1.2101654223004431E-3</v>
      </c>
      <c r="CB398" s="240">
        <f t="shared" ca="1" si="670"/>
        <v>-1.5949268271751326E-3</v>
      </c>
      <c r="CC398" s="240">
        <f t="shared" ca="1" si="671"/>
        <v>-7.5233331518490584E-4</v>
      </c>
      <c r="CD398" s="240">
        <f t="shared" ca="1" si="672"/>
        <v>6.6920838287911656E-4</v>
      </c>
      <c r="CE398" s="240">
        <f t="shared" ca="1" si="673"/>
        <v>1.5757695908421316E-3</v>
      </c>
      <c r="CF398" s="240">
        <f t="shared" ca="1" si="674"/>
        <v>1.2697180806456486E-3</v>
      </c>
      <c r="CG398" s="240">
        <f t="shared" ca="1" si="675"/>
        <v>-1.3428242152917409E-5</v>
      </c>
      <c r="CH398" s="240">
        <f t="shared" ca="1" si="676"/>
        <v>-1.286241038202531E-3</v>
      </c>
      <c r="CI398" s="240">
        <f t="shared" ca="1" si="677"/>
        <v>-1.5692439974539249E-3</v>
      </c>
      <c r="CJ398" s="240">
        <f t="shared" ca="1" si="678"/>
        <v>-6.4465592292282351E-4</v>
      </c>
      <c r="CK398" s="240">
        <f t="shared" ca="1" si="679"/>
        <v>7.7601861977985944E-4</v>
      </c>
      <c r="CL398" s="240">
        <f t="shared" ca="1" si="680"/>
        <v>1.5995182624575235E-3</v>
      </c>
      <c r="CM398" s="240">
        <f t="shared" ca="1" si="681"/>
        <v>1.1921297097691359E-3</v>
      </c>
      <c r="CN398" s="240">
        <f t="shared" ca="1" si="682"/>
        <v>-1.3264654741814287E-4</v>
      </c>
      <c r="CO398" s="240">
        <f t="shared" ca="1" si="683"/>
        <v>-1.3553464024753221E-3</v>
      </c>
      <c r="CP398" s="240">
        <f t="shared" ca="1" si="684"/>
        <v>-1.5350572985471035E-3</v>
      </c>
      <c r="CQ398" s="240">
        <f t="shared" ca="1" si="685"/>
        <v>-5.3348508435974455E-4</v>
      </c>
      <c r="CR398" s="240">
        <f t="shared" ca="1" si="686"/>
        <v>8.7862354454372915E-4</v>
      </c>
      <c r="CS398" s="240">
        <f t="shared" ca="1" si="687"/>
        <v>1.6145990060222057E-3</v>
      </c>
      <c r="CT398" s="240">
        <f t="shared" ca="1" si="688"/>
        <v>1.1080810847061433E-3</v>
      </c>
      <c r="CU398" s="240">
        <f t="shared" ca="1" si="689"/>
        <v>-2.5114602955006514E-4</v>
      </c>
      <c r="CV398" s="240">
        <f t="shared" ca="1" si="690"/>
        <v>-1.4171070271623361E-3</v>
      </c>
      <c r="CW398" s="240">
        <f t="shared" ca="1" si="691"/>
        <v>-1.4925519911380702E-3</v>
      </c>
      <c r="CX398" s="240">
        <f t="shared" ca="1" si="692"/>
        <v>-4.1942324390197505E-4</v>
      </c>
      <c r="CY398" s="240">
        <f t="shared" ca="1" si="693"/>
        <v>9.7646713219347076E-4</v>
      </c>
      <c r="CZ398" s="240">
        <f t="shared" ca="1" si="694"/>
        <v>1.6209300976801661E-3</v>
      </c>
      <c r="DA398" s="240">
        <f t="shared" ca="1" si="695"/>
        <v>1.01802767223808E-3</v>
      </c>
      <c r="DB398" s="240">
        <f t="shared" ca="1" si="696"/>
        <v>-3.6828452958790578E-4</v>
      </c>
      <c r="DC398" s="240">
        <f t="shared" ca="1" si="697"/>
        <v>-1.4711882260872926E-3</v>
      </c>
      <c r="DD398" s="240">
        <f t="shared" ca="1" si="698"/>
        <v>-1.4419584151704448E-3</v>
      </c>
      <c r="DE398" s="240">
        <f t="shared" ca="1" si="699"/>
        <v>-3.0308851254557203E-4</v>
      </c>
      <c r="DF398" s="240">
        <f t="shared" ca="1" si="700"/>
        <v>1.0690191598501857E-3</v>
      </c>
      <c r="DG398" s="240">
        <f t="shared" ca="1" si="701"/>
        <v>1.6184772286971679E-3</v>
      </c>
      <c r="DH398" s="240">
        <f t="shared" ca="1" si="702"/>
        <v>9.2245747960957429E-4</v>
      </c>
      <c r="DI398" s="240">
        <f t="shared" ca="1" si="703"/>
        <v>-4.8342726385077302E-4</v>
      </c>
      <c r="DJ398" s="240">
        <f t="shared" ca="1" si="704"/>
        <v>-1.51729692854748E-3</v>
      </c>
      <c r="DK398" s="240">
        <f t="shared" ca="1" si="705"/>
        <v>-1.3835507416159565E-3</v>
      </c>
      <c r="DL398" s="240">
        <f t="shared" ca="1" si="706"/>
        <v>-1.8511131827930218E-4</v>
      </c>
      <c r="DM398" s="240">
        <f t="shared" ca="1" si="707"/>
        <v>1.155778080057052E-3</v>
      </c>
      <c r="DN398" s="240">
        <f t="shared" ca="1" si="708"/>
        <v>1.6072536913827526E-3</v>
      </c>
      <c r="DO398" s="240">
        <f t="shared" ca="1" si="709"/>
        <v>8.2188840997493183E-4</v>
      </c>
      <c r="DP398" s="240">
        <f t="shared" ca="1" si="710"/>
        <v>-5.959502638854283E-4</v>
      </c>
      <c r="DQ398" s="240">
        <f t="shared" ca="1" si="711"/>
        <v>-1.555183267489288E-3</v>
      </c>
      <c r="DR398" s="240">
        <f t="shared" ca="1" si="712"/>
        <v>-1.3176454867181904E-3</v>
      </c>
      <c r="DS398" s="240">
        <f t="shared" ca="1" si="713"/>
        <v>-6.613098974074679E-5</v>
      </c>
      <c r="DT398" s="240">
        <f t="shared" ca="1" si="714"/>
        <v>1.2362737387084486E-3</v>
      </c>
      <c r="DU398" s="240">
        <f t="shared" ca="1" si="715"/>
        <v>1.5873203070580688E-3</v>
      </c>
      <c r="DV398" s="240">
        <f t="shared" ca="1" si="716"/>
        <v>7.1686545583607019E-4</v>
      </c>
      <c r="DW398" s="240">
        <f t="shared" ca="1" si="717"/>
        <v>-7.0524375780539649E-4</v>
      </c>
      <c r="DX398" s="240">
        <f t="shared" ca="1" si="718"/>
        <v>-1.5846419335594196E-3</v>
      </c>
      <c r="DY398" s="240">
        <f t="shared" ca="1" si="719"/>
        <v>-1.2445997967636421E-3</v>
      </c>
      <c r="DZ398" s="240">
        <f t="shared" ca="1" si="720"/>
        <v>5.3207708360975665E-5</v>
      </c>
      <c r="EA398" s="240">
        <f t="shared" ca="1" si="721"/>
        <v>1.3100699228557888E-3</v>
      </c>
      <c r="EB398" s="240">
        <f t="shared" ca="1" si="722"/>
        <v>1.5587850964598445E-3</v>
      </c>
      <c r="EC398" s="240">
        <f t="shared" ca="1" si="723"/>
        <v>6.0795774568093194E-4</v>
      </c>
      <c r="ED398" s="240">
        <f t="shared" ca="1" si="724"/>
        <v>-8.1071547469765059E-4</v>
      </c>
      <c r="EE398" s="240">
        <f t="shared" ca="1" si="725"/>
        <v>-1.6055132876940641E-3</v>
      </c>
      <c r="EF398" s="240">
        <f t="shared" ca="1" si="726"/>
        <v>-1.1648095126750447E-3</v>
      </c>
      <c r="EG398" s="240">
        <f t="shared" ca="1" si="727"/>
        <v>1.722580692810348E-4</v>
      </c>
      <c r="EH398" s="240">
        <f t="shared" ca="1" si="728"/>
        <v>1.3767667245832833E-3</v>
      </c>
      <c r="EI398" s="240">
        <f t="shared" ca="1" si="729"/>
        <v>1.5218026943666805E-3</v>
      </c>
      <c r="EJ398" s="240">
        <f t="shared" ca="1" si="730"/>
        <v>4.957554598268969E-4</v>
      </c>
      <c r="EK398" s="240">
        <f t="shared" ca="1" si="731"/>
        <v>-9.1179385419000556E-4</v>
      </c>
      <c r="EL398" s="240">
        <f t="shared" ca="1" si="732"/>
        <v>-1.6176842262168173E-3</v>
      </c>
      <c r="EM398" s="240">
        <f t="shared" ca="1" si="733"/>
        <v>-1.0787070249151135E-3</v>
      </c>
      <c r="EN398" s="240">
        <f t="shared" ca="1" si="734"/>
        <v>2.9037494879876962E-4</v>
      </c>
      <c r="EO398" s="240">
        <f t="shared" ca="1" si="735"/>
        <v>1.4360027081435855E-3</v>
      </c>
      <c r="EP398" s="240">
        <f t="shared" ca="1" si="736"/>
        <v>1.4765735116197712E-3</v>
      </c>
      <c r="EQ398" s="240">
        <f t="shared" ca="1" si="737"/>
        <v>3.8086663218250827E-4</v>
      </c>
      <c r="ER398" s="240">
        <f t="shared" ca="1" si="738"/>
        <v>-1.007931143786297E-3</v>
      </c>
      <c r="ES398" s="240">
        <f t="shared" ca="1" si="739"/>
        <v>-1.6210887937573026E-3</v>
      </c>
      <c r="ET398" s="240">
        <f t="shared" ca="1" si="740"/>
        <v>-9.8675893032518312E-4</v>
      </c>
      <c r="EU398" s="240">
        <f t="shared" ca="1" si="741"/>
        <v>4.0691826131009545E-4</v>
      </c>
      <c r="EV398" s="240">
        <f t="shared" ca="1" si="742"/>
        <v>1.4874568686094305E-3</v>
      </c>
      <c r="EW398" s="240">
        <f t="shared" ca="1" si="743"/>
        <v>1.4233426490791864E-3</v>
      </c>
      <c r="EX398" s="240">
        <f t="shared" ca="1" si="744"/>
        <v>2.6391385525903986E-4</v>
      </c>
      <c r="EY398" s="240">
        <f t="shared" ca="1" si="745"/>
        <v>-1.0986063671846156E-3</v>
      </c>
      <c r="EZ398" s="240">
        <f t="shared" ca="1" si="746"/>
        <v>-1.6157085406690373E-3</v>
      </c>
      <c r="FA398" s="240">
        <f t="shared" ca="1" si="747"/>
        <v>-8.8946350359642515E-4</v>
      </c>
      <c r="FB398" s="240">
        <f t="shared" ca="1" si="748"/>
        <v>5.2125644850694024E-4</v>
      </c>
      <c r="FC398" s="240">
        <f t="shared" ca="1" si="749"/>
        <v>1.5308503714271107E-3</v>
      </c>
      <c r="FD398" s="240">
        <f t="shared" ca="1" si="750"/>
        <v>1.3623985694011149E-3</v>
      </c>
      <c r="FE398" s="240">
        <f t="shared" ca="1" si="751"/>
        <v>1.4553090628773501E-4</v>
      </c>
      <c r="FF398" s="240">
        <f t="shared" ca="1" si="752"/>
        <v>-1.1833281474930273E-3</v>
      </c>
      <c r="FG398" s="240">
        <f t="shared" ca="1" si="753"/>
        <v>-1.6015726230096661E-3</v>
      </c>
      <c r="FH398" s="240">
        <f t="shared" ca="1" si="754"/>
        <v>-7.8734799707622994E-4</v>
      </c>
      <c r="FI398" s="240">
        <f t="shared" ca="1" si="755"/>
        <v>6.3276990184630189E-4</v>
      </c>
      <c r="FJ398" s="240">
        <f t="shared" ca="1" si="756"/>
        <v>1.5659480634451287E-3</v>
      </c>
      <c r="FK398" s="240">
        <f t="shared" ca="1" si="757"/>
        <v>1.2940715338336782E-3</v>
      </c>
      <c r="FL398" s="240">
        <f t="shared" ca="1" si="758"/>
        <v>2.6359312726077886E-5</v>
      </c>
      <c r="FM398" s="240">
        <f t="shared" ca="1" si="759"/>
        <v>-1.2616373700435235E-3</v>
      </c>
      <c r="FN398" s="240">
        <f t="shared" ca="1" si="760"/>
        <v>-1.5787576445417577E-3</v>
      </c>
      <c r="FO398" s="240">
        <f t="shared" ca="1" si="761"/>
        <v>-6.8096578354198537E-4</v>
      </c>
      <c r="FP398" s="240">
        <f t="shared" ca="1" si="762"/>
        <v>7.408543202627164E-4</v>
      </c>
      <c r="FQ398" s="240">
        <f t="shared" ca="1" si="763"/>
        <v>1.5925597472295104E-3</v>
      </c>
      <c r="FR398" s="240">
        <f t="shared" ca="1" si="764"/>
        <v>1.2187318125026487E-3</v>
      </c>
      <c r="FS398" s="240">
        <f t="shared" ca="1" si="765"/>
        <v>-9.2955124235081566E-5</v>
      </c>
      <c r="FT398" s="240">
        <f t="shared" ca="1" si="766"/>
        <v>-1.3331096703741874E-3</v>
      </c>
      <c r="FU398" s="240">
        <f t="shared" ca="1" si="767"/>
        <v>-1.5473872416103798E-3</v>
      </c>
      <c r="FV398" s="240">
        <f t="shared" ca="1" si="768"/>
        <v>-5.7089335742606764E-4</v>
      </c>
      <c r="FW398" s="240">
        <f t="shared" ca="1" si="769"/>
        <v>8.4492398492806817E-4</v>
      </c>
      <c r="FX398" s="240">
        <f t="shared" ca="1" si="770"/>
        <v>1.6105412117601071E-3</v>
      </c>
      <c r="FY398" s="240">
        <f t="shared" ca="1" si="771"/>
        <v>1.1367876778855509E-3</v>
      </c>
      <c r="FZ398" s="240">
        <f t="shared" ca="1" si="772"/>
        <v>-2.1176582932413588E-4</v>
      </c>
      <c r="GA398" s="240">
        <f t="shared" ca="1" si="773"/>
        <v>-1.3973577338969793E-3</v>
      </c>
      <c r="GB398" s="240">
        <f t="shared" ca="1" si="774"/>
        <v>-1.5076314131470309E-3</v>
      </c>
      <c r="GC398" s="240">
        <f t="shared" ca="1" si="775"/>
        <v>-4.5772721074256197E-4</v>
      </c>
      <c r="GD398" s="240">
        <f t="shared" ca="1" si="776"/>
        <v>9.4441493331266747E-4</v>
      </c>
      <c r="GE398" s="240">
        <f t="shared" ca="1" si="777"/>
        <v>1.6197950139226662E-3</v>
      </c>
      <c r="GF398" s="240">
        <f t="shared" ca="1" si="778"/>
        <v>1.0486831923477286E-3</v>
      </c>
      <c r="GG398" s="240">
        <f t="shared" ca="1" si="779"/>
        <v>-3.2942895703613631E-4</v>
      </c>
      <c r="GH398" s="240">
        <f t="shared" ca="1" si="780"/>
        <v>-1.4540333947890486E-3</v>
      </c>
      <c r="GI398" s="240">
        <f t="shared" ca="1" si="781"/>
        <v>-1.4597055994307029E-3</v>
      </c>
      <c r="GJ398" s="240">
        <f t="shared" ca="1" si="782"/>
        <v>-3.4208060064535792E-4</v>
      </c>
      <c r="GK398" s="240">
        <f t="shared" ca="1" si="783"/>
        <v>1.0387880153470614E-3</v>
      </c>
      <c r="GL398" s="240">
        <f t="shared" ca="1" si="784"/>
        <v>1.6202710065614948E-3</v>
      </c>
      <c r="GM398" s="240">
        <f t="shared" ca="1" si="785"/>
        <v>9.5489580172991508E-4</v>
      </c>
      <c r="GN398" s="240">
        <f t="shared" ca="1" si="786"/>
        <v>-4.4530688068737017E-4</v>
      </c>
      <c r="GO398" s="240">
        <f t="shared" ca="1" si="787"/>
        <v>-1.5028295227334943E-3</v>
      </c>
      <c r="GP398" s="240">
        <f t="shared" ca="1" si="788"/>
        <v>-1.4038695145983432E-3</v>
      </c>
      <c r="GQ398" s="240">
        <f t="shared" ca="1" si="789"/>
        <v>-2.2458022613449714E-4</v>
      </c>
      <c r="GR398" s="240">
        <f t="shared" ca="1" si="790"/>
        <v>1.127531815122975E-3</v>
      </c>
      <c r="GS398" s="240">
        <f t="shared" ca="1" si="791"/>
        <v>1.6119666102312423E-3</v>
      </c>
      <c r="GT398" s="240">
        <f t="shared" ca="1" si="792"/>
        <v>8.5593374802785344E-4</v>
      </c>
      <c r="GU398" s="240">
        <f t="shared" ca="1" si="793"/>
        <v>-5.5877164776960467E-4</v>
      </c>
      <c r="GV398" s="240">
        <f t="shared" ca="1" si="794"/>
        <v>-1.5434816872851602E-3</v>
      </c>
      <c r="GW398" s="240">
        <f t="shared" ca="1" si="795"/>
        <v>-1.3404257392314429E-3</v>
      </c>
      <c r="GX398" s="240">
        <f t="shared" ca="1" si="796"/>
        <v>-1.0586283191999445E-4</v>
      </c>
      <c r="GY398" s="240">
        <f t="shared" ca="1" si="797"/>
        <v>1.2101654223004269E-3</v>
      </c>
      <c r="GZ398" s="240">
        <f t="shared" ca="1" si="798"/>
        <v>1.594926827175137E-3</v>
      </c>
      <c r="HA398" s="240">
        <f t="shared" ca="1" si="799"/>
        <v>7.5233331518488676E-4</v>
      </c>
      <c r="HB398" s="240">
        <f t="shared" ca="1" si="800"/>
        <v>-6.6920838287913619E-4</v>
      </c>
      <c r="HC398" s="240">
        <f t="shared" ca="1" si="801"/>
        <v>-1.5757695908421312E-3</v>
      </c>
      <c r="HD398" s="240">
        <f t="shared" ca="1" si="802"/>
        <v>-1.2697180806456496E-3</v>
      </c>
      <c r="HE398" s="240">
        <f t="shared" ca="1" si="803"/>
        <v>1.3428242152915891E-5</v>
      </c>
      <c r="HF398" s="240">
        <f t="shared" ca="1" si="804"/>
        <v>1.2862410382025301E-3</v>
      </c>
      <c r="HG398" s="240">
        <f t="shared" ca="1" si="805"/>
        <v>1.5692439974539312E-3</v>
      </c>
      <c r="HH398" s="240">
        <f t="shared" ca="1" si="806"/>
        <v>6.4465592292280388E-4</v>
      </c>
      <c r="HI398" s="240">
        <f t="shared" ca="1" si="807"/>
        <v>-7.7601861977987831E-4</v>
      </c>
      <c r="HJ398" s="240">
        <f t="shared" ca="1" si="808"/>
        <v>-1.599518262457523E-3</v>
      </c>
      <c r="HK398" s="240">
        <f t="shared" ca="1" si="809"/>
        <v>-1.1921297097691368E-3</v>
      </c>
      <c r="HL398" s="240">
        <f t="shared" ca="1" si="810"/>
        <v>1.3264654741814135E-4</v>
      </c>
      <c r="HM398" s="240">
        <f t="shared" ca="1" si="811"/>
        <v>1.355346402475321E-3</v>
      </c>
      <c r="HN398" s="240">
        <f t="shared" ca="1" si="812"/>
        <v>1.5350572985471118E-3</v>
      </c>
      <c r="HO398" s="240">
        <f t="shared" ca="1" si="813"/>
        <v>5.3348508435972449E-4</v>
      </c>
      <c r="HP398" s="240">
        <f t="shared" ca="1" si="814"/>
        <v>-8.7862354454374715E-4</v>
      </c>
      <c r="HQ398" s="240">
        <f t="shared" ca="1" si="815"/>
        <v>-1.6145990060222055E-3</v>
      </c>
      <c r="HR398" s="240">
        <f t="shared" ca="1" si="816"/>
        <v>-1.1080810847061444E-3</v>
      </c>
      <c r="HS398" s="240">
        <f t="shared" ca="1" si="817"/>
        <v>2.5114602955006373E-4</v>
      </c>
      <c r="HT398" s="240">
        <f t="shared" ca="1" si="818"/>
        <v>1.4171070271623352E-3</v>
      </c>
      <c r="HU398" s="240">
        <f t="shared" ca="1" si="819"/>
        <v>1.4925519911380795E-3</v>
      </c>
      <c r="HV398" s="240">
        <f t="shared" ca="1" si="820"/>
        <v>4.1942324390195445E-4</v>
      </c>
      <c r="HW398" s="240">
        <f t="shared" ca="1" si="821"/>
        <v>-9.7646713219348789E-4</v>
      </c>
      <c r="HX398" s="240">
        <f t="shared" ca="1" si="822"/>
        <v>-1.6209300976801661E-3</v>
      </c>
      <c r="HY398" s="240">
        <f t="shared" ca="1" si="823"/>
        <v>-1.0180276722380811E-3</v>
      </c>
      <c r="HZ398" s="240">
        <f t="shared" ca="1" si="824"/>
        <v>3.6828452958790416E-4</v>
      </c>
      <c r="IA398" s="240">
        <f t="shared" ca="1" si="825"/>
        <v>1.4711882260872919E-3</v>
      </c>
      <c r="IB398" s="240">
        <f t="shared" ca="1" si="826"/>
        <v>1.4419584151704561E-3</v>
      </c>
      <c r="IC398" s="240">
        <f t="shared" ca="1" si="827"/>
        <v>3.0308851254559632E-4</v>
      </c>
      <c r="ID398" s="240">
        <f t="shared" ca="1" si="828"/>
        <v>-1.0690191598502019E-3</v>
      </c>
      <c r="IE398" s="240">
        <f t="shared" ca="1" si="829"/>
        <v>1.0288048999355041E-3</v>
      </c>
      <c r="IF398" s="240">
        <f t="shared" ca="1" si="830"/>
        <v>-9.2245747960957559E-4</v>
      </c>
      <c r="IG398" s="240">
        <f t="shared" ca="1" si="831"/>
        <v>4.8342726385077145E-4</v>
      </c>
      <c r="IH398" s="240">
        <f t="shared" ca="1" si="832"/>
        <v>1.5172969285474794E-3</v>
      </c>
      <c r="II398" s="240">
        <f t="shared" ca="1" si="833"/>
        <v>1.3835507416159693E-3</v>
      </c>
      <c r="IJ398" s="240">
        <f t="shared" ca="1" si="834"/>
        <v>1.8511131827932646E-4</v>
      </c>
      <c r="IK398" s="240">
        <f t="shared" ca="1" si="835"/>
        <v>-1.155778080057067E-3</v>
      </c>
      <c r="IL398" s="240">
        <f t="shared" ca="1" si="836"/>
        <v>-1.6072536913827526E-3</v>
      </c>
      <c r="IM398" s="240">
        <f t="shared" ca="1" si="837"/>
        <v>-8.2188840997493313E-4</v>
      </c>
      <c r="IN398" s="240">
        <f t="shared" ca="1" si="838"/>
        <v>5.9595026388542679E-4</v>
      </c>
      <c r="IO398" s="240">
        <f t="shared" ca="1" si="839"/>
        <v>1.5551832674892878E-3</v>
      </c>
      <c r="IP398" s="240">
        <f t="shared" ca="1" si="840"/>
        <v>1.3176454867182049E-3</v>
      </c>
      <c r="IQ398" s="240">
        <f t="shared" ca="1" si="841"/>
        <v>6.6130989740771401E-5</v>
      </c>
      <c r="IR398" s="240">
        <f t="shared" ca="1" si="842"/>
        <v>-1.2362737387084624E-3</v>
      </c>
      <c r="IS398" s="240">
        <f t="shared" ca="1" si="843"/>
        <v>-1.5873203070580644E-3</v>
      </c>
      <c r="IT398" s="240">
        <f t="shared" ca="1" si="844"/>
        <v>-7.168654558360717E-4</v>
      </c>
      <c r="IU398" s="240">
        <f t="shared" ca="1" si="845"/>
        <v>7.0524375780539519E-4</v>
      </c>
      <c r="IV398" s="240">
        <f t="shared" ca="1" si="846"/>
        <v>1.5846419335594189E-3</v>
      </c>
      <c r="IW398" s="240">
        <f t="shared" ca="1" si="847"/>
        <v>1.2445997967636578E-3</v>
      </c>
      <c r="IX398" s="240">
        <f t="shared" ca="1" si="848"/>
        <v>-5.3207708360951053E-5</v>
      </c>
      <c r="IY398" s="240">
        <f t="shared" ca="1" si="849"/>
        <v>-1.3100699228558014E-3</v>
      </c>
      <c r="IZ398" s="240">
        <f t="shared" ca="1" si="850"/>
        <v>-1.5587850964598386E-3</v>
      </c>
      <c r="JA398" s="240">
        <f t="shared" ca="1" si="851"/>
        <v>-6.0795774568093324E-4</v>
      </c>
      <c r="JB398" s="240">
        <f t="shared" ca="1" si="852"/>
        <v>8.1071547469764929E-4</v>
      </c>
    </row>
    <row r="399" spans="2:262">
      <c r="B399" s="248">
        <v>38</v>
      </c>
      <c r="C399" s="247">
        <f t="shared" si="853"/>
        <v>7.4218750000000033E-4</v>
      </c>
      <c r="D399" s="244">
        <f t="shared" ca="1" si="597"/>
        <v>12.274884531496626</v>
      </c>
      <c r="E399" s="243">
        <f ca="1">AR361</f>
        <v>0.27488453149662573</v>
      </c>
      <c r="F399" s="242">
        <v>38</v>
      </c>
      <c r="G399" s="240">
        <f t="shared" ca="1" si="854"/>
        <v>-4.0426267040383516E-4</v>
      </c>
      <c r="H399" s="240">
        <f t="shared" ca="1" si="598"/>
        <v>-2.9042533936759872E-4</v>
      </c>
      <c r="I399" s="240">
        <f t="shared" ca="1" si="599"/>
        <v>5.8250325067320168E-5</v>
      </c>
      <c r="J399" s="240">
        <f t="shared" ca="1" si="600"/>
        <v>3.5982469562572035E-4</v>
      </c>
      <c r="K399" s="240">
        <f t="shared" ca="1" si="601"/>
        <v>3.70444316779566E-4</v>
      </c>
      <c r="L399" s="240">
        <f t="shared" ca="1" si="602"/>
        <v>8.1522148091804116E-5</v>
      </c>
      <c r="M399" s="240">
        <f t="shared" ca="1" si="603"/>
        <v>-2.7331894294153224E-4</v>
      </c>
      <c r="N399" s="240">
        <f t="shared" ca="1" si="604"/>
        <v>-4.0715395652155998E-4</v>
      </c>
      <c r="O399" s="240">
        <f t="shared" ca="1" si="605"/>
        <v>-2.1176371450093892E-4</v>
      </c>
      <c r="P399" s="240">
        <f t="shared" ca="1" si="606"/>
        <v>1.5485896163167296E-4</v>
      </c>
      <c r="Q399" s="240">
        <f t="shared" ca="1" si="607"/>
        <v>3.9626246597775463E-4</v>
      </c>
      <c r="R399" s="240">
        <f t="shared" ca="1" si="608"/>
        <v>3.1724758912713748E-4</v>
      </c>
      <c r="S399" s="240">
        <f t="shared" ca="1" si="609"/>
        <v>-1.8294129587880762E-5</v>
      </c>
      <c r="T399" s="240">
        <f t="shared" ca="1" si="610"/>
        <v>-3.3904318967072707E-4</v>
      </c>
      <c r="U399" s="241">
        <f t="shared" ca="1" si="611"/>
        <v>-3.8564145497161636E-4</v>
      </c>
      <c r="V399" s="240">
        <f t="shared" ca="1" si="612"/>
        <v>-1.2040950334935656E-4</v>
      </c>
      <c r="W399" s="240">
        <f t="shared" ca="1" si="613"/>
        <v>2.4218574017263441E-4</v>
      </c>
      <c r="X399" s="240">
        <f t="shared" ca="1" si="614"/>
        <v>4.0894925730700337E-4</v>
      </c>
      <c r="Y399" s="240">
        <f t="shared" ca="1" si="615"/>
        <v>2.4503583612832402E-4</v>
      </c>
      <c r="Z399" s="240">
        <f t="shared" ca="1" si="616"/>
        <v>-1.1701390299227514E-4</v>
      </c>
      <c r="AA399" s="240">
        <f t="shared" ca="1" si="617"/>
        <v>-3.8444603738520993E-4</v>
      </c>
      <c r="AB399" s="240">
        <f t="shared" ca="1" si="618"/>
        <v>-3.4101457117820889E-4</v>
      </c>
      <c r="AC399" s="240">
        <f t="shared" ca="1" si="619"/>
        <v>-2.1838248360078315E-5</v>
      </c>
      <c r="AD399" s="240">
        <f t="shared" ca="1" si="620"/>
        <v>3.1499651245934471E-4</v>
      </c>
      <c r="AE399" s="240">
        <f t="shared" ca="1" si="621"/>
        <v>3.9712465513922656E-4</v>
      </c>
      <c r="AF399" s="240">
        <f t="shared" ca="1" si="622"/>
        <v>1.5813724926712423E-4</v>
      </c>
      <c r="AG399" s="240">
        <f t="shared" ca="1" si="623"/>
        <v>-2.0872015633368089E-4</v>
      </c>
      <c r="AH399" s="240">
        <f t="shared" ca="1" si="624"/>
        <v>-4.0680615319017605E-4</v>
      </c>
      <c r="AI399" s="240">
        <f t="shared" ca="1" si="625"/>
        <v>-2.759481287035793E-4</v>
      </c>
      <c r="AJ399" s="240">
        <f t="shared" ca="1" si="626"/>
        <v>7.8041936500754231E-5</v>
      </c>
      <c r="AK399" s="240">
        <f t="shared" ca="1" si="627"/>
        <v>3.6892718329306401E-4</v>
      </c>
      <c r="AL399" s="240">
        <f t="shared" ca="1" si="628"/>
        <v>3.6149739649130654E-4</v>
      </c>
      <c r="AM399" s="240">
        <f t="shared" ca="1" si="629"/>
        <v>6.1760312038330292E-5</v>
      </c>
      <c r="AN399" s="240">
        <f t="shared" ca="1" si="630"/>
        <v>-2.8791624663836938E-4</v>
      </c>
      <c r="AO399" s="240">
        <f t="shared" ca="1" si="631"/>
        <v>-4.0478332778742641E-4</v>
      </c>
      <c r="AP399" s="240">
        <f t="shared" ca="1" si="632"/>
        <v>-1.9434204702783569E-4</v>
      </c>
      <c r="AQ399" s="240">
        <f t="shared" ca="1" si="633"/>
        <v>1.7324448329119103E-4</v>
      </c>
      <c r="AR399" s="240">
        <f t="shared" ca="1" si="634"/>
        <v>4.0074528343526304E-4</v>
      </c>
      <c r="AS399" s="240">
        <f t="shared" ca="1" si="635"/>
        <v>3.0420288995082842E-4</v>
      </c>
      <c r="AT399" s="240">
        <f t="shared" ca="1" si="636"/>
        <v>-3.8318383498671778E-5</v>
      </c>
      <c r="AU399" s="240">
        <f t="shared" ca="1" si="637"/>
        <v>-3.4985535874969276E-4</v>
      </c>
      <c r="AV399" s="240">
        <f t="shared" ca="1" si="638"/>
        <v>-3.7849880426161451E-4</v>
      </c>
      <c r="AW399" s="240">
        <f t="shared" ca="1" si="639"/>
        <v>-1.0108759015003098E-4</v>
      </c>
      <c r="AX399" s="240">
        <f t="shared" ca="1" si="640"/>
        <v>2.5806318997123509E-4</v>
      </c>
      <c r="AY399" s="240">
        <f t="shared" ca="1" si="641"/>
        <v>4.0854371571195843E-4</v>
      </c>
      <c r="AZ399" s="240">
        <f t="shared" ca="1" si="642"/>
        <v>2.2867522463749954E-4</v>
      </c>
      <c r="BA399" s="240">
        <f t="shared" ca="1" si="643"/>
        <v>-1.3610037116953893E-4</v>
      </c>
      <c r="BB399" s="240">
        <f t="shared" ca="1" si="644"/>
        <v>-3.9082501753121251E-4</v>
      </c>
      <c r="BC399" s="240">
        <f t="shared" ca="1" si="645"/>
        <v>-3.2952801107363473E-4</v>
      </c>
      <c r="BD399" s="240">
        <f t="shared" ca="1" si="646"/>
        <v>-1.7741964834663924E-6</v>
      </c>
      <c r="BE399" s="240">
        <f t="shared" ca="1" si="647"/>
        <v>3.2741423585116883E-4</v>
      </c>
      <c r="BF399" s="240">
        <f t="shared" ca="1" si="648"/>
        <v>3.9185506163838985E-4</v>
      </c>
      <c r="BG399" s="240">
        <f t="shared" ca="1" si="649"/>
        <v>1.3944133950848894E-4</v>
      </c>
      <c r="BH399" s="240">
        <f t="shared" ca="1" si="650"/>
        <v>-2.2572484371298929E-4</v>
      </c>
      <c r="BI399" s="240">
        <f t="shared" ca="1" si="651"/>
        <v>-4.0836960432147123E-4</v>
      </c>
      <c r="BJ399" s="240">
        <f t="shared" ca="1" si="652"/>
        <v>-2.6080613482731293E-4</v>
      </c>
      <c r="BK399" s="240">
        <f t="shared" ca="1" si="653"/>
        <v>9.7645538073493264E-5</v>
      </c>
      <c r="BL399" s="240">
        <f t="shared" ca="1" si="654"/>
        <v>3.7714089306164963E-4</v>
      </c>
      <c r="BM399" s="240">
        <f t="shared" ca="1" si="655"/>
        <v>3.5167959731146736E-4</v>
      </c>
      <c r="BN399" s="240">
        <f t="shared" ca="1" si="656"/>
        <v>4.1849689983591392E-5</v>
      </c>
      <c r="BO399" s="240">
        <f t="shared" ca="1" si="657"/>
        <v>-3.0181993487856849E-4</v>
      </c>
      <c r="BP399" s="240">
        <f t="shared" ca="1" si="658"/>
        <v>-4.0143754056182115E-4</v>
      </c>
      <c r="BQ399" s="240">
        <f t="shared" ca="1" si="659"/>
        <v>-1.7645219254109018E-4</v>
      </c>
      <c r="BR399" s="240">
        <f t="shared" ca="1" si="660"/>
        <v>1.9121264381603609E-4</v>
      </c>
      <c r="BS399" s="240">
        <f t="shared" ca="1" si="661"/>
        <v>4.0426267040383473E-4</v>
      </c>
      <c r="BT399" s="240">
        <f t="shared" ca="1" si="662"/>
        <v>2.9042533936760121E-4</v>
      </c>
      <c r="BU399" s="240">
        <f t="shared" ca="1" si="663"/>
        <v>-5.825032506731907E-5</v>
      </c>
      <c r="BV399" s="240">
        <f t="shared" ca="1" si="664"/>
        <v>-3.5982469562571948E-4</v>
      </c>
      <c r="BW399" s="240">
        <f t="shared" ca="1" si="665"/>
        <v>-3.7044431677956828E-4</v>
      </c>
      <c r="BX399" s="240">
        <f t="shared" ca="1" si="666"/>
        <v>-8.1522148091804007E-5</v>
      </c>
      <c r="BY399" s="240">
        <f t="shared" ca="1" si="667"/>
        <v>2.7331894294153208E-4</v>
      </c>
      <c r="BZ399" s="240">
        <f t="shared" ca="1" si="668"/>
        <v>4.0715395652156003E-4</v>
      </c>
      <c r="CA399" s="240">
        <f t="shared" ca="1" si="669"/>
        <v>2.1176371450094036E-4</v>
      </c>
      <c r="CB399" s="240">
        <f t="shared" ca="1" si="670"/>
        <v>-1.5485896163167071E-4</v>
      </c>
      <c r="CC399" s="240">
        <f t="shared" ca="1" si="671"/>
        <v>-3.9626246597775409E-4</v>
      </c>
      <c r="CD399" s="240">
        <f t="shared" ca="1" si="672"/>
        <v>-3.1724758912713948E-4</v>
      </c>
      <c r="CE399" s="240">
        <f t="shared" ca="1" si="673"/>
        <v>1.8294129587876886E-5</v>
      </c>
      <c r="CF399" s="240">
        <f t="shared" ca="1" si="674"/>
        <v>3.390431896707249E-4</v>
      </c>
      <c r="CG399" s="240">
        <f t="shared" ca="1" si="675"/>
        <v>3.8564145497161788E-4</v>
      </c>
      <c r="CH399" s="240">
        <f t="shared" ca="1" si="676"/>
        <v>1.2040950334935607E-4</v>
      </c>
      <c r="CI399" s="240">
        <f t="shared" ca="1" si="677"/>
        <v>-2.4218574017263422E-4</v>
      </c>
      <c r="CJ399" s="240">
        <f t="shared" ca="1" si="678"/>
        <v>-4.0894925730700343E-4</v>
      </c>
      <c r="CK399" s="240">
        <f t="shared" ca="1" si="679"/>
        <v>-2.4503583612832484E-4</v>
      </c>
      <c r="CL399" s="240">
        <f t="shared" ca="1" si="680"/>
        <v>1.1701390299227286E-4</v>
      </c>
      <c r="CM399" s="240">
        <f t="shared" ca="1" si="681"/>
        <v>3.8444603738520906E-4</v>
      </c>
      <c r="CN399" s="240">
        <f t="shared" ca="1" si="682"/>
        <v>3.410145711782102E-4</v>
      </c>
      <c r="CO399" s="240">
        <f t="shared" ca="1" si="683"/>
        <v>2.1838248360082191E-5</v>
      </c>
      <c r="CP399" s="240">
        <f t="shared" ca="1" si="684"/>
        <v>-3.1499651245934222E-4</v>
      </c>
      <c r="CQ399" s="240">
        <f t="shared" ca="1" si="685"/>
        <v>-3.9712465513922748E-4</v>
      </c>
      <c r="CR399" s="240">
        <f t="shared" ca="1" si="686"/>
        <v>-1.5813724926712911E-4</v>
      </c>
      <c r="CS399" s="240">
        <f t="shared" ca="1" si="687"/>
        <v>2.0872015633368132E-4</v>
      </c>
      <c r="CT399" s="240">
        <f t="shared" ca="1" si="688"/>
        <v>4.0680615319017605E-4</v>
      </c>
      <c r="CU399" s="240">
        <f t="shared" ca="1" si="689"/>
        <v>2.7594812870358E-4</v>
      </c>
      <c r="CV399" s="240">
        <f t="shared" ca="1" si="690"/>
        <v>-7.8041936500753282E-5</v>
      </c>
      <c r="CW399" s="240">
        <f t="shared" ca="1" si="691"/>
        <v>-3.6892718329306292E-4</v>
      </c>
      <c r="CX399" s="240">
        <f t="shared" ca="1" si="692"/>
        <v>-3.6149739649130768E-4</v>
      </c>
      <c r="CY399" s="240">
        <f t="shared" ca="1" si="693"/>
        <v>-6.1760312038332678E-5</v>
      </c>
      <c r="CZ399" s="240">
        <f t="shared" ca="1" si="694"/>
        <v>2.8791624663836667E-4</v>
      </c>
      <c r="DA399" s="240">
        <f t="shared" ca="1" si="695"/>
        <v>4.0478332778742717E-4</v>
      </c>
      <c r="DB399" s="240">
        <f t="shared" ca="1" si="696"/>
        <v>1.9434204702784035E-4</v>
      </c>
      <c r="DC399" s="240">
        <f t="shared" ca="1" si="697"/>
        <v>-1.732444832911862E-4</v>
      </c>
      <c r="DD399" s="240">
        <f t="shared" ca="1" si="698"/>
        <v>-4.0074528343526309E-4</v>
      </c>
      <c r="DE399" s="240">
        <f t="shared" ca="1" si="699"/>
        <v>-3.0420288995082804E-4</v>
      </c>
      <c r="DF399" s="240">
        <f t="shared" ca="1" si="700"/>
        <v>3.8318383498669339E-5</v>
      </c>
      <c r="DG399" s="240">
        <f t="shared" ca="1" si="701"/>
        <v>3.4985535874969156E-4</v>
      </c>
      <c r="DH399" s="240">
        <f t="shared" ca="1" si="702"/>
        <v>3.7849880426161543E-4</v>
      </c>
      <c r="DI399" s="240">
        <f t="shared" ca="1" si="703"/>
        <v>1.0108759015003326E-4</v>
      </c>
      <c r="DJ399" s="240">
        <f t="shared" ca="1" si="704"/>
        <v>-2.5806318997123324E-4</v>
      </c>
      <c r="DK399" s="240">
        <f t="shared" ca="1" si="705"/>
        <v>-4.0854371571195854E-4</v>
      </c>
      <c r="DL399" s="240">
        <f t="shared" ca="1" si="706"/>
        <v>-2.2867522463750393E-4</v>
      </c>
      <c r="DM399" s="240">
        <f t="shared" ca="1" si="707"/>
        <v>1.3610037116953391E-4</v>
      </c>
      <c r="DN399" s="240">
        <f t="shared" ca="1" si="708"/>
        <v>3.9082501753121099E-4</v>
      </c>
      <c r="DO399" s="240">
        <f t="shared" ca="1" si="709"/>
        <v>3.2952801107363452E-4</v>
      </c>
      <c r="DP399" s="240">
        <f t="shared" ca="1" si="710"/>
        <v>1.7741964834659045E-6</v>
      </c>
      <c r="DQ399" s="240">
        <f t="shared" ca="1" si="711"/>
        <v>-3.2741423585116742E-4</v>
      </c>
      <c r="DR399" s="240">
        <f t="shared" ca="1" si="712"/>
        <v>-3.918550616383905E-4</v>
      </c>
      <c r="DS399" s="240">
        <f t="shared" ca="1" si="713"/>
        <v>-1.3944133950849117E-4</v>
      </c>
      <c r="DT399" s="240">
        <f t="shared" ca="1" si="714"/>
        <v>2.2572484371298729E-4</v>
      </c>
      <c r="DU399" s="240">
        <f t="shared" ca="1" si="715"/>
        <v>4.0836960432147113E-4</v>
      </c>
      <c r="DV399" s="240">
        <f t="shared" ca="1" si="716"/>
        <v>2.6080613482731477E-4</v>
      </c>
      <c r="DW399" s="240">
        <f t="shared" ca="1" si="717"/>
        <v>-9.7645538073488114E-5</v>
      </c>
      <c r="DX399" s="240">
        <f t="shared" ca="1" si="718"/>
        <v>-3.7714089306164762E-4</v>
      </c>
      <c r="DY399" s="240">
        <f t="shared" ca="1" si="719"/>
        <v>-3.5167959731146708E-4</v>
      </c>
      <c r="DZ399" s="240">
        <f t="shared" ca="1" si="720"/>
        <v>-4.1849689983590905E-5</v>
      </c>
      <c r="EA399" s="240">
        <f t="shared" ca="1" si="721"/>
        <v>3.0181993487856886E-4</v>
      </c>
      <c r="EB399" s="240">
        <f t="shared" ca="1" si="722"/>
        <v>4.0143754056182158E-4</v>
      </c>
      <c r="EC399" s="240">
        <f t="shared" ca="1" si="723"/>
        <v>1.7645219254109235E-4</v>
      </c>
      <c r="ED399" s="240">
        <f t="shared" ca="1" si="724"/>
        <v>-1.9121264381603394E-4</v>
      </c>
      <c r="EE399" s="240">
        <f t="shared" ca="1" si="725"/>
        <v>-4.0426267040383435E-4</v>
      </c>
      <c r="EF399" s="240">
        <f t="shared" ca="1" si="726"/>
        <v>-2.9042533936760289E-4</v>
      </c>
      <c r="EG399" s="240">
        <f t="shared" ca="1" si="727"/>
        <v>5.8250325067313785E-5</v>
      </c>
      <c r="EH399" s="240">
        <f t="shared" ca="1" si="728"/>
        <v>3.5982469562571698E-4</v>
      </c>
      <c r="EI399" s="240">
        <f t="shared" ca="1" si="729"/>
        <v>3.7044431677956926E-4</v>
      </c>
      <c r="EJ399" s="240">
        <f t="shared" ca="1" si="730"/>
        <v>8.1522148091806338E-5</v>
      </c>
      <c r="EK399" s="240">
        <f t="shared" ca="1" si="731"/>
        <v>-2.7331894294153024E-4</v>
      </c>
      <c r="EL399" s="240">
        <f t="shared" ca="1" si="732"/>
        <v>-4.0715395652156025E-4</v>
      </c>
      <c r="EM399" s="240">
        <f t="shared" ca="1" si="733"/>
        <v>-2.1176371450094247E-4</v>
      </c>
      <c r="EN399" s="240">
        <f t="shared" ca="1" si="734"/>
        <v>1.5485896163166315E-4</v>
      </c>
      <c r="EO399" s="240">
        <f t="shared" ca="1" si="735"/>
        <v>3.9626246597775354E-4</v>
      </c>
      <c r="EP399" s="240">
        <f t="shared" ca="1" si="736"/>
        <v>3.1724758912713731E-4</v>
      </c>
      <c r="EQ399" s="240">
        <f t="shared" ca="1" si="737"/>
        <v>-1.8294129587874473E-5</v>
      </c>
      <c r="ER399" s="240">
        <f t="shared" ca="1" si="738"/>
        <v>-3.3904318967072685E-4</v>
      </c>
      <c r="ES399" s="240">
        <f t="shared" ca="1" si="739"/>
        <v>-3.8564145497161869E-4</v>
      </c>
      <c r="ET399" s="240">
        <f t="shared" ca="1" si="740"/>
        <v>-1.2040950334935837E-4</v>
      </c>
      <c r="EU399" s="240">
        <f t="shared" ca="1" si="741"/>
        <v>2.421857401726276E-4</v>
      </c>
      <c r="EV399" s="240">
        <f t="shared" ca="1" si="742"/>
        <v>4.0894925730700337E-4</v>
      </c>
      <c r="EW399" s="240">
        <f t="shared" ca="1" si="743"/>
        <v>2.4503583612833145E-4</v>
      </c>
      <c r="EX399" s="240">
        <f t="shared" ca="1" si="744"/>
        <v>-1.1701390299227053E-4</v>
      </c>
      <c r="EY399" s="240">
        <f t="shared" ca="1" si="745"/>
        <v>-3.844460373852063E-4</v>
      </c>
      <c r="EZ399" s="240">
        <f t="shared" ca="1" si="746"/>
        <v>-3.4101457117821161E-4</v>
      </c>
      <c r="FA399" s="240">
        <f t="shared" ca="1" si="747"/>
        <v>-2.1838248360078722E-5</v>
      </c>
      <c r="FB399" s="240">
        <f t="shared" ca="1" si="748"/>
        <v>3.1499651245934075E-4</v>
      </c>
      <c r="FC399" s="240">
        <f t="shared" ca="1" si="749"/>
        <v>3.9712465513922662E-4</v>
      </c>
      <c r="FD399" s="240">
        <f t="shared" ca="1" si="750"/>
        <v>1.5813724926713138E-4</v>
      </c>
      <c r="FE399" s="240">
        <f t="shared" ca="1" si="751"/>
        <v>-2.0872015633367926E-4</v>
      </c>
      <c r="FF399" s="240">
        <f t="shared" ca="1" si="752"/>
        <v>-4.0680615319017523E-4</v>
      </c>
      <c r="FG399" s="240">
        <f t="shared" ca="1" si="753"/>
        <v>-2.7594812870358179E-4</v>
      </c>
      <c r="FH399" s="240">
        <f t="shared" ca="1" si="754"/>
        <v>7.8041936500745218E-5</v>
      </c>
      <c r="FI399" s="240">
        <f t="shared" ca="1" si="755"/>
        <v>3.6892718329306189E-4</v>
      </c>
      <c r="FJ399" s="240">
        <f t="shared" ca="1" si="756"/>
        <v>3.6149739649130611E-4</v>
      </c>
      <c r="FK399" s="240">
        <f t="shared" ca="1" si="757"/>
        <v>6.1760312038335117E-5</v>
      </c>
      <c r="FL399" s="240">
        <f t="shared" ca="1" si="758"/>
        <v>-2.8791624663836906E-4</v>
      </c>
      <c r="FM399" s="240">
        <f t="shared" ca="1" si="759"/>
        <v>-4.0478332778742755E-4</v>
      </c>
      <c r="FN399" s="240">
        <f t="shared" ca="1" si="760"/>
        <v>-1.9434204702783737E-4</v>
      </c>
      <c r="FO399" s="240">
        <f t="shared" ca="1" si="761"/>
        <v>1.7324448329118403E-4</v>
      </c>
      <c r="FP399" s="240">
        <f t="shared" ca="1" si="762"/>
        <v>4.0074528343526266E-4</v>
      </c>
      <c r="FQ399" s="240">
        <f t="shared" ca="1" si="763"/>
        <v>3.0420288995083357E-4</v>
      </c>
      <c r="FR399" s="240">
        <f t="shared" ca="1" si="764"/>
        <v>-3.8318383498666981E-5</v>
      </c>
      <c r="FS399" s="240">
        <f t="shared" ca="1" si="765"/>
        <v>-3.4985535874968723E-4</v>
      </c>
      <c r="FT399" s="240">
        <f t="shared" ca="1" si="766"/>
        <v>-3.784988042616163E-4</v>
      </c>
      <c r="FU399" s="240">
        <f t="shared" ca="1" si="767"/>
        <v>-1.0108759015003E-4</v>
      </c>
      <c r="FV399" s="240">
        <f t="shared" ca="1" si="768"/>
        <v>2.5806318997123134E-4</v>
      </c>
      <c r="FW399" s="240">
        <f t="shared" ca="1" si="769"/>
        <v>4.0854371571195838E-4</v>
      </c>
      <c r="FX399" s="240">
        <f t="shared" ca="1" si="770"/>
        <v>2.2867522463750596E-4</v>
      </c>
      <c r="FY399" s="240">
        <f t="shared" ca="1" si="771"/>
        <v>-1.3610037116953714E-4</v>
      </c>
      <c r="FZ399" s="240">
        <f t="shared" ca="1" si="772"/>
        <v>-3.9082501753121034E-4</v>
      </c>
      <c r="GA399" s="240">
        <f t="shared" ca="1" si="773"/>
        <v>-3.2952801107363587E-4</v>
      </c>
      <c r="GB399" s="240">
        <f t="shared" ca="1" si="774"/>
        <v>-1.7741964834741173E-6</v>
      </c>
      <c r="GC399" s="240">
        <f t="shared" ca="1" si="775"/>
        <v>3.274142358511659E-4</v>
      </c>
      <c r="GD399" s="240">
        <f t="shared" ca="1" si="776"/>
        <v>3.9185506163839283E-4</v>
      </c>
      <c r="GE399" s="240">
        <f t="shared" ca="1" si="777"/>
        <v>1.3944133950849347E-4</v>
      </c>
      <c r="GF399" s="240">
        <f t="shared" ca="1" si="778"/>
        <v>-2.2572484371299011E-4</v>
      </c>
      <c r="GG399" s="240">
        <f t="shared" ca="1" si="779"/>
        <v>-4.0836960432147102E-4</v>
      </c>
      <c r="GH399" s="240">
        <f t="shared" ca="1" si="780"/>
        <v>-2.6080613482731217E-4</v>
      </c>
      <c r="GI399" s="240">
        <f t="shared" ca="1" si="781"/>
        <v>9.7645538073485756E-5</v>
      </c>
      <c r="GJ399" s="240">
        <f t="shared" ca="1" si="782"/>
        <v>3.7714089306164892E-4</v>
      </c>
      <c r="GK399" s="240">
        <f t="shared" ca="1" si="783"/>
        <v>3.5167959731147126E-4</v>
      </c>
      <c r="GL399" s="240">
        <f t="shared" ca="1" si="784"/>
        <v>4.1849689983593317E-5</v>
      </c>
      <c r="GM399" s="240">
        <f t="shared" ca="1" si="785"/>
        <v>-3.0181993487856328E-4</v>
      </c>
      <c r="GN399" s="240">
        <f t="shared" ca="1" si="786"/>
        <v>-4.0143754056182207E-4</v>
      </c>
      <c r="GO399" s="240">
        <f t="shared" ca="1" si="787"/>
        <v>-1.7645219254109975E-4</v>
      </c>
      <c r="GP399" s="240">
        <f t="shared" ca="1" si="788"/>
        <v>1.9121264381603183E-4</v>
      </c>
      <c r="GQ399" s="240">
        <f t="shared" ca="1" si="789"/>
        <v>4.0426267040383494E-4</v>
      </c>
      <c r="GR399" s="240">
        <f t="shared" ca="1" si="790"/>
        <v>2.9042533936760452E-4</v>
      </c>
      <c r="GS399" s="240">
        <f t="shared" ca="1" si="791"/>
        <v>-5.8250325067317159E-5</v>
      </c>
      <c r="GT399" s="240">
        <f t="shared" ca="1" si="792"/>
        <v>-3.5982469562571585E-4</v>
      </c>
      <c r="GU399" s="240">
        <f t="shared" ca="1" si="793"/>
        <v>-3.7044431677956779E-4</v>
      </c>
      <c r="GV399" s="240">
        <f t="shared" ca="1" si="794"/>
        <v>-8.1522148091814361E-5</v>
      </c>
      <c r="GW399" s="240">
        <f t="shared" ca="1" si="795"/>
        <v>2.733189429415285E-4</v>
      </c>
      <c r="GX399" s="240">
        <f t="shared" ca="1" si="796"/>
        <v>4.0715395652156101E-4</v>
      </c>
      <c r="GY399" s="240">
        <f t="shared" ca="1" si="797"/>
        <v>2.1176371450094453E-4</v>
      </c>
      <c r="GZ399" s="240">
        <f t="shared" ca="1" si="798"/>
        <v>-1.548589616316609E-4</v>
      </c>
      <c r="HA399" s="240">
        <f t="shared" ca="1" si="799"/>
        <v>-3.9626246597775289E-4</v>
      </c>
      <c r="HB399" s="240">
        <f t="shared" ca="1" si="800"/>
        <v>-3.1724758912713878E-4</v>
      </c>
      <c r="HC399" s="240">
        <f t="shared" ca="1" si="801"/>
        <v>1.8294129587872061E-5</v>
      </c>
      <c r="HD399" s="240">
        <f t="shared" ca="1" si="802"/>
        <v>3.390431896707255E-4</v>
      </c>
      <c r="HE399" s="240">
        <f t="shared" ca="1" si="803"/>
        <v>3.856414549716195E-4</v>
      </c>
      <c r="HF399" s="240">
        <f t="shared" ca="1" si="804"/>
        <v>1.2040950334936062E-4</v>
      </c>
      <c r="HG399" s="240">
        <f t="shared" ca="1" si="805"/>
        <v>-2.4218574017262568E-4</v>
      </c>
      <c r="HH399" s="240">
        <f t="shared" ca="1" si="806"/>
        <v>-4.0894925730700337E-4</v>
      </c>
      <c r="HI399" s="240">
        <f t="shared" ca="1" si="807"/>
        <v>-2.4503583612833335E-4</v>
      </c>
      <c r="HJ399" s="240">
        <f t="shared" ca="1" si="808"/>
        <v>1.1701390299226823E-4</v>
      </c>
      <c r="HK399" s="240">
        <f t="shared" ca="1" si="809"/>
        <v>3.8444603738520548E-4</v>
      </c>
      <c r="HL399" s="240">
        <f t="shared" ca="1" si="810"/>
        <v>3.4101457117821285E-4</v>
      </c>
      <c r="HM399" s="240">
        <f t="shared" ca="1" si="811"/>
        <v>2.1838248360081134E-5</v>
      </c>
      <c r="HN399" s="240">
        <f t="shared" ca="1" si="812"/>
        <v>-3.1499651245933918E-4</v>
      </c>
      <c r="HO399" s="240">
        <f t="shared" ca="1" si="813"/>
        <v>-3.9712465513922727E-4</v>
      </c>
      <c r="HP399" s="240">
        <f t="shared" ca="1" si="814"/>
        <v>-1.5813724926713361E-4</v>
      </c>
      <c r="HQ399" s="240">
        <f t="shared" ca="1" si="815"/>
        <v>2.0872015633367717E-4</v>
      </c>
      <c r="HR399" s="240">
        <f t="shared" ca="1" si="816"/>
        <v>4.0680615319017496E-4</v>
      </c>
      <c r="HS399" s="240">
        <f t="shared" ca="1" si="817"/>
        <v>2.7594812870358352E-4</v>
      </c>
      <c r="HT399" s="240">
        <f t="shared" ca="1" si="818"/>
        <v>-7.8041936500742874E-5</v>
      </c>
      <c r="HU399" s="240">
        <f t="shared" ca="1" si="819"/>
        <v>-3.6892718329306086E-4</v>
      </c>
      <c r="HV399" s="240">
        <f t="shared" ca="1" si="820"/>
        <v>-3.6149739649131267E-4</v>
      </c>
      <c r="HW399" s="240">
        <f t="shared" ca="1" si="821"/>
        <v>-6.1760312038337448E-5</v>
      </c>
      <c r="HX399" s="240">
        <f t="shared" ca="1" si="822"/>
        <v>2.8791624663836738E-4</v>
      </c>
      <c r="HY399" s="240">
        <f t="shared" ca="1" si="823"/>
        <v>4.0478332778742787E-4</v>
      </c>
      <c r="HZ399" s="240">
        <f t="shared" ca="1" si="824"/>
        <v>1.9434204702783943E-4</v>
      </c>
      <c r="IA399" s="240">
        <f t="shared" ca="1" si="825"/>
        <v>-1.7324448329118184E-4</v>
      </c>
      <c r="IB399" s="240">
        <f t="shared" ca="1" si="826"/>
        <v>-4.0074528343526212E-4</v>
      </c>
      <c r="IC399" s="240">
        <f t="shared" ca="1" si="827"/>
        <v>-3.0420288995083514E-4</v>
      </c>
      <c r="ID399" s="240">
        <f t="shared" ca="1" si="828"/>
        <v>3.8318383498664595E-5</v>
      </c>
      <c r="IE399" s="240">
        <f t="shared" ca="1" si="829"/>
        <v>-5.1335192470879982E-5</v>
      </c>
      <c r="IF399" s="240">
        <f t="shared" ca="1" si="830"/>
        <v>3.7849880426161722E-4</v>
      </c>
      <c r="IG399" s="240">
        <f t="shared" ca="1" si="831"/>
        <v>1.0108759015003231E-4</v>
      </c>
      <c r="IH399" s="240">
        <f t="shared" ca="1" si="832"/>
        <v>-2.580631899712295E-4</v>
      </c>
      <c r="II399" s="240">
        <f t="shared" ca="1" si="833"/>
        <v>-4.0854371571195848E-4</v>
      </c>
      <c r="IJ399" s="240">
        <f t="shared" ca="1" si="834"/>
        <v>-2.2867522463750794E-4</v>
      </c>
      <c r="IK399" s="240">
        <f t="shared" ca="1" si="835"/>
        <v>1.3610037116953486E-4</v>
      </c>
      <c r="IL399" s="240">
        <f t="shared" ca="1" si="836"/>
        <v>3.9082501753120958E-4</v>
      </c>
      <c r="IM399" s="240">
        <f t="shared" ca="1" si="837"/>
        <v>3.2952801107363733E-4</v>
      </c>
      <c r="IN399" s="240">
        <f t="shared" ca="1" si="838"/>
        <v>1.7741964834765026E-6</v>
      </c>
      <c r="IO399" s="240">
        <f t="shared" ca="1" si="839"/>
        <v>-3.2741423585116449E-4</v>
      </c>
      <c r="IP399" s="240">
        <f t="shared" ca="1" si="840"/>
        <v>-3.9185506163839353E-4</v>
      </c>
      <c r="IQ399" s="240">
        <f t="shared" ca="1" si="841"/>
        <v>-1.3944133950849567E-4</v>
      </c>
      <c r="IR399" s="240">
        <f t="shared" ca="1" si="842"/>
        <v>2.257248437129881E-4</v>
      </c>
      <c r="IS399" s="240">
        <f t="shared" ca="1" si="843"/>
        <v>4.0836960432147091E-4</v>
      </c>
      <c r="IT399" s="240">
        <f t="shared" ca="1" si="844"/>
        <v>2.6080613482731401E-4</v>
      </c>
      <c r="IU399" s="240">
        <f t="shared" ca="1" si="845"/>
        <v>-9.7645538073483425E-5</v>
      </c>
      <c r="IV399" s="240">
        <f t="shared" ca="1" si="846"/>
        <v>-3.7714089306164795E-4</v>
      </c>
      <c r="IW399" s="240">
        <f t="shared" ca="1" si="847"/>
        <v>-3.5167959731147251E-4</v>
      </c>
      <c r="IX399" s="240">
        <f t="shared" ca="1" si="848"/>
        <v>-4.1849689983595702E-5</v>
      </c>
      <c r="IY399" s="240">
        <f t="shared" ca="1" si="849"/>
        <v>3.0181993487856165E-4</v>
      </c>
      <c r="IZ399" s="240">
        <f t="shared" ca="1" si="850"/>
        <v>4.0143754056182256E-4</v>
      </c>
      <c r="JA399" s="240">
        <f t="shared" ca="1" si="851"/>
        <v>1.7645219254110189E-4</v>
      </c>
      <c r="JB399" s="240">
        <f t="shared" ca="1" si="852"/>
        <v>-1.9121264381602969E-4</v>
      </c>
    </row>
    <row r="400" spans="2:262">
      <c r="B400" s="248">
        <v>39</v>
      </c>
      <c r="C400" s="247">
        <f t="shared" si="853"/>
        <v>7.6171875000000035E-4</v>
      </c>
      <c r="D400" s="244">
        <f t="shared" ca="1" si="597"/>
        <v>12.275111258406064</v>
      </c>
      <c r="E400" s="243">
        <f ca="1">AS361</f>
        <v>0.27511125840606265</v>
      </c>
      <c r="F400" s="242">
        <v>39</v>
      </c>
      <c r="G400" s="240">
        <f t="shared" ca="1" si="854"/>
        <v>-2.5556742579603197E-3</v>
      </c>
      <c r="H400" s="240">
        <f t="shared" ca="1" si="598"/>
        <v>-1.7037534197468813E-3</v>
      </c>
      <c r="I400" s="240">
        <f t="shared" ca="1" si="599"/>
        <v>5.9360390746747828E-4</v>
      </c>
      <c r="J400" s="240">
        <f t="shared" ca="1" si="600"/>
        <v>2.38735740450171E-3</v>
      </c>
      <c r="K400" s="240">
        <f t="shared" ca="1" si="601"/>
        <v>2.1557159912407847E-3</v>
      </c>
      <c r="L400" s="240">
        <f t="shared" ca="1" si="602"/>
        <v>9.5200447752056931E-5</v>
      </c>
      <c r="M400" s="240">
        <f t="shared" ca="1" si="603"/>
        <v>-2.0460815959562214E-3</v>
      </c>
      <c r="N400" s="240">
        <f t="shared" ca="1" si="604"/>
        <v>-2.4515015342738392E-3</v>
      </c>
      <c r="O400" s="240">
        <f t="shared" ca="1" si="605"/>
        <v>-7.7710773346036186E-4</v>
      </c>
      <c r="P400" s="240">
        <f t="shared" ca="1" si="606"/>
        <v>1.5565715371925737E-3</v>
      </c>
      <c r="Q400" s="240">
        <f t="shared" ca="1" si="607"/>
        <v>2.5696810167470658E-3</v>
      </c>
      <c r="R400" s="240">
        <f t="shared" ca="1" si="608"/>
        <v>1.4027152203552203E-3</v>
      </c>
      <c r="S400" s="240">
        <f t="shared" ca="1" si="609"/>
        <v>-9.5429118853301625E-4</v>
      </c>
      <c r="T400" s="240">
        <f t="shared" ca="1" si="610"/>
        <v>-2.5016925870655861E-3</v>
      </c>
      <c r="U400" s="241">
        <f t="shared" ca="1" si="611"/>
        <v>-1.9266989795503145E-3</v>
      </c>
      <c r="V400" s="240">
        <f t="shared" ca="1" si="612"/>
        <v>2.8287447742263605E-4</v>
      </c>
      <c r="W400" s="240">
        <f t="shared" ca="1" si="613"/>
        <v>2.2524618620363068E-3</v>
      </c>
      <c r="X400" s="240">
        <f t="shared" ca="1" si="614"/>
        <v>2.3110975046109605E-3</v>
      </c>
      <c r="Y400" s="240">
        <f t="shared" ca="1" si="615"/>
        <v>4.0903588660436293E-4</v>
      </c>
      <c r="Z400" s="240">
        <f t="shared" ca="1" si="616"/>
        <v>-1.8400450764296593E-3</v>
      </c>
      <c r="AA400" s="240">
        <f t="shared" ca="1" si="617"/>
        <v>-2.5280619417769054E-3</v>
      </c>
      <c r="AB400" s="240">
        <f t="shared" ca="1" si="618"/>
        <v>-1.0713124725440365E-3</v>
      </c>
      <c r="AC400" s="240">
        <f t="shared" ca="1" si="619"/>
        <v>1.2943209472589857E-3</v>
      </c>
      <c r="AD400" s="240">
        <f t="shared" ca="1" si="620"/>
        <v>2.5618736800548918E-3</v>
      </c>
      <c r="AE400" s="240">
        <f t="shared" ca="1" si="621"/>
        <v>1.65597475344779E-3</v>
      </c>
      <c r="AF400" s="240">
        <f t="shared" ca="1" si="622"/>
        <v>-6.5482602442212552E-4</v>
      </c>
      <c r="AG400" s="240">
        <f t="shared" ca="1" si="623"/>
        <v>-2.4100831310794723E-3</v>
      </c>
      <c r="AH400" s="240">
        <f t="shared" ca="1" si="624"/>
        <v>-2.1206651933249328E-3</v>
      </c>
      <c r="AI400" s="240">
        <f t="shared" ca="1" si="625"/>
        <v>-3.2109648062936215E-5</v>
      </c>
      <c r="AJ400" s="240">
        <f t="shared" ca="1" si="626"/>
        <v>2.0836871965685668E-3</v>
      </c>
      <c r="AK400" s="240">
        <f t="shared" ca="1" si="627"/>
        <v>2.4317179603362692E-3</v>
      </c>
      <c r="AL400" s="240">
        <f t="shared" ca="1" si="628"/>
        <v>7.1671904499047152E-4</v>
      </c>
      <c r="AM400" s="240">
        <f t="shared" ca="1" si="629"/>
        <v>-1.6063325662348934E-3</v>
      </c>
      <c r="AN400" s="240">
        <f t="shared" ca="1" si="630"/>
        <v>-2.5665979445490691E-3</v>
      </c>
      <c r="AO400" s="240">
        <f t="shared" ca="1" si="631"/>
        <v>-1.3494036748602264E-3</v>
      </c>
      <c r="AP400" s="240">
        <f t="shared" ca="1" si="632"/>
        <v>1.0126025655213496E-3</v>
      </c>
      <c r="AQ400" s="240">
        <f t="shared" ca="1" si="633"/>
        <v>2.5155333786160616E-3</v>
      </c>
      <c r="AR400" s="240">
        <f t="shared" ca="1" si="634"/>
        <v>1.8843268848629307E-3</v>
      </c>
      <c r="AS400" s="240">
        <f t="shared" ca="1" si="635"/>
        <v>-3.4551166739016815E-4</v>
      </c>
      <c r="AT400" s="240">
        <f t="shared" ca="1" si="636"/>
        <v>-2.2822237814903237E-3</v>
      </c>
      <c r="AU400" s="240">
        <f t="shared" ca="1" si="637"/>
        <v>-2.2827346286713058E-3</v>
      </c>
      <c r="AV400" s="240">
        <f t="shared" ca="1" si="638"/>
        <v>-3.4661081455389419E-4</v>
      </c>
      <c r="AW400" s="240">
        <f t="shared" ca="1" si="639"/>
        <v>1.8835719361630183E-3</v>
      </c>
      <c r="AX400" s="240">
        <f t="shared" ca="1" si="640"/>
        <v>2.5157631144887677E-3</v>
      </c>
      <c r="AY400" s="240">
        <f t="shared" ca="1" si="641"/>
        <v>1.0136220818159954E-3</v>
      </c>
      <c r="AZ400" s="240">
        <f t="shared" ca="1" si="642"/>
        <v>-1.3484593190654505E-3</v>
      </c>
      <c r="BA400" s="240">
        <f t="shared" ca="1" si="643"/>
        <v>-2.5665299252392256E-3</v>
      </c>
      <c r="BB400" s="240">
        <f t="shared" ca="1" si="644"/>
        <v>-1.6071985898780971E-3</v>
      </c>
      <c r="BC400" s="240">
        <f t="shared" ca="1" si="645"/>
        <v>7.156536986651918E-4</v>
      </c>
      <c r="BD400" s="240">
        <f t="shared" ca="1" si="646"/>
        <v>2.4313571136978813E-3</v>
      </c>
      <c r="BE400" s="240">
        <f t="shared" ca="1" si="647"/>
        <v>2.0843369859933998E-3</v>
      </c>
      <c r="BF400" s="240">
        <f t="shared" ca="1" si="648"/>
        <v>-3.1000493277520387E-5</v>
      </c>
      <c r="BG400" s="240">
        <f t="shared" ca="1" si="649"/>
        <v>-2.1200376619277799E-3</v>
      </c>
      <c r="BH400" s="240">
        <f t="shared" ca="1" si="650"/>
        <v>-2.4104696104271807E-3</v>
      </c>
      <c r="BI400" s="240">
        <f t="shared" ca="1" si="651"/>
        <v>-6.5589863176772117E-4</v>
      </c>
      <c r="BJ400" s="240">
        <f t="shared" ca="1" si="652"/>
        <v>1.6551260006039462E-3</v>
      </c>
      <c r="BK400" s="240">
        <f t="shared" ca="1" si="653"/>
        <v>2.5619688497205552E-3</v>
      </c>
      <c r="BL400" s="240">
        <f t="shared" ca="1" si="654"/>
        <v>1.2952792990489498E-3</v>
      </c>
      <c r="BM400" s="240">
        <f t="shared" ca="1" si="655"/>
        <v>-1.0703039885878573E-3</v>
      </c>
      <c r="BN400" s="240">
        <f t="shared" ca="1" si="656"/>
        <v>-2.5278589069211081E-3</v>
      </c>
      <c r="BO400" s="240">
        <f t="shared" ca="1" si="657"/>
        <v>-1.8408197421196076E-3</v>
      </c>
      <c r="BP400" s="240">
        <f t="shared" ca="1" si="658"/>
        <v>4.0794073404878267E-4</v>
      </c>
      <c r="BQ400" s="240">
        <f t="shared" ca="1" si="659"/>
        <v>2.3106109746762146E-3</v>
      </c>
      <c r="BR400" s="240">
        <f t="shared" ca="1" si="660"/>
        <v>2.252996718748285E-3</v>
      </c>
      <c r="BS400" s="240">
        <f t="shared" ca="1" si="661"/>
        <v>2.8397695710936075E-4</v>
      </c>
      <c r="BT400" s="240">
        <f t="shared" ca="1" si="662"/>
        <v>-1.9259642025933176E-3</v>
      </c>
      <c r="BU400" s="240">
        <f t="shared" ca="1" si="663"/>
        <v>-2.5019488855709026E-3</v>
      </c>
      <c r="BV400" s="240">
        <f t="shared" ca="1" si="664"/>
        <v>-9.5532112304763997E-4</v>
      </c>
      <c r="BW400" s="240">
        <f t="shared" ca="1" si="665"/>
        <v>1.4017854294002519E-3</v>
      </c>
      <c r="BX400" s="240">
        <f t="shared" ca="1" si="666"/>
        <v>2.5696401887653304E-3</v>
      </c>
      <c r="BY400" s="240">
        <f t="shared" ca="1" si="667"/>
        <v>1.5574543099748945E-3</v>
      </c>
      <c r="BZ400" s="240">
        <f t="shared" ca="1" si="668"/>
        <v>-7.7605028988018911E-4</v>
      </c>
      <c r="CA400" s="240">
        <f t="shared" ca="1" si="669"/>
        <v>-2.4511665377053055E-3</v>
      </c>
      <c r="CB400" s="240">
        <f t="shared" ca="1" si="670"/>
        <v>-2.0467532519998738E-3</v>
      </c>
      <c r="CC400" s="240">
        <f t="shared" ca="1" si="671"/>
        <v>9.4091961080027984E-5</v>
      </c>
      <c r="CD400" s="240">
        <f t="shared" ca="1" si="672"/>
        <v>2.1551110958727519E-3</v>
      </c>
      <c r="CE400" s="240">
        <f t="shared" ca="1" si="673"/>
        <v>2.3877692837580445E-3</v>
      </c>
      <c r="CF400" s="240">
        <f t="shared" ca="1" si="674"/>
        <v>5.9468312973485029E-4</v>
      </c>
      <c r="CG400" s="240">
        <f t="shared" ca="1" si="675"/>
        <v>-1.7029224489593896E-3</v>
      </c>
      <c r="CH400" s="240">
        <f t="shared" ca="1" si="676"/>
        <v>-2.5557965206551552E-3</v>
      </c>
      <c r="CI400" s="240">
        <f t="shared" ca="1" si="677"/>
        <v>-1.2403746954215387E-3</v>
      </c>
      <c r="CJ400" s="240">
        <f t="shared" ca="1" si="678"/>
        <v>1.1273607005528835E-3</v>
      </c>
      <c r="CK400" s="240">
        <f t="shared" ca="1" si="679"/>
        <v>2.5386617475433586E-3</v>
      </c>
      <c r="CL400" s="240">
        <f t="shared" ca="1" si="680"/>
        <v>1.7962037583963276E-3</v>
      </c>
      <c r="CM400" s="240">
        <f t="shared" ca="1" si="681"/>
        <v>-4.7012407246311086E-4</v>
      </c>
      <c r="CN400" s="240">
        <f t="shared" ca="1" si="682"/>
        <v>-2.3376063422102782E-3</v>
      </c>
      <c r="CO400" s="240">
        <f t="shared" ca="1" si="683"/>
        <v>-2.2219016878468551E-3</v>
      </c>
      <c r="CP400" s="240">
        <f t="shared" ca="1" si="684"/>
        <v>-2.2117204256446492E-4</v>
      </c>
      <c r="CQ400" s="240">
        <f t="shared" ca="1" si="685"/>
        <v>1.9671963402044033E-3</v>
      </c>
      <c r="CR400" s="240">
        <f t="shared" ca="1" si="686"/>
        <v>2.4866275761982648E-3</v>
      </c>
      <c r="CS400" s="240">
        <f t="shared" ca="1" si="687"/>
        <v>8.9644471455651838E-4</v>
      </c>
      <c r="CT400" s="240">
        <f t="shared" ca="1" si="688"/>
        <v>-1.4542671566085158E-3</v>
      </c>
      <c r="CU400" s="240">
        <f t="shared" ca="1" si="689"/>
        <v>-2.5712025971267589E-3</v>
      </c>
      <c r="CV400" s="240">
        <f t="shared" ca="1" si="690"/>
        <v>-1.5067718778323312E-3</v>
      </c>
      <c r="CW400" s="240">
        <f t="shared" ca="1" si="691"/>
        <v>8.3597941741895155E-4</v>
      </c>
      <c r="CX400" s="240">
        <f t="shared" ca="1" si="692"/>
        <v>2.4694994706454306E-3</v>
      </c>
      <c r="CY400" s="240">
        <f t="shared" ca="1" si="693"/>
        <v>2.0079366303803873E-3</v>
      </c>
      <c r="CZ400" s="240">
        <f t="shared" ca="1" si="694"/>
        <v>-1.5712675140348788E-4</v>
      </c>
      <c r="DA400" s="240">
        <f t="shared" ca="1" si="695"/>
        <v>-2.1888863714783751E-3</v>
      </c>
      <c r="DB400" s="240">
        <f t="shared" ca="1" si="696"/>
        <v>-2.3636306541568106E-3</v>
      </c>
      <c r="DC400" s="240">
        <f t="shared" ca="1" si="697"/>
        <v>-5.331094128212438E-4</v>
      </c>
      <c r="DD400" s="240">
        <f t="shared" ca="1" si="698"/>
        <v>1.7496931205079518E-3</v>
      </c>
      <c r="DE400" s="240">
        <f t="shared" ca="1" si="699"/>
        <v>2.5480846753331006E-3</v>
      </c>
      <c r="DF400" s="240">
        <f t="shared" ca="1" si="700"/>
        <v>1.1847229364582031E-3</v>
      </c>
      <c r="DG400" s="240">
        <f t="shared" ca="1" si="701"/>
        <v>-1.1837383325866287E-3</v>
      </c>
      <c r="DH400" s="240">
        <f t="shared" ca="1" si="702"/>
        <v>-2.5479353932555664E-3</v>
      </c>
      <c r="DI400" s="240">
        <f t="shared" ca="1" si="703"/>
        <v>-1.7505058086933745E-3</v>
      </c>
      <c r="DJ400" s="240">
        <f t="shared" ca="1" si="704"/>
        <v>5.320242257152402E-4</v>
      </c>
      <c r="DK400" s="240">
        <f t="shared" ca="1" si="705"/>
        <v>2.3631936230925172E-3</v>
      </c>
      <c r="DL400" s="240">
        <f t="shared" ca="1" si="706"/>
        <v>2.1894682664509303E-3</v>
      </c>
      <c r="DM400" s="240">
        <f t="shared" ca="1" si="707"/>
        <v>1.5823390225126548E-4</v>
      </c>
      <c r="DN400" s="240">
        <f t="shared" ca="1" si="708"/>
        <v>-2.0072435122983714E-3</v>
      </c>
      <c r="DO400" s="240">
        <f t="shared" ca="1" si="709"/>
        <v>-2.4698084153547189E-3</v>
      </c>
      <c r="DP400" s="240">
        <f t="shared" ca="1" si="710"/>
        <v>-8.3702832128957445E-4</v>
      </c>
      <c r="DQ400" s="240">
        <f t="shared" ca="1" si="711"/>
        <v>1.5058728876601905E-3</v>
      </c>
      <c r="DR400" s="240">
        <f t="shared" ca="1" si="712"/>
        <v>2.5712162091871367E-3</v>
      </c>
      <c r="DS400" s="240">
        <f t="shared" ca="1" si="713"/>
        <v>1.4551818226523914E-3</v>
      </c>
      <c r="DT400" s="240">
        <f t="shared" ca="1" si="714"/>
        <v>-8.9540498221594501E-4</v>
      </c>
      <c r="DU400" s="240">
        <f t="shared" ca="1" si="715"/>
        <v>-2.4863448694449719E-3</v>
      </c>
      <c r="DV400" s="240">
        <f t="shared" ca="1" si="716"/>
        <v>-1.9679105028163465E-3</v>
      </c>
      <c r="DW400" s="240">
        <f t="shared" ca="1" si="717"/>
        <v>2.2006689444724987E-4</v>
      </c>
      <c r="DX400" s="240">
        <f t="shared" ca="1" si="718"/>
        <v>2.2213431437815715E-3</v>
      </c>
      <c r="DY400" s="240">
        <f t="shared" ca="1" si="719"/>
        <v>2.3380682618313561E-3</v>
      </c>
      <c r="DZ400" s="240">
        <f t="shared" ca="1" si="720"/>
        <v>4.7121457073159888E-4</v>
      </c>
      <c r="EA400" s="240">
        <f t="shared" ca="1" si="721"/>
        <v>-1.7954098423459603E-3</v>
      </c>
      <c r="EB400" s="240">
        <f t="shared" ca="1" si="722"/>
        <v>-2.5388379590816478E-3</v>
      </c>
      <c r="EC400" s="240">
        <f t="shared" ca="1" si="723"/>
        <v>-1.1283575446975891E-3</v>
      </c>
      <c r="ED400" s="240">
        <f t="shared" ca="1" si="724"/>
        <v>1.2394029249116511E-3</v>
      </c>
      <c r="EE400" s="240">
        <f t="shared" ca="1" si="725"/>
        <v>2.5556742579603176E-3</v>
      </c>
      <c r="EF400" s="240">
        <f t="shared" ca="1" si="726"/>
        <v>1.7037534197468928E-3</v>
      </c>
      <c r="EG400" s="240">
        <f t="shared" ca="1" si="727"/>
        <v>-5.9360390746746635E-4</v>
      </c>
      <c r="EH400" s="240">
        <f t="shared" ca="1" si="728"/>
        <v>-2.387357404501707E-3</v>
      </c>
      <c r="EI400" s="240">
        <f t="shared" ca="1" si="729"/>
        <v>-2.1557159912407881E-3</v>
      </c>
      <c r="EJ400" s="240">
        <f t="shared" ca="1" si="730"/>
        <v>-9.520044775209683E-5</v>
      </c>
      <c r="EK400" s="240">
        <f t="shared" ca="1" si="731"/>
        <v>2.0460815959562001E-3</v>
      </c>
      <c r="EL400" s="240">
        <f t="shared" ca="1" si="732"/>
        <v>2.4515015342738491E-3</v>
      </c>
      <c r="EM400" s="240">
        <f t="shared" ca="1" si="733"/>
        <v>7.7710773346039092E-4</v>
      </c>
      <c r="EN400" s="240">
        <f t="shared" ca="1" si="734"/>
        <v>-1.5565715371925529E-3</v>
      </c>
      <c r="EO400" s="240">
        <f t="shared" ca="1" si="735"/>
        <v>-2.5696810167470663E-3</v>
      </c>
      <c r="EP400" s="240">
        <f t="shared" ca="1" si="736"/>
        <v>-1.4027152203552385E-3</v>
      </c>
      <c r="EQ400" s="240">
        <f t="shared" ca="1" si="737"/>
        <v>9.5429118853300075E-4</v>
      </c>
      <c r="ER400" s="240">
        <f t="shared" ca="1" si="738"/>
        <v>2.501692587065583E-3</v>
      </c>
      <c r="ES400" s="240">
        <f t="shared" ca="1" si="739"/>
        <v>1.9266989795503225E-3</v>
      </c>
      <c r="ET400" s="240">
        <f t="shared" ca="1" si="740"/>
        <v>-2.8287447742262825E-4</v>
      </c>
      <c r="EU400" s="240">
        <f t="shared" ca="1" si="741"/>
        <v>-2.2524618620363055E-3</v>
      </c>
      <c r="EV400" s="240">
        <f t="shared" ca="1" si="742"/>
        <v>-2.3110975046109618E-3</v>
      </c>
      <c r="EW400" s="240">
        <f t="shared" ca="1" si="743"/>
        <v>-4.0903588660435686E-4</v>
      </c>
      <c r="EX400" s="240">
        <f t="shared" ca="1" si="744"/>
        <v>1.8400450764296634E-3</v>
      </c>
      <c r="EY400" s="240">
        <f t="shared" ca="1" si="745"/>
        <v>2.5280619417769041E-3</v>
      </c>
      <c r="EZ400" s="240">
        <f t="shared" ca="1" si="746"/>
        <v>1.0713124725440226E-3</v>
      </c>
      <c r="FA400" s="240">
        <f t="shared" ca="1" si="747"/>
        <v>-1.2943209472589987E-3</v>
      </c>
      <c r="FB400" s="240">
        <f t="shared" ca="1" si="748"/>
        <v>-2.5618736800548866E-3</v>
      </c>
      <c r="FC400" s="240">
        <f t="shared" ca="1" si="749"/>
        <v>-1.6559747534478277E-3</v>
      </c>
      <c r="FD400" s="240">
        <f t="shared" ca="1" si="750"/>
        <v>6.5482602442207825E-4</v>
      </c>
      <c r="FE400" s="240">
        <f t="shared" ca="1" si="751"/>
        <v>2.4100831310794554E-3</v>
      </c>
      <c r="FF400" s="240">
        <f t="shared" ca="1" si="752"/>
        <v>2.1206651933249553E-3</v>
      </c>
      <c r="FG400" s="240">
        <f t="shared" ca="1" si="753"/>
        <v>3.2109648062976113E-5</v>
      </c>
      <c r="FH400" s="240">
        <f t="shared" ca="1" si="754"/>
        <v>-2.0836871965685439E-3</v>
      </c>
      <c r="FI400" s="240">
        <f t="shared" ca="1" si="755"/>
        <v>-2.4317179603362792E-3</v>
      </c>
      <c r="FJ400" s="240">
        <f t="shared" ca="1" si="756"/>
        <v>-7.1671904499050068E-4</v>
      </c>
      <c r="FK400" s="240">
        <f t="shared" ca="1" si="757"/>
        <v>1.6063325662348696E-3</v>
      </c>
      <c r="FL400" s="240">
        <f t="shared" ca="1" si="758"/>
        <v>2.5665979445490708E-3</v>
      </c>
      <c r="FM400" s="240">
        <f t="shared" ca="1" si="759"/>
        <v>1.3494036748602446E-3</v>
      </c>
      <c r="FN400" s="240">
        <f t="shared" ca="1" si="760"/>
        <v>-1.0126025655213299E-3</v>
      </c>
      <c r="FO400" s="240">
        <f t="shared" ca="1" si="761"/>
        <v>-2.5155333786160573E-3</v>
      </c>
      <c r="FP400" s="240">
        <f t="shared" ca="1" si="762"/>
        <v>-1.8843268848629327E-3</v>
      </c>
      <c r="FQ400" s="240">
        <f t="shared" ca="1" si="763"/>
        <v>3.4551166739016522E-4</v>
      </c>
      <c r="FR400" s="240">
        <f t="shared" ca="1" si="764"/>
        <v>2.282223781490322E-3</v>
      </c>
      <c r="FS400" s="240">
        <f t="shared" ca="1" si="765"/>
        <v>2.2827346286713071E-3</v>
      </c>
      <c r="FT400" s="240">
        <f t="shared" ca="1" si="766"/>
        <v>3.4661081455389722E-4</v>
      </c>
      <c r="FU400" s="240">
        <f t="shared" ca="1" si="767"/>
        <v>-1.8835719361630161E-3</v>
      </c>
      <c r="FV400" s="240">
        <f t="shared" ca="1" si="768"/>
        <v>-2.5157631144887647E-3</v>
      </c>
      <c r="FW400" s="240">
        <f t="shared" ca="1" si="769"/>
        <v>-1.0136220818159816E-3</v>
      </c>
      <c r="FX400" s="240">
        <f t="shared" ca="1" si="770"/>
        <v>1.3484593190654633E-3</v>
      </c>
      <c r="FY400" s="240">
        <f t="shared" ca="1" si="771"/>
        <v>2.5665299252392217E-3</v>
      </c>
      <c r="FZ400" s="240">
        <f t="shared" ca="1" si="772"/>
        <v>1.6071985898781424E-3</v>
      </c>
      <c r="GA400" s="240">
        <f t="shared" ca="1" si="773"/>
        <v>-7.1565369866513618E-4</v>
      </c>
      <c r="GB400" s="240">
        <f t="shared" ca="1" si="774"/>
        <v>-2.4313571136978683E-3</v>
      </c>
      <c r="GC400" s="240">
        <f t="shared" ca="1" si="775"/>
        <v>-2.0843369859934232E-3</v>
      </c>
      <c r="GD400" s="240">
        <f t="shared" ca="1" si="776"/>
        <v>3.1000493277480706E-5</v>
      </c>
      <c r="GE400" s="240">
        <f t="shared" ca="1" si="777"/>
        <v>2.1200376619277574E-3</v>
      </c>
      <c r="GF400" s="240">
        <f t="shared" ca="1" si="778"/>
        <v>2.4104696104271942E-3</v>
      </c>
      <c r="GG400" s="240">
        <f t="shared" ca="1" si="779"/>
        <v>6.5589863176775955E-4</v>
      </c>
      <c r="GH400" s="240">
        <f t="shared" ca="1" si="780"/>
        <v>-1.6551260006039297E-3</v>
      </c>
      <c r="GI400" s="240">
        <f t="shared" ca="1" si="781"/>
        <v>-2.5619688497205569E-3</v>
      </c>
      <c r="GJ400" s="240">
        <f t="shared" ca="1" si="782"/>
        <v>-1.2952792990489686E-3</v>
      </c>
      <c r="GK400" s="240">
        <f t="shared" ca="1" si="783"/>
        <v>1.0703039885878378E-3</v>
      </c>
      <c r="GL400" s="240">
        <f t="shared" ca="1" si="784"/>
        <v>2.5278589069211042E-3</v>
      </c>
      <c r="GM400" s="240">
        <f t="shared" ca="1" si="785"/>
        <v>1.8408197421196223E-3</v>
      </c>
      <c r="GN400" s="240">
        <f t="shared" ca="1" si="786"/>
        <v>-4.0794073404877963E-4</v>
      </c>
      <c r="GO400" s="240">
        <f t="shared" ca="1" si="787"/>
        <v>-2.3106109746762133E-3</v>
      </c>
      <c r="GP400" s="240">
        <f t="shared" ca="1" si="788"/>
        <v>-2.2529967187482863E-3</v>
      </c>
      <c r="GQ400" s="240">
        <f t="shared" ca="1" si="789"/>
        <v>-2.8397695710936379E-4</v>
      </c>
      <c r="GR400" s="240">
        <f t="shared" ca="1" si="790"/>
        <v>1.9259642025933154E-3</v>
      </c>
      <c r="GS400" s="240">
        <f t="shared" ca="1" si="791"/>
        <v>2.5019488855708995E-3</v>
      </c>
      <c r="GT400" s="240">
        <f t="shared" ca="1" si="792"/>
        <v>9.5532112304762588E-4</v>
      </c>
      <c r="GU400" s="240">
        <f t="shared" ca="1" si="793"/>
        <v>-1.4017854294002645E-3</v>
      </c>
      <c r="GV400" s="240">
        <f t="shared" ca="1" si="794"/>
        <v>-2.5696401887653287E-3</v>
      </c>
      <c r="GW400" s="240">
        <f t="shared" ca="1" si="795"/>
        <v>-1.5574543099749409E-3</v>
      </c>
      <c r="GX400" s="240">
        <f t="shared" ca="1" si="796"/>
        <v>7.7605028988013359E-4</v>
      </c>
      <c r="GY400" s="240">
        <f t="shared" ca="1" si="797"/>
        <v>2.4511665377052881E-3</v>
      </c>
      <c r="GZ400" s="240">
        <f t="shared" ca="1" si="798"/>
        <v>2.0467532519999089E-3</v>
      </c>
      <c r="HA400" s="240">
        <f t="shared" ca="1" si="799"/>
        <v>-9.4091961079970088E-5</v>
      </c>
      <c r="HB400" s="240">
        <f t="shared" ca="1" si="800"/>
        <v>-2.1551110958727402E-3</v>
      </c>
      <c r="HC400" s="240">
        <f t="shared" ca="1" si="801"/>
        <v>-2.3877692837580523E-3</v>
      </c>
      <c r="HD400" s="240">
        <f t="shared" ca="1" si="802"/>
        <v>-5.94683129734871E-4</v>
      </c>
      <c r="HE400" s="240">
        <f t="shared" ca="1" si="803"/>
        <v>1.7029224489593735E-3</v>
      </c>
      <c r="HF400" s="240">
        <f t="shared" ca="1" si="804"/>
        <v>2.5557965206551574E-3</v>
      </c>
      <c r="HG400" s="240">
        <f t="shared" ca="1" si="805"/>
        <v>1.2403746954215574E-3</v>
      </c>
      <c r="HH400" s="240">
        <f t="shared" ca="1" si="806"/>
        <v>-1.1273607005528644E-3</v>
      </c>
      <c r="HI400" s="240">
        <f t="shared" ca="1" si="807"/>
        <v>-2.5386617475433551E-3</v>
      </c>
      <c r="HJ400" s="240">
        <f t="shared" ca="1" si="808"/>
        <v>-1.7962037583963426E-3</v>
      </c>
      <c r="HK400" s="240">
        <f t="shared" ca="1" si="809"/>
        <v>4.7012407246308982E-4</v>
      </c>
      <c r="HL400" s="240">
        <f t="shared" ca="1" si="810"/>
        <v>2.3376063422102696E-3</v>
      </c>
      <c r="HM400" s="240">
        <f t="shared" ca="1" si="811"/>
        <v>2.2219016878468659E-3</v>
      </c>
      <c r="HN400" s="240">
        <f t="shared" ca="1" si="812"/>
        <v>2.2117204256444974E-4</v>
      </c>
      <c r="HO400" s="240">
        <f t="shared" ca="1" si="813"/>
        <v>-1.9671963402044133E-3</v>
      </c>
      <c r="HP400" s="240">
        <f t="shared" ca="1" si="814"/>
        <v>-2.4866275761982609E-3</v>
      </c>
      <c r="HQ400" s="240">
        <f t="shared" ca="1" si="815"/>
        <v>-8.9644471455650417E-4</v>
      </c>
      <c r="HR400" s="240">
        <f t="shared" ca="1" si="816"/>
        <v>1.4542671566085284E-3</v>
      </c>
      <c r="HS400" s="240">
        <f t="shared" ca="1" si="817"/>
        <v>2.5712025971267594E-3</v>
      </c>
      <c r="HT400" s="240">
        <f t="shared" ca="1" si="818"/>
        <v>1.5067718778323783E-3</v>
      </c>
      <c r="HU400" s="240">
        <f t="shared" ca="1" si="819"/>
        <v>-8.3597941741889712E-4</v>
      </c>
      <c r="HV400" s="240">
        <f t="shared" ca="1" si="820"/>
        <v>-2.4694994706454146E-3</v>
      </c>
      <c r="HW400" s="240">
        <f t="shared" ca="1" si="821"/>
        <v>-2.0079366303804233E-3</v>
      </c>
      <c r="HX400" s="240">
        <f t="shared" ca="1" si="822"/>
        <v>1.571267514034302E-4</v>
      </c>
      <c r="HY400" s="240">
        <f t="shared" ca="1" si="823"/>
        <v>2.1888863714783638E-3</v>
      </c>
      <c r="HZ400" s="240">
        <f t="shared" ca="1" si="824"/>
        <v>2.3636306541568188E-3</v>
      </c>
      <c r="IA400" s="240">
        <f t="shared" ca="1" si="825"/>
        <v>5.3310941282126484E-4</v>
      </c>
      <c r="IB400" s="240">
        <f t="shared" ca="1" si="826"/>
        <v>-1.7496931205079362E-3</v>
      </c>
      <c r="IC400" s="240">
        <f t="shared" ca="1" si="827"/>
        <v>-2.5480846753331032E-3</v>
      </c>
      <c r="ID400" s="240">
        <f t="shared" ca="1" si="828"/>
        <v>-1.1847229364582222E-3</v>
      </c>
      <c r="IE400" s="240">
        <f t="shared" ca="1" si="829"/>
        <v>1.6242062143308419E-3</v>
      </c>
      <c r="IF400" s="240">
        <f t="shared" ca="1" si="830"/>
        <v>2.547935393255563E-3</v>
      </c>
      <c r="IG400" s="240">
        <f t="shared" ca="1" si="831"/>
        <v>1.7505058086933899E-3</v>
      </c>
      <c r="IH400" s="240">
        <f t="shared" ca="1" si="832"/>
        <v>-5.3202422571521938E-4</v>
      </c>
      <c r="II400" s="240">
        <f t="shared" ca="1" si="833"/>
        <v>-2.3631936230925094E-3</v>
      </c>
      <c r="IJ400" s="240">
        <f t="shared" ca="1" si="834"/>
        <v>-2.1894682664509416E-3</v>
      </c>
      <c r="IK400" s="240">
        <f t="shared" ca="1" si="835"/>
        <v>-1.582339022512503E-4</v>
      </c>
      <c r="IL400" s="240">
        <f t="shared" ca="1" si="836"/>
        <v>2.0072435122983805E-3</v>
      </c>
      <c r="IM400" s="240">
        <f t="shared" ca="1" si="837"/>
        <v>2.469808415354715E-3</v>
      </c>
      <c r="IN400" s="240">
        <f t="shared" ca="1" si="838"/>
        <v>8.3702832128956046E-4</v>
      </c>
      <c r="IO400" s="240">
        <f t="shared" ca="1" si="839"/>
        <v>-1.5058728876602028E-3</v>
      </c>
      <c r="IP400" s="240">
        <f t="shared" ca="1" si="840"/>
        <v>-2.5712162091871367E-3</v>
      </c>
      <c r="IQ400" s="240">
        <f t="shared" ca="1" si="841"/>
        <v>-1.4551818226524391E-3</v>
      </c>
      <c r="IR400" s="240">
        <f t="shared" ca="1" si="842"/>
        <v>8.9540498221589069E-4</v>
      </c>
      <c r="IS400" s="240">
        <f t="shared" ca="1" si="843"/>
        <v>2.4863448694449571E-3</v>
      </c>
      <c r="IT400" s="240">
        <f t="shared" ca="1" si="844"/>
        <v>1.9679105028163838E-3</v>
      </c>
      <c r="IU400" s="240">
        <f t="shared" ca="1" si="845"/>
        <v>-2.2006689444719219E-4</v>
      </c>
      <c r="IV400" s="240">
        <f t="shared" ca="1" si="846"/>
        <v>-2.2213431437815424E-3</v>
      </c>
      <c r="IW400" s="240">
        <f t="shared" ca="1" si="847"/>
        <v>-2.3380682618313652E-3</v>
      </c>
      <c r="IX400" s="240">
        <f t="shared" ca="1" si="848"/>
        <v>-4.7121457073161981E-4</v>
      </c>
      <c r="IY400" s="240">
        <f t="shared" ca="1" si="849"/>
        <v>1.7954098423459451E-3</v>
      </c>
      <c r="IZ400" s="240">
        <f t="shared" ca="1" si="850"/>
        <v>2.5388379590816513E-3</v>
      </c>
      <c r="JA400" s="240">
        <f t="shared" ca="1" si="851"/>
        <v>1.1283575446976086E-3</v>
      </c>
      <c r="JB400" s="240">
        <f t="shared" ca="1" si="852"/>
        <v>-1.2394029249116324E-3</v>
      </c>
    </row>
    <row r="401" spans="2:262">
      <c r="B401" s="248">
        <v>40</v>
      </c>
      <c r="C401" s="247">
        <f t="shared" si="853"/>
        <v>7.8125000000000037E-4</v>
      </c>
      <c r="D401" s="244">
        <f t="shared" ca="1" si="597"/>
        <v>12.274430305990339</v>
      </c>
      <c r="E401" s="243">
        <f ca="1">AT361</f>
        <v>0.27443030599033885</v>
      </c>
      <c r="F401" s="242">
        <v>40</v>
      </c>
      <c r="G401" s="240">
        <f t="shared" ca="1" si="854"/>
        <v>-7.3199412776077583E-4</v>
      </c>
      <c r="H401" s="240">
        <f t="shared" ca="1" si="598"/>
        <v>-4.8561602022455144E-4</v>
      </c>
      <c r="I401" s="240">
        <f t="shared" ca="1" si="599"/>
        <v>1.9240651673236382E-4</v>
      </c>
      <c r="J401" s="240">
        <f t="shared" ca="1" si="600"/>
        <v>6.9940668689553044E-4</v>
      </c>
      <c r="K401" s="240">
        <f t="shared" ca="1" si="601"/>
        <v>5.8473255529567156E-4</v>
      </c>
      <c r="L401" s="240">
        <f t="shared" ca="1" si="602"/>
        <v>-4.9686682896002508E-5</v>
      </c>
      <c r="M401" s="240">
        <f t="shared" ca="1" si="603"/>
        <v>-6.3994143928467829E-4</v>
      </c>
      <c r="N401" s="240">
        <f t="shared" ca="1" si="604"/>
        <v>-6.6137814618857406E-4</v>
      </c>
      <c r="O401" s="240">
        <f t="shared" ca="1" si="605"/>
        <v>-9.4942582299438688E-5</v>
      </c>
      <c r="P401" s="240">
        <f t="shared" ca="1" si="606"/>
        <v>5.5588360104541024E-4</v>
      </c>
      <c r="Q401" s="240">
        <f t="shared" ca="1" si="607"/>
        <v>7.1260734582858688E-4</v>
      </c>
      <c r="R401" s="240">
        <f t="shared" ca="1" si="608"/>
        <v>2.3592325730152733E-4</v>
      </c>
      <c r="S401" s="240">
        <f t="shared" ca="1" si="609"/>
        <v>-4.5046346776108108E-4</v>
      </c>
      <c r="T401" s="240">
        <f t="shared" ca="1" si="610"/>
        <v>-7.3645144480321092E-4</v>
      </c>
      <c r="U401" s="241">
        <f t="shared" ca="1" si="611"/>
        <v>-3.6783753383280401E-4</v>
      </c>
      <c r="V401" s="240">
        <f t="shared" ca="1" si="612"/>
        <v>3.2773227603351762E-4</v>
      </c>
      <c r="W401" s="240">
        <f t="shared" ca="1" si="613"/>
        <v>7.3199412776077583E-4</v>
      </c>
      <c r="X401" s="240">
        <f t="shared" ca="1" si="614"/>
        <v>4.856160202245516E-4</v>
      </c>
      <c r="Y401" s="240">
        <f t="shared" ca="1" si="615"/>
        <v>-1.9240651673236398E-4</v>
      </c>
      <c r="Z401" s="240">
        <f t="shared" ca="1" si="616"/>
        <v>-6.9940668689553044E-4</v>
      </c>
      <c r="AA401" s="240">
        <f t="shared" ca="1" si="617"/>
        <v>-5.8473255529567156E-4</v>
      </c>
      <c r="AB401" s="240">
        <f t="shared" ca="1" si="618"/>
        <v>4.9686682896003321E-5</v>
      </c>
      <c r="AC401" s="240">
        <f t="shared" ca="1" si="619"/>
        <v>6.3994143928467872E-4</v>
      </c>
      <c r="AD401" s="240">
        <f t="shared" ca="1" si="620"/>
        <v>6.6137814618857482E-4</v>
      </c>
      <c r="AE401" s="240">
        <f t="shared" ca="1" si="621"/>
        <v>9.4942582299440477E-5</v>
      </c>
      <c r="AF401" s="240">
        <f t="shared" ca="1" si="622"/>
        <v>-5.5588360104540904E-4</v>
      </c>
      <c r="AG401" s="240">
        <f t="shared" ca="1" si="623"/>
        <v>-7.1260734582858731E-4</v>
      </c>
      <c r="AH401" s="240">
        <f t="shared" ca="1" si="624"/>
        <v>-2.3592325730152774E-4</v>
      </c>
      <c r="AI401" s="240">
        <f t="shared" ca="1" si="625"/>
        <v>4.504634677610807E-4</v>
      </c>
      <c r="AJ401" s="240">
        <f t="shared" ca="1" si="626"/>
        <v>7.3645144480321103E-4</v>
      </c>
      <c r="AK401" s="240">
        <f t="shared" ca="1" si="627"/>
        <v>3.6783753383280439E-4</v>
      </c>
      <c r="AL401" s="240">
        <f t="shared" ca="1" si="628"/>
        <v>-3.2773227603351718E-4</v>
      </c>
      <c r="AM401" s="240">
        <f t="shared" ca="1" si="629"/>
        <v>-7.3199412776077551E-4</v>
      </c>
      <c r="AN401" s="240">
        <f t="shared" ca="1" si="630"/>
        <v>-4.8561602022455187E-4</v>
      </c>
      <c r="AO401" s="240">
        <f t="shared" ca="1" si="631"/>
        <v>1.9240651673236103E-4</v>
      </c>
      <c r="AP401" s="240">
        <f t="shared" ca="1" si="632"/>
        <v>6.9940668689553033E-4</v>
      </c>
      <c r="AQ401" s="240">
        <f t="shared" ca="1" si="633"/>
        <v>5.8473255529567329E-4</v>
      </c>
      <c r="AR401" s="240">
        <f t="shared" ca="1" si="634"/>
        <v>-4.9686682896002887E-5</v>
      </c>
      <c r="AS401" s="240">
        <f t="shared" ca="1" si="635"/>
        <v>-6.399414392846772E-4</v>
      </c>
      <c r="AT401" s="240">
        <f t="shared" ca="1" si="636"/>
        <v>-6.6137814618857384E-4</v>
      </c>
      <c r="AU401" s="240">
        <f t="shared" ca="1" si="637"/>
        <v>-9.4942582299440965E-5</v>
      </c>
      <c r="AV401" s="240">
        <f t="shared" ca="1" si="638"/>
        <v>5.5588360104541056E-4</v>
      </c>
      <c r="AW401" s="240">
        <f t="shared" ca="1" si="639"/>
        <v>7.1260734582858742E-4</v>
      </c>
      <c r="AX401" s="240">
        <f t="shared" ca="1" si="640"/>
        <v>2.359232573015257E-4</v>
      </c>
      <c r="AY401" s="240">
        <f t="shared" ca="1" si="641"/>
        <v>-4.5046346776108032E-4</v>
      </c>
      <c r="AZ401" s="240">
        <f t="shared" ca="1" si="642"/>
        <v>-7.3645144480321092E-4</v>
      </c>
      <c r="BA401" s="240">
        <f t="shared" ca="1" si="643"/>
        <v>-3.6783753383280477E-4</v>
      </c>
      <c r="BB401" s="240">
        <f t="shared" ca="1" si="644"/>
        <v>3.2773227603351442E-4</v>
      </c>
      <c r="BC401" s="240">
        <f t="shared" ca="1" si="645"/>
        <v>7.3199412776077573E-4</v>
      </c>
      <c r="BD401" s="240">
        <f t="shared" ca="1" si="646"/>
        <v>4.8561602022455426E-4</v>
      </c>
      <c r="BE401" s="240">
        <f t="shared" ca="1" si="647"/>
        <v>-1.9240651673236309E-4</v>
      </c>
      <c r="BF401" s="240">
        <f t="shared" ca="1" si="648"/>
        <v>-6.9940668689552935E-4</v>
      </c>
      <c r="BG401" s="240">
        <f t="shared" ca="1" si="649"/>
        <v>-5.8473255529567199E-4</v>
      </c>
      <c r="BH401" s="240">
        <f t="shared" ca="1" si="650"/>
        <v>4.9686682895999851E-5</v>
      </c>
      <c r="BI401" s="240">
        <f t="shared" ca="1" si="651"/>
        <v>6.3994143928467829E-4</v>
      </c>
      <c r="BJ401" s="240">
        <f t="shared" ca="1" si="652"/>
        <v>6.6137814618857525E-4</v>
      </c>
      <c r="BK401" s="240">
        <f t="shared" ca="1" si="653"/>
        <v>9.4942582299438797E-5</v>
      </c>
      <c r="BL401" s="240">
        <f t="shared" ca="1" si="654"/>
        <v>-5.5588360104540839E-4</v>
      </c>
      <c r="BM401" s="240">
        <f t="shared" ca="1" si="655"/>
        <v>-7.1260734582858688E-4</v>
      </c>
      <c r="BN401" s="240">
        <f t="shared" ca="1" si="656"/>
        <v>-2.3592325730152863E-4</v>
      </c>
      <c r="BO401" s="240">
        <f t="shared" ca="1" si="657"/>
        <v>4.5046346776108205E-4</v>
      </c>
      <c r="BP401" s="240">
        <f t="shared" ca="1" si="658"/>
        <v>7.3645144480321103E-4</v>
      </c>
      <c r="BQ401" s="240">
        <f t="shared" ca="1" si="659"/>
        <v>3.6783753383280292E-4</v>
      </c>
      <c r="BR401" s="240">
        <f t="shared" ca="1" si="660"/>
        <v>-3.2773227603351637E-4</v>
      </c>
      <c r="BS401" s="240">
        <f t="shared" ca="1" si="661"/>
        <v>-7.319941277607754E-4</v>
      </c>
      <c r="BT401" s="240">
        <f t="shared" ca="1" si="662"/>
        <v>-4.8561602022455659E-4</v>
      </c>
      <c r="BU401" s="240">
        <f t="shared" ca="1" si="663"/>
        <v>1.9240651673236019E-4</v>
      </c>
      <c r="BV401" s="240">
        <f t="shared" ca="1" si="664"/>
        <v>6.9940668689553E-4</v>
      </c>
      <c r="BW401" s="240">
        <f t="shared" ca="1" si="665"/>
        <v>5.8473255529567069E-4</v>
      </c>
      <c r="BX401" s="240">
        <f t="shared" ca="1" si="666"/>
        <v>-4.9686682895996761E-5</v>
      </c>
      <c r="BY401" s="240">
        <f t="shared" ca="1" si="667"/>
        <v>-6.3994143928467677E-4</v>
      </c>
      <c r="BZ401" s="240">
        <f t="shared" ca="1" si="668"/>
        <v>-6.6137814618857428E-4</v>
      </c>
      <c r="CA401" s="240">
        <f t="shared" ca="1" si="669"/>
        <v>-9.4942582299436628E-5</v>
      </c>
      <c r="CB401" s="240">
        <f t="shared" ca="1" si="670"/>
        <v>5.5588360104540644E-4</v>
      </c>
      <c r="CC401" s="240">
        <f t="shared" ca="1" si="671"/>
        <v>7.1260734582858764E-4</v>
      </c>
      <c r="CD401" s="240">
        <f t="shared" ca="1" si="672"/>
        <v>2.359232573015266E-4</v>
      </c>
      <c r="CE401" s="240">
        <f t="shared" ca="1" si="673"/>
        <v>-4.5046346776108379E-4</v>
      </c>
      <c r="CF401" s="240">
        <f t="shared" ca="1" si="674"/>
        <v>-7.3645144480321125E-4</v>
      </c>
      <c r="CG401" s="240">
        <f t="shared" ca="1" si="675"/>
        <v>-3.6783753383280552E-4</v>
      </c>
      <c r="CH401" s="240">
        <f t="shared" ca="1" si="676"/>
        <v>3.2773227603351832E-4</v>
      </c>
      <c r="CI401" s="240">
        <f t="shared" ca="1" si="677"/>
        <v>7.3199412776077486E-4</v>
      </c>
      <c r="CJ401" s="240">
        <f t="shared" ca="1" si="678"/>
        <v>4.8561602022455491E-4</v>
      </c>
      <c r="CK401" s="240">
        <f t="shared" ca="1" si="679"/>
        <v>-1.9240651673236225E-4</v>
      </c>
      <c r="CL401" s="240">
        <f t="shared" ca="1" si="680"/>
        <v>-6.9940668689553065E-4</v>
      </c>
      <c r="CM401" s="240">
        <f t="shared" ca="1" si="681"/>
        <v>-5.8473255529567568E-4</v>
      </c>
      <c r="CN401" s="240">
        <f t="shared" ca="1" si="682"/>
        <v>4.968668289599893E-5</v>
      </c>
      <c r="CO401" s="240">
        <f t="shared" ca="1" si="683"/>
        <v>6.3994143928467785E-4</v>
      </c>
      <c r="CP401" s="240">
        <f t="shared" ca="1" si="684"/>
        <v>6.613781461885733E-4</v>
      </c>
      <c r="CQ401" s="240">
        <f t="shared" ca="1" si="685"/>
        <v>9.4942582299444868E-5</v>
      </c>
      <c r="CR401" s="240">
        <f t="shared" ca="1" si="686"/>
        <v>-5.5588360104540785E-4</v>
      </c>
      <c r="CS401" s="240">
        <f t="shared" ca="1" si="687"/>
        <v>-7.126073458285871E-4</v>
      </c>
      <c r="CT401" s="240">
        <f t="shared" ca="1" si="688"/>
        <v>-2.3592325730152449E-4</v>
      </c>
      <c r="CU401" s="240">
        <f t="shared" ca="1" si="689"/>
        <v>4.5046346776107717E-4</v>
      </c>
      <c r="CV401" s="240">
        <f t="shared" ca="1" si="690"/>
        <v>7.3645144480321114E-4</v>
      </c>
      <c r="CW401" s="240">
        <f t="shared" ca="1" si="691"/>
        <v>3.6783753383280379E-4</v>
      </c>
      <c r="CX401" s="240">
        <f t="shared" ca="1" si="692"/>
        <v>-3.2773227603351084E-4</v>
      </c>
      <c r="CY401" s="240">
        <f t="shared" ca="1" si="693"/>
        <v>-7.3199412776077518E-4</v>
      </c>
      <c r="CZ401" s="240">
        <f t="shared" ca="1" si="694"/>
        <v>-4.8561602022455328E-4</v>
      </c>
      <c r="DA401" s="240">
        <f t="shared" ca="1" si="695"/>
        <v>1.9240651673236431E-4</v>
      </c>
      <c r="DB401" s="240">
        <f t="shared" ca="1" si="696"/>
        <v>6.9940668689552805E-4</v>
      </c>
      <c r="DC401" s="240">
        <f t="shared" ca="1" si="697"/>
        <v>5.8473255529567438E-4</v>
      </c>
      <c r="DD401" s="240">
        <f t="shared" ca="1" si="698"/>
        <v>-4.9686682896001098E-5</v>
      </c>
      <c r="DE401" s="240">
        <f t="shared" ca="1" si="699"/>
        <v>-6.3994143928467894E-4</v>
      </c>
      <c r="DF401" s="240">
        <f t="shared" ca="1" si="700"/>
        <v>-6.6137814618857699E-4</v>
      </c>
      <c r="DG401" s="240">
        <f t="shared" ca="1" si="701"/>
        <v>-9.49425822994427E-5</v>
      </c>
      <c r="DH401" s="240">
        <f t="shared" ca="1" si="702"/>
        <v>5.5588360104540926E-4</v>
      </c>
      <c r="DI401" s="240">
        <f t="shared" ca="1" si="703"/>
        <v>7.1260734582858655E-4</v>
      </c>
      <c r="DJ401" s="240">
        <f t="shared" ca="1" si="704"/>
        <v>2.3592325730153237E-4</v>
      </c>
      <c r="DK401" s="240">
        <f t="shared" ca="1" si="705"/>
        <v>-4.5046346776107891E-4</v>
      </c>
      <c r="DL401" s="240">
        <f t="shared" ca="1" si="706"/>
        <v>-7.3645144480321092E-4</v>
      </c>
      <c r="DM401" s="240">
        <f t="shared" ca="1" si="707"/>
        <v>-3.6783753383280178E-4</v>
      </c>
      <c r="DN401" s="240">
        <f t="shared" ca="1" si="708"/>
        <v>3.2773227603351279E-4</v>
      </c>
      <c r="DO401" s="240">
        <f t="shared" ca="1" si="709"/>
        <v>7.319941277607754E-4</v>
      </c>
      <c r="DP401" s="240">
        <f t="shared" ca="1" si="710"/>
        <v>4.8561602022455165E-4</v>
      </c>
      <c r="DQ401" s="240">
        <f t="shared" ca="1" si="711"/>
        <v>-1.9240651673235629E-4</v>
      </c>
      <c r="DR401" s="240">
        <f t="shared" ca="1" si="712"/>
        <v>-6.994066868955287E-4</v>
      </c>
      <c r="DS401" s="240">
        <f t="shared" ca="1" si="713"/>
        <v>-5.8473255529567308E-4</v>
      </c>
      <c r="DT401" s="240">
        <f t="shared" ca="1" si="714"/>
        <v>4.9686682896003267E-5</v>
      </c>
      <c r="DU401" s="240">
        <f t="shared" ca="1" si="715"/>
        <v>6.3994143928467482E-4</v>
      </c>
      <c r="DV401" s="240">
        <f t="shared" ca="1" si="716"/>
        <v>6.6137814618857601E-4</v>
      </c>
      <c r="DW401" s="240">
        <f t="shared" ca="1" si="717"/>
        <v>9.4942582299440532E-5</v>
      </c>
      <c r="DX401" s="240">
        <f t="shared" ca="1" si="718"/>
        <v>-5.5588360104541067E-4</v>
      </c>
      <c r="DY401" s="240">
        <f t="shared" ca="1" si="719"/>
        <v>-7.1260734582858872E-4</v>
      </c>
      <c r="DZ401" s="240">
        <f t="shared" ca="1" si="720"/>
        <v>-2.3592325730153031E-4</v>
      </c>
      <c r="EA401" s="240">
        <f t="shared" ca="1" si="721"/>
        <v>4.5046346776108064E-4</v>
      </c>
      <c r="EB401" s="240">
        <f t="shared" ca="1" si="722"/>
        <v>7.364514448032107E-4</v>
      </c>
      <c r="EC401" s="240">
        <f t="shared" ca="1" si="723"/>
        <v>3.6783753383280894E-4</v>
      </c>
      <c r="ED401" s="240">
        <f t="shared" ca="1" si="724"/>
        <v>-3.2773227603351474E-4</v>
      </c>
      <c r="EE401" s="240">
        <f t="shared" ca="1" si="725"/>
        <v>-7.3199412776077573E-4</v>
      </c>
      <c r="EF401" s="240">
        <f t="shared" ca="1" si="726"/>
        <v>-4.8561602022455783E-4</v>
      </c>
      <c r="EG401" s="240">
        <f t="shared" ca="1" si="727"/>
        <v>1.9240651673235837E-4</v>
      </c>
      <c r="EH401" s="240">
        <f t="shared" ca="1" si="728"/>
        <v>6.994066868955261E-4</v>
      </c>
      <c r="EI401" s="240">
        <f t="shared" ca="1" si="729"/>
        <v>5.8473255529567177E-4</v>
      </c>
      <c r="EJ401" s="240">
        <f t="shared" ca="1" si="730"/>
        <v>-4.9686682895994972E-5</v>
      </c>
      <c r="EK401" s="240">
        <f t="shared" ca="1" si="731"/>
        <v>-6.399414392846811E-4</v>
      </c>
      <c r="EL401" s="240">
        <f t="shared" ca="1" si="732"/>
        <v>-6.6137814618857504E-4</v>
      </c>
      <c r="EM401" s="240">
        <f t="shared" ca="1" si="733"/>
        <v>-9.4942582299448826E-5</v>
      </c>
      <c r="EN401" s="240">
        <f t="shared" ca="1" si="734"/>
        <v>5.5588360104541219E-4</v>
      </c>
      <c r="EO401" s="240">
        <f t="shared" ca="1" si="735"/>
        <v>7.1260734582858818E-4</v>
      </c>
      <c r="EP401" s="240">
        <f t="shared" ca="1" si="736"/>
        <v>2.359232573015382E-4</v>
      </c>
      <c r="EQ401" s="240">
        <f t="shared" ca="1" si="737"/>
        <v>-4.5046346776108227E-4</v>
      </c>
      <c r="ER401" s="240">
        <f t="shared" ca="1" si="738"/>
        <v>-7.3645144480321146E-4</v>
      </c>
      <c r="ES401" s="240">
        <f t="shared" ca="1" si="739"/>
        <v>-3.6783753383279799E-4</v>
      </c>
      <c r="ET401" s="240">
        <f t="shared" ca="1" si="740"/>
        <v>3.2773227603351669E-4</v>
      </c>
      <c r="EU401" s="240">
        <f t="shared" ca="1" si="741"/>
        <v>7.3199412776077475E-4</v>
      </c>
      <c r="EV401" s="240">
        <f t="shared" ca="1" si="742"/>
        <v>4.8561602022454829E-4</v>
      </c>
      <c r="EW401" s="240">
        <f t="shared" ca="1" si="743"/>
        <v>-1.9240651673236049E-4</v>
      </c>
      <c r="EX401" s="240">
        <f t="shared" ca="1" si="744"/>
        <v>-6.9940668689552675E-4</v>
      </c>
      <c r="EY401" s="240">
        <f t="shared" ca="1" si="745"/>
        <v>-5.8473255529567047E-4</v>
      </c>
      <c r="EZ401" s="240">
        <f t="shared" ca="1" si="746"/>
        <v>4.9686682895997141E-5</v>
      </c>
      <c r="FA401" s="240">
        <f t="shared" ca="1" si="747"/>
        <v>6.3994143928467167E-4</v>
      </c>
      <c r="FB401" s="240">
        <f t="shared" ca="1" si="748"/>
        <v>6.6137814618857406E-4</v>
      </c>
      <c r="FC401" s="240">
        <f t="shared" ca="1" si="749"/>
        <v>9.4942582299446657E-5</v>
      </c>
      <c r="FD401" s="240">
        <f t="shared" ca="1" si="750"/>
        <v>-5.558836010454136E-4</v>
      </c>
      <c r="FE401" s="240">
        <f t="shared" ca="1" si="751"/>
        <v>-7.1260734582858764E-4</v>
      </c>
      <c r="FF401" s="240">
        <f t="shared" ca="1" si="752"/>
        <v>-2.3592325730153619E-4</v>
      </c>
      <c r="FG401" s="240">
        <f t="shared" ca="1" si="753"/>
        <v>4.50463467761084E-4</v>
      </c>
      <c r="FH401" s="240">
        <f t="shared" ca="1" si="754"/>
        <v>7.3645144480321114E-4</v>
      </c>
      <c r="FI401" s="240">
        <f t="shared" ca="1" si="755"/>
        <v>3.6783753383281442E-4</v>
      </c>
      <c r="FJ401" s="240">
        <f t="shared" ca="1" si="756"/>
        <v>-3.2773227603351865E-4</v>
      </c>
      <c r="FK401" s="240">
        <f t="shared" ca="1" si="757"/>
        <v>-7.3199412776077497E-4</v>
      </c>
      <c r="FL401" s="240">
        <f t="shared" ca="1" si="758"/>
        <v>-4.8561602022456255E-4</v>
      </c>
      <c r="FM401" s="240">
        <f t="shared" ca="1" si="759"/>
        <v>1.9240651673236263E-4</v>
      </c>
      <c r="FN401" s="240">
        <f t="shared" ca="1" si="760"/>
        <v>6.9940668689552751E-4</v>
      </c>
      <c r="FO401" s="240">
        <f t="shared" ca="1" si="761"/>
        <v>5.8473255529566917E-4</v>
      </c>
      <c r="FP401" s="240">
        <f t="shared" ca="1" si="762"/>
        <v>-4.9686682895999363E-5</v>
      </c>
      <c r="FQ401" s="240">
        <f t="shared" ca="1" si="763"/>
        <v>-6.3994143928467286E-4</v>
      </c>
      <c r="FR401" s="240">
        <f t="shared" ca="1" si="764"/>
        <v>-6.6137814618857319E-4</v>
      </c>
      <c r="FS401" s="240">
        <f t="shared" ca="1" si="765"/>
        <v>-9.4942582299444543E-5</v>
      </c>
      <c r="FT401" s="240">
        <f t="shared" ca="1" si="766"/>
        <v>5.5588360104540124E-4</v>
      </c>
      <c r="FU401" s="240">
        <f t="shared" ca="1" si="767"/>
        <v>7.1260734582858699E-4</v>
      </c>
      <c r="FV401" s="240">
        <f t="shared" ca="1" si="768"/>
        <v>2.3592325730153413E-4</v>
      </c>
      <c r="FW401" s="240">
        <f t="shared" ca="1" si="769"/>
        <v>-4.5046346776108579E-4</v>
      </c>
      <c r="FX401" s="240">
        <f t="shared" ca="1" si="770"/>
        <v>-7.3645144480321103E-4</v>
      </c>
      <c r="FY401" s="240">
        <f t="shared" ca="1" si="771"/>
        <v>-3.6783753383281246E-4</v>
      </c>
      <c r="FZ401" s="240">
        <f t="shared" ca="1" si="772"/>
        <v>3.277322760335206E-4</v>
      </c>
      <c r="GA401" s="240">
        <f t="shared" ca="1" si="773"/>
        <v>7.3199412776077529E-4</v>
      </c>
      <c r="GB401" s="240">
        <f t="shared" ca="1" si="774"/>
        <v>4.8561602022456087E-4</v>
      </c>
      <c r="GC401" s="240">
        <f t="shared" ca="1" si="775"/>
        <v>-1.9240651673236469E-4</v>
      </c>
      <c r="GD401" s="240">
        <f t="shared" ca="1" si="776"/>
        <v>-6.9940668689552816E-4</v>
      </c>
      <c r="GE401" s="240">
        <f t="shared" ca="1" si="777"/>
        <v>-5.8473255529568056E-4</v>
      </c>
      <c r="GF401" s="240">
        <f t="shared" ca="1" si="778"/>
        <v>4.9686682896001478E-5</v>
      </c>
      <c r="GG401" s="240">
        <f t="shared" ca="1" si="779"/>
        <v>6.3994143928467395E-4</v>
      </c>
      <c r="GH401" s="240">
        <f t="shared" ca="1" si="780"/>
        <v>6.6137814618857222E-4</v>
      </c>
      <c r="GI401" s="240">
        <f t="shared" ca="1" si="781"/>
        <v>9.4942582299442375E-5</v>
      </c>
      <c r="GJ401" s="240">
        <f t="shared" ca="1" si="782"/>
        <v>-5.5588360104540265E-4</v>
      </c>
      <c r="GK401" s="240">
        <f t="shared" ca="1" si="783"/>
        <v>-7.1260734582858634E-4</v>
      </c>
      <c r="GL401" s="240">
        <f t="shared" ca="1" si="784"/>
        <v>-2.3592325730153205E-4</v>
      </c>
      <c r="GM401" s="240">
        <f t="shared" ca="1" si="785"/>
        <v>4.5046346776107088E-4</v>
      </c>
      <c r="GN401" s="240">
        <f t="shared" ca="1" si="786"/>
        <v>7.3645144480321092E-4</v>
      </c>
      <c r="GO401" s="240">
        <f t="shared" ca="1" si="787"/>
        <v>3.6783753383281051E-4</v>
      </c>
      <c r="GP401" s="240">
        <f t="shared" ca="1" si="788"/>
        <v>-3.2773227603350374E-4</v>
      </c>
      <c r="GQ401" s="240">
        <f t="shared" ca="1" si="789"/>
        <v>-7.3199412776077551E-4</v>
      </c>
      <c r="GR401" s="240">
        <f t="shared" ca="1" si="790"/>
        <v>-4.8561602022455935E-4</v>
      </c>
      <c r="GS401" s="240">
        <f t="shared" ca="1" si="791"/>
        <v>1.9240651673236675E-4</v>
      </c>
      <c r="GT401" s="240">
        <f t="shared" ca="1" si="792"/>
        <v>6.9940668689552881E-4</v>
      </c>
      <c r="GU401" s="240">
        <f t="shared" ca="1" si="793"/>
        <v>5.8473255529567926E-4</v>
      </c>
      <c r="GV401" s="240">
        <f t="shared" ca="1" si="794"/>
        <v>-4.9686682896003592E-5</v>
      </c>
      <c r="GW401" s="240">
        <f t="shared" ca="1" si="795"/>
        <v>-6.3994143928467503E-4</v>
      </c>
      <c r="GX401" s="240">
        <f t="shared" ca="1" si="796"/>
        <v>-6.6137814618858056E-4</v>
      </c>
      <c r="GY401" s="240">
        <f t="shared" ca="1" si="797"/>
        <v>-9.4942582299440206E-5</v>
      </c>
      <c r="GZ401" s="240">
        <f t="shared" ca="1" si="798"/>
        <v>5.5588360104540406E-4</v>
      </c>
      <c r="HA401" s="240">
        <f t="shared" ca="1" si="799"/>
        <v>7.126073458285859E-4</v>
      </c>
      <c r="HB401" s="240">
        <f t="shared" ca="1" si="800"/>
        <v>2.3592325730152999E-4</v>
      </c>
      <c r="HC401" s="240">
        <f t="shared" ca="1" si="801"/>
        <v>-4.5046346776107262E-4</v>
      </c>
      <c r="HD401" s="240">
        <f t="shared" ca="1" si="802"/>
        <v>-7.3645144480321081E-4</v>
      </c>
      <c r="HE401" s="240">
        <f t="shared" ca="1" si="803"/>
        <v>-3.6783753383280872E-4</v>
      </c>
      <c r="HF401" s="240">
        <f t="shared" ca="1" si="804"/>
        <v>3.2773227603350569E-4</v>
      </c>
      <c r="HG401" s="240">
        <f t="shared" ca="1" si="805"/>
        <v>7.3199412776077583E-4</v>
      </c>
      <c r="HH401" s="240">
        <f t="shared" ca="1" si="806"/>
        <v>4.8561602022455773E-4</v>
      </c>
      <c r="HI401" s="240">
        <f t="shared" ca="1" si="807"/>
        <v>-1.9240651673234859E-4</v>
      </c>
      <c r="HJ401" s="240">
        <f t="shared" ca="1" si="808"/>
        <v>-6.9940668689552957E-4</v>
      </c>
      <c r="HK401" s="240">
        <f t="shared" ca="1" si="809"/>
        <v>-5.8473255529567795E-4</v>
      </c>
      <c r="HL401" s="240">
        <f t="shared" ca="1" si="810"/>
        <v>4.9686682896005814E-5</v>
      </c>
      <c r="HM401" s="240">
        <f t="shared" ca="1" si="811"/>
        <v>6.3994143928467601E-4</v>
      </c>
      <c r="HN401" s="240">
        <f t="shared" ca="1" si="812"/>
        <v>6.6137814618857959E-4</v>
      </c>
      <c r="HO401" s="240">
        <f t="shared" ca="1" si="813"/>
        <v>9.4942582299438038E-5</v>
      </c>
      <c r="HP401" s="240">
        <f t="shared" ca="1" si="814"/>
        <v>-5.5588360104540557E-4</v>
      </c>
      <c r="HQ401" s="240">
        <f t="shared" ca="1" si="815"/>
        <v>-7.1260734582859078E-4</v>
      </c>
      <c r="HR401" s="240">
        <f t="shared" ca="1" si="816"/>
        <v>-2.3592325730152795E-4</v>
      </c>
      <c r="HS401" s="240">
        <f t="shared" ca="1" si="817"/>
        <v>4.5046346776107425E-4</v>
      </c>
      <c r="HT401" s="240">
        <f t="shared" ca="1" si="818"/>
        <v>7.364514448032107E-4</v>
      </c>
      <c r="HU401" s="240">
        <f t="shared" ca="1" si="819"/>
        <v>3.6783753383280683E-4</v>
      </c>
      <c r="HV401" s="240">
        <f t="shared" ca="1" si="820"/>
        <v>-3.2773227603350764E-4</v>
      </c>
      <c r="HW401" s="240">
        <f t="shared" ca="1" si="821"/>
        <v>-7.3199412776077605E-4</v>
      </c>
      <c r="HX401" s="240">
        <f t="shared" ca="1" si="822"/>
        <v>-4.8561602022455599E-4</v>
      </c>
      <c r="HY401" s="240">
        <f t="shared" ca="1" si="823"/>
        <v>1.9240651673235073E-4</v>
      </c>
      <c r="HZ401" s="240">
        <f t="shared" ca="1" si="824"/>
        <v>6.9940668689553022E-4</v>
      </c>
      <c r="IA401" s="240">
        <f t="shared" ca="1" si="825"/>
        <v>5.8473255529567665E-4</v>
      </c>
      <c r="IB401" s="240">
        <f t="shared" ca="1" si="826"/>
        <v>-4.9686682895987004E-5</v>
      </c>
      <c r="IC401" s="240">
        <f t="shared" ca="1" si="827"/>
        <v>-6.3994143928467709E-4</v>
      </c>
      <c r="ID401" s="240">
        <f t="shared" ca="1" si="828"/>
        <v>-6.6137814618857861E-4</v>
      </c>
      <c r="IE401" s="240">
        <f t="shared" ca="1" si="829"/>
        <v>8.2241525928941216E-4</v>
      </c>
      <c r="IF401" s="240">
        <f t="shared" ca="1" si="830"/>
        <v>5.5588360104540688E-4</v>
      </c>
      <c r="IG401" s="240">
        <f t="shared" ca="1" si="831"/>
        <v>7.1260734582859024E-4</v>
      </c>
      <c r="IH401" s="240">
        <f t="shared" ca="1" si="832"/>
        <v>2.3592325730152587E-4</v>
      </c>
      <c r="II401" s="240">
        <f t="shared" ca="1" si="833"/>
        <v>-4.5046346776107598E-4</v>
      </c>
      <c r="IJ401" s="240">
        <f t="shared" ca="1" si="834"/>
        <v>-7.364514448032119E-4</v>
      </c>
      <c r="IK401" s="240">
        <f t="shared" ca="1" si="835"/>
        <v>-3.6783753383280498E-4</v>
      </c>
      <c r="IL401" s="240">
        <f t="shared" ca="1" si="836"/>
        <v>3.2773227603350959E-4</v>
      </c>
      <c r="IM401" s="240">
        <f t="shared" ca="1" si="837"/>
        <v>7.3199412776077367E-4</v>
      </c>
      <c r="IN401" s="240">
        <f t="shared" ca="1" si="838"/>
        <v>4.8561602022455442E-4</v>
      </c>
      <c r="IO401" s="240">
        <f t="shared" ca="1" si="839"/>
        <v>-1.9240651673235284E-4</v>
      </c>
      <c r="IP401" s="240">
        <f t="shared" ca="1" si="840"/>
        <v>-6.9940668689553098E-4</v>
      </c>
      <c r="IQ401" s="240">
        <f t="shared" ca="1" si="841"/>
        <v>-5.8473255529567535E-4</v>
      </c>
      <c r="IR401" s="240">
        <f t="shared" ca="1" si="842"/>
        <v>4.9686682895989226E-5</v>
      </c>
      <c r="IS401" s="240">
        <f t="shared" ca="1" si="843"/>
        <v>6.3994143928467818E-4</v>
      </c>
      <c r="IT401" s="240">
        <f t="shared" ca="1" si="844"/>
        <v>6.6137814618857764E-4</v>
      </c>
      <c r="IU401" s="240">
        <f t="shared" ca="1" si="845"/>
        <v>9.4942582299454518E-5</v>
      </c>
      <c r="IV401" s="240">
        <f t="shared" ca="1" si="846"/>
        <v>-5.5588360104540839E-4</v>
      </c>
      <c r="IW401" s="240">
        <f t="shared" ca="1" si="847"/>
        <v>-7.126073458285897E-4</v>
      </c>
      <c r="IX401" s="240">
        <f t="shared" ca="1" si="848"/>
        <v>-2.3592325730152383E-4</v>
      </c>
      <c r="IY401" s="240">
        <f t="shared" ca="1" si="849"/>
        <v>4.5046346776107771E-4</v>
      </c>
      <c r="IZ401" s="240">
        <f t="shared" ca="1" si="850"/>
        <v>7.3645144480321179E-4</v>
      </c>
      <c r="JA401" s="240">
        <f t="shared" ca="1" si="851"/>
        <v>3.6783753383280309E-4</v>
      </c>
      <c r="JB401" s="240">
        <f t="shared" ca="1" si="852"/>
        <v>-3.2773227603351149E-4</v>
      </c>
    </row>
    <row r="402" spans="2:262">
      <c r="B402" s="248">
        <v>41</v>
      </c>
      <c r="C402" s="247">
        <f t="shared" si="853"/>
        <v>8.0078125000000039E-4</v>
      </c>
      <c r="D402" s="244">
        <f t="shared" ca="1" si="597"/>
        <v>12.273662527717143</v>
      </c>
      <c r="E402" s="243">
        <f ca="1">AU361</f>
        <v>0.27366252771714267</v>
      </c>
      <c r="F402" s="242">
        <v>41</v>
      </c>
      <c r="G402" s="240">
        <f t="shared" ca="1" si="854"/>
        <v>1.245326776480255E-3</v>
      </c>
      <c r="H402" s="240">
        <f t="shared" ca="1" si="598"/>
        <v>6.936606057616814E-4</v>
      </c>
      <c r="I402" s="240">
        <f t="shared" ca="1" si="599"/>
        <v>-5.0311323029637151E-4</v>
      </c>
      <c r="J402" s="240">
        <f t="shared" ca="1" si="600"/>
        <v>-1.2319893672462171E-3</v>
      </c>
      <c r="K402" s="240">
        <f t="shared" ca="1" si="601"/>
        <v>-8.1510952810950259E-4</v>
      </c>
      <c r="L402" s="240">
        <f t="shared" ca="1" si="602"/>
        <v>3.5982605227445863E-4</v>
      </c>
      <c r="M402" s="240">
        <f t="shared" ca="1" si="603"/>
        <v>1.2001216911899145E-3</v>
      </c>
      <c r="N402" s="240">
        <f t="shared" ca="1" si="604"/>
        <v>9.2429844444850561E-4</v>
      </c>
      <c r="O402" s="240">
        <f t="shared" ca="1" si="605"/>
        <v>-2.1112675549932007E-4</v>
      </c>
      <c r="P402" s="240">
        <f t="shared" ca="1" si="606"/>
        <v>-1.1502030678217493E-3</v>
      </c>
      <c r="Q402" s="240">
        <f t="shared" ca="1" si="607"/>
        <v>-1.0195850518436259E-3</v>
      </c>
      <c r="R402" s="240">
        <f t="shared" ca="1" si="608"/>
        <v>5.925191580414288E-5</v>
      </c>
      <c r="S402" s="240">
        <f t="shared" ca="1" si="609"/>
        <v>1.0829843197015614E-3</v>
      </c>
      <c r="T402" s="240">
        <f t="shared" ca="1" si="610"/>
        <v>1.0995361510266215E-3</v>
      </c>
      <c r="U402" s="241">
        <f t="shared" ca="1" si="611"/>
        <v>9.3514127856562305E-5</v>
      </c>
      <c r="V402" s="240">
        <f t="shared" ca="1" si="612"/>
        <v>-9.994764793684629E-4</v>
      </c>
      <c r="W402" s="240">
        <f t="shared" ca="1" si="613"/>
        <v>-1.1629492030470901E-3</v>
      </c>
      <c r="X402" s="240">
        <f t="shared" ca="1" si="614"/>
        <v>-2.4487363199111797E-4</v>
      </c>
      <c r="Y402" s="240">
        <f t="shared" ca="1" si="615"/>
        <v>9.0093558247037863E-4</v>
      </c>
      <c r="Z402" s="240">
        <f t="shared" ca="1" si="616"/>
        <v>1.2088704165776113E-3</v>
      </c>
      <c r="AA402" s="240">
        <f t="shared" ca="1" si="617"/>
        <v>3.9255000877151425E-4</v>
      </c>
      <c r="AB402" s="240">
        <f t="shared" ca="1" si="618"/>
        <v>-7.8884377581877208E-4</v>
      </c>
      <c r="AC402" s="240">
        <f t="shared" ca="1" si="619"/>
        <v>-1.236609093823103E-3</v>
      </c>
      <c r="AD402" s="240">
        <f t="shared" ca="1" si="620"/>
        <v>-5.3432206803343007E-4</v>
      </c>
      <c r="AE402" s="240">
        <f t="shared" ca="1" si="621"/>
        <v>6.6488702452103274E-4</v>
      </c>
      <c r="AF402" s="240">
        <f t="shared" ca="1" si="622"/>
        <v>1.2457480192585601E-3</v>
      </c>
      <c r="AG402" s="240">
        <f t="shared" ca="1" si="623"/>
        <v>6.6805742604375974E-4</v>
      </c>
      <c r="AH402" s="240">
        <f t="shared" ca="1" si="624"/>
        <v>-5.3092975349593543E-4</v>
      </c>
      <c r="AI402" s="240">
        <f t="shared" ca="1" si="625"/>
        <v>-1.2361497349388977E-3</v>
      </c>
      <c r="AJ402" s="240">
        <f t="shared" ca="1" si="626"/>
        <v>-7.9174457853681561E-4</v>
      </c>
      <c r="AK402" s="240">
        <f t="shared" ca="1" si="627"/>
        <v>3.8898680478747865E-4</v>
      </c>
      <c r="AL402" s="240">
        <f t="shared" ca="1" si="628"/>
        <v>1.2079586079943923E-3</v>
      </c>
      <c r="AM402" s="240">
        <f t="shared" ca="1" si="629"/>
        <v>9.0352315561078472E-4</v>
      </c>
      <c r="AN402" s="240">
        <f t="shared" ca="1" si="630"/>
        <v>-2.4119313246509256E-4</v>
      </c>
      <c r="AO402" s="240">
        <f t="shared" ca="1" si="631"/>
        <v>-1.161598659214661E-3</v>
      </c>
      <c r="AP402" s="240">
        <f t="shared" ca="1" si="632"/>
        <v>-1.0017119034226828E-3</v>
      </c>
      <c r="AQ402" s="240">
        <f t="shared" ca="1" si="633"/>
        <v>8.977169092724141E-5</v>
      </c>
      <c r="AR402" s="240">
        <f t="shared" ca="1" si="634"/>
        <v>1.0977671853813157E-3</v>
      </c>
      <c r="AS402" s="240">
        <f t="shared" ca="1" si="635"/>
        <v>1.0848339718110744E-3</v>
      </c>
      <c r="AT402" s="240">
        <f t="shared" ca="1" si="636"/>
        <v>6.3000000401868222E-5</v>
      </c>
      <c r="AU402" s="240">
        <f t="shared" ca="1" si="637"/>
        <v>-1.0174242712753031E-3</v>
      </c>
      <c r="AV402" s="240">
        <f t="shared" ca="1" si="638"/>
        <v>-1.1516391274971726E-3</v>
      </c>
      <c r="AW402" s="240">
        <f t="shared" ca="1" si="639"/>
        <v>-2.148241130843796E-4</v>
      </c>
      <c r="AX402" s="240">
        <f t="shared" ca="1" si="640"/>
        <v>9.2177834910817276E-4</v>
      </c>
      <c r="AY402" s="240">
        <f t="shared" ca="1" si="641"/>
        <v>1.2011225587570413E-3</v>
      </c>
      <c r="AZ402" s="240">
        <f t="shared" ca="1" si="642"/>
        <v>3.6341707114726315E-4</v>
      </c>
      <c r="BA402" s="240">
        <f t="shared" ca="1" si="643"/>
        <v>-8.1226802257678961E-4</v>
      </c>
      <c r="BB402" s="240">
        <f t="shared" ca="1" si="644"/>
        <v>-1.2325399887252269E-3</v>
      </c>
      <c r="BC402" s="240">
        <f t="shared" ca="1" si="645"/>
        <v>-5.0654389819053598E-4</v>
      </c>
      <c r="BD402" s="240">
        <f t="shared" ca="1" si="646"/>
        <v>6.9054042892468723E-4</v>
      </c>
      <c r="BE402" s="240">
        <f t="shared" ca="1" si="647"/>
        <v>1.2454188700115828E-3</v>
      </c>
      <c r="BF402" s="240">
        <f t="shared" ca="1" si="648"/>
        <v>6.4205183351266409E-4</v>
      </c>
      <c r="BG402" s="240">
        <f t="shared" ca="1" si="649"/>
        <v>-5.5842646446473761E-4</v>
      </c>
      <c r="BH402" s="240">
        <f t="shared" ca="1" si="650"/>
        <v>-1.2395654922538676E-3</v>
      </c>
      <c r="BI402" s="240">
        <f t="shared" ca="1" si="651"/>
        <v>-7.6790271163525842E-4</v>
      </c>
      <c r="BJ402" s="240">
        <f t="shared" ca="1" si="652"/>
        <v>4.1791324619444407E-4</v>
      </c>
      <c r="BK402" s="240">
        <f t="shared" ca="1" si="653"/>
        <v>1.2150678957018953E-3</v>
      </c>
      <c r="BL402" s="240">
        <f t="shared" ca="1" si="654"/>
        <v>8.8220361820903271E-4</v>
      </c>
      <c r="BM402" s="240">
        <f t="shared" ca="1" si="655"/>
        <v>-2.7111422370666689E-4</v>
      </c>
      <c r="BN402" s="240">
        <f t="shared" ca="1" si="656"/>
        <v>-1.1722945470102361E-3</v>
      </c>
      <c r="BO402" s="240">
        <f t="shared" ca="1" si="657"/>
        <v>-9.8323536120753291E-4</v>
      </c>
      <c r="BP402" s="240">
        <f t="shared" ca="1" si="658"/>
        <v>1.2023739094051394E-4</v>
      </c>
      <c r="BQ402" s="240">
        <f t="shared" ca="1" si="659"/>
        <v>1.1118887971567522E-3</v>
      </c>
      <c r="BR402" s="240">
        <f t="shared" ca="1" si="660"/>
        <v>1.0694783291754671E-3</v>
      </c>
      <c r="BS402" s="240">
        <f t="shared" ca="1" si="661"/>
        <v>3.244792410264923E-5</v>
      </c>
      <c r="BT402" s="240">
        <f t="shared" ca="1" si="662"/>
        <v>-1.0347592048450685E-3</v>
      </c>
      <c r="BU402" s="240">
        <f t="shared" ca="1" si="663"/>
        <v>-1.1396353475994099E-3</v>
      </c>
      <c r="BV402" s="240">
        <f t="shared" ca="1" si="664"/>
        <v>-1.8464519216471469E-4</v>
      </c>
      <c r="BW402" s="240">
        <f t="shared" ca="1" si="665"/>
        <v>9.420658709359828E-4</v>
      </c>
      <c r="BX402" s="240">
        <f t="shared" ca="1" si="666"/>
        <v>1.192651189619942E-3</v>
      </c>
      <c r="BY402" s="240">
        <f t="shared" ca="1" si="667"/>
        <v>3.3406522466838408E-4</v>
      </c>
      <c r="BZ402" s="240">
        <f t="shared" ca="1" si="668"/>
        <v>-8.3520298945066458E-4</v>
      </c>
      <c r="CA402" s="240">
        <f t="shared" ca="1" si="669"/>
        <v>-1.2277284476257802E-3</v>
      </c>
      <c r="CB402" s="240">
        <f t="shared" ca="1" si="670"/>
        <v>-4.784606052442847E-4</v>
      </c>
      <c r="CC402" s="240">
        <f t="shared" ca="1" si="671"/>
        <v>7.1577787759492361E-4</v>
      </c>
      <c r="CD402" s="240">
        <f t="shared" ca="1" si="672"/>
        <v>1.2443395270065214E-3</v>
      </c>
      <c r="CE402" s="240">
        <f t="shared" ca="1" si="673"/>
        <v>6.1565949296492892E-4</v>
      </c>
      <c r="CF402" s="240">
        <f t="shared" ca="1" si="674"/>
        <v>-5.8558680021226063E-4</v>
      </c>
      <c r="CG402" s="240">
        <f t="shared" ca="1" si="675"/>
        <v>-1.2422345816666424E-3</v>
      </c>
      <c r="CH402" s="240">
        <f t="shared" ca="1" si="676"/>
        <v>-7.4359828885393702E-4</v>
      </c>
      <c r="CI402" s="240">
        <f t="shared" ca="1" si="677"/>
        <v>4.4658795228868489E-4</v>
      </c>
      <c r="CJ402" s="240">
        <f t="shared" ca="1" si="678"/>
        <v>1.2214452719433444E-3</v>
      </c>
      <c r="CK402" s="240">
        <f t="shared" ca="1" si="679"/>
        <v>8.6035267433538971E-4</v>
      </c>
      <c r="CL402" s="240">
        <f t="shared" ca="1" si="680"/>
        <v>-3.0087200587748534E-4</v>
      </c>
      <c r="CM402" s="240">
        <f t="shared" ca="1" si="681"/>
        <v>-1.1822842884056037E-3</v>
      </c>
      <c r="CN402" s="240">
        <f t="shared" ca="1" si="682"/>
        <v>-9.6416655477633579E-4</v>
      </c>
      <c r="CO402" s="240">
        <f t="shared" ca="1" si="683"/>
        <v>1.5063066444544952E-4</v>
      </c>
      <c r="CP402" s="240">
        <f t="shared" ca="1" si="684"/>
        <v>1.1253406486969816E-3</v>
      </c>
      <c r="CQ402" s="240">
        <f t="shared" ca="1" si="685"/>
        <v>1.0534784727847305E-3</v>
      </c>
      <c r="CR402" s="240">
        <f t="shared" ca="1" si="686"/>
        <v>1.8763023872746644E-6</v>
      </c>
      <c r="CS402" s="240">
        <f t="shared" ca="1" si="687"/>
        <v>-1.0514708381619792E-3</v>
      </c>
      <c r="CT402" s="240">
        <f t="shared" ca="1" si="688"/>
        <v>-1.1269450939819709E-3</v>
      </c>
      <c r="CU402" s="240">
        <f t="shared" ca="1" si="689"/>
        <v>-1.5435504788560944E-4</v>
      </c>
      <c r="CV402" s="240">
        <f t="shared" ca="1" si="690"/>
        <v>9.6178592750924144E-4</v>
      </c>
      <c r="CW402" s="240">
        <f t="shared" ca="1" si="691"/>
        <v>1.1834614120023134E-3</v>
      </c>
      <c r="CX402" s="240">
        <f t="shared" ca="1" si="692"/>
        <v>3.0451214978968521E-4</v>
      </c>
      <c r="CY402" s="240">
        <f t="shared" ca="1" si="693"/>
        <v>-8.5763486127395268E-4</v>
      </c>
      <c r="CZ402" s="240">
        <f t="shared" ca="1" si="694"/>
        <v>-1.2221773688172069E-3</v>
      </c>
      <c r="DA402" s="240">
        <f t="shared" ca="1" si="695"/>
        <v>-4.5008910552021234E-4</v>
      </c>
      <c r="DB402" s="240">
        <f t="shared" ca="1" si="696"/>
        <v>7.4058416843636302E-4</v>
      </c>
      <c r="DC402" s="240">
        <f t="shared" ca="1" si="697"/>
        <v>1.2425106403992441E-3</v>
      </c>
      <c r="DD402" s="240">
        <f t="shared" ca="1" si="698"/>
        <v>5.8889630215961525E-4</v>
      </c>
      <c r="DE402" s="240">
        <f t="shared" ca="1" si="699"/>
        <v>-6.1239440036782119E-4</v>
      </c>
      <c r="DF402" s="240">
        <f t="shared" ca="1" si="700"/>
        <v>-1.2441553954175651E-3</v>
      </c>
      <c r="DG402" s="240">
        <f t="shared" ca="1" si="701"/>
        <v>-7.1884595026835518E-4</v>
      </c>
      <c r="DH402" s="240">
        <f t="shared" ca="1" si="702"/>
        <v>4.7499365049947454E-4</v>
      </c>
      <c r="DI402" s="240">
        <f t="shared" ca="1" si="703"/>
        <v>1.2270868952257551E-3</v>
      </c>
      <c r="DJ402" s="240">
        <f t="shared" ca="1" si="704"/>
        <v>8.3798348618137927E-4</v>
      </c>
      <c r="DK402" s="240">
        <f t="shared" ca="1" si="705"/>
        <v>-3.3044855400230085E-4</v>
      </c>
      <c r="DL402" s="240">
        <f t="shared" ca="1" si="706"/>
        <v>-1.1915618659540982E-3</v>
      </c>
      <c r="DM402" s="240">
        <f t="shared" ca="1" si="707"/>
        <v>-9.4451697046504552E-4</v>
      </c>
      <c r="DN402" s="240">
        <f t="shared" ca="1" si="708"/>
        <v>1.8093320367054894E-4</v>
      </c>
      <c r="DO402" s="240">
        <f t="shared" ca="1" si="709"/>
        <v>1.1381146371096371E-3</v>
      </c>
      <c r="DP402" s="240">
        <f t="shared" ca="1" si="710"/>
        <v>1.0368440403540954E-3</v>
      </c>
      <c r="DQ402" s="240">
        <f t="shared" ca="1" si="711"/>
        <v>-2.8696449542516315E-5</v>
      </c>
      <c r="DR402" s="240">
        <f t="shared" ca="1" si="712"/>
        <v>-1.0675491047629987E-3</v>
      </c>
      <c r="DS402" s="240">
        <f t="shared" ca="1" si="713"/>
        <v>-1.1135760107791014E-3</v>
      </c>
      <c r="DT402" s="240">
        <f t="shared" ca="1" si="714"/>
        <v>-1.2397192589736481E-4</v>
      </c>
      <c r="DU402" s="240">
        <f t="shared" ca="1" si="715"/>
        <v>9.8092664020327214E-4</v>
      </c>
      <c r="DV402" s="240">
        <f t="shared" ca="1" si="716"/>
        <v>1.1735587614825672E-3</v>
      </c>
      <c r="DW402" s="240">
        <f t="shared" ca="1" si="717"/>
        <v>2.7477564817837864E-4</v>
      </c>
      <c r="DX402" s="240">
        <f t="shared" ca="1" si="718"/>
        <v>-8.7955012592584201E-4</v>
      </c>
      <c r="DY402" s="240">
        <f t="shared" ca="1" si="719"/>
        <v>-1.2158900960618174E-3</v>
      </c>
      <c r="DZ402" s="240">
        <f t="shared" ca="1" si="720"/>
        <v>-4.2144648894889002E-4</v>
      </c>
      <c r="EA402" s="240">
        <f t="shared" ca="1" si="721"/>
        <v>7.6494435906694798E-4</v>
      </c>
      <c r="EB402" s="240">
        <f t="shared" ca="1" si="722"/>
        <v>1.2399333118426551E-3</v>
      </c>
      <c r="EC402" s="240">
        <f t="shared" ca="1" si="723"/>
        <v>5.617783822421473E-4</v>
      </c>
      <c r="ED402" s="240">
        <f t="shared" ca="1" si="724"/>
        <v>-6.3883311703551724E-4</v>
      </c>
      <c r="EE402" s="240">
        <f t="shared" ca="1" si="725"/>
        <v>-1.2453267764802548E-3</v>
      </c>
      <c r="EF402" s="240">
        <f t="shared" ca="1" si="726"/>
        <v>-6.9366060576168433E-4</v>
      </c>
      <c r="EG402" s="240">
        <f t="shared" ca="1" si="727"/>
        <v>5.0311323029634354E-4</v>
      </c>
      <c r="EH402" s="240">
        <f t="shared" ca="1" si="728"/>
        <v>1.2319893672462136E-3</v>
      </c>
      <c r="EI402" s="240">
        <f t="shared" ca="1" si="729"/>
        <v>8.1510952810951408E-4</v>
      </c>
      <c r="EJ402" s="240">
        <f t="shared" ca="1" si="730"/>
        <v>-3.5982605227445266E-4</v>
      </c>
      <c r="EK402" s="240">
        <f t="shared" ca="1" si="731"/>
        <v>-1.2001216911899054E-3</v>
      </c>
      <c r="EL402" s="240">
        <f t="shared" ca="1" si="732"/>
        <v>-9.2429844444852306E-4</v>
      </c>
      <c r="EM402" s="240">
        <f t="shared" ca="1" si="733"/>
        <v>2.1112675549930305E-4</v>
      </c>
      <c r="EN402" s="240">
        <f t="shared" ca="1" si="734"/>
        <v>1.150203067821745E-3</v>
      </c>
      <c r="EO402" s="240">
        <f t="shared" ca="1" si="735"/>
        <v>1.019585051843627E-3</v>
      </c>
      <c r="EP402" s="240">
        <f t="shared" ca="1" si="736"/>
        <v>-5.9251915804114583E-5</v>
      </c>
      <c r="EQ402" s="240">
        <f t="shared" ca="1" si="737"/>
        <v>-1.0829843197015508E-3</v>
      </c>
      <c r="ER402" s="240">
        <f t="shared" ca="1" si="738"/>
        <v>-1.0995361510266273E-3</v>
      </c>
      <c r="ES402" s="240">
        <f t="shared" ca="1" si="739"/>
        <v>-9.3514127856568594E-5</v>
      </c>
      <c r="ET402" s="240">
        <f t="shared" ca="1" si="740"/>
        <v>9.9947647936844339E-4</v>
      </c>
      <c r="EU402" s="240">
        <f t="shared" ca="1" si="741"/>
        <v>1.1629492030470986E-3</v>
      </c>
      <c r="EV402" s="240">
        <f t="shared" ca="1" si="742"/>
        <v>2.4487363199113266E-4</v>
      </c>
      <c r="EW402" s="240">
        <f t="shared" ca="1" si="743"/>
        <v>-9.0093558247037126E-4</v>
      </c>
      <c r="EX402" s="240">
        <f t="shared" ca="1" si="744"/>
        <v>-1.2088704165776202E-3</v>
      </c>
      <c r="EY402" s="240">
        <f t="shared" ca="1" si="745"/>
        <v>-3.9255000877154119E-4</v>
      </c>
      <c r="EZ402" s="240">
        <f t="shared" ca="1" si="746"/>
        <v>7.8884377581875701E-4</v>
      </c>
      <c r="FA402" s="240">
        <f t="shared" ca="1" si="747"/>
        <v>1.2366090938231043E-3</v>
      </c>
      <c r="FB402" s="240">
        <f t="shared" ca="1" si="748"/>
        <v>5.343220680334318E-4</v>
      </c>
      <c r="FC402" s="240">
        <f t="shared" ca="1" si="749"/>
        <v>-6.6488702452100498E-4</v>
      </c>
      <c r="FD402" s="240">
        <f t="shared" ca="1" si="750"/>
        <v>-1.2457480192585601E-3</v>
      </c>
      <c r="FE402" s="240">
        <f t="shared" ca="1" si="751"/>
        <v>-6.6805742604377242E-4</v>
      </c>
      <c r="FF402" s="240">
        <f t="shared" ca="1" si="752"/>
        <v>5.3092975349592968E-4</v>
      </c>
      <c r="FG402" s="240">
        <f t="shared" ca="1" si="753"/>
        <v>1.2361497349388938E-3</v>
      </c>
      <c r="FH402" s="240">
        <f t="shared" ca="1" si="754"/>
        <v>7.9174457853683751E-4</v>
      </c>
      <c r="FI402" s="240">
        <f t="shared" ca="1" si="755"/>
        <v>-3.8898680478746016E-4</v>
      </c>
      <c r="FJ402" s="240">
        <f t="shared" ca="1" si="756"/>
        <v>-1.2079586079943895E-3</v>
      </c>
      <c r="FK402" s="240">
        <f t="shared" ca="1" si="757"/>
        <v>-9.0352315561078602E-4</v>
      </c>
      <c r="FL402" s="240">
        <f t="shared" ca="1" si="758"/>
        <v>2.4119313246506475E-4</v>
      </c>
      <c r="FM402" s="240">
        <f t="shared" ca="1" si="759"/>
        <v>1.1615986592146538E-3</v>
      </c>
      <c r="FN402" s="240">
        <f t="shared" ca="1" si="760"/>
        <v>1.0017119034226891E-3</v>
      </c>
      <c r="FO402" s="240">
        <f t="shared" ca="1" si="761"/>
        <v>-8.9771690927239621E-5</v>
      </c>
      <c r="FP402" s="240">
        <f t="shared" ca="1" si="762"/>
        <v>-1.0977671853812979E-3</v>
      </c>
      <c r="FQ402" s="240">
        <f t="shared" ca="1" si="763"/>
        <v>-1.0848339718110885E-3</v>
      </c>
      <c r="FR402" s="240">
        <f t="shared" ca="1" si="764"/>
        <v>-6.300000040188763E-5</v>
      </c>
      <c r="FS402" s="240">
        <f t="shared" ca="1" si="765"/>
        <v>1.017424271275297E-3</v>
      </c>
      <c r="FT402" s="240">
        <f t="shared" ca="1" si="766"/>
        <v>1.1516391274971867E-3</v>
      </c>
      <c r="FU402" s="240">
        <f t="shared" ca="1" si="767"/>
        <v>2.1482411308440763E-4</v>
      </c>
      <c r="FV402" s="240">
        <f t="shared" ca="1" si="768"/>
        <v>-9.2177834910815975E-4</v>
      </c>
      <c r="FW402" s="240">
        <f t="shared" ca="1" si="769"/>
        <v>-1.2011225587570443E-3</v>
      </c>
      <c r="FX402" s="240">
        <f t="shared" ca="1" si="770"/>
        <v>-3.6341707114726483E-4</v>
      </c>
      <c r="FY402" s="240">
        <f t="shared" ca="1" si="771"/>
        <v>8.1226802257676803E-4</v>
      </c>
      <c r="FZ402" s="240">
        <f t="shared" ca="1" si="772"/>
        <v>1.2325399887252299E-3</v>
      </c>
      <c r="GA402" s="240">
        <f t="shared" ca="1" si="773"/>
        <v>5.0654389819055387E-4</v>
      </c>
      <c r="GB402" s="240">
        <f t="shared" ca="1" si="774"/>
        <v>-6.9054042892467834E-4</v>
      </c>
      <c r="GC402" s="240">
        <f t="shared" ca="1" si="775"/>
        <v>-1.2454188700115835E-3</v>
      </c>
      <c r="GD402" s="240">
        <f t="shared" ca="1" si="776"/>
        <v>-6.4205183351268859E-4</v>
      </c>
      <c r="GE402" s="240">
        <f t="shared" ca="1" si="777"/>
        <v>5.5842646446472015E-4</v>
      </c>
      <c r="GF402" s="240">
        <f t="shared" ca="1" si="778"/>
        <v>1.2395654922538666E-3</v>
      </c>
      <c r="GG402" s="240">
        <f t="shared" ca="1" si="779"/>
        <v>7.6790271163525994E-4</v>
      </c>
      <c r="GH402" s="240">
        <f t="shared" ca="1" si="780"/>
        <v>-4.179132461944174E-4</v>
      </c>
      <c r="GI402" s="240">
        <f t="shared" ca="1" si="781"/>
        <v>-1.2150678957018907E-3</v>
      </c>
      <c r="GJ402" s="240">
        <f t="shared" ca="1" si="782"/>
        <v>-8.8220361820904019E-4</v>
      </c>
      <c r="GK402" s="240">
        <f t="shared" ca="1" si="783"/>
        <v>2.7111422370665642E-4</v>
      </c>
      <c r="GL402" s="240">
        <f t="shared" ca="1" si="784"/>
        <v>1.1722945470102237E-3</v>
      </c>
      <c r="GM402" s="240">
        <f t="shared" ca="1" si="785"/>
        <v>9.8323536120755047E-4</v>
      </c>
      <c r="GN402" s="240">
        <f t="shared" ca="1" si="786"/>
        <v>-1.2023739094049442E-4</v>
      </c>
      <c r="GO402" s="240">
        <f t="shared" ca="1" si="787"/>
        <v>-1.1118887971567474E-3</v>
      </c>
      <c r="GP402" s="240">
        <f t="shared" ca="1" si="788"/>
        <v>-1.0694783291754861E-3</v>
      </c>
      <c r="GQ402" s="240">
        <f t="shared" ca="1" si="789"/>
        <v>-3.2447924102686526E-5</v>
      </c>
      <c r="GR402" s="240">
        <f t="shared" ca="1" si="790"/>
        <v>1.0347592048450577E-3</v>
      </c>
      <c r="GS402" s="240">
        <f t="shared" ca="1" si="791"/>
        <v>1.1396353475994177E-3</v>
      </c>
      <c r="GT402" s="240">
        <f t="shared" ca="1" si="792"/>
        <v>1.8464519216471653E-4</v>
      </c>
      <c r="GU402" s="240">
        <f t="shared" ca="1" si="793"/>
        <v>-9.4206587093595851E-4</v>
      </c>
      <c r="GV402" s="240">
        <f t="shared" ca="1" si="794"/>
        <v>-1.1926511896199474E-3</v>
      </c>
      <c r="GW402" s="240">
        <f t="shared" ca="1" si="795"/>
        <v>-3.3406522466840289E-4</v>
      </c>
      <c r="GX402" s="240">
        <f t="shared" ca="1" si="796"/>
        <v>8.3520298945066328E-4</v>
      </c>
      <c r="GY402" s="240">
        <f t="shared" ca="1" si="797"/>
        <v>1.2277284476257865E-3</v>
      </c>
      <c r="GZ402" s="240">
        <f t="shared" ca="1" si="798"/>
        <v>4.784606052443027E-4</v>
      </c>
      <c r="HA402" s="240">
        <f t="shared" ca="1" si="799"/>
        <v>-7.1577787759490768E-4</v>
      </c>
      <c r="HB402" s="240">
        <f t="shared" ca="1" si="800"/>
        <v>-1.2443395270065223E-3</v>
      </c>
      <c r="HC402" s="240">
        <f t="shared" ca="1" si="801"/>
        <v>-6.1565949296493055E-4</v>
      </c>
      <c r="HD402" s="240">
        <f t="shared" ca="1" si="802"/>
        <v>5.8558680021222789E-4</v>
      </c>
      <c r="HE402" s="240">
        <f t="shared" ca="1" si="803"/>
        <v>1.2422345816666411E-3</v>
      </c>
      <c r="HF402" s="240">
        <f t="shared" ca="1" si="804"/>
        <v>7.4359828885395252E-4</v>
      </c>
      <c r="HG402" s="240">
        <f t="shared" ca="1" si="805"/>
        <v>-4.4658795228868326E-4</v>
      </c>
      <c r="HH402" s="240">
        <f t="shared" ca="1" si="806"/>
        <v>-1.221445271943337E-3</v>
      </c>
      <c r="HI402" s="240">
        <f t="shared" ca="1" si="807"/>
        <v>-8.6035267433540391E-4</v>
      </c>
      <c r="HJ402" s="240">
        <f t="shared" ca="1" si="808"/>
        <v>3.0087200587746652E-4</v>
      </c>
      <c r="HK402" s="240">
        <f t="shared" ca="1" si="809"/>
        <v>1.182284288405603E-3</v>
      </c>
      <c r="HL402" s="240">
        <f t="shared" ca="1" si="810"/>
        <v>9.6416655477633698E-4</v>
      </c>
      <c r="HM402" s="240">
        <f t="shared" ca="1" si="811"/>
        <v>-1.5063066444541249E-4</v>
      </c>
      <c r="HN402" s="240">
        <f t="shared" ca="1" si="812"/>
        <v>-1.1253406486969732E-3</v>
      </c>
      <c r="HO402" s="240">
        <f t="shared" ca="1" si="813"/>
        <v>-1.0534784727847409E-3</v>
      </c>
      <c r="HP402" s="240">
        <f t="shared" ca="1" si="814"/>
        <v>-1.8763023872765076E-6</v>
      </c>
      <c r="HQ402" s="240">
        <f t="shared" ca="1" si="815"/>
        <v>1.0514708381619592E-3</v>
      </c>
      <c r="HR402" s="240">
        <f t="shared" ca="1" si="816"/>
        <v>1.1269450939819792E-3</v>
      </c>
      <c r="HS402" s="240">
        <f t="shared" ca="1" si="817"/>
        <v>1.5435504788562885E-4</v>
      </c>
      <c r="HT402" s="240">
        <f t="shared" ca="1" si="818"/>
        <v>-9.6178592750924036E-4</v>
      </c>
      <c r="HU402" s="240">
        <f t="shared" ca="1" si="819"/>
        <v>-1.1834614120023251E-3</v>
      </c>
      <c r="HV402" s="240">
        <f t="shared" ca="1" si="820"/>
        <v>-3.0451214978970419E-4</v>
      </c>
      <c r="HW402" s="240">
        <f t="shared" ca="1" si="821"/>
        <v>8.5763486127393837E-4</v>
      </c>
      <c r="HX402" s="240">
        <f t="shared" ca="1" si="822"/>
        <v>1.2221773688172108E-3</v>
      </c>
      <c r="HY402" s="240">
        <f t="shared" ca="1" si="823"/>
        <v>4.5008910552021397E-4</v>
      </c>
      <c r="HZ402" s="240">
        <f t="shared" ca="1" si="824"/>
        <v>-7.405841684363331E-4</v>
      </c>
      <c r="IA402" s="240">
        <f t="shared" ca="1" si="825"/>
        <v>-1.2425106403992456E-3</v>
      </c>
      <c r="IB402" s="240">
        <f t="shared" ca="1" si="826"/>
        <v>-5.8889630215963238E-4</v>
      </c>
      <c r="IC402" s="240">
        <f t="shared" ca="1" si="827"/>
        <v>6.1239440036781967E-4</v>
      </c>
      <c r="ID402" s="240">
        <f t="shared" ca="1" si="828"/>
        <v>1.2441553954175633E-3</v>
      </c>
      <c r="IE402" s="240">
        <f t="shared" ca="1" si="829"/>
        <v>-1.3023738555838985E-3</v>
      </c>
      <c r="IF402" s="240">
        <f t="shared" ca="1" si="830"/>
        <v>-4.7499365049945644E-4</v>
      </c>
      <c r="IG402" s="240">
        <f t="shared" ca="1" si="831"/>
        <v>-1.2270868952257519E-3</v>
      </c>
      <c r="IH402" s="240">
        <f t="shared" ca="1" si="832"/>
        <v>-8.3798348618138057E-4</v>
      </c>
      <c r="II402" s="240">
        <f t="shared" ca="1" si="833"/>
        <v>3.3044855400226497E-4</v>
      </c>
      <c r="IJ402" s="240">
        <f t="shared" ca="1" si="834"/>
        <v>1.1915618659540926E-3</v>
      </c>
      <c r="IK402" s="240">
        <f t="shared" ca="1" si="835"/>
        <v>9.445169704650582E-4</v>
      </c>
      <c r="IL402" s="240">
        <f t="shared" ca="1" si="836"/>
        <v>-1.809332036705471E-4</v>
      </c>
      <c r="IM402" s="240">
        <f t="shared" ca="1" si="837"/>
        <v>-1.138114637109622E-3</v>
      </c>
      <c r="IN402" s="240">
        <f t="shared" ca="1" si="838"/>
        <v>-1.036844040354106E-3</v>
      </c>
      <c r="IO402" s="240">
        <f t="shared" ca="1" si="839"/>
        <v>2.8696449542496799E-5</v>
      </c>
      <c r="IP402" s="240">
        <f t="shared" ca="1" si="840"/>
        <v>1.0675491047629979E-3</v>
      </c>
      <c r="IQ402" s="240">
        <f t="shared" ca="1" si="841"/>
        <v>1.1135760107791181E-3</v>
      </c>
      <c r="IR402" s="240">
        <f t="shared" ca="1" si="842"/>
        <v>1.23971925897402E-4</v>
      </c>
      <c r="IS402" s="240">
        <f t="shared" ca="1" si="843"/>
        <v>-9.8092664020326022E-4</v>
      </c>
      <c r="IT402" s="240">
        <f t="shared" ca="1" si="844"/>
        <v>-1.1735587614825737E-3</v>
      </c>
      <c r="IU402" s="240">
        <f t="shared" ca="1" si="845"/>
        <v>-2.7477564817838049E-4</v>
      </c>
      <c r="IV402" s="240">
        <f t="shared" ca="1" si="846"/>
        <v>8.7955012592581567E-4</v>
      </c>
      <c r="IW402" s="240">
        <f t="shared" ca="1" si="847"/>
        <v>1.2158900960618218E-3</v>
      </c>
      <c r="IX402" s="240">
        <f t="shared" ca="1" si="848"/>
        <v>4.214464889489085E-4</v>
      </c>
      <c r="IY402" s="240">
        <f t="shared" ca="1" si="849"/>
        <v>-7.6494435906694636E-4</v>
      </c>
      <c r="IZ402" s="240">
        <f t="shared" ca="1" si="850"/>
        <v>-1.2399333118426588E-3</v>
      </c>
      <c r="JA402" s="240">
        <f t="shared" ca="1" si="851"/>
        <v>-5.6177838224216465E-4</v>
      </c>
      <c r="JB402" s="240">
        <f t="shared" ca="1" si="852"/>
        <v>6.3883311703550054E-4</v>
      </c>
    </row>
    <row r="403" spans="2:262">
      <c r="B403" s="248">
        <v>42</v>
      </c>
      <c r="C403" s="247">
        <f t="shared" si="853"/>
        <v>8.203125000000004E-4</v>
      </c>
      <c r="D403" s="244">
        <f t="shared" ca="1" si="597"/>
        <v>12.269903359554018</v>
      </c>
      <c r="E403" s="243">
        <f ca="1">AV361</f>
        <v>0.2699033595540174</v>
      </c>
      <c r="F403" s="242">
        <v>42</v>
      </c>
      <c r="G403" s="240">
        <f t="shared" ca="1" si="854"/>
        <v>-3.7673910369778372E-4</v>
      </c>
      <c r="H403" s="240">
        <f t="shared" ca="1" si="598"/>
        <v>-2.0998092488450182E-4</v>
      </c>
      <c r="I403" s="240">
        <f t="shared" ca="1" si="599"/>
        <v>1.6083556427507742E-4</v>
      </c>
      <c r="J403" s="240">
        <f t="shared" ca="1" si="600"/>
        <v>3.7535293479986698E-4</v>
      </c>
      <c r="K403" s="240">
        <f t="shared" ca="1" si="601"/>
        <v>2.2510438336810471E-4</v>
      </c>
      <c r="L403" s="240">
        <f t="shared" ca="1" si="602"/>
        <v>-1.4389937236093572E-4</v>
      </c>
      <c r="M403" s="240">
        <f t="shared" ca="1" si="603"/>
        <v>-3.7306250780498324E-4</v>
      </c>
      <c r="N403" s="240">
        <f t="shared" ca="1" si="604"/>
        <v>-2.3968554567535848E-4</v>
      </c>
      <c r="O403" s="240">
        <f t="shared" ca="1" si="605"/>
        <v>1.2661651425468009E-4</v>
      </c>
      <c r="P403" s="240">
        <f t="shared" ca="1" si="606"/>
        <v>3.6987334055238095E-4</v>
      </c>
      <c r="Q403" s="240">
        <f t="shared" ca="1" si="607"/>
        <v>2.5368928450910603E-4</v>
      </c>
      <c r="R403" s="240">
        <f t="shared" ca="1" si="608"/>
        <v>-1.0902862587528815E-4</v>
      </c>
      <c r="S403" s="240">
        <f t="shared" ca="1" si="609"/>
        <v>-3.6579311602530948E-4</v>
      </c>
      <c r="T403" s="240">
        <f t="shared" ca="1" si="610"/>
        <v>-2.6708186363591421E-4</v>
      </c>
      <c r="U403" s="241">
        <f t="shared" ca="1" si="611"/>
        <v>9.1178077986382882E-5</v>
      </c>
      <c r="V403" s="240">
        <f t="shared" ca="1" si="612"/>
        <v>3.6083166384204019E-4</v>
      </c>
      <c r="W403" s="240">
        <f t="shared" ca="1" si="613"/>
        <v>2.7983101915961462E-4</v>
      </c>
      <c r="X403" s="240">
        <f t="shared" ca="1" si="614"/>
        <v>-7.3107874121352005E-5</v>
      </c>
      <c r="Y403" s="240">
        <f t="shared" ca="1" si="615"/>
        <v>-3.5500093657545419E-4</v>
      </c>
      <c r="Z403" s="240">
        <f t="shared" ca="1" si="616"/>
        <v>-2.9190603724785799E-4</v>
      </c>
      <c r="AA403" s="240">
        <f t="shared" ca="1" si="617"/>
        <v>5.4861546984069992E-5</v>
      </c>
      <c r="AB403" s="240">
        <f t="shared" ca="1" si="618"/>
        <v>3.4831498095824873E-4</v>
      </c>
      <c r="AC403" s="240">
        <f t="shared" ca="1" si="619"/>
        <v>3.0327782812442203E-4</v>
      </c>
      <c r="AD403" s="240">
        <f t="shared" ca="1" si="620"/>
        <v>-3.6483053574797996E-5</v>
      </c>
      <c r="AE403" s="240">
        <f t="shared" ca="1" si="621"/>
        <v>-3.4078990404312582E-4</v>
      </c>
      <c r="AF403" s="240">
        <f t="shared" ca="1" si="622"/>
        <v>-3.1391899614903305E-4</v>
      </c>
      <c r="AG403" s="240">
        <f t="shared" ca="1" si="623"/>
        <v>1.8016669293926255E-5</v>
      </c>
      <c r="AH403" s="240">
        <f t="shared" ca="1" si="624"/>
        <v>3.3244383439949229E-4</v>
      </c>
      <c r="AI403" s="240">
        <f t="shared" ca="1" si="625"/>
        <v>3.2380390581586459E-4</v>
      </c>
      <c r="AJ403" s="240">
        <f t="shared" ca="1" si="626"/>
        <v>4.931187213470811E-7</v>
      </c>
      <c r="AK403" s="240">
        <f t="shared" ca="1" si="627"/>
        <v>-3.2329687844014944E-4</v>
      </c>
      <c r="AL403" s="240">
        <f t="shared" ca="1" si="628"/>
        <v>-3.3290874351171387E-4</v>
      </c>
      <c r="AM403" s="240">
        <f t="shared" ca="1" si="629"/>
        <v>-1.9001718770428582E-5</v>
      </c>
      <c r="AN403" s="240">
        <f t="shared" ca="1" si="630"/>
        <v>3.1337107198318363E-4</v>
      </c>
      <c r="AO403" s="240">
        <f t="shared" ca="1" si="631"/>
        <v>3.4121157488508134E-4</v>
      </c>
      <c r="AP403" s="240">
        <f t="shared" ca="1" si="632"/>
        <v>3.7464542014639462E-5</v>
      </c>
      <c r="AQ403" s="240">
        <f t="shared" ca="1" si="633"/>
        <v>-3.0269032716574468E-4</v>
      </c>
      <c r="AR403" s="240">
        <f t="shared" ca="1" si="634"/>
        <v>-3.4869239768794643E-4</v>
      </c>
      <c r="AS403" s="240">
        <f t="shared" ca="1" si="635"/>
        <v>-5.583710989563075E-5</v>
      </c>
      <c r="AT403" s="240">
        <f t="shared" ca="1" si="636"/>
        <v>2.9128037483762209E-4</v>
      </c>
      <c r="AU403" s="240">
        <f t="shared" ca="1" si="637"/>
        <v>3.5533318996293334E-4</v>
      </c>
      <c r="AV403" s="240">
        <f t="shared" ca="1" si="638"/>
        <v>7.4075161288127627E-5</v>
      </c>
      <c r="AW403" s="240">
        <f t="shared" ca="1" si="639"/>
        <v>-2.7916870257336797E-4</v>
      </c>
      <c r="AX403" s="240">
        <f t="shared" ca="1" si="640"/>
        <v>-3.6111795345978892E-4</v>
      </c>
      <c r="AY403" s="240">
        <f t="shared" ca="1" si="641"/>
        <v>-9.2134759128866222E-5</v>
      </c>
      <c r="AZ403" s="240">
        <f t="shared" ca="1" si="642"/>
        <v>2.663844884523241E-4</v>
      </c>
      <c r="BA403" s="240">
        <f t="shared" ca="1" si="643"/>
        <v>3.6603275217656281E-4</v>
      </c>
      <c r="BB403" s="240">
        <f t="shared" ca="1" si="644"/>
        <v>1.0997239626481158E-4</v>
      </c>
      <c r="BC403" s="240">
        <f t="shared" ca="1" si="645"/>
        <v>-2.5295853076607515E-4</v>
      </c>
      <c r="BD403" s="240">
        <f t="shared" ca="1" si="646"/>
        <v>-3.7006574593266025E-4</v>
      </c>
      <c r="BE403" s="240">
        <f t="shared" ca="1" si="647"/>
        <v>-1.275451002657107E-4</v>
      </c>
      <c r="BF403" s="240">
        <f t="shared" ca="1" si="648"/>
        <v>2.3892317382265819E-4</v>
      </c>
      <c r="BG403" s="240">
        <f t="shared" ca="1" si="649"/>
        <v>3.7320721889287536E-4</v>
      </c>
      <c r="BH403" s="240">
        <f t="shared" ca="1" si="650"/>
        <v>1.4481053694843834E-4</v>
      </c>
      <c r="BI403" s="240">
        <f t="shared" ca="1" si="651"/>
        <v>-2.2431223002630402E-4</v>
      </c>
      <c r="BJ403" s="240">
        <f t="shared" ca="1" si="652"/>
        <v>-3.7544960297368582E-4</v>
      </c>
      <c r="BK403" s="240">
        <f t="shared" ca="1" si="653"/>
        <v>-1.6172711236374973E-4</v>
      </c>
      <c r="BL403" s="240">
        <f t="shared" ca="1" si="654"/>
        <v>2.0916089842038779E-4</v>
      </c>
      <c r="BM403" s="240">
        <f t="shared" ca="1" si="655"/>
        <v>3.7678749607543134E-4</v>
      </c>
      <c r="BN403" s="240">
        <f t="shared" ca="1" si="656"/>
        <v>1.7825407299975731E-4</v>
      </c>
      <c r="BO403" s="240">
        <f t="shared" ca="1" si="657"/>
        <v>-1.9350567988984368E-4</v>
      </c>
      <c r="BP403" s="240">
        <f t="shared" ca="1" si="658"/>
        <v>-3.7721767509644425E-4</v>
      </c>
      <c r="BQ403" s="240">
        <f t="shared" ca="1" si="659"/>
        <v>-1.943516039606933E-4</v>
      </c>
      <c r="BR403" s="240">
        <f t="shared" ca="1" si="660"/>
        <v>1.7738428922734912E-4</v>
      </c>
      <c r="BS403" s="240">
        <f t="shared" ca="1" si="661"/>
        <v>3.7673910369778355E-4</v>
      </c>
      <c r="BT403" s="240">
        <f t="shared" ca="1" si="662"/>
        <v>2.0998092488450041E-4</v>
      </c>
      <c r="BU403" s="240">
        <f t="shared" ca="1" si="663"/>
        <v>-1.6083556427507714E-4</v>
      </c>
      <c r="BV403" s="240">
        <f t="shared" ca="1" si="664"/>
        <v>-3.7535293479986731E-4</v>
      </c>
      <c r="BW403" s="240">
        <f t="shared" ca="1" si="665"/>
        <v>-2.2510438336810387E-4</v>
      </c>
      <c r="BX403" s="240">
        <f t="shared" ca="1" si="666"/>
        <v>1.4389937236093477E-4</v>
      </c>
      <c r="BY403" s="240">
        <f t="shared" ca="1" si="667"/>
        <v>3.7306250780498357E-4</v>
      </c>
      <c r="BZ403" s="240">
        <f t="shared" ca="1" si="668"/>
        <v>2.396855456753582E-4</v>
      </c>
      <c r="CA403" s="240">
        <f t="shared" ca="1" si="669"/>
        <v>-1.2661651425467858E-4</v>
      </c>
      <c r="CB403" s="240">
        <f t="shared" ca="1" si="670"/>
        <v>-3.6987334055238122E-4</v>
      </c>
      <c r="CC403" s="240">
        <f t="shared" ca="1" si="671"/>
        <v>-2.5368928450910625E-4</v>
      </c>
      <c r="CD403" s="240">
        <f t="shared" ca="1" si="672"/>
        <v>1.0902862587528595E-4</v>
      </c>
      <c r="CE403" s="240">
        <f t="shared" ca="1" si="673"/>
        <v>3.657931160253098E-4</v>
      </c>
      <c r="CF403" s="240">
        <f t="shared" ca="1" si="674"/>
        <v>2.6708186363591486E-4</v>
      </c>
      <c r="CG403" s="240">
        <f t="shared" ca="1" si="675"/>
        <v>-9.1178077986385199E-5</v>
      </c>
      <c r="CH403" s="240">
        <f t="shared" ca="1" si="676"/>
        <v>-3.608316638420403E-4</v>
      </c>
      <c r="CI403" s="240">
        <f t="shared" ca="1" si="677"/>
        <v>-2.7983101915961614E-4</v>
      </c>
      <c r="CJ403" s="240">
        <f t="shared" ca="1" si="678"/>
        <v>7.3107874121353686E-5</v>
      </c>
      <c r="CK403" s="240">
        <f t="shared" ca="1" si="679"/>
        <v>3.550009365754543E-4</v>
      </c>
      <c r="CL403" s="240">
        <f t="shared" ca="1" si="680"/>
        <v>2.9190603724785598E-4</v>
      </c>
      <c r="CM403" s="240">
        <f t="shared" ca="1" si="681"/>
        <v>-5.4861546984070344E-5</v>
      </c>
      <c r="CN403" s="240">
        <f t="shared" ca="1" si="682"/>
        <v>-3.483149809582484E-4</v>
      </c>
      <c r="CO403" s="240">
        <f t="shared" ca="1" si="683"/>
        <v>-3.0327782812442018E-4</v>
      </c>
      <c r="CP403" s="240">
        <f t="shared" ca="1" si="684"/>
        <v>3.6483053574798402E-5</v>
      </c>
      <c r="CQ403" s="240">
        <f t="shared" ca="1" si="685"/>
        <v>3.4078990404312485E-4</v>
      </c>
      <c r="CR403" s="240">
        <f t="shared" ca="1" si="686"/>
        <v>3.1391899614903213E-4</v>
      </c>
      <c r="CS403" s="240">
        <f t="shared" ca="1" si="687"/>
        <v>-1.8016669293926608E-5</v>
      </c>
      <c r="CT403" s="240">
        <f t="shared" ca="1" si="688"/>
        <v>-3.3244383439949121E-4</v>
      </c>
      <c r="CU403" s="240">
        <f t="shared" ca="1" si="689"/>
        <v>-3.2380390581586438E-4</v>
      </c>
      <c r="CV403" s="240">
        <f t="shared" ca="1" si="690"/>
        <v>-4.9311872134805688E-7</v>
      </c>
      <c r="CW403" s="240">
        <f t="shared" ca="1" si="691"/>
        <v>3.2329687844015101E-4</v>
      </c>
      <c r="CX403" s="240">
        <f t="shared" ca="1" si="692"/>
        <v>3.3290874351171371E-4</v>
      </c>
      <c r="CY403" s="240">
        <f t="shared" ca="1" si="693"/>
        <v>1.9001718770430859E-5</v>
      </c>
      <c r="CZ403" s="240">
        <f t="shared" ca="1" si="694"/>
        <v>-3.1337107198318374E-4</v>
      </c>
      <c r="DA403" s="240">
        <f t="shared" ca="1" si="695"/>
        <v>-3.4121157488508123E-4</v>
      </c>
      <c r="DB403" s="240">
        <f t="shared" ca="1" si="696"/>
        <v>-3.7464542014636453E-5</v>
      </c>
      <c r="DC403" s="240">
        <f t="shared" ca="1" si="697"/>
        <v>3.026903271657449E-4</v>
      </c>
      <c r="DD403" s="240">
        <f t="shared" ca="1" si="698"/>
        <v>3.4869239768794627E-4</v>
      </c>
      <c r="DE403" s="240">
        <f t="shared" ca="1" si="699"/>
        <v>5.5837109895627741E-5</v>
      </c>
      <c r="DF403" s="240">
        <f t="shared" ca="1" si="700"/>
        <v>-2.912803748376223E-4</v>
      </c>
      <c r="DG403" s="240">
        <f t="shared" ca="1" si="701"/>
        <v>-3.5533318996293416E-4</v>
      </c>
      <c r="DH403" s="240">
        <f t="shared" ca="1" si="702"/>
        <v>-7.4075161288127302E-5</v>
      </c>
      <c r="DI403" s="240">
        <f t="shared" ca="1" si="703"/>
        <v>2.7916870257336818E-4</v>
      </c>
      <c r="DJ403" s="240">
        <f t="shared" ca="1" si="704"/>
        <v>3.6111795345978963E-4</v>
      </c>
      <c r="DK403" s="240">
        <f t="shared" ca="1" si="705"/>
        <v>9.2134759128865843E-5</v>
      </c>
      <c r="DL403" s="240">
        <f t="shared" ca="1" si="706"/>
        <v>-2.6638448845232437E-4</v>
      </c>
      <c r="DM403" s="240">
        <f t="shared" ca="1" si="707"/>
        <v>-3.6603275217656211E-4</v>
      </c>
      <c r="DN403" s="240">
        <f t="shared" ca="1" si="708"/>
        <v>-1.0997239626481123E-4</v>
      </c>
      <c r="DO403" s="240">
        <f t="shared" ca="1" si="709"/>
        <v>2.5295853076607341E-4</v>
      </c>
      <c r="DP403" s="240">
        <f t="shared" ca="1" si="710"/>
        <v>3.7006574593266014E-4</v>
      </c>
      <c r="DQ403" s="240">
        <f t="shared" ca="1" si="711"/>
        <v>1.275451002657103E-4</v>
      </c>
      <c r="DR403" s="240">
        <f t="shared" ca="1" si="712"/>
        <v>-2.3892317382266057E-4</v>
      </c>
      <c r="DS403" s="240">
        <f t="shared" ca="1" si="713"/>
        <v>-3.7320721889287525E-4</v>
      </c>
      <c r="DT403" s="240">
        <f t="shared" ca="1" si="714"/>
        <v>-1.4481053694843796E-4</v>
      </c>
      <c r="DU403" s="240">
        <f t="shared" ca="1" si="715"/>
        <v>2.2431223002630646E-4</v>
      </c>
      <c r="DV403" s="240">
        <f t="shared" ca="1" si="716"/>
        <v>3.7544960297368577E-4</v>
      </c>
      <c r="DW403" s="240">
        <f t="shared" ca="1" si="717"/>
        <v>1.6172711236375184E-4</v>
      </c>
      <c r="DX403" s="240">
        <f t="shared" ca="1" si="718"/>
        <v>-2.0916089842038812E-4</v>
      </c>
      <c r="DY403" s="240">
        <f t="shared" ca="1" si="719"/>
        <v>-3.7678749607543129E-4</v>
      </c>
      <c r="DZ403" s="240">
        <f t="shared" ca="1" si="720"/>
        <v>-1.7825407299975935E-4</v>
      </c>
      <c r="EA403" s="240">
        <f t="shared" ca="1" si="721"/>
        <v>1.935056798898394E-4</v>
      </c>
      <c r="EB403" s="240">
        <f t="shared" ca="1" si="722"/>
        <v>3.7721767509644419E-4</v>
      </c>
      <c r="EC403" s="240">
        <f t="shared" ca="1" si="723"/>
        <v>1.94351603960693E-4</v>
      </c>
      <c r="ED403" s="240">
        <f t="shared" ca="1" si="724"/>
        <v>-1.7738428922734945E-4</v>
      </c>
      <c r="EE403" s="240">
        <f t="shared" ca="1" si="725"/>
        <v>-3.7673910369778366E-4</v>
      </c>
      <c r="EF403" s="240">
        <f t="shared" ca="1" si="726"/>
        <v>-2.0998092488450456E-4</v>
      </c>
      <c r="EG403" s="240">
        <f t="shared" ca="1" si="727"/>
        <v>1.6083556427508229E-4</v>
      </c>
      <c r="EH403" s="240">
        <f t="shared" ca="1" si="728"/>
        <v>3.7535293479986736E-4</v>
      </c>
      <c r="EI403" s="240">
        <f t="shared" ca="1" si="729"/>
        <v>2.2510438336810354E-4</v>
      </c>
      <c r="EJ403" s="240">
        <f t="shared" ca="1" si="730"/>
        <v>-1.4389937236093512E-4</v>
      </c>
      <c r="EK403" s="240">
        <f t="shared" ca="1" si="731"/>
        <v>-3.7306250780498286E-4</v>
      </c>
      <c r="EL403" s="240">
        <f t="shared" ca="1" si="732"/>
        <v>-2.3968554567535376E-4</v>
      </c>
      <c r="EM403" s="240">
        <f t="shared" ca="1" si="733"/>
        <v>1.2661651425468394E-4</v>
      </c>
      <c r="EN403" s="240">
        <f t="shared" ca="1" si="734"/>
        <v>3.6987334055238133E-4</v>
      </c>
      <c r="EO403" s="240">
        <f t="shared" ca="1" si="735"/>
        <v>2.5368928450910597E-4</v>
      </c>
      <c r="EP403" s="240">
        <f t="shared" ca="1" si="736"/>
        <v>-1.0902862587528628E-4</v>
      </c>
      <c r="EQ403" s="240">
        <f t="shared" ca="1" si="737"/>
        <v>-3.6579311602530855E-4</v>
      </c>
      <c r="ER403" s="240">
        <f t="shared" ca="1" si="738"/>
        <v>-2.6708186363591079E-4</v>
      </c>
      <c r="ES403" s="240">
        <f t="shared" ca="1" si="739"/>
        <v>9.1178077986385565E-5</v>
      </c>
      <c r="ET403" s="240">
        <f t="shared" ca="1" si="740"/>
        <v>3.6083166384204046E-4</v>
      </c>
      <c r="EU403" s="240">
        <f t="shared" ca="1" si="741"/>
        <v>2.7983101915961592E-4</v>
      </c>
      <c r="EV403" s="240">
        <f t="shared" ca="1" si="742"/>
        <v>-7.3107874121348794E-5</v>
      </c>
      <c r="EW403" s="240">
        <f t="shared" ca="1" si="743"/>
        <v>-3.5500093657545625E-4</v>
      </c>
      <c r="EX403" s="240">
        <f t="shared" ca="1" si="744"/>
        <v>-2.9190603724785582E-4</v>
      </c>
      <c r="EY403" s="240">
        <f t="shared" ca="1" si="745"/>
        <v>5.486154698407071E-5</v>
      </c>
      <c r="EZ403" s="240">
        <f t="shared" ca="1" si="746"/>
        <v>3.4831498095824851E-4</v>
      </c>
      <c r="FA403" s="240">
        <f t="shared" ca="1" si="747"/>
        <v>3.0327782812442311E-4</v>
      </c>
      <c r="FB403" s="240">
        <f t="shared" ca="1" si="748"/>
        <v>-3.6483053574793388E-5</v>
      </c>
      <c r="FC403" s="240">
        <f t="shared" ca="1" si="749"/>
        <v>-3.4078990404312728E-4</v>
      </c>
      <c r="FD403" s="240">
        <f t="shared" ca="1" si="750"/>
        <v>-3.1391899614903191E-4</v>
      </c>
      <c r="FE403" s="240">
        <f t="shared" ca="1" si="751"/>
        <v>1.8016669293926987E-5</v>
      </c>
      <c r="FF403" s="240">
        <f t="shared" ca="1" si="752"/>
        <v>3.3244383439949137E-4</v>
      </c>
      <c r="FG403" s="240">
        <f t="shared" ca="1" si="753"/>
        <v>3.2380390581586698E-4</v>
      </c>
      <c r="FH403" s="240">
        <f t="shared" ca="1" si="754"/>
        <v>4.9311872134231061E-7</v>
      </c>
      <c r="FI403" s="240">
        <f t="shared" ca="1" si="755"/>
        <v>-3.2329687844015118E-4</v>
      </c>
      <c r="FJ403" s="240">
        <f t="shared" ca="1" si="756"/>
        <v>-3.3290874351171355E-4</v>
      </c>
      <c r="FK403" s="240">
        <f t="shared" ca="1" si="757"/>
        <v>-1.9001718770430534E-5</v>
      </c>
      <c r="FL403" s="240">
        <f t="shared" ca="1" si="758"/>
        <v>3.1337107198318103E-4</v>
      </c>
      <c r="FM403" s="240">
        <f t="shared" ca="1" si="759"/>
        <v>3.4121157488507873E-4</v>
      </c>
      <c r="FN403" s="240">
        <f t="shared" ca="1" si="760"/>
        <v>3.7464542014636047E-5</v>
      </c>
      <c r="FO403" s="240">
        <f t="shared" ca="1" si="761"/>
        <v>-3.0269032716574512E-4</v>
      </c>
      <c r="FP403" s="240">
        <f t="shared" ca="1" si="762"/>
        <v>-3.4869239768794616E-4</v>
      </c>
      <c r="FQ403" s="240">
        <f t="shared" ca="1" si="763"/>
        <v>-5.5837109895632675E-5</v>
      </c>
      <c r="FR403" s="240">
        <f t="shared" ca="1" si="764"/>
        <v>2.9128037483762588E-4</v>
      </c>
      <c r="FS403" s="240">
        <f t="shared" ca="1" si="765"/>
        <v>3.5533318996293221E-4</v>
      </c>
      <c r="FT403" s="240">
        <f t="shared" ca="1" si="766"/>
        <v>7.4075161288126895E-5</v>
      </c>
      <c r="FU403" s="240">
        <f t="shared" ca="1" si="767"/>
        <v>-2.791687025733684E-4</v>
      </c>
      <c r="FV403" s="240">
        <f t="shared" ca="1" si="768"/>
        <v>-3.6111795345978952E-4</v>
      </c>
      <c r="FW403" s="240">
        <f t="shared" ca="1" si="769"/>
        <v>-9.2134759128870695E-5</v>
      </c>
      <c r="FX403" s="240">
        <f t="shared" ca="1" si="770"/>
        <v>2.6638448845232843E-4</v>
      </c>
      <c r="FY403" s="240">
        <f t="shared" ca="1" si="771"/>
        <v>3.66032752176562E-4</v>
      </c>
      <c r="FZ403" s="240">
        <f t="shared" ca="1" si="772"/>
        <v>1.0997239626481082E-4</v>
      </c>
      <c r="GA403" s="240">
        <f t="shared" ca="1" si="773"/>
        <v>-2.5295853076607368E-4</v>
      </c>
      <c r="GB403" s="240">
        <f t="shared" ca="1" si="774"/>
        <v>-3.7006574593266111E-4</v>
      </c>
      <c r="GC403" s="240">
        <f t="shared" ca="1" si="775"/>
        <v>-1.2754510026570493E-4</v>
      </c>
      <c r="GD403" s="240">
        <f t="shared" ca="1" si="776"/>
        <v>2.3892317382266084E-4</v>
      </c>
      <c r="GE403" s="240">
        <f t="shared" ca="1" si="777"/>
        <v>3.7320721889287525E-4</v>
      </c>
      <c r="GF403" s="240">
        <f t="shared" ca="1" si="778"/>
        <v>1.4481053694843763E-4</v>
      </c>
      <c r="GG403" s="240">
        <f t="shared" ca="1" si="779"/>
        <v>-2.2431223002630248E-4</v>
      </c>
      <c r="GH403" s="240">
        <f t="shared" ca="1" si="780"/>
        <v>-3.7544960297368626E-4</v>
      </c>
      <c r="GI403" s="240">
        <f t="shared" ca="1" si="781"/>
        <v>-1.6172711236374664E-4</v>
      </c>
      <c r="GJ403" s="240">
        <f t="shared" ca="1" si="782"/>
        <v>2.0916089842038839E-4</v>
      </c>
      <c r="GK403" s="240">
        <f t="shared" ca="1" si="783"/>
        <v>3.7678749607543129E-4</v>
      </c>
      <c r="GL403" s="240">
        <f t="shared" ca="1" si="784"/>
        <v>1.7825407299975905E-4</v>
      </c>
      <c r="GM403" s="240">
        <f t="shared" ca="1" si="785"/>
        <v>-1.9350567988983972E-4</v>
      </c>
      <c r="GN403" s="240">
        <f t="shared" ca="1" si="786"/>
        <v>-3.7721767509644419E-4</v>
      </c>
      <c r="GO403" s="240">
        <f t="shared" ca="1" si="787"/>
        <v>-1.9435160396069271E-4</v>
      </c>
      <c r="GP403" s="240">
        <f t="shared" ca="1" si="788"/>
        <v>1.7738428922734977E-4</v>
      </c>
      <c r="GQ403" s="240">
        <f t="shared" ca="1" si="789"/>
        <v>3.7673910369778366E-4</v>
      </c>
      <c r="GR403" s="240">
        <f t="shared" ca="1" si="790"/>
        <v>2.0998092488450423E-4</v>
      </c>
      <c r="GS403" s="240">
        <f t="shared" ca="1" si="791"/>
        <v>-1.6083556427508265E-4</v>
      </c>
      <c r="GT403" s="240">
        <f t="shared" ca="1" si="792"/>
        <v>-3.7535293479986742E-4</v>
      </c>
      <c r="GU403" s="240">
        <f t="shared" ca="1" si="793"/>
        <v>-2.2510438336810325E-4</v>
      </c>
      <c r="GV403" s="240">
        <f t="shared" ca="1" si="794"/>
        <v>1.438993723609355E-4</v>
      </c>
      <c r="GW403" s="240">
        <f t="shared" ca="1" si="795"/>
        <v>3.7306250780498292E-4</v>
      </c>
      <c r="GX403" s="240">
        <f t="shared" ca="1" si="796"/>
        <v>2.3968554567535349E-4</v>
      </c>
      <c r="GY403" s="240">
        <f t="shared" ca="1" si="797"/>
        <v>-1.266165142546843E-4</v>
      </c>
      <c r="GZ403" s="240">
        <f t="shared" ca="1" si="798"/>
        <v>-3.6987334055238138E-4</v>
      </c>
      <c r="HA403" s="240">
        <f t="shared" ca="1" si="799"/>
        <v>-2.536892845091057E-4</v>
      </c>
      <c r="HB403" s="240">
        <f t="shared" ca="1" si="800"/>
        <v>1.0902862587528666E-4</v>
      </c>
      <c r="HC403" s="240">
        <f t="shared" ca="1" si="801"/>
        <v>3.6579311602530861E-4</v>
      </c>
      <c r="HD403" s="240">
        <f t="shared" ca="1" si="802"/>
        <v>2.6708186363591052E-4</v>
      </c>
      <c r="HE403" s="240">
        <f t="shared" ca="1" si="803"/>
        <v>-9.1178077986385904E-5</v>
      </c>
      <c r="HF403" s="240">
        <f t="shared" ca="1" si="804"/>
        <v>-3.6083166384204052E-4</v>
      </c>
      <c r="HG403" s="240">
        <f t="shared" ca="1" si="805"/>
        <v>-2.7983101915961565E-4</v>
      </c>
      <c r="HH403" s="240">
        <f t="shared" ca="1" si="806"/>
        <v>7.3107874121349173E-5</v>
      </c>
      <c r="HI403" s="240">
        <f t="shared" ca="1" si="807"/>
        <v>3.5500093657545636E-4</v>
      </c>
      <c r="HJ403" s="240">
        <f t="shared" ca="1" si="808"/>
        <v>2.919060372478555E-4</v>
      </c>
      <c r="HK403" s="240">
        <f t="shared" ca="1" si="809"/>
        <v>-5.4861546984071063E-5</v>
      </c>
      <c r="HL403" s="240">
        <f t="shared" ca="1" si="810"/>
        <v>-3.4831498095824862E-4</v>
      </c>
      <c r="HM403" s="240">
        <f t="shared" ca="1" si="811"/>
        <v>-3.0327782812442289E-4</v>
      </c>
      <c r="HN403" s="240">
        <f t="shared" ca="1" si="812"/>
        <v>3.6483053574793794E-5</v>
      </c>
      <c r="HO403" s="240">
        <f t="shared" ca="1" si="813"/>
        <v>3.4078990404312745E-4</v>
      </c>
      <c r="HP403" s="240">
        <f t="shared" ca="1" si="814"/>
        <v>3.1391899614903175E-4</v>
      </c>
      <c r="HQ403" s="240">
        <f t="shared" ca="1" si="815"/>
        <v>-1.8016669293927367E-5</v>
      </c>
      <c r="HR403" s="240">
        <f t="shared" ca="1" si="816"/>
        <v>-3.3244383439949153E-4</v>
      </c>
      <c r="HS403" s="240">
        <f t="shared" ca="1" si="817"/>
        <v>-3.2380390581586682E-4</v>
      </c>
      <c r="HT403" s="240">
        <f t="shared" ca="1" si="818"/>
        <v>-4.9311872134193114E-7</v>
      </c>
      <c r="HU403" s="240">
        <f t="shared" ca="1" si="819"/>
        <v>3.2329687844015139E-4</v>
      </c>
      <c r="HV403" s="240">
        <f t="shared" ca="1" si="820"/>
        <v>3.3290874351171338E-4</v>
      </c>
      <c r="HW403" s="240">
        <f t="shared" ca="1" si="821"/>
        <v>1.9001718770430154E-5</v>
      </c>
      <c r="HX403" s="240">
        <f t="shared" ca="1" si="822"/>
        <v>-3.1337107198318125E-4</v>
      </c>
      <c r="HY403" s="240">
        <f t="shared" ca="1" si="823"/>
        <v>-3.4121157488507862E-4</v>
      </c>
      <c r="HZ403" s="240">
        <f t="shared" ca="1" si="824"/>
        <v>-3.7464542014635694E-5</v>
      </c>
      <c r="IA403" s="240">
        <f t="shared" ca="1" si="825"/>
        <v>3.0269032716574533E-4</v>
      </c>
      <c r="IB403" s="240">
        <f t="shared" ca="1" si="826"/>
        <v>3.48692397687946E-4</v>
      </c>
      <c r="IC403" s="240">
        <f t="shared" ca="1" si="827"/>
        <v>5.5837109895632349E-5</v>
      </c>
      <c r="ID403" s="240">
        <f t="shared" ca="1" si="828"/>
        <v>-2.9128037483762615E-4</v>
      </c>
      <c r="IE403" s="240">
        <f t="shared" ca="1" si="829"/>
        <v>1.4512161768603823E-4</v>
      </c>
      <c r="IF403" s="240">
        <f t="shared" ca="1" si="830"/>
        <v>-7.4075161288126543E-5</v>
      </c>
      <c r="IG403" s="240">
        <f t="shared" ca="1" si="831"/>
        <v>2.7916870257336867E-4</v>
      </c>
      <c r="IH403" s="240">
        <f t="shared" ca="1" si="832"/>
        <v>3.6111795345978941E-4</v>
      </c>
      <c r="II403" s="240">
        <f t="shared" ca="1" si="833"/>
        <v>9.2134759128870315E-5</v>
      </c>
      <c r="IJ403" s="240">
        <f t="shared" ca="1" si="834"/>
        <v>-2.663844884523287E-4</v>
      </c>
      <c r="IK403" s="240">
        <f t="shared" ca="1" si="835"/>
        <v>-3.6603275217656189E-4</v>
      </c>
      <c r="IL403" s="240">
        <f t="shared" ca="1" si="836"/>
        <v>-1.099723962648105E-4</v>
      </c>
      <c r="IM403" s="240">
        <f t="shared" ca="1" si="837"/>
        <v>2.5295853076607395E-4</v>
      </c>
      <c r="IN403" s="240">
        <f t="shared" ca="1" si="838"/>
        <v>3.7006574593266101E-4</v>
      </c>
      <c r="IO403" s="240">
        <f t="shared" ca="1" si="839"/>
        <v>1.2754510026570461E-4</v>
      </c>
      <c r="IP403" s="240">
        <f t="shared" ca="1" si="840"/>
        <v>-2.3892317382266111E-4</v>
      </c>
      <c r="IQ403" s="240">
        <f t="shared" ca="1" si="841"/>
        <v>-3.7320721889287515E-4</v>
      </c>
      <c r="IR403" s="240">
        <f t="shared" ca="1" si="842"/>
        <v>-1.4481053694843726E-4</v>
      </c>
      <c r="IS403" s="240">
        <f t="shared" ca="1" si="843"/>
        <v>2.2431223002630275E-4</v>
      </c>
      <c r="IT403" s="240">
        <f t="shared" ca="1" si="844"/>
        <v>3.754496029736862E-4</v>
      </c>
      <c r="IU403" s="240">
        <f t="shared" ca="1" si="845"/>
        <v>1.6172711236374631E-4</v>
      </c>
      <c r="IV403" s="240">
        <f t="shared" ca="1" si="846"/>
        <v>-2.091608984203798E-4</v>
      </c>
      <c r="IW403" s="240">
        <f t="shared" ca="1" si="847"/>
        <v>-3.7678749607543134E-4</v>
      </c>
      <c r="IX403" s="240">
        <f t="shared" ca="1" si="848"/>
        <v>-1.7825407299974924E-4</v>
      </c>
      <c r="IY403" s="240">
        <f t="shared" ca="1" si="849"/>
        <v>1.9350567988984005E-4</v>
      </c>
      <c r="IZ403" s="240">
        <f t="shared" ca="1" si="850"/>
        <v>3.7721767509644425E-4</v>
      </c>
      <c r="JA403" s="240">
        <f t="shared" ca="1" si="851"/>
        <v>1.943516039607016E-4</v>
      </c>
      <c r="JB403" s="240">
        <f t="shared" ca="1" si="852"/>
        <v>-1.773842892273501E-4</v>
      </c>
    </row>
    <row r="404" spans="2:262">
      <c r="B404" s="248">
        <v>43</v>
      </c>
      <c r="C404" s="247">
        <f t="shared" si="853"/>
        <v>8.3984375000000042E-4</v>
      </c>
      <c r="D404" s="244">
        <f t="shared" ca="1" si="597"/>
        <v>12.265780069648919</v>
      </c>
      <c r="E404" s="243">
        <f ca="1">AW361</f>
        <v>0.26578006964891915</v>
      </c>
      <c r="F404" s="242">
        <v>43</v>
      </c>
      <c r="G404" s="240">
        <f t="shared" ca="1" si="854"/>
        <v>-2.1613328135322131E-3</v>
      </c>
      <c r="H404" s="240">
        <f t="shared" ca="1" si="598"/>
        <v>-1.07458061817665E-3</v>
      </c>
      <c r="I404" s="240">
        <f t="shared" ca="1" si="599"/>
        <v>1.1020151253233442E-3</v>
      </c>
      <c r="J404" s="240">
        <f t="shared" ca="1" si="600"/>
        <v>2.1609431443401607E-3</v>
      </c>
      <c r="K404" s="240">
        <f t="shared" ca="1" si="601"/>
        <v>1.028234813389877E-3</v>
      </c>
      <c r="L404" s="240">
        <f t="shared" ca="1" si="602"/>
        <v>-1.147312982924961E-3</v>
      </c>
      <c r="M404" s="240">
        <f t="shared" ca="1" si="603"/>
        <v>-2.1592518038008259E-3</v>
      </c>
      <c r="N404" s="240">
        <f t="shared" ca="1" si="604"/>
        <v>-9.8126963839969411E-4</v>
      </c>
      <c r="O404" s="240">
        <f t="shared" ca="1" si="605"/>
        <v>1.1919197420864609E-3</v>
      </c>
      <c r="P404" s="240">
        <f t="shared" ca="1" si="606"/>
        <v>2.1562598107145066E-3</v>
      </c>
      <c r="Q404" s="240">
        <f t="shared" ca="1" si="607"/>
        <v>9.3371338327137576E-4</v>
      </c>
      <c r="R404" s="240">
        <f t="shared" ca="1" si="608"/>
        <v>-1.235808533364075E-3</v>
      </c>
      <c r="S404" s="240">
        <f t="shared" ca="1" si="609"/>
        <v>-2.1519689673459609E-3</v>
      </c>
      <c r="T404" s="240">
        <f t="shared" ca="1" si="610"/>
        <v>-8.8559469411476389E-4</v>
      </c>
      <c r="U404" s="241">
        <f t="shared" ca="1" si="611"/>
        <v>1.2789529197910479E-3</v>
      </c>
      <c r="V404" s="240">
        <f t="shared" ca="1" si="612"/>
        <v>2.1463818583387887E-3</v>
      </c>
      <c r="W404" s="240">
        <f t="shared" ca="1" si="613"/>
        <v>8.3694255582893575E-4</v>
      </c>
      <c r="X404" s="240">
        <f t="shared" ca="1" si="614"/>
        <v>-1.3213269128022748E-3</v>
      </c>
      <c r="Y404" s="240">
        <f t="shared" ca="1" si="615"/>
        <v>-2.1395018491585406E-3</v>
      </c>
      <c r="Z404" s="240">
        <f t="shared" ca="1" si="616"/>
        <v>-7.8778627464277755E-4</v>
      </c>
      <c r="AA404" s="240">
        <f t="shared" ca="1" si="617"/>
        <v>1.3629049878888192E-3</v>
      </c>
      <c r="AB404" s="240">
        <f t="shared" ca="1" si="618"/>
        <v>2.1313330840654864E-3</v>
      </c>
      <c r="AC404" s="240">
        <f t="shared" ca="1" si="619"/>
        <v>7.3815546046200056E-4</v>
      </c>
      <c r="AD404" s="240">
        <f t="shared" ca="1" si="620"/>
        <v>-1.4036620999729596E-3</v>
      </c>
      <c r="AE404" s="240">
        <f t="shared" ca="1" si="621"/>
        <v>-2.121880483618267E-3</v>
      </c>
      <c r="AF404" s="240">
        <f t="shared" ca="1" si="622"/>
        <v>-6.8808000903324473E-4</v>
      </c>
      <c r="AG404" s="240">
        <f t="shared" ca="1" si="623"/>
        <v>1.4435736984943824E-3</v>
      </c>
      <c r="AH404" s="240">
        <f t="shared" ca="1" si="624"/>
        <v>2.1111497417099388E-3</v>
      </c>
      <c r="AI404" s="240">
        <f t="shared" ca="1" si="625"/>
        <v>6.3759008393602322E-4</v>
      </c>
      <c r="AJ404" s="240">
        <f t="shared" ca="1" si="626"/>
        <v>-1.4826157421985299E-3</v>
      </c>
      <c r="AK404" s="240">
        <f t="shared" ca="1" si="627"/>
        <v>-2.0991473221381764E-3</v>
      </c>
      <c r="AL404" s="240">
        <f t="shared" ca="1" si="628"/>
        <v>-5.8671609841326748E-4</v>
      </c>
      <c r="AM404" s="240">
        <f t="shared" ca="1" si="629"/>
        <v>1.5207647136181502E-3</v>
      </c>
      <c r="AN404" s="240">
        <f t="shared" ca="1" si="630"/>
        <v>2.085880454711734E-3</v>
      </c>
      <c r="AO404" s="240">
        <f t="shared" ca="1" si="631"/>
        <v>5.3548869705155545E-4</v>
      </c>
      <c r="AP404" s="240">
        <f t="shared" ca="1" si="632"/>
        <v>-1.5579976332393535E-3</v>
      </c>
      <c r="AQ404" s="240">
        <f t="shared" ca="1" si="633"/>
        <v>-2.071357130895467E-3</v>
      </c>
      <c r="AR404" s="240">
        <f t="shared" ca="1" si="634"/>
        <v>-4.8393873732195214E-4</v>
      </c>
      <c r="AS404" s="240">
        <f t="shared" ca="1" si="635"/>
        <v>1.594292073343566E-3</v>
      </c>
      <c r="AT404" s="240">
        <f t="shared" ca="1" si="636"/>
        <v>2.0555860989965808E-3</v>
      </c>
      <c r="AU404" s="240">
        <f t="shared" ca="1" si="637"/>
        <v>4.3209727099262081E-4</v>
      </c>
      <c r="AV404" s="240">
        <f t="shared" ca="1" si="638"/>
        <v>-1.629626171517217E-3</v>
      </c>
      <c r="AW404" s="240">
        <f t="shared" ca="1" si="639"/>
        <v>-2.0385768588949736E-3</v>
      </c>
      <c r="AX404" s="240">
        <f t="shared" ca="1" si="640"/>
        <v>-3.7999552542440098E-4</v>
      </c>
      <c r="AY404" s="240">
        <f t="shared" ca="1" si="641"/>
        <v>1.6639786438207935E-3</v>
      </c>
      <c r="AZ404" s="240">
        <f t="shared" ca="1" si="642"/>
        <v>2.0203396563208673E-3</v>
      </c>
      <c r="BA404" s="240">
        <f t="shared" ca="1" si="643"/>
        <v>3.2766488476059831E-4</v>
      </c>
      <c r="BB404" s="240">
        <f t="shared" ca="1" si="644"/>
        <v>-1.6973287976095016E-3</v>
      </c>
      <c r="BC404" s="240">
        <f t="shared" ca="1" si="645"/>
        <v>-2.0008854766831591E-3</v>
      </c>
      <c r="BD404" s="240">
        <f t="shared" ca="1" si="646"/>
        <v>-2.7513687102241027E-4</v>
      </c>
      <c r="BE404" s="240">
        <f t="shared" ca="1" si="647"/>
        <v>1.7296565439977414E-3</v>
      </c>
      <c r="BF404" s="240">
        <f t="shared" ca="1" si="648"/>
        <v>1.9802260384522178E-3</v>
      </c>
      <c r="BG404" s="240">
        <f t="shared" ca="1" si="649"/>
        <v>2.2244312512114848E-4</v>
      </c>
      <c r="BH404" s="240">
        <f t="shared" ca="1" si="650"/>
        <v>-1.7609424099599008E-3</v>
      </c>
      <c r="BI404" s="240">
        <f t="shared" ca="1" si="651"/>
        <v>-1.9583737861011393E-3</v>
      </c>
      <c r="BJ404" s="240">
        <f t="shared" ca="1" si="652"/>
        <v>-1.6961538779899812E-4</v>
      </c>
      <c r="BK404" s="240">
        <f t="shared" ca="1" si="653"/>
        <v>1.7911675500601786E-3</v>
      </c>
      <c r="BL404" s="240">
        <f t="shared" ca="1" si="654"/>
        <v>1.9353418826096264E-3</v>
      </c>
      <c r="BM404" s="240">
        <f t="shared" ca="1" si="655"/>
        <v>1.1668548050956535E-4</v>
      </c>
      <c r="BN404" s="240">
        <f t="shared" ca="1" si="656"/>
        <v>-1.8203137578043688E-3</v>
      </c>
      <c r="BO404" s="240">
        <f t="shared" ca="1" si="657"/>
        <v>-1.9111442015351306E-3</v>
      </c>
      <c r="BP404" s="240">
        <f t="shared" ca="1" si="658"/>
        <v>-6.368528624980962E-5</v>
      </c>
      <c r="BQ404" s="240">
        <f t="shared" ca="1" si="659"/>
        <v>1.848363476606781E-3</v>
      </c>
      <c r="BR404" s="240">
        <f t="shared" ca="1" si="660"/>
        <v>1.8857953186559005E-3</v>
      </c>
      <c r="BS404" s="240">
        <f t="shared" ca="1" si="661"/>
        <v>1.064673035499372E-5</v>
      </c>
      <c r="BT404" s="240">
        <f t="shared" ca="1" si="662"/>
        <v>-1.8752998103656316E-3</v>
      </c>
      <c r="BU404" s="240">
        <f t="shared" ca="1" si="663"/>
        <v>-1.8593105031911403E-3</v>
      </c>
      <c r="BV404" s="240">
        <f t="shared" ca="1" si="664"/>
        <v>4.2398238732111685E-5</v>
      </c>
      <c r="BW404" s="240">
        <f t="shared" ca="1" si="665"/>
        <v>1.90110653364071E-3</v>
      </c>
      <c r="BX404" s="240">
        <f t="shared" ca="1" si="666"/>
        <v>1.8317057086033716E-3</v>
      </c>
      <c r="BY404" s="240">
        <f t="shared" ca="1" si="667"/>
        <v>-9.5417668705546541E-5</v>
      </c>
      <c r="BZ404" s="240">
        <f t="shared" ca="1" si="668"/>
        <v>-1.9257681014268743E-3</v>
      </c>
      <c r="CA404" s="240">
        <f t="shared" ca="1" si="669"/>
        <v>-1.8029975629886117E-3</v>
      </c>
      <c r="CB404" s="240">
        <f t="shared" ca="1" si="670"/>
        <v>1.4837962264328017E-4</v>
      </c>
      <c r="CC404" s="240">
        <f t="shared" ca="1" si="671"/>
        <v>1.9492696585178331E-3</v>
      </c>
      <c r="CD404" s="240">
        <f t="shared" ca="1" si="672"/>
        <v>1.7732033590603456E-3</v>
      </c>
      <c r="CE404" s="240">
        <f t="shared" ca="1" si="673"/>
        <v>-2.0125219824457447E-4</v>
      </c>
      <c r="CF404" s="240">
        <f t="shared" ca="1" si="674"/>
        <v>-1.9715970484544014E-3</v>
      </c>
      <c r="CG404" s="240">
        <f t="shared" ca="1" si="675"/>
        <v>-1.7423410437329085E-3</v>
      </c>
      <c r="CH404" s="240">
        <f t="shared" ca="1" si="676"/>
        <v>2.5400354704698111E-4</v>
      </c>
      <c r="CI404" s="240">
        <f t="shared" ca="1" si="677"/>
        <v>1.9927368220517298E-3</v>
      </c>
      <c r="CJ404" s="240">
        <f t="shared" ca="1" si="678"/>
        <v>1.7104292073110731E-3</v>
      </c>
      <c r="CK404" s="240">
        <f t="shared" ca="1" si="679"/>
        <v>-3.0660189361045114E-4</v>
      </c>
      <c r="CL404" s="240">
        <f t="shared" ca="1" si="680"/>
        <v>-2.0126762455006959E-3</v>
      </c>
      <c r="CM404" s="240">
        <f t="shared" ca="1" si="681"/>
        <v>-1.6774870722918024E-3</v>
      </c>
      <c r="CN404" s="240">
        <f t="shared" ca="1" si="682"/>
        <v>3.5901555465776272E-4</v>
      </c>
      <c r="CO404" s="240">
        <f t="shared" ca="1" si="683"/>
        <v>2.0314033080381729E-3</v>
      </c>
      <c r="CP404" s="240">
        <f t="shared" ca="1" si="684"/>
        <v>1.6435344817854842E-3</v>
      </c>
      <c r="CQ404" s="240">
        <f t="shared" ca="1" si="685"/>
        <v>-4.1121295815943547E-4</v>
      </c>
      <c r="CR404" s="240">
        <f t="shared" ca="1" si="686"/>
        <v>-2.048906729181961E-3</v>
      </c>
      <c r="CS404" s="240">
        <f t="shared" ca="1" si="687"/>
        <v>-1.608591887563031E-3</v>
      </c>
      <c r="CT404" s="240">
        <f t="shared" ca="1" si="688"/>
        <v>4.631626623513253E-4</v>
      </c>
      <c r="CU404" s="240">
        <f t="shared" ca="1" si="689"/>
        <v>2.0651759655256376E-3</v>
      </c>
      <c r="CV404" s="240">
        <f t="shared" ca="1" si="690"/>
        <v>1.5726803377366346E-3</v>
      </c>
      <c r="CW404" s="240">
        <f t="shared" ca="1" si="691"/>
        <v>-5.1483337467421247E-4</v>
      </c>
      <c r="CX404" s="240">
        <f t="shared" ca="1" si="692"/>
        <v>-2.0802012170895935E-3</v>
      </c>
      <c r="CY404" s="240">
        <f t="shared" ca="1" si="693"/>
        <v>-1.5358214640811122E-3</v>
      </c>
      <c r="CZ404" s="240">
        <f t="shared" ca="1" si="694"/>
        <v>5.6619397062302585E-4</v>
      </c>
      <c r="DA404" s="240">
        <f t="shared" ca="1" si="695"/>
        <v>2.0939734332241083E-3</v>
      </c>
      <c r="DB404" s="240">
        <f t="shared" ca="1" si="696"/>
        <v>1.498037469003669E-3</v>
      </c>
      <c r="DC404" s="240">
        <f t="shared" ca="1" si="697"/>
        <v>-6.1721351249532182E-4</v>
      </c>
      <c r="DD404" s="240">
        <f t="shared" ca="1" si="698"/>
        <v>-2.1064843180611508E-3</v>
      </c>
      <c r="DE404" s="240">
        <f t="shared" ca="1" si="699"/>
        <v>-1.4593511121701493E-3</v>
      </c>
      <c r="DF404" s="240">
        <f t="shared" ca="1" si="700"/>
        <v>6.6786126802679006E-4</v>
      </c>
      <c r="DG404" s="240">
        <f t="shared" ca="1" si="701"/>
        <v>2.1177263355115217E-3</v>
      </c>
      <c r="DH404" s="240">
        <f t="shared" ca="1" si="702"/>
        <v>1.4197856967952886E-3</v>
      </c>
      <c r="DI404" s="240">
        <f t="shared" ca="1" si="703"/>
        <v>-7.1810672890331101E-4</v>
      </c>
      <c r="DJ404" s="240">
        <f t="shared" ca="1" si="704"/>
        <v>-2.1276927138042636E-3</v>
      </c>
      <c r="DK404" s="240">
        <f t="shared" ca="1" si="705"/>
        <v>-1.3793650556059084E-3</v>
      </c>
      <c r="DL404" s="240">
        <f t="shared" ca="1" si="706"/>
        <v>7.6791962913811003E-4</v>
      </c>
      <c r="DM404" s="240">
        <f t="shared" ca="1" si="707"/>
        <v>2.1363774495657697E-3</v>
      </c>
      <c r="DN404" s="240">
        <f t="shared" ca="1" si="708"/>
        <v>1.338113536484789E-3</v>
      </c>
      <c r="DO404" s="240">
        <f t="shared" ca="1" si="709"/>
        <v>-8.1726996330265186E-4</v>
      </c>
      <c r="DP404" s="240">
        <f t="shared" ca="1" si="710"/>
        <v>-2.1437753114359509E-3</v>
      </c>
      <c r="DQ404" s="240">
        <f t="shared" ca="1" si="711"/>
        <v>-1.296055987804579E-3</v>
      </c>
      <c r="DR404" s="240">
        <f t="shared" ca="1" si="712"/>
        <v>8.6612800460102103E-4</v>
      </c>
      <c r="DS404" s="240">
        <f t="shared" ca="1" si="713"/>
        <v>2.1498818432194493E-3</v>
      </c>
      <c r="DT404" s="240">
        <f t="shared" ca="1" si="714"/>
        <v>1.2532177434599946E-3</v>
      </c>
      <c r="DU404" s="240">
        <f t="shared" ca="1" si="715"/>
        <v>-9.1446432277600236E-4</v>
      </c>
      <c r="DV404" s="240">
        <f t="shared" ca="1" si="716"/>
        <v>-2.1546933665698496E-3</v>
      </c>
      <c r="DW404" s="240">
        <f t="shared" ca="1" si="717"/>
        <v>-1.2096246076075548E-3</v>
      </c>
      <c r="DX404" s="240">
        <f t="shared" ca="1" si="718"/>
        <v>9.6224980183696747E-4</v>
      </c>
      <c r="DY404" s="240">
        <f t="shared" ca="1" si="719"/>
        <v>2.1582069832054049E-3</v>
      </c>
      <c r="DZ404" s="240">
        <f t="shared" ca="1" si="720"/>
        <v>1.1653028391222693E-3</v>
      </c>
      <c r="EA404" s="240">
        <f t="shared" ca="1" si="721"/>
        <v>-1.009455657598171E-3</v>
      </c>
      <c r="EB404" s="240">
        <f t="shared" ca="1" si="722"/>
        <v>-2.1604205766548334E-3</v>
      </c>
      <c r="EC404" s="240">
        <f t="shared" ca="1" si="723"/>
        <v>-1.1202791357802287E-3</v>
      </c>
      <c r="ED404" s="240">
        <f t="shared" ca="1" si="724"/>
        <v>1.0560534550172153E-3</v>
      </c>
      <c r="EE404" s="240">
        <f t="shared" ca="1" si="725"/>
        <v>2.1613328135322131E-3</v>
      </c>
      <c r="EF404" s="240">
        <f t="shared" ca="1" si="726"/>
        <v>1.0745806181766768E-3</v>
      </c>
      <c r="EG404" s="240">
        <f t="shared" ca="1" si="727"/>
        <v>-1.1020151253233392E-3</v>
      </c>
      <c r="EH404" s="240">
        <f t="shared" ca="1" si="728"/>
        <v>-2.1609431443401616E-3</v>
      </c>
      <c r="EI404" s="240">
        <f t="shared" ca="1" si="729"/>
        <v>-1.0282348133898919E-3</v>
      </c>
      <c r="EJ404" s="240">
        <f t="shared" ca="1" si="730"/>
        <v>1.1473129829249675E-3</v>
      </c>
      <c r="EK404" s="240">
        <f t="shared" ca="1" si="731"/>
        <v>2.1592518038008272E-3</v>
      </c>
      <c r="EL404" s="240">
        <f t="shared" ca="1" si="732"/>
        <v>9.8126963839969736E-4</v>
      </c>
      <c r="EM404" s="240">
        <f t="shared" ca="1" si="733"/>
        <v>-1.191919742086426E-3</v>
      </c>
      <c r="EN404" s="240">
        <f t="shared" ca="1" si="734"/>
        <v>-2.1562598107145079E-3</v>
      </c>
      <c r="EO404" s="240">
        <f t="shared" ca="1" si="735"/>
        <v>-9.3371338327136535E-4</v>
      </c>
      <c r="EP404" s="240">
        <f t="shared" ca="1" si="736"/>
        <v>1.2358085333640531E-3</v>
      </c>
      <c r="EQ404" s="240">
        <f t="shared" ca="1" si="737"/>
        <v>2.1519689673459609E-3</v>
      </c>
      <c r="ER404" s="240">
        <f t="shared" ca="1" si="738"/>
        <v>8.8559469411479881E-4</v>
      </c>
      <c r="ES404" s="240">
        <f t="shared" ca="1" si="739"/>
        <v>-1.278952919791039E-3</v>
      </c>
      <c r="ET404" s="240">
        <f t="shared" ca="1" si="740"/>
        <v>-2.1463818583387874E-3</v>
      </c>
      <c r="EU404" s="240">
        <f t="shared" ca="1" si="741"/>
        <v>-8.3694255582896036E-4</v>
      </c>
      <c r="EV404" s="240">
        <f t="shared" ca="1" si="742"/>
        <v>1.321326912802272E-3</v>
      </c>
      <c r="EW404" s="240">
        <f t="shared" ca="1" si="743"/>
        <v>2.1395018491585454E-3</v>
      </c>
      <c r="EX404" s="240">
        <f t="shared" ca="1" si="744"/>
        <v>7.8778627464278807E-4</v>
      </c>
      <c r="EY404" s="240">
        <f t="shared" ca="1" si="745"/>
        <v>-1.3629049878887806E-3</v>
      </c>
      <c r="EZ404" s="240">
        <f t="shared" ca="1" si="746"/>
        <v>-2.1313330840654894E-3</v>
      </c>
      <c r="FA404" s="240">
        <f t="shared" ca="1" si="747"/>
        <v>-7.3815546046199709E-4</v>
      </c>
      <c r="FB404" s="240">
        <f t="shared" ca="1" si="748"/>
        <v>1.4036620999729331E-3</v>
      </c>
      <c r="FC404" s="240">
        <f t="shared" ca="1" si="749"/>
        <v>2.1218804836182692E-3</v>
      </c>
      <c r="FD404" s="240">
        <f t="shared" ca="1" si="750"/>
        <v>6.8808000903329179E-4</v>
      </c>
      <c r="FE404" s="240">
        <f t="shared" ca="1" si="751"/>
        <v>-1.4435736984943683E-3</v>
      </c>
      <c r="FF404" s="240">
        <f t="shared" ca="1" si="752"/>
        <v>-2.1111497417099379E-3</v>
      </c>
      <c r="FG404" s="240">
        <f t="shared" ca="1" si="753"/>
        <v>-6.3759008393605597E-4</v>
      </c>
      <c r="FH404" s="240">
        <f t="shared" ca="1" si="754"/>
        <v>1.4826157421985271E-3</v>
      </c>
      <c r="FI404" s="240">
        <f t="shared" ca="1" si="755"/>
        <v>2.0991473221381881E-3</v>
      </c>
      <c r="FJ404" s="240">
        <f t="shared" ca="1" si="756"/>
        <v>5.8671609841328591E-4</v>
      </c>
      <c r="FK404" s="240">
        <f t="shared" ca="1" si="757"/>
        <v>-1.5207647136181585E-3</v>
      </c>
      <c r="FL404" s="240">
        <f t="shared" ca="1" si="758"/>
        <v>-2.0858804547117431E-3</v>
      </c>
      <c r="FM404" s="240">
        <f t="shared" ca="1" si="759"/>
        <v>-5.3548869705155936E-4</v>
      </c>
      <c r="FN404" s="240">
        <f t="shared" ca="1" si="760"/>
        <v>1.557997633239319E-3</v>
      </c>
      <c r="FO404" s="240">
        <f t="shared" ca="1" si="761"/>
        <v>2.0713571308954722E-3</v>
      </c>
      <c r="FP404" s="240">
        <f t="shared" ca="1" si="762"/>
        <v>4.8393873732194075E-4</v>
      </c>
      <c r="FQ404" s="240">
        <f t="shared" ca="1" si="763"/>
        <v>-1.5942920733435428E-3</v>
      </c>
      <c r="FR404" s="240">
        <f t="shared" ca="1" si="764"/>
        <v>-2.0555860989965816E-3</v>
      </c>
      <c r="FS404" s="240">
        <f t="shared" ca="1" si="765"/>
        <v>-4.3209727099265442E-4</v>
      </c>
      <c r="FT404" s="240">
        <f t="shared" ca="1" si="766"/>
        <v>1.6296261715172044E-3</v>
      </c>
      <c r="FU404" s="240">
        <f t="shared" ca="1" si="767"/>
        <v>2.0385768588949702E-3</v>
      </c>
      <c r="FV404" s="240">
        <f t="shared" ca="1" si="768"/>
        <v>3.7999552542441963E-4</v>
      </c>
      <c r="FW404" s="240">
        <f t="shared" ca="1" si="769"/>
        <v>-1.6639786438207914E-3</v>
      </c>
      <c r="FX404" s="240">
        <f t="shared" ca="1" si="770"/>
        <v>-2.0203396563208799E-3</v>
      </c>
      <c r="FY404" s="240">
        <f t="shared" ca="1" si="771"/>
        <v>-3.2766488476061728E-4</v>
      </c>
      <c r="FZ404" s="240">
        <f t="shared" ca="1" si="772"/>
        <v>1.6973287976094708E-3</v>
      </c>
      <c r="GA404" s="240">
        <f t="shared" ca="1" si="773"/>
        <v>2.000885476683166E-3</v>
      </c>
      <c r="GB404" s="240">
        <f t="shared" ca="1" si="774"/>
        <v>2.7513687102241385E-4</v>
      </c>
      <c r="GC404" s="240">
        <f t="shared" ca="1" si="775"/>
        <v>-1.7296565439977206E-3</v>
      </c>
      <c r="GD404" s="240">
        <f t="shared" ca="1" si="776"/>
        <v>-1.9802260384522252E-3</v>
      </c>
      <c r="GE404" s="240">
        <f t="shared" ca="1" si="777"/>
        <v>-2.2244312512119835E-4</v>
      </c>
      <c r="GF404" s="240">
        <f t="shared" ca="1" si="778"/>
        <v>1.76094240995989E-3</v>
      </c>
      <c r="GG404" s="240">
        <f t="shared" ca="1" si="779"/>
        <v>1.958373786101141E-3</v>
      </c>
      <c r="GH404" s="240">
        <f t="shared" ca="1" si="780"/>
        <v>1.6961538779903271E-4</v>
      </c>
      <c r="GI404" s="240">
        <f t="shared" ca="1" si="781"/>
        <v>-1.7911675500601764E-3</v>
      </c>
      <c r="GJ404" s="240">
        <f t="shared" ca="1" si="782"/>
        <v>-1.9353418826096485E-3</v>
      </c>
      <c r="GK404" s="240">
        <f t="shared" ca="1" si="783"/>
        <v>-1.1668548050958443E-4</v>
      </c>
      <c r="GL404" s="240">
        <f t="shared" ca="1" si="784"/>
        <v>1.8203137578043751E-3</v>
      </c>
      <c r="GM404" s="240">
        <f t="shared" ca="1" si="785"/>
        <v>1.9111442015351395E-3</v>
      </c>
      <c r="GN404" s="240">
        <f t="shared" ca="1" si="786"/>
        <v>6.3685286249828702E-5</v>
      </c>
      <c r="GO404" s="240">
        <f t="shared" ca="1" si="787"/>
        <v>-1.8483634766067554E-3</v>
      </c>
      <c r="GP404" s="240">
        <f t="shared" ca="1" si="788"/>
        <v>-1.8857953186559098E-3</v>
      </c>
      <c r="GQ404" s="240">
        <f t="shared" ca="1" si="789"/>
        <v>-1.0646730354982011E-5</v>
      </c>
      <c r="GR404" s="240">
        <f t="shared" ca="1" si="790"/>
        <v>1.8752998103656222E-3</v>
      </c>
      <c r="GS404" s="240">
        <f t="shared" ca="1" si="791"/>
        <v>1.8593105031911501E-3</v>
      </c>
      <c r="GT404" s="240">
        <f t="shared" ca="1" si="792"/>
        <v>-4.239823873206192E-5</v>
      </c>
      <c r="GU404" s="240">
        <f t="shared" ca="1" si="793"/>
        <v>-1.9011065336407009E-3</v>
      </c>
      <c r="GV404" s="240">
        <f t="shared" ca="1" si="794"/>
        <v>-1.8317057086033653E-3</v>
      </c>
      <c r="GW404" s="240">
        <f t="shared" ca="1" si="795"/>
        <v>9.5417668705527459E-5</v>
      </c>
      <c r="GX404" s="240">
        <f t="shared" ca="1" si="796"/>
        <v>1.9257681014268656E-3</v>
      </c>
      <c r="GY404" s="240">
        <f t="shared" ca="1" si="797"/>
        <v>1.802997562988639E-3</v>
      </c>
      <c r="GZ404" s="240">
        <f t="shared" ca="1" si="798"/>
        <v>-1.4837962264326119E-4</v>
      </c>
      <c r="HA404" s="240">
        <f t="shared" ca="1" si="799"/>
        <v>-1.9492696585178379E-3</v>
      </c>
      <c r="HB404" s="240">
        <f t="shared" ca="1" si="800"/>
        <v>-1.7732033590603566E-3</v>
      </c>
      <c r="HC404" s="240">
        <f t="shared" ca="1" si="801"/>
        <v>2.0125219824458607E-4</v>
      </c>
      <c r="HD404" s="240">
        <f t="shared" ca="1" si="802"/>
        <v>1.9715970484543805E-3</v>
      </c>
      <c r="HE404" s="240">
        <f t="shared" ca="1" si="803"/>
        <v>1.74234104373292E-3</v>
      </c>
      <c r="HF404" s="240">
        <f t="shared" ca="1" si="804"/>
        <v>-2.5400354704699282E-4</v>
      </c>
      <c r="HG404" s="240">
        <f t="shared" ca="1" si="805"/>
        <v>-1.9927368220517224E-3</v>
      </c>
      <c r="HH404" s="240">
        <f t="shared" ca="1" si="806"/>
        <v>-1.710429207311066E-3</v>
      </c>
      <c r="HI404" s="240">
        <f t="shared" ca="1" si="807"/>
        <v>3.066018936104017E-4</v>
      </c>
      <c r="HJ404" s="240">
        <f t="shared" ca="1" si="808"/>
        <v>2.0126762455006885E-3</v>
      </c>
      <c r="HK404" s="240">
        <f t="shared" ca="1" si="809"/>
        <v>1.6774870722918336E-3</v>
      </c>
      <c r="HL404" s="240">
        <f t="shared" ca="1" si="810"/>
        <v>-3.5901555465774407E-4</v>
      </c>
      <c r="HM404" s="240">
        <f t="shared" ca="1" si="811"/>
        <v>-2.0314033080381772E-3</v>
      </c>
      <c r="HN404" s="240">
        <f t="shared" ca="1" si="812"/>
        <v>-1.6435344817854964E-3</v>
      </c>
      <c r="HO404" s="240">
        <f t="shared" ca="1" si="813"/>
        <v>4.112129581594166E-4</v>
      </c>
      <c r="HP404" s="240">
        <f t="shared" ca="1" si="814"/>
        <v>2.0489067291819454E-3</v>
      </c>
      <c r="HQ404" s="240">
        <f t="shared" ca="1" si="815"/>
        <v>1.6085918875630438E-3</v>
      </c>
      <c r="HR404" s="240">
        <f t="shared" ca="1" si="816"/>
        <v>-4.6316266235133679E-4</v>
      </c>
      <c r="HS404" s="240">
        <f t="shared" ca="1" si="817"/>
        <v>-2.0651759655256319E-3</v>
      </c>
      <c r="HT404" s="240">
        <f t="shared" ca="1" si="818"/>
        <v>-1.5726803377366476E-3</v>
      </c>
      <c r="HU404" s="240">
        <f t="shared" ca="1" si="819"/>
        <v>5.1483337467416411E-4</v>
      </c>
      <c r="HV404" s="240">
        <f t="shared" ca="1" si="820"/>
        <v>2.0802012170895883E-3</v>
      </c>
      <c r="HW404" s="240">
        <f t="shared" ca="1" si="821"/>
        <v>1.5358214640811038E-3</v>
      </c>
      <c r="HX404" s="240">
        <f t="shared" ca="1" si="822"/>
        <v>-5.6619397062300731E-4</v>
      </c>
      <c r="HY404" s="240">
        <f t="shared" ca="1" si="823"/>
        <v>-2.0939734332241031E-3</v>
      </c>
      <c r="HZ404" s="240">
        <f t="shared" ca="1" si="824"/>
        <v>-1.4980374690037048E-3</v>
      </c>
      <c r="IA404" s="240">
        <f t="shared" ca="1" si="825"/>
        <v>6.1721351249530338E-4</v>
      </c>
      <c r="IB404" s="240">
        <f t="shared" ca="1" si="826"/>
        <v>2.106484318061153E-3</v>
      </c>
      <c r="IC404" s="240">
        <f t="shared" ca="1" si="827"/>
        <v>1.4593511121701634E-3</v>
      </c>
      <c r="ID404" s="240">
        <f t="shared" ca="1" si="828"/>
        <v>-6.6786126802677195E-4</v>
      </c>
      <c r="IE404" s="240">
        <f t="shared" ca="1" si="829"/>
        <v>-1.1927511069968022E-3</v>
      </c>
      <c r="IF404" s="240">
        <f t="shared" ca="1" si="830"/>
        <v>-1.4197856967953031E-3</v>
      </c>
      <c r="IG404" s="240">
        <f t="shared" ca="1" si="831"/>
        <v>7.1810672890332218E-4</v>
      </c>
      <c r="IH404" s="240">
        <f t="shared" ca="1" si="832"/>
        <v>2.1276927138042601E-3</v>
      </c>
      <c r="II404" s="240">
        <f t="shared" ca="1" si="833"/>
        <v>1.3793650556058992E-3</v>
      </c>
      <c r="IJ404" s="240">
        <f t="shared" ca="1" si="834"/>
        <v>-7.6791962913806363E-4</v>
      </c>
      <c r="IK404" s="240">
        <f t="shared" ca="1" si="835"/>
        <v>-2.1363774495657666E-3</v>
      </c>
      <c r="IL404" s="240">
        <f t="shared" ca="1" si="836"/>
        <v>-1.3381135364848281E-3</v>
      </c>
      <c r="IM404" s="240">
        <f t="shared" ca="1" si="837"/>
        <v>8.172699633026343E-4</v>
      </c>
      <c r="IN404" s="240">
        <f t="shared" ca="1" si="838"/>
        <v>2.1437753114359527E-3</v>
      </c>
      <c r="IO404" s="240">
        <f t="shared" ca="1" si="839"/>
        <v>1.2960559878046187E-3</v>
      </c>
      <c r="IP404" s="240">
        <f t="shared" ca="1" si="840"/>
        <v>-8.6612800460094731E-4</v>
      </c>
      <c r="IQ404" s="240">
        <f t="shared" ca="1" si="841"/>
        <v>-2.149881843219451E-3</v>
      </c>
      <c r="IR404" s="240">
        <f t="shared" ca="1" si="842"/>
        <v>-1.2532177434600102E-3</v>
      </c>
      <c r="IS404" s="240">
        <f t="shared" ca="1" si="843"/>
        <v>9.1446432277595714E-4</v>
      </c>
      <c r="IT404" s="240">
        <f t="shared" ca="1" si="844"/>
        <v>2.1546933665698527E-3</v>
      </c>
      <c r="IU404" s="240">
        <f t="shared" ca="1" si="845"/>
        <v>1.2096246076075707E-3</v>
      </c>
      <c r="IV404" s="240">
        <f t="shared" ca="1" si="846"/>
        <v>-9.6224980183695044E-4</v>
      </c>
      <c r="IW404" s="240">
        <f t="shared" ca="1" si="847"/>
        <v>-2.158206983205407E-3</v>
      </c>
      <c r="IX404" s="240">
        <f t="shared" ca="1" si="848"/>
        <v>-1.1653028391222853E-3</v>
      </c>
      <c r="IY404" s="240">
        <f t="shared" ca="1" si="849"/>
        <v>1.0094556575981541E-3</v>
      </c>
      <c r="IZ404" s="240">
        <f t="shared" ca="1" si="850"/>
        <v>2.1604205766548312E-3</v>
      </c>
      <c r="JA404" s="240">
        <f t="shared" ca="1" si="851"/>
        <v>1.1202791357801923E-3</v>
      </c>
      <c r="JB404" s="240">
        <f t="shared" ca="1" si="852"/>
        <v>-1.0560534550171988E-3</v>
      </c>
    </row>
    <row r="405" spans="2:262">
      <c r="B405" s="248">
        <v>44</v>
      </c>
      <c r="C405" s="247">
        <f t="shared" si="853"/>
        <v>8.5937500000000044E-4</v>
      </c>
      <c r="D405" s="244">
        <f t="shared" ca="1" si="597"/>
        <v>12.259840067239987</v>
      </c>
      <c r="E405" s="243">
        <f ca="1">AX361</f>
        <v>0.25984006723998693</v>
      </c>
      <c r="F405" s="242">
        <v>44</v>
      </c>
      <c r="G405" s="240">
        <f t="shared" ca="1" si="854"/>
        <v>-6.8349893676965809E-4</v>
      </c>
      <c r="H405" s="240">
        <f t="shared" ca="1" si="598"/>
        <v>-3.3785773784300366E-4</v>
      </c>
      <c r="I405" s="240">
        <f t="shared" ca="1" si="599"/>
        <v>3.6496886650844743E-4</v>
      </c>
      <c r="J405" s="240">
        <f t="shared" ca="1" si="600"/>
        <v>6.8194800327333422E-4</v>
      </c>
      <c r="K405" s="240">
        <f t="shared" ca="1" si="601"/>
        <v>2.7796726034766184E-4</v>
      </c>
      <c r="L405" s="240">
        <f t="shared" ca="1" si="602"/>
        <v>-4.198822843286335E-4</v>
      </c>
      <c r="M405" s="240">
        <f t="shared" ca="1" si="603"/>
        <v>-6.7382953771478907E-4</v>
      </c>
      <c r="N405" s="240">
        <f t="shared" ca="1" si="604"/>
        <v>-2.1539980618281076E-4</v>
      </c>
      <c r="O405" s="240">
        <f t="shared" ca="1" si="605"/>
        <v>4.7075200621973031E-4</v>
      </c>
      <c r="P405" s="240">
        <f t="shared" ca="1" si="606"/>
        <v>6.5922172535535606E-4</v>
      </c>
      <c r="Q405" s="240">
        <f t="shared" ca="1" si="607"/>
        <v>1.5075793413490775E-4</v>
      </c>
      <c r="R405" s="240">
        <f t="shared" ca="1" si="608"/>
        <v>-5.1708812895170768E-4</v>
      </c>
      <c r="S405" s="240">
        <f t="shared" ca="1" si="609"/>
        <v>-6.3826524741349925E-4</v>
      </c>
      <c r="T405" s="240">
        <f t="shared" ca="1" si="610"/>
        <v>-8.4664180768615654E-5</v>
      </c>
      <c r="U405" s="241">
        <f t="shared" ca="1" si="611"/>
        <v>5.5844441033275568E-4</v>
      </c>
      <c r="V405" s="240">
        <f t="shared" ca="1" si="612"/>
        <v>6.1116192622777475E-4</v>
      </c>
      <c r="W405" s="240">
        <f t="shared" ca="1" si="613"/>
        <v>1.7755065059372706E-5</v>
      </c>
      <c r="X405" s="240">
        <f t="shared" ca="1" si="614"/>
        <v>-5.9442256676553158E-4</v>
      </c>
      <c r="Y405" s="240">
        <f t="shared" ca="1" si="615"/>
        <v>-5.7817278159738345E-4</v>
      </c>
      <c r="Z405" s="240">
        <f t="shared" ca="1" si="616"/>
        <v>4.9325041632297808E-5</v>
      </c>
      <c r="AA405" s="240">
        <f t="shared" ca="1" si="617"/>
        <v>6.2467610893592691E-4</v>
      </c>
      <c r="AB405" s="240">
        <f t="shared" ca="1" si="618"/>
        <v>5.3961551701881699E-4</v>
      </c>
      <c r="AC405" s="240">
        <f t="shared" ca="1" si="619"/>
        <v>-1.1593012120923878E-4</v>
      </c>
      <c r="AD405" s="240">
        <f t="shared" ca="1" si="620"/>
        <v>-6.4891367869457221E-4</v>
      </c>
      <c r="AE405" s="240">
        <f t="shared" ca="1" si="621"/>
        <v>-4.9586146002751185E-4</v>
      </c>
      <c r="AF405" s="240">
        <f t="shared" ca="1" si="622"/>
        <v>1.8141873034508411E-4</v>
      </c>
      <c r="AG405" s="240">
        <f t="shared" ca="1" si="623"/>
        <v>6.6690185499508842E-4</v>
      </c>
      <c r="AH405" s="240">
        <f t="shared" ca="1" si="624"/>
        <v>4.473319861106947E-4</v>
      </c>
      <c r="AI405" s="240">
        <f t="shared" ca="1" si="625"/>
        <v>-2.4516017793414026E-4</v>
      </c>
      <c r="AJ405" s="240">
        <f t="shared" ca="1" si="626"/>
        <v>-6.7846740186636417E-4</v>
      </c>
      <c r="AK405" s="240">
        <f t="shared" ca="1" si="627"/>
        <v>-3.9449446063109361E-4</v>
      </c>
      <c r="AL405" s="240">
        <f t="shared" ca="1" si="628"/>
        <v>3.06540598991505E-4</v>
      </c>
      <c r="AM405" s="240">
        <f t="shared" ca="1" si="629"/>
        <v>6.8349893676965799E-4</v>
      </c>
      <c r="AN405" s="240">
        <f t="shared" ca="1" si="630"/>
        <v>3.3785773784300653E-4</v>
      </c>
      <c r="AO405" s="240">
        <f t="shared" ca="1" si="631"/>
        <v>-3.6496886650844455E-4</v>
      </c>
      <c r="AP405" s="240">
        <f t="shared" ca="1" si="632"/>
        <v>-6.8194800327333444E-4</v>
      </c>
      <c r="AQ405" s="240">
        <f t="shared" ca="1" si="633"/>
        <v>-2.7796726034766487E-4</v>
      </c>
      <c r="AR405" s="240">
        <f t="shared" ca="1" si="634"/>
        <v>4.1988228432863085E-4</v>
      </c>
      <c r="AS405" s="240">
        <f t="shared" ca="1" si="635"/>
        <v>6.7382953771478972E-4</v>
      </c>
      <c r="AT405" s="240">
        <f t="shared" ca="1" si="636"/>
        <v>2.1539980618281404E-4</v>
      </c>
      <c r="AU405" s="240">
        <f t="shared" ca="1" si="637"/>
        <v>-4.7075200621972781E-4</v>
      </c>
      <c r="AV405" s="240">
        <f t="shared" ca="1" si="638"/>
        <v>-6.5922172535535703E-4</v>
      </c>
      <c r="AW405" s="240">
        <f t="shared" ca="1" si="639"/>
        <v>-1.5075793413491106E-4</v>
      </c>
      <c r="AX405" s="240">
        <f t="shared" ca="1" si="640"/>
        <v>5.1708812895170551E-4</v>
      </c>
      <c r="AY405" s="240">
        <f t="shared" ca="1" si="641"/>
        <v>6.3826524741350055E-4</v>
      </c>
      <c r="AZ405" s="240">
        <f t="shared" ca="1" si="642"/>
        <v>8.466418076861896E-5</v>
      </c>
      <c r="BA405" s="240">
        <f t="shared" ca="1" si="643"/>
        <v>-5.5844441033275373E-4</v>
      </c>
      <c r="BB405" s="240">
        <f t="shared" ca="1" si="644"/>
        <v>-6.1116192622777627E-4</v>
      </c>
      <c r="BC405" s="240">
        <f t="shared" ca="1" si="645"/>
        <v>-1.7755065059376067E-5</v>
      </c>
      <c r="BD405" s="240">
        <f t="shared" ca="1" si="646"/>
        <v>5.9442256676552985E-4</v>
      </c>
      <c r="BE405" s="240">
        <f t="shared" ca="1" si="647"/>
        <v>5.7817278159738529E-4</v>
      </c>
      <c r="BF405" s="240">
        <f t="shared" ca="1" si="648"/>
        <v>-4.9325041632294447E-5</v>
      </c>
      <c r="BG405" s="240">
        <f t="shared" ca="1" si="649"/>
        <v>-6.246761089359255E-4</v>
      </c>
      <c r="BH405" s="240">
        <f t="shared" ca="1" si="650"/>
        <v>-5.3961551701881916E-4</v>
      </c>
      <c r="BI405" s="240">
        <f t="shared" ca="1" si="651"/>
        <v>1.1593012120923548E-4</v>
      </c>
      <c r="BJ405" s="240">
        <f t="shared" ca="1" si="652"/>
        <v>6.4891367869457112E-4</v>
      </c>
      <c r="BK405" s="240">
        <f t="shared" ca="1" si="653"/>
        <v>4.9586146002751413E-4</v>
      </c>
      <c r="BL405" s="240">
        <f t="shared" ca="1" si="654"/>
        <v>-1.8141873034508088E-4</v>
      </c>
      <c r="BM405" s="240">
        <f t="shared" ca="1" si="655"/>
        <v>-6.6690185499508766E-4</v>
      </c>
      <c r="BN405" s="240">
        <f t="shared" ca="1" si="656"/>
        <v>-4.4733198611069725E-4</v>
      </c>
      <c r="BO405" s="240">
        <f t="shared" ca="1" si="657"/>
        <v>2.4516017793413711E-4</v>
      </c>
      <c r="BP405" s="240">
        <f t="shared" ca="1" si="658"/>
        <v>6.7846740186636384E-4</v>
      </c>
      <c r="BQ405" s="240">
        <f t="shared" ca="1" si="659"/>
        <v>3.9449446063109632E-4</v>
      </c>
      <c r="BR405" s="240">
        <f t="shared" ca="1" si="660"/>
        <v>-3.0654059899150202E-4</v>
      </c>
      <c r="BS405" s="240">
        <f t="shared" ca="1" si="661"/>
        <v>-6.8349893676965799E-4</v>
      </c>
      <c r="BT405" s="240">
        <f t="shared" ca="1" si="662"/>
        <v>-3.3785773784300951E-4</v>
      </c>
      <c r="BU405" s="240">
        <f t="shared" ca="1" si="663"/>
        <v>3.6496886650844173E-4</v>
      </c>
      <c r="BV405" s="240">
        <f t="shared" ca="1" si="664"/>
        <v>6.8194800327333466E-4</v>
      </c>
      <c r="BW405" s="240">
        <f t="shared" ca="1" si="665"/>
        <v>2.7796726034766796E-4</v>
      </c>
      <c r="BX405" s="240">
        <f t="shared" ca="1" si="666"/>
        <v>-4.1988228432862824E-4</v>
      </c>
      <c r="BY405" s="240">
        <f t="shared" ca="1" si="667"/>
        <v>-6.7382953771479026E-4</v>
      </c>
      <c r="BZ405" s="240">
        <f t="shared" ca="1" si="668"/>
        <v>-2.1539980618281719E-4</v>
      </c>
      <c r="CA405" s="240">
        <f t="shared" ca="1" si="669"/>
        <v>4.7075200621972543E-4</v>
      </c>
      <c r="CB405" s="240">
        <f t="shared" ca="1" si="670"/>
        <v>6.5922172535535801E-4</v>
      </c>
      <c r="CC405" s="240">
        <f t="shared" ca="1" si="671"/>
        <v>1.5075793413491428E-4</v>
      </c>
      <c r="CD405" s="240">
        <f t="shared" ca="1" si="672"/>
        <v>-5.1708812895170334E-4</v>
      </c>
      <c r="CE405" s="240">
        <f t="shared" ca="1" si="673"/>
        <v>-6.3826524741350174E-4</v>
      </c>
      <c r="CF405" s="240">
        <f t="shared" ca="1" si="674"/>
        <v>-8.4664180768622322E-5</v>
      </c>
      <c r="CG405" s="240">
        <f t="shared" ca="1" si="675"/>
        <v>5.5844441033275178E-4</v>
      </c>
      <c r="CH405" s="240">
        <f t="shared" ca="1" si="676"/>
        <v>6.1116192622777778E-4</v>
      </c>
      <c r="CI405" s="240">
        <f t="shared" ca="1" si="677"/>
        <v>1.7755065059379428E-5</v>
      </c>
      <c r="CJ405" s="240">
        <f t="shared" ca="1" si="678"/>
        <v>-5.9442256676552822E-4</v>
      </c>
      <c r="CK405" s="240">
        <f t="shared" ca="1" si="679"/>
        <v>-5.7817278159738702E-4</v>
      </c>
      <c r="CL405" s="240">
        <f t="shared" ca="1" si="680"/>
        <v>4.932504163229114E-5</v>
      </c>
      <c r="CM405" s="240">
        <f t="shared" ca="1" si="681"/>
        <v>6.2467610893592409E-4</v>
      </c>
      <c r="CN405" s="240">
        <f t="shared" ca="1" si="682"/>
        <v>5.3961551701882122E-4</v>
      </c>
      <c r="CO405" s="240">
        <f t="shared" ca="1" si="683"/>
        <v>-1.159301212092322E-4</v>
      </c>
      <c r="CP405" s="240">
        <f t="shared" ca="1" si="684"/>
        <v>-6.4891367869457004E-4</v>
      </c>
      <c r="CQ405" s="240">
        <f t="shared" ca="1" si="685"/>
        <v>-4.9586146002751641E-4</v>
      </c>
      <c r="CR405" s="240">
        <f t="shared" ca="1" si="686"/>
        <v>1.8141873034507763E-4</v>
      </c>
      <c r="CS405" s="240">
        <f t="shared" ca="1" si="687"/>
        <v>6.669018549950869E-4</v>
      </c>
      <c r="CT405" s="240">
        <f t="shared" ca="1" si="688"/>
        <v>4.4733198611069985E-4</v>
      </c>
      <c r="CU405" s="240">
        <f t="shared" ca="1" si="689"/>
        <v>-2.4516017793413397E-4</v>
      </c>
      <c r="CV405" s="240">
        <f t="shared" ca="1" si="690"/>
        <v>-6.784674018663633E-4</v>
      </c>
      <c r="CW405" s="240">
        <f t="shared" ca="1" si="691"/>
        <v>-3.9449446063109908E-4</v>
      </c>
      <c r="CX405" s="240">
        <f t="shared" ca="1" si="692"/>
        <v>3.0654059899149898E-4</v>
      </c>
      <c r="CY405" s="240">
        <f t="shared" ca="1" si="693"/>
        <v>6.8349893676965788E-4</v>
      </c>
      <c r="CZ405" s="240">
        <f t="shared" ca="1" si="694"/>
        <v>3.3785773784301238E-4</v>
      </c>
      <c r="DA405" s="240">
        <f t="shared" ca="1" si="695"/>
        <v>-3.6496886650843891E-4</v>
      </c>
      <c r="DB405" s="240">
        <f t="shared" ca="1" si="696"/>
        <v>-6.8194800327333498E-4</v>
      </c>
      <c r="DC405" s="240">
        <f t="shared" ca="1" si="697"/>
        <v>-2.77967260347671E-4</v>
      </c>
      <c r="DD405" s="240">
        <f t="shared" ca="1" si="698"/>
        <v>4.1988228432862564E-4</v>
      </c>
      <c r="DE405" s="240">
        <f t="shared" ca="1" si="699"/>
        <v>6.738295377147908E-4</v>
      </c>
      <c r="DF405" s="240">
        <f t="shared" ca="1" si="700"/>
        <v>2.1539980618282036E-4</v>
      </c>
      <c r="DG405" s="240">
        <f t="shared" ca="1" si="701"/>
        <v>-4.7075200621972299E-4</v>
      </c>
      <c r="DH405" s="240">
        <f t="shared" ca="1" si="702"/>
        <v>-6.5922172535535888E-4</v>
      </c>
      <c r="DI405" s="240">
        <f t="shared" ca="1" si="703"/>
        <v>-1.5075793413491756E-4</v>
      </c>
      <c r="DJ405" s="240">
        <f t="shared" ca="1" si="704"/>
        <v>5.1708812895170117E-4</v>
      </c>
      <c r="DK405" s="240">
        <f t="shared" ca="1" si="705"/>
        <v>6.3826524741350294E-4</v>
      </c>
      <c r="DL405" s="240">
        <f t="shared" ca="1" si="706"/>
        <v>8.4664180768625683E-5</v>
      </c>
      <c r="DM405" s="240">
        <f t="shared" ca="1" si="707"/>
        <v>-5.5844441033274994E-4</v>
      </c>
      <c r="DN405" s="240">
        <f t="shared" ca="1" si="708"/>
        <v>-6.1116192622777919E-4</v>
      </c>
      <c r="DO405" s="240">
        <f t="shared" ca="1" si="709"/>
        <v>-1.7755065059382844E-5</v>
      </c>
      <c r="DP405" s="240">
        <f t="shared" ca="1" si="710"/>
        <v>5.944225667655266E-4</v>
      </c>
      <c r="DQ405" s="240">
        <f t="shared" ca="1" si="711"/>
        <v>5.7817278159738887E-4</v>
      </c>
      <c r="DR405" s="240">
        <f t="shared" ca="1" si="712"/>
        <v>-4.9325041632287779E-5</v>
      </c>
      <c r="DS405" s="240">
        <f t="shared" ca="1" si="713"/>
        <v>-6.2467610893592268E-4</v>
      </c>
      <c r="DT405" s="240">
        <f t="shared" ca="1" si="714"/>
        <v>-5.3961551701882317E-4</v>
      </c>
      <c r="DU405" s="240">
        <f t="shared" ca="1" si="715"/>
        <v>1.1593012120922886E-4</v>
      </c>
      <c r="DV405" s="240">
        <f t="shared" ca="1" si="716"/>
        <v>6.4891367869456896E-4</v>
      </c>
      <c r="DW405" s="240">
        <f t="shared" ca="1" si="717"/>
        <v>4.9586146002751879E-4</v>
      </c>
      <c r="DX405" s="240">
        <f t="shared" ca="1" si="718"/>
        <v>-1.8141873034507438E-4</v>
      </c>
      <c r="DY405" s="240">
        <f t="shared" ca="1" si="719"/>
        <v>-6.6690185499508614E-4</v>
      </c>
      <c r="DZ405" s="240">
        <f t="shared" ca="1" si="720"/>
        <v>-4.4733198611070235E-4</v>
      </c>
      <c r="EA405" s="240">
        <f t="shared" ca="1" si="721"/>
        <v>2.4516017793413088E-4</v>
      </c>
      <c r="EB405" s="240">
        <f t="shared" ca="1" si="722"/>
        <v>6.7846740186636287E-4</v>
      </c>
      <c r="EC405" s="240">
        <f t="shared" ca="1" si="723"/>
        <v>3.9449446063110185E-4</v>
      </c>
      <c r="ED405" s="240">
        <f t="shared" ca="1" si="724"/>
        <v>-3.06540598991496E-4</v>
      </c>
      <c r="EE405" s="240">
        <f t="shared" ca="1" si="725"/>
        <v>-6.8349893676965777E-4</v>
      </c>
      <c r="EF405" s="240">
        <f t="shared" ca="1" si="726"/>
        <v>-3.3785773784301537E-4</v>
      </c>
      <c r="EG405" s="240">
        <f t="shared" ca="1" si="727"/>
        <v>3.6496886650843604E-4</v>
      </c>
      <c r="EH405" s="240">
        <f t="shared" ca="1" si="728"/>
        <v>6.819480032733352E-4</v>
      </c>
      <c r="EI405" s="240">
        <f t="shared" ca="1" si="729"/>
        <v>2.7796726034767409E-4</v>
      </c>
      <c r="EJ405" s="240">
        <f t="shared" ca="1" si="730"/>
        <v>-4.1988228432862299E-4</v>
      </c>
      <c r="EK405" s="240">
        <f t="shared" ca="1" si="731"/>
        <v>-6.7382953771479134E-4</v>
      </c>
      <c r="EL405" s="240">
        <f t="shared" ca="1" si="732"/>
        <v>-2.1539980618282353E-4</v>
      </c>
      <c r="EM405" s="240">
        <f t="shared" ca="1" si="733"/>
        <v>4.7075200621972055E-4</v>
      </c>
      <c r="EN405" s="240">
        <f t="shared" ca="1" si="734"/>
        <v>6.5922172535535974E-4</v>
      </c>
      <c r="EO405" s="240">
        <f t="shared" ca="1" si="735"/>
        <v>1.5075793413492079E-4</v>
      </c>
      <c r="EP405" s="240">
        <f t="shared" ca="1" si="736"/>
        <v>-5.17088128951699E-4</v>
      </c>
      <c r="EQ405" s="240">
        <f t="shared" ca="1" si="737"/>
        <v>-6.3826524741350424E-4</v>
      </c>
      <c r="ER405" s="240">
        <f t="shared" ca="1" si="738"/>
        <v>-8.4664180768628935E-5</v>
      </c>
      <c r="ES405" s="240">
        <f t="shared" ca="1" si="739"/>
        <v>5.5844441033274799E-4</v>
      </c>
      <c r="ET405" s="240">
        <f t="shared" ca="1" si="740"/>
        <v>6.1116192622778071E-4</v>
      </c>
      <c r="EU405" s="240">
        <f t="shared" ca="1" si="741"/>
        <v>1.7755065059386096E-5</v>
      </c>
      <c r="EV405" s="240">
        <f t="shared" ca="1" si="742"/>
        <v>-5.9442256676552497E-4</v>
      </c>
      <c r="EW405" s="240">
        <f t="shared" ca="1" si="743"/>
        <v>-5.781727815973906E-4</v>
      </c>
      <c r="EX405" s="240">
        <f t="shared" ca="1" si="744"/>
        <v>4.9325041632284418E-5</v>
      </c>
      <c r="EY405" s="240">
        <f t="shared" ca="1" si="745"/>
        <v>6.2467610893592127E-4</v>
      </c>
      <c r="EZ405" s="240">
        <f t="shared" ca="1" si="746"/>
        <v>5.3961551701882534E-4</v>
      </c>
      <c r="FA405" s="240">
        <f t="shared" ca="1" si="747"/>
        <v>-1.1593012120922558E-4</v>
      </c>
      <c r="FB405" s="240">
        <f t="shared" ca="1" si="748"/>
        <v>-6.4891367869456787E-4</v>
      </c>
      <c r="FC405" s="240">
        <f t="shared" ca="1" si="749"/>
        <v>-4.9586146002752107E-4</v>
      </c>
      <c r="FD405" s="240">
        <f t="shared" ca="1" si="750"/>
        <v>1.8141873034507118E-4</v>
      </c>
      <c r="FE405" s="240">
        <f t="shared" ca="1" si="751"/>
        <v>6.6690185499508538E-4</v>
      </c>
      <c r="FF405" s="240">
        <f t="shared" ca="1" si="752"/>
        <v>4.473319861107049E-4</v>
      </c>
      <c r="FG405" s="240">
        <f t="shared" ca="1" si="753"/>
        <v>-2.4516017793412774E-4</v>
      </c>
      <c r="FH405" s="240">
        <f t="shared" ca="1" si="754"/>
        <v>-6.7846740186636243E-4</v>
      </c>
      <c r="FI405" s="240">
        <f t="shared" ca="1" si="755"/>
        <v>-3.9449446063110456E-4</v>
      </c>
      <c r="FJ405" s="240">
        <f t="shared" ca="1" si="756"/>
        <v>3.0654059899149302E-4</v>
      </c>
      <c r="FK405" s="240">
        <f t="shared" ca="1" si="757"/>
        <v>6.8349893676965766E-4</v>
      </c>
      <c r="FL405" s="240">
        <f t="shared" ca="1" si="758"/>
        <v>3.3785773784301824E-4</v>
      </c>
      <c r="FM405" s="240">
        <f t="shared" ca="1" si="759"/>
        <v>-3.6496886650843322E-4</v>
      </c>
      <c r="FN405" s="240">
        <f t="shared" ca="1" si="760"/>
        <v>-6.8194800327333552E-4</v>
      </c>
      <c r="FO405" s="240">
        <f t="shared" ca="1" si="761"/>
        <v>-2.7796726034767712E-4</v>
      </c>
      <c r="FP405" s="240">
        <f t="shared" ca="1" si="762"/>
        <v>4.1988228432862028E-4</v>
      </c>
      <c r="FQ405" s="240">
        <f t="shared" ca="1" si="763"/>
        <v>6.7382953771479199E-4</v>
      </c>
      <c r="FR405" s="240">
        <f t="shared" ca="1" si="764"/>
        <v>2.153998061828267E-4</v>
      </c>
      <c r="FS405" s="240">
        <f t="shared" ca="1" si="765"/>
        <v>-4.7075200621971816E-4</v>
      </c>
      <c r="FT405" s="240">
        <f t="shared" ca="1" si="766"/>
        <v>-6.5922172535536061E-4</v>
      </c>
      <c r="FU405" s="240">
        <f t="shared" ca="1" si="767"/>
        <v>-1.5075793413492407E-4</v>
      </c>
      <c r="FV405" s="240">
        <f t="shared" ca="1" si="768"/>
        <v>5.1708812895169673E-4</v>
      </c>
      <c r="FW405" s="240">
        <f t="shared" ca="1" si="769"/>
        <v>6.3826524741350521E-4</v>
      </c>
      <c r="FX405" s="240">
        <f t="shared" ca="1" si="770"/>
        <v>8.4664180768632296E-5</v>
      </c>
      <c r="FY405" s="240">
        <f t="shared" ca="1" si="771"/>
        <v>-5.5844441033274603E-4</v>
      </c>
      <c r="FZ405" s="240">
        <f t="shared" ca="1" si="772"/>
        <v>-6.1116192622778223E-4</v>
      </c>
      <c r="GA405" s="240">
        <f t="shared" ca="1" si="773"/>
        <v>-1.7755065059389457E-5</v>
      </c>
      <c r="GB405" s="240">
        <f t="shared" ca="1" si="774"/>
        <v>5.9442256676552323E-4</v>
      </c>
      <c r="GC405" s="240">
        <f t="shared" ca="1" si="775"/>
        <v>5.7817278159739234E-4</v>
      </c>
      <c r="GD405" s="240">
        <f t="shared" ca="1" si="776"/>
        <v>-4.9325041632281084E-5</v>
      </c>
      <c r="GE405" s="240">
        <f t="shared" ca="1" si="777"/>
        <v>-6.2467610893591997E-4</v>
      </c>
      <c r="GF405" s="240">
        <f t="shared" ca="1" si="778"/>
        <v>-5.3961551701882729E-4</v>
      </c>
      <c r="GG405" s="240">
        <f t="shared" ca="1" si="779"/>
        <v>1.1593012120922228E-4</v>
      </c>
      <c r="GH405" s="240">
        <f t="shared" ca="1" si="780"/>
        <v>6.4891367869456679E-4</v>
      </c>
      <c r="GI405" s="240">
        <f t="shared" ca="1" si="781"/>
        <v>4.9586146002752335E-4</v>
      </c>
      <c r="GJ405" s="240">
        <f t="shared" ca="1" si="782"/>
        <v>-1.8141873034506796E-4</v>
      </c>
      <c r="GK405" s="240">
        <f t="shared" ca="1" si="783"/>
        <v>-6.6690185499508462E-4</v>
      </c>
      <c r="GL405" s="240">
        <f t="shared" ca="1" si="784"/>
        <v>-4.4733198611070739E-4</v>
      </c>
      <c r="GM405" s="240">
        <f t="shared" ca="1" si="785"/>
        <v>2.4516017793412459E-4</v>
      </c>
      <c r="GN405" s="240">
        <f t="shared" ca="1" si="786"/>
        <v>6.7846740186636211E-4</v>
      </c>
      <c r="GO405" s="240">
        <f t="shared" ca="1" si="787"/>
        <v>3.9449446063110727E-4</v>
      </c>
      <c r="GP405" s="240">
        <f t="shared" ca="1" si="788"/>
        <v>-3.0654059899149004E-4</v>
      </c>
      <c r="GQ405" s="240">
        <f t="shared" ca="1" si="789"/>
        <v>-6.8349893676965755E-4</v>
      </c>
      <c r="GR405" s="240">
        <f t="shared" ca="1" si="790"/>
        <v>-3.3785773784302111E-4</v>
      </c>
      <c r="GS405" s="240">
        <f t="shared" ca="1" si="791"/>
        <v>3.649688665084304E-4</v>
      </c>
      <c r="GT405" s="240">
        <f t="shared" ca="1" si="792"/>
        <v>6.8194800327333563E-4</v>
      </c>
      <c r="GU405" s="240">
        <f t="shared" ca="1" si="793"/>
        <v>2.7796726034768021E-4</v>
      </c>
      <c r="GV405" s="240">
        <f t="shared" ca="1" si="794"/>
        <v>-4.1988228432861762E-4</v>
      </c>
      <c r="GW405" s="240">
        <f t="shared" ca="1" si="795"/>
        <v>-6.7382953771479254E-4</v>
      </c>
      <c r="GX405" s="240">
        <f t="shared" ca="1" si="796"/>
        <v>-2.1539980618282995E-4</v>
      </c>
      <c r="GY405" s="240">
        <f t="shared" ca="1" si="797"/>
        <v>4.7075200621971567E-4</v>
      </c>
      <c r="GZ405" s="240">
        <f t="shared" ca="1" si="798"/>
        <v>6.5922172535536148E-4</v>
      </c>
      <c r="HA405" s="240">
        <f t="shared" ca="1" si="799"/>
        <v>1.507579341349274E-4</v>
      </c>
      <c r="HB405" s="240">
        <f t="shared" ca="1" si="800"/>
        <v>-5.1708812895169456E-4</v>
      </c>
      <c r="HC405" s="240">
        <f t="shared" ca="1" si="801"/>
        <v>-6.3826524741350651E-4</v>
      </c>
      <c r="HD405" s="240">
        <f t="shared" ca="1" si="802"/>
        <v>-8.4664180768635603E-5</v>
      </c>
      <c r="HE405" s="240">
        <f t="shared" ca="1" si="803"/>
        <v>5.5844441033274408E-4</v>
      </c>
      <c r="HF405" s="240">
        <f t="shared" ca="1" si="804"/>
        <v>6.1116192622778375E-4</v>
      </c>
      <c r="HG405" s="240">
        <f t="shared" ca="1" si="805"/>
        <v>1.7755065059392873E-5</v>
      </c>
      <c r="HH405" s="240">
        <f t="shared" ca="1" si="806"/>
        <v>-5.9442256676552161E-4</v>
      </c>
      <c r="HI405" s="240">
        <f t="shared" ca="1" si="807"/>
        <v>-5.7817278159739418E-4</v>
      </c>
      <c r="HJ405" s="240">
        <f t="shared" ca="1" si="808"/>
        <v>4.932504163227775E-5</v>
      </c>
      <c r="HK405" s="240">
        <f t="shared" ca="1" si="809"/>
        <v>6.2467610893591867E-4</v>
      </c>
      <c r="HL405" s="240">
        <f t="shared" ca="1" si="810"/>
        <v>5.3961551701882946E-4</v>
      </c>
      <c r="HM405" s="240">
        <f t="shared" ca="1" si="811"/>
        <v>-1.1593012120921894E-4</v>
      </c>
      <c r="HN405" s="240">
        <f t="shared" ca="1" si="812"/>
        <v>-6.4891367869456581E-4</v>
      </c>
      <c r="HO405" s="240">
        <f t="shared" ca="1" si="813"/>
        <v>-4.9586146002752562E-4</v>
      </c>
      <c r="HP405" s="240">
        <f t="shared" ca="1" si="814"/>
        <v>1.8141873034506476E-4</v>
      </c>
      <c r="HQ405" s="240">
        <f t="shared" ca="1" si="815"/>
        <v>6.6690185499508397E-4</v>
      </c>
      <c r="HR405" s="240">
        <f t="shared" ca="1" si="816"/>
        <v>4.4733198611070994E-4</v>
      </c>
      <c r="HS405" s="240">
        <f t="shared" ca="1" si="817"/>
        <v>-2.451601779341215E-4</v>
      </c>
      <c r="HT405" s="240">
        <f t="shared" ca="1" si="818"/>
        <v>-6.7846740186636167E-4</v>
      </c>
      <c r="HU405" s="240">
        <f t="shared" ca="1" si="819"/>
        <v>-3.9449446063111003E-4</v>
      </c>
      <c r="HV405" s="240">
        <f t="shared" ca="1" si="820"/>
        <v>3.06540598991487E-4</v>
      </c>
      <c r="HW405" s="240">
        <f t="shared" ca="1" si="821"/>
        <v>6.8349893676965755E-4</v>
      </c>
      <c r="HX405" s="240">
        <f t="shared" ca="1" si="822"/>
        <v>3.3785773784302398E-4</v>
      </c>
      <c r="HY405" s="240">
        <f t="shared" ca="1" si="823"/>
        <v>-3.6496886650842753E-4</v>
      </c>
      <c r="HZ405" s="240">
        <f t="shared" ca="1" si="824"/>
        <v>-6.8194800327333596E-4</v>
      </c>
      <c r="IA405" s="240">
        <f t="shared" ca="1" si="825"/>
        <v>-2.7796726034768325E-4</v>
      </c>
      <c r="IB405" s="240">
        <f t="shared" ca="1" si="826"/>
        <v>4.1988228432861502E-4</v>
      </c>
      <c r="IC405" s="240">
        <f t="shared" ca="1" si="827"/>
        <v>6.7382953771479308E-4</v>
      </c>
      <c r="ID405" s="240">
        <f t="shared" ca="1" si="828"/>
        <v>2.1539980618283313E-4</v>
      </c>
      <c r="IE405" s="240">
        <f t="shared" ca="1" si="829"/>
        <v>-8.3233776241487358E-4</v>
      </c>
      <c r="IF405" s="240">
        <f t="shared" ca="1" si="830"/>
        <v>-6.5922172535536235E-4</v>
      </c>
      <c r="IG405" s="240">
        <f t="shared" ca="1" si="831"/>
        <v>-1.5075793413493066E-4</v>
      </c>
      <c r="IH405" s="240">
        <f t="shared" ca="1" si="832"/>
        <v>5.1708812895169239E-4</v>
      </c>
      <c r="II405" s="240">
        <f t="shared" ca="1" si="833"/>
        <v>6.3826524741350771E-4</v>
      </c>
      <c r="IJ405" s="240">
        <f t="shared" ca="1" si="834"/>
        <v>8.466418076863891E-5</v>
      </c>
      <c r="IK405" s="240">
        <f t="shared" ca="1" si="835"/>
        <v>-5.5844441033274213E-4</v>
      </c>
      <c r="IL405" s="240">
        <f t="shared" ca="1" si="836"/>
        <v>-6.1116192622778526E-4</v>
      </c>
      <c r="IM405" s="240">
        <f t="shared" ca="1" si="837"/>
        <v>-1.7755065059396179E-5</v>
      </c>
      <c r="IN405" s="240">
        <f t="shared" ca="1" si="838"/>
        <v>5.9442256676551998E-4</v>
      </c>
      <c r="IO405" s="240">
        <f t="shared" ca="1" si="839"/>
        <v>5.7817278159739592E-4</v>
      </c>
      <c r="IP405" s="240">
        <f t="shared" ca="1" si="840"/>
        <v>-4.9325041632274362E-5</v>
      </c>
      <c r="IQ405" s="240">
        <f t="shared" ca="1" si="841"/>
        <v>-6.2467610893591726E-4</v>
      </c>
      <c r="IR405" s="240">
        <f t="shared" ca="1" si="842"/>
        <v>-5.3961551701883141E-4</v>
      </c>
      <c r="IS405" s="240">
        <f t="shared" ca="1" si="843"/>
        <v>1.1593012120921561E-4</v>
      </c>
      <c r="IT405" s="240">
        <f t="shared" ca="1" si="844"/>
        <v>6.4891367869456473E-4</v>
      </c>
      <c r="IU405" s="240">
        <f t="shared" ca="1" si="845"/>
        <v>4.9586146002752801E-4</v>
      </c>
      <c r="IV405" s="240">
        <f t="shared" ca="1" si="846"/>
        <v>-1.8141873034506148E-4</v>
      </c>
      <c r="IW405" s="240">
        <f t="shared" ca="1" si="847"/>
        <v>-6.6690185499508321E-4</v>
      </c>
      <c r="IX405" s="240">
        <f t="shared" ca="1" si="848"/>
        <v>-4.4733198611071243E-4</v>
      </c>
      <c r="IY405" s="240">
        <f t="shared" ca="1" si="849"/>
        <v>2.4516017793411836E-4</v>
      </c>
      <c r="IZ405" s="240">
        <f t="shared" ca="1" si="850"/>
        <v>6.7846740186636124E-4</v>
      </c>
      <c r="JA405" s="240">
        <f t="shared" ca="1" si="851"/>
        <v>3.9449446063111274E-4</v>
      </c>
      <c r="JB405" s="240">
        <f t="shared" ca="1" si="852"/>
        <v>-3.0654059899148402E-4</v>
      </c>
    </row>
    <row r="406" spans="2:262">
      <c r="B406" s="248">
        <v>45</v>
      </c>
      <c r="C406" s="247">
        <f t="shared" si="853"/>
        <v>8.7890625000000046E-4</v>
      </c>
      <c r="D406" s="244">
        <f t="shared" ca="1" si="597"/>
        <v>12.255898463985442</v>
      </c>
      <c r="E406" s="243">
        <f ca="1">AY361</f>
        <v>0.25589846398544258</v>
      </c>
      <c r="F406" s="242">
        <v>45</v>
      </c>
      <c r="G406" s="240">
        <f t="shared" ca="1" si="854"/>
        <v>9.6265068394259788E-4</v>
      </c>
      <c r="H406" s="240">
        <f t="shared" ca="1" si="598"/>
        <v>3.5513850008199384E-4</v>
      </c>
      <c r="I406" s="240">
        <f t="shared" ca="1" si="599"/>
        <v>-6.4330209747578233E-4</v>
      </c>
      <c r="J406" s="240">
        <f t="shared" ca="1" si="600"/>
        <v>-9.3361032291336128E-4</v>
      </c>
      <c r="K406" s="240">
        <f t="shared" ca="1" si="601"/>
        <v>-1.9622145985290419E-4</v>
      </c>
      <c r="L406" s="240">
        <f t="shared" ca="1" si="602"/>
        <v>7.5716353997089736E-4</v>
      </c>
      <c r="M406" s="240">
        <f t="shared" ca="1" si="603"/>
        <v>8.7708007179751165E-4</v>
      </c>
      <c r="N406" s="240">
        <f t="shared" ca="1" si="604"/>
        <v>3.1526734617977163E-5</v>
      </c>
      <c r="O406" s="240">
        <f t="shared" ca="1" si="605"/>
        <v>-8.4873051765499874E-4</v>
      </c>
      <c r="P406" s="240">
        <f t="shared" ca="1" si="606"/>
        <v>-7.9472444774059028E-4</v>
      </c>
      <c r="Q406" s="240">
        <f t="shared" ca="1" si="607"/>
        <v>1.340962863396595E-4</v>
      </c>
      <c r="R406" s="240">
        <f t="shared" ca="1" si="608"/>
        <v>9.1530686694642845E-4</v>
      </c>
      <c r="S406" s="240">
        <f t="shared" ca="1" si="609"/>
        <v>6.8896838863989228E-4</v>
      </c>
      <c r="T406" s="240">
        <f t="shared" ca="1" si="610"/>
        <v>-2.9577088033368133E-4</v>
      </c>
      <c r="U406" s="241">
        <f t="shared" ca="1" si="611"/>
        <v>-9.5493226619977189E-4</v>
      </c>
      <c r="V406" s="240">
        <f t="shared" ca="1" si="612"/>
        <v>-5.6292585153865137E-4</v>
      </c>
      <c r="W406" s="240">
        <f t="shared" ca="1" si="613"/>
        <v>4.4873658498528128E-4</v>
      </c>
      <c r="X406" s="240">
        <f t="shared" ca="1" si="614"/>
        <v>9.6643995681845154E-4</v>
      </c>
      <c r="Y406" s="240">
        <f t="shared" ca="1" si="615"/>
        <v>4.2030812304768683E-4</v>
      </c>
      <c r="Z406" s="240">
        <f t="shared" ca="1" si="616"/>
        <v>-5.8848936868224585E-4</v>
      </c>
      <c r="AA406" s="240">
        <f t="shared" ca="1" si="617"/>
        <v>-9.4949109812933637E-4</v>
      </c>
      <c r="AB406" s="240">
        <f t="shared" ca="1" si="618"/>
        <v>-2.6531454156804036E-4</v>
      </c>
      <c r="AC406" s="240">
        <f t="shared" ca="1" si="619"/>
        <v>7.1091425050711786E-4</v>
      </c>
      <c r="AD406" s="240">
        <f t="shared" ca="1" si="620"/>
        <v>9.0458474444986736E-4</v>
      </c>
      <c r="AE406" s="240">
        <f t="shared" ca="1" si="621"/>
        <v>1.0250884896763628E-4</v>
      </c>
      <c r="AF406" s="240">
        <f t="shared" ca="1" si="622"/>
        <v>-8.124064646784627E-4</v>
      </c>
      <c r="AG406" s="240">
        <f t="shared" ca="1" si="623"/>
        <v>-8.330431505758015E-4</v>
      </c>
      <c r="AH406" s="240">
        <f t="shared" ca="1" si="624"/>
        <v>6.3315187498366862E-5</v>
      </c>
      <c r="AI406" s="240">
        <f t="shared" ca="1" si="625"/>
        <v>8.8997760185274279E-4</v>
      </c>
      <c r="AJ406" s="240">
        <f t="shared" ca="1" si="626"/>
        <v>7.3697283836529214E-4</v>
      </c>
      <c r="AK406" s="240">
        <f t="shared" ca="1" si="627"/>
        <v>-2.272749262992423E-4</v>
      </c>
      <c r="AL406" s="240">
        <f t="shared" ca="1" si="628"/>
        <v>-9.413436019864058E-4</v>
      </c>
      <c r="AM406" s="240">
        <f t="shared" ca="1" si="629"/>
        <v>-6.1920257080268302E-4</v>
      </c>
      <c r="AN406" s="240">
        <f t="shared" ca="1" si="630"/>
        <v>3.8454261961811222E-4</v>
      </c>
      <c r="AO406" s="240">
        <f t="shared" ca="1" si="631"/>
        <v>9.6499200783341666E-4</v>
      </c>
      <c r="AP406" s="240">
        <f t="shared" ca="1" si="632"/>
        <v>4.8320005987798564E-4</v>
      </c>
      <c r="AQ406" s="240">
        <f t="shared" ca="1" si="633"/>
        <v>-5.3048756501155963E-4</v>
      </c>
      <c r="AR406" s="240">
        <f t="shared" ca="1" si="634"/>
        <v>-9.6022649881815313E-4</v>
      </c>
      <c r="AS406" s="240">
        <f t="shared" ca="1" si="635"/>
        <v>-3.3296986079487095E-4</v>
      </c>
      <c r="AT406" s="240">
        <f t="shared" ca="1" si="636"/>
        <v>6.6081245512436722E-4</v>
      </c>
      <c r="AU406" s="240">
        <f t="shared" ca="1" si="637"/>
        <v>9.2718739399645807E-4</v>
      </c>
      <c r="AV406" s="240">
        <f t="shared" ca="1" si="638"/>
        <v>1.7293545898310292E-4</v>
      </c>
      <c r="AW406" s="240">
        <f t="shared" ca="1" si="639"/>
        <v>-7.7167991068080946E-4</v>
      </c>
      <c r="AX406" s="240">
        <f t="shared" ca="1" si="640"/>
        <v>-8.6684752040100009E-4</v>
      </c>
      <c r="AY406" s="240">
        <f t="shared" ca="1" si="641"/>
        <v>-7.8090218297714492E-6</v>
      </c>
      <c r="AZ406" s="240">
        <f t="shared" ca="1" si="642"/>
        <v>8.5982547102462614E-4</v>
      </c>
      <c r="BA406" s="240">
        <f t="shared" ca="1" si="643"/>
        <v>7.809835684263358E-4</v>
      </c>
      <c r="BB406" s="240">
        <f t="shared" ca="1" si="644"/>
        <v>-1.5754734974750105E-4</v>
      </c>
      <c r="BC406" s="240">
        <f t="shared" ca="1" si="645"/>
        <v>-9.2265371523339958E-4</v>
      </c>
      <c r="BD406" s="240">
        <f t="shared" ca="1" si="646"/>
        <v>-6.7212377768620477E-4</v>
      </c>
      <c r="BE406" s="240">
        <f t="shared" ca="1" si="647"/>
        <v>3.1826478447745247E-4</v>
      </c>
      <c r="BF406" s="240">
        <f t="shared" ca="1" si="648"/>
        <v>9.5831468354849693E-4</v>
      </c>
      <c r="BG406" s="240">
        <f t="shared" ca="1" si="649"/>
        <v>5.4347349371808968E-4</v>
      </c>
      <c r="BH406" s="240">
        <f t="shared" ca="1" si="650"/>
        <v>-4.696110032632435E-4</v>
      </c>
      <c r="BI406" s="240">
        <f t="shared" ca="1" si="651"/>
        <v>-9.6575834891333479E-4</v>
      </c>
      <c r="BJ406" s="240">
        <f t="shared" ca="1" si="652"/>
        <v>-3.9882078749667625E-4</v>
      </c>
      <c r="BK406" s="240">
        <f t="shared" ca="1" si="653"/>
        <v>6.0712965979277541E-4</v>
      </c>
      <c r="BL406" s="240">
        <f t="shared" ca="1" si="654"/>
        <v>9.4476553472103728E-4</v>
      </c>
      <c r="BM406" s="240">
        <f t="shared" ca="1" si="655"/>
        <v>2.4242491676276231E-4</v>
      </c>
      <c r="BN406" s="240">
        <f t="shared" ca="1" si="656"/>
        <v>-7.2677155638681246E-4</v>
      </c>
      <c r="BO406" s="240">
        <f t="shared" ca="1" si="657"/>
        <v>-8.959543684072045E-4</v>
      </c>
      <c r="BP406" s="240">
        <f t="shared" ca="1" si="658"/>
        <v>-7.8890913392030385E-5</v>
      </c>
      <c r="BQ406" s="240">
        <f t="shared" ca="1" si="659"/>
        <v>8.2501387147149575E-4</v>
      </c>
      <c r="BR406" s="240">
        <f t="shared" ca="1" si="660"/>
        <v>8.2076208086361458E-4</v>
      </c>
      <c r="BS406" s="240">
        <f t="shared" ca="1" si="661"/>
        <v>-8.6966010457156307E-5</v>
      </c>
      <c r="BT406" s="240">
        <f t="shared" ca="1" si="662"/>
        <v>-8.9896388805641109E-4</v>
      </c>
      <c r="BU406" s="240">
        <f t="shared" ca="1" si="663"/>
        <v>-7.2140268758388469E-4</v>
      </c>
      <c r="BV406" s="240">
        <f t="shared" ca="1" si="664"/>
        <v>2.5026224489441476E-4</v>
      </c>
      <c r="BW406" s="240">
        <f t="shared" ca="1" si="665"/>
        <v>9.4644416896253283E-4</v>
      </c>
      <c r="BX406" s="240">
        <f t="shared" ca="1" si="666"/>
        <v>6.0080179760776834E-4</v>
      </c>
      <c r="BY406" s="240">
        <f t="shared" ca="1" si="667"/>
        <v>-4.0618957879992243E-4</v>
      </c>
      <c r="BZ406" s="240">
        <f t="shared" ca="1" si="668"/>
        <v>-9.6605667083992188E-4</v>
      </c>
      <c r="CA406" s="240">
        <f t="shared" ca="1" si="669"/>
        <v>-4.6251046979616531E-4</v>
      </c>
      <c r="CB406" s="240">
        <f t="shared" ca="1" si="670"/>
        <v>5.5015677623146224E-4</v>
      </c>
      <c r="CC406" s="240">
        <f t="shared" ca="1" si="671"/>
        <v>9.572239091560021E-4</v>
      </c>
      <c r="CD406" s="240">
        <f t="shared" ca="1" si="672"/>
        <v>3.1060065291415456E-4</v>
      </c>
      <c r="CE406" s="240">
        <f t="shared" ca="1" si="673"/>
        <v>-6.7792476405935951E-4</v>
      </c>
      <c r="CF406" s="240">
        <f t="shared" ca="1" si="674"/>
        <v>-9.2020596206317978E-4</v>
      </c>
      <c r="CG406" s="240">
        <f t="shared" ca="1" si="675"/>
        <v>-1.4954528825929556E-4</v>
      </c>
      <c r="CH406" s="240">
        <f t="shared" ca="1" si="676"/>
        <v>7.85731450267498E-4</v>
      </c>
      <c r="CI406" s="240">
        <f t="shared" ca="1" si="677"/>
        <v>8.5609281247171656E-4</v>
      </c>
      <c r="CJ406" s="240">
        <f t="shared" ca="1" si="678"/>
        <v>-1.5913394821181277E-5</v>
      </c>
      <c r="CK406" s="240">
        <f t="shared" ca="1" si="679"/>
        <v>-8.7040249768145653E-4</v>
      </c>
      <c r="CL406" s="240">
        <f t="shared" ca="1" si="680"/>
        <v>-7.6677225381331551E-4</v>
      </c>
      <c r="CM406" s="240">
        <f t="shared" ca="1" si="681"/>
        <v>1.8090351252291771E-4</v>
      </c>
      <c r="CN406" s="240">
        <f t="shared" ca="1" si="682"/>
        <v>9.2944479142255886E-4</v>
      </c>
      <c r="CO406" s="240">
        <f t="shared" ca="1" si="683"/>
        <v>6.5487430450116859E-4</v>
      </c>
      <c r="CP406" s="240">
        <f t="shared" ca="1" si="684"/>
        <v>-3.4056697781574931E-4</v>
      </c>
      <c r="CQ406" s="240">
        <f t="shared" ca="1" si="685"/>
        <v>-9.6111984796554703E-4</v>
      </c>
      <c r="CR406" s="240">
        <f t="shared" ca="1" si="686"/>
        <v>-5.2369376778669239E-4</v>
      </c>
      <c r="CS406" s="240">
        <f t="shared" ca="1" si="687"/>
        <v>4.9020254543272635E-4</v>
      </c>
      <c r="CT406" s="240">
        <f t="shared" ca="1" si="688"/>
        <v>9.6449500429086346E-4</v>
      </c>
      <c r="CU406" s="240">
        <f t="shared" ca="1" si="689"/>
        <v>3.7709321721615056E-4</v>
      </c>
      <c r="CV406" s="240">
        <f t="shared" ca="1" si="690"/>
        <v>-6.2540423869829136E-4</v>
      </c>
      <c r="CW406" s="240">
        <f t="shared" ca="1" si="691"/>
        <v>-9.3947087988167932E-4</v>
      </c>
      <c r="CX406" s="240">
        <f t="shared" ca="1" si="692"/>
        <v>-2.1938926425247478E-4</v>
      </c>
      <c r="CY406" s="240">
        <f t="shared" ca="1" si="693"/>
        <v>7.4219108225666948E-4</v>
      </c>
      <c r="CZ406" s="240">
        <f t="shared" ca="1" si="694"/>
        <v>8.8678430295491034E-4</v>
      </c>
      <c r="DA406" s="240">
        <f t="shared" ca="1" si="695"/>
        <v>5.522545688010802E-5</v>
      </c>
      <c r="DB406" s="240">
        <f t="shared" ca="1" si="696"/>
        <v>-8.3712432075761347E-4</v>
      </c>
      <c r="DC406" s="240">
        <f t="shared" ca="1" si="697"/>
        <v>-8.0798661476418434E-4</v>
      </c>
      <c r="DD406" s="240">
        <f t="shared" ca="1" si="698"/>
        <v>1.1056444834310467E-4</v>
      </c>
      <c r="DE406" s="240">
        <f t="shared" ca="1" si="699"/>
        <v>9.0740867202833409E-4</v>
      </c>
      <c r="DF406" s="240">
        <f t="shared" ca="1" si="700"/>
        <v>7.0539799079845161E-4</v>
      </c>
      <c r="DG406" s="240">
        <f t="shared" ca="1" si="701"/>
        <v>-2.7309881487117753E-4</v>
      </c>
      <c r="DH406" s="240">
        <f t="shared" ca="1" si="702"/>
        <v>-9.5097463336110525E-4</v>
      </c>
      <c r="DI406" s="240">
        <f t="shared" ca="1" si="703"/>
        <v>-5.8203912387539542E-4</v>
      </c>
      <c r="DJ406" s="240">
        <f t="shared" ca="1" si="704"/>
        <v>4.275918645678579E-4</v>
      </c>
      <c r="DK406" s="240">
        <f t="shared" ca="1" si="705"/>
        <v>9.6653941743109857E-4</v>
      </c>
      <c r="DL406" s="240">
        <f t="shared" ca="1" si="706"/>
        <v>4.4154228070170814E-4</v>
      </c>
      <c r="DM406" s="240">
        <f t="shared" ca="1" si="707"/>
        <v>-5.6949459358105544E-4</v>
      </c>
      <c r="DN406" s="240">
        <f t="shared" ca="1" si="708"/>
        <v>-9.536447236038818E-4</v>
      </c>
      <c r="DO406" s="240">
        <f t="shared" ca="1" si="709"/>
        <v>-2.8804435081422266E-4</v>
      </c>
      <c r="DP406" s="240">
        <f t="shared" ca="1" si="710"/>
        <v>6.9462871646571236E-4</v>
      </c>
      <c r="DQ406" s="240">
        <f t="shared" ca="1" si="711"/>
        <v>9.1267023246707616E-4</v>
      </c>
      <c r="DR406" s="240">
        <f t="shared" ca="1" si="712"/>
        <v>1.2606503704568571E-4</v>
      </c>
      <c r="DS406" s="240">
        <f t="shared" ca="1" si="713"/>
        <v>-7.9930969460893287E-4</v>
      </c>
      <c r="DT406" s="240">
        <f t="shared" ca="1" si="714"/>
        <v>-8.4482242624356893E-4</v>
      </c>
      <c r="DU406" s="240">
        <f t="shared" ca="1" si="715"/>
        <v>3.962622583812697E-5</v>
      </c>
      <c r="DV406" s="240">
        <f t="shared" ca="1" si="716"/>
        <v>8.804552264201291E-4</v>
      </c>
      <c r="DW406" s="240">
        <f t="shared" ca="1" si="717"/>
        <v>7.5209906426606805E-4</v>
      </c>
      <c r="DX406" s="240">
        <f t="shared" ca="1" si="718"/>
        <v>-2.0415070578683561E-4</v>
      </c>
      <c r="DY406" s="240">
        <f t="shared" ca="1" si="719"/>
        <v>-9.3567600482354627E-4</v>
      </c>
      <c r="DZ406" s="240">
        <f t="shared" ca="1" si="720"/>
        <v>-6.3723035952243344E-4</v>
      </c>
      <c r="EA406" s="240">
        <f t="shared" ca="1" si="721"/>
        <v>3.6266402634122955E-4</v>
      </c>
      <c r="EB406" s="240">
        <f t="shared" ca="1" si="722"/>
        <v>9.6334606972476743E-4</v>
      </c>
      <c r="EC406" s="240">
        <f t="shared" ca="1" si="723"/>
        <v>5.0359858831175138E-4</v>
      </c>
      <c r="ED406" s="240">
        <f t="shared" ca="1" si="724"/>
        <v>-5.1049880791870033E-4</v>
      </c>
      <c r="EE406" s="240">
        <f t="shared" ca="1" si="725"/>
        <v>-9.6265068394259896E-4</v>
      </c>
      <c r="EF406" s="240">
        <f t="shared" ca="1" si="726"/>
        <v>-3.5513850008199113E-4</v>
      </c>
      <c r="EG406" s="240">
        <f t="shared" ca="1" si="727"/>
        <v>6.4330209747577572E-4</v>
      </c>
      <c r="EH406" s="240">
        <f t="shared" ca="1" si="728"/>
        <v>9.3361032291335944E-4</v>
      </c>
      <c r="EI406" s="240">
        <f t="shared" ca="1" si="729"/>
        <v>1.9622145985290776E-4</v>
      </c>
      <c r="EJ406" s="240">
        <f t="shared" ca="1" si="730"/>
        <v>-7.571635399708876E-4</v>
      </c>
      <c r="EK406" s="240">
        <f t="shared" ca="1" si="731"/>
        <v>-8.7708007179751132E-4</v>
      </c>
      <c r="EL406" s="240">
        <f t="shared" ca="1" si="732"/>
        <v>-3.152673461798768E-5</v>
      </c>
      <c r="EM406" s="240">
        <f t="shared" ca="1" si="733"/>
        <v>8.4873051765500123E-4</v>
      </c>
      <c r="EN406" s="240">
        <f t="shared" ca="1" si="734"/>
        <v>7.9472444774059342E-4</v>
      </c>
      <c r="EO406" s="240">
        <f t="shared" ca="1" si="735"/>
        <v>-1.3409628633966948E-4</v>
      </c>
      <c r="EP406" s="240">
        <f t="shared" ca="1" si="736"/>
        <v>-9.1530686694642779E-4</v>
      </c>
      <c r="EQ406" s="240">
        <f t="shared" ca="1" si="737"/>
        <v>-6.8896838863990084E-4</v>
      </c>
      <c r="ER406" s="240">
        <f t="shared" ca="1" si="738"/>
        <v>2.9577088033368442E-4</v>
      </c>
      <c r="ES406" s="240">
        <f t="shared" ca="1" si="739"/>
        <v>9.5493226619977048E-4</v>
      </c>
      <c r="ET406" s="240">
        <f t="shared" ca="1" si="740"/>
        <v>5.6292585153864454E-4</v>
      </c>
      <c r="EU406" s="240">
        <f t="shared" ca="1" si="741"/>
        <v>-4.4873658498527965E-4</v>
      </c>
      <c r="EV406" s="240">
        <f t="shared" ca="1" si="742"/>
        <v>-9.6643995681845187E-4</v>
      </c>
      <c r="EW406" s="240">
        <f t="shared" ca="1" si="743"/>
        <v>-4.2030812304768536E-4</v>
      </c>
      <c r="EX406" s="240">
        <f t="shared" ca="1" si="744"/>
        <v>5.8848936868223902E-4</v>
      </c>
      <c r="EY406" s="240">
        <f t="shared" ca="1" si="745"/>
        <v>9.4949109812933561E-4</v>
      </c>
      <c r="EZ406" s="240">
        <f t="shared" ca="1" si="746"/>
        <v>2.6531454156804556E-4</v>
      </c>
      <c r="FA406" s="240">
        <f t="shared" ca="1" si="747"/>
        <v>-7.1091425050712588E-4</v>
      </c>
      <c r="FB406" s="240">
        <f t="shared" ca="1" si="748"/>
        <v>-9.0458474444986791E-4</v>
      </c>
      <c r="FC406" s="240">
        <f t="shared" ca="1" si="749"/>
        <v>-1.0250884896764848E-4</v>
      </c>
      <c r="FD406" s="240">
        <f t="shared" ca="1" si="750"/>
        <v>8.124064646784653E-4</v>
      </c>
      <c r="FE406" s="240">
        <f t="shared" ca="1" si="751"/>
        <v>8.3304315057580421E-4</v>
      </c>
      <c r="FF406" s="240">
        <f t="shared" ca="1" si="752"/>
        <v>-6.3315187498375264E-5</v>
      </c>
      <c r="FG406" s="240">
        <f t="shared" ca="1" si="753"/>
        <v>-8.8997760185274204E-4</v>
      </c>
      <c r="FH406" s="240">
        <f t="shared" ca="1" si="754"/>
        <v>-7.3697283836530244E-4</v>
      </c>
      <c r="FI406" s="240">
        <f t="shared" ca="1" si="755"/>
        <v>2.2727492629924707E-4</v>
      </c>
      <c r="FJ406" s="240">
        <f t="shared" ca="1" si="756"/>
        <v>9.4134360198640384E-4</v>
      </c>
      <c r="FK406" s="240">
        <f t="shared" ca="1" si="757"/>
        <v>6.1920257080267922E-4</v>
      </c>
      <c r="FL406" s="240">
        <f t="shared" ca="1" si="758"/>
        <v>-3.8454261961811038E-4</v>
      </c>
      <c r="FM406" s="240">
        <f t="shared" ca="1" si="759"/>
        <v>-9.6499200783341579E-4</v>
      </c>
      <c r="FN406" s="240">
        <f t="shared" ca="1" si="760"/>
        <v>-4.8320005987798726E-4</v>
      </c>
      <c r="FO406" s="240">
        <f t="shared" ca="1" si="761"/>
        <v>5.3048756501155236E-4</v>
      </c>
      <c r="FP406" s="240">
        <f t="shared" ca="1" si="762"/>
        <v>9.6022649881815259E-4</v>
      </c>
      <c r="FQ406" s="240">
        <f t="shared" ca="1" si="763"/>
        <v>3.3296986079487913E-4</v>
      </c>
      <c r="FR406" s="240">
        <f t="shared" ca="1" si="764"/>
        <v>-6.6081245512437589E-4</v>
      </c>
      <c r="FS406" s="240">
        <f t="shared" ca="1" si="765"/>
        <v>-9.2718739399645861E-4</v>
      </c>
      <c r="FT406" s="240">
        <f t="shared" ca="1" si="766"/>
        <v>-1.7293545898311831E-4</v>
      </c>
      <c r="FU406" s="240">
        <f t="shared" ca="1" si="767"/>
        <v>7.7167991068081239E-4</v>
      </c>
      <c r="FV406" s="240">
        <f t="shared" ca="1" si="768"/>
        <v>8.6684752040100388E-4</v>
      </c>
      <c r="FW406" s="240">
        <f t="shared" ca="1" si="769"/>
        <v>7.8090218297664619E-6</v>
      </c>
      <c r="FX406" s="240">
        <f t="shared" ca="1" si="770"/>
        <v>-8.5982547102462538E-4</v>
      </c>
      <c r="FY406" s="240">
        <f t="shared" ca="1" si="771"/>
        <v>-7.8098356842634502E-4</v>
      </c>
      <c r="FZ406" s="240">
        <f t="shared" ca="1" si="772"/>
        <v>1.5754734974749915E-4</v>
      </c>
      <c r="GA406" s="240">
        <f t="shared" ca="1" si="773"/>
        <v>9.2265371523339709E-4</v>
      </c>
      <c r="GB406" s="240">
        <f t="shared" ca="1" si="774"/>
        <v>6.721237776862013E-4</v>
      </c>
      <c r="GC406" s="240">
        <f t="shared" ca="1" si="775"/>
        <v>-3.1826478447745073E-4</v>
      </c>
      <c r="GD406" s="240">
        <f t="shared" ca="1" si="776"/>
        <v>-9.5831468354849833E-4</v>
      </c>
      <c r="GE406" s="240">
        <f t="shared" ca="1" si="777"/>
        <v>-5.434734937180913E-4</v>
      </c>
      <c r="GF406" s="240">
        <f t="shared" ca="1" si="778"/>
        <v>4.6961100326323581E-4</v>
      </c>
      <c r="GG406" s="240">
        <f t="shared" ca="1" si="779"/>
        <v>9.6575834891333458E-4</v>
      </c>
      <c r="GH406" s="240">
        <f t="shared" ca="1" si="780"/>
        <v>3.9882078749668422E-4</v>
      </c>
      <c r="GI406" s="240">
        <f t="shared" ca="1" si="781"/>
        <v>-6.0712965979278462E-4</v>
      </c>
      <c r="GJ406" s="240">
        <f t="shared" ca="1" si="782"/>
        <v>-9.4476553472103771E-4</v>
      </c>
      <c r="GK406" s="240">
        <f t="shared" ca="1" si="783"/>
        <v>-2.4242491676277749E-4</v>
      </c>
      <c r="GL406" s="240">
        <f t="shared" ca="1" si="784"/>
        <v>7.2677155638681127E-4</v>
      </c>
      <c r="GM406" s="240">
        <f t="shared" ca="1" si="785"/>
        <v>8.9595436840721036E-4</v>
      </c>
      <c r="GN406" s="240">
        <f t="shared" ca="1" si="786"/>
        <v>7.8890913392018513E-5</v>
      </c>
      <c r="GO406" s="240">
        <f t="shared" ca="1" si="787"/>
        <v>-8.2501387147149467E-4</v>
      </c>
      <c r="GP406" s="240">
        <f t="shared" ca="1" si="788"/>
        <v>-8.2076208086360829E-4</v>
      </c>
      <c r="GQ406" s="240">
        <f t="shared" ca="1" si="789"/>
        <v>8.6966010457154464E-5</v>
      </c>
      <c r="GR406" s="240">
        <f t="shared" ca="1" si="790"/>
        <v>8.9896388805640534E-4</v>
      </c>
      <c r="GS406" s="240">
        <f t="shared" ca="1" si="791"/>
        <v>7.2140268758387699E-4</v>
      </c>
      <c r="GT406" s="240">
        <f t="shared" ca="1" si="792"/>
        <v>-2.5026224489441303E-4</v>
      </c>
      <c r="GU406" s="240">
        <f t="shared" ca="1" si="793"/>
        <v>-9.4644416896253521E-4</v>
      </c>
      <c r="GV406" s="240">
        <f t="shared" ca="1" si="794"/>
        <v>-6.0080179760776974E-4</v>
      </c>
      <c r="GW406" s="240">
        <f t="shared" ca="1" si="795"/>
        <v>4.0618957879990823E-4</v>
      </c>
      <c r="GX406" s="240">
        <f t="shared" ca="1" si="796"/>
        <v>9.6605667083992188E-4</v>
      </c>
      <c r="GY406" s="240">
        <f t="shared" ca="1" si="797"/>
        <v>4.6251046979616694E-4</v>
      </c>
      <c r="GZ406" s="240">
        <f t="shared" ca="1" si="798"/>
        <v>-5.50156776231472E-4</v>
      </c>
      <c r="HA406" s="240">
        <f t="shared" ca="1" si="799"/>
        <v>-9.5722390915600254E-4</v>
      </c>
      <c r="HB406" s="240">
        <f t="shared" ca="1" si="800"/>
        <v>-3.1060065291416936E-4</v>
      </c>
      <c r="HC406" s="240">
        <f t="shared" ca="1" si="801"/>
        <v>6.779247640593582E-4</v>
      </c>
      <c r="HD406" s="240">
        <f t="shared" ca="1" si="802"/>
        <v>9.2020596206318455E-4</v>
      </c>
      <c r="HE406" s="240">
        <f t="shared" ca="1" si="803"/>
        <v>1.495452882592838E-4</v>
      </c>
      <c r="HF406" s="240">
        <f t="shared" ca="1" si="804"/>
        <v>-7.8573145026749691E-4</v>
      </c>
      <c r="HG406" s="240">
        <f t="shared" ca="1" si="805"/>
        <v>-8.5609281247171103E-4</v>
      </c>
      <c r="HH406" s="240">
        <f t="shared" ca="1" si="806"/>
        <v>1.591339482117938E-5</v>
      </c>
      <c r="HI406" s="240">
        <f t="shared" ca="1" si="807"/>
        <v>8.7040249768144981E-4</v>
      </c>
      <c r="HJ406" s="240">
        <f t="shared" ca="1" si="808"/>
        <v>7.667722538133167E-4</v>
      </c>
      <c r="HK406" s="240">
        <f t="shared" ca="1" si="809"/>
        <v>-1.8090351252291587E-4</v>
      </c>
      <c r="HL406" s="240">
        <f t="shared" ca="1" si="810"/>
        <v>-9.2944479142256201E-4</v>
      </c>
      <c r="HM406" s="240">
        <f t="shared" ca="1" si="811"/>
        <v>-6.5487430450116989E-4</v>
      </c>
      <c r="HN406" s="240">
        <f t="shared" ca="1" si="812"/>
        <v>3.4056697781573479E-4</v>
      </c>
      <c r="HO406" s="240">
        <f t="shared" ca="1" si="813"/>
        <v>9.6111984796554682E-4</v>
      </c>
      <c r="HP406" s="240">
        <f t="shared" ca="1" si="814"/>
        <v>5.2369376778670551E-4</v>
      </c>
      <c r="HQ406" s="240">
        <f t="shared" ca="1" si="815"/>
        <v>-4.9020254543273665E-4</v>
      </c>
      <c r="HR406" s="240">
        <f t="shared" ca="1" si="816"/>
        <v>-9.6449500429086356E-4</v>
      </c>
      <c r="HS406" s="240">
        <f t="shared" ca="1" si="817"/>
        <v>-3.7709321721613972E-4</v>
      </c>
      <c r="HT406" s="240">
        <f t="shared" ca="1" si="818"/>
        <v>6.2540423869828995E-4</v>
      </c>
      <c r="HU406" s="240">
        <f t="shared" ca="1" si="819"/>
        <v>9.3947087988168311E-4</v>
      </c>
      <c r="HV406" s="240">
        <f t="shared" ca="1" si="820"/>
        <v>2.1938926425247657E-4</v>
      </c>
      <c r="HW406" s="240">
        <f t="shared" ca="1" si="821"/>
        <v>-7.4219108225666839E-4</v>
      </c>
      <c r="HX406" s="240">
        <f t="shared" ca="1" si="822"/>
        <v>-8.8678430295490557E-4</v>
      </c>
      <c r="HY406" s="240">
        <f t="shared" ca="1" si="823"/>
        <v>-5.5225456880109917E-5</v>
      </c>
      <c r="HZ406" s="240">
        <f t="shared" ca="1" si="824"/>
        <v>8.3712432075760566E-4</v>
      </c>
      <c r="IA406" s="240">
        <f t="shared" ca="1" si="825"/>
        <v>8.0798661476418532E-4</v>
      </c>
      <c r="IB406" s="240">
        <f t="shared" ca="1" si="826"/>
        <v>-1.1056444834310283E-4</v>
      </c>
      <c r="IC406" s="240">
        <f t="shared" ca="1" si="827"/>
        <v>-9.0740867202833832E-4</v>
      </c>
      <c r="ID406" s="240">
        <f t="shared" ca="1" si="828"/>
        <v>-7.0539799079845302E-4</v>
      </c>
      <c r="IE406" s="240">
        <f t="shared" ca="1" si="829"/>
        <v>1.271343258031329E-3</v>
      </c>
      <c r="IF406" s="240">
        <f t="shared" ca="1" si="830"/>
        <v>9.5097463336110005E-4</v>
      </c>
      <c r="IG406" s="240">
        <f t="shared" ca="1" si="831"/>
        <v>5.8203912387540789E-4</v>
      </c>
      <c r="IH406" s="240">
        <f t="shared" ca="1" si="832"/>
        <v>-4.2759186456786842E-4</v>
      </c>
      <c r="II406" s="240">
        <f t="shared" ca="1" si="833"/>
        <v>-9.6653941743109889E-4</v>
      </c>
      <c r="IJ406" s="240">
        <f t="shared" ca="1" si="834"/>
        <v>-4.4154228070172202E-4</v>
      </c>
      <c r="IK406" s="240">
        <f t="shared" ca="1" si="835"/>
        <v>5.6949459358105392E-4</v>
      </c>
      <c r="IL406" s="240">
        <f t="shared" ca="1" si="836"/>
        <v>9.5364472360387996E-4</v>
      </c>
      <c r="IM406" s="240">
        <f t="shared" ca="1" si="837"/>
        <v>2.8804435081425064E-4</v>
      </c>
      <c r="IN406" s="240">
        <f t="shared" ca="1" si="838"/>
        <v>-6.9462871646571106E-4</v>
      </c>
      <c r="IO406" s="240">
        <f t="shared" ca="1" si="839"/>
        <v>-9.1267023246707226E-4</v>
      </c>
      <c r="IP406" s="240">
        <f t="shared" ca="1" si="840"/>
        <v>-1.2606503704566029E-4</v>
      </c>
      <c r="IQ406" s="240">
        <f t="shared" ca="1" si="841"/>
        <v>7.99309694608932E-4</v>
      </c>
      <c r="IR406" s="240">
        <f t="shared" ca="1" si="842"/>
        <v>8.4482242624356991E-4</v>
      </c>
      <c r="IS406" s="240">
        <f t="shared" ca="1" si="843"/>
        <v>-3.9626225838152503E-5</v>
      </c>
      <c r="IT406" s="240">
        <f t="shared" ca="1" si="844"/>
        <v>-8.8045522642011707E-4</v>
      </c>
      <c r="IU406" s="240">
        <f t="shared" ca="1" si="845"/>
        <v>-7.5209906426606924E-4</v>
      </c>
      <c r="IV406" s="240">
        <f t="shared" ca="1" si="846"/>
        <v>2.0415070578683371E-4</v>
      </c>
      <c r="IW406" s="240">
        <f t="shared" ca="1" si="847"/>
        <v>9.3567600482353868E-4</v>
      </c>
      <c r="IX406" s="240">
        <f t="shared" ca="1" si="848"/>
        <v>6.3723035952243485E-4</v>
      </c>
      <c r="IY406" s="240">
        <f t="shared" ca="1" si="849"/>
        <v>-3.6266402634122777E-4</v>
      </c>
      <c r="IZ406" s="240">
        <f t="shared" ca="1" si="850"/>
        <v>-9.6334606972476949E-4</v>
      </c>
      <c r="JA406" s="240">
        <f t="shared" ca="1" si="851"/>
        <v>-5.0359858831177642E-4</v>
      </c>
      <c r="JB406" s="240">
        <f t="shared" ca="1" si="852"/>
        <v>5.104988079186987E-4</v>
      </c>
    </row>
    <row r="407" spans="2:262">
      <c r="B407" s="248">
        <v>46</v>
      </c>
      <c r="C407" s="247">
        <f t="shared" si="853"/>
        <v>8.9843750000000047E-4</v>
      </c>
      <c r="D407" s="244">
        <f t="shared" ca="1" si="597"/>
        <v>12.252385068934176</v>
      </c>
      <c r="E407" s="243">
        <f ca="1">AZ361</f>
        <v>0.25238506893417528</v>
      </c>
      <c r="F407" s="242">
        <v>46</v>
      </c>
      <c r="G407" s="240">
        <f t="shared" ca="1" si="854"/>
        <v>-3.5018232819357918E-4</v>
      </c>
      <c r="H407" s="240">
        <f t="shared" ca="1" si="598"/>
        <v>-1.3330531859429514E-4</v>
      </c>
      <c r="I407" s="240">
        <f t="shared" ca="1" si="599"/>
        <v>2.3619159230090441E-4</v>
      </c>
      <c r="J407" s="240">
        <f t="shared" ca="1" si="600"/>
        <v>3.3527515522161568E-4</v>
      </c>
      <c r="K407" s="240">
        <f t="shared" ca="1" si="601"/>
        <v>5.0505608330356255E-5</v>
      </c>
      <c r="L407" s="240">
        <f t="shared" ca="1" si="602"/>
        <v>-2.9208729504473843E-4</v>
      </c>
      <c r="M407" s="240">
        <f t="shared" ca="1" si="603"/>
        <v>-3.0027242977565915E-4</v>
      </c>
      <c r="N407" s="240">
        <f t="shared" ca="1" si="604"/>
        <v>3.532128151019872E-5</v>
      </c>
      <c r="O407" s="240">
        <f t="shared" ca="1" si="605"/>
        <v>3.304760174079998E-4</v>
      </c>
      <c r="P407" s="240">
        <f t="shared" ca="1" si="606"/>
        <v>2.4727212748849121E-4</v>
      </c>
      <c r="Q407" s="240">
        <f t="shared" ca="1" si="607"/>
        <v>-1.1903110226590667E-4</v>
      </c>
      <c r="R407" s="240">
        <f t="shared" ca="1" si="608"/>
        <v>-3.4905683558930975E-4</v>
      </c>
      <c r="S407" s="240">
        <f t="shared" ca="1" si="609"/>
        <v>-1.7945095363982482E-4</v>
      </c>
      <c r="T407" s="240">
        <f t="shared" ca="1" si="610"/>
        <v>1.956064970900526E-4</v>
      </c>
      <c r="U407" s="241">
        <f t="shared" ca="1" si="611"/>
        <v>3.4671606191764035E-4</v>
      </c>
      <c r="V407" s="240">
        <f t="shared" ca="1" si="612"/>
        <v>1.0087393940389991E-4</v>
      </c>
      <c r="W407" s="240">
        <f t="shared" ca="1" si="613"/>
        <v>-2.6045772874461052E-4</v>
      </c>
      <c r="X407" s="240">
        <f t="shared" ca="1" si="614"/>
        <v>-3.2359399649998176E-4</v>
      </c>
      <c r="Y407" s="240">
        <f t="shared" ca="1" si="615"/>
        <v>-1.6250794069445603E-5</v>
      </c>
      <c r="Z407" s="240">
        <f t="shared" ca="1" si="616"/>
        <v>3.0969777694662504E-4</v>
      </c>
      <c r="AA407" s="240">
        <f t="shared" ca="1" si="617"/>
        <v>2.8107651798457586E-4</v>
      </c>
      <c r="AB407" s="240">
        <f t="shared" ca="1" si="618"/>
        <v>-6.9346383130717131E-5</v>
      </c>
      <c r="AC407" s="240">
        <f t="shared" ca="1" si="619"/>
        <v>-3.4037531662158823E-4</v>
      </c>
      <c r="AD407" s="240">
        <f t="shared" ca="1" si="620"/>
        <v>-2.21712017468292E-4</v>
      </c>
      <c r="AE407" s="240">
        <f t="shared" ca="1" si="621"/>
        <v>1.5078711193504388E-4</v>
      </c>
      <c r="AF407" s="240">
        <f t="shared" ca="1" si="622"/>
        <v>3.5065161293123273E-4</v>
      </c>
      <c r="AG407" s="240">
        <f t="shared" ca="1" si="623"/>
        <v>1.49058654321541E-4</v>
      </c>
      <c r="AH407" s="240">
        <f t="shared" ca="1" si="624"/>
        <v>-2.23190039181156E-4</v>
      </c>
      <c r="AI407" s="240">
        <f t="shared" ca="1" si="625"/>
        <v>-3.3991073043115557E-4</v>
      </c>
      <c r="AJ407" s="240">
        <f t="shared" ca="1" si="626"/>
        <v>-6.7471089033741688E-5</v>
      </c>
      <c r="AK407" s="240">
        <f t="shared" ca="1" si="627"/>
        <v>2.8221551487982822E-4</v>
      </c>
      <c r="AL407" s="240">
        <f t="shared" ca="1" si="628"/>
        <v>3.0879645069758056E-4</v>
      </c>
      <c r="AM407" s="240">
        <f t="shared" ca="1" si="629"/>
        <v>-1.8160524221939975E-5</v>
      </c>
      <c r="AN407" s="240">
        <f t="shared" ca="1" si="630"/>
        <v>-3.2432569995849046E-4</v>
      </c>
      <c r="AO407" s="240">
        <f t="shared" ca="1" si="631"/>
        <v>-2.5917368567324683E-4</v>
      </c>
      <c r="AP407" s="240">
        <f t="shared" ca="1" si="632"/>
        <v>1.0270364117309825E-4</v>
      </c>
      <c r="AQ407" s="240">
        <f t="shared" ca="1" si="633"/>
        <v>3.4699661546803561E-4</v>
      </c>
      <c r="AR407" s="240">
        <f t="shared" ca="1" si="634"/>
        <v>1.9401669951975623E-4</v>
      </c>
      <c r="AS407" s="240">
        <f t="shared" ca="1" si="635"/>
        <v>-1.8109095928762654E-4</v>
      </c>
      <c r="AT407" s="240">
        <f t="shared" ca="1" si="636"/>
        <v>-3.4886942355495806E-4</v>
      </c>
      <c r="AU407" s="240">
        <f t="shared" ca="1" si="637"/>
        <v>-1.1723083867838992E-4</v>
      </c>
      <c r="AV407" s="240">
        <f t="shared" ca="1" si="638"/>
        <v>2.4862413918685868E-4</v>
      </c>
      <c r="AW407" s="240">
        <f t="shared" ca="1" si="639"/>
        <v>3.2983187279651252E-4</v>
      </c>
      <c r="AX407" s="240">
        <f t="shared" ca="1" si="640"/>
        <v>3.341845519273825E-5</v>
      </c>
      <c r="AY407" s="240">
        <f t="shared" ca="1" si="641"/>
        <v>-3.0125541133205994E-4</v>
      </c>
      <c r="AZ407" s="240">
        <f t="shared" ca="1" si="642"/>
        <v>-2.9102502626965077E-4</v>
      </c>
      <c r="BA407" s="240">
        <f t="shared" ca="1" si="643"/>
        <v>5.2396946737517122E-5</v>
      </c>
      <c r="BB407" s="240">
        <f t="shared" ca="1" si="644"/>
        <v>3.3583018918529299E-4</v>
      </c>
      <c r="BC407" s="240">
        <f t="shared" ca="1" si="645"/>
        <v>2.3477486909013621E-4</v>
      </c>
      <c r="BD407" s="240">
        <f t="shared" ca="1" si="646"/>
        <v>-1.3507180700746122E-4</v>
      </c>
      <c r="BE407" s="240">
        <f t="shared" ca="1" si="647"/>
        <v>-3.5027614721988093E-4</v>
      </c>
      <c r="BF407" s="240">
        <f t="shared" ca="1" si="648"/>
        <v>-1.6445289469452882E-4</v>
      </c>
      <c r="BG407" s="240">
        <f t="shared" ca="1" si="649"/>
        <v>2.0965080170788123E-4</v>
      </c>
      <c r="BH407" s="240">
        <f t="shared" ca="1" si="650"/>
        <v>3.4372743091842301E-4</v>
      </c>
      <c r="BI407" s="240">
        <f t="shared" ca="1" si="651"/>
        <v>8.4274025973874405E-5</v>
      </c>
      <c r="BJ407" s="240">
        <f t="shared" ca="1" si="652"/>
        <v>-2.7166385282041244E-4</v>
      </c>
      <c r="BK407" s="240">
        <f t="shared" ca="1" si="653"/>
        <v>-3.1657655392239564E-4</v>
      </c>
      <c r="BL407" s="240">
        <f t="shared" ca="1" si="654"/>
        <v>9.5601664015711619E-7</v>
      </c>
      <c r="BM407" s="240">
        <f t="shared" ca="1" si="655"/>
        <v>3.1739405349020438E-4</v>
      </c>
      <c r="BN407" s="240">
        <f t="shared" ca="1" si="656"/>
        <v>2.7045087174828379E-4</v>
      </c>
      <c r="BO407" s="240">
        <f t="shared" ca="1" si="657"/>
        <v>-8.6128758012927274E-5</v>
      </c>
      <c r="BP407" s="240">
        <f t="shared" ca="1" si="658"/>
        <v>-3.4410045010678552E-4</v>
      </c>
      <c r="BQ407" s="240">
        <f t="shared" ca="1" si="659"/>
        <v>-2.0811504217669121E-4</v>
      </c>
      <c r="BR407" s="240">
        <f t="shared" ca="1" si="660"/>
        <v>1.6613915750258182E-4</v>
      </c>
      <c r="BS407" s="240">
        <f t="shared" ca="1" si="661"/>
        <v>3.5018232819357918E-4</v>
      </c>
      <c r="BT407" s="240">
        <f t="shared" ca="1" si="662"/>
        <v>1.333053185942985E-4</v>
      </c>
      <c r="BU407" s="240">
        <f t="shared" ca="1" si="663"/>
        <v>-2.36191592300903E-4</v>
      </c>
      <c r="BV407" s="240">
        <f t="shared" ca="1" si="664"/>
        <v>-3.3527515522161573E-4</v>
      </c>
      <c r="BW407" s="240">
        <f t="shared" ca="1" si="665"/>
        <v>-5.0505608330359372E-5</v>
      </c>
      <c r="BX407" s="240">
        <f t="shared" ca="1" si="666"/>
        <v>2.9208729504473757E-4</v>
      </c>
      <c r="BY407" s="240">
        <f t="shared" ca="1" si="667"/>
        <v>3.0027242977566159E-4</v>
      </c>
      <c r="BZ407" s="240">
        <f t="shared" ca="1" si="668"/>
        <v>-3.5321281510195874E-5</v>
      </c>
      <c r="CA407" s="240">
        <f t="shared" ca="1" si="669"/>
        <v>-3.3047601740799948E-4</v>
      </c>
      <c r="CB407" s="240">
        <f t="shared" ca="1" si="670"/>
        <v>-2.4727212748849414E-4</v>
      </c>
      <c r="CC407" s="240">
        <f t="shared" ca="1" si="671"/>
        <v>1.1903110226590459E-4</v>
      </c>
      <c r="CD407" s="240">
        <f t="shared" ca="1" si="672"/>
        <v>3.4905683558930965E-4</v>
      </c>
      <c r="CE407" s="240">
        <f t="shared" ca="1" si="673"/>
        <v>1.7945095363982834E-4</v>
      </c>
      <c r="CF407" s="240">
        <f t="shared" ca="1" si="674"/>
        <v>-1.9560649709005073E-4</v>
      </c>
      <c r="CG407" s="240">
        <f t="shared" ca="1" si="675"/>
        <v>-3.4671606191764029E-4</v>
      </c>
      <c r="CH407" s="240">
        <f t="shared" ca="1" si="676"/>
        <v>-1.0087393940390323E-4</v>
      </c>
      <c r="CI407" s="240">
        <f t="shared" ca="1" si="677"/>
        <v>2.6045772874460905E-4</v>
      </c>
      <c r="CJ407" s="240">
        <f t="shared" ca="1" si="678"/>
        <v>3.235939964999816E-4</v>
      </c>
      <c r="CK407" s="240">
        <f t="shared" ca="1" si="679"/>
        <v>1.6250794069449045E-5</v>
      </c>
      <c r="CL407" s="240">
        <f t="shared" ca="1" si="680"/>
        <v>-3.096977769466246E-4</v>
      </c>
      <c r="CM407" s="240">
        <f t="shared" ca="1" si="681"/>
        <v>-2.8107651798457868E-4</v>
      </c>
      <c r="CN407" s="240">
        <f t="shared" ca="1" si="682"/>
        <v>6.9346383130714949E-5</v>
      </c>
      <c r="CO407" s="240">
        <f t="shared" ca="1" si="683"/>
        <v>3.4037531662158796E-4</v>
      </c>
      <c r="CP407" s="240">
        <f t="shared" ca="1" si="684"/>
        <v>2.2171201746829563E-4</v>
      </c>
      <c r="CQ407" s="240">
        <f t="shared" ca="1" si="685"/>
        <v>-1.5078711193504185E-4</v>
      </c>
      <c r="CR407" s="240">
        <f t="shared" ca="1" si="686"/>
        <v>-3.5065161293123279E-4</v>
      </c>
      <c r="CS407" s="240">
        <f t="shared" ca="1" si="687"/>
        <v>-1.4905865432154414E-4</v>
      </c>
      <c r="CT407" s="240">
        <f t="shared" ca="1" si="688"/>
        <v>2.2319003918115423E-4</v>
      </c>
      <c r="CU407" s="240">
        <f t="shared" ca="1" si="689"/>
        <v>3.3991073043115552E-4</v>
      </c>
      <c r="CV407" s="240">
        <f t="shared" ca="1" si="690"/>
        <v>6.7471089033743856E-5</v>
      </c>
      <c r="CW407" s="240">
        <f t="shared" ca="1" si="691"/>
        <v>-2.8221551487982692E-4</v>
      </c>
      <c r="CX407" s="240">
        <f t="shared" ca="1" si="692"/>
        <v>-3.0879645069758046E-4</v>
      </c>
      <c r="CY407" s="240">
        <f t="shared" ca="1" si="693"/>
        <v>1.8160524221937725E-5</v>
      </c>
      <c r="CZ407" s="240">
        <f t="shared" ca="1" si="694"/>
        <v>3.2432569995848959E-4</v>
      </c>
      <c r="DA407" s="240">
        <f t="shared" ca="1" si="695"/>
        <v>2.5917368567325002E-4</v>
      </c>
      <c r="DB407" s="240">
        <f t="shared" ca="1" si="696"/>
        <v>-1.0270364117309611E-4</v>
      </c>
      <c r="DC407" s="240">
        <f t="shared" ca="1" si="697"/>
        <v>-3.4699661546803561E-4</v>
      </c>
      <c r="DD407" s="240">
        <f t="shared" ca="1" si="698"/>
        <v>-1.9401669951976018E-4</v>
      </c>
      <c r="DE407" s="240">
        <f t="shared" ca="1" si="699"/>
        <v>1.8109095928762459E-4</v>
      </c>
      <c r="DF407" s="240">
        <f t="shared" ca="1" si="700"/>
        <v>3.4886942355495806E-4</v>
      </c>
      <c r="DG407" s="240">
        <f t="shared" ca="1" si="701"/>
        <v>1.1723083867839441E-4</v>
      </c>
      <c r="DH407" s="240">
        <f t="shared" ca="1" si="702"/>
        <v>-2.486241391868571E-4</v>
      </c>
      <c r="DI407" s="240">
        <f t="shared" ca="1" si="703"/>
        <v>-3.2983187279651247E-4</v>
      </c>
      <c r="DJ407" s="240">
        <f t="shared" ca="1" si="704"/>
        <v>-3.3418455192740472E-5</v>
      </c>
      <c r="DK407" s="240">
        <f t="shared" ca="1" si="705"/>
        <v>3.0125541133205875E-4</v>
      </c>
      <c r="DL407" s="240">
        <f t="shared" ca="1" si="706"/>
        <v>2.9102502626965343E-4</v>
      </c>
      <c r="DM407" s="240">
        <f t="shared" ca="1" si="707"/>
        <v>-5.2396946737514913E-5</v>
      </c>
      <c r="DN407" s="240">
        <f t="shared" ca="1" si="708"/>
        <v>-3.3583018918529234E-4</v>
      </c>
      <c r="DO407" s="240">
        <f t="shared" ca="1" si="709"/>
        <v>-2.3477486909013974E-4</v>
      </c>
      <c r="DP407" s="240">
        <f t="shared" ca="1" si="710"/>
        <v>1.3507180700746377E-4</v>
      </c>
      <c r="DQ407" s="240">
        <f t="shared" ca="1" si="711"/>
        <v>3.5027614721988071E-4</v>
      </c>
      <c r="DR407" s="240">
        <f t="shared" ca="1" si="712"/>
        <v>1.6445289469453297E-4</v>
      </c>
      <c r="DS407" s="240">
        <f t="shared" ca="1" si="713"/>
        <v>-2.0965080170787947E-4</v>
      </c>
      <c r="DT407" s="240">
        <f t="shared" ca="1" si="714"/>
        <v>-3.4372743091842296E-4</v>
      </c>
      <c r="DU407" s="240">
        <f t="shared" ca="1" si="715"/>
        <v>-8.4274025973871748E-5</v>
      </c>
      <c r="DV407" s="240">
        <f t="shared" ca="1" si="716"/>
        <v>2.7166385282040794E-4</v>
      </c>
      <c r="DW407" s="240">
        <f t="shared" ca="1" si="717"/>
        <v>3.1657655392239878E-4</v>
      </c>
      <c r="DX407" s="240">
        <f t="shared" ca="1" si="718"/>
        <v>-9.5601664015486647E-7</v>
      </c>
      <c r="DY407" s="240">
        <f t="shared" ca="1" si="719"/>
        <v>-3.173940534902034E-4</v>
      </c>
      <c r="DZ407" s="240">
        <f t="shared" ca="1" si="720"/>
        <v>-2.70450871748282E-4</v>
      </c>
      <c r="EA407" s="240">
        <f t="shared" ca="1" si="721"/>
        <v>8.6128758012929957E-5</v>
      </c>
      <c r="EB407" s="240">
        <f t="shared" ca="1" si="722"/>
        <v>3.4410045010678416E-4</v>
      </c>
      <c r="EC407" s="240">
        <f t="shared" ca="1" si="723"/>
        <v>2.08115042176693E-4</v>
      </c>
      <c r="ED407" s="240">
        <f t="shared" ca="1" si="724"/>
        <v>-1.6613915750257987E-4</v>
      </c>
      <c r="EE407" s="240">
        <f t="shared" ca="1" si="725"/>
        <v>-3.5018232819357929E-4</v>
      </c>
      <c r="EF407" s="240">
        <f t="shared" ca="1" si="726"/>
        <v>-1.3330531859429598E-4</v>
      </c>
      <c r="EG407" s="240">
        <f t="shared" ca="1" si="727"/>
        <v>2.3619159230089766E-4</v>
      </c>
      <c r="EH407" s="240">
        <f t="shared" ca="1" si="728"/>
        <v>3.3527515522161779E-4</v>
      </c>
      <c r="EI407" s="240">
        <f t="shared" ca="1" si="729"/>
        <v>5.0505608330361594E-5</v>
      </c>
      <c r="EJ407" s="240">
        <f t="shared" ca="1" si="730"/>
        <v>-2.9208729504473632E-4</v>
      </c>
      <c r="EK407" s="240">
        <f t="shared" ca="1" si="731"/>
        <v>-3.0027242977566018E-4</v>
      </c>
      <c r="EL407" s="240">
        <f t="shared" ca="1" si="732"/>
        <v>3.5321281510198639E-5</v>
      </c>
      <c r="EM407" s="240">
        <f t="shared" ca="1" si="733"/>
        <v>3.3047601740799704E-4</v>
      </c>
      <c r="EN407" s="240">
        <f t="shared" ca="1" si="734"/>
        <v>2.4727212748849571E-4</v>
      </c>
      <c r="EO407" s="240">
        <f t="shared" ca="1" si="735"/>
        <v>-1.1903110226590247E-4</v>
      </c>
      <c r="EP407" s="240">
        <f t="shared" ca="1" si="736"/>
        <v>-3.4905683558930948E-4</v>
      </c>
      <c r="EQ407" s="240">
        <f t="shared" ca="1" si="737"/>
        <v>-1.7945095363982596E-4</v>
      </c>
      <c r="ER407" s="240">
        <f t="shared" ca="1" si="738"/>
        <v>1.9560649709004474E-4</v>
      </c>
      <c r="ES407" s="240">
        <f t="shared" ca="1" si="739"/>
        <v>3.4671606191764132E-4</v>
      </c>
      <c r="ET407" s="240">
        <f t="shared" ca="1" si="740"/>
        <v>1.0087393940390533E-4</v>
      </c>
      <c r="EU407" s="240">
        <f t="shared" ca="1" si="741"/>
        <v>-2.6045772874460754E-4</v>
      </c>
      <c r="EV407" s="240">
        <f t="shared" ca="1" si="742"/>
        <v>-3.2359399649998252E-4</v>
      </c>
      <c r="EW407" s="240">
        <f t="shared" ca="1" si="743"/>
        <v>-1.6250794069446335E-5</v>
      </c>
      <c r="EX407" s="240">
        <f t="shared" ca="1" si="744"/>
        <v>3.0969777694662119E-4</v>
      </c>
      <c r="EY407" s="240">
        <f t="shared" ca="1" si="745"/>
        <v>2.8107651798457998E-4</v>
      </c>
      <c r="EZ407" s="240">
        <f t="shared" ca="1" si="746"/>
        <v>-6.9346383130712767E-5</v>
      </c>
      <c r="FA407" s="240">
        <f t="shared" ca="1" si="747"/>
        <v>-3.4037531662158748E-4</v>
      </c>
      <c r="FB407" s="240">
        <f t="shared" ca="1" si="748"/>
        <v>-2.2171201746829352E-4</v>
      </c>
      <c r="FC407" s="240">
        <f t="shared" ca="1" si="749"/>
        <v>1.5078711193504431E-4</v>
      </c>
      <c r="FD407" s="240">
        <f t="shared" ca="1" si="750"/>
        <v>3.5065161293123273E-4</v>
      </c>
      <c r="FE407" s="240">
        <f t="shared" ca="1" si="751"/>
        <v>1.4905865432154615E-4</v>
      </c>
      <c r="FF407" s="240">
        <f t="shared" ca="1" si="752"/>
        <v>-2.2319003918115253E-4</v>
      </c>
      <c r="FG407" s="240">
        <f t="shared" ca="1" si="753"/>
        <v>-3.3991073043115611E-4</v>
      </c>
      <c r="FH407" s="240">
        <f t="shared" ca="1" si="754"/>
        <v>-6.7471089033741146E-5</v>
      </c>
      <c r="FI407" s="240">
        <f t="shared" ca="1" si="755"/>
        <v>2.8221551487982264E-4</v>
      </c>
      <c r="FJ407" s="240">
        <f t="shared" ca="1" si="756"/>
        <v>3.0879645069758387E-4</v>
      </c>
      <c r="FK407" s="240">
        <f t="shared" ca="1" si="757"/>
        <v>-1.816052422193553E-5</v>
      </c>
      <c r="FL407" s="240">
        <f t="shared" ca="1" si="758"/>
        <v>-3.2432569995848872E-4</v>
      </c>
      <c r="FM407" s="240">
        <f t="shared" ca="1" si="759"/>
        <v>-2.5917368567324813E-4</v>
      </c>
      <c r="FN407" s="240">
        <f t="shared" ca="1" si="760"/>
        <v>1.0270364117309877E-4</v>
      </c>
      <c r="FO407" s="240">
        <f t="shared" ca="1" si="761"/>
        <v>3.4699661546803463E-4</v>
      </c>
      <c r="FP407" s="240">
        <f t="shared" ca="1" si="762"/>
        <v>1.9401669951976206E-4</v>
      </c>
      <c r="FQ407" s="240">
        <f t="shared" ca="1" si="763"/>
        <v>-1.8109095928762271E-4</v>
      </c>
      <c r="FR407" s="240">
        <f t="shared" ca="1" si="764"/>
        <v>-3.4886942355495827E-4</v>
      </c>
      <c r="FS407" s="240">
        <f t="shared" ca="1" si="765"/>
        <v>-1.1723083867839179E-4</v>
      </c>
      <c r="FT407" s="240">
        <f t="shared" ca="1" si="766"/>
        <v>2.4862413918685201E-4</v>
      </c>
      <c r="FU407" s="240">
        <f t="shared" ca="1" si="767"/>
        <v>3.2983187279651491E-4</v>
      </c>
      <c r="FV407" s="240">
        <f t="shared" ca="1" si="768"/>
        <v>3.3418455192742695E-5</v>
      </c>
      <c r="FW407" s="240">
        <f t="shared" ca="1" si="769"/>
        <v>-3.0125541133205761E-4</v>
      </c>
      <c r="FX407" s="240">
        <f t="shared" ca="1" si="770"/>
        <v>-2.9102502626965186E-4</v>
      </c>
      <c r="FY407" s="240">
        <f t="shared" ca="1" si="771"/>
        <v>5.239694673751761E-5</v>
      </c>
      <c r="FZ407" s="240">
        <f t="shared" ca="1" si="772"/>
        <v>3.3583018918529028E-4</v>
      </c>
      <c r="GA407" s="240">
        <f t="shared" ca="1" si="773"/>
        <v>2.3477486909014139E-4</v>
      </c>
      <c r="GB407" s="240">
        <f t="shared" ca="1" si="774"/>
        <v>-1.3507180700745712E-4</v>
      </c>
      <c r="GC407" s="240">
        <f t="shared" ca="1" si="775"/>
        <v>-3.5027614721988088E-4</v>
      </c>
      <c r="GD407" s="240">
        <f t="shared" ca="1" si="776"/>
        <v>-1.6445289469453053E-4</v>
      </c>
      <c r="GE407" s="240">
        <f t="shared" ca="1" si="777"/>
        <v>2.0965080170787367E-4</v>
      </c>
      <c r="GF407" s="240">
        <f t="shared" ca="1" si="778"/>
        <v>3.4372743091842437E-4</v>
      </c>
      <c r="GG407" s="240">
        <f t="shared" ca="1" si="779"/>
        <v>8.4274025973878714E-5</v>
      </c>
      <c r="GH407" s="240">
        <f t="shared" ca="1" si="780"/>
        <v>-2.7166385282040962E-4</v>
      </c>
      <c r="GI407" s="240">
        <f t="shared" ca="1" si="781"/>
        <v>-3.1657655392239759E-4</v>
      </c>
      <c r="GJ407" s="240">
        <f t="shared" ca="1" si="782"/>
        <v>9.5601664015763119E-7</v>
      </c>
      <c r="GK407" s="240">
        <f t="shared" ca="1" si="783"/>
        <v>3.1739405349020036E-4</v>
      </c>
      <c r="GL407" s="240">
        <f t="shared" ca="1" si="784"/>
        <v>2.7045087174828661E-4</v>
      </c>
      <c r="GM407" s="240">
        <f t="shared" ca="1" si="785"/>
        <v>-8.6128758012922978E-5</v>
      </c>
      <c r="GN407" s="240">
        <f t="shared" ca="1" si="786"/>
        <v>-3.4410045010678465E-4</v>
      </c>
      <c r="GO407" s="240">
        <f t="shared" ca="1" si="787"/>
        <v>-2.0811504217669078E-4</v>
      </c>
      <c r="GP407" s="240">
        <f t="shared" ca="1" si="788"/>
        <v>1.6613915750258228E-4</v>
      </c>
      <c r="GQ407" s="240">
        <f t="shared" ca="1" si="789"/>
        <v>3.5018232819357962E-4</v>
      </c>
      <c r="GR407" s="240">
        <f t="shared" ca="1" si="790"/>
        <v>1.3330531859430264E-4</v>
      </c>
      <c r="GS407" s="240">
        <f t="shared" ca="1" si="791"/>
        <v>-2.3619159230089969E-4</v>
      </c>
      <c r="GT407" s="240">
        <f t="shared" ca="1" si="792"/>
        <v>-3.3527515522161703E-4</v>
      </c>
      <c r="GU407" s="240">
        <f t="shared" ca="1" si="793"/>
        <v>-5.0505608330358884E-5</v>
      </c>
      <c r="GV407" s="240">
        <f t="shared" ca="1" si="794"/>
        <v>2.9208729504473236E-4</v>
      </c>
      <c r="GW407" s="240">
        <f t="shared" ca="1" si="795"/>
        <v>3.0027242977566392E-4</v>
      </c>
      <c r="GX407" s="240">
        <f t="shared" ca="1" si="796"/>
        <v>-3.5321281510191429E-5</v>
      </c>
      <c r="GY407" s="240">
        <f t="shared" ca="1" si="797"/>
        <v>-3.3047601740799802E-4</v>
      </c>
      <c r="GZ407" s="240">
        <f t="shared" ca="1" si="798"/>
        <v>-2.4727212748849376E-4</v>
      </c>
      <c r="HA407" s="240">
        <f t="shared" ca="1" si="799"/>
        <v>1.1903110226590506E-4</v>
      </c>
      <c r="HB407" s="240">
        <f t="shared" ca="1" si="800"/>
        <v>3.4905683558930872E-4</v>
      </c>
      <c r="HC407" s="240">
        <f t="shared" ca="1" si="801"/>
        <v>1.7945095363983222E-4</v>
      </c>
      <c r="HD407" s="240">
        <f t="shared" ca="1" si="802"/>
        <v>-1.9560649709004702E-4</v>
      </c>
      <c r="HE407" s="240">
        <f t="shared" ca="1" si="803"/>
        <v>-3.4671606191764094E-4</v>
      </c>
      <c r="HF407" s="240">
        <f t="shared" ca="1" si="804"/>
        <v>-1.0087393940390272E-4</v>
      </c>
      <c r="HG407" s="240">
        <f t="shared" ca="1" si="805"/>
        <v>2.6045772874460271E-4</v>
      </c>
      <c r="HH407" s="240">
        <f t="shared" ca="1" si="806"/>
        <v>3.2359399649998529E-4</v>
      </c>
      <c r="HI407" s="240">
        <f t="shared" ca="1" si="807"/>
        <v>1.6250794069453545E-5</v>
      </c>
      <c r="HJ407" s="240">
        <f t="shared" ca="1" si="808"/>
        <v>-3.0969777694662244E-4</v>
      </c>
      <c r="HK407" s="240">
        <f t="shared" ca="1" si="809"/>
        <v>-2.8107651798457841E-4</v>
      </c>
      <c r="HL407" s="240">
        <f t="shared" ca="1" si="810"/>
        <v>6.9346383130715464E-5</v>
      </c>
      <c r="HM407" s="240">
        <f t="shared" ca="1" si="811"/>
        <v>3.4037531662158569E-4</v>
      </c>
      <c r="HN407" s="240">
        <f t="shared" ca="1" si="812"/>
        <v>2.217120174682991E-4</v>
      </c>
      <c r="HO407" s="240">
        <f t="shared" ca="1" si="813"/>
        <v>-1.5078711193503781E-4</v>
      </c>
      <c r="HP407" s="240">
        <f t="shared" ca="1" si="814"/>
        <v>-3.5065161293123273E-4</v>
      </c>
      <c r="HQ407" s="240">
        <f t="shared" ca="1" si="815"/>
        <v>-1.4905865432154365E-4</v>
      </c>
      <c r="HR407" s="240">
        <f t="shared" ca="1" si="816"/>
        <v>2.2319003918114694E-4</v>
      </c>
      <c r="HS407" s="240">
        <f t="shared" ca="1" si="817"/>
        <v>3.3991073043115785E-4</v>
      </c>
      <c r="HT407" s="240">
        <f t="shared" ca="1" si="818"/>
        <v>6.7471089033748247E-5</v>
      </c>
      <c r="HU407" s="240">
        <f t="shared" ca="1" si="819"/>
        <v>-2.8221551487982426E-4</v>
      </c>
      <c r="HV407" s="240">
        <f t="shared" ca="1" si="820"/>
        <v>-3.0879645069758257E-4</v>
      </c>
      <c r="HW407" s="240">
        <f t="shared" ca="1" si="821"/>
        <v>1.8160524221938267E-5</v>
      </c>
      <c r="HX407" s="240">
        <f t="shared" ca="1" si="822"/>
        <v>3.2432569995848601E-4</v>
      </c>
      <c r="HY407" s="240">
        <f t="shared" ca="1" si="823"/>
        <v>2.5917368567325306E-4</v>
      </c>
      <c r="HZ407" s="240">
        <f t="shared" ca="1" si="824"/>
        <v>-1.0270364117310137E-4</v>
      </c>
      <c r="IA407" s="240">
        <f t="shared" ca="1" si="825"/>
        <v>-3.4699661546803496E-4</v>
      </c>
      <c r="IB407" s="240">
        <f t="shared" ca="1" si="826"/>
        <v>-1.9401669951976805E-4</v>
      </c>
      <c r="IC407" s="240">
        <f t="shared" ca="1" si="827"/>
        <v>1.8109095928762505E-4</v>
      </c>
      <c r="ID407" s="240">
        <f t="shared" ca="1" si="828"/>
        <v>3.4886942355495903E-4</v>
      </c>
      <c r="IE407" s="240">
        <f t="shared" ca="1" si="829"/>
        <v>-2.435997343005372E-4</v>
      </c>
      <c r="IF407" s="240">
        <f t="shared" ca="1" si="830"/>
        <v>-2.4862413918685396E-4</v>
      </c>
      <c r="IG407" s="240">
        <f t="shared" ca="1" si="831"/>
        <v>-3.298318727965174E-4</v>
      </c>
      <c r="IH407" s="240">
        <f t="shared" ca="1" si="832"/>
        <v>-3.3418455192739984E-5</v>
      </c>
      <c r="II407" s="240">
        <f t="shared" ca="1" si="833"/>
        <v>3.0125541133205392E-4</v>
      </c>
      <c r="IJ407" s="240">
        <f t="shared" ca="1" si="834"/>
        <v>2.9102502626965034E-4</v>
      </c>
      <c r="IK407" s="240">
        <f t="shared" ca="1" si="835"/>
        <v>-5.2396946737510482E-5</v>
      </c>
      <c r="IL407" s="240">
        <f t="shared" ca="1" si="836"/>
        <v>-3.3583018918528816E-4</v>
      </c>
      <c r="IM407" s="240">
        <f t="shared" ca="1" si="837"/>
        <v>-2.347748690901393E-4</v>
      </c>
      <c r="IN407" s="240">
        <f t="shared" ca="1" si="838"/>
        <v>1.3507180700745043E-4</v>
      </c>
      <c r="IO407" s="240">
        <f t="shared" ca="1" si="839"/>
        <v>3.5027614721988099E-4</v>
      </c>
      <c r="IP407" s="240">
        <f t="shared" ca="1" si="840"/>
        <v>1.644528946945369E-4</v>
      </c>
      <c r="IQ407" s="240">
        <f t="shared" ca="1" si="841"/>
        <v>-2.096508017078679E-4</v>
      </c>
      <c r="IR407" s="240">
        <f t="shared" ca="1" si="842"/>
        <v>-3.4372743091842383E-4</v>
      </c>
      <c r="IS407" s="240">
        <f t="shared" ca="1" si="843"/>
        <v>-8.4274025973885762E-5</v>
      </c>
      <c r="IT407" s="240">
        <f t="shared" ca="1" si="844"/>
        <v>2.7166385282041141E-4</v>
      </c>
      <c r="IU407" s="240">
        <f t="shared" ca="1" si="845"/>
        <v>3.1657655392240068E-4</v>
      </c>
      <c r="IV407" s="240">
        <f t="shared" ca="1" si="846"/>
        <v>-9.560166401603688E-7</v>
      </c>
      <c r="IW407" s="240">
        <f t="shared" ca="1" si="847"/>
        <v>-3.173940534902015E-4</v>
      </c>
      <c r="IX407" s="240">
        <f t="shared" ca="1" si="848"/>
        <v>-2.7045087174829116E-4</v>
      </c>
      <c r="IY407" s="240">
        <f t="shared" ca="1" si="849"/>
        <v>8.6128758012925621E-5</v>
      </c>
      <c r="IZ407" s="240">
        <f t="shared" ca="1" si="850"/>
        <v>3.441004501067833E-4</v>
      </c>
      <c r="JA407" s="240">
        <f t="shared" ca="1" si="851"/>
        <v>2.0811504217668858E-4</v>
      </c>
      <c r="JB407" s="240">
        <f t="shared" ca="1" si="852"/>
        <v>-1.6613915750257594E-4</v>
      </c>
    </row>
    <row r="408" spans="2:262">
      <c r="B408" s="248">
        <v>47</v>
      </c>
      <c r="C408" s="247">
        <f t="shared" si="853"/>
        <v>9.1796875000000049E-4</v>
      </c>
      <c r="D408" s="244">
        <f t="shared" ca="1" si="597"/>
        <v>12.251951093356363</v>
      </c>
      <c r="E408" s="243">
        <f ca="1">BA361</f>
        <v>0.25195109335636279</v>
      </c>
      <c r="F408" s="242">
        <v>47</v>
      </c>
      <c r="G408" s="240">
        <f t="shared" ca="1" si="854"/>
        <v>-1.8350287131197295E-3</v>
      </c>
      <c r="H408" s="240">
        <f t="shared" ca="1" si="598"/>
        <v>-5.7234856324777934E-4</v>
      </c>
      <c r="I408" s="240">
        <f t="shared" ca="1" si="599"/>
        <v>1.3711501454409332E-3</v>
      </c>
      <c r="J408" s="240">
        <f t="shared" ca="1" si="600"/>
        <v>1.6836419365210129E-3</v>
      </c>
      <c r="K408" s="240">
        <f t="shared" ca="1" si="601"/>
        <v>-6.587604101572107E-6</v>
      </c>
      <c r="L408" s="240">
        <f t="shared" ca="1" si="602"/>
        <v>-1.6889810752055436E-3</v>
      </c>
      <c r="M408" s="240">
        <f t="shared" ca="1" si="603"/>
        <v>-1.3623022163901392E-3</v>
      </c>
      <c r="N408" s="240">
        <f t="shared" ca="1" si="604"/>
        <v>5.8485879472184405E-4</v>
      </c>
      <c r="O408" s="240">
        <f t="shared" ca="1" si="605"/>
        <v>1.8363201093510482E-3</v>
      </c>
      <c r="P408" s="240">
        <f t="shared" ca="1" si="606"/>
        <v>9.0344675337256531E-4</v>
      </c>
      <c r="Q408" s="240">
        <f t="shared" ca="1" si="607"/>
        <v>-1.1040922104105656E-3</v>
      </c>
      <c r="R408" s="240">
        <f t="shared" ca="1" si="608"/>
        <v>-1.79829430963147E-3</v>
      </c>
      <c r="S408" s="240">
        <f t="shared" ca="1" si="609"/>
        <v>-3.5339408759493883E-4</v>
      </c>
      <c r="T408" s="240">
        <f t="shared" ca="1" si="610"/>
        <v>1.5118745407943332E-3</v>
      </c>
      <c r="U408" s="241">
        <f t="shared" ca="1" si="611"/>
        <v>1.5787421386393133E-3</v>
      </c>
      <c r="V408" s="240">
        <f t="shared" ca="1" si="612"/>
        <v>-2.3233146331984832E-4</v>
      </c>
      <c r="W408" s="240">
        <f t="shared" ca="1" si="613"/>
        <v>-1.767042753600188E-3</v>
      </c>
      <c r="X408" s="240">
        <f t="shared" ca="1" si="614"/>
        <v>-1.1998259914240215E-3</v>
      </c>
      <c r="Y408" s="240">
        <f t="shared" ca="1" si="615"/>
        <v>7.9460463091616856E-4</v>
      </c>
      <c r="Z408" s="240">
        <f t="shared" ca="1" si="616"/>
        <v>1.8438392409178574E-3</v>
      </c>
      <c r="AA408" s="240">
        <f t="shared" ca="1" si="617"/>
        <v>6.9979504269086692E-4</v>
      </c>
      <c r="AB408" s="240">
        <f t="shared" ca="1" si="618"/>
        <v>-1.2766675156494084E-3</v>
      </c>
      <c r="AC408" s="240">
        <f t="shared" ca="1" si="619"/>
        <v>-1.73451188586937E-3</v>
      </c>
      <c r="AD408" s="240">
        <f t="shared" ca="1" si="620"/>
        <v>-1.2912423592454324E-4</v>
      </c>
      <c r="AE408" s="240">
        <f t="shared" ca="1" si="621"/>
        <v>1.6298589357974656E-3</v>
      </c>
      <c r="AF408" s="240">
        <f t="shared" ca="1" si="622"/>
        <v>1.4500965894952205E-3</v>
      </c>
      <c r="AG408" s="240">
        <f t="shared" ca="1" si="623"/>
        <v>-4.5458084107507173E-4</v>
      </c>
      <c r="AH408" s="240">
        <f t="shared" ca="1" si="624"/>
        <v>-1.8185264642127303E-3</v>
      </c>
      <c r="AI408" s="240">
        <f t="shared" ca="1" si="625"/>
        <v>-1.0193032667457631E-3</v>
      </c>
      <c r="AJ408" s="240">
        <f t="shared" ca="1" si="626"/>
        <v>9.9239887384146774E-4</v>
      </c>
      <c r="AK408" s="240">
        <f t="shared" ca="1" si="627"/>
        <v>1.8236253140509393E-3</v>
      </c>
      <c r="AL408" s="240">
        <f t="shared" ca="1" si="628"/>
        <v>4.8561776319606075E-4</v>
      </c>
      <c r="AM408" s="240">
        <f t="shared" ca="1" si="629"/>
        <v>-1.4300405531274686E-3</v>
      </c>
      <c r="AN408" s="240">
        <f t="shared" ca="1" si="630"/>
        <v>-1.644640788855655E-3</v>
      </c>
      <c r="AO408" s="240">
        <f t="shared" ca="1" si="631"/>
        <v>9.7087764443332569E-5</v>
      </c>
      <c r="AP408" s="240">
        <f t="shared" ca="1" si="632"/>
        <v>1.723328735329301E-3</v>
      </c>
      <c r="AQ408" s="240">
        <f t="shared" ca="1" si="633"/>
        <v>1.2996402378914727E-3</v>
      </c>
      <c r="AR408" s="240">
        <f t="shared" ca="1" si="634"/>
        <v>-6.6999289985550609E-4</v>
      </c>
      <c r="AS408" s="240">
        <f t="shared" ca="1" si="635"/>
        <v>-1.8426578441143896E-3</v>
      </c>
      <c r="AT408" s="240">
        <f t="shared" ca="1" si="636"/>
        <v>-8.2344927216552674E-4</v>
      </c>
      <c r="AU408" s="240">
        <f t="shared" ca="1" si="637"/>
        <v>1.1752665139767595E-3</v>
      </c>
      <c r="AV408" s="240">
        <f t="shared" ca="1" si="638"/>
        <v>1.7759823650255488E-3</v>
      </c>
      <c r="AW408" s="240">
        <f t="shared" ca="1" si="639"/>
        <v>2.6413634052852486E-4</v>
      </c>
      <c r="AX408" s="240">
        <f t="shared" ca="1" si="640"/>
        <v>-1.5619044496010511E-3</v>
      </c>
      <c r="AY408" s="240">
        <f t="shared" ca="1" si="641"/>
        <v>-1.5300327635416645E-3</v>
      </c>
      <c r="AZ408" s="240">
        <f t="shared" ca="1" si="642"/>
        <v>3.2183947446443246E-4</v>
      </c>
      <c r="BA408" s="240">
        <f t="shared" ca="1" si="643"/>
        <v>1.7908780666029485E-3</v>
      </c>
      <c r="BB408" s="240">
        <f t="shared" ca="1" si="644"/>
        <v>1.1296360874013551E-3</v>
      </c>
      <c r="BC408" s="240">
        <f t="shared" ca="1" si="645"/>
        <v>-8.7532764179098783E-4</v>
      </c>
      <c r="BD408" s="240">
        <f t="shared" ca="1" si="646"/>
        <v>-1.8390739348898922E-3</v>
      </c>
      <c r="BE408" s="240">
        <f t="shared" ca="1" si="647"/>
        <v>-6.1520983406322476E-4</v>
      </c>
      <c r="BF408" s="240">
        <f t="shared" ca="1" si="648"/>
        <v>1.3404570518007468E-3</v>
      </c>
      <c r="BG408" s="240">
        <f t="shared" ca="1" si="649"/>
        <v>1.7016269881412025E-3</v>
      </c>
      <c r="BH408" s="240">
        <f t="shared" ca="1" si="650"/>
        <v>3.8682061440640072E-5</v>
      </c>
      <c r="BI408" s="240">
        <f t="shared" ca="1" si="651"/>
        <v>-1.670275849327949E-3</v>
      </c>
      <c r="BJ408" s="240">
        <f t="shared" ca="1" si="652"/>
        <v>-1.3924116213055642E-3</v>
      </c>
      <c r="BK408" s="240">
        <f t="shared" ca="1" si="653"/>
        <v>5.4175041922058676E-4</v>
      </c>
      <c r="BL408" s="240">
        <f t="shared" ca="1" si="654"/>
        <v>1.8314909248009631E-3</v>
      </c>
      <c r="BM408" s="240">
        <f t="shared" ca="1" si="655"/>
        <v>9.4264115868852557E-4</v>
      </c>
      <c r="BN408" s="240">
        <f t="shared" ca="1" si="656"/>
        <v>-1.0674966412367061E-3</v>
      </c>
      <c r="BO408" s="240">
        <f t="shared" ca="1" si="657"/>
        <v>-1.8078286418698854E-3</v>
      </c>
      <c r="BP408" s="240">
        <f t="shared" ca="1" si="658"/>
        <v>-3.9771706741771151E-4</v>
      </c>
      <c r="BQ408" s="240">
        <f t="shared" ca="1" si="659"/>
        <v>1.485485867864767E-3</v>
      </c>
      <c r="BR408" s="240">
        <f t="shared" ca="1" si="660"/>
        <v>1.6016775574764258E-3</v>
      </c>
      <c r="BS408" s="240">
        <f t="shared" ca="1" si="661"/>
        <v>-1.8735403185664865E-4</v>
      </c>
      <c r="BT408" s="240">
        <f t="shared" ca="1" si="662"/>
        <v>-1.7535247455838781E-3</v>
      </c>
      <c r="BU408" s="240">
        <f t="shared" ca="1" si="663"/>
        <v>-1.2338473122246994E-3</v>
      </c>
      <c r="BV408" s="240">
        <f t="shared" ca="1" si="664"/>
        <v>7.5351293340896299E-4</v>
      </c>
      <c r="BW408" s="240">
        <f t="shared" ca="1" si="665"/>
        <v>1.8445564547334941E-3</v>
      </c>
      <c r="BX408" s="240">
        <f t="shared" ca="1" si="666"/>
        <v>7.4146802953620878E-4</v>
      </c>
      <c r="BY408" s="240">
        <f t="shared" ca="1" si="667"/>
        <v>-1.2436094975695972E-3</v>
      </c>
      <c r="BZ408" s="240">
        <f t="shared" ca="1" si="668"/>
        <v>-1.7493919233445932E-3</v>
      </c>
      <c r="CA408" s="240">
        <f t="shared" ca="1" si="669"/>
        <v>-1.7424226588216374E-4</v>
      </c>
      <c r="CB408" s="240">
        <f t="shared" ca="1" si="670"/>
        <v>1.6081715937820145E-3</v>
      </c>
      <c r="CC408" s="240">
        <f t="shared" ca="1" si="671"/>
        <v>1.4776374055016019E-3</v>
      </c>
      <c r="CD408" s="240">
        <f t="shared" ca="1" si="672"/>
        <v>-4.1057214612523577E-4</v>
      </c>
      <c r="CE408" s="240">
        <f t="shared" ca="1" si="673"/>
        <v>-1.8103989974808696E-3</v>
      </c>
      <c r="CF408" s="240">
        <f t="shared" ca="1" si="674"/>
        <v>-1.0567247910996923E-3</v>
      </c>
      <c r="CG408" s="240">
        <f t="shared" ca="1" si="675"/>
        <v>9.5394191170708616E-4</v>
      </c>
      <c r="CH408" s="240">
        <f t="shared" ca="1" si="676"/>
        <v>1.8298781386689236E-3</v>
      </c>
      <c r="CI408" s="240">
        <f t="shared" ca="1" si="677"/>
        <v>5.2914253105931308E-4</v>
      </c>
      <c r="CJ408" s="240">
        <f t="shared" ca="1" si="678"/>
        <v>-1.4010173095041129E-3</v>
      </c>
      <c r="CK408" s="240">
        <f t="shared" ca="1" si="679"/>
        <v>-1.6646427219536833E-3</v>
      </c>
      <c r="CL408" s="240">
        <f t="shared" ca="1" si="680"/>
        <v>5.1853301517402551E-5</v>
      </c>
      <c r="CM408" s="240">
        <f t="shared" ca="1" si="681"/>
        <v>1.7066689220385123E-3</v>
      </c>
      <c r="CN408" s="240">
        <f t="shared" ca="1" si="682"/>
        <v>1.3313722115593247E-3</v>
      </c>
      <c r="CO408" s="240">
        <f t="shared" ca="1" si="683"/>
        <v>-6.2761487315446071E-4</v>
      </c>
      <c r="CP408" s="240">
        <f t="shared" ca="1" si="684"/>
        <v>-1.8400431633316915E-3</v>
      </c>
      <c r="CQ408" s="240">
        <f t="shared" ca="1" si="685"/>
        <v>-8.6370814551440416E-4</v>
      </c>
      <c r="CR408" s="240">
        <f t="shared" ca="1" si="686"/>
        <v>1.1400227157215427E-3</v>
      </c>
      <c r="CS408" s="240">
        <f t="shared" ca="1" si="687"/>
        <v>1.7876767521434812E-3</v>
      </c>
      <c r="CT408" s="240">
        <f t="shared" ca="1" si="688"/>
        <v>3.0885823638805243E-4</v>
      </c>
      <c r="CU408" s="240">
        <f t="shared" ca="1" si="689"/>
        <v>-1.5373525170331759E-3</v>
      </c>
      <c r="CV408" s="240">
        <f t="shared" ca="1" si="690"/>
        <v>-1.5548557445708507E-3</v>
      </c>
      <c r="CW408" s="240">
        <f t="shared" ca="1" si="691"/>
        <v>2.7716894699698609E-4</v>
      </c>
      <c r="CX408" s="240">
        <f t="shared" ca="1" si="692"/>
        <v>1.7794963611357159E-3</v>
      </c>
      <c r="CY408" s="240">
        <f t="shared" ca="1" si="693"/>
        <v>1.1650819403105066E-3</v>
      </c>
      <c r="CZ408" s="240">
        <f t="shared" ca="1" si="694"/>
        <v>-8.3521768830589955E-4</v>
      </c>
      <c r="DA408" s="240">
        <f t="shared" ca="1" si="695"/>
        <v>-1.8420113672890821E-3</v>
      </c>
      <c r="DB408" s="240">
        <f t="shared" ca="1" si="696"/>
        <v>-6.5770052547880944E-4</v>
      </c>
      <c r="DC408" s="240">
        <f t="shared" ca="1" si="697"/>
        <v>1.3089565169554624E-3</v>
      </c>
      <c r="DD408" s="240">
        <f t="shared" ca="1" si="698"/>
        <v>1.7185870432916684E-3</v>
      </c>
      <c r="DE408" s="240">
        <f t="shared" ca="1" si="699"/>
        <v>8.3928426355472235E-5</v>
      </c>
      <c r="DF408" s="240">
        <f t="shared" ca="1" si="700"/>
        <v>-1.6505645117343541E-3</v>
      </c>
      <c r="DG408" s="240">
        <f t="shared" ca="1" si="701"/>
        <v>-1.4216822895259343E-3</v>
      </c>
      <c r="DH408" s="240">
        <f t="shared" ca="1" si="702"/>
        <v>4.9831571352413782E-4</v>
      </c>
      <c r="DI408" s="240">
        <f t="shared" ca="1" si="703"/>
        <v>1.8255585186016353E-3</v>
      </c>
      <c r="DJ408" s="240">
        <f t="shared" ca="1" si="704"/>
        <v>9.8126775221812098E-4</v>
      </c>
      <c r="DK408" s="240">
        <f t="shared" ca="1" si="705"/>
        <v>-1.0302580520024389E-3</v>
      </c>
      <c r="DL408" s="240">
        <f t="shared" ca="1" si="706"/>
        <v>-1.8162740057335077E-3</v>
      </c>
      <c r="DM408" s="240">
        <f t="shared" ca="1" si="707"/>
        <v>-4.4180047735066779E-4</v>
      </c>
      <c r="DN408" s="240">
        <f t="shared" ca="1" si="708"/>
        <v>1.4582023937942698E-3</v>
      </c>
      <c r="DO408" s="240">
        <f t="shared" ca="1" si="709"/>
        <v>1.6236481856435085E-3</v>
      </c>
      <c r="DP408" s="240">
        <f t="shared" ca="1" si="710"/>
        <v>-1.4226374533031613E-4</v>
      </c>
      <c r="DQ408" s="240">
        <f t="shared" ca="1" si="711"/>
        <v>-1.7389504798293424E-3</v>
      </c>
      <c r="DR408" s="240">
        <f t="shared" ca="1" si="712"/>
        <v>-1.2671254095410057E-3</v>
      </c>
      <c r="DS408" s="240">
        <f t="shared" ca="1" si="713"/>
        <v>7.1196734788631099E-4</v>
      </c>
      <c r="DT408" s="240">
        <f t="shared" ca="1" si="714"/>
        <v>1.8441625767132081E-3</v>
      </c>
      <c r="DU408" s="240">
        <f t="shared" ca="1" si="715"/>
        <v>7.8269438376583986E-4</v>
      </c>
      <c r="DV408" s="240">
        <f t="shared" ca="1" si="716"/>
        <v>-1.2098023756300091E-3</v>
      </c>
      <c r="DW408" s="240">
        <f t="shared" ca="1" si="717"/>
        <v>-1.763218192539181E-3</v>
      </c>
      <c r="DX408" s="240">
        <f t="shared" ca="1" si="718"/>
        <v>-2.1925533881412206E-4</v>
      </c>
      <c r="DY408" s="240">
        <f t="shared" ca="1" si="719"/>
        <v>1.5855155493318747E-3</v>
      </c>
      <c r="DZ408" s="240">
        <f t="shared" ca="1" si="720"/>
        <v>1.5042881479873256E-3</v>
      </c>
      <c r="EA408" s="240">
        <f t="shared" ca="1" si="721"/>
        <v>-3.6631613786682353E-4</v>
      </c>
      <c r="EB408" s="240">
        <f t="shared" ca="1" si="722"/>
        <v>-1.8011810140881109E-3</v>
      </c>
      <c r="EC408" s="240">
        <f t="shared" ca="1" si="723"/>
        <v>-1.0935097839529593E-3</v>
      </c>
      <c r="ED408" s="240">
        <f t="shared" ca="1" si="724"/>
        <v>9.1491033063527784E-4</v>
      </c>
      <c r="EE408" s="240">
        <f t="shared" ca="1" si="725"/>
        <v>1.8350287131197298E-3</v>
      </c>
      <c r="EF408" s="240">
        <f t="shared" ca="1" si="726"/>
        <v>5.7234856324779419E-4</v>
      </c>
      <c r="EG408" s="240">
        <f t="shared" ca="1" si="727"/>
        <v>-1.3711501454409497E-3</v>
      </c>
      <c r="EH408" s="240">
        <f t="shared" ca="1" si="728"/>
        <v>-1.6836419365210079E-3</v>
      </c>
      <c r="EI408" s="240">
        <f t="shared" ca="1" si="729"/>
        <v>6.5876041015714565E-6</v>
      </c>
      <c r="EJ408" s="240">
        <f t="shared" ca="1" si="730"/>
        <v>1.6889810752055386E-3</v>
      </c>
      <c r="EK408" s="240">
        <f t="shared" ca="1" si="731"/>
        <v>1.3623022163901199E-3</v>
      </c>
      <c r="EL408" s="240">
        <f t="shared" ca="1" si="732"/>
        <v>-5.8485879472185891E-4</v>
      </c>
      <c r="EM408" s="240">
        <f t="shared" ca="1" si="733"/>
        <v>-1.8363201093510484E-3</v>
      </c>
      <c r="EN408" s="240">
        <f t="shared" ca="1" si="734"/>
        <v>-9.0344675337257453E-4</v>
      </c>
      <c r="EO408" s="240">
        <f t="shared" ca="1" si="735"/>
        <v>1.1040922104105912E-3</v>
      </c>
      <c r="EP408" s="240">
        <f t="shared" ca="1" si="736"/>
        <v>1.7982943096314656E-3</v>
      </c>
      <c r="EQ408" s="240">
        <f t="shared" ca="1" si="737"/>
        <v>3.5339408759493297E-4</v>
      </c>
      <c r="ER408" s="240">
        <f t="shared" ca="1" si="738"/>
        <v>-1.511874540794331E-3</v>
      </c>
      <c r="ES408" s="240">
        <f t="shared" ca="1" si="739"/>
        <v>-1.5787421386392949E-3</v>
      </c>
      <c r="ET408" s="240">
        <f t="shared" ca="1" si="740"/>
        <v>2.3233146331987043E-4</v>
      </c>
      <c r="EU408" s="240">
        <f t="shared" ca="1" si="741"/>
        <v>1.7670427536001906E-3</v>
      </c>
      <c r="EV408" s="240">
        <f t="shared" ca="1" si="742"/>
        <v>1.1998259914240248E-3</v>
      </c>
      <c r="EW408" s="240">
        <f t="shared" ca="1" si="743"/>
        <v>-7.9460463091615317E-4</v>
      </c>
      <c r="EX408" s="240">
        <f t="shared" ca="1" si="744"/>
        <v>-1.8438392409178567E-3</v>
      </c>
      <c r="EY408" s="240">
        <f t="shared" ca="1" si="745"/>
        <v>-6.9979504269085228E-4</v>
      </c>
      <c r="EZ408" s="240">
        <f t="shared" ca="1" si="746"/>
        <v>1.2766675156494101E-3</v>
      </c>
      <c r="FA408" s="240">
        <f t="shared" ca="1" si="747"/>
        <v>1.7345118858693737E-3</v>
      </c>
      <c r="FB408" s="240">
        <f t="shared" ca="1" si="748"/>
        <v>1.2912423592451473E-4</v>
      </c>
      <c r="FC408" s="240">
        <f t="shared" ca="1" si="749"/>
        <v>-1.629858935797473E-3</v>
      </c>
      <c r="FD408" s="240">
        <f t="shared" ca="1" si="750"/>
        <v>-1.4500965894952192E-3</v>
      </c>
      <c r="FE408" s="240">
        <f t="shared" ca="1" si="751"/>
        <v>4.5458084107506143E-4</v>
      </c>
      <c r="FF408" s="240">
        <f t="shared" ca="1" si="752"/>
        <v>1.8185264642127364E-3</v>
      </c>
      <c r="FG408" s="240">
        <f t="shared" ca="1" si="753"/>
        <v>1.0193032667457445E-3</v>
      </c>
      <c r="FH408" s="240">
        <f t="shared" ca="1" si="754"/>
        <v>-9.9239887384147533E-4</v>
      </c>
      <c r="FI408" s="240">
        <f t="shared" ca="1" si="755"/>
        <v>-1.8236253140509401E-3</v>
      </c>
      <c r="FJ408" s="240">
        <f t="shared" ca="1" si="756"/>
        <v>-4.856177631960266E-4</v>
      </c>
      <c r="FK408" s="240">
        <f t="shared" ca="1" si="757"/>
        <v>1.4300405531274827E-3</v>
      </c>
      <c r="FL408" s="240">
        <f t="shared" ca="1" si="758"/>
        <v>1.6446407888556509E-3</v>
      </c>
      <c r="FM408" s="240">
        <f t="shared" ca="1" si="759"/>
        <v>-9.7087764443328341E-5</v>
      </c>
      <c r="FN408" s="240">
        <f t="shared" ca="1" si="760"/>
        <v>-1.7233287353292947E-3</v>
      </c>
      <c r="FO408" s="240">
        <f t="shared" ca="1" si="761"/>
        <v>-1.2996402378914571E-3</v>
      </c>
      <c r="FP408" s="240">
        <f t="shared" ca="1" si="762"/>
        <v>6.6999289985551454E-4</v>
      </c>
      <c r="FQ408" s="240">
        <f t="shared" ca="1" si="763"/>
        <v>1.8426578441143896E-3</v>
      </c>
      <c r="FR408" s="240">
        <f t="shared" ca="1" si="764"/>
        <v>8.234492721655417E-4</v>
      </c>
      <c r="FS408" s="240">
        <f t="shared" ca="1" si="765"/>
        <v>-1.1752665139767866E-3</v>
      </c>
      <c r="FT408" s="240">
        <f t="shared" ca="1" si="766"/>
        <v>-1.7759823650255427E-3</v>
      </c>
      <c r="FU408" s="240">
        <f t="shared" ca="1" si="767"/>
        <v>-2.6413634052851597E-4</v>
      </c>
      <c r="FV408" s="240">
        <f t="shared" ca="1" si="768"/>
        <v>1.5619044496010493E-3</v>
      </c>
      <c r="FW408" s="240">
        <f t="shared" ca="1" si="769"/>
        <v>1.5300327635416448E-3</v>
      </c>
      <c r="FX408" s="240">
        <f t="shared" ca="1" si="770"/>
        <v>-3.2183947446445414E-4</v>
      </c>
      <c r="FY408" s="240">
        <f t="shared" ca="1" si="771"/>
        <v>-1.7908780666029502E-3</v>
      </c>
      <c r="FZ408" s="240">
        <f t="shared" ca="1" si="772"/>
        <v>-1.1296360874013581E-3</v>
      </c>
      <c r="GA408" s="240">
        <f t="shared" ca="1" si="773"/>
        <v>8.7532764179097276E-4</v>
      </c>
      <c r="GB408" s="240">
        <f t="shared" ca="1" si="774"/>
        <v>1.8390739348898906E-3</v>
      </c>
      <c r="GC408" s="240">
        <f t="shared" ca="1" si="775"/>
        <v>6.152098340632163E-4</v>
      </c>
      <c r="GD408" s="240">
        <f t="shared" ca="1" si="776"/>
        <v>-1.340457051800744E-3</v>
      </c>
      <c r="GE408" s="240">
        <f t="shared" ca="1" si="777"/>
        <v>-1.701626988141209E-3</v>
      </c>
      <c r="GF408" s="240">
        <f t="shared" ca="1" si="778"/>
        <v>-3.8682061440617737E-5</v>
      </c>
      <c r="GG408" s="240">
        <f t="shared" ca="1" si="779"/>
        <v>1.6702758493279527E-3</v>
      </c>
      <c r="GH408" s="240">
        <f t="shared" ca="1" si="780"/>
        <v>1.3924116213055583E-3</v>
      </c>
      <c r="GI408" s="240">
        <f t="shared" ca="1" si="781"/>
        <v>-5.4175041922057039E-4</v>
      </c>
      <c r="GJ408" s="240">
        <f t="shared" ca="1" si="782"/>
        <v>-1.8314909248009672E-3</v>
      </c>
      <c r="GK408" s="240">
        <f t="shared" ca="1" si="783"/>
        <v>-9.4264115868851776E-4</v>
      </c>
      <c r="GL408" s="240">
        <f t="shared" ca="1" si="784"/>
        <v>1.0674966412367135E-3</v>
      </c>
      <c r="GM408" s="240">
        <f t="shared" ca="1" si="785"/>
        <v>1.8078286418698889E-3</v>
      </c>
      <c r="GN408" s="240">
        <f t="shared" ca="1" si="786"/>
        <v>3.9771706741767703E-4</v>
      </c>
      <c r="GO408" s="240">
        <f t="shared" ca="1" si="787"/>
        <v>-1.4854858678647722E-3</v>
      </c>
      <c r="GP408" s="240">
        <f t="shared" ca="1" si="788"/>
        <v>-1.6016775574764213E-3</v>
      </c>
      <c r="GQ408" s="240">
        <f t="shared" ca="1" si="789"/>
        <v>1.8735403185665765E-4</v>
      </c>
      <c r="GR408" s="240">
        <f t="shared" ca="1" si="790"/>
        <v>1.7535247455838731E-3</v>
      </c>
      <c r="GS408" s="240">
        <f t="shared" ca="1" si="791"/>
        <v>1.2338473122246729E-3</v>
      </c>
      <c r="GT408" s="240">
        <f t="shared" ca="1" si="792"/>
        <v>-7.5351293340897123E-4</v>
      </c>
      <c r="GU408" s="240">
        <f t="shared" ca="1" si="793"/>
        <v>-1.8445564547334939E-3</v>
      </c>
      <c r="GV408" s="240">
        <f t="shared" ca="1" si="794"/>
        <v>-7.414680295362246E-4</v>
      </c>
      <c r="GW408" s="240">
        <f t="shared" ca="1" si="795"/>
        <v>1.2436094975696232E-3</v>
      </c>
      <c r="GX408" s="240">
        <f t="shared" ca="1" si="796"/>
        <v>1.7493919233445903E-3</v>
      </c>
      <c r="GY408" s="240">
        <f t="shared" ca="1" si="797"/>
        <v>1.7424226588215453E-4</v>
      </c>
      <c r="GZ408" s="240">
        <f t="shared" ca="1" si="798"/>
        <v>-1.608171593782006E-3</v>
      </c>
      <c r="HA408" s="240">
        <f t="shared" ca="1" si="799"/>
        <v>-1.4776374055015802E-3</v>
      </c>
      <c r="HB408" s="240">
        <f t="shared" ca="1" si="800"/>
        <v>4.1057214612524477E-4</v>
      </c>
      <c r="HC408" s="240">
        <f t="shared" ca="1" si="801"/>
        <v>1.8103989974808711E-3</v>
      </c>
      <c r="HD408" s="240">
        <f t="shared" ca="1" si="802"/>
        <v>1.0567247910997063E-3</v>
      </c>
      <c r="HE408" s="240">
        <f t="shared" ca="1" si="803"/>
        <v>-9.539419117071163E-4</v>
      </c>
      <c r="HF408" s="240">
        <f t="shared" ca="1" si="804"/>
        <v>-1.8298781386689225E-3</v>
      </c>
      <c r="HG408" s="240">
        <f t="shared" ca="1" si="805"/>
        <v>-5.2914253105930463E-4</v>
      </c>
      <c r="HH408" s="240">
        <f t="shared" ca="1" si="806"/>
        <v>1.401017309504119E-3</v>
      </c>
      <c r="HI408" s="240">
        <f t="shared" ca="1" si="807"/>
        <v>1.6646427219536911E-3</v>
      </c>
      <c r="HJ408" s="240">
        <f t="shared" ca="1" si="808"/>
        <v>-5.1853301517437787E-5</v>
      </c>
      <c r="HK408" s="240">
        <f t="shared" ca="1" si="809"/>
        <v>-1.706668922038516E-3</v>
      </c>
      <c r="HL408" s="240">
        <f t="shared" ca="1" si="810"/>
        <v>-1.3313722115593184E-3</v>
      </c>
      <c r="HM408" s="240">
        <f t="shared" ca="1" si="811"/>
        <v>6.2761487315444455E-4</v>
      </c>
      <c r="HN408" s="240">
        <f t="shared" ca="1" si="812"/>
        <v>1.8400431633316941E-3</v>
      </c>
      <c r="HO408" s="240">
        <f t="shared" ca="1" si="813"/>
        <v>8.6370814551439603E-4</v>
      </c>
      <c r="HP408" s="240">
        <f t="shared" ca="1" si="814"/>
        <v>-1.1400227157215496E-3</v>
      </c>
      <c r="HQ408" s="240">
        <f t="shared" ca="1" si="815"/>
        <v>-1.7876767521434855E-3</v>
      </c>
      <c r="HR408" s="240">
        <f t="shared" ca="1" si="816"/>
        <v>-3.0885823638801774E-4</v>
      </c>
      <c r="HS408" s="240">
        <f t="shared" ca="1" si="817"/>
        <v>1.5373525170331807E-3</v>
      </c>
      <c r="HT408" s="240">
        <f t="shared" ca="1" si="818"/>
        <v>1.5548557445708459E-3</v>
      </c>
      <c r="HU408" s="240">
        <f t="shared" ca="1" si="819"/>
        <v>-2.7716894699696918E-4</v>
      </c>
      <c r="HV408" s="240">
        <f t="shared" ca="1" si="820"/>
        <v>-1.7794963611357116E-3</v>
      </c>
      <c r="HW408" s="240">
        <f t="shared" ca="1" si="821"/>
        <v>-1.1650819403105199E-3</v>
      </c>
      <c r="HX408" s="240">
        <f t="shared" ca="1" si="822"/>
        <v>8.3521768830586095E-4</v>
      </c>
      <c r="HY408" s="240">
        <f t="shared" ca="1" si="823"/>
        <v>1.8420113672890787E-3</v>
      </c>
      <c r="HZ408" s="240">
        <f t="shared" ca="1" si="824"/>
        <v>6.5770052547877637E-4</v>
      </c>
      <c r="IA408" s="240">
        <f t="shared" ca="1" si="825"/>
        <v>-1.3089565169554873E-3</v>
      </c>
      <c r="IB408" s="240">
        <f t="shared" ca="1" si="826"/>
        <v>-1.7185870432916653E-3</v>
      </c>
      <c r="IC408" s="240">
        <f t="shared" ca="1" si="827"/>
        <v>-8.3928426355463237E-5</v>
      </c>
      <c r="ID408" s="240">
        <f t="shared" ca="1" si="828"/>
        <v>1.6505645117343465E-3</v>
      </c>
      <c r="IE408" s="240">
        <f t="shared" ca="1" si="829"/>
        <v>4.2002100489353823E-4</v>
      </c>
      <c r="IF408" s="240">
        <f t="shared" ca="1" si="830"/>
        <v>-4.9831571352409619E-4</v>
      </c>
      <c r="IG408" s="240">
        <f t="shared" ca="1" si="831"/>
        <v>-1.825558518601644E-3</v>
      </c>
      <c r="IH408" s="240">
        <f t="shared" ca="1" si="832"/>
        <v>-9.8126775221809084E-4</v>
      </c>
      <c r="II408" s="240">
        <f t="shared" ca="1" si="833"/>
        <v>1.0302580520024681E-3</v>
      </c>
      <c r="IJ408" s="240">
        <f t="shared" ca="1" si="834"/>
        <v>1.8162740057335062E-3</v>
      </c>
      <c r="IK408" s="240">
        <f t="shared" ca="1" si="835"/>
        <v>4.418004773506589E-4</v>
      </c>
      <c r="IL408" s="240">
        <f t="shared" ca="1" si="836"/>
        <v>-1.4582023937942752E-3</v>
      </c>
      <c r="IM408" s="240">
        <f t="shared" ca="1" si="837"/>
        <v>-1.6236481856435044E-3</v>
      </c>
      <c r="IN408" s="240">
        <f t="shared" ca="1" si="838"/>
        <v>1.4226374533027287E-4</v>
      </c>
      <c r="IO408" s="240">
        <f t="shared" ca="1" si="839"/>
        <v>1.7389504798293281E-3</v>
      </c>
      <c r="IP408" s="240">
        <f t="shared" ca="1" si="840"/>
        <v>1.2671254095409611E-3</v>
      </c>
      <c r="IQ408" s="240">
        <f t="shared" ca="1" si="841"/>
        <v>-7.119673478863677E-4</v>
      </c>
      <c r="IR408" s="240">
        <f t="shared" ca="1" si="842"/>
        <v>-1.8441625767132083E-3</v>
      </c>
      <c r="IS408" s="240">
        <f t="shared" ca="1" si="843"/>
        <v>-7.8269438376583162E-4</v>
      </c>
      <c r="IT408" s="240">
        <f t="shared" ca="1" si="844"/>
        <v>1.2098023756300161E-3</v>
      </c>
      <c r="IU408" s="240">
        <f t="shared" ca="1" si="845"/>
        <v>1.7632181925391782E-3</v>
      </c>
      <c r="IV408" s="240">
        <f t="shared" ca="1" si="846"/>
        <v>2.1925533881416511E-4</v>
      </c>
      <c r="IW408" s="240">
        <f t="shared" ca="1" si="847"/>
        <v>-1.5855155493318526E-3</v>
      </c>
      <c r="IX408" s="240">
        <f t="shared" ca="1" si="848"/>
        <v>-1.5042881479872903E-3</v>
      </c>
      <c r="IY408" s="240">
        <f t="shared" ca="1" si="849"/>
        <v>3.663161378668837E-4</v>
      </c>
      <c r="IZ408" s="240">
        <f t="shared" ca="1" si="850"/>
        <v>1.8011810140881128E-3</v>
      </c>
      <c r="JA408" s="240">
        <f t="shared" ca="1" si="851"/>
        <v>1.0935097839529519E-3</v>
      </c>
      <c r="JB408" s="240">
        <f t="shared" ca="1" si="852"/>
        <v>-9.1491033063528576E-4</v>
      </c>
    </row>
    <row r="409" spans="2:262">
      <c r="B409" s="248">
        <v>48</v>
      </c>
      <c r="C409" s="247">
        <f t="shared" si="853"/>
        <v>9.3750000000000051E-4</v>
      </c>
      <c r="D409" s="244">
        <f t="shared" ca="1" si="597"/>
        <v>12.251371444227392</v>
      </c>
      <c r="E409" s="243">
        <f ca="1">BB361</f>
        <v>0.25137144422739111</v>
      </c>
      <c r="F409" s="242">
        <v>48</v>
      </c>
      <c r="G409" s="240">
        <f t="shared" ca="1" si="854"/>
        <v>-6.3585020714779358E-4</v>
      </c>
      <c r="H409" s="240">
        <f t="shared" ca="1" si="598"/>
        <v>-1.9748305418884398E-4</v>
      </c>
      <c r="I409" s="240">
        <f t="shared" ca="1" si="599"/>
        <v>4.8470322112593794E-4</v>
      </c>
      <c r="J409" s="240">
        <f t="shared" ca="1" si="600"/>
        <v>5.6845883886662198E-4</v>
      </c>
      <c r="K409" s="240">
        <f t="shared" ca="1" si="601"/>
        <v>-4.9623661894432705E-5</v>
      </c>
      <c r="L409" s="240">
        <f t="shared" ca="1" si="602"/>
        <v>-6.0643914538719475E-4</v>
      </c>
      <c r="M409" s="240">
        <f t="shared" ca="1" si="603"/>
        <v>-4.1452476546021354E-4</v>
      </c>
      <c r="N409" s="240">
        <f t="shared" ca="1" si="604"/>
        <v>2.8917562529389779E-4</v>
      </c>
      <c r="O409" s="240">
        <f t="shared" ca="1" si="605"/>
        <v>6.3585020714779369E-4</v>
      </c>
      <c r="P409" s="240">
        <f t="shared" ca="1" si="606"/>
        <v>1.9748305418884474E-4</v>
      </c>
      <c r="Q409" s="240">
        <f t="shared" ca="1" si="607"/>
        <v>-4.8470322112593788E-4</v>
      </c>
      <c r="R409" s="240">
        <f t="shared" ca="1" si="608"/>
        <v>-5.6845883886662209E-4</v>
      </c>
      <c r="S409" s="240">
        <f t="shared" ca="1" si="609"/>
        <v>4.9623661894432461E-5</v>
      </c>
      <c r="T409" s="240">
        <f t="shared" ca="1" si="610"/>
        <v>6.0643914538719475E-4</v>
      </c>
      <c r="U409" s="241">
        <f t="shared" ca="1" si="611"/>
        <v>4.1452476546021376E-4</v>
      </c>
      <c r="V409" s="240">
        <f t="shared" ca="1" si="612"/>
        <v>-2.8917562529389757E-4</v>
      </c>
      <c r="W409" s="240">
        <f t="shared" ca="1" si="613"/>
        <v>-6.3585020714779358E-4</v>
      </c>
      <c r="X409" s="240">
        <f t="shared" ca="1" si="614"/>
        <v>-1.9748305418884496E-4</v>
      </c>
      <c r="Y409" s="240">
        <f t="shared" ca="1" si="615"/>
        <v>4.8470322112593702E-4</v>
      </c>
      <c r="Z409" s="240">
        <f t="shared" ca="1" si="616"/>
        <v>5.6845883886662274E-4</v>
      </c>
      <c r="AA409" s="240">
        <f t="shared" ca="1" si="617"/>
        <v>-4.9623661894433355E-5</v>
      </c>
      <c r="AB409" s="240">
        <f t="shared" ca="1" si="618"/>
        <v>-6.0643914538719475E-4</v>
      </c>
      <c r="AC409" s="240">
        <f t="shared" ca="1" si="619"/>
        <v>-4.1452476546021387E-4</v>
      </c>
      <c r="AD409" s="240">
        <f t="shared" ca="1" si="620"/>
        <v>2.8917562529389736E-4</v>
      </c>
      <c r="AE409" s="240">
        <f t="shared" ca="1" si="621"/>
        <v>6.3585020714779358E-4</v>
      </c>
      <c r="AF409" s="240">
        <f t="shared" ca="1" si="622"/>
        <v>1.9748305418884523E-4</v>
      </c>
      <c r="AG409" s="240">
        <f t="shared" ca="1" si="623"/>
        <v>-4.8470322112593685E-4</v>
      </c>
      <c r="AH409" s="240">
        <f t="shared" ca="1" si="624"/>
        <v>-5.6845883886662188E-4</v>
      </c>
      <c r="AI409" s="240">
        <f t="shared" ca="1" si="625"/>
        <v>4.9623661894430862E-5</v>
      </c>
      <c r="AJ409" s="240">
        <f t="shared" ca="1" si="626"/>
        <v>6.0643914538719454E-4</v>
      </c>
      <c r="AK409" s="240">
        <f t="shared" ca="1" si="627"/>
        <v>4.1452476546021593E-4</v>
      </c>
      <c r="AL409" s="240">
        <f t="shared" ca="1" si="628"/>
        <v>-2.891756252938972E-4</v>
      </c>
      <c r="AM409" s="240">
        <f t="shared" ca="1" si="629"/>
        <v>-6.3585020714779358E-4</v>
      </c>
      <c r="AN409" s="240">
        <f t="shared" ca="1" si="630"/>
        <v>-1.9748305418884545E-4</v>
      </c>
      <c r="AO409" s="240">
        <f t="shared" ca="1" si="631"/>
        <v>4.8470322112593815E-4</v>
      </c>
      <c r="AP409" s="240">
        <f t="shared" ca="1" si="632"/>
        <v>5.6845883886662296E-4</v>
      </c>
      <c r="AQ409" s="240">
        <f t="shared" ca="1" si="633"/>
        <v>-4.9623661894432922E-5</v>
      </c>
      <c r="AR409" s="240">
        <f t="shared" ca="1" si="634"/>
        <v>-6.0643914538719389E-4</v>
      </c>
      <c r="AS409" s="240">
        <f t="shared" ca="1" si="635"/>
        <v>-4.145247654602143E-4</v>
      </c>
      <c r="AT409" s="240">
        <f t="shared" ca="1" si="636"/>
        <v>2.8917562529389492E-4</v>
      </c>
      <c r="AU409" s="240">
        <f t="shared" ca="1" si="637"/>
        <v>6.3585020714779369E-4</v>
      </c>
      <c r="AV409" s="240">
        <f t="shared" ca="1" si="638"/>
        <v>1.974830541888435E-4</v>
      </c>
      <c r="AW409" s="240">
        <f t="shared" ca="1" si="639"/>
        <v>-4.8470322112593653E-4</v>
      </c>
      <c r="AX409" s="240">
        <f t="shared" ca="1" si="640"/>
        <v>-5.6845883886662209E-4</v>
      </c>
      <c r="AY409" s="240">
        <f t="shared" ca="1" si="641"/>
        <v>4.9623661894430374E-5</v>
      </c>
      <c r="AZ409" s="240">
        <f t="shared" ca="1" si="642"/>
        <v>6.0643914538719454E-4</v>
      </c>
      <c r="BA409" s="240">
        <f t="shared" ca="1" si="643"/>
        <v>4.145247654602162E-4</v>
      </c>
      <c r="BB409" s="240">
        <f t="shared" ca="1" si="644"/>
        <v>-2.8917562529389676E-4</v>
      </c>
      <c r="BC409" s="240">
        <f t="shared" ca="1" si="645"/>
        <v>-6.3585020714779347E-4</v>
      </c>
      <c r="BD409" s="240">
        <f t="shared" ca="1" si="646"/>
        <v>-1.9748305418884588E-4</v>
      </c>
      <c r="BE409" s="240">
        <f t="shared" ca="1" si="647"/>
        <v>4.8470322112593794E-4</v>
      </c>
      <c r="BF409" s="240">
        <f t="shared" ca="1" si="648"/>
        <v>5.6845883886662318E-4</v>
      </c>
      <c r="BG409" s="240">
        <f t="shared" ca="1" si="649"/>
        <v>-4.9623661894432434E-5</v>
      </c>
      <c r="BH409" s="240">
        <f t="shared" ca="1" si="650"/>
        <v>-6.0643914538719378E-4</v>
      </c>
      <c r="BI409" s="240">
        <f t="shared" ca="1" si="651"/>
        <v>-4.145247654602181E-4</v>
      </c>
      <c r="BJ409" s="240">
        <f t="shared" ca="1" si="652"/>
        <v>2.8917562529389855E-4</v>
      </c>
      <c r="BK409" s="240">
        <f t="shared" ca="1" si="653"/>
        <v>6.3585020714779369E-4</v>
      </c>
      <c r="BL409" s="240">
        <f t="shared" ca="1" si="654"/>
        <v>1.9748305418884832E-4</v>
      </c>
      <c r="BM409" s="240">
        <f t="shared" ca="1" si="655"/>
        <v>-4.8470322112593924E-4</v>
      </c>
      <c r="BN409" s="240">
        <f t="shared" ca="1" si="656"/>
        <v>-5.6845883886662231E-4</v>
      </c>
      <c r="BO409" s="240">
        <f t="shared" ca="1" si="657"/>
        <v>4.962366189442994E-5</v>
      </c>
      <c r="BP409" s="240">
        <f t="shared" ca="1" si="658"/>
        <v>6.0643914538719302E-4</v>
      </c>
      <c r="BQ409" s="240">
        <f t="shared" ca="1" si="659"/>
        <v>4.1452476546021311E-4</v>
      </c>
      <c r="BR409" s="240">
        <f t="shared" ca="1" si="660"/>
        <v>-2.8917562529389633E-4</v>
      </c>
      <c r="BS409" s="240">
        <f t="shared" ca="1" si="661"/>
        <v>-6.3585020714779391E-4</v>
      </c>
      <c r="BT409" s="240">
        <f t="shared" ca="1" si="662"/>
        <v>-1.9748305418884201E-4</v>
      </c>
      <c r="BU409" s="240">
        <f t="shared" ca="1" si="663"/>
        <v>4.8470322112593761E-4</v>
      </c>
      <c r="BV409" s="240">
        <f t="shared" ca="1" si="664"/>
        <v>5.6845883886662339E-4</v>
      </c>
      <c r="BW409" s="240">
        <f t="shared" ca="1" si="665"/>
        <v>-4.9623661894427419E-5</v>
      </c>
      <c r="BX409" s="240">
        <f t="shared" ca="1" si="666"/>
        <v>-6.0643914538719497E-4</v>
      </c>
      <c r="BY409" s="240">
        <f t="shared" ca="1" si="667"/>
        <v>-4.1452476546021501E-4</v>
      </c>
      <c r="BZ409" s="240">
        <f t="shared" ca="1" si="668"/>
        <v>2.8917562529389411E-4</v>
      </c>
      <c r="CA409" s="240">
        <f t="shared" ca="1" si="669"/>
        <v>6.3585020714779336E-4</v>
      </c>
      <c r="CB409" s="240">
        <f t="shared" ca="1" si="670"/>
        <v>1.9748305418884439E-4</v>
      </c>
      <c r="CC409" s="240">
        <f t="shared" ca="1" si="671"/>
        <v>-4.8470322112593593E-4</v>
      </c>
      <c r="CD409" s="240">
        <f t="shared" ca="1" si="672"/>
        <v>-5.6845883886662459E-4</v>
      </c>
      <c r="CE409" s="240">
        <f t="shared" ca="1" si="673"/>
        <v>4.9623661894434006E-5</v>
      </c>
      <c r="CF409" s="240">
        <f t="shared" ca="1" si="674"/>
        <v>6.0643914538719421E-4</v>
      </c>
      <c r="CG409" s="240">
        <f t="shared" ca="1" si="675"/>
        <v>4.145247654602169E-4</v>
      </c>
      <c r="CH409" s="240">
        <f t="shared" ca="1" si="676"/>
        <v>-2.8917562529389188E-4</v>
      </c>
      <c r="CI409" s="240">
        <f t="shared" ca="1" si="677"/>
        <v>-6.3585020714779358E-4</v>
      </c>
      <c r="CJ409" s="240">
        <f t="shared" ca="1" si="678"/>
        <v>-1.9748305418884678E-4</v>
      </c>
      <c r="CK409" s="240">
        <f t="shared" ca="1" si="679"/>
        <v>4.8470322112593431E-4</v>
      </c>
      <c r="CL409" s="240">
        <f t="shared" ca="1" si="680"/>
        <v>5.6845883886662155E-4</v>
      </c>
      <c r="CM409" s="240">
        <f t="shared" ca="1" si="681"/>
        <v>-4.9623661894431485E-5</v>
      </c>
      <c r="CN409" s="240">
        <f t="shared" ca="1" si="682"/>
        <v>-6.0643914538719345E-4</v>
      </c>
      <c r="CO409" s="240">
        <f t="shared" ca="1" si="683"/>
        <v>-4.1452476546021886E-4</v>
      </c>
      <c r="CP409" s="240">
        <f t="shared" ca="1" si="684"/>
        <v>2.8917562529389774E-4</v>
      </c>
      <c r="CQ409" s="240">
        <f t="shared" ca="1" si="685"/>
        <v>6.3585020714779391E-4</v>
      </c>
      <c r="CR409" s="240">
        <f t="shared" ca="1" si="686"/>
        <v>1.9748305418884913E-4</v>
      </c>
      <c r="CS409" s="240">
        <f t="shared" ca="1" si="687"/>
        <v>-4.8470322112593859E-4</v>
      </c>
      <c r="CT409" s="240">
        <f t="shared" ca="1" si="688"/>
        <v>-5.6845883886662274E-4</v>
      </c>
      <c r="CU409" s="240">
        <f t="shared" ca="1" si="689"/>
        <v>4.9623661894428991E-5</v>
      </c>
      <c r="CV409" s="240">
        <f t="shared" ca="1" si="690"/>
        <v>6.0643914538719259E-4</v>
      </c>
      <c r="CW409" s="240">
        <f t="shared" ca="1" si="691"/>
        <v>4.1452476546021381E-4</v>
      </c>
      <c r="CX409" s="240">
        <f t="shared" ca="1" si="692"/>
        <v>-2.8917562529389551E-4</v>
      </c>
      <c r="CY409" s="240">
        <f t="shared" ca="1" si="693"/>
        <v>-6.3585020714779391E-4</v>
      </c>
      <c r="CZ409" s="240">
        <f t="shared" ca="1" si="694"/>
        <v>-1.9748305418884293E-4</v>
      </c>
      <c r="DA409" s="240">
        <f t="shared" ca="1" si="695"/>
        <v>4.8470322112593696E-4</v>
      </c>
      <c r="DB409" s="240">
        <f t="shared" ca="1" si="696"/>
        <v>5.6845883886662383E-4</v>
      </c>
      <c r="DC409" s="240">
        <f t="shared" ca="1" si="697"/>
        <v>-4.9623661894426498E-5</v>
      </c>
      <c r="DD409" s="240">
        <f t="shared" ca="1" si="698"/>
        <v>-6.0643914538719475E-4</v>
      </c>
      <c r="DE409" s="240">
        <f t="shared" ca="1" si="699"/>
        <v>-4.1452476546021571E-4</v>
      </c>
      <c r="DF409" s="240">
        <f t="shared" ca="1" si="700"/>
        <v>2.8917562529389329E-4</v>
      </c>
      <c r="DG409" s="240">
        <f t="shared" ca="1" si="701"/>
        <v>6.3585020714779347E-4</v>
      </c>
      <c r="DH409" s="240">
        <f t="shared" ca="1" si="702"/>
        <v>1.9748305418884528E-4</v>
      </c>
      <c r="DI409" s="240">
        <f t="shared" ca="1" si="703"/>
        <v>-4.8470322112593534E-4</v>
      </c>
      <c r="DJ409" s="240">
        <f t="shared" ca="1" si="704"/>
        <v>-5.6845883886662491E-4</v>
      </c>
      <c r="DK409" s="240">
        <f t="shared" ca="1" si="705"/>
        <v>4.9623661894433057E-5</v>
      </c>
      <c r="DL409" s="240">
        <f t="shared" ca="1" si="706"/>
        <v>6.0643914538719118E-4</v>
      </c>
      <c r="DM409" s="240">
        <f t="shared" ca="1" si="707"/>
        <v>4.1452476546021766E-4</v>
      </c>
      <c r="DN409" s="240">
        <f t="shared" ca="1" si="708"/>
        <v>-2.8917562529389915E-4</v>
      </c>
      <c r="DO409" s="240">
        <f t="shared" ca="1" si="709"/>
        <v>-6.3585020714779445E-4</v>
      </c>
      <c r="DP409" s="240">
        <f t="shared" ca="1" si="710"/>
        <v>-1.974830541888477E-4</v>
      </c>
      <c r="DQ409" s="240">
        <f t="shared" ca="1" si="711"/>
        <v>4.8470322112593956E-4</v>
      </c>
      <c r="DR409" s="240">
        <f t="shared" ca="1" si="712"/>
        <v>5.684588388666261E-4</v>
      </c>
      <c r="DS409" s="240">
        <f t="shared" ca="1" si="713"/>
        <v>-4.9623661894430564E-5</v>
      </c>
      <c r="DT409" s="240">
        <f t="shared" ca="1" si="714"/>
        <v>-6.0643914538719606E-4</v>
      </c>
      <c r="DU409" s="240">
        <f t="shared" ca="1" si="715"/>
        <v>-4.1452476546021956E-4</v>
      </c>
      <c r="DV409" s="240">
        <f t="shared" ca="1" si="716"/>
        <v>2.8917562529389687E-4</v>
      </c>
      <c r="DW409" s="240">
        <f t="shared" ca="1" si="717"/>
        <v>6.3585020714779315E-4</v>
      </c>
      <c r="DX409" s="240">
        <f t="shared" ca="1" si="718"/>
        <v>1.9748305418885008E-4</v>
      </c>
      <c r="DY409" s="240">
        <f t="shared" ca="1" si="719"/>
        <v>-4.8470322112593794E-4</v>
      </c>
      <c r="DZ409" s="240">
        <f t="shared" ca="1" si="720"/>
        <v>-5.6845883886662719E-4</v>
      </c>
      <c r="EA409" s="240">
        <f t="shared" ca="1" si="721"/>
        <v>4.962366189442807E-5</v>
      </c>
      <c r="EB409" s="240">
        <f t="shared" ca="1" si="722"/>
        <v>6.0643914538719519E-4</v>
      </c>
      <c r="EC409" s="240">
        <f t="shared" ca="1" si="723"/>
        <v>4.1452476546022135E-4</v>
      </c>
      <c r="ED409" s="240">
        <f t="shared" ca="1" si="724"/>
        <v>-2.8917562529389465E-4</v>
      </c>
      <c r="EE409" s="240">
        <f t="shared" ca="1" si="725"/>
        <v>-6.3585020714779336E-4</v>
      </c>
      <c r="EF409" s="240">
        <f t="shared" ca="1" si="726"/>
        <v>-1.9748305418885244E-4</v>
      </c>
      <c r="EG409" s="240">
        <f t="shared" ca="1" si="727"/>
        <v>4.8470322112593637E-4</v>
      </c>
      <c r="EH409" s="240">
        <f t="shared" ca="1" si="728"/>
        <v>5.6845883886662014E-4</v>
      </c>
      <c r="EI409" s="240">
        <f t="shared" ca="1" si="729"/>
        <v>-4.9623661894425549E-5</v>
      </c>
      <c r="EJ409" s="240">
        <f t="shared" ca="1" si="730"/>
        <v>-6.0643914538719443E-4</v>
      </c>
      <c r="EK409" s="240">
        <f t="shared" ca="1" si="731"/>
        <v>-4.145247654602233E-4</v>
      </c>
      <c r="EL409" s="240">
        <f t="shared" ca="1" si="732"/>
        <v>2.8917562529389242E-4</v>
      </c>
      <c r="EM409" s="240">
        <f t="shared" ca="1" si="733"/>
        <v>6.3585020714779358E-4</v>
      </c>
      <c r="EN409" s="240">
        <f t="shared" ca="1" si="734"/>
        <v>1.9748305418885477E-4</v>
      </c>
      <c r="EO409" s="240">
        <f t="shared" ca="1" si="735"/>
        <v>-4.8470322112593469E-4</v>
      </c>
      <c r="EP409" s="240">
        <f t="shared" ca="1" si="736"/>
        <v>-5.6845883886662122E-4</v>
      </c>
      <c r="EQ409" s="240">
        <f t="shared" ca="1" si="737"/>
        <v>4.9623661894423083E-5</v>
      </c>
      <c r="ER409" s="240">
        <f t="shared" ca="1" si="738"/>
        <v>6.0643914538719367E-4</v>
      </c>
      <c r="ES409" s="240">
        <f t="shared" ca="1" si="739"/>
        <v>4.1452476546021154E-4</v>
      </c>
      <c r="ET409" s="240">
        <f t="shared" ca="1" si="740"/>
        <v>-2.891756252938902E-4</v>
      </c>
      <c r="EU409" s="240">
        <f t="shared" ca="1" si="741"/>
        <v>-6.3585020714779369E-4</v>
      </c>
      <c r="EV409" s="240">
        <f t="shared" ca="1" si="742"/>
        <v>-1.9748305418883989E-4</v>
      </c>
      <c r="EW409" s="240">
        <f t="shared" ca="1" si="743"/>
        <v>4.8470322112593306E-4</v>
      </c>
      <c r="EX409" s="240">
        <f t="shared" ca="1" si="744"/>
        <v>5.6845883886662242E-4</v>
      </c>
      <c r="EY409" s="240">
        <f t="shared" ca="1" si="745"/>
        <v>-4.9623661894420589E-5</v>
      </c>
      <c r="EZ409" s="240">
        <f t="shared" ca="1" si="746"/>
        <v>-6.064391453871928E-4</v>
      </c>
      <c r="FA409" s="240">
        <f t="shared" ca="1" si="747"/>
        <v>-4.1452476546021333E-4</v>
      </c>
      <c r="FB409" s="240">
        <f t="shared" ca="1" si="748"/>
        <v>2.8917562529388798E-4</v>
      </c>
      <c r="FC409" s="240">
        <f t="shared" ca="1" si="749"/>
        <v>6.3585020714779391E-4</v>
      </c>
      <c r="FD409" s="240">
        <f t="shared" ca="1" si="750"/>
        <v>1.9748305418884228E-4</v>
      </c>
      <c r="FE409" s="240">
        <f t="shared" ca="1" si="751"/>
        <v>-4.8470322112593149E-4</v>
      </c>
      <c r="FF409" s="240">
        <f t="shared" ca="1" si="752"/>
        <v>-5.684588388666235E-4</v>
      </c>
      <c r="FG409" s="240">
        <f t="shared" ca="1" si="753"/>
        <v>4.9623661894436174E-5</v>
      </c>
      <c r="FH409" s="240">
        <f t="shared" ca="1" si="754"/>
        <v>6.0643914538719215E-4</v>
      </c>
      <c r="FI409" s="240">
        <f t="shared" ca="1" si="755"/>
        <v>4.1452476546021522E-4</v>
      </c>
      <c r="FJ409" s="240">
        <f t="shared" ca="1" si="756"/>
        <v>-2.8917562529388576E-4</v>
      </c>
      <c r="FK409" s="240">
        <f t="shared" ca="1" si="757"/>
        <v>-6.3585020714779423E-4</v>
      </c>
      <c r="FL409" s="240">
        <f t="shared" ca="1" si="758"/>
        <v>-1.9748305418884466E-4</v>
      </c>
      <c r="FM409" s="240">
        <f t="shared" ca="1" si="759"/>
        <v>4.8470322112592986E-4</v>
      </c>
      <c r="FN409" s="240">
        <f t="shared" ca="1" si="760"/>
        <v>5.6845883886662469E-4</v>
      </c>
      <c r="FO409" s="240">
        <f t="shared" ca="1" si="761"/>
        <v>-4.9623661894433654E-5</v>
      </c>
      <c r="FP409" s="240">
        <f t="shared" ca="1" si="762"/>
        <v>-6.0643914538719128E-4</v>
      </c>
      <c r="FQ409" s="240">
        <f t="shared" ca="1" si="763"/>
        <v>-4.1452476546021712E-4</v>
      </c>
      <c r="FR409" s="240">
        <f t="shared" ca="1" si="764"/>
        <v>2.8917562529389969E-4</v>
      </c>
      <c r="FS409" s="240">
        <f t="shared" ca="1" si="765"/>
        <v>6.3585020714779423E-4</v>
      </c>
      <c r="FT409" s="240">
        <f t="shared" ca="1" si="766"/>
        <v>1.9748305418884702E-4</v>
      </c>
      <c r="FU409" s="240">
        <f t="shared" ca="1" si="767"/>
        <v>-4.8470322112594E-4</v>
      </c>
      <c r="FV409" s="240">
        <f t="shared" ca="1" si="768"/>
        <v>-5.6845883886662578E-4</v>
      </c>
      <c r="FW409" s="240">
        <f t="shared" ca="1" si="769"/>
        <v>4.962366189443116E-5</v>
      </c>
      <c r="FX409" s="240">
        <f t="shared" ca="1" si="770"/>
        <v>6.0643914538719053E-4</v>
      </c>
      <c r="FY409" s="240">
        <f t="shared" ca="1" si="771"/>
        <v>4.1452476546021907E-4</v>
      </c>
      <c r="FZ409" s="240">
        <f t="shared" ca="1" si="772"/>
        <v>-2.8917562529389747E-4</v>
      </c>
      <c r="GA409" s="240">
        <f t="shared" ca="1" si="773"/>
        <v>-6.3585020714779456E-4</v>
      </c>
      <c r="GB409" s="240">
        <f t="shared" ca="1" si="774"/>
        <v>-1.974830541888494E-4</v>
      </c>
      <c r="GC409" s="240">
        <f t="shared" ca="1" si="775"/>
        <v>4.8470322112593837E-4</v>
      </c>
      <c r="GD409" s="240">
        <f t="shared" ca="1" si="776"/>
        <v>5.6845883886662697E-4</v>
      </c>
      <c r="GE409" s="240">
        <f t="shared" ca="1" si="777"/>
        <v>-4.9623661894428693E-5</v>
      </c>
      <c r="GF409" s="240">
        <f t="shared" ca="1" si="778"/>
        <v>-6.064391453871954E-4</v>
      </c>
      <c r="GG409" s="240">
        <f t="shared" ca="1" si="779"/>
        <v>-4.1452476546022097E-4</v>
      </c>
      <c r="GH409" s="240">
        <f t="shared" ca="1" si="780"/>
        <v>2.8917562529389524E-4</v>
      </c>
      <c r="GI409" s="240">
        <f t="shared" ca="1" si="781"/>
        <v>6.3585020714779336E-4</v>
      </c>
      <c r="GJ409" s="240">
        <f t="shared" ca="1" si="782"/>
        <v>1.9748305418885182E-4</v>
      </c>
      <c r="GK409" s="240">
        <f t="shared" ca="1" si="783"/>
        <v>-4.8470322112593675E-4</v>
      </c>
      <c r="GL409" s="240">
        <f t="shared" ca="1" si="784"/>
        <v>-5.6845883886662806E-4</v>
      </c>
      <c r="GM409" s="240">
        <f t="shared" ca="1" si="785"/>
        <v>4.96236618944262E-5</v>
      </c>
      <c r="GN409" s="240">
        <f t="shared" ca="1" si="786"/>
        <v>6.0643914538719454E-4</v>
      </c>
      <c r="GO409" s="240">
        <f t="shared" ca="1" si="787"/>
        <v>4.1452476546022287E-4</v>
      </c>
      <c r="GP409" s="240">
        <f t="shared" ca="1" si="788"/>
        <v>-2.8917562529389302E-4</v>
      </c>
      <c r="GQ409" s="240">
        <f t="shared" ca="1" si="789"/>
        <v>-6.3585020714779347E-4</v>
      </c>
      <c r="GR409" s="240">
        <f t="shared" ca="1" si="790"/>
        <v>-1.974830541888542E-4</v>
      </c>
      <c r="GS409" s="240">
        <f t="shared" ca="1" si="791"/>
        <v>4.8470322112593512E-4</v>
      </c>
      <c r="GT409" s="240">
        <f t="shared" ca="1" si="792"/>
        <v>5.6845883886662101E-4</v>
      </c>
      <c r="GU409" s="240">
        <f t="shared" ca="1" si="793"/>
        <v>-4.9623661894423679E-5</v>
      </c>
      <c r="GV409" s="240">
        <f t="shared" ca="1" si="794"/>
        <v>-6.0643914538719378E-4</v>
      </c>
      <c r="GW409" s="240">
        <f t="shared" ca="1" si="795"/>
        <v>-4.1452476546022471E-4</v>
      </c>
      <c r="GX409" s="240">
        <f t="shared" ca="1" si="796"/>
        <v>2.8917562529389074E-4</v>
      </c>
      <c r="GY409" s="240">
        <f t="shared" ca="1" si="797"/>
        <v>6.3585020714779369E-4</v>
      </c>
      <c r="GZ409" s="240">
        <f t="shared" ca="1" si="798"/>
        <v>1.9748305418885659E-4</v>
      </c>
      <c r="HA409" s="240">
        <f t="shared" ca="1" si="799"/>
        <v>-4.8470322112593349E-4</v>
      </c>
      <c r="HB409" s="240">
        <f t="shared" ca="1" si="800"/>
        <v>-5.6845883886662209E-4</v>
      </c>
      <c r="HC409" s="240">
        <f t="shared" ca="1" si="801"/>
        <v>4.9623661894421212E-5</v>
      </c>
      <c r="HD409" s="240">
        <f t="shared" ca="1" si="802"/>
        <v>6.0643914538719302E-4</v>
      </c>
      <c r="HE409" s="240">
        <f t="shared" ca="1" si="803"/>
        <v>4.1452476546021284E-4</v>
      </c>
      <c r="HF409" s="240">
        <f t="shared" ca="1" si="804"/>
        <v>-2.8917562529388852E-4</v>
      </c>
      <c r="HG409" s="240">
        <f t="shared" ca="1" si="805"/>
        <v>-6.358502071477938E-4</v>
      </c>
      <c r="HH409" s="240">
        <f t="shared" ca="1" si="806"/>
        <v>-1.9748305418884171E-4</v>
      </c>
      <c r="HI409" s="240">
        <f t="shared" ca="1" si="807"/>
        <v>4.8470322112593187E-4</v>
      </c>
      <c r="HJ409" s="240">
        <f t="shared" ca="1" si="808"/>
        <v>5.6845883886662328E-4</v>
      </c>
      <c r="HK409" s="240">
        <f t="shared" ca="1" si="809"/>
        <v>-4.9623661894418719E-5</v>
      </c>
      <c r="HL409" s="240">
        <f t="shared" ca="1" si="810"/>
        <v>-6.0643914538719226E-4</v>
      </c>
      <c r="HM409" s="240">
        <f t="shared" ca="1" si="811"/>
        <v>-4.1452476546021474E-4</v>
      </c>
      <c r="HN409" s="240">
        <f t="shared" ca="1" si="812"/>
        <v>2.891756252938863E-4</v>
      </c>
      <c r="HO409" s="240">
        <f t="shared" ca="1" si="813"/>
        <v>6.3585020714779401E-4</v>
      </c>
      <c r="HP409" s="240">
        <f t="shared" ca="1" si="814"/>
        <v>1.9748305418884407E-4</v>
      </c>
      <c r="HQ409" s="240">
        <f t="shared" ca="1" si="815"/>
        <v>-4.8470322112594206E-4</v>
      </c>
      <c r="HR409" s="240">
        <f t="shared" ca="1" si="816"/>
        <v>-5.6845883886663261E-4</v>
      </c>
      <c r="HS409" s="240">
        <f t="shared" ca="1" si="817"/>
        <v>4.9623661894416225E-5</v>
      </c>
      <c r="HT409" s="240">
        <f t="shared" ca="1" si="818"/>
        <v>6.064391453871915E-4</v>
      </c>
      <c r="HU409" s="240">
        <f t="shared" ca="1" si="819"/>
        <v>4.1452476546021669E-4</v>
      </c>
      <c r="HV409" s="240">
        <f t="shared" ca="1" si="820"/>
        <v>-2.8917562529390023E-4</v>
      </c>
      <c r="HW409" s="240">
        <f t="shared" ca="1" si="821"/>
        <v>-6.3585020714779293E-4</v>
      </c>
      <c r="HX409" s="240">
        <f t="shared" ca="1" si="822"/>
        <v>-1.9748305418886369E-4</v>
      </c>
      <c r="HY409" s="240">
        <f t="shared" ca="1" si="823"/>
        <v>4.8470322112592861E-4</v>
      </c>
      <c r="HZ409" s="240">
        <f t="shared" ca="1" si="824"/>
        <v>5.6845883886662556E-4</v>
      </c>
      <c r="IA409" s="240">
        <f t="shared" ca="1" si="825"/>
        <v>-4.962366189443181E-5</v>
      </c>
      <c r="IB409" s="240">
        <f t="shared" ca="1" si="826"/>
        <v>-6.0643914538719627E-4</v>
      </c>
      <c r="IC409" s="240">
        <f t="shared" ca="1" si="827"/>
        <v>-4.1452476546023235E-4</v>
      </c>
      <c r="ID409" s="240">
        <f t="shared" ca="1" si="828"/>
        <v>2.8917562529388185E-4</v>
      </c>
      <c r="IE409" s="240">
        <f t="shared" ca="1" si="829"/>
        <v>6.3585020714779987E-4</v>
      </c>
      <c r="IF409" s="240">
        <f t="shared" ca="1" si="830"/>
        <v>1.9748305418884884E-4</v>
      </c>
      <c r="IG409" s="240">
        <f t="shared" ca="1" si="831"/>
        <v>-4.8470322112593881E-4</v>
      </c>
      <c r="IH409" s="240">
        <f t="shared" ca="1" si="832"/>
        <v>-5.6845883886661841E-4</v>
      </c>
      <c r="II409" s="240">
        <f t="shared" ca="1" si="833"/>
        <v>4.9623661894411238E-5</v>
      </c>
      <c r="IJ409" s="240">
        <f t="shared" ca="1" si="834"/>
        <v>6.0643914538718998E-4</v>
      </c>
      <c r="IK409" s="240">
        <f t="shared" ca="1" si="835"/>
        <v>4.1452476546022048E-4</v>
      </c>
      <c r="IL409" s="240">
        <f t="shared" ca="1" si="836"/>
        <v>-2.8917562529389579E-4</v>
      </c>
      <c r="IM409" s="240">
        <f t="shared" ca="1" si="837"/>
        <v>-6.3585020714779325E-4</v>
      </c>
      <c r="IN409" s="240">
        <f t="shared" ca="1" si="838"/>
        <v>-1.9748305418883401E-4</v>
      </c>
      <c r="IO409" s="240">
        <f t="shared" ca="1" si="839"/>
        <v>4.8470322112592536E-4</v>
      </c>
      <c r="IP409" s="240">
        <f t="shared" ca="1" si="840"/>
        <v>5.6845883886662784E-4</v>
      </c>
      <c r="IQ409" s="240">
        <f t="shared" ca="1" si="841"/>
        <v>-4.9623661894426823E-5</v>
      </c>
      <c r="IR409" s="240">
        <f t="shared" ca="1" si="842"/>
        <v>-6.0643914538719475E-4</v>
      </c>
      <c r="IS409" s="240">
        <f t="shared" ca="1" si="843"/>
        <v>-4.1452476546020856E-4</v>
      </c>
      <c r="IT409" s="240">
        <f t="shared" ca="1" si="844"/>
        <v>2.8917562529387741E-4</v>
      </c>
      <c r="IU409" s="240">
        <f t="shared" ca="1" si="845"/>
        <v>6.3585020714779488E-4</v>
      </c>
      <c r="IV409" s="240">
        <f t="shared" ca="1" si="846"/>
        <v>1.9748305418885363E-4</v>
      </c>
      <c r="IW409" s="240">
        <f t="shared" ca="1" si="847"/>
        <v>-4.8470322112593555E-4</v>
      </c>
      <c r="IX409" s="240">
        <f t="shared" ca="1" si="848"/>
        <v>-5.6845883886662068E-4</v>
      </c>
      <c r="IY409" s="240">
        <f t="shared" ca="1" si="849"/>
        <v>4.9623661894442408E-5</v>
      </c>
      <c r="IZ409" s="240">
        <f t="shared" ca="1" si="850"/>
        <v>6.0643914538718836E-4</v>
      </c>
      <c r="JA409" s="240">
        <f t="shared" ca="1" si="851"/>
        <v>4.1452476546022433E-4</v>
      </c>
      <c r="JB409" s="240">
        <f t="shared" ca="1" si="852"/>
        <v>-2.8917562529389134E-4</v>
      </c>
    </row>
    <row r="410" spans="2:262">
      <c r="B410" s="248">
        <v>49</v>
      </c>
      <c r="C410" s="247">
        <f t="shared" si="853"/>
        <v>9.5703125000000052E-4</v>
      </c>
      <c r="D410" s="244">
        <f t="shared" ca="1" si="597"/>
        <v>12.251837127924912</v>
      </c>
      <c r="E410" s="243">
        <f ca="1">BC361</f>
        <v>0.25183712792491175</v>
      </c>
      <c r="F410" s="242">
        <v>49</v>
      </c>
      <c r="G410" s="240">
        <f t="shared" ca="1" si="854"/>
        <v>7.370445929299577E-4</v>
      </c>
      <c r="H410" s="240">
        <f t="shared" ca="1" si="598"/>
        <v>1.1880736977609344E-4</v>
      </c>
      <c r="I410" s="240">
        <f t="shared" ca="1" si="599"/>
        <v>-6.515282275575717E-4</v>
      </c>
      <c r="J410" s="240">
        <f t="shared" ca="1" si="600"/>
        <v>-5.8777092029691034E-4</v>
      </c>
      <c r="K410" s="240">
        <f t="shared" ca="1" si="601"/>
        <v>2.2845655388865167E-4</v>
      </c>
      <c r="L410" s="240">
        <f t="shared" ca="1" si="602"/>
        <v>7.5221167991373775E-4</v>
      </c>
      <c r="M410" s="240">
        <f t="shared" ca="1" si="603"/>
        <v>3.12977946160548E-4</v>
      </c>
      <c r="N410" s="240">
        <f t="shared" ca="1" si="604"/>
        <v>-5.2693326117754589E-4</v>
      </c>
      <c r="O410" s="240">
        <f t="shared" ca="1" si="605"/>
        <v>-6.9225927672653435E-4</v>
      </c>
      <c r="P410" s="240">
        <f t="shared" ca="1" si="606"/>
        <v>2.865190579918515E-5</v>
      </c>
      <c r="Q410" s="240">
        <f t="shared" ca="1" si="607"/>
        <v>7.1288263409532353E-4</v>
      </c>
      <c r="R410" s="240">
        <f t="shared" ca="1" si="608"/>
        <v>4.8447393748660578E-4</v>
      </c>
      <c r="S410" s="240">
        <f t="shared" ca="1" si="609"/>
        <v>-3.6416310323134061E-4</v>
      </c>
      <c r="T410" s="240">
        <f t="shared" ca="1" si="610"/>
        <v>-7.465949241708818E-4</v>
      </c>
      <c r="U410" s="241">
        <f t="shared" ca="1" si="611"/>
        <v>-1.7322851179129119E-4</v>
      </c>
      <c r="V410" s="240">
        <f t="shared" ca="1" si="612"/>
        <v>6.2190676101082421E-4</v>
      </c>
      <c r="W410" s="240">
        <f t="shared" ca="1" si="613"/>
        <v>6.2087082474198633E-4</v>
      </c>
      <c r="X410" s="240">
        <f t="shared" ca="1" si="614"/>
        <v>-1.7501010470277425E-4</v>
      </c>
      <c r="Y410" s="240">
        <f t="shared" ca="1" si="615"/>
        <v>-7.4684136079397937E-4</v>
      </c>
      <c r="Z410" s="240">
        <f t="shared" ca="1" si="616"/>
        <v>-3.6255889295480441E-4</v>
      </c>
      <c r="AA410" s="240">
        <f t="shared" ca="1" si="617"/>
        <v>4.8587506874187041E-4</v>
      </c>
      <c r="AB410" s="240">
        <f t="shared" ca="1" si="618"/>
        <v>7.1228694418739636E-4</v>
      </c>
      <c r="AC410" s="240">
        <f t="shared" ca="1" si="619"/>
        <v>2.6822002861565011E-5</v>
      </c>
      <c r="AD410" s="240">
        <f t="shared" ca="1" si="620"/>
        <v>-6.9298073278778645E-4</v>
      </c>
      <c r="AE410" s="240">
        <f t="shared" ca="1" si="621"/>
        <v>-5.2562265515097341E-4</v>
      </c>
      <c r="AF410" s="240">
        <f t="shared" ca="1" si="622"/>
        <v>3.1464276342943329E-4</v>
      </c>
      <c r="AG410" s="240">
        <f t="shared" ca="1" si="623"/>
        <v>7.5209939283078342E-4</v>
      </c>
      <c r="AH410" s="240">
        <f t="shared" ca="1" si="624"/>
        <v>2.2671091349212317E-4</v>
      </c>
      <c r="AI410" s="240">
        <f t="shared" ca="1" si="625"/>
        <v>-5.8891512784252646E-4</v>
      </c>
      <c r="AJ410" s="240">
        <f t="shared" ca="1" si="626"/>
        <v>-6.5060617639390846E-4</v>
      </c>
      <c r="AK410" s="240">
        <f t="shared" ca="1" si="627"/>
        <v>1.2061526059617867E-4</v>
      </c>
      <c r="AL410" s="240">
        <f t="shared" ca="1" si="628"/>
        <v>7.3742384363178646E-4</v>
      </c>
      <c r="AM410" s="240">
        <f t="shared" ca="1" si="629"/>
        <v>4.1017510169508978E-4</v>
      </c>
      <c r="AN410" s="240">
        <f t="shared" ca="1" si="630"/>
        <v>-4.4218387721119178E-4</v>
      </c>
      <c r="AO410" s="240">
        <f t="shared" ca="1" si="631"/>
        <v>-7.2845466698329879E-4</v>
      </c>
      <c r="AP410" s="240">
        <f t="shared" ca="1" si="632"/>
        <v>-8.2150560764879699E-5</v>
      </c>
      <c r="AQ410" s="240">
        <f t="shared" ca="1" si="633"/>
        <v>6.6932350884760618E-4</v>
      </c>
      <c r="AR410" s="240">
        <f t="shared" ca="1" si="634"/>
        <v>5.6392297810575298E-4</v>
      </c>
      <c r="AS410" s="240">
        <f t="shared" ca="1" si="635"/>
        <v>-2.6341734723102611E-4</v>
      </c>
      <c r="AT410" s="240">
        <f t="shared" ca="1" si="636"/>
        <v>-7.5352816971707335E-4</v>
      </c>
      <c r="AU410" s="240">
        <f t="shared" ca="1" si="637"/>
        <v>-2.7896474910990869E-4</v>
      </c>
      <c r="AV410" s="240">
        <f t="shared" ca="1" si="638"/>
        <v>5.5273211257130385E-4</v>
      </c>
      <c r="AW410" s="240">
        <f t="shared" ca="1" si="639"/>
        <v>6.7681583680573136E-4</v>
      </c>
      <c r="AX410" s="240">
        <f t="shared" ca="1" si="640"/>
        <v>-6.5566791941987495E-5</v>
      </c>
      <c r="AY410" s="240">
        <f t="shared" ca="1" si="641"/>
        <v>-7.2401016276861865E-4</v>
      </c>
      <c r="AZ410" s="240">
        <f t="shared" ca="1" si="642"/>
        <v>-4.555685360206396E-4</v>
      </c>
      <c r="BA410" s="240">
        <f t="shared" ca="1" si="643"/>
        <v>3.9609645293794054E-4</v>
      </c>
      <c r="BB410" s="240">
        <f t="shared" ca="1" si="644"/>
        <v>7.4067483082359935E-4</v>
      </c>
      <c r="BC410" s="240">
        <f t="shared" ca="1" si="645"/>
        <v>1.3703393766167243E-4</v>
      </c>
      <c r="BD410" s="240">
        <f t="shared" ca="1" si="646"/>
        <v>-6.4203916282103721E-4</v>
      </c>
      <c r="BE410" s="240">
        <f t="shared" ca="1" si="647"/>
        <v>-5.9916735358241167E-4</v>
      </c>
      <c r="BF410" s="240">
        <f t="shared" ca="1" si="648"/>
        <v>2.1076444960480993E-4</v>
      </c>
      <c r="BG410" s="240">
        <f t="shared" ca="1" si="649"/>
        <v>7.5087351216401171E-4</v>
      </c>
      <c r="BH410" s="240">
        <f t="shared" ca="1" si="650"/>
        <v>3.2970685058203583E-4</v>
      </c>
      <c r="BI410" s="240">
        <f t="shared" ca="1" si="651"/>
        <v>-5.1355379409189546E-4</v>
      </c>
      <c r="BJ410" s="240">
        <f t="shared" ca="1" si="652"/>
        <v>-6.9935777355680624E-4</v>
      </c>
      <c r="BK410" s="240">
        <f t="shared" ca="1" si="653"/>
        <v>1.0163011161384036E-5</v>
      </c>
      <c r="BL410" s="240">
        <f t="shared" ca="1" si="654"/>
        <v>7.066730081032699E-4</v>
      </c>
      <c r="BM410" s="240">
        <f t="shared" ca="1" si="655"/>
        <v>4.9849320497784256E-4</v>
      </c>
      <c r="BN410" s="240">
        <f t="shared" ca="1" si="656"/>
        <v>-3.4786254766738442E-4</v>
      </c>
      <c r="BO410" s="240">
        <f t="shared" ca="1" si="657"/>
        <v>-7.4888121358165818E-4</v>
      </c>
      <c r="BP410" s="240">
        <f t="shared" ca="1" si="658"/>
        <v>-1.9117471577729189E-4</v>
      </c>
      <c r="BQ410" s="240">
        <f t="shared" ca="1" si="659"/>
        <v>6.1127555094318874E-4</v>
      </c>
      <c r="BR410" s="240">
        <f t="shared" ca="1" si="660"/>
        <v>6.3116478925658145E-4</v>
      </c>
      <c r="BS410" s="240">
        <f t="shared" ca="1" si="661"/>
        <v>-1.5696940116499615E-4</v>
      </c>
      <c r="BT410" s="240">
        <f t="shared" ca="1" si="662"/>
        <v>-7.4414980599088487E-4</v>
      </c>
      <c r="BU410" s="240">
        <f t="shared" ca="1" si="663"/>
        <v>-3.7866224206419355E-4</v>
      </c>
      <c r="BV410" s="240">
        <f t="shared" ca="1" si="664"/>
        <v>4.7159248310665679E-4</v>
      </c>
      <c r="BW410" s="240">
        <f t="shared" ca="1" si="665"/>
        <v>7.1810982993878694E-4</v>
      </c>
      <c r="BX410" s="240">
        <f t="shared" ca="1" si="666"/>
        <v>4.5295843857242159E-5</v>
      </c>
      <c r="BY410" s="240">
        <f t="shared" ca="1" si="667"/>
        <v>-6.8550633117901304E-4</v>
      </c>
      <c r="BZ410" s="240">
        <f t="shared" ca="1" si="668"/>
        <v>-5.3871649606651714E-4</v>
      </c>
      <c r="CA410" s="240">
        <f t="shared" ca="1" si="669"/>
        <v>2.9774354511129155E-4</v>
      </c>
      <c r="CB410" s="240">
        <f t="shared" ca="1" si="670"/>
        <v>7.5302934415828824E-4</v>
      </c>
      <c r="CC410" s="240">
        <f t="shared" ca="1" si="671"/>
        <v>2.4427950154424122E-4</v>
      </c>
      <c r="CD410" s="240">
        <f t="shared" ca="1" si="672"/>
        <v>-5.7719938389226089E-4</v>
      </c>
      <c r="CE410" s="240">
        <f t="shared" ca="1" si="673"/>
        <v>-6.5974188825199858E-4</v>
      </c>
      <c r="CF410" s="240">
        <f t="shared" ca="1" si="674"/>
        <v>1.0232372194002895E-4</v>
      </c>
      <c r="CG410" s="240">
        <f t="shared" ca="1" si="675"/>
        <v>7.3339348754400424E-4</v>
      </c>
      <c r="CH410" s="240">
        <f t="shared" ca="1" si="676"/>
        <v>4.2556563004830772E-4</v>
      </c>
      <c r="CI410" s="240">
        <f t="shared" ca="1" si="677"/>
        <v>-4.2707557159546352E-4</v>
      </c>
      <c r="CJ410" s="240">
        <f t="shared" ca="1" si="678"/>
        <v>-7.3297038693340957E-4</v>
      </c>
      <c r="CK410" s="240">
        <f t="shared" ca="1" si="679"/>
        <v>-1.005092367734661E-4</v>
      </c>
      <c r="CL410" s="240">
        <f t="shared" ca="1" si="680"/>
        <v>6.6062483605202856E-4</v>
      </c>
      <c r="CM410" s="240">
        <f t="shared" ca="1" si="681"/>
        <v>5.7602043578719854E-4</v>
      </c>
      <c r="CN410" s="240">
        <f t="shared" ca="1" si="682"/>
        <v>-2.4601104448695966E-4</v>
      </c>
      <c r="CO410" s="240">
        <f t="shared" ca="1" si="683"/>
        <v>-7.530967434744892E-4</v>
      </c>
      <c r="CP410" s="240">
        <f t="shared" ca="1" si="684"/>
        <v>-2.9606051552730613E-4</v>
      </c>
      <c r="CQ410" s="240">
        <f t="shared" ca="1" si="685"/>
        <v>5.3999532336995379E-4</v>
      </c>
      <c r="CR410" s="240">
        <f t="shared" ca="1" si="686"/>
        <v>6.847437887932122E-4</v>
      </c>
      <c r="CS410" s="240">
        <f t="shared" ca="1" si="687"/>
        <v>-4.7123541600284087E-5</v>
      </c>
      <c r="CT410" s="240">
        <f t="shared" ca="1" si="688"/>
        <v>-7.1866284624499239E-4</v>
      </c>
      <c r="CU410" s="240">
        <f t="shared" ca="1" si="689"/>
        <v>-4.7016284101107804E-4</v>
      </c>
      <c r="CV410" s="240">
        <f t="shared" ca="1" si="690"/>
        <v>3.8024430055883949E-4</v>
      </c>
      <c r="CW410" s="240">
        <f t="shared" ca="1" si="691"/>
        <v>7.4385891389476826E-4</v>
      </c>
      <c r="CX410" s="240">
        <f t="shared" ca="1" si="692"/>
        <v>1.5517796142723101E-4</v>
      </c>
      <c r="CY410" s="240">
        <f t="shared" ca="1" si="693"/>
        <v>-6.3216335770021129E-4</v>
      </c>
      <c r="CZ410" s="240">
        <f t="shared" ca="1" si="694"/>
        <v>-6.1020287085842932E-4</v>
      </c>
      <c r="DA410" s="240">
        <f t="shared" ca="1" si="695"/>
        <v>1.9294538869751144E-4</v>
      </c>
      <c r="DB410" s="240">
        <f t="shared" ca="1" si="696"/>
        <v>7.4908304628752665E-4</v>
      </c>
      <c r="DC410" s="240">
        <f t="shared" ca="1" si="697"/>
        <v>3.4623715192526989E-4</v>
      </c>
      <c r="DD410" s="240">
        <f t="shared" ca="1" si="698"/>
        <v>-4.9986498140370324E-4</v>
      </c>
      <c r="DE410" s="240">
        <f t="shared" ca="1" si="699"/>
        <v>-7.0603500341495553E-4</v>
      </c>
      <c r="DF410" s="240">
        <f t="shared" ca="1" si="700"/>
        <v>-8.3320052943105095E-6</v>
      </c>
      <c r="DG410" s="240">
        <f t="shared" ca="1" si="701"/>
        <v>7.0003770871534437E-4</v>
      </c>
      <c r="DH410" s="240">
        <f t="shared" ca="1" si="702"/>
        <v>5.1221219880226887E-4</v>
      </c>
      <c r="DI410" s="240">
        <f t="shared" ca="1" si="703"/>
        <v>-3.3135245271212455E-4</v>
      </c>
      <c r="DJ410" s="240">
        <f t="shared" ca="1" si="704"/>
        <v>-7.5071640495184583E-4</v>
      </c>
      <c r="DK410" s="240">
        <f t="shared" ca="1" si="705"/>
        <v>-2.0900576326299649E-4</v>
      </c>
      <c r="DL410" s="240">
        <f t="shared" ca="1" si="706"/>
        <v>6.0027613134072688E-4</v>
      </c>
      <c r="DM410" s="240">
        <f t="shared" ca="1" si="707"/>
        <v>6.4107856370290261E-4</v>
      </c>
      <c r="DN410" s="240">
        <f t="shared" ca="1" si="708"/>
        <v>-1.3883414512941733E-4</v>
      </c>
      <c r="DO410" s="240">
        <f t="shared" ca="1" si="709"/>
        <v>-7.4101000317021405E-4</v>
      </c>
      <c r="DP410" s="240">
        <f t="shared" ca="1" si="710"/>
        <v>-3.9453749919805641E-4</v>
      </c>
      <c r="DQ410" s="240">
        <f t="shared" ca="1" si="711"/>
        <v>4.5702582779359822E-4</v>
      </c>
      <c r="DR410" s="240">
        <f t="shared" ca="1" si="712"/>
        <v>7.2350015318047804E-4</v>
      </c>
      <c r="DS410" s="240">
        <f t="shared" ca="1" si="713"/>
        <v>6.3742400330319066E-5</v>
      </c>
      <c r="DT410" s="240">
        <f t="shared" ca="1" si="714"/>
        <v>-6.7761900618907114E-4</v>
      </c>
      <c r="DU410" s="240">
        <f t="shared" ca="1" si="715"/>
        <v>-5.5148583430873592E-4</v>
      </c>
      <c r="DV410" s="240">
        <f t="shared" ca="1" si="716"/>
        <v>2.8066497721492781E-4</v>
      </c>
      <c r="DW410" s="240">
        <f t="shared" ca="1" si="717"/>
        <v>7.5350569876645281E-4</v>
      </c>
      <c r="DX410" s="240">
        <f t="shared" ca="1" si="718"/>
        <v>2.6170094475882284E-4</v>
      </c>
      <c r="DY410" s="240">
        <f t="shared" ca="1" si="719"/>
        <v>-5.6513595661601722E-4</v>
      </c>
      <c r="DZ410" s="240">
        <f t="shared" ca="1" si="720"/>
        <v>-6.6848019626593834E-4</v>
      </c>
      <c r="EA410" s="240">
        <f t="shared" ca="1" si="721"/>
        <v>8.3970547299923478E-5</v>
      </c>
      <c r="EB410" s="240">
        <f t="shared" ca="1" si="722"/>
        <v>7.2892136264267641E-4</v>
      </c>
      <c r="EC410" s="240">
        <f t="shared" ca="1" si="723"/>
        <v>4.4069981357891725E-4</v>
      </c>
      <c r="ED410" s="240">
        <f t="shared" ca="1" si="724"/>
        <v>-4.1171001162478146E-4</v>
      </c>
      <c r="EE410" s="240">
        <f t="shared" ca="1" si="725"/>
        <v>-7.3704459292996062E-4</v>
      </c>
      <c r="EF410" s="240">
        <f t="shared" ca="1" si="726"/>
        <v>-1.1880736977610781E-4</v>
      </c>
      <c r="EG410" s="240">
        <f t="shared" ca="1" si="727"/>
        <v>6.515282275575639E-4</v>
      </c>
      <c r="EH410" s="240">
        <f t="shared" ca="1" si="728"/>
        <v>5.8777092029692064E-4</v>
      </c>
      <c r="EI410" s="240">
        <f t="shared" ca="1" si="729"/>
        <v>-2.2845655388863459E-4</v>
      </c>
      <c r="EJ410" s="240">
        <f t="shared" ca="1" si="730"/>
        <v>-7.5221167991373645E-4</v>
      </c>
      <c r="EK410" s="240">
        <f t="shared" ca="1" si="731"/>
        <v>-3.1297794616056557E-4</v>
      </c>
      <c r="EL410" s="240">
        <f t="shared" ca="1" si="732"/>
        <v>5.2693326117753115E-4</v>
      </c>
      <c r="EM410" s="240">
        <f t="shared" ca="1" si="733"/>
        <v>6.9225927672654302E-4</v>
      </c>
      <c r="EN410" s="240">
        <f t="shared" ca="1" si="734"/>
        <v>-2.8651905799161894E-5</v>
      </c>
      <c r="EO410" s="240">
        <f t="shared" ca="1" si="735"/>
        <v>-7.1288263409532288E-4</v>
      </c>
      <c r="EP410" s="240">
        <f t="shared" ca="1" si="736"/>
        <v>-4.8447393748660833E-4</v>
      </c>
      <c r="EQ410" s="240">
        <f t="shared" ca="1" si="737"/>
        <v>3.6416310323133665E-4</v>
      </c>
      <c r="ER410" s="240">
        <f t="shared" ca="1" si="738"/>
        <v>7.4659492417088235E-4</v>
      </c>
      <c r="ES410" s="240">
        <f t="shared" ca="1" si="739"/>
        <v>1.7322851179129819E-4</v>
      </c>
      <c r="ET410" s="240">
        <f t="shared" ca="1" si="740"/>
        <v>-6.2190676101082009E-4</v>
      </c>
      <c r="EU410" s="240">
        <f t="shared" ca="1" si="741"/>
        <v>-6.2087082474199045E-4</v>
      </c>
      <c r="EV410" s="240">
        <f t="shared" ca="1" si="742"/>
        <v>1.7501010470276468E-4</v>
      </c>
      <c r="EW410" s="240">
        <f t="shared" ca="1" si="743"/>
        <v>7.4684136079397807E-4</v>
      </c>
      <c r="EX410" s="240">
        <f t="shared" ca="1" si="744"/>
        <v>3.6255889295481531E-4</v>
      </c>
      <c r="EY410" s="240">
        <f t="shared" ca="1" si="745"/>
        <v>-4.8587506874186082E-4</v>
      </c>
      <c r="EZ410" s="240">
        <f t="shared" ca="1" si="746"/>
        <v>-7.1228694418740048E-4</v>
      </c>
      <c r="FA410" s="240">
        <f t="shared" ca="1" si="747"/>
        <v>-2.6822002861580298E-5</v>
      </c>
      <c r="FB410" s="240">
        <f t="shared" ca="1" si="748"/>
        <v>6.9298073278778048E-4</v>
      </c>
      <c r="FC410" s="240">
        <f t="shared" ca="1" si="749"/>
        <v>5.2562265515098436E-4</v>
      </c>
      <c r="FD410" s="240">
        <f t="shared" ca="1" si="750"/>
        <v>-3.1464276342941703E-4</v>
      </c>
      <c r="FE410" s="240">
        <f t="shared" ca="1" si="751"/>
        <v>-7.520993928307845E-4</v>
      </c>
      <c r="FF410" s="240">
        <f t="shared" ca="1" si="752"/>
        <v>-2.2671091349214014E-4</v>
      </c>
      <c r="FG410" s="240">
        <f t="shared" ca="1" si="753"/>
        <v>5.889151278425153E-4</v>
      </c>
      <c r="FH410" s="240">
        <f t="shared" ca="1" si="754"/>
        <v>6.5060617639392027E-4</v>
      </c>
      <c r="FI410" s="240">
        <f t="shared" ca="1" si="755"/>
        <v>-1.2061526059615568E-4</v>
      </c>
      <c r="FJ410" s="240">
        <f t="shared" ca="1" si="756"/>
        <v>-7.3742384363178614E-4</v>
      </c>
      <c r="FK410" s="240">
        <f t="shared" ca="1" si="757"/>
        <v>-4.1017510169509129E-4</v>
      </c>
      <c r="FL410" s="240">
        <f t="shared" ca="1" si="758"/>
        <v>4.4218387721119032E-4</v>
      </c>
      <c r="FM410" s="240">
        <f t="shared" ca="1" si="759"/>
        <v>7.2845466698330053E-4</v>
      </c>
      <c r="FN410" s="240">
        <f t="shared" ca="1" si="760"/>
        <v>8.2150560764886963E-5</v>
      </c>
      <c r="FO410" s="240">
        <f t="shared" ca="1" si="761"/>
        <v>-6.6932350884760293E-4</v>
      </c>
      <c r="FP410" s="240">
        <f t="shared" ca="1" si="762"/>
        <v>-5.6392297810575775E-4</v>
      </c>
      <c r="FQ410" s="240">
        <f t="shared" ca="1" si="763"/>
        <v>2.6341734723101938E-4</v>
      </c>
      <c r="FR410" s="240">
        <f t="shared" ca="1" si="764"/>
        <v>7.5352816971707324E-4</v>
      </c>
      <c r="FS410" s="240">
        <f t="shared" ca="1" si="765"/>
        <v>2.7896474910992023E-4</v>
      </c>
      <c r="FT410" s="240">
        <f t="shared" ca="1" si="766"/>
        <v>-5.5273211257129539E-4</v>
      </c>
      <c r="FU410" s="240">
        <f t="shared" ca="1" si="767"/>
        <v>-6.7681583680573678E-4</v>
      </c>
      <c r="FV410" s="240">
        <f t="shared" ca="1" si="768"/>
        <v>6.5566791941974972E-5</v>
      </c>
      <c r="FW410" s="240">
        <f t="shared" ca="1" si="769"/>
        <v>7.2401016276861518E-4</v>
      </c>
      <c r="FX410" s="240">
        <f t="shared" ca="1" si="770"/>
        <v>4.5556853602065391E-4</v>
      </c>
      <c r="FY410" s="240">
        <f t="shared" ca="1" si="771"/>
        <v>-3.9609645293792525E-4</v>
      </c>
      <c r="FZ410" s="240">
        <f t="shared" ca="1" si="772"/>
        <v>-7.4067483082360271E-4</v>
      </c>
      <c r="GA410" s="240">
        <f t="shared" ca="1" si="773"/>
        <v>-1.3703393766168999E-4</v>
      </c>
      <c r="GB410" s="240">
        <f t="shared" ca="1" si="774"/>
        <v>6.4203916282102788E-4</v>
      </c>
      <c r="GC410" s="240">
        <f t="shared" ca="1" si="775"/>
        <v>5.9916735358242577E-4</v>
      </c>
      <c r="GD410" s="240">
        <f t="shared" ca="1" si="776"/>
        <v>-2.1076444960478759E-4</v>
      </c>
      <c r="GE410" s="240">
        <f t="shared" ca="1" si="777"/>
        <v>-7.5087351216400976E-4</v>
      </c>
      <c r="GF410" s="240">
        <f t="shared" ca="1" si="778"/>
        <v>-3.2970685058203756E-4</v>
      </c>
      <c r="GG410" s="240">
        <f t="shared" ca="1" si="779"/>
        <v>5.1355379409189416E-4</v>
      </c>
      <c r="GH410" s="240">
        <f t="shared" ca="1" si="780"/>
        <v>6.9935777355680699E-4</v>
      </c>
      <c r="GI410" s="240">
        <f t="shared" ca="1" si="781"/>
        <v>-1.0163011161382193E-5</v>
      </c>
      <c r="GJ410" s="240">
        <f t="shared" ca="1" si="782"/>
        <v>-7.0667300810326936E-4</v>
      </c>
      <c r="GK410" s="240">
        <f t="shared" ca="1" si="783"/>
        <v>-4.9849320497785199E-4</v>
      </c>
      <c r="GL410" s="240">
        <f t="shared" ca="1" si="784"/>
        <v>3.4786254766737326E-4</v>
      </c>
      <c r="GM410" s="240">
        <f t="shared" ca="1" si="785"/>
        <v>7.4888121358165959E-4</v>
      </c>
      <c r="GN410" s="240">
        <f t="shared" ca="1" si="786"/>
        <v>1.9117471577730403E-4</v>
      </c>
      <c r="GO410" s="240">
        <f t="shared" ca="1" si="787"/>
        <v>-6.1127555094318137E-4</v>
      </c>
      <c r="GP410" s="240">
        <f t="shared" ca="1" si="788"/>
        <v>-6.3116478925658828E-4</v>
      </c>
      <c r="GQ410" s="240">
        <f t="shared" ca="1" si="789"/>
        <v>1.5696940116498385E-4</v>
      </c>
      <c r="GR410" s="240">
        <f t="shared" ca="1" si="790"/>
        <v>7.4414980599088291E-4</v>
      </c>
      <c r="GS410" s="240">
        <f t="shared" ca="1" si="791"/>
        <v>3.7866224206420439E-4</v>
      </c>
      <c r="GT410" s="240">
        <f t="shared" ca="1" si="792"/>
        <v>-4.7159248310664703E-4</v>
      </c>
      <c r="GU410" s="240">
        <f t="shared" ca="1" si="793"/>
        <v>-7.1810982993879074E-4</v>
      </c>
      <c r="GV410" s="240">
        <f t="shared" ca="1" si="794"/>
        <v>-4.5295843857265361E-5</v>
      </c>
      <c r="GW410" s="240">
        <f t="shared" ca="1" si="795"/>
        <v>6.8550633117900328E-4</v>
      </c>
      <c r="GX410" s="240">
        <f t="shared" ca="1" si="796"/>
        <v>5.3871649606653351E-4</v>
      </c>
      <c r="GY410" s="240">
        <f t="shared" ca="1" si="797"/>
        <v>-2.9774354511127019E-4</v>
      </c>
      <c r="GZ410" s="240">
        <f t="shared" ca="1" si="798"/>
        <v>-7.5302934415828922E-4</v>
      </c>
      <c r="HA410" s="240">
        <f t="shared" ca="1" si="799"/>
        <v>-2.442795015442429E-4</v>
      </c>
      <c r="HB410" s="240">
        <f t="shared" ca="1" si="800"/>
        <v>5.771993838922597E-4</v>
      </c>
      <c r="HC410" s="240">
        <f t="shared" ca="1" si="801"/>
        <v>6.5974188825199944E-4</v>
      </c>
      <c r="HD410" s="240">
        <f t="shared" ca="1" si="802"/>
        <v>-1.023237219400271E-4</v>
      </c>
      <c r="HE410" s="240">
        <f t="shared" ca="1" si="803"/>
        <v>-7.333934875440038E-4</v>
      </c>
      <c r="HF410" s="240">
        <f t="shared" ca="1" si="804"/>
        <v>-4.2556563004831813E-4</v>
      </c>
      <c r="HG410" s="240">
        <f t="shared" ca="1" si="805"/>
        <v>4.2707557159545317E-4</v>
      </c>
      <c r="HH410" s="240">
        <f t="shared" ca="1" si="806"/>
        <v>7.329703869334125E-4</v>
      </c>
      <c r="HI410" s="240">
        <f t="shared" ca="1" si="807"/>
        <v>1.0050923677347846E-4</v>
      </c>
      <c r="HJ410" s="240">
        <f t="shared" ca="1" si="808"/>
        <v>-6.6062483605202249E-4</v>
      </c>
      <c r="HK410" s="240">
        <f t="shared" ca="1" si="809"/>
        <v>-5.7602043578722055E-4</v>
      </c>
      <c r="HL410" s="240">
        <f t="shared" ca="1" si="810"/>
        <v>2.4601104448694784E-4</v>
      </c>
      <c r="HM410" s="240">
        <f t="shared" ca="1" si="811"/>
        <v>7.5309674347448963E-4</v>
      </c>
      <c r="HN410" s="240">
        <f t="shared" ca="1" si="812"/>
        <v>2.9606051552731767E-4</v>
      </c>
      <c r="HO410" s="240">
        <f t="shared" ca="1" si="813"/>
        <v>-5.3999532336996008E-4</v>
      </c>
      <c r="HP410" s="240">
        <f t="shared" ca="1" si="814"/>
        <v>-6.847437887932174E-4</v>
      </c>
      <c r="HQ410" s="240">
        <f t="shared" ca="1" si="815"/>
        <v>4.7123541600282244E-5</v>
      </c>
      <c r="HR410" s="240">
        <f t="shared" ca="1" si="816"/>
        <v>7.1866284624498545E-4</v>
      </c>
      <c r="HS410" s="240">
        <f t="shared" ca="1" si="817"/>
        <v>4.7016284101107956E-4</v>
      </c>
      <c r="HT410" s="240">
        <f t="shared" ca="1" si="818"/>
        <v>-3.8024430055881944E-4</v>
      </c>
      <c r="HU410" s="240">
        <f t="shared" ca="1" si="819"/>
        <v>-7.4385891389476847E-4</v>
      </c>
      <c r="HV410" s="240">
        <f t="shared" ca="1" si="820"/>
        <v>-1.5517796142725378E-4</v>
      </c>
      <c r="HW410" s="240">
        <f t="shared" ca="1" si="821"/>
        <v>6.3216335770021031E-4</v>
      </c>
      <c r="HX410" s="240">
        <f t="shared" ca="1" si="822"/>
        <v>6.1020287085844299E-4</v>
      </c>
      <c r="HY410" s="240">
        <f t="shared" ca="1" si="823"/>
        <v>-1.9294538869750965E-4</v>
      </c>
      <c r="HZ410" s="240">
        <f t="shared" ca="1" si="824"/>
        <v>-7.4908304628752405E-4</v>
      </c>
      <c r="IA410" s="240">
        <f t="shared" ca="1" si="825"/>
        <v>-3.4623715192527141E-4</v>
      </c>
      <c r="IB410" s="240">
        <f t="shared" ca="1" si="826"/>
        <v>4.9986498140367787E-4</v>
      </c>
      <c r="IC410" s="240">
        <f t="shared" ca="1" si="827"/>
        <v>7.0603500341495998E-4</v>
      </c>
      <c r="ID410" s="240">
        <f t="shared" ca="1" si="828"/>
        <v>8.3320052943445535E-6</v>
      </c>
      <c r="IE410" s="240">
        <f t="shared" ca="1" si="829"/>
        <v>-9.1362486072182176E-4</v>
      </c>
      <c r="IF410" s="240">
        <f t="shared" ca="1" si="830"/>
        <v>-5.1221219880229381E-4</v>
      </c>
      <c r="IG410" s="240">
        <f t="shared" ca="1" si="831"/>
        <v>3.3135245271211333E-4</v>
      </c>
      <c r="IH410" s="240">
        <f t="shared" ca="1" si="832"/>
        <v>7.5071640495184518E-4</v>
      </c>
      <c r="II410" s="240">
        <f t="shared" ca="1" si="833"/>
        <v>2.0900576326300858E-4</v>
      </c>
      <c r="IJ410" s="240">
        <f t="shared" ca="1" si="834"/>
        <v>-6.0027613134073219E-4</v>
      </c>
      <c r="IK410" s="240">
        <f t="shared" ca="1" si="835"/>
        <v>-6.4107856370290922E-4</v>
      </c>
      <c r="IL410" s="240">
        <f t="shared" ca="1" si="836"/>
        <v>1.3883414512942609E-4</v>
      </c>
      <c r="IM410" s="240">
        <f t="shared" ca="1" si="837"/>
        <v>7.4101000317021177E-4</v>
      </c>
      <c r="IN410" s="240">
        <f t="shared" ca="1" si="838"/>
        <v>3.9453749919804876E-4</v>
      </c>
      <c r="IO410" s="240">
        <f t="shared" ca="1" si="839"/>
        <v>-4.5702582779358824E-4</v>
      </c>
      <c r="IP410" s="240">
        <f t="shared" ca="1" si="840"/>
        <v>-7.2350015318047565E-4</v>
      </c>
      <c r="IQ410" s="240">
        <f t="shared" ca="1" si="841"/>
        <v>-6.3742400330331589E-5</v>
      </c>
      <c r="IR410" s="240">
        <f t="shared" ca="1" si="842"/>
        <v>6.7761900618906572E-4</v>
      </c>
      <c r="IS410" s="240">
        <f t="shared" ca="1" si="843"/>
        <v>5.5148583430875901E-4</v>
      </c>
      <c r="IT410" s="240">
        <f t="shared" ca="1" si="844"/>
        <v>-2.8066497721491621E-4</v>
      </c>
      <c r="IU410" s="240">
        <f t="shared" ca="1" si="845"/>
        <v>-7.5350569876645314E-4</v>
      </c>
      <c r="IV410" s="240">
        <f t="shared" ca="1" si="846"/>
        <v>-2.6170094475883455E-4</v>
      </c>
      <c r="IW410" s="240">
        <f t="shared" ca="1" si="847"/>
        <v>5.6513595661599467E-4</v>
      </c>
      <c r="IX410" s="240">
        <f t="shared" ca="1" si="848"/>
        <v>6.6848019626594409E-4</v>
      </c>
      <c r="IY410" s="240">
        <f t="shared" ca="1" si="849"/>
        <v>-8.3970547299889813E-5</v>
      </c>
      <c r="IZ410" s="240">
        <f t="shared" ca="1" si="850"/>
        <v>-7.2892136264267327E-4</v>
      </c>
      <c r="JA410" s="240">
        <f t="shared" ca="1" si="851"/>
        <v>-4.4069981357894479E-4</v>
      </c>
      <c r="JB410" s="240">
        <f t="shared" ca="1" si="852"/>
        <v>4.1171001162477094E-4</v>
      </c>
    </row>
    <row r="411" spans="2:262">
      <c r="B411" s="248">
        <v>50</v>
      </c>
      <c r="C411" s="247">
        <f t="shared" si="853"/>
        <v>9.7656250000000043E-4</v>
      </c>
      <c r="D411" s="244">
        <f t="shared" ca="1" si="597"/>
        <v>12.249754347170546</v>
      </c>
      <c r="E411" s="243">
        <f ca="1">BD361</f>
        <v>0.2497543471705454</v>
      </c>
      <c r="F411" s="242">
        <v>50</v>
      </c>
      <c r="G411" s="240">
        <f t="shared" ca="1" si="854"/>
        <v>-3.2411320919597663E-4</v>
      </c>
      <c r="H411" s="240">
        <f t="shared" ca="1" si="598"/>
        <v>-6.1586813742113219E-5</v>
      </c>
      <c r="I411" s="240">
        <f t="shared" ca="1" si="599"/>
        <v>2.8261726389102761E-4</v>
      </c>
      <c r="J411" s="240">
        <f t="shared" ca="1" si="600"/>
        <v>2.5200859093883055E-4</v>
      </c>
      <c r="K411" s="240">
        <f t="shared" ca="1" si="601"/>
        <v>-1.1281898938110255E-4</v>
      </c>
      <c r="L411" s="240">
        <f t="shared" ca="1" si="602"/>
        <v>-3.280237365237466E-4</v>
      </c>
      <c r="M411" s="240">
        <f t="shared" ca="1" si="603"/>
        <v>-1.0819674763220376E-4</v>
      </c>
      <c r="N411" s="240">
        <f t="shared" ca="1" si="604"/>
        <v>2.5512296362909019E-4</v>
      </c>
      <c r="O411" s="240">
        <f t="shared" ca="1" si="605"/>
        <v>2.8009342326018984E-4</v>
      </c>
      <c r="P411" s="240">
        <f t="shared" ca="1" si="606"/>
        <v>-6.6401699032589642E-5</v>
      </c>
      <c r="Q411" s="240">
        <f t="shared" ca="1" si="607"/>
        <v>-3.2483354056435647E-4</v>
      </c>
      <c r="R411" s="240">
        <f t="shared" ca="1" si="608"/>
        <v>-1.5246454868261439E-4</v>
      </c>
      <c r="S411" s="240">
        <f t="shared" ca="1" si="609"/>
        <v>2.2210602165796282E-4</v>
      </c>
      <c r="T411" s="240">
        <f t="shared" ca="1" si="610"/>
        <v>3.0211507883037462E-4</v>
      </c>
      <c r="U411" s="241">
        <f t="shared" ca="1" si="611"/>
        <v>-1.8547012428474452E-5</v>
      </c>
      <c r="V411" s="240">
        <f t="shared" ca="1" si="612"/>
        <v>-3.1461167942615993E-4</v>
      </c>
      <c r="W411" s="240">
        <f t="shared" ca="1" si="613"/>
        <v>-1.9343195268624319E-4</v>
      </c>
      <c r="X411" s="240">
        <f t="shared" ca="1" si="614"/>
        <v>1.8428115506248074E-4</v>
      </c>
      <c r="Y411" s="240">
        <f t="shared" ca="1" si="615"/>
        <v>3.1759685531013995E-4</v>
      </c>
      <c r="Z411" s="240">
        <f t="shared" ca="1" si="616"/>
        <v>2.9709160984044938E-5</v>
      </c>
      <c r="AA411" s="240">
        <f t="shared" ca="1" si="617"/>
        <v>-2.97579425533498E-4</v>
      </c>
      <c r="AB411" s="240">
        <f t="shared" ca="1" si="618"/>
        <v>-2.3021213906508788E-4</v>
      </c>
      <c r="AC411" s="240">
        <f t="shared" ca="1" si="619"/>
        <v>1.4246715797600483E-4</v>
      </c>
      <c r="AD411" s="240">
        <f t="shared" ca="1" si="620"/>
        <v>3.2620361899257275E-4</v>
      </c>
      <c r="AE411" s="240">
        <f t="shared" ca="1" si="621"/>
        <v>7.7322220780834413E-5</v>
      </c>
      <c r="AF411" s="240">
        <f t="shared" ca="1" si="622"/>
        <v>-2.7410547574694051E-4</v>
      </c>
      <c r="AG411" s="240">
        <f t="shared" ca="1" si="623"/>
        <v>-2.620089278576169E-4</v>
      </c>
      <c r="AH411" s="240">
        <f t="shared" ca="1" si="624"/>
        <v>9.7569177160130479E-5</v>
      </c>
      <c r="AI411" s="240">
        <f t="shared" ca="1" si="625"/>
        <v>3.2774905943576838E-4</v>
      </c>
      <c r="AJ411" s="240">
        <f t="shared" ca="1" si="626"/>
        <v>1.2326148800537911E-4</v>
      </c>
      <c r="AK411" s="240">
        <f t="shared" ca="1" si="627"/>
        <v>-2.4469797018969051E-4</v>
      </c>
      <c r="AL411" s="240">
        <f t="shared" ca="1" si="628"/>
        <v>-2.8813401461053593E-4</v>
      </c>
      <c r="AM411" s="240">
        <f t="shared" ca="1" si="629"/>
        <v>5.0559118310780635E-5</v>
      </c>
      <c r="AN411" s="240">
        <f t="shared" ca="1" si="630"/>
        <v>3.2219972252125345E-4</v>
      </c>
      <c r="AO411" s="240">
        <f t="shared" ca="1" si="631"/>
        <v>1.6653251625561679E-4</v>
      </c>
      <c r="AP411" s="240">
        <f t="shared" ca="1" si="632"/>
        <v>-2.0999349254846751E-4</v>
      </c>
      <c r="AQ411" s="240">
        <f t="shared" ca="1" si="633"/>
        <v>-3.0802187009156532E-4</v>
      </c>
      <c r="AR411" s="240">
        <f t="shared" ca="1" si="634"/>
        <v>2.4546072349783789E-6</v>
      </c>
      <c r="AS411" s="240">
        <f t="shared" ca="1" si="635"/>
        <v>3.0967573463461999E-4</v>
      </c>
      <c r="AT411" s="240">
        <f t="shared" ca="1" si="636"/>
        <v>2.0619861844539127E-4</v>
      </c>
      <c r="AU411" s="240">
        <f t="shared" ca="1" si="637"/>
        <v>-1.7074328995912803E-4</v>
      </c>
      <c r="AV411" s="240">
        <f t="shared" ca="1" si="638"/>
        <v>-3.2124198228946336E-4</v>
      </c>
      <c r="AW411" s="240">
        <f t="shared" ca="1" si="639"/>
        <v>-4.5703038674720184E-5</v>
      </c>
      <c r="AX411" s="240">
        <f t="shared" ca="1" si="640"/>
        <v>2.9044820229205258E-4</v>
      </c>
      <c r="AY411" s="240">
        <f t="shared" ca="1" si="641"/>
        <v>2.4140114325112646E-4</v>
      </c>
      <c r="AZ411" s="240">
        <f t="shared" ca="1" si="642"/>
        <v>-1.2779701077488041E-4</v>
      </c>
      <c r="BA411" s="240">
        <f t="shared" ca="1" si="643"/>
        <v>-3.2750817569895312E-4</v>
      </c>
      <c r="BB411" s="240">
        <f t="shared" ca="1" si="644"/>
        <v>-9.2871351817068614E-5</v>
      </c>
      <c r="BC411" s="240">
        <f t="shared" ca="1" si="645"/>
        <v>2.6493334350297435E-4</v>
      </c>
      <c r="BD411" s="240">
        <f t="shared" ca="1" si="646"/>
        <v>2.7137806231992344E-4</v>
      </c>
      <c r="BE411" s="240">
        <f t="shared" ca="1" si="647"/>
        <v>-8.2084312245327381E-5</v>
      </c>
      <c r="BF411" s="240">
        <f t="shared" ca="1" si="648"/>
        <v>-3.2668480615618238E-4</v>
      </c>
      <c r="BG411" s="240">
        <f t="shared" ca="1" si="649"/>
        <v>-1.3802928065751618E-4</v>
      </c>
      <c r="BH411" s="240">
        <f t="shared" ca="1" si="650"/>
        <v>2.3368347790709426E-4</v>
      </c>
      <c r="BI411" s="240">
        <f t="shared" ca="1" si="651"/>
        <v>2.9548046588212583E-4</v>
      </c>
      <c r="BJ411" s="240">
        <f t="shared" ca="1" si="652"/>
        <v>-3.4594736244506388E-5</v>
      </c>
      <c r="BK411" s="240">
        <f t="shared" ca="1" si="653"/>
        <v>-3.1878969712523426E-4</v>
      </c>
      <c r="BL411" s="240">
        <f t="shared" ca="1" si="654"/>
        <v>-1.8019929241043769E-4</v>
      </c>
      <c r="BM411" s="240">
        <f t="shared" ca="1" si="655"/>
        <v>1.9737507072216528E-4</v>
      </c>
      <c r="BN411" s="240">
        <f t="shared" ca="1" si="656"/>
        <v>3.1318660968817589E-4</v>
      </c>
      <c r="BO411" s="240">
        <f t="shared" ca="1" si="657"/>
        <v>1.3643711322346109E-5</v>
      </c>
      <c r="BP411" s="240">
        <f t="shared" ca="1" si="658"/>
        <v>-3.0399375387395405E-4</v>
      </c>
      <c r="BQ411" s="240">
        <f t="shared" ca="1" si="659"/>
        <v>-2.184685336718395E-4</v>
      </c>
      <c r="BR411" s="240">
        <f t="shared" ca="1" si="660"/>
        <v>1.5679408931491593E-4</v>
      </c>
      <c r="BS411" s="240">
        <f t="shared" ca="1" si="661"/>
        <v>3.2411320919597652E-4</v>
      </c>
      <c r="BT411" s="240">
        <f t="shared" ca="1" si="662"/>
        <v>6.1586813742112325E-5</v>
      </c>
      <c r="BU411" s="240">
        <f t="shared" ca="1" si="663"/>
        <v>-2.8261726389102826E-4</v>
      </c>
      <c r="BV411" s="240">
        <f t="shared" ca="1" si="664"/>
        <v>-2.5200859093882946E-4</v>
      </c>
      <c r="BW411" s="240">
        <f t="shared" ca="1" si="665"/>
        <v>1.1281898938110435E-4</v>
      </c>
      <c r="BX411" s="240">
        <f t="shared" ca="1" si="666"/>
        <v>3.280237365237466E-4</v>
      </c>
      <c r="BY411" s="240">
        <f t="shared" ca="1" si="667"/>
        <v>1.0819674763220581E-4</v>
      </c>
      <c r="BZ411" s="240">
        <f t="shared" ca="1" si="668"/>
        <v>-2.5512296362908916E-4</v>
      </c>
      <c r="CA411" s="240">
        <f t="shared" ca="1" si="669"/>
        <v>-2.8009342326019033E-4</v>
      </c>
      <c r="CB411" s="240">
        <f t="shared" ca="1" si="670"/>
        <v>6.640169903258868E-5</v>
      </c>
      <c r="CC411" s="240">
        <f t="shared" ca="1" si="671"/>
        <v>3.2483354056435642E-4</v>
      </c>
      <c r="CD411" s="240">
        <f t="shared" ca="1" si="672"/>
        <v>1.5246454868261426E-4</v>
      </c>
      <c r="CE411" s="240">
        <f t="shared" ca="1" si="673"/>
        <v>-2.2210602165796293E-4</v>
      </c>
      <c r="CF411" s="240">
        <f t="shared" ca="1" si="674"/>
        <v>-3.0211507883037456E-4</v>
      </c>
      <c r="CG411" s="240">
        <f t="shared" ca="1" si="675"/>
        <v>1.854701242847578E-5</v>
      </c>
      <c r="CH411" s="240">
        <f t="shared" ca="1" si="676"/>
        <v>3.1461167942616031E-4</v>
      </c>
      <c r="CI411" s="240">
        <f t="shared" ca="1" si="677"/>
        <v>1.9343195268624214E-4</v>
      </c>
      <c r="CJ411" s="240">
        <f t="shared" ca="1" si="678"/>
        <v>-1.842811550624828E-4</v>
      </c>
      <c r="CK411" s="240">
        <f t="shared" ca="1" si="679"/>
        <v>-3.1759685531013935E-4</v>
      </c>
      <c r="CL411" s="240">
        <f t="shared" ca="1" si="680"/>
        <v>-2.970916098404708E-5</v>
      </c>
      <c r="CM411" s="240">
        <f t="shared" ca="1" si="681"/>
        <v>2.9757942553349762E-4</v>
      </c>
      <c r="CN411" s="240">
        <f t="shared" ca="1" si="682"/>
        <v>2.3021213906508856E-4</v>
      </c>
      <c r="CO411" s="240">
        <f t="shared" ca="1" si="683"/>
        <v>-1.4246715797600393E-4</v>
      </c>
      <c r="CP411" s="240">
        <f t="shared" ca="1" si="684"/>
        <v>-3.262036189925727E-4</v>
      </c>
      <c r="CQ411" s="240">
        <f t="shared" ca="1" si="685"/>
        <v>-7.7322220780834278E-5</v>
      </c>
      <c r="CR411" s="240">
        <f t="shared" ca="1" si="686"/>
        <v>2.7410547574694061E-4</v>
      </c>
      <c r="CS411" s="240">
        <f t="shared" ca="1" si="687"/>
        <v>2.6200892785761679E-4</v>
      </c>
      <c r="CT411" s="240">
        <f t="shared" ca="1" si="688"/>
        <v>-9.7569177160130614E-5</v>
      </c>
      <c r="CU411" s="240">
        <f t="shared" ca="1" si="689"/>
        <v>-3.2774905943576849E-4</v>
      </c>
      <c r="CV411" s="240">
        <f t="shared" ca="1" si="690"/>
        <v>-1.232614880053768E-4</v>
      </c>
      <c r="CW411" s="240">
        <f t="shared" ca="1" si="691"/>
        <v>2.4469797018969219E-4</v>
      </c>
      <c r="CX411" s="240">
        <f t="shared" ca="1" si="692"/>
        <v>2.8813401461053696E-4</v>
      </c>
      <c r="CY411" s="240">
        <f t="shared" ca="1" si="693"/>
        <v>-5.0559118310778493E-5</v>
      </c>
      <c r="CZ411" s="240">
        <f t="shared" ca="1" si="694"/>
        <v>-3.2219972252125301E-4</v>
      </c>
      <c r="DA411" s="240">
        <f t="shared" ca="1" si="695"/>
        <v>-1.6653251625561871E-4</v>
      </c>
      <c r="DB411" s="240">
        <f t="shared" ca="1" si="696"/>
        <v>2.0999349254846765E-4</v>
      </c>
      <c r="DC411" s="240">
        <f t="shared" ca="1" si="697"/>
        <v>3.0802187009156527E-4</v>
      </c>
      <c r="DD411" s="240">
        <f t="shared" ca="1" si="698"/>
        <v>-2.4546072349785686E-6</v>
      </c>
      <c r="DE411" s="240">
        <f t="shared" ca="1" si="699"/>
        <v>-3.0967573463462004E-4</v>
      </c>
      <c r="DF411" s="240">
        <f t="shared" ca="1" si="700"/>
        <v>-2.0619861844539114E-4</v>
      </c>
      <c r="DG411" s="240">
        <f t="shared" ca="1" si="701"/>
        <v>1.7074328995912423E-4</v>
      </c>
      <c r="DH411" s="240">
        <f t="shared" ca="1" si="702"/>
        <v>3.2124198228946287E-4</v>
      </c>
      <c r="DI411" s="240">
        <f t="shared" ca="1" si="703"/>
        <v>4.5703038674722326E-5</v>
      </c>
      <c r="DJ411" s="240">
        <f t="shared" ca="1" si="704"/>
        <v>-2.9044820229205367E-4</v>
      </c>
      <c r="DK411" s="240">
        <f t="shared" ca="1" si="705"/>
        <v>-2.4140114325112795E-4</v>
      </c>
      <c r="DL411" s="240">
        <f t="shared" ca="1" si="706"/>
        <v>1.2779701077488275E-4</v>
      </c>
      <c r="DM411" s="240">
        <f t="shared" ca="1" si="707"/>
        <v>3.2750817569895323E-4</v>
      </c>
      <c r="DN411" s="240">
        <f t="shared" ca="1" si="708"/>
        <v>9.2871351817063965E-5</v>
      </c>
      <c r="DO411" s="240">
        <f t="shared" ca="1" si="709"/>
        <v>-2.649333435029744E-4</v>
      </c>
      <c r="DP411" s="240">
        <f t="shared" ca="1" si="710"/>
        <v>-2.7137806231992072E-4</v>
      </c>
      <c r="DQ411" s="240">
        <f t="shared" ca="1" si="711"/>
        <v>8.2084312245327544E-5</v>
      </c>
      <c r="DR411" s="240">
        <f t="shared" ca="1" si="712"/>
        <v>3.26684806156182E-4</v>
      </c>
      <c r="DS411" s="240">
        <f t="shared" ca="1" si="713"/>
        <v>1.3802928065751602E-4</v>
      </c>
      <c r="DT411" s="240">
        <f t="shared" ca="1" si="714"/>
        <v>-2.3368347790709109E-4</v>
      </c>
      <c r="DU411" s="240">
        <f t="shared" ca="1" si="715"/>
        <v>-2.9548046588212572E-4</v>
      </c>
      <c r="DV411" s="240">
        <f t="shared" ca="1" si="716"/>
        <v>3.459473624450193E-5</v>
      </c>
      <c r="DW411" s="240">
        <f t="shared" ca="1" si="717"/>
        <v>3.1878969712523432E-4</v>
      </c>
      <c r="DX411" s="240">
        <f t="shared" ca="1" si="718"/>
        <v>1.8019929241043755E-4</v>
      </c>
      <c r="DY411" s="240">
        <f t="shared" ca="1" si="719"/>
        <v>-1.9737507072216916E-4</v>
      </c>
      <c r="DZ411" s="240">
        <f t="shared" ca="1" si="720"/>
        <v>-3.1318660968817589E-4</v>
      </c>
      <c r="EA411" s="240">
        <f t="shared" ca="1" si="721"/>
        <v>-1.3643711322341285E-5</v>
      </c>
      <c r="EB411" s="240">
        <f t="shared" ca="1" si="722"/>
        <v>3.0399375387395411E-4</v>
      </c>
      <c r="EC411" s="240">
        <f t="shared" ca="1" si="723"/>
        <v>2.1846853367183587E-4</v>
      </c>
      <c r="ED411" s="240">
        <f t="shared" ca="1" si="724"/>
        <v>-1.5679408931491606E-4</v>
      </c>
      <c r="EE411" s="240">
        <f t="shared" ca="1" si="725"/>
        <v>-3.2411320919597722E-4</v>
      </c>
      <c r="EF411" s="240">
        <f t="shared" ca="1" si="726"/>
        <v>-6.1586813742112189E-5</v>
      </c>
      <c r="EG411" s="240">
        <f t="shared" ca="1" si="727"/>
        <v>2.8261726389102598E-4</v>
      </c>
      <c r="EH411" s="240">
        <f t="shared" ca="1" si="728"/>
        <v>2.5200859093882941E-4</v>
      </c>
      <c r="EI411" s="240">
        <f t="shared" ca="1" si="729"/>
        <v>-1.1281898938110015E-4</v>
      </c>
      <c r="EJ411" s="240">
        <f t="shared" ca="1" si="730"/>
        <v>-3.280237365237466E-4</v>
      </c>
      <c r="EK411" s="240">
        <f t="shared" ca="1" si="731"/>
        <v>-1.0819674763220563E-4</v>
      </c>
      <c r="EL411" s="240">
        <f t="shared" ca="1" si="732"/>
        <v>2.551229636290922E-4</v>
      </c>
      <c r="EM411" s="240">
        <f t="shared" ca="1" si="733"/>
        <v>2.8009342326019022E-4</v>
      </c>
      <c r="EN411" s="240">
        <f t="shared" ca="1" si="734"/>
        <v>-6.6401699032593369E-5</v>
      </c>
      <c r="EO411" s="240">
        <f t="shared" ca="1" si="735"/>
        <v>-3.2483354056435647E-4</v>
      </c>
      <c r="EP411" s="240">
        <f t="shared" ca="1" si="736"/>
        <v>-1.5246454868261E-4</v>
      </c>
      <c r="EQ411" s="240">
        <f t="shared" ca="1" si="737"/>
        <v>2.2210602165796304E-4</v>
      </c>
      <c r="ER411" s="240">
        <f t="shared" ca="1" si="738"/>
        <v>3.021150788303763E-4</v>
      </c>
      <c r="ES411" s="240">
        <f t="shared" ca="1" si="739"/>
        <v>-1.8547012428475943E-5</v>
      </c>
      <c r="ET411" s="240">
        <f t="shared" ca="1" si="740"/>
        <v>-3.1461167942615901E-4</v>
      </c>
      <c r="EU411" s="240">
        <f t="shared" ca="1" si="741"/>
        <v>-1.93431952686242E-4</v>
      </c>
      <c r="EV411" s="240">
        <f t="shared" ca="1" si="742"/>
        <v>1.8428115506247909E-4</v>
      </c>
      <c r="EW411" s="240">
        <f t="shared" ca="1" si="743"/>
        <v>3.1759685531013924E-4</v>
      </c>
      <c r="EX411" s="240">
        <f t="shared" ca="1" si="744"/>
        <v>2.9709160984046917E-5</v>
      </c>
      <c r="EY411" s="240">
        <f t="shared" ca="1" si="745"/>
        <v>-2.9757942553349957E-4</v>
      </c>
      <c r="EZ411" s="240">
        <f t="shared" ca="1" si="746"/>
        <v>-2.3021213906508848E-4</v>
      </c>
      <c r="FA411" s="240">
        <f t="shared" ca="1" si="747"/>
        <v>1.4246715797600827E-4</v>
      </c>
      <c r="FB411" s="240">
        <f t="shared" ca="1" si="748"/>
        <v>3.2620361899257265E-4</v>
      </c>
      <c r="FC411" s="240">
        <f t="shared" ca="1" si="749"/>
        <v>7.7322220780829548E-5</v>
      </c>
      <c r="FD411" s="240">
        <f t="shared" ca="1" si="750"/>
        <v>-2.7410547574694072E-4</v>
      </c>
      <c r="FE411" s="240">
        <f t="shared" ca="1" si="751"/>
        <v>-2.620089278576195E-4</v>
      </c>
      <c r="FF411" s="240">
        <f t="shared" ca="1" si="752"/>
        <v>9.7569177160130791E-5</v>
      </c>
      <c r="FG411" s="240">
        <f t="shared" ca="1" si="753"/>
        <v>3.2774905943576833E-4</v>
      </c>
      <c r="FH411" s="240">
        <f t="shared" ca="1" si="754"/>
        <v>1.2326148800537667E-4</v>
      </c>
      <c r="FI411" s="240">
        <f t="shared" ca="1" si="755"/>
        <v>-2.4469797018968921E-4</v>
      </c>
      <c r="FJ411" s="240">
        <f t="shared" ca="1" si="756"/>
        <v>-2.8813401461053468E-4</v>
      </c>
      <c r="FK411" s="240">
        <f t="shared" ca="1" si="757"/>
        <v>5.0559118310778643E-5</v>
      </c>
      <c r="FL411" s="240">
        <f t="shared" ca="1" si="758"/>
        <v>3.2219972252125394E-4</v>
      </c>
      <c r="FM411" s="240">
        <f t="shared" ca="1" si="759"/>
        <v>1.6653251625561852E-4</v>
      </c>
      <c r="FN411" s="240">
        <f t="shared" ca="1" si="760"/>
        <v>-2.0999349254847134E-4</v>
      </c>
      <c r="FO411" s="240">
        <f t="shared" ca="1" si="761"/>
        <v>-3.0802187009156516E-4</v>
      </c>
      <c r="FP411" s="240">
        <f t="shared" ca="1" si="762"/>
        <v>2.4546072349833933E-6</v>
      </c>
      <c r="FQ411" s="240">
        <f t="shared" ca="1" si="763"/>
        <v>3.096757346346201E-4</v>
      </c>
      <c r="FR411" s="240">
        <f t="shared" ca="1" si="764"/>
        <v>2.0619861844539472E-4</v>
      </c>
      <c r="FS411" s="240">
        <f t="shared" ca="1" si="765"/>
        <v>-1.7074328995912832E-4</v>
      </c>
      <c r="FT411" s="240">
        <f t="shared" ca="1" si="766"/>
        <v>-3.2124198228946374E-4</v>
      </c>
      <c r="FU411" s="240">
        <f t="shared" ca="1" si="767"/>
        <v>-4.5703038674717528E-5</v>
      </c>
      <c r="FV411" s="240">
        <f t="shared" ca="1" si="768"/>
        <v>2.9044820229205161E-4</v>
      </c>
      <c r="FW411" s="240">
        <f t="shared" ca="1" si="769"/>
        <v>2.414011432511247E-4</v>
      </c>
      <c r="FX411" s="240">
        <f t="shared" ca="1" si="770"/>
        <v>-1.2779701077487857E-4</v>
      </c>
      <c r="FY411" s="240">
        <f t="shared" ca="1" si="771"/>
        <v>-3.275081756989529E-4</v>
      </c>
      <c r="FZ411" s="240">
        <f t="shared" ca="1" si="772"/>
        <v>-9.2871351817068302E-5</v>
      </c>
      <c r="GA411" s="240">
        <f t="shared" ca="1" si="773"/>
        <v>2.6493334350297728E-4</v>
      </c>
      <c r="GB411" s="240">
        <f t="shared" ca="1" si="774"/>
        <v>2.7137806231992327E-4</v>
      </c>
      <c r="GC411" s="240">
        <f t="shared" ca="1" si="775"/>
        <v>-8.2084312245332206E-5</v>
      </c>
      <c r="GD411" s="240">
        <f t="shared" ca="1" si="776"/>
        <v>-3.2668480615618244E-4</v>
      </c>
      <c r="GE411" s="240">
        <f t="shared" ca="1" si="777"/>
        <v>-1.3802928065752008E-4</v>
      </c>
      <c r="GF411" s="240">
        <f t="shared" ca="1" si="778"/>
        <v>2.3368347790709448E-4</v>
      </c>
      <c r="GG411" s="240">
        <f t="shared" ca="1" si="779"/>
        <v>2.9548046588212773E-4</v>
      </c>
      <c r="GH411" s="240">
        <f t="shared" ca="1" si="780"/>
        <v>-3.45947362445067E-5</v>
      </c>
      <c r="GI411" s="240">
        <f t="shared" ca="1" si="781"/>
        <v>-3.1878969712523323E-4</v>
      </c>
      <c r="GJ411" s="240">
        <f t="shared" ca="1" si="782"/>
        <v>-1.8019929241043351E-4</v>
      </c>
      <c r="GK411" s="240">
        <f t="shared" ca="1" si="783"/>
        <v>1.9737507072216555E-4</v>
      </c>
      <c r="GL411" s="240">
        <f t="shared" ca="1" si="784"/>
        <v>3.1318660968817442E-4</v>
      </c>
      <c r="GM411" s="240">
        <f t="shared" ca="1" si="785"/>
        <v>1.3643711322345784E-5</v>
      </c>
      <c r="GN411" s="240">
        <f t="shared" ca="1" si="786"/>
        <v>-3.0399375387395595E-4</v>
      </c>
      <c r="GO411" s="240">
        <f t="shared" ca="1" si="787"/>
        <v>-2.1846853367183923E-4</v>
      </c>
      <c r="GP411" s="240">
        <f t="shared" ca="1" si="788"/>
        <v>1.5679408931491213E-4</v>
      </c>
      <c r="GQ411" s="240">
        <f t="shared" ca="1" si="789"/>
        <v>3.2411320919597646E-4</v>
      </c>
      <c r="GR411" s="240">
        <f t="shared" ca="1" si="790"/>
        <v>6.1586813742116594E-5</v>
      </c>
      <c r="GS411" s="240">
        <f t="shared" ca="1" si="791"/>
        <v>-2.8261726389102842E-4</v>
      </c>
      <c r="GT411" s="240">
        <f t="shared" ca="1" si="792"/>
        <v>-2.5200859093883228E-4</v>
      </c>
      <c r="GU411" s="240">
        <f t="shared" ca="1" si="793"/>
        <v>1.1281898938110465E-4</v>
      </c>
      <c r="GV411" s="240">
        <f t="shared" ca="1" si="794"/>
        <v>3.280237365237466E-4</v>
      </c>
      <c r="GW411" s="240">
        <f t="shared" ca="1" si="795"/>
        <v>1.0819674763220108E-4</v>
      </c>
      <c r="GX411" s="240">
        <f t="shared" ca="1" si="796"/>
        <v>-2.5512296362908938E-4</v>
      </c>
      <c r="GY411" s="240">
        <f t="shared" ca="1" si="797"/>
        <v>-2.8009342326018778E-4</v>
      </c>
      <c r="GZ411" s="240">
        <f t="shared" ca="1" si="798"/>
        <v>6.6401699032588951E-5</v>
      </c>
      <c r="HA411" s="240">
        <f t="shared" ca="1" si="799"/>
        <v>3.2483354056435712E-4</v>
      </c>
      <c r="HB411" s="240">
        <f t="shared" ca="1" si="800"/>
        <v>1.5246454868261399E-4</v>
      </c>
      <c r="HC411" s="240">
        <f t="shared" ca="1" si="801"/>
        <v>-2.2210602165795973E-4</v>
      </c>
      <c r="HD411" s="240">
        <f t="shared" ca="1" si="802"/>
        <v>-3.0211507883037446E-4</v>
      </c>
      <c r="HE411" s="240">
        <f t="shared" ca="1" si="803"/>
        <v>1.8547012428471471E-5</v>
      </c>
      <c r="HF411" s="240">
        <f t="shared" ca="1" si="804"/>
        <v>3.1461167942616037E-4</v>
      </c>
      <c r="HG411" s="240">
        <f t="shared" ca="1" si="805"/>
        <v>1.9343195268624563E-4</v>
      </c>
      <c r="HH411" s="240">
        <f t="shared" ca="1" si="806"/>
        <v>-1.8428115506247534E-4</v>
      </c>
      <c r="HI411" s="240">
        <f t="shared" ca="1" si="807"/>
        <v>-3.1759685531013805E-4</v>
      </c>
      <c r="HJ411" s="240">
        <f t="shared" ca="1" si="808"/>
        <v>-2.9709160984042092E-5</v>
      </c>
      <c r="HK411" s="240">
        <f t="shared" ca="1" si="809"/>
        <v>2.9757942553349773E-4</v>
      </c>
      <c r="HL411" s="240">
        <f t="shared" ca="1" si="810"/>
        <v>2.3021213906509167E-4</v>
      </c>
      <c r="HM411" s="240">
        <f t="shared" ca="1" si="811"/>
        <v>-1.4246715797601261E-4</v>
      </c>
      <c r="HN411" s="240">
        <f t="shared" ca="1" si="812"/>
        <v>-3.2620361899257216E-4</v>
      </c>
      <c r="HO411" s="240">
        <f t="shared" ca="1" si="813"/>
        <v>-7.7322220780833925E-5</v>
      </c>
      <c r="HP411" s="240">
        <f t="shared" ca="1" si="814"/>
        <v>2.7410547574693823E-4</v>
      </c>
      <c r="HQ411" s="240">
        <f t="shared" ca="1" si="815"/>
        <v>2.6200892785762221E-4</v>
      </c>
      <c r="HR411" s="240">
        <f t="shared" ca="1" si="816"/>
        <v>-9.7569177160135398E-5</v>
      </c>
      <c r="HS411" s="240">
        <f t="shared" ca="1" si="817"/>
        <v>-3.2774905943576849E-4</v>
      </c>
      <c r="HT411" s="240">
        <f t="shared" ca="1" si="818"/>
        <v>-1.2326148800538081E-4</v>
      </c>
      <c r="HU411" s="240">
        <f t="shared" ca="1" si="819"/>
        <v>2.4469797018968618E-4</v>
      </c>
      <c r="HV411" s="240">
        <f t="shared" ca="1" si="820"/>
        <v>2.8813401461053235E-4</v>
      </c>
      <c r="HW411" s="240">
        <f t="shared" ca="1" si="821"/>
        <v>-5.0559118310783427E-5</v>
      </c>
      <c r="HX411" s="240">
        <f t="shared" ca="1" si="822"/>
        <v>-3.2219972252125312E-4</v>
      </c>
      <c r="HY411" s="240">
        <f t="shared" ca="1" si="823"/>
        <v>-1.6653251625562242E-4</v>
      </c>
      <c r="HZ411" s="240">
        <f t="shared" ca="1" si="824"/>
        <v>2.0999349254847505E-4</v>
      </c>
      <c r="IA411" s="240">
        <f t="shared" ca="1" si="825"/>
        <v>3.0802187009156353E-4</v>
      </c>
      <c r="IB411" s="240">
        <f t="shared" ca="1" si="826"/>
        <v>-2.4546072349788668E-6</v>
      </c>
      <c r="IC411" s="240">
        <f t="shared" ca="1" si="827"/>
        <v>-3.0967573463461858E-4</v>
      </c>
      <c r="ID411" s="240">
        <f t="shared" ca="1" si="828"/>
        <v>-2.0619861844539816E-4</v>
      </c>
      <c r="IE411" s="240">
        <f t="shared" ca="1" si="829"/>
        <v>2.5367464990701537E-4</v>
      </c>
      <c r="IF411" s="240">
        <f t="shared" ca="1" si="830"/>
        <v>3.2124198228946277E-4</v>
      </c>
      <c r="IG411" s="240">
        <f t="shared" ca="1" si="831"/>
        <v>4.5703038674722E-5</v>
      </c>
      <c r="IH411" s="240">
        <f t="shared" ca="1" si="832"/>
        <v>-2.9044820229204955E-4</v>
      </c>
      <c r="II411" s="240">
        <f t="shared" ca="1" si="833"/>
        <v>-2.4140114325112142E-4</v>
      </c>
      <c r="IJ411" s="240">
        <f t="shared" ca="1" si="834"/>
        <v>1.2779701077488304E-4</v>
      </c>
      <c r="IK411" s="240">
        <f t="shared" ca="1" si="835"/>
        <v>3.2750817569895317E-4</v>
      </c>
      <c r="IL411" s="240">
        <f t="shared" ca="1" si="836"/>
        <v>9.2871351817072625E-5</v>
      </c>
      <c r="IM411" s="240">
        <f t="shared" ca="1" si="837"/>
        <v>-2.6493334350298015E-4</v>
      </c>
      <c r="IN411" s="240">
        <f t="shared" ca="1" si="838"/>
        <v>-2.7137806231992056E-4</v>
      </c>
      <c r="IO411" s="240">
        <f t="shared" ca="1" si="839"/>
        <v>8.2084312245327856E-5</v>
      </c>
      <c r="IP411" s="240">
        <f t="shared" ca="1" si="840"/>
        <v>3.26684806156182E-4</v>
      </c>
      <c r="IQ411" s="240">
        <f t="shared" ca="1" si="841"/>
        <v>1.3802928065752415E-4</v>
      </c>
      <c r="IR411" s="240">
        <f t="shared" ca="1" si="842"/>
        <v>-2.3368347790709787E-4</v>
      </c>
      <c r="IS411" s="240">
        <f t="shared" ca="1" si="843"/>
        <v>-2.9548046588212561E-4</v>
      </c>
      <c r="IT411" s="240">
        <f t="shared" ca="1" si="844"/>
        <v>3.4594736244502241E-5</v>
      </c>
      <c r="IU411" s="240">
        <f t="shared" ca="1" si="845"/>
        <v>3.187896971252322E-4</v>
      </c>
      <c r="IV411" s="240">
        <f t="shared" ca="1" si="846"/>
        <v>1.8019929241042947E-4</v>
      </c>
      <c r="IW411" s="240">
        <f t="shared" ca="1" si="847"/>
        <v>-1.973750707221694E-4</v>
      </c>
      <c r="IX411" s="240">
        <f t="shared" ca="1" si="848"/>
        <v>-3.1318660968817578E-4</v>
      </c>
      <c r="IY411" s="240">
        <f t="shared" ca="1" si="849"/>
        <v>-1.3643711322350283E-5</v>
      </c>
      <c r="IZ411" s="240">
        <f t="shared" ca="1" si="850"/>
        <v>3.0399375387395774E-4</v>
      </c>
      <c r="JA411" s="240">
        <f t="shared" ca="1" si="851"/>
        <v>2.184685336718356E-4</v>
      </c>
      <c r="JB411" s="240">
        <f t="shared" ca="1" si="852"/>
        <v>-1.5679408931491636E-4</v>
      </c>
    </row>
    <row r="412" spans="2:262">
      <c r="B412" s="248">
        <v>51</v>
      </c>
      <c r="C412" s="247">
        <f t="shared" si="853"/>
        <v>9.9609375000000045E-4</v>
      </c>
      <c r="D412" s="244">
        <f t="shared" ca="1" si="597"/>
        <v>12.247002761500561</v>
      </c>
      <c r="E412" s="243">
        <f ca="1">BE361</f>
        <v>0.2470027615005605</v>
      </c>
      <c r="F412" s="242">
        <v>51</v>
      </c>
      <c r="G412" s="240">
        <f t="shared" ca="1" si="854"/>
        <v>-1.5592066425767171E-3</v>
      </c>
      <c r="H412" s="240">
        <f t="shared" ca="1" si="598"/>
        <v>-1.7489250449333595E-4</v>
      </c>
      <c r="I412" s="240">
        <f t="shared" ca="1" si="599"/>
        <v>1.4494854721923355E-3</v>
      </c>
      <c r="J412" s="240">
        <f t="shared" ca="1" si="600"/>
        <v>1.0842467556937379E-3</v>
      </c>
      <c r="K412" s="240">
        <f t="shared" ca="1" si="601"/>
        <v>-7.6926865349660908E-4</v>
      </c>
      <c r="L412" s="240">
        <f t="shared" ca="1" si="602"/>
        <v>-1.5668578158199943E-3</v>
      </c>
      <c r="M412" s="240">
        <f t="shared" ca="1" si="603"/>
        <v>-2.1372071975143481E-4</v>
      </c>
      <c r="N412" s="240">
        <f t="shared" ca="1" si="604"/>
        <v>1.4327772411581266E-3</v>
      </c>
      <c r="O412" s="240">
        <f t="shared" ca="1" si="605"/>
        <v>1.1125928369722412E-3</v>
      </c>
      <c r="P412" s="240">
        <f t="shared" ca="1" si="606"/>
        <v>-7.3477712624454134E-4</v>
      </c>
      <c r="Q412" s="240">
        <f t="shared" ca="1" si="607"/>
        <v>-1.5735651725036087E-3</v>
      </c>
      <c r="R412" s="240">
        <f t="shared" ca="1" si="608"/>
        <v>-2.524201976394886E-4</v>
      </c>
      <c r="S412" s="240">
        <f t="shared" ca="1" si="609"/>
        <v>1.4152059586888352E-3</v>
      </c>
      <c r="T412" s="240">
        <f t="shared" ca="1" si="610"/>
        <v>1.1402687339282793E-3</v>
      </c>
      <c r="U412" s="241">
        <f t="shared" ca="1" si="611"/>
        <v>-6.9984299672670909E-4</v>
      </c>
      <c r="V412" s="240">
        <f t="shared" ca="1" si="612"/>
        <v>-1.5793246723666988E-3</v>
      </c>
      <c r="W412" s="240">
        <f t="shared" ca="1" si="613"/>
        <v>-2.9096762703908054E-4</v>
      </c>
      <c r="X412" s="240">
        <f t="shared" ca="1" si="614"/>
        <v>1.39678220906799E-3</v>
      </c>
      <c r="Y412" s="240">
        <f t="shared" ca="1" si="615"/>
        <v>1.1672577756363909E-3</v>
      </c>
      <c r="Z412" s="240">
        <f t="shared" ca="1" si="616"/>
        <v>-6.6448730795646649E-4</v>
      </c>
      <c r="AA412" s="240">
        <f t="shared" ca="1" si="617"/>
        <v>-1.584132846101908E-3</v>
      </c>
      <c r="AB412" s="240">
        <f t="shared" ca="1" si="618"/>
        <v>-3.2933978842012476E-4</v>
      </c>
      <c r="AC412" s="240">
        <f t="shared" ca="1" si="619"/>
        <v>1.3775170900734534E-3</v>
      </c>
      <c r="AD412" s="240">
        <f t="shared" ca="1" si="620"/>
        <v>1.1935437049070429E-3</v>
      </c>
      <c r="AE412" s="240">
        <f t="shared" ca="1" si="621"/>
        <v>-6.2873135687868643E-4</v>
      </c>
      <c r="AF412" s="240">
        <f t="shared" ca="1" si="622"/>
        <v>-1.5879867974451685E-3</v>
      </c>
      <c r="AG412" s="240">
        <f t="shared" ca="1" si="623"/>
        <v>-3.6751356782743229E-4</v>
      </c>
      <c r="AH412" s="240">
        <f t="shared" ca="1" si="624"/>
        <v>1.3574222062925352E-3</v>
      </c>
      <c r="AI412" s="240">
        <f t="shared" ca="1" si="625"/>
        <v>1.2191106880793251E-3</v>
      </c>
      <c r="AJ412" s="240">
        <f t="shared" ca="1" si="626"/>
        <v>-5.9259668154130758E-4</v>
      </c>
      <c r="AK412" s="240">
        <f t="shared" ca="1" si="627"/>
        <v>-1.5908842049202981E-3</v>
      </c>
      <c r="AL412" s="240">
        <f t="shared" ca="1" si="628"/>
        <v>-4.0546597080370385E-4</v>
      </c>
      <c r="AM412" s="240">
        <f t="shared" ca="1" si="629"/>
        <v>1.3365096621318316E-3</v>
      </c>
      <c r="AN412" s="240">
        <f t="shared" ca="1" si="630"/>
        <v>1.2439433245586E-3</v>
      </c>
      <c r="AO412" s="240">
        <f t="shared" ca="1" si="631"/>
        <v>-5.5610504812158017E-4</v>
      </c>
      <c r="AP412" s="240">
        <f t="shared" ca="1" si="632"/>
        <v>-1.5928233232373765E-3</v>
      </c>
      <c r="AQ412" s="240">
        <f t="shared" ca="1" si="633"/>
        <v>-4.431741362405121E-4</v>
      </c>
      <c r="AR412" s="240">
        <f t="shared" ca="1" si="634"/>
        <v>1.3147920545259813E-3</v>
      </c>
      <c r="AS412" s="240">
        <f t="shared" ca="1" si="635"/>
        <v>1.268026656093198E-3</v>
      </c>
      <c r="AT412" s="240">
        <f t="shared" ca="1" si="636"/>
        <v>-5.1927843781498205E-4</v>
      </c>
      <c r="AU412" s="240">
        <f t="shared" ca="1" si="637"/>
        <v>-1.5938029843440367E-3</v>
      </c>
      <c r="AV412" s="240">
        <f t="shared" ca="1" si="638"/>
        <v>-4.8061535014898673E-4</v>
      </c>
      <c r="AW412" s="240">
        <f t="shared" ca="1" si="639"/>
        <v>1.2922824653497198E-3</v>
      </c>
      <c r="AX412" s="240">
        <f t="shared" ca="1" si="640"/>
        <v>1.2913461757847289E-3</v>
      </c>
      <c r="AY412" s="240">
        <f t="shared" ca="1" si="641"/>
        <v>-4.8213903359450481E-4</v>
      </c>
      <c r="AZ412" s="240">
        <f t="shared" ca="1" si="642"/>
        <v>-1.5938225981290599E-3</v>
      </c>
      <c r="BA412" s="240">
        <f t="shared" ca="1" si="643"/>
        <v>-5.1776705934190761E-4</v>
      </c>
      <c r="BB412" s="240">
        <f t="shared" ca="1" si="644"/>
        <v>1.2689944535378851E-3</v>
      </c>
      <c r="BC412" s="240">
        <f t="shared" ca="1" si="645"/>
        <v>1.3138878368265177E-3</v>
      </c>
      <c r="BD412" s="240">
        <f t="shared" ca="1" si="646"/>
        <v>-4.447092068485299E-4</v>
      </c>
      <c r="BE412" s="240">
        <f t="shared" ca="1" si="647"/>
        <v>-1.5928821527778358E-3</v>
      </c>
      <c r="BF412" s="240">
        <f t="shared" ca="1" si="648"/>
        <v>-5.5460688501883862E-4</v>
      </c>
      <c r="BG412" s="240">
        <f t="shared" ca="1" si="649"/>
        <v>1.2449420469180048E-3</v>
      </c>
      <c r="BH412" s="240">
        <f t="shared" ca="1" si="650"/>
        <v>1.3356380609648264E-3</v>
      </c>
      <c r="BI412" s="240">
        <f t="shared" ca="1" si="651"/>
        <v>-4.070115039050977E-4</v>
      </c>
      <c r="BJ412" s="240">
        <f t="shared" ca="1" si="652"/>
        <v>-1.5909822147794784E-3</v>
      </c>
      <c r="BK412" s="240">
        <f t="shared" ca="1" si="653"/>
        <v>-5.9111263624631049E-4</v>
      </c>
      <c r="BL412" s="240">
        <f t="shared" ca="1" si="654"/>
        <v>1.2201397337604433E-3</v>
      </c>
      <c r="BM412" s="240">
        <f t="shared" ca="1" si="655"/>
        <v>1.3565837466779458E-3</v>
      </c>
      <c r="BN412" s="240">
        <f t="shared" ca="1" si="656"/>
        <v>-3.6906863245086431E-4</v>
      </c>
      <c r="BO412" s="240">
        <f t="shared" ca="1" si="657"/>
        <v>-1.588123928585595E-3</v>
      </c>
      <c r="BP412" s="240">
        <f t="shared" ca="1" si="658"/>
        <v>-6.2726232332483301E-4</v>
      </c>
      <c r="BQ412" s="240">
        <f t="shared" ca="1" si="659"/>
        <v>1.1946024540512128E-3</v>
      </c>
      <c r="BR412" s="240">
        <f t="shared" ca="1" si="660"/>
        <v>1.3767122770679879E-3</v>
      </c>
      <c r="BS412" s="240">
        <f t="shared" ca="1" si="661"/>
        <v>-3.309034478528078E-4</v>
      </c>
      <c r="BT412" s="240">
        <f t="shared" ca="1" si="662"/>
        <v>-1.5843090159209081E-3</v>
      </c>
      <c r="BU412" s="240">
        <f t="shared" ca="1" si="663"/>
        <v>-6.6303417103465417E-4</v>
      </c>
      <c r="BV412" s="240">
        <f t="shared" ca="1" si="664"/>
        <v>1.1683455904927397E-3</v>
      </c>
      <c r="BW412" s="240">
        <f t="shared" ca="1" si="665"/>
        <v>1.3960115274609126E-3</v>
      </c>
      <c r="BX412" s="240">
        <f t="shared" ca="1" si="666"/>
        <v>-2.925389393910193E-4</v>
      </c>
      <c r="BY412" s="240">
        <f t="shared" ca="1" si="667"/>
        <v>-1.5795397747461627E-3</v>
      </c>
      <c r="BZ412" s="240">
        <f t="shared" ca="1" si="668"/>
        <v>-6.9840663175226849E-4</v>
      </c>
      <c r="CA412" s="240">
        <f t="shared" ca="1" si="669"/>
        <v>1.1413849592378095E-3</v>
      </c>
      <c r="CB412" s="240">
        <f t="shared" ca="1" si="670"/>
        <v>1.4144698727099382E-3</v>
      </c>
      <c r="CC412" s="240">
        <f t="shared" ca="1" si="671"/>
        <v>-2.5399821641089947E-4</v>
      </c>
      <c r="CD412" s="240">
        <f t="shared" ca="1" si="672"/>
        <v>-1.5738190778739071E-3</v>
      </c>
      <c r="CE412" s="240">
        <f t="shared" ca="1" si="673"/>
        <v>-7.3335839843002089E-4</v>
      </c>
      <c r="CF412" s="240">
        <f t="shared" ca="1" si="674"/>
        <v>1.1137368003625507E-3</v>
      </c>
      <c r="CG412" s="240">
        <f t="shared" ca="1" si="675"/>
        <v>1.4320761941980684E-3</v>
      </c>
      <c r="CH412" s="240">
        <f t="shared" ca="1" si="676"/>
        <v>-2.1530449440281874E-4</v>
      </c>
      <c r="CI412" s="240">
        <f t="shared" ca="1" si="677"/>
        <v>-1.5671503712380221E-3</v>
      </c>
      <c r="CJ412" s="240">
        <f t="shared" ca="1" si="678"/>
        <v>-7.6786841743061579E-4</v>
      </c>
      <c r="CK412" s="240">
        <f t="shared" ca="1" si="679"/>
        <v>1.0854177680840714E-3</v>
      </c>
      <c r="CL412" s="240">
        <f t="shared" ca="1" si="680"/>
        <v>1.4488198865355917E-3</v>
      </c>
      <c r="CM412" s="240">
        <f t="shared" ca="1" si="681"/>
        <v>-1.7648108101804105E-4</v>
      </c>
      <c r="CN412" s="240">
        <f t="shared" ca="1" si="682"/>
        <v>-1.5595376718180339E-3</v>
      </c>
      <c r="CO412" s="240">
        <f t="shared" ca="1" si="683"/>
        <v>-8.0191590120898021E-4</v>
      </c>
      <c r="CP412" s="240">
        <f t="shared" ca="1" si="684"/>
        <v>1.0564449207284827E-3</v>
      </c>
      <c r="CQ412" s="240">
        <f t="shared" ca="1" si="685"/>
        <v>1.4646908639483404E-3</v>
      </c>
      <c r="CR412" s="240">
        <f t="shared" ca="1" si="686"/>
        <v>-1.375513620291331E-4</v>
      </c>
      <c r="CS412" s="240">
        <f t="shared" ca="1" si="687"/>
        <v>-1.5509855652194125E-3</v>
      </c>
      <c r="CT412" s="240">
        <f t="shared" ca="1" si="688"/>
        <v>-8.3548034083402332E-4</v>
      </c>
      <c r="CU412" s="240">
        <f t="shared" ca="1" si="689"/>
        <v>1.0268357104556501E-3</v>
      </c>
      <c r="CV412" s="240">
        <f t="shared" ca="1" si="690"/>
        <v>1.4796795663529565E-3</v>
      </c>
      <c r="CW412" s="240">
        <f t="shared" ca="1" si="691"/>
        <v>-9.8538787243115543E-5</v>
      </c>
      <c r="CX412" s="240">
        <f t="shared" ca="1" si="692"/>
        <v>-1.541499202911383E-3</v>
      </c>
      <c r="CY412" s="240">
        <f t="shared" ca="1" si="693"/>
        <v>-8.6854151834238943E-4</v>
      </c>
      <c r="CZ412" s="240">
        <f t="shared" ca="1" si="694"/>
        <v>9.9660797274671634E-4</v>
      </c>
      <c r="DA412" s="240">
        <f t="shared" ca="1" si="695"/>
        <v>1.4937769651155845E-3</v>
      </c>
      <c r="DB412" s="240">
        <f t="shared" ca="1" si="696"/>
        <v>-5.9466856376242695E-5</v>
      </c>
      <c r="DC412" s="240">
        <f t="shared" ca="1" si="697"/>
        <v>-1.5310842991238935E-3</v>
      </c>
      <c r="DD412" s="240">
        <f t="shared" ca="1" si="698"/>
        <v>-9.0107951891694625E-4</v>
      </c>
      <c r="DE412" s="240">
        <f t="shared" ca="1" si="699"/>
        <v>9.657799156605547E-4</v>
      </c>
      <c r="DF412" s="240">
        <f t="shared" ca="1" si="700"/>
        <v>1.5069745684903528E-3</v>
      </c>
      <c r="DG412" s="240">
        <f t="shared" ca="1" si="701"/>
        <v>-2.0359104898720528E-5</v>
      </c>
      <c r="DH412" s="240">
        <f t="shared" ca="1" si="702"/>
        <v>-1.5197471274055413E-3</v>
      </c>
      <c r="DI412" s="240">
        <f t="shared" ca="1" si="703"/>
        <v>-9.3307474288284095E-4</v>
      </c>
      <c r="DJ412" s="240">
        <f t="shared" ca="1" si="704"/>
        <v>9.3437010886607231E-4</v>
      </c>
      <c r="DK412" s="240">
        <f t="shared" ca="1" si="705"/>
        <v>1.519264426734457E-3</v>
      </c>
      <c r="DL412" s="240">
        <f t="shared" ca="1" si="706"/>
        <v>1.8760910142339468E-5</v>
      </c>
      <c r="DM412" s="240">
        <f t="shared" ca="1" si="707"/>
        <v>-1.5074945168446381E-3</v>
      </c>
      <c r="DN412" s="240">
        <f t="shared" ca="1" si="708"/>
        <v>-9.6450791751355317E-4</v>
      </c>
      <c r="DO412" s="240">
        <f t="shared" ca="1" si="709"/>
        <v>9.0239747245632145E-4</v>
      </c>
      <c r="DP412" s="240">
        <f t="shared" ca="1" si="710"/>
        <v>1.5306391368968661E-3</v>
      </c>
      <c r="DQ412" s="240">
        <f t="shared" ca="1" si="711"/>
        <v>5.7869624312599879E-5</v>
      </c>
      <c r="DR412" s="240">
        <f t="shared" ca="1" si="712"/>
        <v>-1.4943338479556536E-3</v>
      </c>
      <c r="DS412" s="240">
        <f t="shared" ca="1" si="713"/>
        <v>-9.9536010864002865E-4</v>
      </c>
      <c r="DT412" s="240">
        <f t="shared" ca="1" si="714"/>
        <v>8.6988126555197719E-4</v>
      </c>
      <c r="DU412" s="240">
        <f t="shared" ca="1" si="715"/>
        <v>1.5410918472774915E-3</v>
      </c>
      <c r="DV412" s="240">
        <f t="shared" ca="1" si="716"/>
        <v>9.6943479985104556E-5</v>
      </c>
      <c r="DW412" s="240">
        <f t="shared" ca="1" si="717"/>
        <v>-1.4802730482333872E-3</v>
      </c>
      <c r="DX412" s="240">
        <f t="shared" ca="1" si="718"/>
        <v>-1.0256127320559362E-3</v>
      </c>
      <c r="DY412" s="240">
        <f t="shared" ca="1" si="719"/>
        <v>8.3684107470025819E-4</v>
      </c>
      <c r="DZ412" s="240">
        <f t="shared" ca="1" si="720"/>
        <v>1.5506162615544416E-3</v>
      </c>
      <c r="EA412" s="240">
        <f t="shared" ca="1" si="721"/>
        <v>1.3595894053021625E-4</v>
      </c>
      <c r="EB412" s="240">
        <f t="shared" ca="1" si="722"/>
        <v>-1.4653205873778378E-3</v>
      </c>
      <c r="EC412" s="240">
        <f t="shared" ca="1" si="723"/>
        <v>-1.055247564712218E-3</v>
      </c>
      <c r="ED412" s="240">
        <f t="shared" ca="1" si="724"/>
        <v>8.0329680207660457E-4</v>
      </c>
      <c r="EE412" s="240">
        <f t="shared" ca="1" si="725"/>
        <v>1.5592066425767191E-3</v>
      </c>
      <c r="EF412" s="240">
        <f t="shared" ca="1" si="726"/>
        <v>1.7489250449333942E-4</v>
      </c>
      <c r="EG412" s="240">
        <f t="shared" ca="1" si="727"/>
        <v>-1.4494854721923368E-3</v>
      </c>
      <c r="EH412" s="240">
        <f t="shared" ca="1" si="728"/>
        <v>-1.084246755693765E-3</v>
      </c>
      <c r="EI412" s="240">
        <f t="shared" ca="1" si="729"/>
        <v>7.6926865349658175E-4</v>
      </c>
      <c r="EJ412" s="240">
        <f t="shared" ca="1" si="730"/>
        <v>1.5668578158199986E-3</v>
      </c>
      <c r="EK412" s="240">
        <f t="shared" ca="1" si="731"/>
        <v>2.1372071975145313E-4</v>
      </c>
      <c r="EL412" s="240">
        <f t="shared" ca="1" si="732"/>
        <v>-1.4327772411581209E-3</v>
      </c>
      <c r="EM412" s="240">
        <f t="shared" ca="1" si="733"/>
        <v>-1.1125928369722464E-3</v>
      </c>
      <c r="EN412" s="240">
        <f t="shared" ca="1" si="734"/>
        <v>7.3477712624454015E-4</v>
      </c>
      <c r="EO412" s="240">
        <f t="shared" ca="1" si="735"/>
        <v>1.5735651725036076E-3</v>
      </c>
      <c r="EP412" s="240">
        <f t="shared" ca="1" si="736"/>
        <v>2.524201976395209E-4</v>
      </c>
      <c r="EQ412" s="240">
        <f t="shared" ca="1" si="737"/>
        <v>-1.4152059586888227E-3</v>
      </c>
      <c r="ER412" s="240">
        <f t="shared" ca="1" si="738"/>
        <v>-1.1402687339282943E-3</v>
      </c>
      <c r="ES412" s="240">
        <f t="shared" ca="1" si="739"/>
        <v>6.998429967266951E-4</v>
      </c>
      <c r="ET412" s="240">
        <f t="shared" ca="1" si="740"/>
        <v>1.5793246723667001E-3</v>
      </c>
      <c r="EU412" s="240">
        <f t="shared" ca="1" si="741"/>
        <v>2.9096762703908487E-4</v>
      </c>
      <c r="EV412" s="240">
        <f t="shared" ca="1" si="742"/>
        <v>-1.3967822090679908E-3</v>
      </c>
      <c r="EW412" s="240">
        <f t="shared" ca="1" si="743"/>
        <v>-1.1672577756364172E-3</v>
      </c>
      <c r="EX412" s="240">
        <f t="shared" ca="1" si="744"/>
        <v>6.6448730795643689E-4</v>
      </c>
      <c r="EY412" s="240">
        <f t="shared" ca="1" si="745"/>
        <v>1.584132846101911E-3</v>
      </c>
      <c r="EZ412" s="240">
        <f t="shared" ca="1" si="746"/>
        <v>3.2933978842014558E-4</v>
      </c>
      <c r="FA412" s="240">
        <f t="shared" ca="1" si="747"/>
        <v>-1.3775170900734454E-3</v>
      </c>
      <c r="FB412" s="240">
        <f t="shared" ca="1" si="748"/>
        <v>-1.1935437049070457E-3</v>
      </c>
      <c r="FC412" s="240">
        <f t="shared" ca="1" si="749"/>
        <v>6.2873135687868773E-4</v>
      </c>
      <c r="FD412" s="240">
        <f t="shared" ca="1" si="750"/>
        <v>1.5879867974451678E-3</v>
      </c>
      <c r="FE412" s="240">
        <f t="shared" ca="1" si="751"/>
        <v>3.675135678274697E-4</v>
      </c>
      <c r="FF412" s="240">
        <f t="shared" ca="1" si="752"/>
        <v>-1.3574222062925209E-3</v>
      </c>
      <c r="FG412" s="240">
        <f t="shared" ca="1" si="753"/>
        <v>-1.2191106880793422E-3</v>
      </c>
      <c r="FH412" s="240">
        <f t="shared" ca="1" si="754"/>
        <v>5.9259668154129305E-4</v>
      </c>
      <c r="FI412" s="240">
        <f t="shared" ca="1" si="755"/>
        <v>1.5908842049202991E-3</v>
      </c>
      <c r="FJ412" s="240">
        <f t="shared" ca="1" si="756"/>
        <v>4.0546597080370797E-4</v>
      </c>
      <c r="FK412" s="240">
        <f t="shared" ca="1" si="757"/>
        <v>-1.3365096621318355E-3</v>
      </c>
      <c r="FL412" s="240">
        <f t="shared" ca="1" si="758"/>
        <v>-1.2439433245586241E-3</v>
      </c>
      <c r="FM412" s="240">
        <f t="shared" ca="1" si="759"/>
        <v>5.5610504812155502E-4</v>
      </c>
      <c r="FN412" s="240">
        <f t="shared" ca="1" si="760"/>
        <v>1.5928233232373776E-3</v>
      </c>
      <c r="FO412" s="240">
        <f t="shared" ca="1" si="761"/>
        <v>4.4317413624052706E-4</v>
      </c>
      <c r="FP412" s="240">
        <f t="shared" ca="1" si="762"/>
        <v>-1.3147920545259727E-3</v>
      </c>
      <c r="FQ412" s="240">
        <f t="shared" ca="1" si="763"/>
        <v>-1.2680266560932006E-3</v>
      </c>
      <c r="FR412" s="240">
        <f t="shared" ca="1" si="764"/>
        <v>5.1927843781497782E-4</v>
      </c>
      <c r="FS412" s="240">
        <f t="shared" ca="1" si="765"/>
        <v>1.5938029843440365E-3</v>
      </c>
      <c r="FT412" s="240">
        <f t="shared" ca="1" si="766"/>
        <v>4.8061535014902316E-4</v>
      </c>
      <c r="FU412" s="240">
        <f t="shared" ca="1" si="767"/>
        <v>-1.2922824653497039E-3</v>
      </c>
      <c r="FV412" s="240">
        <f t="shared" ca="1" si="768"/>
        <v>-1.2913461757847447E-3</v>
      </c>
      <c r="FW412" s="240">
        <f t="shared" ca="1" si="769"/>
        <v>4.821390335944899E-4</v>
      </c>
      <c r="FX412" s="240">
        <f t="shared" ca="1" si="770"/>
        <v>1.5938225981290597E-3</v>
      </c>
      <c r="FY412" s="240">
        <f t="shared" ca="1" si="771"/>
        <v>5.1776705934191184E-4</v>
      </c>
      <c r="FZ412" s="240">
        <f t="shared" ca="1" si="772"/>
        <v>-1.2689944535378894E-3</v>
      </c>
      <c r="GA412" s="240">
        <f t="shared" ca="1" si="773"/>
        <v>-1.3138878368265392E-3</v>
      </c>
      <c r="GB412" s="240">
        <f t="shared" ca="1" si="774"/>
        <v>4.4470920684850398E-4</v>
      </c>
      <c r="GC412" s="240">
        <f t="shared" ca="1" si="775"/>
        <v>1.592882152777835E-3</v>
      </c>
      <c r="GD412" s="240">
        <f t="shared" ca="1" si="776"/>
        <v>5.5460688501885315E-4</v>
      </c>
      <c r="GE412" s="240">
        <f t="shared" ca="1" si="777"/>
        <v>-1.2449420469179953E-3</v>
      </c>
      <c r="GF412" s="240">
        <f t="shared" ca="1" si="778"/>
        <v>-1.3356380609648348E-3</v>
      </c>
      <c r="GG412" s="240">
        <f t="shared" ca="1" si="779"/>
        <v>4.0701150390510442E-4</v>
      </c>
      <c r="GH412" s="240">
        <f t="shared" ca="1" si="780"/>
        <v>1.5909822147794788E-3</v>
      </c>
      <c r="GI412" s="240">
        <f t="shared" ca="1" si="781"/>
        <v>5.9111263624634595E-4</v>
      </c>
      <c r="GJ412" s="240">
        <f t="shared" ca="1" si="782"/>
        <v>-1.2201397337604186E-3</v>
      </c>
      <c r="GK412" s="240">
        <f t="shared" ca="1" si="783"/>
        <v>-1.356583746677954E-3</v>
      </c>
      <c r="GL412" s="240">
        <f t="shared" ca="1" si="784"/>
        <v>3.6906863245084914E-4</v>
      </c>
      <c r="GM412" s="240">
        <f t="shared" ca="1" si="785"/>
        <v>1.5881239285855937E-3</v>
      </c>
      <c r="GN412" s="240">
        <f t="shared" ca="1" si="786"/>
        <v>6.2726232332484732E-4</v>
      </c>
      <c r="GO412" s="240">
        <f t="shared" ca="1" si="787"/>
        <v>-1.1946024540512175E-3</v>
      </c>
      <c r="GP412" s="240">
        <f t="shared" ca="1" si="788"/>
        <v>-1.3767122770680072E-3</v>
      </c>
      <c r="GQ412" s="240">
        <f t="shared" ca="1" si="789"/>
        <v>3.3090344785277029E-4</v>
      </c>
      <c r="GR412" s="240">
        <f t="shared" ca="1" si="790"/>
        <v>1.5843090159209066E-3</v>
      </c>
      <c r="GS412" s="240">
        <f t="shared" ca="1" si="791"/>
        <v>6.6303417103466848E-4</v>
      </c>
      <c r="GT412" s="240">
        <f t="shared" ca="1" si="792"/>
        <v>-1.1683455904927288E-3</v>
      </c>
      <c r="GU412" s="240">
        <f t="shared" ca="1" si="793"/>
        <v>-1.3960115274609199E-3</v>
      </c>
      <c r="GV412" s="240">
        <f t="shared" ca="1" si="794"/>
        <v>2.9253893939102624E-4</v>
      </c>
      <c r="GW412" s="240">
        <f t="shared" ca="1" si="795"/>
        <v>1.579539774746164E-3</v>
      </c>
      <c r="GX412" s="240">
        <f t="shared" ca="1" si="796"/>
        <v>6.9840663175230265E-4</v>
      </c>
      <c r="GY412" s="240">
        <f t="shared" ca="1" si="797"/>
        <v>-1.1413849592377826E-3</v>
      </c>
      <c r="GZ412" s="240">
        <f t="shared" ca="1" si="798"/>
        <v>-1.4144698727099458E-3</v>
      </c>
      <c r="HA412" s="240">
        <f t="shared" ca="1" si="799"/>
        <v>2.5399821641088408E-4</v>
      </c>
      <c r="HB412" s="240">
        <f t="shared" ca="1" si="800"/>
        <v>1.5738190778739045E-3</v>
      </c>
      <c r="HC412" s="240">
        <f t="shared" ca="1" si="801"/>
        <v>7.3335839843007478E-4</v>
      </c>
      <c r="HD412" s="240">
        <f t="shared" ca="1" si="802"/>
        <v>-1.1137368003625234E-3</v>
      </c>
      <c r="HE412" s="240">
        <f t="shared" ca="1" si="803"/>
        <v>-1.4320761941980851E-3</v>
      </c>
      <c r="HF412" s="240">
        <f t="shared" ca="1" si="804"/>
        <v>2.1530449440278101E-4</v>
      </c>
      <c r="HG412" s="240">
        <f t="shared" ca="1" si="805"/>
        <v>1.5671503712380193E-3</v>
      </c>
      <c r="HH412" s="240">
        <f t="shared" ca="1" si="806"/>
        <v>7.6786841743062945E-4</v>
      </c>
      <c r="HI412" s="240">
        <f t="shared" ca="1" si="807"/>
        <v>-1.0854177680840599E-3</v>
      </c>
      <c r="HJ412" s="240">
        <f t="shared" ca="1" si="808"/>
        <v>-1.4488198865355985E-3</v>
      </c>
      <c r="HK412" s="240">
        <f t="shared" ca="1" si="809"/>
        <v>1.764810810180481E-4</v>
      </c>
      <c r="HL412" s="240">
        <f t="shared" ca="1" si="810"/>
        <v>1.5595376718180352E-3</v>
      </c>
      <c r="HM412" s="240">
        <f t="shared" ca="1" si="811"/>
        <v>8.0191590120897403E-4</v>
      </c>
      <c r="HN412" s="240">
        <f t="shared" ca="1" si="812"/>
        <v>-1.0564449207284879E-3</v>
      </c>
      <c r="HO412" s="240">
        <f t="shared" ca="1" si="813"/>
        <v>-1.4646908639483289E-3</v>
      </c>
      <c r="HP412" s="240">
        <f t="shared" ca="1" si="814"/>
        <v>1.375513620291627E-4</v>
      </c>
      <c r="HQ412" s="240">
        <f t="shared" ca="1" si="815"/>
        <v>1.5509855652193984E-3</v>
      </c>
      <c r="HR412" s="240">
        <f t="shared" ca="1" si="816"/>
        <v>8.3548034083407536E-4</v>
      </c>
      <c r="HS412" s="240">
        <f t="shared" ca="1" si="817"/>
        <v>-1.0268357104556208E-3</v>
      </c>
      <c r="HT412" s="240">
        <f t="shared" ca="1" si="818"/>
        <v>-1.4796795663529706E-3</v>
      </c>
      <c r="HU412" s="240">
        <f t="shared" ca="1" si="819"/>
        <v>9.8538787243077379E-5</v>
      </c>
      <c r="HV412" s="240">
        <f t="shared" ca="1" si="820"/>
        <v>1.5414992029113791E-3</v>
      </c>
      <c r="HW412" s="240">
        <f t="shared" ca="1" si="821"/>
        <v>8.6854151834240255E-4</v>
      </c>
      <c r="HX412" s="240">
        <f t="shared" ca="1" si="822"/>
        <v>-9.966079727467042E-4</v>
      </c>
      <c r="HY412" s="240">
        <f t="shared" ca="1" si="823"/>
        <v>-1.4937769651155899E-3</v>
      </c>
      <c r="HZ412" s="240">
        <f t="shared" ca="1" si="824"/>
        <v>5.9466856376249851E-5</v>
      </c>
      <c r="IA412" s="240">
        <f t="shared" ca="1" si="825"/>
        <v>1.5310842991238954E-3</v>
      </c>
      <c r="IB412" s="240">
        <f t="shared" ca="1" si="826"/>
        <v>9.0107951891694039E-4</v>
      </c>
      <c r="IC412" s="240">
        <f t="shared" ca="1" si="827"/>
        <v>-9.6577991566057834E-4</v>
      </c>
      <c r="ID412" s="240">
        <f t="shared" ca="1" si="828"/>
        <v>-1.5069745684903435E-3</v>
      </c>
      <c r="IE412" s="240">
        <f t="shared" ca="1" si="829"/>
        <v>7.99526600417064E-5</v>
      </c>
      <c r="IF412" s="240">
        <f t="shared" ca="1" si="830"/>
        <v>1.5197471274055229E-3</v>
      </c>
      <c r="IG412" s="240">
        <f t="shared" ca="1" si="831"/>
        <v>9.3307474288289029E-4</v>
      </c>
      <c r="IH412" s="240">
        <f t="shared" ca="1" si="832"/>
        <v>-9.3437010886602309E-4</v>
      </c>
      <c r="II412" s="240">
        <f t="shared" ca="1" si="833"/>
        <v>-1.5192644267344754E-3</v>
      </c>
      <c r="IJ412" s="240">
        <f t="shared" ca="1" si="834"/>
        <v>-1.876091014235508E-5</v>
      </c>
      <c r="IK412" s="240">
        <f t="shared" ca="1" si="835"/>
        <v>1.5074945168446333E-3</v>
      </c>
      <c r="IL412" s="240">
        <f t="shared" ca="1" si="836"/>
        <v>9.6450791751356564E-4</v>
      </c>
      <c r="IM412" s="240">
        <f t="shared" ca="1" si="837"/>
        <v>-9.0239747245630855E-4</v>
      </c>
      <c r="IN412" s="240">
        <f t="shared" ca="1" si="838"/>
        <v>-1.5306391368968704E-3</v>
      </c>
      <c r="IO412" s="240">
        <f t="shared" ca="1" si="839"/>
        <v>-5.78696243126156E-5</v>
      </c>
      <c r="IP412" s="240">
        <f t="shared" ca="1" si="840"/>
        <v>1.4943338479556484E-3</v>
      </c>
      <c r="IQ412" s="240">
        <f t="shared" ca="1" si="841"/>
        <v>9.9536010864000567E-4</v>
      </c>
      <c r="IR412" s="240">
        <f t="shared" ca="1" si="842"/>
        <v>-8.6988126555200202E-4</v>
      </c>
      <c r="IS412" s="240">
        <f t="shared" ca="1" si="843"/>
        <v>-1.5410918472774841E-3</v>
      </c>
      <c r="IT412" s="240">
        <f t="shared" ca="1" si="844"/>
        <v>-9.6943479985074957E-5</v>
      </c>
      <c r="IU412" s="240">
        <f t="shared" ca="1" si="845"/>
        <v>1.4802730482333642E-3</v>
      </c>
      <c r="IV412" s="240">
        <f t="shared" ca="1" si="846"/>
        <v>1.0256127320559829E-3</v>
      </c>
      <c r="IW412" s="240">
        <f t="shared" ca="1" si="847"/>
        <v>-8.3684107470020615E-4</v>
      </c>
      <c r="IX412" s="240">
        <f t="shared" ca="1" si="848"/>
        <v>-1.5506162615544559E-3</v>
      </c>
      <c r="IY412" s="240">
        <f t="shared" ca="1" si="849"/>
        <v>-1.3595894053023165E-4</v>
      </c>
      <c r="IZ412" s="240">
        <f t="shared" ca="1" si="850"/>
        <v>1.4653205873778321E-3</v>
      </c>
      <c r="JA412" s="240">
        <f t="shared" ca="1" si="851"/>
        <v>1.0552475647122299E-3</v>
      </c>
      <c r="JB412" s="240">
        <f t="shared" ca="1" si="852"/>
        <v>-8.0329680207659102E-4</v>
      </c>
    </row>
    <row r="413" spans="2:262">
      <c r="B413" s="248">
        <v>52</v>
      </c>
      <c r="C413" s="247">
        <f t="shared" si="853"/>
        <v>1.0156250000000005E-3</v>
      </c>
      <c r="D413" s="244">
        <f t="shared" ca="1" si="597"/>
        <v>12.241604175356851</v>
      </c>
      <c r="E413" s="243">
        <f ca="1">BF361</f>
        <v>0.24160417535685183</v>
      </c>
      <c r="F413" s="242">
        <v>52</v>
      </c>
      <c r="G413" s="240">
        <f t="shared" ca="1" si="854"/>
        <v>-5.8844581996059513E-4</v>
      </c>
      <c r="H413" s="240">
        <f t="shared" ca="1" si="598"/>
        <v>-6.6965845341483628E-5</v>
      </c>
      <c r="I413" s="240">
        <f t="shared" ca="1" si="599"/>
        <v>5.4956750235654551E-4</v>
      </c>
      <c r="J413" s="240">
        <f t="shared" ca="1" si="600"/>
        <v>3.8602789544370507E-4</v>
      </c>
      <c r="K413" s="240">
        <f t="shared" ca="1" si="601"/>
        <v>-3.2545153627635496E-4</v>
      </c>
      <c r="L413" s="240">
        <f t="shared" ca="1" si="602"/>
        <v>-5.7497508378360639E-4</v>
      </c>
      <c r="M413" s="240">
        <f t="shared" ca="1" si="603"/>
        <v>-8.3613769746076951E-6</v>
      </c>
      <c r="N413" s="240">
        <f t="shared" ca="1" si="604"/>
        <v>5.7012072455065225E-4</v>
      </c>
      <c r="O413" s="240">
        <f t="shared" ca="1" si="605"/>
        <v>3.3935599801914129E-4</v>
      </c>
      <c r="P413" s="240">
        <f t="shared" ca="1" si="606"/>
        <v>-3.7310103183194781E-4</v>
      </c>
      <c r="Q413" s="240">
        <f t="shared" ca="1" si="607"/>
        <v>-5.5596702323642839E-4</v>
      </c>
      <c r="R413" s="240">
        <f t="shared" ca="1" si="608"/>
        <v>5.0323616023326194E-5</v>
      </c>
      <c r="S413" s="240">
        <f t="shared" ca="1" si="609"/>
        <v>5.851833725076459E-4</v>
      </c>
      <c r="T413" s="240">
        <f t="shared" ca="1" si="610"/>
        <v>2.894159168227925E-4</v>
      </c>
      <c r="U413" s="241">
        <f t="shared" ca="1" si="611"/>
        <v>-4.1715736049322862E-4</v>
      </c>
      <c r="V413" s="240">
        <f t="shared" ca="1" si="612"/>
        <v>-5.3160469633299374E-4</v>
      </c>
      <c r="W413" s="240">
        <f t="shared" ca="1" si="613"/>
        <v>1.0852396508926864E-4</v>
      </c>
      <c r="X413" s="240">
        <f t="shared" ca="1" si="614"/>
        <v>5.946103846936196E-4</v>
      </c>
      <c r="Y413" s="240">
        <f t="shared" ca="1" si="615"/>
        <v>2.3668860213660851E-4</v>
      </c>
      <c r="Z413" s="240">
        <f t="shared" ca="1" si="616"/>
        <v>-4.5719623573154896E-4</v>
      </c>
      <c r="AA413" s="240">
        <f t="shared" ca="1" si="617"/>
        <v>-5.0212272559918482E-4</v>
      </c>
      <c r="AB413" s="240">
        <f t="shared" ca="1" si="618"/>
        <v>1.656791690461696E-4</v>
      </c>
      <c r="AC413" s="240">
        <f t="shared" ca="1" si="619"/>
        <v>5.9831097382789366E-4</v>
      </c>
      <c r="AD413" s="240">
        <f t="shared" ca="1" si="620"/>
        <v>1.8168184682469774E-4</v>
      </c>
      <c r="AE413" s="240">
        <f t="shared" ca="1" si="621"/>
        <v>-4.9283206129088915E-4</v>
      </c>
      <c r="AF413" s="240">
        <f t="shared" ca="1" si="622"/>
        <v>-4.6780503852965284E-4</v>
      </c>
      <c r="AG413" s="240">
        <f t="shared" ca="1" si="623"/>
        <v>2.2123879203570521E-4</v>
      </c>
      <c r="AH413" s="240">
        <f t="shared" ca="1" si="624"/>
        <v>5.9624950121415642E-4</v>
      </c>
      <c r="AI413" s="240">
        <f t="shared" ca="1" si="625"/>
        <v>1.2492539601046296E-4</v>
      </c>
      <c r="AJ413" s="240">
        <f t="shared" ca="1" si="626"/>
        <v>-5.2372164469058997E-4</v>
      </c>
      <c r="AK413" s="240">
        <f t="shared" ca="1" si="627"/>
        <v>-4.2898213321083207E-4</v>
      </c>
      <c r="AL413" s="240">
        <f t="shared" ca="1" si="628"/>
        <v>2.7466776451651501E-4</v>
      </c>
      <c r="AM413" s="240">
        <f t="shared" ca="1" si="629"/>
        <v>5.8844581996059502E-4</v>
      </c>
      <c r="AN413" s="240">
        <f t="shared" ca="1" si="630"/>
        <v>6.6965845341483438E-5</v>
      </c>
      <c r="AO413" s="240">
        <f t="shared" ca="1" si="631"/>
        <v>-5.495675023565453E-4</v>
      </c>
      <c r="AP413" s="240">
        <f t="shared" ca="1" si="632"/>
        <v>-3.8602789544370583E-4</v>
      </c>
      <c r="AQ413" s="240">
        <f t="shared" ca="1" si="633"/>
        <v>3.2545153627635729E-4</v>
      </c>
      <c r="AR413" s="240">
        <f t="shared" ca="1" si="634"/>
        <v>5.7497508378360573E-4</v>
      </c>
      <c r="AS413" s="240">
        <f t="shared" ca="1" si="635"/>
        <v>8.3613769746065296E-6</v>
      </c>
      <c r="AT413" s="240">
        <f t="shared" ca="1" si="636"/>
        <v>-5.7012072455065268E-4</v>
      </c>
      <c r="AU413" s="240">
        <f t="shared" ca="1" si="637"/>
        <v>-3.3935599801914032E-4</v>
      </c>
      <c r="AV413" s="240">
        <f t="shared" ca="1" si="638"/>
        <v>3.7310103183194792E-4</v>
      </c>
      <c r="AW413" s="240">
        <f t="shared" ca="1" si="639"/>
        <v>5.5596702323642872E-4</v>
      </c>
      <c r="AX413" s="240">
        <f t="shared" ca="1" si="640"/>
        <v>-5.0323616023329501E-5</v>
      </c>
      <c r="AY413" s="240">
        <f t="shared" ca="1" si="641"/>
        <v>-5.8518337250764655E-4</v>
      </c>
      <c r="AZ413" s="240">
        <f t="shared" ca="1" si="642"/>
        <v>-2.8941591682279141E-4</v>
      </c>
      <c r="BA413" s="240">
        <f t="shared" ca="1" si="643"/>
        <v>4.1715736049322948E-4</v>
      </c>
      <c r="BB413" s="240">
        <f t="shared" ca="1" si="644"/>
        <v>5.3160469633299319E-4</v>
      </c>
      <c r="BC413" s="240">
        <f t="shared" ca="1" si="645"/>
        <v>-1.085239650892698E-4</v>
      </c>
      <c r="BD413" s="240">
        <f t="shared" ca="1" si="646"/>
        <v>-5.9461038469361981E-4</v>
      </c>
      <c r="BE413" s="240">
        <f t="shared" ca="1" si="647"/>
        <v>-2.3668860213660545E-4</v>
      </c>
      <c r="BF413" s="240">
        <f t="shared" ca="1" si="648"/>
        <v>4.5719623573154837E-4</v>
      </c>
      <c r="BG413" s="240">
        <f t="shared" ca="1" si="649"/>
        <v>5.0212272559918298E-4</v>
      </c>
      <c r="BH413" s="240">
        <f t="shared" ca="1" si="650"/>
        <v>-1.6567916904616664E-4</v>
      </c>
      <c r="BI413" s="240">
        <f t="shared" ca="1" si="651"/>
        <v>-5.9831097382789366E-4</v>
      </c>
      <c r="BJ413" s="240">
        <f t="shared" ca="1" si="652"/>
        <v>-1.8168184682469256E-4</v>
      </c>
      <c r="BK413" s="240">
        <f t="shared" ca="1" si="653"/>
        <v>4.928320612908898E-4</v>
      </c>
      <c r="BL413" s="240">
        <f t="shared" ca="1" si="654"/>
        <v>4.6780503852964953E-4</v>
      </c>
      <c r="BM413" s="240">
        <f t="shared" ca="1" si="655"/>
        <v>-2.2123879203570632E-4</v>
      </c>
      <c r="BN413" s="240">
        <f t="shared" ca="1" si="656"/>
        <v>-5.9624950121415642E-4</v>
      </c>
      <c r="BO413" s="240">
        <f t="shared" ca="1" si="657"/>
        <v>-1.2492539601046597E-4</v>
      </c>
      <c r="BP413" s="240">
        <f t="shared" ca="1" si="658"/>
        <v>5.2372164469059062E-4</v>
      </c>
      <c r="BQ413" s="240">
        <f t="shared" ca="1" si="659"/>
        <v>4.2898213321083424E-4</v>
      </c>
      <c r="BR413" s="240">
        <f t="shared" ca="1" si="660"/>
        <v>-2.7466776451651604E-4</v>
      </c>
      <c r="BS413" s="240">
        <f t="shared" ca="1" si="661"/>
        <v>-5.8844581996059405E-4</v>
      </c>
      <c r="BT413" s="240">
        <f t="shared" ca="1" si="662"/>
        <v>-6.6965845341482273E-5</v>
      </c>
      <c r="BU413" s="240">
        <f t="shared" ca="1" si="663"/>
        <v>5.4956750235654757E-4</v>
      </c>
      <c r="BV413" s="240">
        <f t="shared" ca="1" si="664"/>
        <v>3.8602789544370502E-4</v>
      </c>
      <c r="BW413" s="240">
        <f t="shared" ca="1" si="665"/>
        <v>-3.2545153627635827E-4</v>
      </c>
      <c r="BX413" s="240">
        <f t="shared" ca="1" si="666"/>
        <v>-5.749750837836066E-4</v>
      </c>
      <c r="BY413" s="240">
        <f t="shared" ca="1" si="667"/>
        <v>-8.3613769746053641E-6</v>
      </c>
      <c r="BZ413" s="240">
        <f t="shared" ca="1" si="668"/>
        <v>5.701207245506517E-4</v>
      </c>
      <c r="CA413" s="240">
        <f t="shared" ca="1" si="669"/>
        <v>3.393559980191394E-4</v>
      </c>
      <c r="CB413" s="240">
        <f t="shared" ca="1" si="670"/>
        <v>-3.7310103183195214E-4</v>
      </c>
      <c r="CC413" s="240">
        <f t="shared" ca="1" si="671"/>
        <v>-5.5596702323642828E-4</v>
      </c>
      <c r="CD413" s="240">
        <f t="shared" ca="1" si="672"/>
        <v>5.0323616023330639E-5</v>
      </c>
      <c r="CE413" s="240">
        <f t="shared" ca="1" si="673"/>
        <v>5.851833725076459E-4</v>
      </c>
      <c r="CF413" s="240">
        <f t="shared" ca="1" si="674"/>
        <v>2.8941591682279038E-4</v>
      </c>
      <c r="CG413" s="240">
        <f t="shared" ca="1" si="675"/>
        <v>-4.1715736049322721E-4</v>
      </c>
      <c r="CH413" s="240">
        <f t="shared" ca="1" si="676"/>
        <v>-5.3160469633299265E-4</v>
      </c>
      <c r="CI413" s="240">
        <f t="shared" ca="1" si="677"/>
        <v>1.0852396508927517E-4</v>
      </c>
      <c r="CJ413" s="240">
        <f t="shared" ca="1" si="678"/>
        <v>5.9461038469361992E-4</v>
      </c>
      <c r="CK413" s="240">
        <f t="shared" ca="1" si="679"/>
        <v>2.3668860213660439E-4</v>
      </c>
      <c r="CL413" s="240">
        <f t="shared" ca="1" si="680"/>
        <v>-4.5719623573154918E-4</v>
      </c>
      <c r="CM413" s="240">
        <f t="shared" ca="1" si="681"/>
        <v>-5.0212272559918233E-4</v>
      </c>
      <c r="CN413" s="240">
        <f t="shared" ca="1" si="682"/>
        <v>1.656791690461677E-4</v>
      </c>
      <c r="CO413" s="240">
        <f t="shared" ca="1" si="683"/>
        <v>5.9831097382789366E-4</v>
      </c>
      <c r="CP413" s="240">
        <f t="shared" ca="1" si="684"/>
        <v>1.8168184682469148E-4</v>
      </c>
      <c r="CQ413" s="240">
        <f t="shared" ca="1" si="685"/>
        <v>-4.9283206129089056E-4</v>
      </c>
      <c r="CR413" s="240">
        <f t="shared" ca="1" si="686"/>
        <v>-4.6780503852964883E-4</v>
      </c>
      <c r="CS413" s="240">
        <f t="shared" ca="1" si="687"/>
        <v>2.212387920357074E-4</v>
      </c>
      <c r="CT413" s="240">
        <f t="shared" ca="1" si="688"/>
        <v>5.9624950121415631E-4</v>
      </c>
      <c r="CU413" s="240">
        <f t="shared" ca="1" si="689"/>
        <v>1.249253960104648E-4</v>
      </c>
      <c r="CV413" s="240">
        <f t="shared" ca="1" si="690"/>
        <v>-5.2372164469059116E-4</v>
      </c>
      <c r="CW413" s="240">
        <f t="shared" ca="1" si="691"/>
        <v>-4.2898213321083343E-4</v>
      </c>
      <c r="CX413" s="240">
        <f t="shared" ca="1" si="692"/>
        <v>2.7466776451651713E-4</v>
      </c>
      <c r="CY413" s="240">
        <f t="shared" ca="1" si="693"/>
        <v>5.8844581996059383E-4</v>
      </c>
      <c r="CZ413" s="240">
        <f t="shared" ca="1" si="694"/>
        <v>6.6965845341481161E-5</v>
      </c>
      <c r="DA413" s="240">
        <f t="shared" ca="1" si="695"/>
        <v>-5.495675023565479E-4</v>
      </c>
      <c r="DB413" s="240">
        <f t="shared" ca="1" si="696"/>
        <v>-3.8602789544370404E-4</v>
      </c>
      <c r="DC413" s="240">
        <f t="shared" ca="1" si="697"/>
        <v>3.2545153627635214E-4</v>
      </c>
      <c r="DD413" s="240">
        <f t="shared" ca="1" si="698"/>
        <v>5.74975083783604E-4</v>
      </c>
      <c r="DE413" s="240">
        <f t="shared" ca="1" si="699"/>
        <v>8.3613769746041986E-6</v>
      </c>
      <c r="DF413" s="240">
        <f t="shared" ca="1" si="700"/>
        <v>-5.7012072455065203E-4</v>
      </c>
      <c r="DG413" s="240">
        <f t="shared" ca="1" si="701"/>
        <v>-3.3935599801913137E-4</v>
      </c>
      <c r="DH413" s="240">
        <f t="shared" ca="1" si="702"/>
        <v>3.7310103183195301E-4</v>
      </c>
      <c r="DI413" s="240">
        <f t="shared" ca="1" si="703"/>
        <v>5.5596702323642785E-4</v>
      </c>
      <c r="DJ413" s="240">
        <f t="shared" ca="1" si="704"/>
        <v>-5.0323616023323375E-5</v>
      </c>
      <c r="DK413" s="240">
        <f t="shared" ca="1" si="705"/>
        <v>-5.8518337250764796E-4</v>
      </c>
      <c r="DL413" s="240">
        <f t="shared" ca="1" si="706"/>
        <v>-2.8941591682278941E-4</v>
      </c>
      <c r="DM413" s="240">
        <f t="shared" ca="1" si="707"/>
        <v>4.1715736049322807E-4</v>
      </c>
      <c r="DN413" s="240">
        <f t="shared" ca="1" si="708"/>
        <v>5.3160469633298821E-4</v>
      </c>
      <c r="DO413" s="240">
        <f t="shared" ca="1" si="709"/>
        <v>-1.0852396508927628E-4</v>
      </c>
      <c r="DP413" s="240">
        <f t="shared" ca="1" si="710"/>
        <v>-5.9461038469362003E-4</v>
      </c>
      <c r="DQ413" s="240">
        <f t="shared" ca="1" si="711"/>
        <v>-2.3668860213661111E-4</v>
      </c>
      <c r="DR413" s="240">
        <f t="shared" ca="1" si="712"/>
        <v>4.5719623573155536E-4</v>
      </c>
      <c r="DS413" s="240">
        <f t="shared" ca="1" si="713"/>
        <v>5.0212272559918179E-4</v>
      </c>
      <c r="DT413" s="240">
        <f t="shared" ca="1" si="714"/>
        <v>-1.6567916904616889E-4</v>
      </c>
      <c r="DU413" s="240">
        <f t="shared" ca="1" si="715"/>
        <v>-5.9831097382789355E-4</v>
      </c>
      <c r="DV413" s="240">
        <f t="shared" ca="1" si="716"/>
        <v>-1.8168184682469028E-4</v>
      </c>
      <c r="DW413" s="240">
        <f t="shared" ca="1" si="717"/>
        <v>4.9283206129089121E-4</v>
      </c>
      <c r="DX413" s="240">
        <f t="shared" ca="1" si="718"/>
        <v>4.6780503852965338E-4</v>
      </c>
      <c r="DY413" s="240">
        <f t="shared" ca="1" si="719"/>
        <v>-2.2123879203571638E-4</v>
      </c>
      <c r="DZ413" s="240">
        <f t="shared" ca="1" si="720"/>
        <v>-5.9624950121415631E-4</v>
      </c>
      <c r="EA413" s="240">
        <f t="shared" ca="1" si="721"/>
        <v>-1.2492539601046372E-4</v>
      </c>
      <c r="EB413" s="240">
        <f t="shared" ca="1" si="722"/>
        <v>5.2372164469058769E-4</v>
      </c>
      <c r="EC413" s="240">
        <f t="shared" ca="1" si="723"/>
        <v>4.2898213321082665E-4</v>
      </c>
      <c r="ED413" s="240">
        <f t="shared" ca="1" si="724"/>
        <v>-2.7466776451651816E-4</v>
      </c>
      <c r="EE413" s="240">
        <f t="shared" ca="1" si="725"/>
        <v>-5.8844581996059513E-4</v>
      </c>
      <c r="EF413" s="240">
        <f t="shared" ca="1" si="726"/>
        <v>-6.6965845341471539E-5</v>
      </c>
      <c r="EG413" s="240">
        <f t="shared" ca="1" si="727"/>
        <v>5.4956750235654844E-4</v>
      </c>
      <c r="EH413" s="240">
        <f t="shared" ca="1" si="728"/>
        <v>3.8602789544370312E-4</v>
      </c>
      <c r="EI413" s="240">
        <f t="shared" ca="1" si="729"/>
        <v>-3.2545153627635317E-4</v>
      </c>
      <c r="EJ413" s="240">
        <f t="shared" ca="1" si="730"/>
        <v>-5.7497508378360367E-4</v>
      </c>
      <c r="EK413" s="240">
        <f t="shared" ca="1" si="731"/>
        <v>-8.3613769746030059E-6</v>
      </c>
      <c r="EL413" s="240">
        <f t="shared" ca="1" si="732"/>
        <v>5.7012072455065246E-4</v>
      </c>
      <c r="EM413" s="240">
        <f t="shared" ca="1" si="733"/>
        <v>3.393559980191304E-4</v>
      </c>
      <c r="EN413" s="240">
        <f t="shared" ca="1" si="734"/>
        <v>-3.7310103183195399E-4</v>
      </c>
      <c r="EO413" s="240">
        <f t="shared" ca="1" si="735"/>
        <v>-5.5596702323642742E-4</v>
      </c>
      <c r="EP413" s="240">
        <f t="shared" ca="1" si="736"/>
        <v>5.0323616023324568E-5</v>
      </c>
      <c r="EQ413" s="240">
        <f t="shared" ca="1" si="737"/>
        <v>5.8518337250764818E-4</v>
      </c>
      <c r="ER413" s="240">
        <f t="shared" ca="1" si="738"/>
        <v>2.8941591682278838E-4</v>
      </c>
      <c r="ES413" s="240">
        <f t="shared" ca="1" si="739"/>
        <v>-4.1715736049322883E-4</v>
      </c>
      <c r="ET413" s="240">
        <f t="shared" ca="1" si="740"/>
        <v>-5.3160469633299547E-4</v>
      </c>
      <c r="EU413" s="240">
        <f t="shared" ca="1" si="741"/>
        <v>1.0852396508927745E-4</v>
      </c>
      <c r="EV413" s="240">
        <f t="shared" ca="1" si="742"/>
        <v>5.9461038469362025E-4</v>
      </c>
      <c r="EW413" s="240">
        <f t="shared" ca="1" si="743"/>
        <v>2.3668860213661003E-4</v>
      </c>
      <c r="EX413" s="240">
        <f t="shared" ca="1" si="744"/>
        <v>-4.5719623573155612E-4</v>
      </c>
      <c r="EY413" s="240">
        <f t="shared" ca="1" si="745"/>
        <v>-5.0212272559918114E-4</v>
      </c>
      <c r="EZ413" s="240">
        <f t="shared" ca="1" si="746"/>
        <v>1.6567916904616998E-4</v>
      </c>
      <c r="FA413" s="240">
        <f t="shared" ca="1" si="747"/>
        <v>5.9831097382789366E-4</v>
      </c>
      <c r="FB413" s="240">
        <f t="shared" ca="1" si="748"/>
        <v>1.816818468246892E-4</v>
      </c>
      <c r="FC413" s="240">
        <f t="shared" ca="1" si="749"/>
        <v>-4.9283206129089186E-4</v>
      </c>
      <c r="FD413" s="240">
        <f t="shared" ca="1" si="750"/>
        <v>-4.6780503852965268E-4</v>
      </c>
      <c r="FE413" s="240">
        <f t="shared" ca="1" si="751"/>
        <v>2.2123879203571749E-4</v>
      </c>
      <c r="FF413" s="240">
        <f t="shared" ca="1" si="752"/>
        <v>5.9624950121415609E-4</v>
      </c>
      <c r="FG413" s="240">
        <f t="shared" ca="1" si="753"/>
        <v>1.249253960104625E-4</v>
      </c>
      <c r="FH413" s="240">
        <f t="shared" ca="1" si="754"/>
        <v>-5.2372164469058824E-4</v>
      </c>
      <c r="FI413" s="240">
        <f t="shared" ca="1" si="755"/>
        <v>-4.2898213321082584E-4</v>
      </c>
      <c r="FJ413" s="240">
        <f t="shared" ca="1" si="756"/>
        <v>2.7466776451651919E-4</v>
      </c>
      <c r="FK413" s="240">
        <f t="shared" ca="1" si="757"/>
        <v>5.8844581996059491E-4</v>
      </c>
      <c r="FL413" s="240">
        <f t="shared" ca="1" si="758"/>
        <v>6.6965845341470374E-5</v>
      </c>
      <c r="FM413" s="240">
        <f t="shared" ca="1" si="759"/>
        <v>-5.4956750235654887E-4</v>
      </c>
      <c r="FN413" s="240">
        <f t="shared" ca="1" si="760"/>
        <v>-3.8602789544370231E-4</v>
      </c>
      <c r="FO413" s="240">
        <f t="shared" ca="1" si="761"/>
        <v>3.2545153627635409E-4</v>
      </c>
      <c r="FP413" s="240">
        <f t="shared" ca="1" si="762"/>
        <v>5.7497508378360335E-4</v>
      </c>
      <c r="FQ413" s="240">
        <f t="shared" ca="1" si="763"/>
        <v>8.3613769746018404E-6</v>
      </c>
      <c r="FR413" s="240">
        <f t="shared" ca="1" si="764"/>
        <v>-5.7012072455065279E-4</v>
      </c>
      <c r="FS413" s="240">
        <f t="shared" ca="1" si="765"/>
        <v>-3.3935599801912948E-4</v>
      </c>
      <c r="FT413" s="240">
        <f t="shared" ca="1" si="766"/>
        <v>3.7310103183195486E-4</v>
      </c>
      <c r="FU413" s="240">
        <f t="shared" ca="1" si="767"/>
        <v>5.5596702323642698E-4</v>
      </c>
      <c r="FV413" s="240">
        <f t="shared" ca="1" si="768"/>
        <v>-5.0323616023325652E-5</v>
      </c>
      <c r="FW413" s="240">
        <f t="shared" ca="1" si="769"/>
        <v>-5.851833725076484E-4</v>
      </c>
      <c r="FX413" s="240">
        <f t="shared" ca="1" si="770"/>
        <v>-2.894159168227874E-4</v>
      </c>
      <c r="FY413" s="240">
        <f t="shared" ca="1" si="771"/>
        <v>4.1715736049322975E-4</v>
      </c>
      <c r="FZ413" s="240">
        <f t="shared" ca="1" si="772"/>
        <v>5.3160469633298712E-4</v>
      </c>
      <c r="GA413" s="240">
        <f t="shared" ca="1" si="773"/>
        <v>-1.0852396508927858E-4</v>
      </c>
      <c r="GB413" s="240">
        <f t="shared" ca="1" si="774"/>
        <v>-5.9461038469362025E-4</v>
      </c>
      <c r="GC413" s="240">
        <f t="shared" ca="1" si="775"/>
        <v>-2.3668860213660903E-4</v>
      </c>
      <c r="GD413" s="240">
        <f t="shared" ca="1" si="776"/>
        <v>4.5719623573155688E-4</v>
      </c>
      <c r="GE413" s="240">
        <f t="shared" ca="1" si="777"/>
        <v>5.0212272559918049E-4</v>
      </c>
      <c r="GF413" s="240">
        <f t="shared" ca="1" si="778"/>
        <v>-1.6567916904617111E-4</v>
      </c>
      <c r="GG413" s="240">
        <f t="shared" ca="1" si="779"/>
        <v>-5.9831097382789366E-4</v>
      </c>
      <c r="GH413" s="240">
        <f t="shared" ca="1" si="780"/>
        <v>-1.8168184682468811E-4</v>
      </c>
      <c r="GI413" s="240">
        <f t="shared" ca="1" si="781"/>
        <v>4.9283206129089251E-4</v>
      </c>
      <c r="GJ413" s="240">
        <f t="shared" ca="1" si="782"/>
        <v>4.6780503852965192E-4</v>
      </c>
      <c r="GK413" s="240">
        <f t="shared" ca="1" si="783"/>
        <v>-2.2123879203571857E-4</v>
      </c>
      <c r="GL413" s="240">
        <f t="shared" ca="1" si="784"/>
        <v>-5.9624950121415598E-4</v>
      </c>
      <c r="GM413" s="240">
        <f t="shared" ca="1" si="785"/>
        <v>-1.2492539601046136E-4</v>
      </c>
      <c r="GN413" s="240">
        <f t="shared" ca="1" si="786"/>
        <v>5.2372164469058878E-4</v>
      </c>
      <c r="GO413" s="240">
        <f t="shared" ca="1" si="787"/>
        <v>4.2898213321082503E-4</v>
      </c>
      <c r="GP413" s="240">
        <f t="shared" ca="1" si="788"/>
        <v>-2.7466776451652022E-4</v>
      </c>
      <c r="GQ413" s="240">
        <f t="shared" ca="1" si="789"/>
        <v>-5.884458199605947E-4</v>
      </c>
      <c r="GR413" s="240">
        <f t="shared" ca="1" si="790"/>
        <v>-6.6965845341469154E-5</v>
      </c>
      <c r="GS413" s="240">
        <f t="shared" ca="1" si="791"/>
        <v>5.4956750235654931E-4</v>
      </c>
      <c r="GT413" s="240">
        <f t="shared" ca="1" si="792"/>
        <v>3.8602789544370139E-4</v>
      </c>
      <c r="GU413" s="240">
        <f t="shared" ca="1" si="793"/>
        <v>-3.2545153627635507E-4</v>
      </c>
      <c r="GV413" s="240">
        <f t="shared" ca="1" si="794"/>
        <v>-5.7497508378360292E-4</v>
      </c>
      <c r="GW413" s="240">
        <f t="shared" ca="1" si="795"/>
        <v>-8.3613769746006749E-6</v>
      </c>
      <c r="GX413" s="240">
        <f t="shared" ca="1" si="796"/>
        <v>5.7012072455065311E-4</v>
      </c>
      <c r="GY413" s="240">
        <f t="shared" ca="1" si="797"/>
        <v>3.393559980191285E-4</v>
      </c>
      <c r="GZ413" s="240">
        <f t="shared" ca="1" si="798"/>
        <v>-3.731010318319425E-4</v>
      </c>
      <c r="HA413" s="240">
        <f t="shared" ca="1" si="799"/>
        <v>-5.5596702323642644E-4</v>
      </c>
      <c r="HB413" s="240">
        <f t="shared" ca="1" si="800"/>
        <v>5.0323616023343785E-5</v>
      </c>
      <c r="HC413" s="240">
        <f t="shared" ca="1" si="801"/>
        <v>5.8518337250764514E-4</v>
      </c>
      <c r="HD413" s="240">
        <f t="shared" ca="1" si="802"/>
        <v>2.8941591682278632E-4</v>
      </c>
      <c r="HE413" s="240">
        <f t="shared" ca="1" si="803"/>
        <v>-4.1715736049324282E-4</v>
      </c>
      <c r="HF413" s="240">
        <f t="shared" ca="1" si="804"/>
        <v>-5.3160469633299439E-4</v>
      </c>
      <c r="HG413" s="240">
        <f t="shared" ca="1" si="805"/>
        <v>1.0852396508927975E-4</v>
      </c>
      <c r="HH413" s="240">
        <f t="shared" ca="1" si="806"/>
        <v>5.9461038469362242E-4</v>
      </c>
      <c r="HI413" s="240">
        <f t="shared" ca="1" si="807"/>
        <v>2.3668860213660794E-4</v>
      </c>
      <c r="HJ413" s="240">
        <f t="shared" ca="1" si="808"/>
        <v>-4.5719623573155764E-4</v>
      </c>
      <c r="HK413" s="240">
        <f t="shared" ca="1" si="809"/>
        <v>-5.0212272559918905E-4</v>
      </c>
      <c r="HL413" s="240">
        <f t="shared" ca="1" si="810"/>
        <v>1.6567916904617225E-4</v>
      </c>
      <c r="HM413" s="240">
        <f t="shared" ca="1" si="811"/>
        <v>5.9831097382789388E-4</v>
      </c>
      <c r="HN413" s="240">
        <f t="shared" ca="1" si="812"/>
        <v>1.8168184682470319E-4</v>
      </c>
      <c r="HO413" s="240">
        <f t="shared" ca="1" si="813"/>
        <v>-4.9283206129089316E-4</v>
      </c>
      <c r="HP413" s="240">
        <f t="shared" ca="1" si="814"/>
        <v>-4.6780503852964059E-4</v>
      </c>
      <c r="HQ413" s="240">
        <f t="shared" ca="1" si="815"/>
        <v>2.2123879203570388E-4</v>
      </c>
      <c r="HR413" s="240">
        <f t="shared" ca="1" si="816"/>
        <v>5.9624950121415598E-4</v>
      </c>
      <c r="HS413" s="240">
        <f t="shared" ca="1" si="817"/>
        <v>1.2492539601044358E-4</v>
      </c>
      <c r="HT413" s="240">
        <f t="shared" ca="1" si="818"/>
        <v>-5.2372164469058932E-4</v>
      </c>
      <c r="HU413" s="240">
        <f t="shared" ca="1" si="819"/>
        <v>-4.2898213321082427E-4</v>
      </c>
      <c r="HV413" s="240">
        <f t="shared" ca="1" si="820"/>
        <v>2.7466776451653637E-4</v>
      </c>
      <c r="HW413" s="240">
        <f t="shared" ca="1" si="821"/>
        <v>5.8844581996059437E-4</v>
      </c>
      <c r="HX413" s="240">
        <f t="shared" ca="1" si="822"/>
        <v>6.6965845341468016E-5</v>
      </c>
      <c r="HY413" s="240">
        <f t="shared" ca="1" si="823"/>
        <v>-5.4956750235654302E-4</v>
      </c>
      <c r="HZ413" s="240">
        <f t="shared" ca="1" si="824"/>
        <v>-3.8602789544370047E-4</v>
      </c>
      <c r="IA413" s="240">
        <f t="shared" ca="1" si="825"/>
        <v>3.2545153627637036E-4</v>
      </c>
      <c r="IB413" s="240">
        <f t="shared" ca="1" si="826"/>
        <v>5.7497508378360736E-4</v>
      </c>
      <c r="IC413" s="240">
        <f t="shared" ca="1" si="827"/>
        <v>8.3613769745994823E-6</v>
      </c>
      <c r="ID413" s="240">
        <f t="shared" ca="1" si="828"/>
        <v>-5.7012072455065864E-4</v>
      </c>
      <c r="IE413" s="240">
        <f t="shared" ca="1" si="829"/>
        <v>-3.7923648868133484E-4</v>
      </c>
      <c r="IF413" s="240">
        <f t="shared" ca="1" si="830"/>
        <v>3.731010318319567E-4</v>
      </c>
      <c r="IG413" s="240">
        <f t="shared" ca="1" si="831"/>
        <v>5.5596702323641972E-4</v>
      </c>
      <c r="IH413" s="240">
        <f t="shared" ca="1" si="832"/>
        <v>-5.032361602332801E-5</v>
      </c>
      <c r="II413" s="240">
        <f t="shared" ca="1" si="833"/>
        <v>-5.8518337250764883E-4</v>
      </c>
      <c r="IJ413" s="240">
        <f t="shared" ca="1" si="834"/>
        <v>-2.8941591682280019E-4</v>
      </c>
      <c r="IK413" s="240">
        <f t="shared" ca="1" si="835"/>
        <v>4.1715736049323138E-4</v>
      </c>
      <c r="IL413" s="240">
        <f t="shared" ca="1" si="836"/>
        <v>5.3160469633298604E-4</v>
      </c>
      <c r="IM413" s="240">
        <f t="shared" ca="1" si="837"/>
        <v>-1.0852396508926416E-4</v>
      </c>
      <c r="IN413" s="240">
        <f t="shared" ca="1" si="838"/>
        <v>-5.9461038469362057E-4</v>
      </c>
      <c r="IO413" s="240">
        <f t="shared" ca="1" si="839"/>
        <v>-2.3668860213659119E-4</v>
      </c>
      <c r="IP413" s="240">
        <f t="shared" ca="1" si="840"/>
        <v>4.5719623573154745E-4</v>
      </c>
      <c r="IQ413" s="240">
        <f t="shared" ca="1" si="841"/>
        <v>5.0212272559917919E-4</v>
      </c>
      <c r="IR413" s="240">
        <f t="shared" ca="1" si="842"/>
        <v>-1.6567916904618971E-4</v>
      </c>
      <c r="IS413" s="240">
        <f t="shared" ca="1" si="843"/>
        <v>-5.9831097382789355E-4</v>
      </c>
      <c r="IT413" s="240">
        <f t="shared" ca="1" si="844"/>
        <v>-1.8168184682468587E-4</v>
      </c>
      <c r="IU413" s="240">
        <f t="shared" ca="1" si="845"/>
        <v>4.9283206129090346E-4</v>
      </c>
      <c r="IV413" s="240">
        <f t="shared" ca="1" si="846"/>
        <v>4.6780503852965046E-4</v>
      </c>
      <c r="IW413" s="240">
        <f t="shared" ca="1" si="847"/>
        <v>-2.2123879203572077E-4</v>
      </c>
      <c r="IX413" s="240">
        <f t="shared" ca="1" si="848"/>
        <v>-5.9624950121415729E-4</v>
      </c>
      <c r="IY413" s="240">
        <f t="shared" ca="1" si="849"/>
        <v>-1.2492539601045909E-4</v>
      </c>
      <c r="IZ413" s="240">
        <f t="shared" ca="1" si="850"/>
        <v>5.2372164469059821E-4</v>
      </c>
      <c r="JA413" s="240">
        <f t="shared" ca="1" si="851"/>
        <v>4.2898213321083522E-4</v>
      </c>
      <c r="JB413" s="240">
        <f t="shared" ca="1" si="852"/>
        <v>-2.7466776451652233E-4</v>
      </c>
    </row>
    <row r="414" spans="2:262">
      <c r="B414" s="248">
        <v>53</v>
      </c>
      <c r="C414" s="247">
        <f t="shared" si="853"/>
        <v>1.0351562500000005E-3</v>
      </c>
      <c r="D414" s="244">
        <f t="shared" ca="1" si="597"/>
        <v>12.237019910383408</v>
      </c>
      <c r="E414" s="243">
        <f ca="1">BG361</f>
        <v>0.23701991038340789</v>
      </c>
      <c r="F414" s="242">
        <v>53</v>
      </c>
      <c r="G414" s="240">
        <f t="shared" ca="1" si="854"/>
        <v>5.5512967341786945E-4</v>
      </c>
      <c r="H414" s="240">
        <f t="shared" ca="1" si="598"/>
        <v>-3.7619032181242446E-5</v>
      </c>
      <c r="I414" s="240">
        <f t="shared" ca="1" si="599"/>
        <v>-5.7519662503106167E-4</v>
      </c>
      <c r="J414" s="240">
        <f t="shared" ca="1" si="600"/>
        <v>-2.6920552372333673E-4</v>
      </c>
      <c r="K414" s="240">
        <f t="shared" ca="1" si="601"/>
        <v>4.3159552991161101E-4</v>
      </c>
      <c r="L414" s="240">
        <f t="shared" ca="1" si="602"/>
        <v>4.9942959151646831E-4</v>
      </c>
      <c r="M414" s="240">
        <f t="shared" ca="1" si="603"/>
        <v>-1.6518704287577218E-4</v>
      </c>
      <c r="N414" s="240">
        <f t="shared" ca="1" si="604"/>
        <v>-5.8754457492551124E-4</v>
      </c>
      <c r="O414" s="240">
        <f t="shared" ca="1" si="605"/>
        <v>-1.4822422455982814E-4</v>
      </c>
      <c r="P414" s="240">
        <f t="shared" ca="1" si="606"/>
        <v>5.0847799161165066E-4</v>
      </c>
      <c r="Q414" s="240">
        <f t="shared" ca="1" si="607"/>
        <v>4.1945935907591138E-4</v>
      </c>
      <c r="R414" s="240">
        <f t="shared" ca="1" si="608"/>
        <v>-2.8472766699607087E-4</v>
      </c>
      <c r="S414" s="240">
        <f t="shared" ca="1" si="609"/>
        <v>-5.713403614637445E-4</v>
      </c>
      <c r="T414" s="240">
        <f t="shared" ca="1" si="610"/>
        <v>-2.0039859529330159E-5</v>
      </c>
      <c r="U414" s="241">
        <f t="shared" ca="1" si="611"/>
        <v>5.6065058907478981E-4</v>
      </c>
      <c r="V414" s="240">
        <f t="shared" ca="1" si="612"/>
        <v>3.19105188713457E-4</v>
      </c>
      <c r="W414" s="240">
        <f t="shared" ca="1" si="613"/>
        <v>-3.9043173946216305E-4</v>
      </c>
      <c r="X414" s="240">
        <f t="shared" ca="1" si="614"/>
        <v>-5.2737144038880583E-4</v>
      </c>
      <c r="Y414" s="240">
        <f t="shared" ca="1" si="615"/>
        <v>1.0911835730294641E-4</v>
      </c>
      <c r="Z414" s="240">
        <f t="shared" ca="1" si="616"/>
        <v>5.8557795632360656E-4</v>
      </c>
      <c r="AA414" s="240">
        <f t="shared" ca="1" si="617"/>
        <v>2.0324386559222101E-4</v>
      </c>
      <c r="AB414" s="240">
        <f t="shared" ca="1" si="618"/>
        <v>-4.7716249265968816E-4</v>
      </c>
      <c r="AC414" s="240">
        <f t="shared" ca="1" si="619"/>
        <v>-4.5777451395394552E-4</v>
      </c>
      <c r="AD414" s="240">
        <f t="shared" ca="1" si="620"/>
        <v>2.329738868229122E-4</v>
      </c>
      <c r="AE414" s="240">
        <f t="shared" ca="1" si="621"/>
        <v>5.8204872950231234E-4</v>
      </c>
      <c r="AF414" s="240">
        <f t="shared" ca="1" si="622"/>
        <v>7.7505756437731691E-5</v>
      </c>
      <c r="AG414" s="240">
        <f t="shared" ca="1" si="623"/>
        <v>-5.4070518146294043E-4</v>
      </c>
      <c r="AH414" s="240">
        <f t="shared" ca="1" si="624"/>
        <v>-3.659316962956263E-4</v>
      </c>
      <c r="AI414" s="240">
        <f t="shared" ca="1" si="625"/>
        <v>3.4550787792999449E-4</v>
      </c>
      <c r="AJ414" s="240">
        <f t="shared" ca="1" si="626"/>
        <v>5.5023441399964547E-4</v>
      </c>
      <c r="AK414" s="240">
        <f t="shared" ca="1" si="627"/>
        <v>-5.199880229913247E-5</v>
      </c>
      <c r="AL414" s="240">
        <f t="shared" ca="1" si="628"/>
        <v>-5.779719018928327E-4</v>
      </c>
      <c r="AM414" s="240">
        <f t="shared" ca="1" si="629"/>
        <v>-2.5630615709456331E-4</v>
      </c>
      <c r="AN414" s="240">
        <f t="shared" ca="1" si="630"/>
        <v>4.412516580598626E-4</v>
      </c>
      <c r="AO414" s="240">
        <f t="shared" ca="1" si="631"/>
        <v>4.9168105001759792E-4</v>
      </c>
      <c r="AP414" s="240">
        <f t="shared" ca="1" si="632"/>
        <v>-1.7897644076316752E-4</v>
      </c>
      <c r="AQ414" s="240">
        <f t="shared" ca="1" si="633"/>
        <v>-5.8715165009557172E-4</v>
      </c>
      <c r="AR414" s="240">
        <f t="shared" ca="1" si="634"/>
        <v>-1.342252305426878E-4</v>
      </c>
      <c r="AS414" s="240">
        <f t="shared" ca="1" si="635"/>
        <v>5.1555248737408397E-4</v>
      </c>
      <c r="AT414" s="240">
        <f t="shared" ca="1" si="636"/>
        <v>4.0923408160385542E-4</v>
      </c>
      <c r="AU414" s="240">
        <f t="shared" ca="1" si="637"/>
        <v>-2.9725658665954161E-4</v>
      </c>
      <c r="AV414" s="240">
        <f t="shared" ca="1" si="638"/>
        <v>-5.6779832941493934E-4</v>
      </c>
      <c r="AW414" s="240">
        <f t="shared" ca="1" si="639"/>
        <v>-5.6215295962589698E-6</v>
      </c>
      <c r="AX414" s="240">
        <f t="shared" ca="1" si="640"/>
        <v>5.6479966209525042E-4</v>
      </c>
      <c r="AY414" s="240">
        <f t="shared" ca="1" si="641"/>
        <v>3.0690008019288725E-4</v>
      </c>
      <c r="AZ414" s="240">
        <f t="shared" ca="1" si="642"/>
        <v>-4.0109132878022365E-4</v>
      </c>
      <c r="BA414" s="240">
        <f t="shared" ca="1" si="643"/>
        <v>-5.2085242878937839E-4</v>
      </c>
      <c r="BB414" s="240">
        <f t="shared" ca="1" si="644"/>
        <v>1.2325535374039883E-4</v>
      </c>
      <c r="BC414" s="240">
        <f t="shared" ca="1" si="645"/>
        <v>5.8659997932866974E-4</v>
      </c>
      <c r="BD414" s="240">
        <f t="shared" ca="1" si="646"/>
        <v>1.8965204230253496E-4</v>
      </c>
      <c r="BE414" s="240">
        <f t="shared" ca="1" si="647"/>
        <v>-4.8543474100215761E-4</v>
      </c>
      <c r="BF414" s="240">
        <f t="shared" ca="1" si="648"/>
        <v>-4.4859531899613168E-4</v>
      </c>
      <c r="BG414" s="240">
        <f t="shared" ca="1" si="649"/>
        <v>2.4614255196257778E-4</v>
      </c>
      <c r="BH414" s="240">
        <f t="shared" ca="1" si="650"/>
        <v>5.7989403652782944E-4</v>
      </c>
      <c r="BI414" s="240">
        <f t="shared" ca="1" si="651"/>
        <v>6.3187723088593535E-5</v>
      </c>
      <c r="BJ414" s="240">
        <f t="shared" ca="1" si="652"/>
        <v>-5.4618809280078916E-4</v>
      </c>
      <c r="BK414" s="240">
        <f t="shared" ca="1" si="653"/>
        <v>-3.5453838775030756E-4</v>
      </c>
      <c r="BL414" s="240">
        <f t="shared" ca="1" si="654"/>
        <v>3.5706827074561364E-4</v>
      </c>
      <c r="BM414" s="240">
        <f t="shared" ca="1" si="655"/>
        <v>5.4500771394501695E-4</v>
      </c>
      <c r="BN414" s="240">
        <f t="shared" ca="1" si="656"/>
        <v>-6.6347250282875825E-5</v>
      </c>
      <c r="BO414" s="240">
        <f t="shared" ca="1" si="657"/>
        <v>-5.8039903009266512E-4</v>
      </c>
      <c r="BP414" s="240">
        <f t="shared" ca="1" si="658"/>
        <v>-2.4325240122066437E-4</v>
      </c>
      <c r="BQ414" s="240">
        <f t="shared" ca="1" si="659"/>
        <v>4.5064199270876046E-4</v>
      </c>
      <c r="BR414" s="240">
        <f t="shared" ca="1" si="660"/>
        <v>4.8363633823933451E-4</v>
      </c>
      <c r="BS414" s="240">
        <f t="shared" ca="1" si="661"/>
        <v>-1.9265802993500438E-4</v>
      </c>
      <c r="BT414" s="240">
        <f t="shared" ca="1" si="662"/>
        <v>-5.8640504706662904E-4</v>
      </c>
      <c r="BU414" s="240">
        <f t="shared" ca="1" si="663"/>
        <v>-1.201453842656702E-4</v>
      </c>
      <c r="BV414" s="240">
        <f t="shared" ca="1" si="664"/>
        <v>5.2231643359587523E-4</v>
      </c>
      <c r="BW414" s="240">
        <f t="shared" ca="1" si="665"/>
        <v>3.9876229682328848E-4</v>
      </c>
      <c r="BX414" s="240">
        <f t="shared" ca="1" si="666"/>
        <v>-3.0960645007034485E-4</v>
      </c>
      <c r="BY414" s="240">
        <f t="shared" ca="1" si="667"/>
        <v>-5.6391427688384159E-4</v>
      </c>
      <c r="BZ414" s="240">
        <f t="shared" ca="1" si="668"/>
        <v>8.8001865360405715E-6</v>
      </c>
      <c r="CA414" s="240">
        <f t="shared" ca="1" si="669"/>
        <v>5.6860852091848344E-4</v>
      </c>
      <c r="CB414" s="240">
        <f t="shared" ca="1" si="670"/>
        <v>2.945101065397423E-4</v>
      </c>
      <c r="CC414" s="240">
        <f t="shared" ca="1" si="671"/>
        <v>-4.1150931567960096E-4</v>
      </c>
      <c r="CD414" s="240">
        <f t="shared" ca="1" si="672"/>
        <v>-5.1401967516277616E-4</v>
      </c>
      <c r="CE414" s="240">
        <f t="shared" ca="1" si="673"/>
        <v>1.3731810576157256E-4</v>
      </c>
      <c r="CF414" s="240">
        <f t="shared" ca="1" si="674"/>
        <v>5.8726865644057112E-4</v>
      </c>
      <c r="CG414" s="240">
        <f t="shared" ca="1" si="675"/>
        <v>1.7594597971411243E-4</v>
      </c>
      <c r="CH414" s="240">
        <f t="shared" ca="1" si="676"/>
        <v>-4.9341458160822259E-4</v>
      </c>
      <c r="CI414" s="240">
        <f t="shared" ca="1" si="677"/>
        <v>-4.3914590699222216E-4</v>
      </c>
      <c r="CJ414" s="240">
        <f t="shared" ca="1" si="678"/>
        <v>2.591629500328039E-4</v>
      </c>
      <c r="CK414" s="240">
        <f t="shared" ca="1" si="679"/>
        <v>5.7739003706937611E-4</v>
      </c>
      <c r="CL414" s="240">
        <f t="shared" ca="1" si="680"/>
        <v>4.8831627817807989E-5</v>
      </c>
      <c r="CM414" s="240">
        <f t="shared" ca="1" si="681"/>
        <v>-5.5134200085482307E-4</v>
      </c>
      <c r="CN414" s="240">
        <f t="shared" ca="1" si="682"/>
        <v>-3.4293151853724893E-4</v>
      </c>
      <c r="CO414" s="240">
        <f t="shared" ca="1" si="683"/>
        <v>3.6841357898657824E-4</v>
      </c>
      <c r="CP414" s="240">
        <f t="shared" ca="1" si="684"/>
        <v>5.3945272162265914E-4</v>
      </c>
      <c r="CQ414" s="240">
        <f t="shared" ca="1" si="685"/>
        <v>-8.065573316393636E-5</v>
      </c>
      <c r="CR414" s="240">
        <f t="shared" ca="1" si="686"/>
        <v>-5.8247654761928722E-4</v>
      </c>
      <c r="CS414" s="240">
        <f t="shared" ca="1" si="687"/>
        <v>-2.3005211919605942E-4</v>
      </c>
      <c r="CT414" s="240">
        <f t="shared" ca="1" si="688"/>
        <v>4.5976087747183481E-4</v>
      </c>
      <c r="CU414" s="240">
        <f t="shared" ca="1" si="689"/>
        <v>4.7530030201524317E-4</v>
      </c>
      <c r="CV414" s="240">
        <f t="shared" ca="1" si="690"/>
        <v>-2.0622356911356008E-4</v>
      </c>
      <c r="CW414" s="240">
        <f t="shared" ca="1" si="691"/>
        <v>-5.8530521556443039E-4</v>
      </c>
      <c r="CX414" s="240">
        <f t="shared" ca="1" si="692"/>
        <v>-1.0599316690169621E-4</v>
      </c>
      <c r="CY414" s="240">
        <f t="shared" ca="1" si="693"/>
        <v>5.287657559287322E-4</v>
      </c>
      <c r="CZ414" s="240">
        <f t="shared" ca="1" si="694"/>
        <v>3.8805031254579786E-4</v>
      </c>
      <c r="DA414" s="240">
        <f t="shared" ca="1" si="695"/>
        <v>-3.2176981813255998E-4</v>
      </c>
      <c r="DB414" s="240">
        <f t="shared" ca="1" si="696"/>
        <v>-5.5969054347846194E-4</v>
      </c>
      <c r="DC414" s="240">
        <f t="shared" ca="1" si="697"/>
        <v>2.3216601765022689E-5</v>
      </c>
      <c r="DD414" s="240">
        <f t="shared" ca="1" si="698"/>
        <v>5.7207487123035815E-4</v>
      </c>
      <c r="DE414" s="240">
        <f t="shared" ca="1" si="699"/>
        <v>2.8194273101086011E-4</v>
      </c>
      <c r="DF414" s="240">
        <f t="shared" ca="1" si="700"/>
        <v>-4.2167942475454295E-4</v>
      </c>
      <c r="DG414" s="240">
        <f t="shared" ca="1" si="701"/>
        <v>-5.0687729530428751E-4</v>
      </c>
      <c r="DH414" s="240">
        <f t="shared" ca="1" si="702"/>
        <v>1.5129814249049021E-4</v>
      </c>
      <c r="DI414" s="240">
        <f t="shared" ca="1" si="703"/>
        <v>5.8758358487322236E-4</v>
      </c>
      <c r="DJ414" s="240">
        <f t="shared" ca="1" si="704"/>
        <v>1.6213393384656202E-4</v>
      </c>
      <c r="DK414" s="240">
        <f t="shared" ca="1" si="705"/>
        <v>-5.0109720772028633E-4</v>
      </c>
      <c r="DL414" s="240">
        <f t="shared" ca="1" si="706"/>
        <v>-4.2943196991465253E-4</v>
      </c>
      <c r="DM414" s="240">
        <f t="shared" ca="1" si="707"/>
        <v>2.7202723803264973E-4</v>
      </c>
      <c r="DN414" s="240">
        <f t="shared" ca="1" si="708"/>
        <v>5.7453823944259637E-4</v>
      </c>
      <c r="DO414" s="240">
        <f t="shared" ca="1" si="709"/>
        <v>3.4446118200357097E-5</v>
      </c>
      <c r="DP414" s="240">
        <f t="shared" ca="1" si="710"/>
        <v>-5.5616380110354454E-4</v>
      </c>
      <c r="DQ414" s="240">
        <f t="shared" ca="1" si="711"/>
        <v>-3.3111808020045889E-4</v>
      </c>
      <c r="DR414" s="240">
        <f t="shared" ca="1" si="712"/>
        <v>3.7953696866343232E-4</v>
      </c>
      <c r="DS414" s="240">
        <f t="shared" ca="1" si="713"/>
        <v>5.3357278315223561E-4</v>
      </c>
      <c r="DT414" s="240">
        <f t="shared" ca="1" si="714"/>
        <v>-9.4915632047251175E-5</v>
      </c>
      <c r="DU414" s="240">
        <f t="shared" ca="1" si="715"/>
        <v>-5.8420320305382434E-4</v>
      </c>
      <c r="DV414" s="240">
        <f t="shared" ca="1" si="716"/>
        <v>-2.167132623770614E-4</v>
      </c>
      <c r="DW414" s="240">
        <f t="shared" ca="1" si="717"/>
        <v>4.6860281947389194E-4</v>
      </c>
      <c r="DX414" s="240">
        <f t="shared" ca="1" si="718"/>
        <v>4.6667796266184084E-4</v>
      </c>
      <c r="DY414" s="240">
        <f t="shared" ca="1" si="719"/>
        <v>-2.1966488692528544E-4</v>
      </c>
      <c r="DZ414" s="240">
        <f t="shared" ca="1" si="720"/>
        <v>-5.8385281808634817E-4</v>
      </c>
      <c r="EA414" s="240">
        <f t="shared" ca="1" si="721"/>
        <v>-9.1777103217320432E-5</v>
      </c>
      <c r="EB414" s="240">
        <f t="shared" ca="1" si="722"/>
        <v>5.3489656954205001E-4</v>
      </c>
      <c r="EC414" s="240">
        <f t="shared" ca="1" si="723"/>
        <v>3.7710458127017193E-4</v>
      </c>
      <c r="ED414" s="240">
        <f t="shared" ca="1" si="724"/>
        <v>-3.3373936408808059E-4</v>
      </c>
      <c r="EE414" s="240">
        <f t="shared" ca="1" si="725"/>
        <v>-5.5512967341786825E-4</v>
      </c>
      <c r="EF414" s="240">
        <f t="shared" ca="1" si="726"/>
        <v>3.7619032181234477E-5</v>
      </c>
      <c r="EG414" s="240">
        <f t="shared" ca="1" si="727"/>
        <v>5.7519662503106113E-4</v>
      </c>
      <c r="EH414" s="240">
        <f t="shared" ca="1" si="728"/>
        <v>2.6920552372333467E-4</v>
      </c>
      <c r="EI414" s="240">
        <f t="shared" ca="1" si="729"/>
        <v>-4.3159552991160483E-4</v>
      </c>
      <c r="EJ414" s="240">
        <f t="shared" ca="1" si="730"/>
        <v>-4.9942959151647037E-4</v>
      </c>
      <c r="EK414" s="240">
        <f t="shared" ca="1" si="731"/>
        <v>1.6518704287577356E-4</v>
      </c>
      <c r="EL414" s="240">
        <f t="shared" ca="1" si="732"/>
        <v>5.8754457492551113E-4</v>
      </c>
      <c r="EM414" s="240">
        <f t="shared" ca="1" si="733"/>
        <v>1.4822422455983286E-4</v>
      </c>
      <c r="EN414" s="240">
        <f t="shared" ca="1" si="734"/>
        <v>-5.0847799161165077E-4</v>
      </c>
      <c r="EO414" s="240">
        <f t="shared" ca="1" si="735"/>
        <v>-4.1945935907590742E-4</v>
      </c>
      <c r="EP414" s="240">
        <f t="shared" ca="1" si="736"/>
        <v>2.8472766699606577E-4</v>
      </c>
      <c r="EQ414" s="240">
        <f t="shared" ca="1" si="737"/>
        <v>5.7134036146374494E-4</v>
      </c>
      <c r="ER414" s="240">
        <f t="shared" ca="1" si="738"/>
        <v>2.003985952932566E-5</v>
      </c>
      <c r="ES414" s="240">
        <f t="shared" ca="1" si="739"/>
        <v>-5.6065058907478807E-4</v>
      </c>
      <c r="ET414" s="240">
        <f t="shared" ca="1" si="740"/>
        <v>-3.1910518871345852E-4</v>
      </c>
      <c r="EU414" s="240">
        <f t="shared" ca="1" si="741"/>
        <v>3.9043173946216484E-4</v>
      </c>
      <c r="EV414" s="240">
        <f t="shared" ca="1" si="742"/>
        <v>5.2737144038880941E-4</v>
      </c>
      <c r="EW414" s="240">
        <f t="shared" ca="1" si="743"/>
        <v>-1.091183573029447E-4</v>
      </c>
      <c r="EX414" s="240">
        <f t="shared" ca="1" si="744"/>
        <v>-5.8557795632360667E-4</v>
      </c>
      <c r="EY414" s="240">
        <f t="shared" ca="1" si="745"/>
        <v>-2.0324386559223049E-4</v>
      </c>
      <c r="EZ414" s="240">
        <f t="shared" ca="1" si="746"/>
        <v>4.7716249265968599E-4</v>
      </c>
      <c r="FA414" s="240">
        <f t="shared" ca="1" si="747"/>
        <v>4.5777451395394395E-4</v>
      </c>
      <c r="FB414" s="240">
        <f t="shared" ca="1" si="748"/>
        <v>-2.3297388682290296E-4</v>
      </c>
      <c r="FC414" s="240">
        <f t="shared" ca="1" si="749"/>
        <v>-5.820487295023131E-4</v>
      </c>
      <c r="FD414" s="240">
        <f t="shared" ca="1" si="750"/>
        <v>-7.750575643773348E-5</v>
      </c>
      <c r="FE414" s="240">
        <f t="shared" ca="1" si="751"/>
        <v>5.4070518146294303E-4</v>
      </c>
      <c r="FF414" s="240">
        <f t="shared" ca="1" si="752"/>
        <v>3.6593169629563097E-4</v>
      </c>
      <c r="FG414" s="240">
        <f t="shared" ca="1" si="753"/>
        <v>-3.4550787792999313E-4</v>
      </c>
      <c r="FH414" s="240">
        <f t="shared" ca="1" si="754"/>
        <v>-5.5023441399964319E-4</v>
      </c>
      <c r="FI414" s="240">
        <f t="shared" ca="1" si="755"/>
        <v>5.1998802299126561E-5</v>
      </c>
      <c r="FJ414" s="240">
        <f t="shared" ca="1" si="756"/>
        <v>5.7797190189283238E-4</v>
      </c>
      <c r="FK414" s="240">
        <f t="shared" ca="1" si="757"/>
        <v>2.5630615709456114E-4</v>
      </c>
      <c r="FL414" s="240">
        <f t="shared" ca="1" si="758"/>
        <v>-4.4125165805985599E-4</v>
      </c>
      <c r="FM414" s="240">
        <f t="shared" ca="1" si="759"/>
        <v>-4.9168105001759889E-4</v>
      </c>
      <c r="FN414" s="240">
        <f t="shared" ca="1" si="760"/>
        <v>1.7897644076316987E-4</v>
      </c>
      <c r="FO414" s="240">
        <f t="shared" ca="1" si="761"/>
        <v>5.8715165009557216E-4</v>
      </c>
      <c r="FP414" s="240">
        <f t="shared" ca="1" si="762"/>
        <v>1.3422523054268948E-4</v>
      </c>
      <c r="FQ414" s="240">
        <f t="shared" ca="1" si="763"/>
        <v>-5.1555248737408517E-4</v>
      </c>
      <c r="FR414" s="240">
        <f t="shared" ca="1" si="764"/>
        <v>-4.0923408160385065E-4</v>
      </c>
      <c r="FS414" s="240">
        <f t="shared" ca="1" si="765"/>
        <v>2.9725658665953657E-4</v>
      </c>
      <c r="FT414" s="240">
        <f t="shared" ca="1" si="766"/>
        <v>5.6779832941493977E-4</v>
      </c>
      <c r="FU414" s="240">
        <f t="shared" ca="1" si="767"/>
        <v>5.6215295962523562E-6</v>
      </c>
      <c r="FV414" s="240">
        <f t="shared" ca="1" si="768"/>
        <v>-5.647996620952488E-4</v>
      </c>
      <c r="FW414" s="240">
        <f t="shared" ca="1" si="769"/>
        <v>-3.0690008019288871E-4</v>
      </c>
      <c r="FX414" s="240">
        <f t="shared" ca="1" si="770"/>
        <v>4.0109132878022848E-4</v>
      </c>
      <c r="FY414" s="240">
        <f t="shared" ca="1" si="771"/>
        <v>5.2085242878938121E-4</v>
      </c>
      <c r="FZ414" s="240">
        <f t="shared" ca="1" si="772"/>
        <v>-1.2325535374039715E-4</v>
      </c>
      <c r="GA414" s="240">
        <f t="shared" ca="1" si="773"/>
        <v>-5.8659997932866985E-4</v>
      </c>
      <c r="GB414" s="240">
        <f t="shared" ca="1" si="774"/>
        <v>-1.896520423025445E-4</v>
      </c>
      <c r="GC414" s="240">
        <f t="shared" ca="1" si="775"/>
        <v>4.8543474100215664E-4</v>
      </c>
      <c r="GD414" s="240">
        <f t="shared" ca="1" si="776"/>
        <v>4.4859531899613282E-4</v>
      </c>
      <c r="GE414" s="240">
        <f t="shared" ca="1" si="777"/>
        <v>-2.4614255196256862E-4</v>
      </c>
      <c r="GF414" s="240">
        <f t="shared" ca="1" si="778"/>
        <v>-5.7989403652782966E-4</v>
      </c>
      <c r="GG414" s="240">
        <f t="shared" ca="1" si="779"/>
        <v>-6.318772308859527E-5</v>
      </c>
      <c r="GH414" s="240">
        <f t="shared" ca="1" si="780"/>
        <v>5.4618809280078547E-4</v>
      </c>
      <c r="GI414" s="240">
        <f t="shared" ca="1" si="781"/>
        <v>3.5453838775030891E-4</v>
      </c>
      <c r="GJ414" s="240">
        <f t="shared" ca="1" si="782"/>
        <v>-3.5706827074561228E-4</v>
      </c>
      <c r="GK414" s="240">
        <f t="shared" ca="1" si="783"/>
        <v>-5.4500771394501457E-4</v>
      </c>
      <c r="GL414" s="240">
        <f t="shared" ca="1" si="784"/>
        <v>6.6347250282874063E-5</v>
      </c>
      <c r="GM414" s="240">
        <f t="shared" ca="1" si="785"/>
        <v>5.8039903009266479E-4</v>
      </c>
      <c r="GN414" s="240">
        <f t="shared" ca="1" si="786"/>
        <v>2.4325240122065832E-4</v>
      </c>
      <c r="GO414" s="240">
        <f t="shared" ca="1" si="787"/>
        <v>-4.5064199270875401E-4</v>
      </c>
      <c r="GP414" s="240">
        <f t="shared" ca="1" si="788"/>
        <v>-4.8363633823933548E-4</v>
      </c>
      <c r="GQ414" s="240">
        <f t="shared" ca="1" si="789"/>
        <v>1.9265802993501062E-4</v>
      </c>
      <c r="GR414" s="240">
        <f t="shared" ca="1" si="790"/>
        <v>5.8640504706662969E-4</v>
      </c>
      <c r="GS414" s="240">
        <f t="shared" ca="1" si="791"/>
        <v>1.2014538426567188E-4</v>
      </c>
      <c r="GT414" s="240">
        <f t="shared" ca="1" si="792"/>
        <v>-5.2231643359587447E-4</v>
      </c>
      <c r="GU414" s="240">
        <f t="shared" ca="1" si="793"/>
        <v>-3.9876229682328366E-4</v>
      </c>
      <c r="GV414" s="240">
        <f t="shared" ca="1" si="794"/>
        <v>3.0960645007034328E-4</v>
      </c>
      <c r="GW414" s="240">
        <f t="shared" ca="1" si="795"/>
        <v>5.6391427688384679E-4</v>
      </c>
      <c r="GX414" s="240">
        <f t="shared" ca="1" si="796"/>
        <v>-8.8001865360472394E-6</v>
      </c>
      <c r="GY414" s="240">
        <f t="shared" ca="1" si="797"/>
        <v>-5.686085209184829E-4</v>
      </c>
      <c r="GZ414" s="240">
        <f t="shared" ca="1" si="798"/>
        <v>-2.9451010653975824E-4</v>
      </c>
      <c r="HA414" s="240">
        <f t="shared" ca="1" si="799"/>
        <v>4.1150931567960562E-4</v>
      </c>
      <c r="HB414" s="240">
        <f t="shared" ca="1" si="800"/>
        <v>5.1401967516277703E-4</v>
      </c>
      <c r="HC414" s="240">
        <f t="shared" ca="1" si="801"/>
        <v>-1.3731810576155467E-4</v>
      </c>
      <c r="HD414" s="240">
        <f t="shared" ca="1" si="802"/>
        <v>-5.8726865644057123E-4</v>
      </c>
      <c r="HE414" s="240">
        <f t="shared" ca="1" si="803"/>
        <v>-1.7594597971412203E-4</v>
      </c>
      <c r="HF414" s="240">
        <f t="shared" ca="1" si="804"/>
        <v>4.9341458160823072E-4</v>
      </c>
      <c r="HG414" s="240">
        <f t="shared" ca="1" si="805"/>
        <v>4.3914590699221776E-4</v>
      </c>
      <c r="HH414" s="240">
        <f t="shared" ca="1" si="806"/>
        <v>-2.5916295003279485E-4</v>
      </c>
      <c r="HI414" s="240">
        <f t="shared" ca="1" si="807"/>
        <v>-5.773900370693734E-4</v>
      </c>
      <c r="HJ414" s="240">
        <f t="shared" ca="1" si="808"/>
        <v>-4.8831627817809723E-5</v>
      </c>
      <c r="HK414" s="240">
        <f t="shared" ca="1" si="809"/>
        <v>5.513420008548196E-4</v>
      </c>
      <c r="HL414" s="240">
        <f t="shared" ca="1" si="810"/>
        <v>3.4293151853723679E-4</v>
      </c>
      <c r="HM414" s="240">
        <f t="shared" ca="1" si="811"/>
        <v>-3.6841357898657694E-4</v>
      </c>
      <c r="HN414" s="240">
        <f t="shared" ca="1" si="812"/>
        <v>-5.3945272162266304E-4</v>
      </c>
      <c r="HO414" s="240">
        <f t="shared" ca="1" si="813"/>
        <v>8.0655733163951214E-5</v>
      </c>
      <c r="HP414" s="240">
        <f t="shared" ca="1" si="814"/>
        <v>5.824765476192869E-4</v>
      </c>
      <c r="HQ414" s="240">
        <f t="shared" ca="1" si="815"/>
        <v>2.3005211919606869E-4</v>
      </c>
      <c r="HR414" s="240">
        <f t="shared" ca="1" si="816"/>
        <v>-4.5976087747184413E-4</v>
      </c>
      <c r="HS414" s="240">
        <f t="shared" ca="1" si="817"/>
        <v>-4.7530030201524415E-4</v>
      </c>
      <c r="HT414" s="240">
        <f t="shared" ca="1" si="818"/>
        <v>2.0622356911355062E-4</v>
      </c>
      <c r="HU414" s="240">
        <f t="shared" ca="1" si="819"/>
        <v>5.8530521556442974E-4</v>
      </c>
      <c r="HV414" s="240">
        <f t="shared" ca="1" si="820"/>
        <v>1.0599316690169789E-4</v>
      </c>
      <c r="HW414" s="240">
        <f t="shared" ca="1" si="821"/>
        <v>-5.2876575592872776E-4</v>
      </c>
      <c r="HX414" s="240">
        <f t="shared" ca="1" si="822"/>
        <v>-3.8805031254579298E-4</v>
      </c>
      <c r="HY414" s="240">
        <f t="shared" ca="1" si="823"/>
        <v>3.2176981813255857E-4</v>
      </c>
      <c r="HZ414" s="240">
        <f t="shared" ca="1" si="824"/>
        <v>5.5969054347846758E-4</v>
      </c>
      <c r="IA414" s="240">
        <f t="shared" ca="1" si="825"/>
        <v>-2.3216601765037597E-5</v>
      </c>
      <c r="IB414" s="240">
        <f t="shared" ca="1" si="826"/>
        <v>-5.7207487123035793E-4</v>
      </c>
      <c r="IC414" s="240">
        <f t="shared" ca="1" si="827"/>
        <v>-2.8194273101087621E-4</v>
      </c>
      <c r="ID414" s="240">
        <f t="shared" ca="1" si="828"/>
        <v>4.2167942475454181E-4</v>
      </c>
      <c r="IE414" s="240">
        <f t="shared" ca="1" si="829"/>
        <v>4.4535707700467446E-4</v>
      </c>
      <c r="IF414" s="240">
        <f t="shared" ca="1" si="830"/>
        <v>-1.512981424904724E-4</v>
      </c>
      <c r="IG414" s="240">
        <f t="shared" ca="1" si="831"/>
        <v>-5.8758358487322236E-4</v>
      </c>
      <c r="IH414" s="240">
        <f t="shared" ca="1" si="832"/>
        <v>-1.621339338465637E-4</v>
      </c>
      <c r="II414" s="240">
        <f t="shared" ca="1" si="833"/>
        <v>5.0109720772027679E-4</v>
      </c>
      <c r="IJ414" s="240">
        <f t="shared" ca="1" si="834"/>
        <v>4.2943196991465367E-4</v>
      </c>
      <c r="IK414" s="240">
        <f t="shared" ca="1" si="835"/>
        <v>-2.7202723803264816E-4</v>
      </c>
      <c r="IL414" s="240">
        <f t="shared" ca="1" si="836"/>
        <v>-5.7453823944260017E-4</v>
      </c>
      <c r="IM414" s="240">
        <f t="shared" ca="1" si="837"/>
        <v>-3.4446118200358777E-5</v>
      </c>
      <c r="IN414" s="240">
        <f t="shared" ca="1" si="838"/>
        <v>5.56163801103544E-4</v>
      </c>
      <c r="IO414" s="240">
        <f t="shared" ca="1" si="839"/>
        <v>3.3111808020044647E-4</v>
      </c>
      <c r="IP414" s="240">
        <f t="shared" ca="1" si="840"/>
        <v>-3.7953696866343102E-4</v>
      </c>
      <c r="IQ414" s="240">
        <f t="shared" ca="1" si="841"/>
        <v>-5.3357278315223637E-4</v>
      </c>
      <c r="IR414" s="240">
        <f t="shared" ca="1" si="842"/>
        <v>9.4915632047265947E-5</v>
      </c>
      <c r="IS414" s="240">
        <f t="shared" ca="1" si="843"/>
        <v>5.8420320305382423E-4</v>
      </c>
      <c r="IT414" s="240">
        <f t="shared" ca="1" si="844"/>
        <v>2.1671326237706303E-4</v>
      </c>
      <c r="IU414" s="240">
        <f t="shared" ca="1" si="845"/>
        <v>-4.6860281947390088E-4</v>
      </c>
      <c r="IV414" s="240">
        <f t="shared" ca="1" si="846"/>
        <v>-4.6667796266184187E-4</v>
      </c>
      <c r="IW414" s="240">
        <f t="shared" ca="1" si="847"/>
        <v>2.1966488692526831E-4</v>
      </c>
      <c r="IX414" s="240">
        <f t="shared" ca="1" si="848"/>
        <v>5.8385281808634654E-4</v>
      </c>
      <c r="IY414" s="240">
        <f t="shared" ca="1" si="849"/>
        <v>9.177710321732214E-5</v>
      </c>
      <c r="IZ414" s="240">
        <f t="shared" ca="1" si="850"/>
        <v>-5.3489656954204231E-4</v>
      </c>
      <c r="JA414" s="240">
        <f t="shared" ca="1" si="851"/>
        <v>-3.7710458127016033E-4</v>
      </c>
      <c r="JB414" s="240">
        <f t="shared" ca="1" si="852"/>
        <v>3.3373936408807918E-4</v>
      </c>
    </row>
    <row r="415" spans="2:262">
      <c r="B415" s="248">
        <v>54</v>
      </c>
      <c r="C415" s="247">
        <f t="shared" si="853"/>
        <v>1.0546875000000005E-3</v>
      </c>
      <c r="D415" s="244">
        <f t="shared" ca="1" si="597"/>
        <v>12.232187229621339</v>
      </c>
      <c r="E415" s="243">
        <f ca="1">BH361</f>
        <v>0.23218722962133889</v>
      </c>
      <c r="F415" s="242">
        <v>54</v>
      </c>
      <c r="G415" s="240">
        <f t="shared" ca="1" si="854"/>
        <v>-2.9826968499864151E-4</v>
      </c>
      <c r="H415" s="240">
        <f t="shared" ca="1" si="598"/>
        <v>3.9505110443580234E-6</v>
      </c>
      <c r="I415" s="240">
        <f t="shared" ca="1" si="599"/>
        <v>3.0018947676717735E-4</v>
      </c>
      <c r="J415" s="240">
        <f t="shared" ca="1" si="600"/>
        <v>1.4192967509555287E-4</v>
      </c>
      <c r="K415" s="240">
        <f t="shared" ca="1" si="601"/>
        <v>-2.3121728079051885E-4</v>
      </c>
      <c r="L415" s="240">
        <f t="shared" ca="1" si="602"/>
        <v>-2.5429210806200047E-4</v>
      </c>
      <c r="M415" s="240">
        <f t="shared" ca="1" si="603"/>
        <v>1.0764139646074838E-4</v>
      </c>
      <c r="N415" s="240">
        <f t="shared" ca="1" si="604"/>
        <v>3.0660155981614297E-4</v>
      </c>
      <c r="O415" s="240">
        <f t="shared" ca="1" si="605"/>
        <v>4.1354807864746641E-5</v>
      </c>
      <c r="P415" s="240">
        <f t="shared" ca="1" si="606"/>
        <v>-2.8650476250646078E-4</v>
      </c>
      <c r="Q415" s="240">
        <f t="shared" ca="1" si="607"/>
        <v>-1.8058476533867066E-4</v>
      </c>
      <c r="R415" s="240">
        <f t="shared" ca="1" si="608"/>
        <v>1.9874772496690301E-4</v>
      </c>
      <c r="S415" s="240">
        <f t="shared" ca="1" si="609"/>
        <v>2.7716828127431536E-4</v>
      </c>
      <c r="T415" s="240">
        <f t="shared" ca="1" si="610"/>
        <v>-6.4054927271879215E-5</v>
      </c>
      <c r="U415" s="241">
        <f t="shared" ca="1" si="611"/>
        <v>-3.0829643677873916E-4</v>
      </c>
      <c r="V415" s="240">
        <f t="shared" ca="1" si="612"/>
        <v>-8.5764920072186815E-5</v>
      </c>
      <c r="W415" s="240">
        <f t="shared" ca="1" si="613"/>
        <v>2.666180853616812E-4</v>
      </c>
      <c r="X415" s="240">
        <f t="shared" ca="1" si="614"/>
        <v>2.1533074076547659E-4</v>
      </c>
      <c r="Y415" s="240">
        <f t="shared" ca="1" si="615"/>
        <v>-1.6197588110188345E-4</v>
      </c>
      <c r="Z415" s="240">
        <f t="shared" ca="1" si="616"/>
        <v>-2.9404459822572778E-4</v>
      </c>
      <c r="AA415" s="240">
        <f t="shared" ca="1" si="617"/>
        <v>1.9081862348943341E-5</v>
      </c>
      <c r="AB415" s="240">
        <f t="shared" ca="1" si="618"/>
        <v>3.0331762691859874E-4</v>
      </c>
      <c r="AC415" s="240">
        <f t="shared" ca="1" si="619"/>
        <v>1.2831848076408169E-4</v>
      </c>
      <c r="AD415" s="240">
        <f t="shared" ca="1" si="620"/>
        <v>-2.4095993183665879E-4</v>
      </c>
      <c r="AE415" s="240">
        <f t="shared" ca="1" si="621"/>
        <v>-2.4541545593838109E-4</v>
      </c>
      <c r="AF415" s="240">
        <f t="shared" ca="1" si="622"/>
        <v>1.2169774856676074E-4</v>
      </c>
      <c r="AG415" s="240">
        <f t="shared" ca="1" si="623"/>
        <v>3.0455573761952777E-4</v>
      </c>
      <c r="AH415" s="240">
        <f t="shared" ca="1" si="624"/>
        <v>2.6304267267969147E-5</v>
      </c>
      <c r="AI415" s="240">
        <f t="shared" ca="1" si="625"/>
        <v>-2.9177290643353905E-4</v>
      </c>
      <c r="AJ415" s="240">
        <f t="shared" ca="1" si="626"/>
        <v>-1.6809433386020747E-4</v>
      </c>
      <c r="AK415" s="240">
        <f t="shared" ca="1" si="627"/>
        <v>2.1008572346939471E-4</v>
      </c>
      <c r="AL415" s="240">
        <f t="shared" ca="1" si="628"/>
        <v>2.7018766762760849E-4</v>
      </c>
      <c r="AM415" s="240">
        <f t="shared" ca="1" si="629"/>
        <v>-7.8785227293794082E-5</v>
      </c>
      <c r="AN415" s="240">
        <f t="shared" ca="1" si="630"/>
        <v>-3.0847416503074015E-4</v>
      </c>
      <c r="AO415" s="240">
        <f t="shared" ca="1" si="631"/>
        <v>-7.1120988935562194E-5</v>
      </c>
      <c r="AP415" s="240">
        <f t="shared" ca="1" si="632"/>
        <v>2.739121836578189E-4</v>
      </c>
      <c r="AQ415" s="240">
        <f t="shared" ca="1" si="633"/>
        <v>2.0423145226130691E-4</v>
      </c>
      <c r="AR415" s="240">
        <f t="shared" ca="1" si="634"/>
        <v>-1.7466379363310339E-4</v>
      </c>
      <c r="AS415" s="240">
        <f t="shared" ca="1" si="635"/>
        <v>-2.8911113226042314E-4</v>
      </c>
      <c r="AT415" s="240">
        <f t="shared" ca="1" si="636"/>
        <v>3.4167243775755767E-5</v>
      </c>
      <c r="AU415" s="240">
        <f t="shared" ca="1" si="637"/>
        <v>3.0571505833928693E-4</v>
      </c>
      <c r="AV415" s="240">
        <f t="shared" ca="1" si="638"/>
        <v>1.1439815597307735E-4</v>
      </c>
      <c r="AW415" s="240">
        <f t="shared" ca="1" si="639"/>
        <v>-2.5012208930140663E-4</v>
      </c>
      <c r="AX415" s="240">
        <f t="shared" ca="1" si="640"/>
        <v>-2.3594757648555078E-4</v>
      </c>
      <c r="AY415" s="240">
        <f t="shared" ca="1" si="641"/>
        <v>1.3546092013701086E-4</v>
      </c>
      <c r="AZ415" s="240">
        <f t="shared" ca="1" si="642"/>
        <v>3.017762139750552E-4</v>
      </c>
      <c r="BA415" s="240">
        <f t="shared" ca="1" si="643"/>
        <v>1.1190357387358077E-5</v>
      </c>
      <c r="BB415" s="240">
        <f t="shared" ca="1" si="644"/>
        <v>-2.9633814387273051E-4</v>
      </c>
      <c r="BC415" s="240">
        <f t="shared" ca="1" si="645"/>
        <v>-1.5519894840815038E-4</v>
      </c>
      <c r="BD415" s="240">
        <f t="shared" ca="1" si="646"/>
        <v>2.2091760706271016E-4</v>
      </c>
      <c r="BE415" s="240">
        <f t="shared" ca="1" si="647"/>
        <v>2.6255614822394104E-4</v>
      </c>
      <c r="BF415" s="240">
        <f t="shared" ca="1" si="648"/>
        <v>-9.3325726802389382E-5</v>
      </c>
      <c r="BG415" s="240">
        <f t="shared" ca="1" si="649"/>
        <v>-3.0790875200003637E-4</v>
      </c>
      <c r="BH415" s="240">
        <f t="shared" ca="1" si="650"/>
        <v>-5.6305721107128895E-5</v>
      </c>
      <c r="BI415" s="240">
        <f t="shared" ca="1" si="651"/>
        <v>2.8054640351164977E-4</v>
      </c>
      <c r="BJ415" s="240">
        <f t="shared" ca="1" si="652"/>
        <v>1.9264015230007904E-4</v>
      </c>
      <c r="BK415" s="240">
        <f t="shared" ca="1" si="653"/>
        <v>-1.8693092578672148E-4</v>
      </c>
      <c r="BL415" s="240">
        <f t="shared" ca="1" si="654"/>
        <v>-2.8348117225435908E-4</v>
      </c>
      <c r="BM415" s="240">
        <f t="shared" ca="1" si="655"/>
        <v>4.9170313319615307E-5</v>
      </c>
      <c r="BN415" s="240">
        <f t="shared" ca="1" si="656"/>
        <v>3.0737599540695936E-4</v>
      </c>
      <c r="BO415" s="240">
        <f t="shared" ca="1" si="657"/>
        <v>1.0020223600424192E-4</v>
      </c>
      <c r="BP415" s="240">
        <f t="shared" ca="1" si="658"/>
        <v>-2.5868168074492118E-4</v>
      </c>
      <c r="BQ415" s="240">
        <f t="shared" ca="1" si="659"/>
        <v>-2.2591127865439841E-4</v>
      </c>
      <c r="BR415" s="240">
        <f t="shared" ca="1" si="660"/>
        <v>1.4889775448567575E-4</v>
      </c>
      <c r="BS415" s="240">
        <f t="shared" ca="1" si="661"/>
        <v>2.9826968499864221E-4</v>
      </c>
      <c r="BT415" s="240">
        <f t="shared" ca="1" si="662"/>
        <v>-3.9505110443542558E-6</v>
      </c>
      <c r="BU415" s="240">
        <f t="shared" ca="1" si="663"/>
        <v>-3.001894767671773E-4</v>
      </c>
      <c r="BV415" s="240">
        <f t="shared" ca="1" si="664"/>
        <v>-1.4192967509555379E-4</v>
      </c>
      <c r="BW415" s="240">
        <f t="shared" ca="1" si="665"/>
        <v>2.3121728079051766E-4</v>
      </c>
      <c r="BX415" s="240">
        <f t="shared" ca="1" si="666"/>
        <v>2.5429210806200193E-4</v>
      </c>
      <c r="BY415" s="240">
        <f t="shared" ca="1" si="667"/>
        <v>-1.076413964607454E-4</v>
      </c>
      <c r="BZ415" s="240">
        <f t="shared" ca="1" si="668"/>
        <v>-3.0660155981614297E-4</v>
      </c>
      <c r="CA415" s="240">
        <f t="shared" ca="1" si="669"/>
        <v>-4.135480786474763E-5</v>
      </c>
      <c r="CB415" s="240">
        <f t="shared" ca="1" si="670"/>
        <v>2.8650476250646013E-4</v>
      </c>
      <c r="CC415" s="240">
        <f t="shared" ca="1" si="671"/>
        <v>1.8058476533867234E-4</v>
      </c>
      <c r="CD415" s="240">
        <f t="shared" ca="1" si="672"/>
        <v>-1.9874772496690057E-4</v>
      </c>
      <c r="CE415" s="240">
        <f t="shared" ca="1" si="673"/>
        <v>-2.7716828127431726E-4</v>
      </c>
      <c r="CF415" s="240">
        <f t="shared" ca="1" si="674"/>
        <v>6.4054927271879269E-5</v>
      </c>
      <c r="CG415" s="240">
        <f t="shared" ca="1" si="675"/>
        <v>3.082964367787391E-4</v>
      </c>
      <c r="CH415" s="240">
        <f t="shared" ca="1" si="676"/>
        <v>8.5764920072188875E-5</v>
      </c>
      <c r="CI415" s="240">
        <f t="shared" ca="1" si="677"/>
        <v>-2.6661808536167963E-4</v>
      </c>
      <c r="CJ415" s="240">
        <f t="shared" ca="1" si="678"/>
        <v>-2.1533074076547968E-4</v>
      </c>
      <c r="CK415" s="240">
        <f t="shared" ca="1" si="679"/>
        <v>1.6197588110188353E-4</v>
      </c>
      <c r="CL415" s="240">
        <f t="shared" ca="1" si="680"/>
        <v>2.940445982257281E-4</v>
      </c>
      <c r="CM415" s="240">
        <f t="shared" ca="1" si="681"/>
        <v>-1.9081862348941227E-5</v>
      </c>
      <c r="CN415" s="240">
        <f t="shared" ca="1" si="682"/>
        <v>-3.033176269185983E-4</v>
      </c>
      <c r="CO415" s="240">
        <f t="shared" ca="1" si="683"/>
        <v>-1.2831848076408462E-4</v>
      </c>
      <c r="CP415" s="240">
        <f t="shared" ca="1" si="684"/>
        <v>2.4095993183665608E-4</v>
      </c>
      <c r="CQ415" s="240">
        <f t="shared" ca="1" si="685"/>
        <v>2.4541545593838098E-4</v>
      </c>
      <c r="CR415" s="240">
        <f t="shared" ca="1" si="686"/>
        <v>-1.2169774856675877E-4</v>
      </c>
      <c r="CS415" s="240">
        <f t="shared" ca="1" si="687"/>
        <v>-3.0455573761952815E-4</v>
      </c>
      <c r="CT415" s="240">
        <f t="shared" ca="1" si="688"/>
        <v>-2.6304267267971207E-5</v>
      </c>
      <c r="CU415" s="240">
        <f t="shared" ca="1" si="689"/>
        <v>2.9177290643353764E-4</v>
      </c>
      <c r="CV415" s="240">
        <f t="shared" ca="1" si="690"/>
        <v>1.6809433386020742E-4</v>
      </c>
      <c r="CW415" s="240">
        <f t="shared" ca="1" si="691"/>
        <v>-2.1008572346939316E-4</v>
      </c>
      <c r="CX415" s="240">
        <f t="shared" ca="1" si="692"/>
        <v>-2.7018766762760952E-4</v>
      </c>
      <c r="CY415" s="240">
        <f t="shared" ca="1" si="693"/>
        <v>7.8785227293792009E-5</v>
      </c>
      <c r="CZ415" s="240">
        <f t="shared" ca="1" si="694"/>
        <v>3.084741650307402E-4</v>
      </c>
      <c r="DA415" s="240">
        <f t="shared" ca="1" si="695"/>
        <v>7.1120988935566396E-5</v>
      </c>
      <c r="DB415" s="240">
        <f t="shared" ca="1" si="696"/>
        <v>-2.7391218365781591E-4</v>
      </c>
      <c r="DC415" s="240">
        <f t="shared" ca="1" si="697"/>
        <v>-2.0423145226131176E-4</v>
      </c>
      <c r="DD415" s="240">
        <f t="shared" ca="1" si="698"/>
        <v>1.7466379363310523E-4</v>
      </c>
      <c r="DE415" s="240">
        <f t="shared" ca="1" si="699"/>
        <v>2.8911113226042309E-4</v>
      </c>
      <c r="DF415" s="240">
        <f t="shared" ca="1" si="700"/>
        <v>-3.4167243775755834E-5</v>
      </c>
      <c r="DG415" s="240">
        <f t="shared" ca="1" si="701"/>
        <v>-3.0571505833928693E-4</v>
      </c>
      <c r="DH415" s="240">
        <f t="shared" ca="1" si="702"/>
        <v>-1.143981559730793E-4</v>
      </c>
      <c r="DI415" s="240">
        <f t="shared" ca="1" si="703"/>
        <v>2.5012208930140544E-4</v>
      </c>
      <c r="DJ415" s="240">
        <f t="shared" ca="1" si="704"/>
        <v>2.3594757648555211E-4</v>
      </c>
      <c r="DK415" s="240">
        <f t="shared" ca="1" si="705"/>
        <v>-1.3546092013700701E-4</v>
      </c>
      <c r="DL415" s="240">
        <f t="shared" ca="1" si="706"/>
        <v>-3.0177621397505612E-4</v>
      </c>
      <c r="DM415" s="240">
        <f t="shared" ca="1" si="707"/>
        <v>-1.1190357387364582E-5</v>
      </c>
      <c r="DN415" s="240">
        <f t="shared" ca="1" si="708"/>
        <v>2.9633814387272872E-4</v>
      </c>
      <c r="DO415" s="240">
        <f t="shared" ca="1" si="709"/>
        <v>1.551989484081484E-4</v>
      </c>
      <c r="DP415" s="240">
        <f t="shared" ca="1" si="710"/>
        <v>-2.2091760706271173E-4</v>
      </c>
      <c r="DQ415" s="240">
        <f t="shared" ca="1" si="711"/>
        <v>-2.6255614822394212E-4</v>
      </c>
      <c r="DR415" s="240">
        <f t="shared" ca="1" si="712"/>
        <v>9.3325726802387377E-5</v>
      </c>
      <c r="DS415" s="240">
        <f t="shared" ca="1" si="713"/>
        <v>3.0790875200003653E-4</v>
      </c>
      <c r="DT415" s="240">
        <f t="shared" ca="1" si="714"/>
        <v>5.6305721107130968E-5</v>
      </c>
      <c r="DU415" s="240">
        <f t="shared" ca="1" si="715"/>
        <v>-2.8054640351164885E-4</v>
      </c>
      <c r="DV415" s="240">
        <f t="shared" ca="1" si="716"/>
        <v>-1.9264015230008069E-4</v>
      </c>
      <c r="DW415" s="240">
        <f t="shared" ca="1" si="717"/>
        <v>1.869309257867163E-4</v>
      </c>
      <c r="DX415" s="240">
        <f t="shared" ca="1" si="718"/>
        <v>2.8348117225436169E-4</v>
      </c>
      <c r="DY415" s="240">
        <f t="shared" ca="1" si="719"/>
        <v>-4.9170313319617543E-5</v>
      </c>
      <c r="DZ415" s="240">
        <f t="shared" ca="1" si="720"/>
        <v>-3.0737599540695953E-4</v>
      </c>
      <c r="EA415" s="240">
        <f t="shared" ca="1" si="721"/>
        <v>-1.0020223600423978E-4</v>
      </c>
      <c r="EB415" s="240">
        <f t="shared" ca="1" si="722"/>
        <v>2.5868168074492004E-4</v>
      </c>
      <c r="EC415" s="240">
        <f t="shared" ca="1" si="723"/>
        <v>2.2591127865439985E-4</v>
      </c>
      <c r="ED415" s="240">
        <f t="shared" ca="1" si="724"/>
        <v>-1.4889775448567388E-4</v>
      </c>
      <c r="EE415" s="240">
        <f t="shared" ca="1" si="725"/>
        <v>-2.9826968499864276E-4</v>
      </c>
      <c r="EF415" s="240">
        <f t="shared" ca="1" si="726"/>
        <v>3.9505110443521416E-6</v>
      </c>
      <c r="EG415" s="240">
        <f t="shared" ca="1" si="727"/>
        <v>3.0018947676717584E-4</v>
      </c>
      <c r="EH415" s="240">
        <f t="shared" ca="1" si="728"/>
        <v>1.4192967509555954E-4</v>
      </c>
      <c r="EI415" s="240">
        <f t="shared" ca="1" si="729"/>
        <v>-2.3121728079051332E-4</v>
      </c>
      <c r="EJ415" s="240">
        <f t="shared" ca="1" si="730"/>
        <v>-2.5429210806200063E-4</v>
      </c>
      <c r="EK415" s="240">
        <f t="shared" ca="1" si="731"/>
        <v>1.0764139646074749E-4</v>
      </c>
      <c r="EL415" s="240">
        <f t="shared" ca="1" si="732"/>
        <v>3.0660155981614319E-4</v>
      </c>
      <c r="EM415" s="240">
        <f t="shared" ca="1" si="733"/>
        <v>4.1354807864749731E-5</v>
      </c>
      <c r="EN415" s="240">
        <f t="shared" ca="1" si="734"/>
        <v>-2.8650476250645937E-4</v>
      </c>
      <c r="EO415" s="240">
        <f t="shared" ca="1" si="735"/>
        <v>-1.8058476533867407E-4</v>
      </c>
      <c r="EP415" s="240">
        <f t="shared" ca="1" si="736"/>
        <v>1.9874772496689897E-4</v>
      </c>
      <c r="EQ415" s="240">
        <f t="shared" ca="1" si="737"/>
        <v>2.7716828127431818E-4</v>
      </c>
      <c r="ER415" s="240">
        <f t="shared" ca="1" si="738"/>
        <v>-6.4054927271872913E-5</v>
      </c>
      <c r="ES415" s="240">
        <f t="shared" ca="1" si="739"/>
        <v>-3.0829643677873883E-4</v>
      </c>
      <c r="ET415" s="240">
        <f t="shared" ca="1" si="740"/>
        <v>-8.5764920072186693E-5</v>
      </c>
      <c r="EU415" s="240">
        <f t="shared" ca="1" si="741"/>
        <v>2.6661808536168076E-4</v>
      </c>
      <c r="EV415" s="240">
        <f t="shared" ca="1" si="742"/>
        <v>2.1533074076547808E-4</v>
      </c>
      <c r="EW415" s="240">
        <f t="shared" ca="1" si="743"/>
        <v>-1.6197588110188174E-4</v>
      </c>
      <c r="EX415" s="240">
        <f t="shared" ca="1" si="744"/>
        <v>-2.9404459822572881E-4</v>
      </c>
      <c r="EY415" s="240">
        <f t="shared" ca="1" si="745"/>
        <v>1.9081862348939113E-5</v>
      </c>
      <c r="EZ415" s="240">
        <f t="shared" ca="1" si="746"/>
        <v>3.0331762691859792E-4</v>
      </c>
      <c r="FA415" s="240">
        <f t="shared" ca="1" si="747"/>
        <v>1.2831848076408651E-4</v>
      </c>
      <c r="FB415" s="240">
        <f t="shared" ca="1" si="748"/>
        <v>-2.4095993183665472E-4</v>
      </c>
      <c r="FC415" s="240">
        <f t="shared" ca="1" si="749"/>
        <v>-2.4541545593838494E-4</v>
      </c>
      <c r="FD415" s="240">
        <f t="shared" ca="1" si="750"/>
        <v>1.2169774856675278E-4</v>
      </c>
      <c r="FE415" s="240">
        <f t="shared" ca="1" si="751"/>
        <v>3.0455573761952777E-4</v>
      </c>
      <c r="FF415" s="240">
        <f t="shared" ca="1" si="752"/>
        <v>2.6304267267968957E-5</v>
      </c>
      <c r="FG415" s="240">
        <f t="shared" ca="1" si="753"/>
        <v>-2.9177290643353835E-4</v>
      </c>
      <c r="FH415" s="240">
        <f t="shared" ca="1" si="754"/>
        <v>-1.6809433386020921E-4</v>
      </c>
      <c r="FI415" s="240">
        <f t="shared" ca="1" si="755"/>
        <v>2.1008572346939159E-4</v>
      </c>
      <c r="FJ415" s="240">
        <f t="shared" ca="1" si="756"/>
        <v>2.7018766762761055E-4</v>
      </c>
      <c r="FK415" s="240">
        <f t="shared" ca="1" si="757"/>
        <v>-7.8785227293789976E-5</v>
      </c>
      <c r="FL415" s="240">
        <f t="shared" ca="1" si="758"/>
        <v>-3.084741650307402E-4</v>
      </c>
      <c r="FM415" s="240">
        <f t="shared" ca="1" si="759"/>
        <v>-7.1120988935568456E-5</v>
      </c>
      <c r="FN415" s="240">
        <f t="shared" ca="1" si="760"/>
        <v>2.7391218365781494E-4</v>
      </c>
      <c r="FO415" s="240">
        <f t="shared" ca="1" si="761"/>
        <v>2.0423145226131339E-4</v>
      </c>
      <c r="FP415" s="240">
        <f t="shared" ca="1" si="762"/>
        <v>-1.7466379363310349E-4</v>
      </c>
      <c r="FQ415" s="240">
        <f t="shared" ca="1" si="763"/>
        <v>-2.8911113226042385E-4</v>
      </c>
      <c r="FR415" s="240">
        <f t="shared" ca="1" si="764"/>
        <v>3.4167243775753747E-5</v>
      </c>
      <c r="FS415" s="240">
        <f t="shared" ca="1" si="765"/>
        <v>3.0571505833928666E-4</v>
      </c>
      <c r="FT415" s="240">
        <f t="shared" ca="1" si="766"/>
        <v>1.1439815597308128E-4</v>
      </c>
      <c r="FU415" s="240">
        <f t="shared" ca="1" si="767"/>
        <v>-2.5012208930140419E-4</v>
      </c>
      <c r="FV415" s="240">
        <f t="shared" ca="1" si="768"/>
        <v>-2.3594757648555349E-4</v>
      </c>
      <c r="FW415" s="240">
        <f t="shared" ca="1" si="769"/>
        <v>1.3546092013700512E-4</v>
      </c>
      <c r="FX415" s="240">
        <f t="shared" ca="1" si="770"/>
        <v>3.0177621397505655E-4</v>
      </c>
      <c r="FY415" s="240">
        <f t="shared" ca="1" si="771"/>
        <v>1.1190357387366696E-5</v>
      </c>
      <c r="FZ415" s="240">
        <f t="shared" ca="1" si="772"/>
        <v>-2.9633814387272812E-4</v>
      </c>
      <c r="GA415" s="240">
        <f t="shared" ca="1" si="773"/>
        <v>-1.5519894840815025E-4</v>
      </c>
      <c r="GB415" s="240">
        <f t="shared" ca="1" si="774"/>
        <v>2.2091760706271027E-4</v>
      </c>
      <c r="GC415" s="240">
        <f t="shared" ca="1" si="775"/>
        <v>2.6255614822394326E-4</v>
      </c>
      <c r="GD415" s="240">
        <f t="shared" ca="1" si="776"/>
        <v>-9.3325726802385371E-5</v>
      </c>
      <c r="GE415" s="240">
        <f t="shared" ca="1" si="777"/>
        <v>-3.0790875200003664E-4</v>
      </c>
      <c r="GF415" s="240">
        <f t="shared" ca="1" si="778"/>
        <v>-5.6305721107133028E-5</v>
      </c>
      <c r="GG415" s="240">
        <f t="shared" ca="1" si="779"/>
        <v>2.8054640351164798E-4</v>
      </c>
      <c r="GH415" s="240">
        <f t="shared" ca="1" si="780"/>
        <v>1.9264015230008232E-4</v>
      </c>
      <c r="GI415" s="240">
        <f t="shared" ca="1" si="781"/>
        <v>-1.8693092578671462E-4</v>
      </c>
      <c r="GJ415" s="240">
        <f t="shared" ca="1" si="782"/>
        <v>-2.8348117225436255E-4</v>
      </c>
      <c r="GK415" s="240">
        <f t="shared" ca="1" si="783"/>
        <v>4.9170313319615456E-5</v>
      </c>
      <c r="GL415" s="240">
        <f t="shared" ca="1" si="784"/>
        <v>3.0737599540695936E-4</v>
      </c>
      <c r="GM415" s="240">
        <f t="shared" ca="1" si="785"/>
        <v>1.0020223600424178E-4</v>
      </c>
      <c r="GN415" s="240">
        <f t="shared" ca="1" si="786"/>
        <v>-2.5868168074491885E-4</v>
      </c>
      <c r="GO415" s="240">
        <f t="shared" ca="1" si="787"/>
        <v>-2.2591127865440128E-4</v>
      </c>
      <c r="GP415" s="240">
        <f t="shared" ca="1" si="788"/>
        <v>1.4889775448567204E-4</v>
      </c>
      <c r="GQ415" s="240">
        <f t="shared" ca="1" si="789"/>
        <v>2.9826968499864335E-4</v>
      </c>
      <c r="GR415" s="240">
        <f t="shared" ca="1" si="790"/>
        <v>-3.9505110443500274E-6</v>
      </c>
      <c r="GS415" s="240">
        <f t="shared" ca="1" si="791"/>
        <v>-3.0018947676717529E-4</v>
      </c>
      <c r="GT415" s="240">
        <f t="shared" ca="1" si="792"/>
        <v>-1.4192967509556143E-4</v>
      </c>
      <c r="GU415" s="240">
        <f t="shared" ca="1" si="793"/>
        <v>2.3121728079051194E-4</v>
      </c>
      <c r="GV415" s="240">
        <f t="shared" ca="1" si="794"/>
        <v>2.5429210806200681E-4</v>
      </c>
      <c r="GW415" s="240">
        <f t="shared" ca="1" si="795"/>
        <v>-1.0764139646073729E-4</v>
      </c>
      <c r="GX415" s="240">
        <f t="shared" ca="1" si="796"/>
        <v>-3.0660155981614438E-4</v>
      </c>
      <c r="GY415" s="240">
        <f t="shared" ca="1" si="797"/>
        <v>-4.1354807864760532E-5</v>
      </c>
      <c r="GZ415" s="240">
        <f t="shared" ca="1" si="798"/>
        <v>2.8650476250645536E-4</v>
      </c>
      <c r="HA415" s="240">
        <f t="shared" ca="1" si="799"/>
        <v>1.8058476533866868E-4</v>
      </c>
      <c r="HB415" s="240">
        <f t="shared" ca="1" si="800"/>
        <v>-1.9874772496690404E-4</v>
      </c>
      <c r="HC415" s="240">
        <f t="shared" ca="1" si="801"/>
        <v>-2.7716828127431525E-4</v>
      </c>
      <c r="HD415" s="240">
        <f t="shared" ca="1" si="802"/>
        <v>6.4054927271879432E-5</v>
      </c>
      <c r="HE415" s="240">
        <f t="shared" ca="1" si="803"/>
        <v>3.082964367787391E-4</v>
      </c>
      <c r="HF415" s="240">
        <f t="shared" ca="1" si="804"/>
        <v>8.5764920072188739E-5</v>
      </c>
      <c r="HG415" s="240">
        <f t="shared" ca="1" si="805"/>
        <v>-2.6661808536167968E-4</v>
      </c>
      <c r="HH415" s="240">
        <f t="shared" ca="1" si="806"/>
        <v>-2.153307407654796E-4</v>
      </c>
      <c r="HI415" s="240">
        <f t="shared" ca="1" si="807"/>
        <v>1.6197588110187993E-4</v>
      </c>
      <c r="HJ415" s="240">
        <f t="shared" ca="1" si="808"/>
        <v>2.9404459822572935E-4</v>
      </c>
      <c r="HK415" s="240">
        <f t="shared" ca="1" si="809"/>
        <v>-1.9081862348936998E-5</v>
      </c>
      <c r="HL415" s="240">
        <f t="shared" ca="1" si="810"/>
        <v>-3.0331762691859754E-4</v>
      </c>
      <c r="HM415" s="240">
        <f t="shared" ca="1" si="811"/>
        <v>-1.2831848076408847E-4</v>
      </c>
      <c r="HN415" s="240">
        <f t="shared" ca="1" si="812"/>
        <v>2.4095993183665339E-4</v>
      </c>
      <c r="HO415" s="240">
        <f t="shared" ca="1" si="813"/>
        <v>2.4541545593838624E-4</v>
      </c>
      <c r="HP415" s="240">
        <f t="shared" ca="1" si="814"/>
        <v>-1.2169774856675086E-4</v>
      </c>
      <c r="HQ415" s="240">
        <f t="shared" ca="1" si="815"/>
        <v>-3.045557376195295E-4</v>
      </c>
      <c r="HR415" s="240">
        <f t="shared" ca="1" si="816"/>
        <v>-2.6304267267979799E-5</v>
      </c>
      <c r="HS415" s="240">
        <f t="shared" ca="1" si="817"/>
        <v>2.9177290643353482E-4</v>
      </c>
      <c r="HT415" s="240">
        <f t="shared" ca="1" si="818"/>
        <v>1.6809433386021834E-4</v>
      </c>
      <c r="HU415" s="240">
        <f t="shared" ca="1" si="819"/>
        <v>-2.1008572346938362E-4</v>
      </c>
      <c r="HV415" s="240">
        <f t="shared" ca="1" si="820"/>
        <v>-2.7018766762761581E-4</v>
      </c>
      <c r="HW415" s="240">
        <f t="shared" ca="1" si="821"/>
        <v>7.8785227293796413E-5</v>
      </c>
      <c r="HX415" s="240">
        <f t="shared" ca="1" si="822"/>
        <v>3.0847416503074015E-4</v>
      </c>
      <c r="HY415" s="240">
        <f t="shared" ca="1" si="823"/>
        <v>7.1120988935561977E-5</v>
      </c>
      <c r="HZ415" s="240">
        <f t="shared" ca="1" si="824"/>
        <v>-2.7391218365781797E-4</v>
      </c>
      <c r="IA415" s="240">
        <f t="shared" ca="1" si="825"/>
        <v>-2.0423145226130835E-4</v>
      </c>
      <c r="IB415" s="240">
        <f t="shared" ca="1" si="826"/>
        <v>1.7466379363310176E-4</v>
      </c>
      <c r="IC415" s="240">
        <f t="shared" ca="1" si="827"/>
        <v>2.8911113226042455E-4</v>
      </c>
      <c r="ID415" s="240">
        <f t="shared" ca="1" si="828"/>
        <v>-3.4167243775751647E-5</v>
      </c>
      <c r="IE415" s="240">
        <f t="shared" ca="1" si="829"/>
        <v>-1.5434853687539213E-4</v>
      </c>
      <c r="IF415" s="240">
        <f t="shared" ca="1" si="830"/>
        <v>-1.1439815597308323E-4</v>
      </c>
      <c r="IG415" s="240">
        <f t="shared" ca="1" si="831"/>
        <v>2.5012208930140294E-4</v>
      </c>
      <c r="IH415" s="240">
        <f t="shared" ca="1" si="832"/>
        <v>2.3594757648555482E-4</v>
      </c>
      <c r="II415" s="240">
        <f t="shared" ca="1" si="833"/>
        <v>-1.3546092013700322E-4</v>
      </c>
      <c r="IJ415" s="240">
        <f t="shared" ca="1" si="834"/>
        <v>-3.0177621397505698E-4</v>
      </c>
      <c r="IK415" s="240">
        <f t="shared" ca="1" si="835"/>
        <v>-1.1190357387368837E-5</v>
      </c>
      <c r="IL415" s="240">
        <f t="shared" ca="1" si="836"/>
        <v>2.9633814387272753E-4</v>
      </c>
      <c r="IM415" s="240">
        <f t="shared" ca="1" si="837"/>
        <v>1.5519894840815962E-4</v>
      </c>
      <c r="IN415" s="240">
        <f t="shared" ca="1" si="838"/>
        <v>-2.2091760706270268E-4</v>
      </c>
      <c r="IO415" s="240">
        <f t="shared" ca="1" si="839"/>
        <v>-2.6255614822394895E-4</v>
      </c>
      <c r="IP415" s="240">
        <f t="shared" ca="1" si="840"/>
        <v>9.3325726802374989E-5</v>
      </c>
      <c r="IQ415" s="240">
        <f t="shared" ca="1" si="841"/>
        <v>3.0790875200003735E-4</v>
      </c>
      <c r="IR415" s="240">
        <f t="shared" ca="1" si="842"/>
        <v>5.6305721107126496E-5</v>
      </c>
      <c r="IS415" s="240">
        <f t="shared" ca="1" si="843"/>
        <v>-2.8054640351165075E-4</v>
      </c>
      <c r="IT415" s="240">
        <f t="shared" ca="1" si="844"/>
        <v>-1.9264015230007714E-4</v>
      </c>
      <c r="IU415" s="240">
        <f t="shared" ca="1" si="845"/>
        <v>1.8693092578671991E-4</v>
      </c>
      <c r="IV415" s="240">
        <f t="shared" ca="1" si="846"/>
        <v>2.834811722543599E-4</v>
      </c>
      <c r="IW415" s="240">
        <f t="shared" ca="1" si="847"/>
        <v>-4.9170313319613396E-5</v>
      </c>
      <c r="IX415" s="240">
        <f t="shared" ca="1" si="848"/>
        <v>-3.073759954069592E-4</v>
      </c>
      <c r="IY415" s="240">
        <f t="shared" ca="1" si="849"/>
        <v>-1.0020223600424379E-4</v>
      </c>
      <c r="IZ415" s="240">
        <f t="shared" ca="1" si="850"/>
        <v>2.5868168074491771E-4</v>
      </c>
      <c r="JA415" s="240">
        <f t="shared" ca="1" si="851"/>
        <v>2.2591127865440275E-4</v>
      </c>
      <c r="JB415" s="240">
        <f t="shared" ca="1" si="852"/>
        <v>-1.4889775448567017E-4</v>
      </c>
    </row>
    <row r="416" spans="2:262">
      <c r="B416" s="248">
        <v>55</v>
      </c>
      <c r="C416" s="247">
        <f t="shared" si="853"/>
        <v>1.0742187500000005E-3</v>
      </c>
      <c r="D416" s="244">
        <f t="shared" ca="1" si="597"/>
        <v>12.230276857336596</v>
      </c>
      <c r="E416" s="243">
        <f ca="1">BI361</f>
        <v>0.23027685733659575</v>
      </c>
      <c r="F416" s="242">
        <v>55</v>
      </c>
      <c r="G416" s="240">
        <f t="shared" ca="1" si="854"/>
        <v>-1.3222702107818004E-3</v>
      </c>
      <c r="H416" s="240">
        <f t="shared" ca="1" si="598"/>
        <v>1.3365067281447983E-4</v>
      </c>
      <c r="I416" s="240">
        <f t="shared" ca="1" si="599"/>
        <v>1.3808362671047056E-3</v>
      </c>
      <c r="J416" s="240">
        <f t="shared" ca="1" si="600"/>
        <v>4.7143520433796747E-4</v>
      </c>
      <c r="K416" s="240">
        <f t="shared" ca="1" si="601"/>
        <v>-1.1742521912565934E-3</v>
      </c>
      <c r="L416" s="240">
        <f t="shared" ca="1" si="602"/>
        <v>-9.8599542706045008E-4</v>
      </c>
      <c r="M416" s="240">
        <f t="shared" ca="1" si="603"/>
        <v>7.4218654954069966E-4</v>
      </c>
      <c r="N416" s="240">
        <f t="shared" ca="1" si="604"/>
        <v>1.311223413924681E-3</v>
      </c>
      <c r="O416" s="240">
        <f t="shared" ca="1" si="605"/>
        <v>-1.6760519731345467E-4</v>
      </c>
      <c r="P416" s="240">
        <f t="shared" ca="1" si="606"/>
        <v>-1.3846684271009108E-3</v>
      </c>
      <c r="Q416" s="240">
        <f t="shared" ca="1" si="607"/>
        <v>-4.3915994185428944E-4</v>
      </c>
      <c r="R416" s="240">
        <f t="shared" ca="1" si="608"/>
        <v>1.1922274513259245E-3</v>
      </c>
      <c r="S416" s="240">
        <f t="shared" ca="1" si="609"/>
        <v>9.6159696812343591E-4</v>
      </c>
      <c r="T416" s="240">
        <f t="shared" ca="1" si="610"/>
        <v>-7.7085327483206254E-4</v>
      </c>
      <c r="U416" s="241">
        <f t="shared" ca="1" si="611"/>
        <v>-1.2993867851128149E-3</v>
      </c>
      <c r="V416" s="240">
        <f t="shared" ca="1" si="612"/>
        <v>2.0145876270873038E-4</v>
      </c>
      <c r="W416" s="240">
        <f t="shared" ca="1" si="613"/>
        <v>1.3876665146127175E-3</v>
      </c>
      <c r="X416" s="240">
        <f t="shared" ca="1" si="614"/>
        <v>4.0662014584288514E-4</v>
      </c>
      <c r="Y416" s="240">
        <f t="shared" ca="1" si="615"/>
        <v>-1.2094845581588306E-3</v>
      </c>
      <c r="Z416" s="240">
        <f t="shared" ca="1" si="616"/>
        <v>-9.3661927912925267E-4</v>
      </c>
      <c r="AA416" s="240">
        <f t="shared" ca="1" si="617"/>
        <v>7.9905566693472502E-4</v>
      </c>
      <c r="AB416" s="240">
        <f t="shared" ca="1" si="618"/>
        <v>1.2867674542887989E-3</v>
      </c>
      <c r="AC416" s="240">
        <f t="shared" ca="1" si="619"/>
        <v>-2.3519097687837645E-4</v>
      </c>
      <c r="AD416" s="240">
        <f t="shared" ca="1" si="620"/>
        <v>-1.3898287237043151E-3</v>
      </c>
      <c r="AE416" s="240">
        <f t="shared" ca="1" si="621"/>
        <v>-3.7383541706012915E-4</v>
      </c>
      <c r="AF416" s="240">
        <f t="shared" ca="1" si="622"/>
        <v>1.2260131167194451E-3</v>
      </c>
      <c r="AG416" s="240">
        <f t="shared" ca="1" si="623"/>
        <v>9.1107740570376869E-4</v>
      </c>
      <c r="AH416" s="240">
        <f t="shared" ca="1" si="624"/>
        <v>-8.2677673778224609E-4</v>
      </c>
      <c r="AI416" s="240">
        <f t="shared" ca="1" si="625"/>
        <v>-1.2733730228656516E-3</v>
      </c>
      <c r="AJ416" s="240">
        <f t="shared" ca="1" si="626"/>
        <v>2.6878152079791277E-4</v>
      </c>
      <c r="AK416" s="240">
        <f t="shared" ca="1" si="627"/>
        <v>1.3911537519417962E-3</v>
      </c>
      <c r="AL416" s="240">
        <f t="shared" ca="1" si="628"/>
        <v>3.4082550380074754E-4</v>
      </c>
      <c r="AM416" s="240">
        <f t="shared" ca="1" si="629"/>
        <v>-1.2418031708221287E-3</v>
      </c>
      <c r="AN416" s="240">
        <f t="shared" ca="1" si="630"/>
        <v>-8.8498673331647128E-4</v>
      </c>
      <c r="AO416" s="240">
        <f t="shared" ca="1" si="631"/>
        <v>8.5399978923809646E-4</v>
      </c>
      <c r="AP416" s="240">
        <f t="shared" ca="1" si="632"/>
        <v>1.2592115591480162E-3</v>
      </c>
      <c r="AQ416" s="240">
        <f t="shared" ca="1" si="633"/>
        <v>-3.0221016077970403E-4</v>
      </c>
      <c r="AR416" s="240">
        <f t="shared" ca="1" si="634"/>
        <v>-1.3916408011776966E-3</v>
      </c>
      <c r="AS416" s="240">
        <f t="shared" ca="1" si="635"/>
        <v>-3.0761029000216295E-4</v>
      </c>
      <c r="AT416" s="240">
        <f t="shared" ca="1" si="636"/>
        <v>1.2568452091287199E-3</v>
      </c>
      <c r="AU416" s="240">
        <f t="shared" ca="1" si="637"/>
        <v>8.5836297801280929E-4</v>
      </c>
      <c r="AV416" s="240">
        <f t="shared" ca="1" si="638"/>
        <v>-8.8070842315401878E-4</v>
      </c>
      <c r="AW416" s="240">
        <f t="shared" ca="1" si="639"/>
        <v>-1.2442915934721031E-3</v>
      </c>
      <c r="AX416" s="240">
        <f t="shared" ca="1" si="640"/>
        <v>3.3545676066100742E-4</v>
      </c>
      <c r="AY416" s="240">
        <f t="shared" ca="1" si="641"/>
        <v>1.3912895780317693E-3</v>
      </c>
      <c r="AZ416" s="240">
        <f t="shared" ca="1" si="642"/>
        <v>2.7420978326717061E-4</v>
      </c>
      <c r="BA416" s="240">
        <f t="shared" ca="1" si="643"/>
        <v>-1.271130170877802E-3</v>
      </c>
      <c r="BB416" s="240">
        <f t="shared" ca="1" si="644"/>
        <v>-8.3122217694744363E-4</v>
      </c>
      <c r="BC416" s="240">
        <f t="shared" ca="1" si="645"/>
        <v>9.0688655124764983E-4</v>
      </c>
      <c r="BD416" s="240">
        <f t="shared" ca="1" si="646"/>
        <v>1.2286221130673374E-3</v>
      </c>
      <c r="BE416" s="240">
        <f t="shared" ca="1" si="647"/>
        <v>-3.6850129393323428E-4</v>
      </c>
      <c r="BF416" s="240">
        <f t="shared" ca="1" si="648"/>
        <v>-1.3901002940677031E-3</v>
      </c>
      <c r="BG416" s="240">
        <f t="shared" ca="1" si="649"/>
        <v>-2.4064410281209243E-4</v>
      </c>
      <c r="BH416" s="240">
        <f t="shared" ca="1" si="650"/>
        <v>1.2846494513425698E-3</v>
      </c>
      <c r="BI416" s="240">
        <f t="shared" ca="1" si="651"/>
        <v>8.0358067872409161E-4</v>
      </c>
      <c r="BJ416" s="240">
        <f t="shared" ca="1" si="652"/>
        <v>-9.3251840479347393E-4</v>
      </c>
      <c r="BK416" s="240">
        <f t="shared" ca="1" si="653"/>
        <v>-1.2122125566428042E-3</v>
      </c>
      <c r="BL416" s="240">
        <f t="shared" ca="1" si="654"/>
        <v>4.0132385580513718E-4</v>
      </c>
      <c r="BM416" s="240">
        <f t="shared" ca="1" si="655"/>
        <v>1.3880736656656891E-3</v>
      </c>
      <c r="BN416" s="240">
        <f t="shared" ca="1" si="656"/>
        <v>2.0693346734775291E-4</v>
      </c>
      <c r="BO416" s="240">
        <f t="shared" ca="1" si="657"/>
        <v>-1.2973949070139814E-3</v>
      </c>
      <c r="BP416" s="240">
        <f t="shared" ca="1" si="658"/>
        <v>-7.7545513354769372E-4</v>
      </c>
      <c r="BQ416" s="240">
        <f t="shared" ca="1" si="659"/>
        <v>9.5758854412135962E-4</v>
      </c>
      <c r="BR416" s="240">
        <f t="shared" ca="1" si="660"/>
        <v>1.1950728087016967E-3</v>
      </c>
      <c r="BS416" s="240">
        <f t="shared" ca="1" si="661"/>
        <v>-4.3390467519276854E-4</v>
      </c>
      <c r="BT416" s="240">
        <f t="shared" ca="1" si="662"/>
        <v>-1.3852109135908956E-3</v>
      </c>
      <c r="BU416" s="240">
        <f t="shared" ca="1" si="663"/>
        <v>-1.7309818290042354E-4</v>
      </c>
      <c r="BV416" s="240">
        <f t="shared" ca="1" si="664"/>
        <v>1.3093588605061284E-3</v>
      </c>
      <c r="BW416" s="240">
        <f t="shared" ca="1" si="665"/>
        <v>7.4686248319498136E-4</v>
      </c>
      <c r="BX416" s="240">
        <f t="shared" ca="1" si="666"/>
        <v>-9.8208186791680862E-4</v>
      </c>
      <c r="BY416" s="240">
        <f t="shared" ca="1" si="667"/>
        <v>-1.1772131935872778E-3</v>
      </c>
      <c r="BZ416" s="240">
        <f t="shared" ca="1" si="668"/>
        <v>4.6622412662880466E-4</v>
      </c>
      <c r="CA416" s="240">
        <f t="shared" ca="1" si="669"/>
        <v>1.3815137622581271E-3</v>
      </c>
      <c r="CB416" s="240">
        <f t="shared" ca="1" si="670"/>
        <v>1.3915863058027312E-4</v>
      </c>
      <c r="CC416" s="240">
        <f t="shared" ca="1" si="671"/>
        <v>-1.3205341051807881E-3</v>
      </c>
      <c r="CD416" s="240">
        <f t="shared" ca="1" si="672"/>
        <v>-7.1781995080937955E-4</v>
      </c>
      <c r="CE416" s="240">
        <f t="shared" ca="1" si="673"/>
        <v>1.0059836223174309E-3</v>
      </c>
      <c r="CF416" s="240">
        <f t="shared" ca="1" si="674"/>
        <v>1.1586444692638783E-3</v>
      </c>
      <c r="CG416" s="240">
        <f t="shared" ca="1" si="675"/>
        <v>-4.9826274208420265E-4</v>
      </c>
      <c r="CH416" s="240">
        <f t="shared" ca="1" si="676"/>
        <v>-1.3769844386931013E-3</v>
      </c>
      <c r="CI416" s="240">
        <f t="shared" ca="1" si="677"/>
        <v>-1.051352543045374E-4</v>
      </c>
      <c r="CJ416" s="240">
        <f t="shared" ca="1" si="678"/>
        <v>1.3309139094884372E-3</v>
      </c>
      <c r="CK416" s="240">
        <f t="shared" ca="1" si="679"/>
        <v>6.883450305264268E-4</v>
      </c>
      <c r="CL416" s="240">
        <f t="shared" ca="1" si="680"/>
        <v>-1.0292794098001198E-3</v>
      </c>
      <c r="CM416" s="240">
        <f t="shared" ca="1" si="681"/>
        <v>-1.139377820836702E-3</v>
      </c>
      <c r="CN416" s="240">
        <f t="shared" ca="1" si="682"/>
        <v>5.3000122269501303E-4</v>
      </c>
      <c r="CO416" s="240">
        <f t="shared" ca="1" si="683"/>
        <v>1.3716256711909713E-3</v>
      </c>
      <c r="CP416" s="240">
        <f t="shared" ca="1" si="684"/>
        <v>7.1048548482869028E-5</v>
      </c>
      <c r="CQ416" s="240">
        <f t="shared" ca="1" si="685"/>
        <v>-1.3404920210230873E-3</v>
      </c>
      <c r="CR416" s="240">
        <f t="shared" ca="1" si="686"/>
        <v>-6.5845547693596409E-4</v>
      </c>
      <c r="CS416" s="240">
        <f t="shared" ca="1" si="687"/>
        <v>1.0519551978535812E-3</v>
      </c>
      <c r="CT416" s="240">
        <f t="shared" ca="1" si="688"/>
        <v>1.1194248538143343E-3</v>
      </c>
      <c r="CU416" s="240">
        <f t="shared" ca="1" si="689"/>
        <v>-5.6142045038729417E-4</v>
      </c>
      <c r="CV416" s="240">
        <f t="shared" ca="1" si="690"/>
        <v>-1.3654406876729037E-3</v>
      </c>
      <c r="CW416" s="240">
        <f t="shared" ca="1" si="691"/>
        <v>-3.6919045672270927E-5</v>
      </c>
      <c r="CX416" s="240">
        <f t="shared" ca="1" si="692"/>
        <v>1.3492626702885032E-3</v>
      </c>
      <c r="CY416" s="240">
        <f t="shared" ca="1" si="693"/>
        <v>6.281692943874307E-4</v>
      </c>
      <c r="CZ416" s="240">
        <f t="shared" ca="1" si="694"/>
        <v>-1.0739973274310067E-3</v>
      </c>
      <c r="DA416" s="240">
        <f t="shared" ca="1" si="695"/>
        <v>-1.0987975871180203E-3</v>
      </c>
      <c r="DB416" s="240">
        <f t="shared" ca="1" si="696"/>
        <v>5.9250149939314278E-4</v>
      </c>
      <c r="DC416" s="240">
        <f t="shared" ca="1" si="697"/>
        <v>1.3584332137416976E-3</v>
      </c>
      <c r="DD416" s="240">
        <f t="shared" ca="1" si="698"/>
        <v>2.7673042090320789E-6</v>
      </c>
      <c r="DE416" s="240">
        <f t="shared" ca="1" si="699"/>
        <v>-1.3572205741735083E-3</v>
      </c>
      <c r="DF416" s="240">
        <f t="shared" ca="1" si="700"/>
        <v>-5.9750472614470362E-4</v>
      </c>
      <c r="DG416" s="240">
        <f t="shared" ca="1" si="701"/>
        <v>1.0953925211777094E-3</v>
      </c>
      <c r="DH416" s="240">
        <f t="shared" ca="1" si="702"/>
        <v>1.0775084458419023E-3</v>
      </c>
      <c r="DI416" s="240">
        <f t="shared" ca="1" si="703"/>
        <v>-6.2322564765077929E-4</v>
      </c>
      <c r="DJ416" s="240">
        <f t="shared" ca="1" si="704"/>
        <v>-1.3506074704376185E-3</v>
      </c>
      <c r="DK416" s="240">
        <f t="shared" ca="1" si="705"/>
        <v>3.1386104174746629E-5</v>
      </c>
      <c r="DL416" s="240">
        <f t="shared" ca="1" si="706"/>
        <v>1.3643609391343864E-3</v>
      </c>
      <c r="DM416" s="240">
        <f t="shared" ca="1" si="707"/>
        <v>5.6648024339712348E-4</v>
      </c>
      <c r="DN416" s="240">
        <f t="shared" ca="1" si="708"/>
        <v>-1.1161278914290436E-3</v>
      </c>
      <c r="DO416" s="240">
        <f t="shared" ca="1" si="709"/>
        <v>-1.05557025376867E-3</v>
      </c>
      <c r="DP416" s="240">
        <f t="shared" ca="1" si="710"/>
        <v>6.5357438808221434E-4</v>
      </c>
      <c r="DQ416" s="240">
        <f t="shared" ca="1" si="711"/>
        <v>1.3419681716958234E-3</v>
      </c>
      <c r="DR416" s="240">
        <f t="shared" ca="1" si="712"/>
        <v>-6.5520606743011962E-5</v>
      </c>
      <c r="DS416" s="240">
        <f t="shared" ca="1" si="713"/>
        <v>-1.3706794640822638E-3</v>
      </c>
      <c r="DT416" s="240">
        <f t="shared" ca="1" si="714"/>
        <v>-5.3511453413294539E-4</v>
      </c>
      <c r="DU416" s="240">
        <f t="shared" ca="1" si="715"/>
        <v>1.1361909479732676E-3</v>
      </c>
      <c r="DV416" s="240">
        <f t="shared" ca="1" si="716"/>
        <v>1.0329962256448559E-3</v>
      </c>
      <c r="DW416" s="240">
        <f t="shared" ca="1" si="717"/>
        <v>-6.8352943974095426E-4</v>
      </c>
      <c r="DX416" s="240">
        <f t="shared" ca="1" si="718"/>
        <v>-1.3325205215068106E-3</v>
      </c>
      <c r="DY416" s="240">
        <f t="shared" ca="1" si="719"/>
        <v>9.9615642147709085E-5</v>
      </c>
      <c r="DZ416" s="240">
        <f t="shared" ca="1" si="720"/>
        <v>1.3761723429739912E-3</v>
      </c>
      <c r="EA416" s="240">
        <f t="shared" ca="1" si="721"/>
        <v>5.0342649188266347E-4</v>
      </c>
      <c r="EB416" s="240">
        <f t="shared" ca="1" si="722"/>
        <v>-1.1555696055753713E-3</v>
      </c>
      <c r="EC416" s="240">
        <f t="shared" ca="1" si="723"/>
        <v>-1.0097999592209566E-3</v>
      </c>
      <c r="ED416" s="240">
        <f t="shared" ca="1" si="724"/>
        <v>7.1307275882404064E-4</v>
      </c>
      <c r="EE416" s="240">
        <f t="shared" ca="1" si="725"/>
        <v>1.3222702107817926E-3</v>
      </c>
      <c r="EF416" s="240">
        <f t="shared" ca="1" si="726"/>
        <v>-1.336506728144847E-4</v>
      </c>
      <c r="EG416" s="240">
        <f t="shared" ca="1" si="727"/>
        <v>-1.3808362671047087E-3</v>
      </c>
      <c r="EH416" s="240">
        <f t="shared" ca="1" si="728"/>
        <v>-4.7143520433796352E-4</v>
      </c>
      <c r="EI416" s="240">
        <f t="shared" ca="1" si="729"/>
        <v>1.1742521912566062E-3</v>
      </c>
      <c r="EJ416" s="240">
        <f t="shared" ca="1" si="730"/>
        <v>9.8599542706044791E-4</v>
      </c>
      <c r="EK416" s="240">
        <f t="shared" ca="1" si="731"/>
        <v>-7.4218654954071896E-4</v>
      </c>
      <c r="EL416" s="240">
        <f t="shared" ca="1" si="732"/>
        <v>-1.3112234139246799E-3</v>
      </c>
      <c r="EM416" s="240">
        <f t="shared" ca="1" si="733"/>
        <v>1.6760519731347728E-4</v>
      </c>
      <c r="EN416" s="240">
        <f t="shared" ca="1" si="734"/>
        <v>1.384668427100911E-3</v>
      </c>
      <c r="EO416" s="240">
        <f t="shared" ca="1" si="735"/>
        <v>4.3915994185426797E-4</v>
      </c>
      <c r="EP416" s="240">
        <f t="shared" ca="1" si="736"/>
        <v>-1.1922274513259247E-3</v>
      </c>
      <c r="EQ416" s="240">
        <f t="shared" ca="1" si="737"/>
        <v>-9.6159696812342138E-4</v>
      </c>
      <c r="ER416" s="240">
        <f t="shared" ca="1" si="738"/>
        <v>7.7085327483206287E-4</v>
      </c>
      <c r="ES416" s="240">
        <f t="shared" ca="1" si="739"/>
        <v>1.2993867851128077E-3</v>
      </c>
      <c r="ET416" s="240">
        <f t="shared" ca="1" si="740"/>
        <v>-2.0145876270873092E-4</v>
      </c>
      <c r="EU416" s="240">
        <f t="shared" ca="1" si="741"/>
        <v>-1.3876665146127193E-3</v>
      </c>
      <c r="EV416" s="240">
        <f t="shared" ca="1" si="742"/>
        <v>-4.066201458428846E-4</v>
      </c>
      <c r="EW416" s="240">
        <f t="shared" ca="1" si="743"/>
        <v>1.2094845581588408E-3</v>
      </c>
      <c r="EX416" s="240">
        <f t="shared" ca="1" si="744"/>
        <v>9.3661927912925224E-4</v>
      </c>
      <c r="EY416" s="240">
        <f t="shared" ca="1" si="745"/>
        <v>-7.9905566693474171E-4</v>
      </c>
      <c r="EZ416" s="240">
        <f t="shared" ca="1" si="746"/>
        <v>-1.2867674542887987E-3</v>
      </c>
      <c r="FA416" s="240">
        <f t="shared" ca="1" si="747"/>
        <v>2.351909768783964E-4</v>
      </c>
      <c r="FB416" s="240">
        <f t="shared" ca="1" si="748"/>
        <v>1.3898287237043149E-3</v>
      </c>
      <c r="FC416" s="240">
        <f t="shared" ca="1" si="749"/>
        <v>3.738354170601144E-4</v>
      </c>
      <c r="FD416" s="240">
        <f t="shared" ca="1" si="750"/>
        <v>-1.2260131167194429E-3</v>
      </c>
      <c r="FE416" s="240">
        <f t="shared" ca="1" si="751"/>
        <v>-9.1107740570375709E-4</v>
      </c>
      <c r="FF416" s="240">
        <f t="shared" ca="1" si="752"/>
        <v>8.2677673778224251E-4</v>
      </c>
      <c r="FG416" s="240">
        <f t="shared" ca="1" si="753"/>
        <v>1.2733730228656453E-3</v>
      </c>
      <c r="FH416" s="240">
        <f t="shared" ca="1" si="754"/>
        <v>-2.6878152079790843E-4</v>
      </c>
      <c r="FI416" s="240">
        <f t="shared" ca="1" si="755"/>
        <v>-1.3911537519417964E-3</v>
      </c>
      <c r="FJ416" s="240">
        <f t="shared" ca="1" si="756"/>
        <v>-3.4082550380075199E-4</v>
      </c>
      <c r="FK416" s="240">
        <f t="shared" ca="1" si="757"/>
        <v>1.2418031708221354E-3</v>
      </c>
      <c r="FL416" s="240">
        <f t="shared" ca="1" si="758"/>
        <v>8.8498673331647475E-4</v>
      </c>
      <c r="FM416" s="240">
        <f t="shared" ca="1" si="759"/>
        <v>-8.539997892381085E-4</v>
      </c>
      <c r="FN416" s="240">
        <f t="shared" ca="1" si="760"/>
        <v>-1.2592115591480181E-3</v>
      </c>
      <c r="FO416" s="240">
        <f t="shared" ca="1" si="761"/>
        <v>3.0221016077971893E-4</v>
      </c>
      <c r="FP416" s="240">
        <f t="shared" ca="1" si="762"/>
        <v>1.3916408011776966E-3</v>
      </c>
      <c r="FQ416" s="240">
        <f t="shared" ca="1" si="763"/>
        <v>3.0761029000214788E-4</v>
      </c>
      <c r="FR416" s="240">
        <f t="shared" ca="1" si="764"/>
        <v>-1.2568452091287182E-3</v>
      </c>
      <c r="FS416" s="240">
        <f t="shared" ca="1" si="765"/>
        <v>-8.5836297801279715E-4</v>
      </c>
      <c r="FT416" s="240">
        <f t="shared" ca="1" si="766"/>
        <v>8.8070842315401531E-4</v>
      </c>
      <c r="FU416" s="240">
        <f t="shared" ca="1" si="767"/>
        <v>1.2442915934720964E-3</v>
      </c>
      <c r="FV416" s="240">
        <f t="shared" ca="1" si="768"/>
        <v>-3.3545676066100313E-4</v>
      </c>
      <c r="FW416" s="240">
        <f t="shared" ca="1" si="769"/>
        <v>-1.3912895780317689E-3</v>
      </c>
      <c r="FX416" s="240">
        <f t="shared" ca="1" si="770"/>
        <v>-2.7420978326717495E-4</v>
      </c>
      <c r="FY416" s="240">
        <f t="shared" ca="1" si="771"/>
        <v>1.2711301708778081E-3</v>
      </c>
      <c r="FZ416" s="240">
        <f t="shared" ca="1" si="772"/>
        <v>8.3122217694745501E-4</v>
      </c>
      <c r="GA416" s="240">
        <f t="shared" ca="1" si="773"/>
        <v>-9.0688655124765405E-4</v>
      </c>
      <c r="GB416" s="240">
        <f t="shared" ca="1" si="774"/>
        <v>-1.2286221130673441E-3</v>
      </c>
      <c r="GC416" s="240">
        <f t="shared" ca="1" si="775"/>
        <v>3.6850129393323954E-4</v>
      </c>
      <c r="GD416" s="240">
        <f t="shared" ca="1" si="776"/>
        <v>1.3901002940677038E-3</v>
      </c>
      <c r="GE416" s="240">
        <f t="shared" ca="1" si="777"/>
        <v>2.4064410281208722E-4</v>
      </c>
      <c r="GF416" s="240">
        <f t="shared" ca="1" si="778"/>
        <v>-1.2846494513425641E-3</v>
      </c>
      <c r="GG416" s="240">
        <f t="shared" ca="1" si="779"/>
        <v>-8.0358067872408749E-4</v>
      </c>
      <c r="GH416" s="240">
        <f t="shared" ca="1" si="780"/>
        <v>9.3251840479346331E-4</v>
      </c>
      <c r="GI416" s="240">
        <f t="shared" ca="1" si="781"/>
        <v>1.2122125566428014E-3</v>
      </c>
      <c r="GJ416" s="240">
        <f t="shared" ca="1" si="782"/>
        <v>-4.0132385580512342E-4</v>
      </c>
      <c r="GK416" s="240">
        <f t="shared" ca="1" si="783"/>
        <v>-1.3880736656656889E-3</v>
      </c>
      <c r="GL416" s="240">
        <f t="shared" ca="1" si="784"/>
        <v>-2.0693346734776711E-4</v>
      </c>
      <c r="GM416" s="240">
        <f t="shared" ca="1" si="785"/>
        <v>1.2973949070139833E-3</v>
      </c>
      <c r="GN416" s="240">
        <f t="shared" ca="1" si="786"/>
        <v>7.7545513354770543E-4</v>
      </c>
      <c r="GO416" s="240">
        <f t="shared" ca="1" si="787"/>
        <v>-9.5758854412136374E-4</v>
      </c>
      <c r="GP416" s="240">
        <f t="shared" ca="1" si="788"/>
        <v>-1.1950728087016837E-3</v>
      </c>
      <c r="GQ416" s="240">
        <f t="shared" ca="1" si="789"/>
        <v>4.3390467519281126E-4</v>
      </c>
      <c r="GR416" s="240">
        <f t="shared" ca="1" si="790"/>
        <v>1.3852109135908967E-3</v>
      </c>
      <c r="GS416" s="240">
        <f t="shared" ca="1" si="791"/>
        <v>1.7309818290041823E-4</v>
      </c>
      <c r="GT416" s="240">
        <f t="shared" ca="1" si="792"/>
        <v>-1.3093588605061369E-3</v>
      </c>
      <c r="GU416" s="240">
        <f t="shared" ca="1" si="793"/>
        <v>-7.4686248319494331E-4</v>
      </c>
      <c r="GV416" s="240">
        <f t="shared" ca="1" si="794"/>
        <v>9.8208186791679843E-4</v>
      </c>
      <c r="GW416" s="240">
        <f t="shared" ca="1" si="795"/>
        <v>1.1772131935872748E-3</v>
      </c>
      <c r="GX416" s="240">
        <f t="shared" ca="1" si="796"/>
        <v>-4.6622412662882852E-4</v>
      </c>
      <c r="GY416" s="240">
        <f t="shared" ca="1" si="797"/>
        <v>-1.3815137622581219E-3</v>
      </c>
      <c r="GZ416" s="240">
        <f t="shared" ca="1" si="798"/>
        <v>-1.3915863058028733E-4</v>
      </c>
      <c r="HA416" s="240">
        <f t="shared" ca="1" si="799"/>
        <v>1.3205341051807898E-3</v>
      </c>
      <c r="HB416" s="240">
        <f t="shared" ca="1" si="800"/>
        <v>7.1781995080935775E-4</v>
      </c>
      <c r="HC416" s="240">
        <f t="shared" ca="1" si="801"/>
        <v>-1.0059836223174621E-3</v>
      </c>
      <c r="HD416" s="240">
        <f t="shared" ca="1" si="802"/>
        <v>-1.1586444692638863E-3</v>
      </c>
      <c r="HE416" s="240">
        <f t="shared" ca="1" si="803"/>
        <v>4.9826274208420774E-4</v>
      </c>
      <c r="HF416" s="240">
        <f t="shared" ca="1" si="804"/>
        <v>1.3769844386930976E-3</v>
      </c>
      <c r="HG416" s="240">
        <f t="shared" ca="1" si="805"/>
        <v>1.0513525430449252E-4</v>
      </c>
      <c r="HH416" s="240">
        <f t="shared" ca="1" si="806"/>
        <v>-1.3309139094884331E-3</v>
      </c>
      <c r="HI416" s="240">
        <f t="shared" ca="1" si="807"/>
        <v>-6.8834503052642225E-4</v>
      </c>
      <c r="HJ416" s="240">
        <f t="shared" ca="1" si="808"/>
        <v>1.0292794098001369E-3</v>
      </c>
      <c r="HK416" s="240">
        <f t="shared" ca="1" si="809"/>
        <v>1.1393778208366762E-3</v>
      </c>
      <c r="HL416" s="240">
        <f t="shared" ca="1" si="810"/>
        <v>-5.3000122269499981E-4</v>
      </c>
      <c r="HM416" s="240">
        <f t="shared" ca="1" si="811"/>
        <v>-1.3716256711909704E-3</v>
      </c>
      <c r="HN416" s="240">
        <f t="shared" ca="1" si="812"/>
        <v>-7.1048548482843658E-5</v>
      </c>
      <c r="HO416" s="240">
        <f t="shared" ca="1" si="813"/>
        <v>1.3404920210230995E-3</v>
      </c>
      <c r="HP416" s="240">
        <f t="shared" ca="1" si="814"/>
        <v>6.5845547693597645E-4</v>
      </c>
      <c r="HQ416" s="240">
        <f t="shared" ca="1" si="815"/>
        <v>-1.0519551978535849E-3</v>
      </c>
      <c r="HR416" s="240">
        <f t="shared" ca="1" si="816"/>
        <v>-1.1194248538143193E-3</v>
      </c>
      <c r="HS416" s="240">
        <f t="shared" ca="1" si="817"/>
        <v>5.6142045038733537E-4</v>
      </c>
      <c r="HT416" s="240">
        <f t="shared" ca="1" si="818"/>
        <v>1.3654406876729066E-3</v>
      </c>
      <c r="HU416" s="240">
        <f t="shared" ca="1" si="819"/>
        <v>3.6919045672265506E-5</v>
      </c>
      <c r="HV416" s="240">
        <f t="shared" ca="1" si="820"/>
        <v>-1.3492626702885048E-3</v>
      </c>
      <c r="HW416" s="240">
        <f t="shared" ca="1" si="821"/>
        <v>-6.2816929438739069E-4</v>
      </c>
      <c r="HX416" s="240">
        <f t="shared" ca="1" si="822"/>
        <v>1.0739973274309852E-3</v>
      </c>
      <c r="HY416" s="240">
        <f t="shared" ca="1" si="823"/>
        <v>1.0987975871180168E-3</v>
      </c>
      <c r="HZ416" s="240">
        <f t="shared" ca="1" si="824"/>
        <v>-5.9250149939314776E-4</v>
      </c>
      <c r="IA416" s="240">
        <f t="shared" ca="1" si="825"/>
        <v>-1.3584332137416878E-3</v>
      </c>
      <c r="IB416" s="240">
        <f t="shared" ca="1" si="826"/>
        <v>-2.7673042090661229E-6</v>
      </c>
      <c r="IC416" s="240">
        <f t="shared" ca="1" si="827"/>
        <v>1.3572205741735096E-3</v>
      </c>
      <c r="ID416" s="240">
        <f t="shared" ca="1" si="828"/>
        <v>5.9750472614469863E-4</v>
      </c>
      <c r="IE416" s="240">
        <f t="shared" ca="1" si="829"/>
        <v>-2.5930640780842521E-5</v>
      </c>
      <c r="IF416" s="240">
        <f t="shared" ca="1" si="830"/>
        <v>-1.077508445841924E-3</v>
      </c>
      <c r="IG416" s="240">
        <f t="shared" ca="1" si="831"/>
        <v>6.2322564765078428E-4</v>
      </c>
      <c r="IH416" s="240">
        <f t="shared" ca="1" si="832"/>
        <v>1.3506074704376172E-3</v>
      </c>
      <c r="II416" s="240">
        <f t="shared" ca="1" si="833"/>
        <v>-3.1386104174791624E-5</v>
      </c>
      <c r="IJ416" s="240">
        <f t="shared" ca="1" si="834"/>
        <v>-1.3643609391343796E-3</v>
      </c>
      <c r="IK416" s="240">
        <f t="shared" ca="1" si="835"/>
        <v>-5.6648024339711839E-4</v>
      </c>
      <c r="IL416" s="240">
        <f t="shared" ca="1" si="836"/>
        <v>1.1161278914290471E-3</v>
      </c>
      <c r="IM416" s="240">
        <f t="shared" ca="1" si="837"/>
        <v>1.0555702537686407E-3</v>
      </c>
      <c r="IN416" s="240">
        <f t="shared" ca="1" si="838"/>
        <v>-6.535743880821842E-4</v>
      </c>
      <c r="IO416" s="240">
        <f t="shared" ca="1" si="839"/>
        <v>-1.3419681716958221E-3</v>
      </c>
      <c r="IP416" s="240">
        <f t="shared" ca="1" si="840"/>
        <v>6.5520606743017383E-5</v>
      </c>
      <c r="IQ416" s="240">
        <f t="shared" ca="1" si="841"/>
        <v>1.3706794640822716E-3</v>
      </c>
      <c r="IR416" s="240">
        <f t="shared" ca="1" si="842"/>
        <v>5.3511453413297694E-4</v>
      </c>
      <c r="IS416" s="240">
        <f t="shared" ca="1" si="843"/>
        <v>-1.1361909479732709E-3</v>
      </c>
      <c r="IT416" s="240">
        <f t="shared" ca="1" si="844"/>
        <v>-1.0329962256448522E-3</v>
      </c>
      <c r="IU416" s="240">
        <f t="shared" ca="1" si="845"/>
        <v>6.835294397409934E-4</v>
      </c>
      <c r="IV416" s="240">
        <f t="shared" ca="1" si="846"/>
        <v>1.3325205215068206E-3</v>
      </c>
      <c r="IW416" s="240">
        <f t="shared" ca="1" si="847"/>
        <v>-9.9615642147714506E-5</v>
      </c>
      <c r="IX416" s="240">
        <f t="shared" ca="1" si="848"/>
        <v>-1.376172342973992E-3</v>
      </c>
      <c r="IY416" s="240">
        <f t="shared" ca="1" si="849"/>
        <v>-5.034264918826214E-4</v>
      </c>
      <c r="IZ416" s="240">
        <f t="shared" ca="1" si="850"/>
        <v>1.1555696055753524E-3</v>
      </c>
      <c r="JA416" s="240">
        <f t="shared" ca="1" si="851"/>
        <v>1.0097999592209527E-3</v>
      </c>
      <c r="JB416" s="240">
        <f t="shared" ca="1" si="852"/>
        <v>-7.130727588240453E-4</v>
      </c>
    </row>
    <row r="417" spans="2:262">
      <c r="B417" s="248">
        <v>56</v>
      </c>
      <c r="C417" s="247">
        <f t="shared" si="853"/>
        <v>1.0937500000000005E-3</v>
      </c>
      <c r="D417" s="244">
        <f t="shared" ca="1" si="597"/>
        <v>12.228914558738317</v>
      </c>
      <c r="E417" s="243">
        <f ca="1">BJ361</f>
        <v>0.22891455873831792</v>
      </c>
      <c r="F417" s="242">
        <v>56</v>
      </c>
      <c r="G417" s="240">
        <f t="shared" ca="1" si="854"/>
        <v>-5.4098782993945434E-4</v>
      </c>
      <c r="H417" s="240">
        <f t="shared" ca="1" si="598"/>
        <v>5.1282727411678758E-5</v>
      </c>
      <c r="I417" s="240">
        <f t="shared" ca="1" si="599"/>
        <v>5.6099735754867376E-4</v>
      </c>
      <c r="J417" s="240">
        <f t="shared" ca="1" si="600"/>
        <v>1.6760758285705695E-4</v>
      </c>
      <c r="K417" s="240">
        <f t="shared" ca="1" si="601"/>
        <v>-4.9560012292481747E-4</v>
      </c>
      <c r="L417" s="240">
        <f t="shared" ca="1" si="602"/>
        <v>-3.609811580023276E-4</v>
      </c>
      <c r="M417" s="240">
        <f t="shared" ca="1" si="603"/>
        <v>3.5475226221195913E-4</v>
      </c>
      <c r="N417" s="240">
        <f t="shared" ca="1" si="604"/>
        <v>4.9939862414409011E-4</v>
      </c>
      <c r="O417" s="240">
        <f t="shared" ca="1" si="605"/>
        <v>-1.5989658541459584E-4</v>
      </c>
      <c r="P417" s="240">
        <f t="shared" ca="1" si="606"/>
        <v>-5.6178717681971578E-4</v>
      </c>
      <c r="Q417" s="240">
        <f t="shared" ca="1" si="607"/>
        <v>-5.9301897045984281E-5</v>
      </c>
      <c r="R417" s="240">
        <f t="shared" ca="1" si="608"/>
        <v>5.3864872443797908E-4</v>
      </c>
      <c r="S417" s="240">
        <f t="shared" ca="1" si="609"/>
        <v>2.6947220325434872E-4</v>
      </c>
      <c r="T417" s="240">
        <f t="shared" ca="1" si="610"/>
        <v>-4.3350588662340554E-4</v>
      </c>
      <c r="U417" s="241">
        <f t="shared" ca="1" si="611"/>
        <v>-4.3861780928884322E-4</v>
      </c>
      <c r="V417" s="240">
        <f t="shared" ca="1" si="612"/>
        <v>2.6236570731106754E-4</v>
      </c>
      <c r="W417" s="240">
        <f t="shared" ca="1" si="613"/>
        <v>5.4098782993945466E-4</v>
      </c>
      <c r="X417" s="240">
        <f t="shared" ca="1" si="614"/>
        <v>-5.1282727411679002E-5</v>
      </c>
      <c r="Y417" s="240">
        <f t="shared" ca="1" si="615"/>
        <v>-5.6099735754867376E-4</v>
      </c>
      <c r="Z417" s="240">
        <f t="shared" ca="1" si="616"/>
        <v>-1.6760758285705788E-4</v>
      </c>
      <c r="AA417" s="240">
        <f t="shared" ca="1" si="617"/>
        <v>4.9560012292481769E-4</v>
      </c>
      <c r="AB417" s="240">
        <f t="shared" ca="1" si="618"/>
        <v>3.6098115800232804E-4</v>
      </c>
      <c r="AC417" s="240">
        <f t="shared" ca="1" si="619"/>
        <v>-3.5475226221195881E-4</v>
      </c>
      <c r="AD417" s="240">
        <f t="shared" ca="1" si="620"/>
        <v>-4.9939862414408989E-4</v>
      </c>
      <c r="AE417" s="240">
        <f t="shared" ca="1" si="621"/>
        <v>1.5989658541459351E-4</v>
      </c>
      <c r="AF417" s="240">
        <f t="shared" ca="1" si="622"/>
        <v>5.6178717681971578E-4</v>
      </c>
      <c r="AG417" s="240">
        <f t="shared" ca="1" si="623"/>
        <v>5.9301897045983766E-5</v>
      </c>
      <c r="AH417" s="240">
        <f t="shared" ca="1" si="624"/>
        <v>-5.3864872443797833E-4</v>
      </c>
      <c r="AI417" s="240">
        <f t="shared" ca="1" si="625"/>
        <v>-2.694722032543491E-4</v>
      </c>
      <c r="AJ417" s="240">
        <f t="shared" ca="1" si="626"/>
        <v>4.3350588662340657E-4</v>
      </c>
      <c r="AK417" s="240">
        <f t="shared" ca="1" si="627"/>
        <v>4.3861780928884468E-4</v>
      </c>
      <c r="AL417" s="240">
        <f t="shared" ca="1" si="628"/>
        <v>-2.6236570731106711E-4</v>
      </c>
      <c r="AM417" s="240">
        <f t="shared" ca="1" si="629"/>
        <v>-5.4098782993945412E-4</v>
      </c>
      <c r="AN417" s="240">
        <f t="shared" ca="1" si="630"/>
        <v>5.1282727411676535E-5</v>
      </c>
      <c r="AO417" s="240">
        <f t="shared" ca="1" si="631"/>
        <v>5.6099735754867376E-4</v>
      </c>
      <c r="AP417" s="240">
        <f t="shared" ca="1" si="632"/>
        <v>1.6760758285705644E-4</v>
      </c>
      <c r="AQ417" s="240">
        <f t="shared" ca="1" si="633"/>
        <v>-4.956001229248165E-4</v>
      </c>
      <c r="AR417" s="240">
        <f t="shared" ca="1" si="634"/>
        <v>-3.6098115800232836E-4</v>
      </c>
      <c r="AS417" s="240">
        <f t="shared" ca="1" si="635"/>
        <v>3.5475226221196E-4</v>
      </c>
      <c r="AT417" s="240">
        <f t="shared" ca="1" si="636"/>
        <v>4.9939862414409098E-4</v>
      </c>
      <c r="AU417" s="240">
        <f t="shared" ca="1" si="637"/>
        <v>-1.5989658541459495E-4</v>
      </c>
      <c r="AV417" s="240">
        <f t="shared" ca="1" si="638"/>
        <v>-5.6178717681971567E-4</v>
      </c>
      <c r="AW417" s="240">
        <f t="shared" ca="1" si="639"/>
        <v>-5.9301897045986233E-5</v>
      </c>
      <c r="AX417" s="240">
        <f t="shared" ca="1" si="640"/>
        <v>5.3864872443797887E-4</v>
      </c>
      <c r="AY417" s="240">
        <f t="shared" ca="1" si="641"/>
        <v>2.6947220325434774E-4</v>
      </c>
      <c r="AZ417" s="240">
        <f t="shared" ca="1" si="642"/>
        <v>-4.3350588662340495E-4</v>
      </c>
      <c r="BA417" s="240">
        <f t="shared" ca="1" si="643"/>
        <v>-4.3861780928884376E-4</v>
      </c>
      <c r="BB417" s="240">
        <f t="shared" ca="1" si="644"/>
        <v>2.6236570731106847E-4</v>
      </c>
      <c r="BC417" s="240">
        <f t="shared" ca="1" si="645"/>
        <v>5.4098782993945379E-4</v>
      </c>
      <c r="BD417" s="240">
        <f t="shared" ca="1" si="646"/>
        <v>-5.1282727411674069E-5</v>
      </c>
      <c r="BE417" s="240">
        <f t="shared" ca="1" si="647"/>
        <v>-5.6099735754867354E-4</v>
      </c>
      <c r="BF417" s="240">
        <f t="shared" ca="1" si="648"/>
        <v>-1.6760758285705877E-4</v>
      </c>
      <c r="BG417" s="240">
        <f t="shared" ca="1" si="649"/>
        <v>4.9560012292481726E-4</v>
      </c>
      <c r="BH417" s="240">
        <f t="shared" ca="1" si="650"/>
        <v>3.6098115800232712E-4</v>
      </c>
      <c r="BI417" s="240">
        <f t="shared" ca="1" si="651"/>
        <v>-3.5475226221196114E-4</v>
      </c>
      <c r="BJ417" s="240">
        <f t="shared" ca="1" si="652"/>
        <v>-4.9939862414409217E-4</v>
      </c>
      <c r="BK417" s="240">
        <f t="shared" ca="1" si="653"/>
        <v>1.5989658541459256E-4</v>
      </c>
      <c r="BL417" s="240">
        <f t="shared" ca="1" si="654"/>
        <v>5.6178717681971589E-4</v>
      </c>
      <c r="BM417" s="240">
        <f t="shared" ca="1" si="655"/>
        <v>5.9301897045984715E-5</v>
      </c>
      <c r="BN417" s="240">
        <f t="shared" ca="1" si="656"/>
        <v>-5.386487244379793E-4</v>
      </c>
      <c r="BO417" s="240">
        <f t="shared" ca="1" si="657"/>
        <v>-2.6947220325434644E-4</v>
      </c>
      <c r="BP417" s="240">
        <f t="shared" ca="1" si="658"/>
        <v>4.3350588662340332E-4</v>
      </c>
      <c r="BQ417" s="240">
        <f t="shared" ca="1" si="659"/>
        <v>4.3861780928884533E-4</v>
      </c>
      <c r="BR417" s="240">
        <f t="shared" ca="1" si="660"/>
        <v>-2.6236570731106624E-4</v>
      </c>
      <c r="BS417" s="240">
        <f t="shared" ca="1" si="661"/>
        <v>-5.4098782993945444E-4</v>
      </c>
      <c r="BT417" s="240">
        <f t="shared" ca="1" si="662"/>
        <v>5.1282727411679598E-5</v>
      </c>
      <c r="BU417" s="240">
        <f t="shared" ca="1" si="663"/>
        <v>5.6099735754867321E-4</v>
      </c>
      <c r="BV417" s="240">
        <f t="shared" ca="1" si="664"/>
        <v>1.6760758285706118E-4</v>
      </c>
      <c r="BW417" s="240">
        <f t="shared" ca="1" si="665"/>
        <v>-4.9560012292481606E-4</v>
      </c>
      <c r="BX417" s="240">
        <f t="shared" ca="1" si="666"/>
        <v>-3.6098115800232912E-4</v>
      </c>
      <c r="BY417" s="240">
        <f t="shared" ca="1" si="667"/>
        <v>3.5475226221195918E-4</v>
      </c>
      <c r="BZ417" s="240">
        <f t="shared" ca="1" si="668"/>
        <v>4.9939862414408957E-4</v>
      </c>
      <c r="CA417" s="240">
        <f t="shared" ca="1" si="669"/>
        <v>-1.5989658541459018E-4</v>
      </c>
      <c r="CB417" s="240">
        <f t="shared" ca="1" si="670"/>
        <v>-5.617871768197161E-4</v>
      </c>
      <c r="CC417" s="240">
        <f t="shared" ca="1" si="671"/>
        <v>-5.9301897045987208E-5</v>
      </c>
      <c r="CD417" s="240">
        <f t="shared" ca="1" si="672"/>
        <v>5.3864872443797843E-4</v>
      </c>
      <c r="CE417" s="240">
        <f t="shared" ca="1" si="673"/>
        <v>2.6947220325434867E-4</v>
      </c>
      <c r="CF417" s="240">
        <f t="shared" ca="1" si="674"/>
        <v>-4.335058866234069E-4</v>
      </c>
      <c r="CG417" s="240">
        <f t="shared" ca="1" si="675"/>
        <v>-4.3861780928884691E-4</v>
      </c>
      <c r="CH417" s="240">
        <f t="shared" ca="1" si="676"/>
        <v>2.6236570731106407E-4</v>
      </c>
      <c r="CI417" s="240">
        <f t="shared" ca="1" si="677"/>
        <v>5.409878299394552E-4</v>
      </c>
      <c r="CJ417" s="240">
        <f t="shared" ca="1" si="678"/>
        <v>-5.1282727411677104E-5</v>
      </c>
      <c r="CK417" s="240">
        <f t="shared" ca="1" si="679"/>
        <v>-5.6099735754867376E-4</v>
      </c>
      <c r="CL417" s="240">
        <f t="shared" ca="1" si="680"/>
        <v>-1.6760758285705595E-4</v>
      </c>
      <c r="CM417" s="240">
        <f t="shared" ca="1" si="681"/>
        <v>4.9560012292481487E-4</v>
      </c>
      <c r="CN417" s="240">
        <f t="shared" ca="1" si="682"/>
        <v>3.6098115800233102E-4</v>
      </c>
      <c r="CO417" s="240">
        <f t="shared" ca="1" si="683"/>
        <v>-3.5475226221195729E-4</v>
      </c>
      <c r="CP417" s="240">
        <f t="shared" ca="1" si="684"/>
        <v>-4.9939862414409076E-4</v>
      </c>
      <c r="CQ417" s="240">
        <f t="shared" ca="1" si="685"/>
        <v>1.5989658541459546E-4</v>
      </c>
      <c r="CR417" s="240">
        <f t="shared" ca="1" si="686"/>
        <v>5.6178717681971556E-4</v>
      </c>
      <c r="CS417" s="240">
        <f t="shared" ca="1" si="687"/>
        <v>5.9301897045989702E-5</v>
      </c>
      <c r="CT417" s="240">
        <f t="shared" ca="1" si="688"/>
        <v>-5.3864872443797778E-4</v>
      </c>
      <c r="CU417" s="240">
        <f t="shared" ca="1" si="689"/>
        <v>-2.6947220325435083E-4</v>
      </c>
      <c r="CV417" s="240">
        <f t="shared" ca="1" si="690"/>
        <v>4.3350588662340533E-4</v>
      </c>
      <c r="CW417" s="240">
        <f t="shared" ca="1" si="691"/>
        <v>4.3861780928884338E-4</v>
      </c>
      <c r="CX417" s="240">
        <f t="shared" ca="1" si="692"/>
        <v>-2.6236570731106895E-4</v>
      </c>
      <c r="CY417" s="240">
        <f t="shared" ca="1" si="693"/>
        <v>-5.4098782993945368E-4</v>
      </c>
      <c r="CZ417" s="240">
        <f t="shared" ca="1" si="694"/>
        <v>5.1282727411682607E-5</v>
      </c>
      <c r="DA417" s="240">
        <f t="shared" ca="1" si="695"/>
        <v>5.6099735754867267E-4</v>
      </c>
      <c r="DB417" s="240">
        <f t="shared" ca="1" si="696"/>
        <v>1.676075828570659E-4</v>
      </c>
      <c r="DC417" s="240">
        <f t="shared" ca="1" si="697"/>
        <v>-4.9560012292481368E-4</v>
      </c>
      <c r="DD417" s="240">
        <f t="shared" ca="1" si="698"/>
        <v>-3.6098115800233292E-4</v>
      </c>
      <c r="DE417" s="240">
        <f t="shared" ca="1" si="699"/>
        <v>3.5475226221195534E-4</v>
      </c>
      <c r="DF417" s="240">
        <f t="shared" ca="1" si="700"/>
        <v>4.9939862414409195E-4</v>
      </c>
      <c r="DG417" s="240">
        <f t="shared" ca="1" si="701"/>
        <v>-1.5989658541459305E-4</v>
      </c>
      <c r="DH417" s="240">
        <f t="shared" ca="1" si="702"/>
        <v>-5.6178717681971578E-4</v>
      </c>
      <c r="DI417" s="240">
        <f t="shared" ca="1" si="703"/>
        <v>-5.93018970459842E-5</v>
      </c>
      <c r="DJ417" s="240">
        <f t="shared" ca="1" si="704"/>
        <v>5.3864872443797941E-4</v>
      </c>
      <c r="DK417" s="240">
        <f t="shared" ca="1" si="705"/>
        <v>2.6947220325434596E-4</v>
      </c>
      <c r="DL417" s="240">
        <f t="shared" ca="1" si="706"/>
        <v>-4.3350588662340885E-4</v>
      </c>
      <c r="DM417" s="240">
        <f t="shared" ca="1" si="707"/>
        <v>-4.3861780928885005E-4</v>
      </c>
      <c r="DN417" s="240">
        <f t="shared" ca="1" si="708"/>
        <v>2.6236570731105968E-4</v>
      </c>
      <c r="DO417" s="240">
        <f t="shared" ca="1" si="709"/>
        <v>5.4098782993945661E-4</v>
      </c>
      <c r="DP417" s="240">
        <f t="shared" ca="1" si="710"/>
        <v>-5.1282727411672144E-5</v>
      </c>
      <c r="DQ417" s="240">
        <f t="shared" ca="1" si="711"/>
        <v>-5.6099735754867332E-4</v>
      </c>
      <c r="DR417" s="240">
        <f t="shared" ca="1" si="712"/>
        <v>-1.6760758285706067E-4</v>
      </c>
      <c r="DS417" s="240">
        <f t="shared" ca="1" si="713"/>
        <v>4.9560012292481628E-4</v>
      </c>
      <c r="DT417" s="240">
        <f t="shared" ca="1" si="714"/>
        <v>3.6098115800232869E-4</v>
      </c>
      <c r="DU417" s="240">
        <f t="shared" ca="1" si="715"/>
        <v>-3.5475226221195962E-4</v>
      </c>
      <c r="DV417" s="240">
        <f t="shared" ca="1" si="716"/>
        <v>-4.9939862414408935E-4</v>
      </c>
      <c r="DW417" s="240">
        <f t="shared" ca="1" si="717"/>
        <v>1.5989658541459839E-4</v>
      </c>
      <c r="DX417" s="240">
        <f t="shared" ca="1" si="718"/>
        <v>5.6178717681971534E-4</v>
      </c>
      <c r="DY417" s="240">
        <f t="shared" ca="1" si="719"/>
        <v>5.9301897045994608E-5</v>
      </c>
      <c r="DZ417" s="240">
        <f t="shared" ca="1" si="720"/>
        <v>-5.3864872443797627E-4</v>
      </c>
      <c r="EA417" s="240">
        <f t="shared" ca="1" si="721"/>
        <v>-2.6947220325435517E-4</v>
      </c>
      <c r="EB417" s="240">
        <f t="shared" ca="1" si="722"/>
        <v>4.3350588662340213E-4</v>
      </c>
      <c r="EC417" s="240">
        <f t="shared" ca="1" si="723"/>
        <v>4.3861780928884653E-4</v>
      </c>
      <c r="ED417" s="240">
        <f t="shared" ca="1" si="724"/>
        <v>-2.6236570731106456E-4</v>
      </c>
      <c r="EE417" s="240">
        <f t="shared" ca="1" si="725"/>
        <v>-5.4098782993945499E-4</v>
      </c>
      <c r="EF417" s="240">
        <f t="shared" ca="1" si="726"/>
        <v>5.1282727411677647E-5</v>
      </c>
      <c r="EG417" s="240">
        <f t="shared" ca="1" si="727"/>
        <v>5.6099735754867376E-4</v>
      </c>
      <c r="EH417" s="240">
        <f t="shared" ca="1" si="728"/>
        <v>1.6760758285705535E-4</v>
      </c>
      <c r="EI417" s="240">
        <f t="shared" ca="1" si="729"/>
        <v>-4.9560012292481888E-4</v>
      </c>
      <c r="EJ417" s="240">
        <f t="shared" ca="1" si="730"/>
        <v>-3.6098115800233671E-4</v>
      </c>
      <c r="EK417" s="240">
        <f t="shared" ca="1" si="731"/>
        <v>3.5475226221195149E-4</v>
      </c>
      <c r="EL417" s="240">
        <f t="shared" ca="1" si="732"/>
        <v>4.9939862414409423E-4</v>
      </c>
      <c r="EM417" s="240">
        <f t="shared" ca="1" si="733"/>
        <v>-1.5989658541458831E-4</v>
      </c>
      <c r="EN417" s="240">
        <f t="shared" ca="1" si="734"/>
        <v>-5.6178717681971632E-4</v>
      </c>
      <c r="EO417" s="240">
        <f t="shared" ca="1" si="735"/>
        <v>-5.930189704598916E-5</v>
      </c>
      <c r="EP417" s="240">
        <f t="shared" ca="1" si="736"/>
        <v>5.38648724437978E-4</v>
      </c>
      <c r="EQ417" s="240">
        <f t="shared" ca="1" si="737"/>
        <v>2.6947220325435029E-4</v>
      </c>
      <c r="ER417" s="240">
        <f t="shared" ca="1" si="738"/>
        <v>-4.335058866234056E-4</v>
      </c>
      <c r="ES417" s="240">
        <f t="shared" ca="1" si="739"/>
        <v>-4.3861780928884306E-4</v>
      </c>
      <c r="ET417" s="240">
        <f t="shared" ca="1" si="740"/>
        <v>2.6236570731106944E-4</v>
      </c>
      <c r="EU417" s="240">
        <f t="shared" ca="1" si="741"/>
        <v>5.4098782993945347E-4</v>
      </c>
      <c r="EV417" s="240">
        <f t="shared" ca="1" si="742"/>
        <v>-5.1282727411667211E-5</v>
      </c>
      <c r="EW417" s="240">
        <f t="shared" ca="1" si="743"/>
        <v>-5.6099735754867267E-4</v>
      </c>
      <c r="EX417" s="240">
        <f t="shared" ca="1" si="744"/>
        <v>-1.6760758285706538E-4</v>
      </c>
      <c r="EY417" s="240">
        <f t="shared" ca="1" si="745"/>
        <v>4.9560012292481389E-4</v>
      </c>
      <c r="EZ417" s="240">
        <f t="shared" ca="1" si="746"/>
        <v>3.6098115800233248E-4</v>
      </c>
      <c r="FA417" s="240">
        <f t="shared" ca="1" si="747"/>
        <v>-3.5475226221195577E-4</v>
      </c>
      <c r="FB417" s="240">
        <f t="shared" ca="1" si="748"/>
        <v>-4.9939862414409163E-4</v>
      </c>
      <c r="FC417" s="240">
        <f t="shared" ca="1" si="749"/>
        <v>1.5989658541459365E-4</v>
      </c>
      <c r="FD417" s="240">
        <f t="shared" ca="1" si="750"/>
        <v>5.6178717681971578E-4</v>
      </c>
      <c r="FE417" s="240">
        <f t="shared" ca="1" si="751"/>
        <v>5.930189704598363E-5</v>
      </c>
      <c r="FF417" s="240">
        <f t="shared" ca="1" si="752"/>
        <v>-5.3864872443797952E-4</v>
      </c>
      <c r="FG417" s="240">
        <f t="shared" ca="1" si="753"/>
        <v>-2.6947220325434547E-4</v>
      </c>
      <c r="FH417" s="240">
        <f t="shared" ca="1" si="754"/>
        <v>4.3350588662339893E-4</v>
      </c>
      <c r="FI417" s="240">
        <f t="shared" ca="1" si="755"/>
        <v>4.3861780928884967E-4</v>
      </c>
      <c r="FJ417" s="240">
        <f t="shared" ca="1" si="756"/>
        <v>-2.6236570731106017E-4</v>
      </c>
      <c r="FK417" s="240">
        <f t="shared" ca="1" si="757"/>
        <v>-5.409878299394564E-4</v>
      </c>
      <c r="FL417" s="240">
        <f t="shared" ca="1" si="758"/>
        <v>5.1282727411672713E-5</v>
      </c>
      <c r="FM417" s="240">
        <f t="shared" ca="1" si="759"/>
        <v>5.6099735754867321E-4</v>
      </c>
      <c r="FN417" s="240">
        <f t="shared" ca="1" si="760"/>
        <v>1.6760758285706015E-4</v>
      </c>
      <c r="FO417" s="240">
        <f t="shared" ca="1" si="761"/>
        <v>-4.956001229248165E-4</v>
      </c>
      <c r="FP417" s="240">
        <f t="shared" ca="1" si="762"/>
        <v>-3.6098115800232825E-4</v>
      </c>
      <c r="FQ417" s="240">
        <f t="shared" ca="1" si="763"/>
        <v>3.5475226221196005E-4</v>
      </c>
      <c r="FR417" s="240">
        <f t="shared" ca="1" si="764"/>
        <v>4.9939862414408913E-4</v>
      </c>
      <c r="FS417" s="240">
        <f t="shared" ca="1" si="765"/>
        <v>-1.5989658541458354E-4</v>
      </c>
      <c r="FT417" s="240">
        <f t="shared" ca="1" si="766"/>
        <v>-5.6178717681971664E-4</v>
      </c>
      <c r="FU417" s="240">
        <f t="shared" ca="1" si="767"/>
        <v>-5.9301897045994066E-5</v>
      </c>
      <c r="FV417" s="240">
        <f t="shared" ca="1" si="768"/>
        <v>5.3864872443797648E-4</v>
      </c>
      <c r="FW417" s="240">
        <f t="shared" ca="1" si="769"/>
        <v>2.6947220325435468E-4</v>
      </c>
      <c r="FX417" s="240">
        <f t="shared" ca="1" si="770"/>
        <v>-4.3350588662340245E-4</v>
      </c>
      <c r="FY417" s="240">
        <f t="shared" ca="1" si="771"/>
        <v>-4.3861780928884631E-4</v>
      </c>
      <c r="FZ417" s="240">
        <f t="shared" ca="1" si="772"/>
        <v>2.6236570731106505E-4</v>
      </c>
      <c r="GA417" s="240">
        <f t="shared" ca="1" si="773"/>
        <v>5.4098782993945488E-4</v>
      </c>
      <c r="GB417" s="240">
        <f t="shared" ca="1" si="774"/>
        <v>-5.1282727411678216E-5</v>
      </c>
      <c r="GC417" s="240">
        <f t="shared" ca="1" si="775"/>
        <v>-5.6099735754867386E-4</v>
      </c>
      <c r="GD417" s="240">
        <f t="shared" ca="1" si="776"/>
        <v>-1.6760758285705481E-4</v>
      </c>
      <c r="GE417" s="240">
        <f t="shared" ca="1" si="777"/>
        <v>4.9560012292481151E-4</v>
      </c>
      <c r="GF417" s="240">
        <f t="shared" ca="1" si="778"/>
        <v>3.6098115800233628E-4</v>
      </c>
      <c r="GG417" s="240">
        <f t="shared" ca="1" si="779"/>
        <v>-3.5475226221195192E-4</v>
      </c>
      <c r="GH417" s="240">
        <f t="shared" ca="1" si="780"/>
        <v>-4.9939862414409401E-4</v>
      </c>
      <c r="GI417" s="240">
        <f t="shared" ca="1" si="781"/>
        <v>1.5989658541458882E-4</v>
      </c>
      <c r="GJ417" s="240">
        <f t="shared" ca="1" si="782"/>
        <v>5.6178717681971621E-4</v>
      </c>
      <c r="GK417" s="240">
        <f t="shared" ca="1" si="783"/>
        <v>5.9301897046004474E-5</v>
      </c>
      <c r="GL417" s="240">
        <f t="shared" ca="1" si="784"/>
        <v>-5.3864872443797811E-4</v>
      </c>
      <c r="GM417" s="240">
        <f t="shared" ca="1" si="785"/>
        <v>-2.694722032543639E-4</v>
      </c>
      <c r="GN417" s="240">
        <f t="shared" ca="1" si="786"/>
        <v>4.3350588662340603E-4</v>
      </c>
      <c r="GO417" s="240">
        <f t="shared" ca="1" si="787"/>
        <v>4.3861780928885282E-4</v>
      </c>
      <c r="GP417" s="240">
        <f t="shared" ca="1" si="788"/>
        <v>-2.6236570731106993E-4</v>
      </c>
      <c r="GQ417" s="240">
        <f t="shared" ca="1" si="789"/>
        <v>-5.409878299394578E-4</v>
      </c>
      <c r="GR417" s="240">
        <f t="shared" ca="1" si="790"/>
        <v>5.1282727411683691E-5</v>
      </c>
      <c r="GS417" s="240">
        <f t="shared" ca="1" si="791"/>
        <v>5.6099735754867267E-4</v>
      </c>
      <c r="GT417" s="240">
        <f t="shared" ca="1" si="792"/>
        <v>1.6760758285704958E-4</v>
      </c>
      <c r="GU417" s="240">
        <f t="shared" ca="1" si="793"/>
        <v>-4.9560012292481422E-4</v>
      </c>
      <c r="GV417" s="240">
        <f t="shared" ca="1" si="794"/>
        <v>-3.6098115800234441E-4</v>
      </c>
      <c r="GW417" s="240">
        <f t="shared" ca="1" si="795"/>
        <v>3.547522622119562E-4</v>
      </c>
      <c r="GX417" s="240">
        <f t="shared" ca="1" si="796"/>
        <v>4.9939862414409889E-4</v>
      </c>
      <c r="GY417" s="240">
        <f t="shared" ca="1" si="797"/>
        <v>-1.5989658541459416E-4</v>
      </c>
      <c r="GZ417" s="240">
        <f t="shared" ca="1" si="798"/>
        <v>-5.6178717681971719E-4</v>
      </c>
      <c r="HA417" s="240">
        <f t="shared" ca="1" si="799"/>
        <v>-5.9301897045983088E-5</v>
      </c>
      <c r="HB417" s="240">
        <f t="shared" ca="1" si="800"/>
        <v>5.3864872443797496E-4</v>
      </c>
      <c r="HC417" s="240">
        <f t="shared" ca="1" si="801"/>
        <v>2.6947220325434498E-4</v>
      </c>
      <c r="HD417" s="240">
        <f t="shared" ca="1" si="802"/>
        <v>-4.3350588662339931E-4</v>
      </c>
      <c r="HE417" s="240">
        <f t="shared" ca="1" si="803"/>
        <v>-4.3861780928883932E-4</v>
      </c>
      <c r="HF417" s="240">
        <f t="shared" ca="1" si="804"/>
        <v>2.6236570731106066E-4</v>
      </c>
      <c r="HG417" s="240">
        <f t="shared" ca="1" si="805"/>
        <v>5.4098782993945173E-4</v>
      </c>
      <c r="HH417" s="240">
        <f t="shared" ca="1" si="806"/>
        <v>-5.1282727411673228E-5</v>
      </c>
      <c r="HI417" s="240">
        <f t="shared" ca="1" si="807"/>
        <v>-5.609973575486717E-4</v>
      </c>
      <c r="HJ417" s="240">
        <f t="shared" ca="1" si="808"/>
        <v>-1.6760758285705958E-4</v>
      </c>
      <c r="HK417" s="240">
        <f t="shared" ca="1" si="809"/>
        <v>4.9560012292480923E-4</v>
      </c>
      <c r="HL417" s="240">
        <f t="shared" ca="1" si="810"/>
        <v>3.6098115800232782E-4</v>
      </c>
      <c r="HM417" s="240">
        <f t="shared" ca="1" si="811"/>
        <v>-3.5475226221194807E-4</v>
      </c>
      <c r="HN417" s="240">
        <f t="shared" ca="1" si="812"/>
        <v>-4.9939862414408881E-4</v>
      </c>
      <c r="HO417" s="240">
        <f t="shared" ca="1" si="813"/>
        <v>1.5989658541458408E-4</v>
      </c>
      <c r="HP417" s="240">
        <f t="shared" ca="1" si="814"/>
        <v>5.6178717681971524E-4</v>
      </c>
      <c r="HQ417" s="240">
        <f t="shared" ca="1" si="815"/>
        <v>5.9301897045993551E-5</v>
      </c>
      <c r="HR417" s="240">
        <f t="shared" ca="1" si="816"/>
        <v>-5.3864872443798147E-4</v>
      </c>
      <c r="HS417" s="240">
        <f t="shared" ca="1" si="817"/>
        <v>-2.694722032543542E-4</v>
      </c>
      <c r="HT417" s="240">
        <f t="shared" ca="1" si="818"/>
        <v>4.3350588662339259E-4</v>
      </c>
      <c r="HU417" s="240">
        <f t="shared" ca="1" si="819"/>
        <v>4.3861780928884593E-4</v>
      </c>
      <c r="HV417" s="240">
        <f t="shared" ca="1" si="820"/>
        <v>-2.6236570731105134E-4</v>
      </c>
      <c r="HW417" s="240">
        <f t="shared" ca="1" si="821"/>
        <v>-5.4098782993945477E-4</v>
      </c>
      <c r="HX417" s="240">
        <f t="shared" ca="1" si="822"/>
        <v>5.1282727411662793E-5</v>
      </c>
      <c r="HY417" s="240">
        <f t="shared" ca="1" si="823"/>
        <v>5.6099735754867397E-4</v>
      </c>
      <c r="HZ417" s="240">
        <f t="shared" ca="1" si="824"/>
        <v>1.6760758285706961E-4</v>
      </c>
      <c r="IA417" s="240">
        <f t="shared" ca="1" si="825"/>
        <v>-4.9560012292481953E-4</v>
      </c>
      <c r="IB417" s="240">
        <f t="shared" ca="1" si="826"/>
        <v>-3.609811580023359E-4</v>
      </c>
      <c r="IC417" s="240">
        <f t="shared" ca="1" si="827"/>
        <v>3.5475226221196477E-4</v>
      </c>
      <c r="ID417" s="240">
        <f t="shared" ca="1" si="828"/>
        <v>4.9939862414409369E-4</v>
      </c>
      <c r="IE417" s="240">
        <f t="shared" ca="1" si="829"/>
        <v>2.3247839580087395E-4</v>
      </c>
      <c r="IF417" s="240">
        <f t="shared" ca="1" si="830"/>
        <v>-5.6178717681971621E-4</v>
      </c>
      <c r="IG417" s="240">
        <f t="shared" ca="1" si="831"/>
        <v>-5.9301897046003959E-5</v>
      </c>
      <c r="IH417" s="240">
        <f t="shared" ca="1" si="832"/>
        <v>5.3864872443797822E-4</v>
      </c>
      <c r="II417" s="240">
        <f t="shared" ca="1" si="833"/>
        <v>2.6947220325436341E-4</v>
      </c>
      <c r="IJ417" s="240">
        <f t="shared" ca="1" si="834"/>
        <v>-4.3350588662340636E-4</v>
      </c>
      <c r="IK417" s="240">
        <f t="shared" ca="1" si="835"/>
        <v>-4.3861780928885244E-4</v>
      </c>
      <c r="IL417" s="240">
        <f t="shared" ca="1" si="836"/>
        <v>2.6236570731107042E-4</v>
      </c>
      <c r="IM417" s="240">
        <f t="shared" ca="1" si="837"/>
        <v>5.409878299394577E-4</v>
      </c>
      <c r="IN417" s="240">
        <f t="shared" ca="1" si="838"/>
        <v>-5.128272741168426E-5</v>
      </c>
      <c r="IO417" s="240">
        <f t="shared" ca="1" si="839"/>
        <v>-5.6099735754867289E-4</v>
      </c>
      <c r="IP417" s="240">
        <f t="shared" ca="1" si="840"/>
        <v>-1.6760758285704901E-4</v>
      </c>
      <c r="IQ417" s="240">
        <f t="shared" ca="1" si="841"/>
        <v>4.9560012292481454E-4</v>
      </c>
      <c r="IR417" s="240">
        <f t="shared" ca="1" si="842"/>
        <v>3.6098115800234392E-4</v>
      </c>
      <c r="IS417" s="240">
        <f t="shared" ca="1" si="843"/>
        <v>-3.5475226221195664E-4</v>
      </c>
      <c r="IT417" s="240">
        <f t="shared" ca="1" si="844"/>
        <v>-4.9939862414409856E-4</v>
      </c>
      <c r="IU417" s="240">
        <f t="shared" ca="1" si="845"/>
        <v>1.598965854145947E-4</v>
      </c>
      <c r="IV417" s="240">
        <f t="shared" ca="1" si="846"/>
        <v>5.6178717681971708E-4</v>
      </c>
      <c r="IW417" s="240">
        <f t="shared" ca="1" si="847"/>
        <v>5.9301897045982573E-5</v>
      </c>
      <c r="IX417" s="240">
        <f t="shared" ca="1" si="848"/>
        <v>-5.3864872443797518E-4</v>
      </c>
      <c r="IY417" s="240">
        <f t="shared" ca="1" si="849"/>
        <v>-2.6947220325434449E-4</v>
      </c>
      <c r="IZ417" s="240">
        <f t="shared" ca="1" si="850"/>
        <v>4.3350588662339963E-4</v>
      </c>
      <c r="JA417" s="240">
        <f t="shared" ca="1" si="851"/>
        <v>4.3861780928883894E-4</v>
      </c>
      <c r="JB417" s="240">
        <f t="shared" ca="1" si="852"/>
        <v>-2.6236570731106115E-4</v>
      </c>
    </row>
    <row r="418" spans="2:262">
      <c r="B418" s="248">
        <v>57</v>
      </c>
      <c r="C418" s="247">
        <f t="shared" si="853"/>
        <v>1.1132812500000006E-3</v>
      </c>
      <c r="D418" s="244">
        <f t="shared" ca="1" si="597"/>
        <v>12.229589948421124</v>
      </c>
      <c r="E418" s="243">
        <f ca="1">BK361</f>
        <v>0.22958994842112349</v>
      </c>
      <c r="F418" s="242">
        <v>57</v>
      </c>
      <c r="G418" s="240">
        <f t="shared" ca="1" si="854"/>
        <v>4.0774547495382876E-4</v>
      </c>
      <c r="H418" s="240">
        <f t="shared" ca="1" si="598"/>
        <v>-1.3147284557555054E-4</v>
      </c>
      <c r="I418" s="240">
        <f t="shared" ca="1" si="599"/>
        <v>-4.5269916695440384E-4</v>
      </c>
      <c r="J418" s="240">
        <f t="shared" ca="1" si="600"/>
        <v>-2.3315763669929203E-5</v>
      </c>
      <c r="K418" s="240">
        <f t="shared" ca="1" si="601"/>
        <v>4.4472695296460404E-4</v>
      </c>
      <c r="L418" s="240">
        <f t="shared" ca="1" si="602"/>
        <v>1.7537848339281386E-4</v>
      </c>
      <c r="M418" s="240">
        <f t="shared" ca="1" si="603"/>
        <v>-3.8476087942709885E-4</v>
      </c>
      <c r="N418" s="240">
        <f t="shared" ca="1" si="604"/>
        <v>-3.0693737672867681E-4</v>
      </c>
      <c r="O418" s="240">
        <f t="shared" ca="1" si="605"/>
        <v>2.7981169211376521E-4</v>
      </c>
      <c r="P418" s="240">
        <f t="shared" ca="1" si="606"/>
        <v>4.026116474906474E-4</v>
      </c>
      <c r="Q418" s="240">
        <f t="shared" ca="1" si="607"/>
        <v>-1.4214919672996955E-4</v>
      </c>
      <c r="R418" s="240">
        <f t="shared" ca="1" si="608"/>
        <v>-4.5121583780807783E-4</v>
      </c>
      <c r="S418" s="240">
        <f t="shared" ca="1" si="609"/>
        <v>-1.2132227010492257E-5</v>
      </c>
      <c r="T418" s="240">
        <f t="shared" ca="1" si="610"/>
        <v>4.4706754091891306E-4</v>
      </c>
      <c r="U418" s="241">
        <f t="shared" ca="1" si="611"/>
        <v>1.6499524940833378E-4</v>
      </c>
      <c r="V418" s="240">
        <f t="shared" ca="1" si="612"/>
        <v>-3.9065174196826178E-4</v>
      </c>
      <c r="W418" s="240">
        <f t="shared" ca="1" si="613"/>
        <v>-2.9856836871712446E-4</v>
      </c>
      <c r="X418" s="240">
        <f t="shared" ca="1" si="614"/>
        <v>2.8856411748833812E-4</v>
      </c>
      <c r="Y418" s="240">
        <f t="shared" ca="1" si="615"/>
        <v>3.9723530182563633E-4</v>
      </c>
      <c r="Z418" s="240">
        <f t="shared" ca="1" si="616"/>
        <v>-1.5273992252357949E-4</v>
      </c>
      <c r="AA418" s="240">
        <f t="shared" ca="1" si="617"/>
        <v>-4.4946071311310318E-4</v>
      </c>
      <c r="AB418" s="240">
        <f t="shared" ca="1" si="618"/>
        <v>-9.4138235115691035E-7</v>
      </c>
      <c r="AC418" s="240">
        <f t="shared" ca="1" si="619"/>
        <v>4.4913883210350434E-4</v>
      </c>
      <c r="AD418" s="240">
        <f t="shared" ca="1" si="620"/>
        <v>1.5451262845517761E-4</v>
      </c>
      <c r="AE418" s="240">
        <f t="shared" ca="1" si="621"/>
        <v>-3.9630729050747261E-4</v>
      </c>
      <c r="AF418" s="240">
        <f t="shared" ca="1" si="622"/>
        <v>-2.900195142844491E-4</v>
      </c>
      <c r="AG418" s="240">
        <f t="shared" ca="1" si="623"/>
        <v>2.9714272262864466E-4</v>
      </c>
      <c r="AH418" s="240">
        <f t="shared" ca="1" si="624"/>
        <v>3.9161967646839064E-4</v>
      </c>
      <c r="AI418" s="240">
        <f t="shared" ca="1" si="625"/>
        <v>-1.6323864349917475E-4</v>
      </c>
      <c r="AJ418" s="240">
        <f t="shared" ca="1" si="626"/>
        <v>-4.4743485009096808E-4</v>
      </c>
      <c r="AK418" s="240">
        <f t="shared" ca="1" si="627"/>
        <v>1.0250029361707813E-5</v>
      </c>
      <c r="AL418" s="240">
        <f t="shared" ca="1" si="628"/>
        <v>4.509395788500197E-4</v>
      </c>
      <c r="AM418" s="240">
        <f t="shared" ca="1" si="629"/>
        <v>1.4393693487224244E-4</v>
      </c>
      <c r="AN418" s="240">
        <f t="shared" ca="1" si="630"/>
        <v>-4.0172411835376657E-4</v>
      </c>
      <c r="AO418" s="240">
        <f t="shared" ca="1" si="631"/>
        <v>-2.8129596294089454E-4</v>
      </c>
      <c r="AP418" s="240">
        <f t="shared" ca="1" si="632"/>
        <v>3.0554234010371934E-4</v>
      </c>
      <c r="AQ418" s="240">
        <f t="shared" ca="1" si="633"/>
        <v>3.8576815406164418E-4</v>
      </c>
      <c r="AR418" s="240">
        <f t="shared" ca="1" si="634"/>
        <v>-1.7363903561981364E-4</v>
      </c>
      <c r="AS418" s="240">
        <f t="shared" ca="1" si="635"/>
        <v>-4.4513946904580425E-4</v>
      </c>
      <c r="AT418" s="240">
        <f t="shared" ca="1" si="636"/>
        <v>2.1435266840155102E-5</v>
      </c>
      <c r="AU418" s="240">
        <f t="shared" ca="1" si="637"/>
        <v>4.5246869645595273E-4</v>
      </c>
      <c r="AV418" s="240">
        <f t="shared" ca="1" si="638"/>
        <v>1.332745390618858E-4</v>
      </c>
      <c r="AW418" s="240">
        <f t="shared" ca="1" si="639"/>
        <v>-4.068989626125951E-4</v>
      </c>
      <c r="AX418" s="240">
        <f t="shared" ca="1" si="640"/>
        <v>-2.7240296942760041E-4</v>
      </c>
      <c r="AY418" s="240">
        <f t="shared" ca="1" si="641"/>
        <v>3.1375791029808193E-4</v>
      </c>
      <c r="AZ418" s="240">
        <f t="shared" ca="1" si="642"/>
        <v>3.7968425934369141E-4</v>
      </c>
      <c r="BA418" s="240">
        <f t="shared" ca="1" si="643"/>
        <v>-1.8393483407817392E-4</v>
      </c>
      <c r="BB418" s="240">
        <f t="shared" ca="1" si="644"/>
        <v>-4.4257595262932412E-4</v>
      </c>
      <c r="BC418" s="240">
        <f t="shared" ca="1" si="645"/>
        <v>3.2607592515374094E-5</v>
      </c>
      <c r="BD418" s="240">
        <f t="shared" ca="1" si="646"/>
        <v>4.5372526383803457E-4</v>
      </c>
      <c r="BE418" s="240">
        <f t="shared" ca="1" si="647"/>
        <v>1.2253186365265422E-4</v>
      </c>
      <c r="BF418" s="240">
        <f t="shared" ca="1" si="648"/>
        <v>-4.1182870615127806E-4</v>
      </c>
      <c r="BG418" s="240">
        <f t="shared" ca="1" si="649"/>
        <v>-2.6334589055132366E-4</v>
      </c>
      <c r="BH418" s="240">
        <f t="shared" ca="1" si="650"/>
        <v>3.2178448445944493E-4</v>
      </c>
      <c r="BI418" s="240">
        <f t="shared" ca="1" si="651"/>
        <v>3.7337165702521716E-4</v>
      </c>
      <c r="BJ418" s="240">
        <f t="shared" ca="1" si="652"/>
        <v>-1.9411983707025494E-4</v>
      </c>
      <c r="BK418" s="240">
        <f t="shared" ca="1" si="653"/>
        <v>-4.397458450079607E-4</v>
      </c>
      <c r="BL418" s="240">
        <f t="shared" ca="1" si="654"/>
        <v>4.3760276596141473E-5</v>
      </c>
      <c r="BM418" s="240">
        <f t="shared" ca="1" si="655"/>
        <v>4.5470852408706114E-4</v>
      </c>
      <c r="BN418" s="240">
        <f t="shared" ca="1" si="656"/>
        <v>1.1171537963052609E-4</v>
      </c>
      <c r="BO418" s="240">
        <f t="shared" ca="1" si="657"/>
        <v>-4.165103794766441E-4</v>
      </c>
      <c r="BP418" s="240">
        <f t="shared" ca="1" si="658"/>
        <v>-2.541301819577158E-4</v>
      </c>
      <c r="BQ418" s="240">
        <f t="shared" ca="1" si="659"/>
        <v>3.2961722767966184E-4</v>
      </c>
      <c r="BR418" s="240">
        <f t="shared" ca="1" si="660"/>
        <v>3.6683414958181641E-4</v>
      </c>
      <c r="BS418" s="240">
        <f t="shared" ca="1" si="661"/>
        <v>-2.0418790953109306E-4</v>
      </c>
      <c r="BT418" s="240">
        <f t="shared" ca="1" si="662"/>
        <v>-4.3665085093272263E-4</v>
      </c>
      <c r="BU418" s="240">
        <f t="shared" ca="1" si="663"/>
        <v>5.4886601122589561E-5</v>
      </c>
      <c r="BV418" s="240">
        <f t="shared" ca="1" si="664"/>
        <v>4.5541788492382449E-4</v>
      </c>
      <c r="BW418" s="240">
        <f t="shared" ca="1" si="665"/>
        <v>1.0083160244100942E-4</v>
      </c>
      <c r="BX418" s="240">
        <f t="shared" ca="1" si="666"/>
        <v>-4.2094116252373956E-4</v>
      </c>
      <c r="BY418" s="240">
        <f t="shared" ca="1" si="667"/>
        <v>-2.4476139484504161E-4</v>
      </c>
      <c r="BZ418" s="240">
        <f t="shared" ca="1" si="668"/>
        <v>3.3725142180711116E-4</v>
      </c>
      <c r="CA418" s="240">
        <f t="shared" ca="1" si="669"/>
        <v>3.6007567496351987E-4</v>
      </c>
      <c r="CB418" s="240">
        <f t="shared" ca="1" si="670"/>
        <v>-2.1413298683030163E-4</v>
      </c>
      <c r="CC418" s="240">
        <f t="shared" ca="1" si="671"/>
        <v>-4.332928347123079E-4</v>
      </c>
      <c r="CD418" s="240">
        <f t="shared" ca="1" si="672"/>
        <v>6.5979864012863506E-5</v>
      </c>
      <c r="CE418" s="240">
        <f t="shared" ca="1" si="673"/>
        <v>4.5585291905588107E-4</v>
      </c>
      <c r="CF418" s="240">
        <f t="shared" ca="1" si="674"/>
        <v>8.9887088064518678E-5</v>
      </c>
      <c r="CG418" s="240">
        <f t="shared" ca="1" si="675"/>
        <v>-4.2511838635453456E-4</v>
      </c>
      <c r="CH418" s="240">
        <f t="shared" ca="1" si="676"/>
        <v>-2.3524517262032545E-4</v>
      </c>
      <c r="CI418" s="240">
        <f t="shared" ca="1" si="677"/>
        <v>3.4468246828870666E-4</v>
      </c>
      <c r="CJ418" s="240">
        <f t="shared" ca="1" si="678"/>
        <v>3.5310030422272196E-4</v>
      </c>
      <c r="CK418" s="240">
        <f t="shared" ca="1" si="679"/>
        <v>-2.2394907842519747E-4</v>
      </c>
      <c r="CL418" s="240">
        <f t="shared" ca="1" si="680"/>
        <v>-4.2967381909012504E-4</v>
      </c>
      <c r="CM418" s="240">
        <f t="shared" ca="1" si="681"/>
        <v>7.7033383100195751E-5</v>
      </c>
      <c r="CN418" s="240">
        <f t="shared" ca="1" si="682"/>
        <v>4.560133644349371E-4</v>
      </c>
      <c r="CO418" s="240">
        <f t="shared" ca="1" si="683"/>
        <v>7.8888429067272618E-5</v>
      </c>
      <c r="CP418" s="240">
        <f t="shared" ca="1" si="684"/>
        <v>-4.2903953476558775E-4</v>
      </c>
      <c r="CQ418" s="240">
        <f t="shared" ca="1" si="685"/>
        <v>-2.255872475000064E-4</v>
      </c>
      <c r="CR418" s="240">
        <f t="shared" ca="1" si="686"/>
        <v>3.5190589093991273E-4</v>
      </c>
      <c r="CS418" s="240">
        <f t="shared" ca="1" si="687"/>
        <v>3.4591223906193526E-4</v>
      </c>
      <c r="CT418" s="240">
        <f t="shared" ca="1" si="688"/>
        <v>-2.336302714692398E-4</v>
      </c>
      <c r="CU418" s="240">
        <f t="shared" ca="1" si="689"/>
        <v>-4.257959840258612E-4</v>
      </c>
      <c r="CV418" s="240">
        <f t="shared" ca="1" si="690"/>
        <v>8.804050015801863E-5</v>
      </c>
      <c r="CW418" s="240">
        <f t="shared" ca="1" si="691"/>
        <v>4.5589912441469573E-4</v>
      </c>
      <c r="CX418" s="240">
        <f t="shared" ca="1" si="692"/>
        <v>6.784225063018477E-5</v>
      </c>
      <c r="CY418" s="240">
        <f t="shared" ca="1" si="693"/>
        <v>-4.3270224580372197E-4</v>
      </c>
      <c r="CZ418" s="240">
        <f t="shared" ca="1" si="694"/>
        <v>-2.157934370570495E-4</v>
      </c>
      <c r="DA418" s="240">
        <f t="shared" ca="1" si="695"/>
        <v>3.5891733864102532E-4</v>
      </c>
      <c r="DB418" s="240">
        <f t="shared" ca="1" si="696"/>
        <v>3.3851580930282528E-4</v>
      </c>
      <c r="DC418" s="240">
        <f t="shared" ca="1" si="697"/>
        <v>-2.4317073437375321E-4</v>
      </c>
      <c r="DD418" s="240">
        <f t="shared" ca="1" si="698"/>
        <v>-4.2166166538235743E-4</v>
      </c>
      <c r="DE418" s="240">
        <f t="shared" ca="1" si="699"/>
        <v>9.899458491059257E-5</v>
      </c>
      <c r="DF418" s="240">
        <f t="shared" ca="1" si="700"/>
        <v>4.555102678090731E-4</v>
      </c>
      <c r="DG418" s="240">
        <f t="shared" ca="1" si="701"/>
        <v>5.6755206558102404E-5</v>
      </c>
      <c r="DH418" s="240">
        <f t="shared" ca="1" si="702"/>
        <v>-4.3610431318876305E-4</v>
      </c>
      <c r="DI418" s="240">
        <f t="shared" ca="1" si="703"/>
        <v>-2.0586964071664008E-4</v>
      </c>
      <c r="DJ418" s="240">
        <f t="shared" ca="1" si="704"/>
        <v>3.6571258795812422E-4</v>
      </c>
      <c r="DK418" s="240">
        <f t="shared" ca="1" si="705"/>
        <v>3.3091547027811261E-4</v>
      </c>
      <c r="DL418" s="240">
        <f t="shared" ca="1" si="706"/>
        <v>-2.5256472032061928E-4</v>
      </c>
      <c r="DM418" s="240">
        <f t="shared" ca="1" si="707"/>
        <v>-4.1727335351857261E-4</v>
      </c>
      <c r="DN418" s="240">
        <f t="shared" ca="1" si="708"/>
        <v>1.0988903902686234E-4</v>
      </c>
      <c r="DO418" s="240">
        <f t="shared" ca="1" si="709"/>
        <v>4.5484702885074832E-4</v>
      </c>
      <c r="DP418" s="240">
        <f t="shared" ca="1" si="710"/>
        <v>4.5633975271803368E-5</v>
      </c>
      <c r="DQ418" s="240">
        <f t="shared" ca="1" si="711"/>
        <v>-4.392436876425298E-4</v>
      </c>
      <c r="DR418" s="240">
        <f t="shared" ca="1" si="712"/>
        <v>-1.9582183620262469E-4</v>
      </c>
      <c r="DS418" s="240">
        <f t="shared" ca="1" si="713"/>
        <v>3.7228754568710413E-4</v>
      </c>
      <c r="DT418" s="240">
        <f t="shared" ca="1" si="714"/>
        <v>3.2311580014783082E-4</v>
      </c>
      <c r="DU418" s="240">
        <f t="shared" ca="1" si="715"/>
        <v>-2.6180657072396739E-4</v>
      </c>
      <c r="DV418" s="240">
        <f t="shared" ca="1" si="716"/>
        <v>-4.1263369178948922E-4</v>
      </c>
      <c r="DW418" s="240">
        <f t="shared" ca="1" si="717"/>
        <v>1.207173000950382E-4</v>
      </c>
      <c r="DX418" s="240">
        <f t="shared" ca="1" si="718"/>
        <v>4.5390980705006958E-4</v>
      </c>
      <c r="DY418" s="240">
        <f t="shared" ca="1" si="719"/>
        <v>3.4485255785177685E-5</v>
      </c>
      <c r="DZ418" s="240">
        <f t="shared" ca="1" si="720"/>
        <v>-4.4211847812324003E-4</v>
      </c>
      <c r="EA418" s="240">
        <f t="shared" ca="1" si="721"/>
        <v>-1.8565607593673083E-4</v>
      </c>
      <c r="EB418" s="240">
        <f t="shared" ca="1" si="722"/>
        <v>3.7863825131929777E-4</v>
      </c>
      <c r="EC418" s="240">
        <f t="shared" ca="1" si="723"/>
        <v>3.1512149714161788E-4</v>
      </c>
      <c r="ED418" s="240">
        <f t="shared" ca="1" si="724"/>
        <v>-2.7089071863868955E-4</v>
      </c>
      <c r="EE418" s="240">
        <f t="shared" ca="1" si="725"/>
        <v>-4.0774547495383428E-4</v>
      </c>
      <c r="EF418" s="240">
        <f t="shared" ca="1" si="726"/>
        <v>1.3147284557554732E-4</v>
      </c>
      <c r="EG418" s="240">
        <f t="shared" ca="1" si="727"/>
        <v>4.5269916695440477E-4</v>
      </c>
      <c r="EH418" s="240">
        <f t="shared" ca="1" si="728"/>
        <v>2.3315763669940886E-5</v>
      </c>
      <c r="EI418" s="240">
        <f t="shared" ca="1" si="729"/>
        <v>-4.4472695296460339E-4</v>
      </c>
      <c r="EJ418" s="240">
        <f t="shared" ca="1" si="730"/>
        <v>-1.7537848339282055E-4</v>
      </c>
      <c r="EK418" s="240">
        <f t="shared" ca="1" si="731"/>
        <v>3.8476087942709278E-4</v>
      </c>
      <c r="EL418" s="240">
        <f t="shared" ca="1" si="732"/>
        <v>3.0693737672867855E-4</v>
      </c>
      <c r="EM418" s="240">
        <f t="shared" ca="1" si="733"/>
        <v>-2.7981169211376011E-4</v>
      </c>
      <c r="EN418" s="240">
        <f t="shared" ca="1" si="734"/>
        <v>-4.0261164749065228E-4</v>
      </c>
      <c r="EO418" s="240">
        <f t="shared" ca="1" si="735"/>
        <v>1.4214919672996806E-4</v>
      </c>
      <c r="EP418" s="240">
        <f t="shared" ca="1" si="736"/>
        <v>4.5121583780807875E-4</v>
      </c>
      <c r="EQ418" s="240">
        <f t="shared" ca="1" si="737"/>
        <v>1.213222701050188E-5</v>
      </c>
      <c r="ER418" s="240">
        <f t="shared" ca="1" si="738"/>
        <v>-4.4706754091891024E-4</v>
      </c>
      <c r="ES418" s="240">
        <f t="shared" ca="1" si="739"/>
        <v>-1.6499524940833825E-4</v>
      </c>
      <c r="ET418" s="240">
        <f t="shared" ca="1" si="740"/>
        <v>3.906517419682568E-4</v>
      </c>
      <c r="EU418" s="240">
        <f t="shared" ca="1" si="741"/>
        <v>2.9856836871713542E-4</v>
      </c>
      <c r="EV418" s="240">
        <f t="shared" ca="1" si="742"/>
        <v>-2.8856411748833443E-4</v>
      </c>
      <c r="EW418" s="240">
        <f t="shared" ca="1" si="743"/>
        <v>-3.972353018256411E-4</v>
      </c>
      <c r="EX418" s="240">
        <f t="shared" ca="1" si="744"/>
        <v>1.5273992252356732E-4</v>
      </c>
      <c r="EY418" s="240">
        <f t="shared" ca="1" si="745"/>
        <v>4.4946071311310399E-4</v>
      </c>
      <c r="EZ418" s="240">
        <f t="shared" ca="1" si="746"/>
        <v>9.4138235116496055E-7</v>
      </c>
      <c r="FA418" s="240">
        <f t="shared" ca="1" si="747"/>
        <v>-4.4913883210350239E-4</v>
      </c>
      <c r="FB418" s="240">
        <f t="shared" ca="1" si="748"/>
        <v>-1.5451262845518209E-4</v>
      </c>
      <c r="FC418" s="240">
        <f t="shared" ca="1" si="749"/>
        <v>3.963072905074686E-4</v>
      </c>
      <c r="FD418" s="240">
        <f t="shared" ca="1" si="750"/>
        <v>2.9001951428445777E-4</v>
      </c>
      <c r="FE418" s="240">
        <f t="shared" ca="1" si="751"/>
        <v>-2.9714272262864103E-4</v>
      </c>
      <c r="FF418" s="240">
        <f t="shared" ca="1" si="752"/>
        <v>-3.9161967646839476E-4</v>
      </c>
      <c r="FG418" s="240">
        <f t="shared" ca="1" si="753"/>
        <v>1.6323864349916418E-4</v>
      </c>
      <c r="FH418" s="240">
        <f t="shared" ca="1" si="754"/>
        <v>4.474348500909684E-4</v>
      </c>
      <c r="FI418" s="240">
        <f t="shared" ca="1" si="755"/>
        <v>-1.025002936169979E-5</v>
      </c>
      <c r="FJ418" s="240">
        <f t="shared" ca="1" si="756"/>
        <v>-4.5093957885001808E-4</v>
      </c>
      <c r="FK418" s="240">
        <f t="shared" ca="1" si="757"/>
        <v>-1.4393693487224391E-4</v>
      </c>
      <c r="FL418" s="240">
        <f t="shared" ca="1" si="758"/>
        <v>4.0172411835376278E-4</v>
      </c>
      <c r="FM418" s="240">
        <f t="shared" ca="1" si="759"/>
        <v>2.8129596294090343E-4</v>
      </c>
      <c r="FN418" s="240">
        <f t="shared" ca="1" si="760"/>
        <v>-3.055423401037182E-4</v>
      </c>
      <c r="FO418" s="240">
        <f t="shared" ca="1" si="761"/>
        <v>-3.8576815406164672E-4</v>
      </c>
      <c r="FP418" s="240">
        <f t="shared" ca="1" si="762"/>
        <v>1.7363903561980323E-4</v>
      </c>
      <c r="FQ418" s="240">
        <f t="shared" ca="1" si="763"/>
        <v>4.4513946904580745E-4</v>
      </c>
      <c r="FR418" s="240">
        <f t="shared" ca="1" si="764"/>
        <v>-2.1435266840150278E-5</v>
      </c>
      <c r="FS418" s="240">
        <f t="shared" ca="1" si="765"/>
        <v>-4.5246869645595127E-4</v>
      </c>
      <c r="FT418" s="240">
        <f t="shared" ca="1" si="766"/>
        <v>-1.332745390618997E-4</v>
      </c>
      <c r="FU418" s="240">
        <f t="shared" ca="1" si="767"/>
        <v>4.0689896261259287E-4</v>
      </c>
      <c r="FV418" s="240">
        <f t="shared" ca="1" si="768"/>
        <v>2.7240296942760681E-4</v>
      </c>
      <c r="FW418" s="240">
        <f t="shared" ca="1" si="769"/>
        <v>-3.1375791029807142E-4</v>
      </c>
      <c r="FX418" s="240">
        <f t="shared" ca="1" si="770"/>
        <v>-3.7968425934369228E-4</v>
      </c>
      <c r="FY418" s="240">
        <f t="shared" ca="1" si="771"/>
        <v>1.8393483407816658E-4</v>
      </c>
      <c r="FZ418" s="240">
        <f t="shared" ca="1" si="772"/>
        <v>4.4257595262932759E-4</v>
      </c>
      <c r="GA418" s="240">
        <f t="shared" ca="1" si="773"/>
        <v>-3.2607592515372549E-5</v>
      </c>
      <c r="GB418" s="240">
        <f t="shared" ca="1" si="774"/>
        <v>-4.5372526383803376E-4</v>
      </c>
      <c r="GC418" s="240">
        <f t="shared" ca="1" si="775"/>
        <v>-1.2253186365266823E-4</v>
      </c>
      <c r="GD418" s="240">
        <f t="shared" ca="1" si="776"/>
        <v>4.1182870615127736E-4</v>
      </c>
      <c r="GE418" s="240">
        <f t="shared" ca="1" si="777"/>
        <v>2.6334589055133017E-4</v>
      </c>
      <c r="GF418" s="240">
        <f t="shared" ca="1" si="778"/>
        <v>-3.2178448445943463E-4</v>
      </c>
      <c r="GG418" s="240">
        <f t="shared" ca="1" si="779"/>
        <v>-3.7337165702522551E-4</v>
      </c>
      <c r="GH418" s="240">
        <f t="shared" ca="1" si="780"/>
        <v>1.9411983707023591E-4</v>
      </c>
      <c r="GI418" s="240">
        <f t="shared" ca="1" si="781"/>
        <v>4.3974584500796113E-4</v>
      </c>
      <c r="GJ418" s="240">
        <f t="shared" ca="1" si="782"/>
        <v>-4.3760276596139928E-5</v>
      </c>
      <c r="GK418" s="240">
        <f t="shared" ca="1" si="783"/>
        <v>-4.5470852408706049E-4</v>
      </c>
      <c r="GL418" s="240">
        <f t="shared" ca="1" si="784"/>
        <v>-1.117153796305339E-4</v>
      </c>
      <c r="GM418" s="240">
        <f t="shared" ca="1" si="785"/>
        <v>4.1651037947663819E-4</v>
      </c>
      <c r="GN418" s="240">
        <f t="shared" ca="1" si="786"/>
        <v>2.541301819577332E-4</v>
      </c>
      <c r="GO418" s="240">
        <f t="shared" ca="1" si="787"/>
        <v>-3.2961722767966525E-4</v>
      </c>
      <c r="GP418" s="240">
        <f t="shared" ca="1" si="788"/>
        <v>-3.6683414958181733E-4</v>
      </c>
      <c r="GQ418" s="240">
        <f t="shared" ca="1" si="789"/>
        <v>2.0418790953108588E-4</v>
      </c>
      <c r="GR418" s="240">
        <f t="shared" ca="1" si="790"/>
        <v>4.3665085093272496E-4</v>
      </c>
      <c r="GS418" s="240">
        <f t="shared" ca="1" si="791"/>
        <v>-5.4886601122575114E-5</v>
      </c>
      <c r="GT418" s="240">
        <f t="shared" ca="1" si="792"/>
        <v>-4.5541788492382341E-4</v>
      </c>
      <c r="GU418" s="240">
        <f t="shared" ca="1" si="793"/>
        <v>-1.0083160244100462E-4</v>
      </c>
      <c r="GV418" s="240">
        <f t="shared" ca="1" si="794"/>
        <v>4.2094116252373902E-4</v>
      </c>
      <c r="GW418" s="240">
        <f t="shared" ca="1" si="795"/>
        <v>2.4476139484504297E-4</v>
      </c>
      <c r="GX418" s="240">
        <f t="shared" ca="1" si="796"/>
        <v>-3.3725142180710574E-4</v>
      </c>
      <c r="GY418" s="240">
        <f t="shared" ca="1" si="797"/>
        <v>-3.6007567496352876E-4</v>
      </c>
      <c r="GZ418" s="240">
        <f t="shared" ca="1" si="798"/>
        <v>2.1413298683028875E-4</v>
      </c>
      <c r="HA418" s="240">
        <f t="shared" ca="1" si="799"/>
        <v>4.3329283471230633E-4</v>
      </c>
      <c r="HB418" s="240">
        <f t="shared" ca="1" si="800"/>
        <v>-6.5979864012861988E-5</v>
      </c>
      <c r="HC418" s="240">
        <f t="shared" ca="1" si="801"/>
        <v>-4.5585291905588096E-4</v>
      </c>
      <c r="HD418" s="240">
        <f t="shared" ca="1" si="802"/>
        <v>-8.988708806452662E-5</v>
      </c>
      <c r="HE418" s="240">
        <f t="shared" ca="1" si="803"/>
        <v>4.2511838635452936E-4</v>
      </c>
      <c r="HF418" s="240">
        <f t="shared" ca="1" si="804"/>
        <v>2.3524517262033792E-4</v>
      </c>
      <c r="HG418" s="240">
        <f t="shared" ca="1" si="805"/>
        <v>-3.4468246828869294E-4</v>
      </c>
      <c r="HH418" s="240">
        <f t="shared" ca="1" si="806"/>
        <v>-3.5310030422272293E-4</v>
      </c>
      <c r="HI418" s="240">
        <f t="shared" ca="1" si="807"/>
        <v>2.2394907842519611E-4</v>
      </c>
      <c r="HJ418" s="240">
        <f t="shared" ca="1" si="808"/>
        <v>4.2967381909012775E-4</v>
      </c>
      <c r="HK418" s="240">
        <f t="shared" ca="1" si="809"/>
        <v>-7.7033383100187864E-5</v>
      </c>
      <c r="HL418" s="240">
        <f t="shared" ca="1" si="810"/>
        <v>-4.560133644349371E-4</v>
      </c>
      <c r="HM418" s="240">
        <f t="shared" ca="1" si="811"/>
        <v>-7.8888429067293299E-5</v>
      </c>
      <c r="HN418" s="240">
        <f t="shared" ca="1" si="812"/>
        <v>4.2903953476558943E-4</v>
      </c>
      <c r="HO418" s="240">
        <f t="shared" ca="1" si="813"/>
        <v>2.2558724750000776E-4</v>
      </c>
      <c r="HP418" s="240">
        <f t="shared" ca="1" si="814"/>
        <v>-3.5190589093990758E-4</v>
      </c>
      <c r="HQ418" s="240">
        <f t="shared" ca="1" si="815"/>
        <v>-3.4591223906194052E-4</v>
      </c>
      <c r="HR418" s="240">
        <f t="shared" ca="1" si="816"/>
        <v>2.3363027146923289E-4</v>
      </c>
      <c r="HS418" s="240">
        <f t="shared" ca="1" si="817"/>
        <v>4.2579598402586868E-4</v>
      </c>
      <c r="HT418" s="240">
        <f t="shared" ca="1" si="818"/>
        <v>-8.8040500158023454E-5</v>
      </c>
      <c r="HU418" s="240">
        <f t="shared" ca="1" si="819"/>
        <v>-4.5589912441469562E-4</v>
      </c>
      <c r="HV418" s="240">
        <f t="shared" ca="1" si="820"/>
        <v>-6.7842250630192739E-5</v>
      </c>
      <c r="HW418" s="240">
        <f t="shared" ca="1" si="821"/>
        <v>4.3270224580371942E-4</v>
      </c>
      <c r="HX418" s="240">
        <f t="shared" ca="1" si="822"/>
        <v>2.157934370570566E-4</v>
      </c>
      <c r="HY418" s="240">
        <f t="shared" ca="1" si="823"/>
        <v>-3.5891733864101231E-4</v>
      </c>
      <c r="HZ418" s="240">
        <f t="shared" ca="1" si="824"/>
        <v>-3.3851580930282198E-4</v>
      </c>
      <c r="IA418" s="240">
        <f t="shared" ca="1" si="825"/>
        <v>2.4317073437375738E-4</v>
      </c>
      <c r="IB418" s="240">
        <f t="shared" ca="1" si="826"/>
        <v>4.2166166538236052E-4</v>
      </c>
      <c r="IC418" s="240">
        <f t="shared" ca="1" si="827"/>
        <v>-9.899458491058471E-5</v>
      </c>
      <c r="ID418" s="240">
        <f t="shared" ca="1" si="828"/>
        <v>-4.5551026780907354E-4</v>
      </c>
      <c r="IE418" s="240">
        <f t="shared" ca="1" si="829"/>
        <v>-1.037262168707717E-4</v>
      </c>
      <c r="IF418" s="240">
        <f t="shared" ca="1" si="830"/>
        <v>4.3610431318875692E-4</v>
      </c>
      <c r="IG418" s="240">
        <f t="shared" ca="1" si="831"/>
        <v>2.0586964071663574E-4</v>
      </c>
      <c r="IH418" s="240">
        <f t="shared" ca="1" si="832"/>
        <v>-3.6571258795811939E-4</v>
      </c>
      <c r="II418" s="240">
        <f t="shared" ca="1" si="833"/>
        <v>-3.3091547027811819E-4</v>
      </c>
      <c r="IJ418" s="240">
        <f t="shared" ca="1" si="834"/>
        <v>2.5256472032061255E-4</v>
      </c>
      <c r="IK418" s="240">
        <f t="shared" ca="1" si="835"/>
        <v>4.1727335351858112E-4</v>
      </c>
      <c r="IL418" s="240">
        <f t="shared" ca="1" si="836"/>
        <v>-1.0988903902684198E-4</v>
      </c>
      <c r="IM418" s="240">
        <f t="shared" ca="1" si="837"/>
        <v>-4.5484702885074794E-4</v>
      </c>
      <c r="IN418" s="240">
        <f t="shared" ca="1" si="838"/>
        <v>-4.563397527181131E-5</v>
      </c>
      <c r="IO418" s="240">
        <f t="shared" ca="1" si="839"/>
        <v>4.3924368764252763E-4</v>
      </c>
      <c r="IP418" s="240">
        <f t="shared" ca="1" si="840"/>
        <v>1.9582183620263195E-4</v>
      </c>
      <c r="IQ418" s="240">
        <f t="shared" ca="1" si="841"/>
        <v>-3.7228754568709952E-4</v>
      </c>
      <c r="IR418" s="240">
        <f t="shared" ca="1" si="842"/>
        <v>-3.2311580014784562E-4</v>
      </c>
      <c r="IS418" s="240">
        <f t="shared" ca="1" si="843"/>
        <v>2.618065707239714E-4</v>
      </c>
      <c r="IT418" s="240">
        <f t="shared" ca="1" si="844"/>
        <v>4.1263369178948722E-4</v>
      </c>
      <c r="IU418" s="240">
        <f t="shared" ca="1" si="845"/>
        <v>-1.2071730009503043E-4</v>
      </c>
      <c r="IV418" s="240">
        <f t="shared" ca="1" si="846"/>
        <v>-4.5390980705007039E-4</v>
      </c>
      <c r="IW418" s="240">
        <f t="shared" ca="1" si="847"/>
        <v>-3.4485255785185681E-5</v>
      </c>
      <c r="IX418" s="240">
        <f t="shared" ca="1" si="848"/>
        <v>4.4211847812323482E-4</v>
      </c>
      <c r="IY418" s="240">
        <f t="shared" ca="1" si="849"/>
        <v>1.8565607593672636E-4</v>
      </c>
      <c r="IZ418" s="240">
        <f t="shared" ca="1" si="850"/>
        <v>-3.7863825131930048E-4</v>
      </c>
      <c r="JA418" s="240">
        <f t="shared" ca="1" si="851"/>
        <v>-3.1512149714162368E-4</v>
      </c>
      <c r="JB418" s="240">
        <f t="shared" ca="1" si="852"/>
        <v>2.7089071863868304E-4</v>
      </c>
    </row>
    <row r="419" spans="2:262">
      <c r="B419" s="248">
        <v>58</v>
      </c>
      <c r="C419" s="247">
        <f t="shared" si="853"/>
        <v>1.1328125000000006E-3</v>
      </c>
      <c r="D419" s="244">
        <f t="shared" ca="1" si="597"/>
        <v>12.228560505433274</v>
      </c>
      <c r="E419" s="243">
        <f ca="1">BL361</f>
        <v>0.22856050543327344</v>
      </c>
      <c r="F419" s="242">
        <v>58</v>
      </c>
      <c r="G419" s="240">
        <f t="shared" ca="1" si="854"/>
        <v>-2.7252394019320508E-4</v>
      </c>
      <c r="H419" s="240">
        <f t="shared" ca="1" si="598"/>
        <v>6.2163943158004368E-5</v>
      </c>
      <c r="I419" s="240">
        <f t="shared" ca="1" si="599"/>
        <v>2.9076662994038531E-4</v>
      </c>
      <c r="J419" s="240">
        <f t="shared" ca="1" si="600"/>
        <v>2.316470797587428E-5</v>
      </c>
      <c r="K419" s="240">
        <f t="shared" ca="1" si="601"/>
        <v>-2.8396869275654549E-4</v>
      </c>
      <c r="L419" s="240">
        <f t="shared" ca="1" si="602"/>
        <v>-1.0649843001314805E-4</v>
      </c>
      <c r="M419" s="240">
        <f t="shared" ca="1" si="603"/>
        <v>2.5271556242738476E-4</v>
      </c>
      <c r="N419" s="240">
        <f t="shared" ca="1" si="604"/>
        <v>1.8066057876759534E-4</v>
      </c>
      <c r="O419" s="240">
        <f t="shared" ca="1" si="605"/>
        <v>-1.9969873755148587E-4</v>
      </c>
      <c r="P419" s="240">
        <f t="shared" ca="1" si="606"/>
        <v>-2.3926435978572773E-4</v>
      </c>
      <c r="Q419" s="240">
        <f t="shared" ca="1" si="607"/>
        <v>1.294839914882492E-4</v>
      </c>
      <c r="R419" s="240">
        <f t="shared" ca="1" si="608"/>
        <v>2.7726285479661773E-4</v>
      </c>
      <c r="S419" s="240">
        <f t="shared" ca="1" si="609"/>
        <v>-4.8118171021937405E-5</v>
      </c>
      <c r="T419" s="240">
        <f t="shared" ca="1" si="610"/>
        <v>-2.9138365892456388E-4</v>
      </c>
      <c r="U419" s="241">
        <f t="shared" ca="1" si="611"/>
        <v>-3.7391554023143478E-5</v>
      </c>
      <c r="V419" s="240">
        <f t="shared" ca="1" si="612"/>
        <v>2.8041069799968565E-4</v>
      </c>
      <c r="W419" s="240">
        <f t="shared" ca="1" si="613"/>
        <v>1.1968114354284931E-4</v>
      </c>
      <c r="X419" s="240">
        <f t="shared" ca="1" si="614"/>
        <v>-2.4528895604888071E-4</v>
      </c>
      <c r="Y419" s="240">
        <f t="shared" ca="1" si="615"/>
        <v>-1.9166387334227438E-4</v>
      </c>
      <c r="Z419" s="240">
        <f t="shared" ca="1" si="616"/>
        <v>1.8904309390595231E-4</v>
      </c>
      <c r="AA419" s="240">
        <f t="shared" ca="1" si="617"/>
        <v>2.4714063906493457E-4</v>
      </c>
      <c r="AB419" s="240">
        <f t="shared" ca="1" si="618"/>
        <v>-1.1651696745155343E-4</v>
      </c>
      <c r="AC419" s="240">
        <f t="shared" ca="1" si="619"/>
        <v>-2.8133381889746697E-4</v>
      </c>
      <c r="AD419" s="240">
        <f t="shared" ca="1" si="620"/>
        <v>3.3956477997224292E-5</v>
      </c>
      <c r="AE419" s="240">
        <f t="shared" ca="1" si="621"/>
        <v>2.91298719152199E-4</v>
      </c>
      <c r="AF419" s="240">
        <f t="shared" ca="1" si="622"/>
        <v>5.1528320541658129E-5</v>
      </c>
      <c r="AG419" s="240">
        <f t="shared" ca="1" si="623"/>
        <v>-2.7617716931026813E-4</v>
      </c>
      <c r="AH419" s="240">
        <f t="shared" ca="1" si="624"/>
        <v>-1.325755347149267E-4</v>
      </c>
      <c r="AI419" s="240">
        <f t="shared" ca="1" si="625"/>
        <v>2.3727142709047925E-4</v>
      </c>
      <c r="AJ419" s="240">
        <f t="shared" ca="1" si="626"/>
        <v>2.022054328583001E-4</v>
      </c>
      <c r="AK419" s="240">
        <f t="shared" ca="1" si="627"/>
        <v>-1.7793202888897913E-4</v>
      </c>
      <c r="AL419" s="240">
        <f t="shared" ca="1" si="628"/>
        <v>-2.5442153489767E-4</v>
      </c>
      <c r="AM419" s="240">
        <f t="shared" ca="1" si="629"/>
        <v>1.0326924383458636E-4</v>
      </c>
      <c r="AN419" s="240">
        <f t="shared" ca="1" si="630"/>
        <v>2.8472702518666051E-4</v>
      </c>
      <c r="AO419" s="240">
        <f t="shared" ca="1" si="631"/>
        <v>-1.9712980842781727E-5</v>
      </c>
      <c r="AP419" s="240">
        <f t="shared" ca="1" si="632"/>
        <v>-2.9051201525064215E-4</v>
      </c>
      <c r="AQ419" s="240">
        <f t="shared" ca="1" si="633"/>
        <v>-6.554095082263803E-5</v>
      </c>
      <c r="AR419" s="240">
        <f t="shared" ca="1" si="634"/>
        <v>2.7127830562971979E-4</v>
      </c>
      <c r="AS419" s="240">
        <f t="shared" ca="1" si="635"/>
        <v>1.4515053981162859E-4</v>
      </c>
      <c r="AT419" s="240">
        <f t="shared" ca="1" si="636"/>
        <v>-2.2868229048169563E-4</v>
      </c>
      <c r="AU419" s="240">
        <f t="shared" ca="1" si="637"/>
        <v>-2.1225986177546597E-4</v>
      </c>
      <c r="AV419" s="240">
        <f t="shared" ca="1" si="638"/>
        <v>1.6639231002940727E-4</v>
      </c>
      <c r="AW419" s="240">
        <f t="shared" ca="1" si="639"/>
        <v>2.6108950696814297E-4</v>
      </c>
      <c r="AX419" s="240">
        <f t="shared" ca="1" si="640"/>
        <v>-8.9772735563903305E-5</v>
      </c>
      <c r="AY419" s="240">
        <f t="shared" ca="1" si="641"/>
        <v>-2.8743429913303739E-4</v>
      </c>
      <c r="AZ419" s="240">
        <f t="shared" ca="1" si="642"/>
        <v>5.4219933908357512E-6</v>
      </c>
      <c r="BA419" s="240">
        <f t="shared" ca="1" si="643"/>
        <v>2.8902544245849908E-4</v>
      </c>
      <c r="BB419" s="240">
        <f t="shared" ca="1" si="644"/>
        <v>7.9395687212380935E-5</v>
      </c>
      <c r="BC419" s="240">
        <f t="shared" ca="1" si="645"/>
        <v>-2.6572590874973548E-4</v>
      </c>
      <c r="BD419" s="240">
        <f t="shared" ca="1" si="646"/>
        <v>-1.5737586454424215E-4</v>
      </c>
      <c r="BE419" s="240">
        <f t="shared" ca="1" si="647"/>
        <v>2.1954223820493734E-4</v>
      </c>
      <c r="BF419" s="240">
        <f t="shared" ca="1" si="648"/>
        <v>2.2180293809384658E-4</v>
      </c>
      <c r="BG419" s="240">
        <f t="shared" ca="1" si="649"/>
        <v>-1.5445173752073123E-4</v>
      </c>
      <c r="BH419" s="240">
        <f t="shared" ca="1" si="650"/>
        <v>-2.6712849154758968E-4</v>
      </c>
      <c r="BI419" s="240">
        <f t="shared" ca="1" si="651"/>
        <v>7.6059956910085863E-5</v>
      </c>
      <c r="BJ419" s="240">
        <f t="shared" ca="1" si="652"/>
        <v>2.8944911867653155E-4</v>
      </c>
      <c r="BK419" s="240">
        <f t="shared" ca="1" si="653"/>
        <v>8.8820561181014046E-6</v>
      </c>
      <c r="BL419" s="240">
        <f t="shared" ca="1" si="654"/>
        <v>-2.8684258205983462E-4</v>
      </c>
      <c r="BM419" s="240">
        <f t="shared" ca="1" si="655"/>
        <v>-9.3059152437382383E-5</v>
      </c>
      <c r="BN419" s="240">
        <f t="shared" ca="1" si="656"/>
        <v>2.5953335488073222E-4</v>
      </c>
      <c r="BO419" s="240">
        <f t="shared" ca="1" si="657"/>
        <v>1.6922205703466569E-4</v>
      </c>
      <c r="BP419" s="240">
        <f t="shared" ca="1" si="658"/>
        <v>-2.0987328944671433E-4</v>
      </c>
      <c r="BQ419" s="240">
        <f t="shared" ca="1" si="659"/>
        <v>-2.3081167170671362E-4</v>
      </c>
      <c r="BR419" s="240">
        <f t="shared" ca="1" si="660"/>
        <v>1.4213907724799159E-4</v>
      </c>
      <c r="BS419" s="240">
        <f t="shared" ca="1" si="661"/>
        <v>2.7252394019320573E-4</v>
      </c>
      <c r="BT419" s="240">
        <f t="shared" ca="1" si="662"/>
        <v>-6.2163943158004625E-5</v>
      </c>
      <c r="BU419" s="240">
        <f t="shared" ca="1" si="663"/>
        <v>-2.9076662994038542E-4</v>
      </c>
      <c r="BV419" s="240">
        <f t="shared" ca="1" si="664"/>
        <v>-2.3164707975873765E-5</v>
      </c>
      <c r="BW419" s="240">
        <f t="shared" ca="1" si="665"/>
        <v>2.8396869275654511E-4</v>
      </c>
      <c r="BX419" s="240">
        <f t="shared" ca="1" si="666"/>
        <v>1.0649843001314706E-4</v>
      </c>
      <c r="BY419" s="240">
        <f t="shared" ca="1" si="667"/>
        <v>-2.5271556242738422E-4</v>
      </c>
      <c r="BZ419" s="240">
        <f t="shared" ca="1" si="668"/>
        <v>-1.8066057876759453E-4</v>
      </c>
      <c r="CA419" s="240">
        <f t="shared" ca="1" si="669"/>
        <v>1.9969873755148511E-4</v>
      </c>
      <c r="CB419" s="240">
        <f t="shared" ca="1" si="670"/>
        <v>2.3926435978572714E-4</v>
      </c>
      <c r="CC419" s="240">
        <f t="shared" ca="1" si="671"/>
        <v>-1.2948399148824871E-4</v>
      </c>
      <c r="CD419" s="240">
        <f t="shared" ca="1" si="672"/>
        <v>-2.7726285479661713E-4</v>
      </c>
      <c r="CE419" s="240">
        <f t="shared" ca="1" si="673"/>
        <v>4.8118171021937405E-5</v>
      </c>
      <c r="CF419" s="240">
        <f t="shared" ca="1" si="674"/>
        <v>2.9138365892456388E-4</v>
      </c>
      <c r="CG419" s="240">
        <f t="shared" ca="1" si="675"/>
        <v>3.7391554023143478E-5</v>
      </c>
      <c r="CH419" s="240">
        <f t="shared" ca="1" si="676"/>
        <v>-2.8041069799968624E-4</v>
      </c>
      <c r="CI419" s="240">
        <f t="shared" ca="1" si="677"/>
        <v>-1.1968114354284931E-4</v>
      </c>
      <c r="CJ419" s="240">
        <f t="shared" ca="1" si="678"/>
        <v>2.4528895604887958E-4</v>
      </c>
      <c r="CK419" s="240">
        <f t="shared" ca="1" si="679"/>
        <v>1.9166387334227438E-4</v>
      </c>
      <c r="CL419" s="240">
        <f t="shared" ca="1" si="680"/>
        <v>-1.8904309390595074E-4</v>
      </c>
      <c r="CM419" s="240">
        <f t="shared" ca="1" si="681"/>
        <v>-2.4714063906493397E-4</v>
      </c>
      <c r="CN419" s="240">
        <f t="shared" ca="1" si="682"/>
        <v>1.1651696745155248E-4</v>
      </c>
      <c r="CO419" s="240">
        <f t="shared" ca="1" si="683"/>
        <v>2.8133381889746697E-4</v>
      </c>
      <c r="CP419" s="240">
        <f t="shared" ca="1" si="684"/>
        <v>-3.3956477997224292E-5</v>
      </c>
      <c r="CQ419" s="240">
        <f t="shared" ca="1" si="685"/>
        <v>-2.9129871915219906E-4</v>
      </c>
      <c r="CR419" s="240">
        <f t="shared" ca="1" si="686"/>
        <v>-5.1528320541658129E-5</v>
      </c>
      <c r="CS419" s="240">
        <f t="shared" ca="1" si="687"/>
        <v>2.7617716931026878E-4</v>
      </c>
      <c r="CT419" s="240">
        <f t="shared" ca="1" si="688"/>
        <v>1.3257553471492301E-4</v>
      </c>
      <c r="CU419" s="240">
        <f t="shared" ca="1" si="689"/>
        <v>-2.3727142709047805E-4</v>
      </c>
      <c r="CV419" s="240">
        <f t="shared" ca="1" si="690"/>
        <v>-2.022054328583001E-4</v>
      </c>
      <c r="CW419" s="240">
        <f t="shared" ca="1" si="691"/>
        <v>1.7793202888898076E-4</v>
      </c>
      <c r="CX419" s="240">
        <f t="shared" ca="1" si="692"/>
        <v>2.5442153489767201E-4</v>
      </c>
      <c r="CY419" s="240">
        <f t="shared" ca="1" si="693"/>
        <v>-1.032692438345844E-4</v>
      </c>
      <c r="CZ419" s="240">
        <f t="shared" ca="1" si="694"/>
        <v>-2.8472702518666051E-4</v>
      </c>
      <c r="DA419" s="240">
        <f t="shared" ca="1" si="695"/>
        <v>1.9712980842783787E-5</v>
      </c>
      <c r="DB419" s="240">
        <f t="shared" ca="1" si="696"/>
        <v>2.9051201525064183E-4</v>
      </c>
      <c r="DC419" s="240">
        <f t="shared" ca="1" si="697"/>
        <v>6.5540950822640036E-5</v>
      </c>
      <c r="DD419" s="240">
        <f t="shared" ca="1" si="698"/>
        <v>-2.7127830562971979E-4</v>
      </c>
      <c r="DE419" s="240">
        <f t="shared" ca="1" si="699"/>
        <v>-1.4515053981162685E-4</v>
      </c>
      <c r="DF419" s="240">
        <f t="shared" ca="1" si="700"/>
        <v>2.2868229048169302E-4</v>
      </c>
      <c r="DG419" s="240">
        <f t="shared" ca="1" si="701"/>
        <v>2.1225986177546597E-4</v>
      </c>
      <c r="DH419" s="240">
        <f t="shared" ca="1" si="702"/>
        <v>-1.6639231002940898E-4</v>
      </c>
      <c r="DI419" s="240">
        <f t="shared" ca="1" si="703"/>
        <v>-2.6108950696814107E-4</v>
      </c>
      <c r="DJ419" s="240">
        <f t="shared" ca="1" si="704"/>
        <v>8.977273556390134E-5</v>
      </c>
      <c r="DK419" s="240">
        <f t="shared" ca="1" si="705"/>
        <v>2.8743429913303739E-4</v>
      </c>
      <c r="DL419" s="240">
        <f t="shared" ca="1" si="706"/>
        <v>-5.4219933908357512E-6</v>
      </c>
      <c r="DM419" s="240">
        <f t="shared" ca="1" si="707"/>
        <v>-2.8902544245849963E-4</v>
      </c>
      <c r="DN419" s="240">
        <f t="shared" ca="1" si="708"/>
        <v>-7.9395687212380935E-5</v>
      </c>
      <c r="DO419" s="240">
        <f t="shared" ca="1" si="709"/>
        <v>2.6572590874973548E-4</v>
      </c>
      <c r="DP419" s="240">
        <f t="shared" ca="1" si="710"/>
        <v>1.5737586454423868E-4</v>
      </c>
      <c r="DQ419" s="240">
        <f t="shared" ca="1" si="711"/>
        <v>-2.195422382049346E-4</v>
      </c>
      <c r="DR419" s="240">
        <f t="shared" ca="1" si="712"/>
        <v>-2.2180293809384658E-4</v>
      </c>
      <c r="DS419" s="240">
        <f t="shared" ca="1" si="713"/>
        <v>1.5445173752073123E-4</v>
      </c>
      <c r="DT419" s="240">
        <f t="shared" ca="1" si="714"/>
        <v>2.67128491547588E-4</v>
      </c>
      <c r="DU419" s="240">
        <f t="shared" ca="1" si="715"/>
        <v>-7.6059956910081865E-5</v>
      </c>
      <c r="DV419" s="240">
        <f t="shared" ca="1" si="716"/>
        <v>-2.8944911867653155E-4</v>
      </c>
      <c r="DW419" s="240">
        <f t="shared" ca="1" si="717"/>
        <v>-8.8820561181014046E-6</v>
      </c>
      <c r="DX419" s="240">
        <f t="shared" ca="1" si="718"/>
        <v>2.8684258205983538E-4</v>
      </c>
      <c r="DY419" s="240">
        <f t="shared" ca="1" si="719"/>
        <v>9.3059152437386327E-5</v>
      </c>
      <c r="DZ419" s="240">
        <f t="shared" ca="1" si="720"/>
        <v>-2.5953335488073222E-4</v>
      </c>
      <c r="EA419" s="240">
        <f t="shared" ca="1" si="721"/>
        <v>-1.6922205703466569E-4</v>
      </c>
      <c r="EB419" s="240">
        <f t="shared" ca="1" si="722"/>
        <v>2.0987328944671721E-4</v>
      </c>
      <c r="EC419" s="240">
        <f t="shared" ca="1" si="723"/>
        <v>2.3081167170671616E-4</v>
      </c>
      <c r="ED419" s="240">
        <f t="shared" ca="1" si="724"/>
        <v>-1.4213907724799159E-4</v>
      </c>
      <c r="EE419" s="240">
        <f t="shared" ca="1" si="725"/>
        <v>-2.7252394019320426E-4</v>
      </c>
      <c r="EF419" s="240">
        <f t="shared" ca="1" si="726"/>
        <v>6.2163943158000587E-5</v>
      </c>
      <c r="EG419" s="240">
        <f t="shared" ca="1" si="727"/>
        <v>2.9076662994038542E-4</v>
      </c>
      <c r="EH419" s="240">
        <f t="shared" ca="1" si="728"/>
        <v>2.3164707975873765E-5</v>
      </c>
      <c r="EI419" s="240">
        <f t="shared" ca="1" si="729"/>
        <v>-2.8396869275654603E-4</v>
      </c>
      <c r="EJ419" s="240">
        <f t="shared" ca="1" si="730"/>
        <v>-1.0649843001315095E-4</v>
      </c>
      <c r="EK419" s="240">
        <f t="shared" ca="1" si="731"/>
        <v>2.5271556242738422E-4</v>
      </c>
      <c r="EL419" s="240">
        <f t="shared" ca="1" si="732"/>
        <v>1.8066057876759453E-4</v>
      </c>
      <c r="EM419" s="240">
        <f t="shared" ca="1" si="733"/>
        <v>-1.9969873755148812E-4</v>
      </c>
      <c r="EN419" s="240">
        <f t="shared" ca="1" si="734"/>
        <v>-2.3926435978572947E-4</v>
      </c>
      <c r="EO419" s="240">
        <f t="shared" ca="1" si="735"/>
        <v>1.2948399148824871E-4</v>
      </c>
      <c r="EP419" s="240">
        <f t="shared" ca="1" si="736"/>
        <v>2.7726285479661713E-4</v>
      </c>
      <c r="EQ419" s="240">
        <f t="shared" ca="1" si="737"/>
        <v>-4.8118171021941484E-5</v>
      </c>
      <c r="ER419" s="240">
        <f t="shared" ca="1" si="738"/>
        <v>-2.9138365892456393E-4</v>
      </c>
      <c r="ES419" s="240">
        <f t="shared" ca="1" si="739"/>
        <v>-3.7391554023143478E-5</v>
      </c>
      <c r="ET419" s="240">
        <f t="shared" ca="1" si="740"/>
        <v>2.8041069799968624E-4</v>
      </c>
      <c r="EU419" s="240">
        <f t="shared" ca="1" si="741"/>
        <v>1.1968114354285311E-4</v>
      </c>
      <c r="EV419" s="240">
        <f t="shared" ca="1" si="742"/>
        <v>-2.4528895604887958E-4</v>
      </c>
      <c r="EW419" s="240">
        <f t="shared" ca="1" si="743"/>
        <v>-1.9166387334227438E-4</v>
      </c>
      <c r="EX419" s="240">
        <f t="shared" ca="1" si="744"/>
        <v>1.8904309390595388E-4</v>
      </c>
      <c r="EY419" s="240">
        <f t="shared" ca="1" si="745"/>
        <v>2.4714063906493619E-4</v>
      </c>
      <c r="EZ419" s="240">
        <f t="shared" ca="1" si="746"/>
        <v>-1.1651696745155248E-4</v>
      </c>
      <c r="FA419" s="240">
        <f t="shared" ca="1" si="747"/>
        <v>-2.8133381889746697E-4</v>
      </c>
      <c r="FB419" s="240">
        <f t="shared" ca="1" si="748"/>
        <v>3.3956477997228399E-5</v>
      </c>
      <c r="FC419" s="240">
        <f t="shared" ca="1" si="749"/>
        <v>2.9129871915219895E-4</v>
      </c>
      <c r="FD419" s="240">
        <f t="shared" ca="1" si="750"/>
        <v>5.1528320541658129E-5</v>
      </c>
      <c r="FE419" s="240">
        <f t="shared" ca="1" si="751"/>
        <v>-2.7617716931026878E-4</v>
      </c>
      <c r="FF419" s="240">
        <f t="shared" ca="1" si="752"/>
        <v>-1.3257553471492301E-4</v>
      </c>
      <c r="FG419" s="240">
        <f t="shared" ca="1" si="753"/>
        <v>2.3727142709047805E-4</v>
      </c>
      <c r="FH419" s="240">
        <f t="shared" ca="1" si="754"/>
        <v>2.022054328583001E-4</v>
      </c>
      <c r="FI419" s="240">
        <f t="shared" ca="1" si="755"/>
        <v>-1.7793202888898076E-4</v>
      </c>
      <c r="FJ419" s="240">
        <f t="shared" ca="1" si="756"/>
        <v>-2.54421534897668E-4</v>
      </c>
      <c r="FK419" s="240">
        <f t="shared" ca="1" si="757"/>
        <v>1.032692438345844E-4</v>
      </c>
      <c r="FL419" s="240">
        <f t="shared" ca="1" si="758"/>
        <v>2.8472702518666051E-4</v>
      </c>
      <c r="FM419" s="240">
        <f t="shared" ca="1" si="759"/>
        <v>-1.9712980842783787E-5</v>
      </c>
      <c r="FN419" s="240">
        <f t="shared" ca="1" si="760"/>
        <v>-2.9051201525064183E-4</v>
      </c>
      <c r="FO419" s="240">
        <f t="shared" ca="1" si="761"/>
        <v>-6.5540950822640036E-5</v>
      </c>
      <c r="FP419" s="240">
        <f t="shared" ca="1" si="762"/>
        <v>2.7127830562971979E-4</v>
      </c>
      <c r="FQ419" s="240">
        <f t="shared" ca="1" si="763"/>
        <v>1.4515053981162685E-4</v>
      </c>
      <c r="FR419" s="240">
        <f t="shared" ca="1" si="764"/>
        <v>-2.2868229048169302E-4</v>
      </c>
      <c r="FS419" s="240">
        <f t="shared" ca="1" si="765"/>
        <v>-2.1225986177546597E-4</v>
      </c>
      <c r="FT419" s="240">
        <f t="shared" ca="1" si="766"/>
        <v>1.6639231002940898E-4</v>
      </c>
      <c r="FU419" s="240">
        <f t="shared" ca="1" si="767"/>
        <v>2.6108950696814107E-4</v>
      </c>
      <c r="FV419" s="240">
        <f t="shared" ca="1" si="768"/>
        <v>-8.977273556390134E-5</v>
      </c>
      <c r="FW419" s="240">
        <f t="shared" ca="1" si="769"/>
        <v>-2.8743429913303739E-4</v>
      </c>
      <c r="FX419" s="240">
        <f t="shared" ca="1" si="770"/>
        <v>5.4219933908357512E-6</v>
      </c>
      <c r="FY419" s="240">
        <f t="shared" ca="1" si="771"/>
        <v>2.8902544245849963E-4</v>
      </c>
      <c r="FZ419" s="240">
        <f t="shared" ca="1" si="772"/>
        <v>7.9395687212380935E-5</v>
      </c>
      <c r="GA419" s="240">
        <f t="shared" ca="1" si="773"/>
        <v>-2.6572590874973548E-4</v>
      </c>
      <c r="GB419" s="240">
        <f t="shared" ca="1" si="774"/>
        <v>-1.5737586454423868E-4</v>
      </c>
      <c r="GC419" s="240">
        <f t="shared" ca="1" si="775"/>
        <v>2.195422382049346E-4</v>
      </c>
      <c r="GD419" s="240">
        <f t="shared" ca="1" si="776"/>
        <v>2.2180293809384658E-4</v>
      </c>
      <c r="GE419" s="240">
        <f t="shared" ca="1" si="777"/>
        <v>-1.5445173752073123E-4</v>
      </c>
      <c r="GF419" s="240">
        <f t="shared" ca="1" si="778"/>
        <v>-2.67128491547588E-4</v>
      </c>
      <c r="GG419" s="240">
        <f t="shared" ca="1" si="779"/>
        <v>7.6059956910089847E-5</v>
      </c>
      <c r="GH419" s="240">
        <f t="shared" ca="1" si="780"/>
        <v>2.8944911867653062E-4</v>
      </c>
      <c r="GI419" s="240">
        <f t="shared" ca="1" si="781"/>
        <v>8.8820561181096716E-6</v>
      </c>
      <c r="GJ419" s="240">
        <f t="shared" ca="1" si="782"/>
        <v>-2.8684258205983391E-4</v>
      </c>
      <c r="GK419" s="240">
        <f t="shared" ca="1" si="783"/>
        <v>-9.3059152437386327E-5</v>
      </c>
      <c r="GL419" s="240">
        <f t="shared" ca="1" si="784"/>
        <v>2.5953335488073222E-4</v>
      </c>
      <c r="GM419" s="240">
        <f t="shared" ca="1" si="785"/>
        <v>1.6922205703466569E-4</v>
      </c>
      <c r="GN419" s="240">
        <f t="shared" ca="1" si="786"/>
        <v>-2.0987328944671721E-4</v>
      </c>
      <c r="GO419" s="240">
        <f t="shared" ca="1" si="787"/>
        <v>-2.3081167170671112E-4</v>
      </c>
      <c r="GP419" s="240">
        <f t="shared" ca="1" si="788"/>
        <v>1.4213907724798435E-4</v>
      </c>
      <c r="GQ419" s="240">
        <f t="shared" ca="1" si="789"/>
        <v>2.7252394019320724E-4</v>
      </c>
      <c r="GR419" s="240">
        <f t="shared" ca="1" si="790"/>
        <v>-6.2163943158000587E-5</v>
      </c>
      <c r="GS419" s="240">
        <f t="shared" ca="1" si="791"/>
        <v>-2.9076662994038542E-4</v>
      </c>
      <c r="GT419" s="240">
        <f t="shared" ca="1" si="792"/>
        <v>-2.3164707975873765E-5</v>
      </c>
      <c r="GU419" s="240">
        <f t="shared" ca="1" si="793"/>
        <v>2.8396869275654603E-4</v>
      </c>
      <c r="GV419" s="240">
        <f t="shared" ca="1" si="794"/>
        <v>1.0649843001314321E-4</v>
      </c>
      <c r="GW419" s="240">
        <f t="shared" ca="1" si="795"/>
        <v>-2.5271556242738834E-4</v>
      </c>
      <c r="GX419" s="240">
        <f t="shared" ca="1" si="796"/>
        <v>-1.8066057876760103E-4</v>
      </c>
      <c r="GY419" s="240">
        <f t="shared" ca="1" si="797"/>
        <v>1.9969873755148207E-4</v>
      </c>
      <c r="GZ419" s="240">
        <f t="shared" ca="1" si="798"/>
        <v>2.3926435978572947E-4</v>
      </c>
      <c r="HA419" s="240">
        <f t="shared" ca="1" si="799"/>
        <v>-1.2948399148824871E-4</v>
      </c>
      <c r="HB419" s="240">
        <f t="shared" ca="1" si="800"/>
        <v>-2.7726285479661713E-4</v>
      </c>
      <c r="HC419" s="240">
        <f t="shared" ca="1" si="801"/>
        <v>4.8118171021941484E-5</v>
      </c>
      <c r="HD419" s="240">
        <f t="shared" ca="1" si="802"/>
        <v>2.9138365892456382E-4</v>
      </c>
      <c r="HE419" s="240">
        <f t="shared" ca="1" si="803"/>
        <v>3.7391554023135238E-5</v>
      </c>
      <c r="HF419" s="240">
        <f t="shared" ca="1" si="804"/>
        <v>-2.8041069799968402E-4</v>
      </c>
      <c r="HG419" s="240">
        <f t="shared" ca="1" si="805"/>
        <v>-1.1968114354285311E-4</v>
      </c>
      <c r="HH419" s="240">
        <f t="shared" ca="1" si="806"/>
        <v>2.4528895604887958E-4</v>
      </c>
      <c r="HI419" s="240">
        <f t="shared" ca="1" si="807"/>
        <v>1.9166387334227438E-4</v>
      </c>
      <c r="HJ419" s="240">
        <f t="shared" ca="1" si="808"/>
        <v>-1.8904309390595388E-4</v>
      </c>
      <c r="HK419" s="240">
        <f t="shared" ca="1" si="809"/>
        <v>-2.471406390649318E-4</v>
      </c>
      <c r="HL419" s="240">
        <f t="shared" ca="1" si="810"/>
        <v>1.1651696745156009E-4</v>
      </c>
      <c r="HM419" s="240">
        <f t="shared" ca="1" si="811"/>
        <v>2.8133381889746908E-4</v>
      </c>
      <c r="HN419" s="240">
        <f t="shared" ca="1" si="812"/>
        <v>-3.3956477997220172E-5</v>
      </c>
      <c r="HO419" s="240">
        <f t="shared" ca="1" si="813"/>
        <v>-2.9129871915219895E-4</v>
      </c>
      <c r="HP419" s="240">
        <f t="shared" ca="1" si="814"/>
        <v>-5.1528320541658129E-5</v>
      </c>
      <c r="HQ419" s="240">
        <f t="shared" ca="1" si="815"/>
        <v>2.7617716931026878E-4</v>
      </c>
      <c r="HR419" s="240">
        <f t="shared" ca="1" si="816"/>
        <v>1.3257553471492301E-4</v>
      </c>
      <c r="HS419" s="240">
        <f t="shared" ca="1" si="817"/>
        <v>-2.3727142709048288E-4</v>
      </c>
      <c r="HT419" s="240">
        <f t="shared" ca="1" si="818"/>
        <v>-2.0220543285829411E-4</v>
      </c>
      <c r="HU419" s="240">
        <f t="shared" ca="1" si="819"/>
        <v>1.779320288889742E-4</v>
      </c>
      <c r="HV419" s="240">
        <f t="shared" ca="1" si="820"/>
        <v>2.5442153489767201E-4</v>
      </c>
      <c r="HW419" s="240">
        <f t="shared" ca="1" si="821"/>
        <v>-1.032692438345844E-4</v>
      </c>
      <c r="HX419" s="240">
        <f t="shared" ca="1" si="822"/>
        <v>-2.8472702518666051E-4</v>
      </c>
      <c r="HY419" s="240">
        <f t="shared" ca="1" si="823"/>
        <v>1.9712980842783787E-5</v>
      </c>
      <c r="HZ419" s="240">
        <f t="shared" ca="1" si="824"/>
        <v>2.9051201525064248E-4</v>
      </c>
      <c r="IA419" s="240">
        <f t="shared" ca="1" si="825"/>
        <v>6.5540950822631986E-5</v>
      </c>
      <c r="IB419" s="240">
        <f t="shared" ca="1" si="826"/>
        <v>-2.7127830562971675E-4</v>
      </c>
      <c r="IC419" s="240">
        <f t="shared" ca="1" si="827"/>
        <v>-1.4515053981163401E-4</v>
      </c>
      <c r="ID419" s="240">
        <f t="shared" ca="1" si="828"/>
        <v>2.2868229048169302E-4</v>
      </c>
      <c r="IE419" s="240">
        <f t="shared" ca="1" si="829"/>
        <v>2.7944139661905307E-6</v>
      </c>
      <c r="IF419" s="240">
        <f t="shared" ca="1" si="830"/>
        <v>-1.6639231002940898E-4</v>
      </c>
      <c r="IG419" s="240">
        <f t="shared" ca="1" si="831"/>
        <v>-2.6108950696814107E-4</v>
      </c>
      <c r="IH419" s="240">
        <f t="shared" ca="1" si="832"/>
        <v>8.9772735563909214E-5</v>
      </c>
      <c r="II419" s="240">
        <f t="shared" ca="1" si="833"/>
        <v>2.8743429913303604E-4</v>
      </c>
      <c r="IJ419" s="240">
        <f t="shared" ca="1" si="834"/>
        <v>-5.4219933908274706E-6</v>
      </c>
      <c r="IK419" s="240">
        <f t="shared" ca="1" si="835"/>
        <v>-2.890254424584986E-4</v>
      </c>
      <c r="IL419" s="240">
        <f t="shared" ca="1" si="836"/>
        <v>-7.9395687212380935E-5</v>
      </c>
      <c r="IM419" s="240">
        <f t="shared" ca="1" si="837"/>
        <v>2.6572590874973548E-4</v>
      </c>
      <c r="IN419" s="240">
        <f t="shared" ca="1" si="838"/>
        <v>1.5737586454423868E-4</v>
      </c>
      <c r="IO419" s="240">
        <f t="shared" ca="1" si="839"/>
        <v>-2.1954223820494007E-4</v>
      </c>
      <c r="IP419" s="240">
        <f t="shared" ca="1" si="840"/>
        <v>-2.2180293809384116E-4</v>
      </c>
      <c r="IQ419" s="240">
        <f t="shared" ca="1" si="841"/>
        <v>1.5445173752072418E-4</v>
      </c>
      <c r="IR419" s="240">
        <f t="shared" ca="1" si="842"/>
        <v>2.6712849154759131E-4</v>
      </c>
      <c r="IS419" s="240">
        <f t="shared" ca="1" si="843"/>
        <v>-7.6059956910081865E-5</v>
      </c>
      <c r="IT419" s="240">
        <f t="shared" ca="1" si="844"/>
        <v>-2.8944911867653155E-4</v>
      </c>
      <c r="IU419" s="240">
        <f t="shared" ca="1" si="845"/>
        <v>-8.8820561181014046E-6</v>
      </c>
      <c r="IV419" s="240">
        <f t="shared" ca="1" si="846"/>
        <v>2.8684258205983538E-4</v>
      </c>
      <c r="IW419" s="240">
        <f t="shared" ca="1" si="847"/>
        <v>9.3059152437378453E-5</v>
      </c>
      <c r="IX419" s="240">
        <f t="shared" ca="1" si="848"/>
        <v>-2.5953335488073601E-4</v>
      </c>
      <c r="IY419" s="240">
        <f t="shared" ca="1" si="849"/>
        <v>-1.6922205703467244E-4</v>
      </c>
      <c r="IZ419" s="240">
        <f t="shared" ca="1" si="850"/>
        <v>2.0987328944671146E-4</v>
      </c>
      <c r="JA419" s="240">
        <f t="shared" ca="1" si="851"/>
        <v>2.3081167170671616E-4</v>
      </c>
      <c r="JB419" s="240">
        <f t="shared" ca="1" si="852"/>
        <v>-1.4213907724799159E-4</v>
      </c>
    </row>
    <row r="420" spans="2:262">
      <c r="B420" s="248">
        <v>59</v>
      </c>
      <c r="C420" s="247">
        <f t="shared" si="853"/>
        <v>1.1523437500000006E-3</v>
      </c>
      <c r="D420" s="244">
        <f t="shared" ca="1" si="597"/>
        <v>12.227256688331465</v>
      </c>
      <c r="E420" s="243">
        <f ca="1">BM361</f>
        <v>0.22725668833146487</v>
      </c>
      <c r="F420" s="242">
        <v>59</v>
      </c>
      <c r="G420" s="240">
        <f t="shared" ca="1" si="854"/>
        <v>-1.1162758353477746E-3</v>
      </c>
      <c r="H420" s="240">
        <f t="shared" ca="1" si="598"/>
        <v>3.6549794929433146E-4</v>
      </c>
      <c r="I420" s="240">
        <f t="shared" ca="1" si="599"/>
        <v>1.2057575368618707E-3</v>
      </c>
      <c r="J420" s="240">
        <f t="shared" ca="1" si="600"/>
        <v>-7.0302760866720383E-5</v>
      </c>
      <c r="K420" s="240">
        <f t="shared" ca="1" si="601"/>
        <v>-1.2229691537139992E-3</v>
      </c>
      <c r="L420" s="240">
        <f t="shared" ca="1" si="602"/>
        <v>-2.2910619884116811E-4</v>
      </c>
      <c r="M420" s="240">
        <f t="shared" ca="1" si="603"/>
        <v>1.1668790647290526E-3</v>
      </c>
      <c r="N420" s="240">
        <f t="shared" ca="1" si="604"/>
        <v>5.1478310721979575E-4</v>
      </c>
      <c r="O420" s="240">
        <f t="shared" ca="1" si="605"/>
        <v>-1.0408491692572009E-3</v>
      </c>
      <c r="P420" s="240">
        <f t="shared" ca="1" si="606"/>
        <v>-7.6960520639843136E-4</v>
      </c>
      <c r="Q420" s="240">
        <f t="shared" ca="1" si="607"/>
        <v>8.5243338335307323E-4</v>
      </c>
      <c r="R420" s="240">
        <f t="shared" ca="1" si="608"/>
        <v>9.7829909843563331E-4</v>
      </c>
      <c r="S420" s="240">
        <f t="shared" ca="1" si="609"/>
        <v>-6.1292487698049315E-4</v>
      </c>
      <c r="T420" s="240">
        <f t="shared" ca="1" si="610"/>
        <v>-1.1283561945107912E-3</v>
      </c>
      <c r="U420" s="241">
        <f t="shared" ca="1" si="611"/>
        <v>3.3667918970992382E-4</v>
      </c>
      <c r="V420" s="240">
        <f t="shared" ca="1" si="612"/>
        <v>1.2107824483866252E-3</v>
      </c>
      <c r="W420" s="240">
        <f t="shared" ca="1" si="613"/>
        <v>-4.0253795657188758E-5</v>
      </c>
      <c r="X420" s="240">
        <f t="shared" ca="1" si="614"/>
        <v>-1.2206374369980806E-3</v>
      </c>
      <c r="Y420" s="240">
        <f t="shared" ca="1" si="615"/>
        <v>-2.5858431001556413E-4</v>
      </c>
      <c r="Z420" s="240">
        <f t="shared" ca="1" si="616"/>
        <v>1.1573304770282232E-3</v>
      </c>
      <c r="AA420" s="240">
        <f t="shared" ca="1" si="617"/>
        <v>5.4192352025887302E-4</v>
      </c>
      <c r="AB420" s="240">
        <f t="shared" ca="1" si="618"/>
        <v>-1.0246560289857744E-3</v>
      </c>
      <c r="AC420" s="240">
        <f t="shared" ca="1" si="619"/>
        <v>-7.9278119296906661E-4</v>
      </c>
      <c r="AD420" s="240">
        <f t="shared" ca="1" si="620"/>
        <v>8.3056626675260961E-4</v>
      </c>
      <c r="AE420" s="240">
        <f t="shared" ca="1" si="621"/>
        <v>9.9612154799082523E-4</v>
      </c>
      <c r="AF420" s="240">
        <f t="shared" ca="1" si="622"/>
        <v>-5.8669444421251857E-4</v>
      </c>
      <c r="AG420" s="240">
        <f t="shared" ca="1" si="623"/>
        <v>-1.1397568740941914E-3</v>
      </c>
      <c r="AH420" s="240">
        <f t="shared" ca="1" si="624"/>
        <v>3.0765762717088171E-4</v>
      </c>
      <c r="AI420" s="240">
        <f t="shared" ca="1" si="625"/>
        <v>1.2150780298385434E-3</v>
      </c>
      <c r="AJ420" s="240">
        <f t="shared" ca="1" si="626"/>
        <v>-1.0180583066341669E-5</v>
      </c>
      <c r="AK420" s="240">
        <f t="shared" ca="1" si="627"/>
        <v>-1.2175704539326875E-3</v>
      </c>
      <c r="AL420" s="240">
        <f t="shared" ca="1" si="628"/>
        <v>-2.8790665967069274E-4</v>
      </c>
      <c r="AM420" s="240">
        <f t="shared" ca="1" si="629"/>
        <v>1.1470847567234084E-3</v>
      </c>
      <c r="AN420" s="240">
        <f t="shared" ca="1" si="630"/>
        <v>5.6873749883317565E-4</v>
      </c>
      <c r="AO420" s="240">
        <f t="shared" ca="1" si="631"/>
        <v>-1.0078456742368437E-3</v>
      </c>
      <c r="AP420" s="240">
        <f t="shared" ca="1" si="632"/>
        <v>-8.1547963779305874E-4</v>
      </c>
      <c r="AQ420" s="240">
        <f t="shared" ca="1" si="633"/>
        <v>8.0819884808992261E-4</v>
      </c>
      <c r="AR420" s="240">
        <f t="shared" ca="1" si="634"/>
        <v>1.0133439711728911E-3</v>
      </c>
      <c r="AS420" s="240">
        <f t="shared" ca="1" si="635"/>
        <v>-5.6011060864926473E-4</v>
      </c>
      <c r="AT420" s="240">
        <f t="shared" ca="1" si="636"/>
        <v>-1.1504710067548917E-3</v>
      </c>
      <c r="AU420" s="240">
        <f t="shared" ca="1" si="637"/>
        <v>2.7845074318128725E-4</v>
      </c>
      <c r="AV420" s="240">
        <f t="shared" ca="1" si="638"/>
        <v>1.21864169371998E-3</v>
      </c>
      <c r="AW420" s="240">
        <f t="shared" ca="1" si="639"/>
        <v>1.9898761927072506E-5</v>
      </c>
      <c r="AX420" s="240">
        <f t="shared" ca="1" si="640"/>
        <v>-1.2137700519537381E-3</v>
      </c>
      <c r="AY420" s="240">
        <f t="shared" ca="1" si="641"/>
        <v>-3.1705558511955476E-4</v>
      </c>
      <c r="AZ420" s="240">
        <f t="shared" ca="1" si="642"/>
        <v>1.1361480754534022E-3</v>
      </c>
      <c r="BA420" s="240">
        <f t="shared" ca="1" si="643"/>
        <v>5.9520889120464595E-4</v>
      </c>
      <c r="BB420" s="240">
        <f t="shared" ca="1" si="644"/>
        <v>-9.904282309395327E-4</v>
      </c>
      <c r="BC420" s="240">
        <f t="shared" ca="1" si="645"/>
        <v>-8.3768686817598567E-4</v>
      </c>
      <c r="BD420" s="240">
        <f t="shared" ca="1" si="646"/>
        <v>7.8534460066164737E-4</v>
      </c>
      <c r="BE420" s="240">
        <f t="shared" ca="1" si="647"/>
        <v>1.0299559938380942E-3</v>
      </c>
      <c r="BF420" s="240">
        <f t="shared" ca="1" si="648"/>
        <v>-5.3318938339925299E-4</v>
      </c>
      <c r="BG420" s="240">
        <f t="shared" ca="1" si="649"/>
        <v>-1.1604921387000017E-3</v>
      </c>
      <c r="BH420" s="240">
        <f t="shared" ca="1" si="650"/>
        <v>2.4907613087594434E-4</v>
      </c>
      <c r="BI420" s="240">
        <f t="shared" ca="1" si="651"/>
        <v>1.221471293413069E-3</v>
      </c>
      <c r="BJ420" s="240">
        <f t="shared" ca="1" si="652"/>
        <v>4.9966120650355621E-5</v>
      </c>
      <c r="BK420" s="240">
        <f t="shared" ca="1" si="653"/>
        <v>-1.2092385202812762E-3</v>
      </c>
      <c r="BL420" s="240">
        <f t="shared" ca="1" si="654"/>
        <v>-3.4601352813942959E-4</v>
      </c>
      <c r="BM420" s="240">
        <f t="shared" ca="1" si="655"/>
        <v>1.1245270210660592E-3</v>
      </c>
      <c r="BN420" s="240">
        <f t="shared" ca="1" si="656"/>
        <v>6.2132175199634105E-4</v>
      </c>
      <c r="BO420" s="240">
        <f t="shared" ca="1" si="657"/>
        <v>-9.7241419071038998E-4</v>
      </c>
      <c r="BP420" s="240">
        <f t="shared" ca="1" si="658"/>
        <v>-8.5938950731266541E-4</v>
      </c>
      <c r="BQ420" s="240">
        <f t="shared" ca="1" si="659"/>
        <v>7.6201729101186644E-4</v>
      </c>
      <c r="BR420" s="240">
        <f t="shared" ca="1" si="660"/>
        <v>1.0459476095251395E-3</v>
      </c>
      <c r="BS420" s="240">
        <f t="shared" ca="1" si="661"/>
        <v>-5.0594698480190112E-4</v>
      </c>
      <c r="BT420" s="240">
        <f t="shared" ca="1" si="662"/>
        <v>-1.1698142335743549E-3</v>
      </c>
      <c r="BU420" s="240">
        <f t="shared" ca="1" si="663"/>
        <v>2.1955148442292659E-4</v>
      </c>
      <c r="BV420" s="240">
        <f t="shared" ca="1" si="664"/>
        <v>1.2235651244727581E-3</v>
      </c>
      <c r="BW420" s="240">
        <f t="shared" ca="1" si="665"/>
        <v>8.0003381650929975E-5</v>
      </c>
      <c r="BX420" s="240">
        <f t="shared" ca="1" si="666"/>
        <v>-1.2039785885405389E-3</v>
      </c>
      <c r="BY420" s="240">
        <f t="shared" ca="1" si="667"/>
        <v>-3.7476304554821566E-4</v>
      </c>
      <c r="BZ420" s="240">
        <f t="shared" ca="1" si="668"/>
        <v>1.1122285936499923E-3</v>
      </c>
      <c r="CA420" s="240">
        <f t="shared" ca="1" si="669"/>
        <v>6.4706035179735045E-4</v>
      </c>
      <c r="CB420" s="240">
        <f t="shared" ca="1" si="670"/>
        <v>-9.5381440453368247E-4</v>
      </c>
      <c r="CC420" s="240">
        <f t="shared" ca="1" si="671"/>
        <v>-8.8057448234477097E-4</v>
      </c>
      <c r="CD420" s="240">
        <f t="shared" ca="1" si="672"/>
        <v>7.3823097063962801E-4</v>
      </c>
      <c r="CE420" s="240">
        <f t="shared" ca="1" si="673"/>
        <v>1.0613091854827074E-3</v>
      </c>
      <c r="CF420" s="240">
        <f t="shared" ca="1" si="674"/>
        <v>-4.7839982265949642E-4</v>
      </c>
      <c r="CG420" s="240">
        <f t="shared" ca="1" si="675"/>
        <v>-1.1784316760965797E-3</v>
      </c>
      <c r="CH420" s="240">
        <f t="shared" ca="1" si="676"/>
        <v>1.8989458836523416E-4</v>
      </c>
      <c r="CI420" s="240">
        <f t="shared" ca="1" si="677"/>
        <v>1.2249219256535116E-3</v>
      </c>
      <c r="CJ420" s="240">
        <f t="shared" ca="1" si="678"/>
        <v>1.0999245160589954E-4</v>
      </c>
      <c r="CK420" s="240">
        <f t="shared" ca="1" si="679"/>
        <v>-1.1979934251177204E-3</v>
      </c>
      <c r="CL420" s="240">
        <f t="shared" ca="1" si="680"/>
        <v>-4.032868197116564E-4</v>
      </c>
      <c r="CM420" s="240">
        <f t="shared" ca="1" si="681"/>
        <v>1.0992602013180238E-3</v>
      </c>
      <c r="CN420" s="240">
        <f t="shared" ca="1" si="682"/>
        <v>6.7240918663759655E-4</v>
      </c>
      <c r="CO420" s="240">
        <f t="shared" ca="1" si="683"/>
        <v>-9.3464007622509051E-4</v>
      </c>
      <c r="CP420" s="240">
        <f t="shared" ca="1" si="684"/>
        <v>-9.0122903223551279E-4</v>
      </c>
      <c r="CQ420" s="240">
        <f t="shared" ca="1" si="685"/>
        <v>7.1399996753493801E-4</v>
      </c>
      <c r="CR420" s="240">
        <f t="shared" ca="1" si="686"/>
        <v>1.0760314684718473E-3</v>
      </c>
      <c r="CS420" s="240">
        <f t="shared" ca="1" si="687"/>
        <v>-4.5056449035244347E-4</v>
      </c>
      <c r="CT420" s="240">
        <f t="shared" ca="1" si="688"/>
        <v>-1.1863392754415175E-3</v>
      </c>
      <c r="CU420" s="240">
        <f t="shared" ca="1" si="689"/>
        <v>1.6012330690814367E-4</v>
      </c>
      <c r="CV420" s="240">
        <f t="shared" ca="1" si="690"/>
        <v>1.2255408796690332E-3</v>
      </c>
      <c r="CW420" s="240">
        <f t="shared" ca="1" si="691"/>
        <v>1.3991526622092172E-4</v>
      </c>
      <c r="CX420" s="240">
        <f t="shared" ca="1" si="692"/>
        <v>-1.1912866352514779E-3</v>
      </c>
      <c r="CY420" s="240">
        <f t="shared" ca="1" si="693"/>
        <v>-4.3156766897476832E-4</v>
      </c>
      <c r="CZ420" s="240">
        <f t="shared" ca="1" si="694"/>
        <v>1.085629655744768E-3</v>
      </c>
      <c r="DA420" s="240">
        <f t="shared" ca="1" si="695"/>
        <v>6.9735298732679653E-4</v>
      </c>
      <c r="DB420" s="240">
        <f t="shared" ca="1" si="696"/>
        <v>-9.1490275568303523E-4</v>
      </c>
      <c r="DC420" s="240">
        <f t="shared" ca="1" si="697"/>
        <v>-9.2134071545637165E-4</v>
      </c>
      <c r="DD420" s="240">
        <f t="shared" ca="1" si="698"/>
        <v>6.8933887754794095E-4</v>
      </c>
      <c r="DE420" s="240">
        <f t="shared" ca="1" si="699"/>
        <v>1.0901055903398038E-3</v>
      </c>
      <c r="DF420" s="240">
        <f t="shared" ca="1" si="700"/>
        <v>-4.224577548440937E-4</v>
      </c>
      <c r="DG420" s="240">
        <f t="shared" ca="1" si="701"/>
        <v>-1.1935322683670124E-3</v>
      </c>
      <c r="DH420" s="240">
        <f t="shared" ca="1" si="702"/>
        <v>1.3025557315836795E-4</v>
      </c>
      <c r="DI420" s="240">
        <f t="shared" ca="1" si="703"/>
        <v>1.2254216136845667E-3</v>
      </c>
      <c r="DJ420" s="240">
        <f t="shared" ca="1" si="704"/>
        <v>1.697538011113239E-4</v>
      </c>
      <c r="DK420" s="240">
        <f t="shared" ca="1" si="705"/>
        <v>-1.1838622588612241E-3</v>
      </c>
      <c r="DL420" s="240">
        <f t="shared" ca="1" si="706"/>
        <v>-4.5958855801147685E-4</v>
      </c>
      <c r="DM420" s="240">
        <f t="shared" ca="1" si="707"/>
        <v>1.0713451674611992E-3</v>
      </c>
      <c r="DN420" s="240">
        <f t="shared" ca="1" si="708"/>
        <v>7.2187672865213861E-4</v>
      </c>
      <c r="DO420" s="240">
        <f t="shared" ca="1" si="709"/>
        <v>-8.9461433193137405E-4</v>
      </c>
      <c r="DP420" s="240">
        <f t="shared" ca="1" si="710"/>
        <v>-9.4089741748137629E-4</v>
      </c>
      <c r="DQ420" s="240">
        <f t="shared" ca="1" si="711"/>
        <v>6.6426255559717828E-4</v>
      </c>
      <c r="DR420" s="240">
        <f t="shared" ca="1" si="712"/>
        <v>1.1035230733617968E-3</v>
      </c>
      <c r="DS420" s="240">
        <f t="shared" ca="1" si="713"/>
        <v>-3.9409654658090584E-4</v>
      </c>
      <c r="DT420" s="240">
        <f t="shared" ca="1" si="714"/>
        <v>-1.2000063220830889E-3</v>
      </c>
      <c r="DU420" s="240">
        <f t="shared" ca="1" si="715"/>
        <v>1.003093783218911E-4</v>
      </c>
      <c r="DV420" s="240">
        <f t="shared" ca="1" si="716"/>
        <v>1.2245641995414823E-3</v>
      </c>
      <c r="DW420" s="240">
        <f t="shared" ca="1" si="717"/>
        <v>1.9949008265943998E-4</v>
      </c>
      <c r="DX420" s="240">
        <f t="shared" ca="1" si="718"/>
        <v>-1.1757247681137017E-3</v>
      </c>
      <c r="DY420" s="240">
        <f t="shared" ca="1" si="719"/>
        <v>-4.8733260808592974E-4</v>
      </c>
      <c r="DZ420" s="240">
        <f t="shared" ca="1" si="720"/>
        <v>1.0564153409089105E-3</v>
      </c>
      <c r="EA420" s="240">
        <f t="shared" ca="1" si="721"/>
        <v>7.4596563842885049E-4</v>
      </c>
      <c r="EB420" s="240">
        <f t="shared" ca="1" si="722"/>
        <v>-8.7378702595794218E-4</v>
      </c>
      <c r="EC420" s="240">
        <f t="shared" ca="1" si="723"/>
        <v>-9.5988735808451113E-4</v>
      </c>
      <c r="ED420" s="240">
        <f t="shared" ca="1" si="724"/>
        <v>6.3878610672130076E-4</v>
      </c>
      <c r="EE420" s="240">
        <f t="shared" ca="1" si="725"/>
        <v>1.1162758353477822E-3</v>
      </c>
      <c r="EF420" s="240">
        <f t="shared" ca="1" si="726"/>
        <v>-3.654979492943095E-4</v>
      </c>
      <c r="EG420" s="240">
        <f t="shared" ca="1" si="727"/>
        <v>-1.2057575368618759E-3</v>
      </c>
      <c r="EH420" s="240">
        <f t="shared" ca="1" si="728"/>
        <v>7.0302760866722443E-5</v>
      </c>
      <c r="EI420" s="240">
        <f t="shared" ca="1" si="729"/>
        <v>1.2229691537139994E-3</v>
      </c>
      <c r="EJ420" s="240">
        <f t="shared" ca="1" si="730"/>
        <v>2.2910619884117673E-4</v>
      </c>
      <c r="EK420" s="240">
        <f t="shared" ca="1" si="731"/>
        <v>-1.1668790647290487E-3</v>
      </c>
      <c r="EL420" s="240">
        <f t="shared" ca="1" si="732"/>
        <v>-5.147831072198118E-4</v>
      </c>
      <c r="EM420" s="240">
        <f t="shared" ca="1" si="733"/>
        <v>1.0408491692571892E-3</v>
      </c>
      <c r="EN420" s="240">
        <f t="shared" ca="1" si="734"/>
        <v>7.6960520639845185E-4</v>
      </c>
      <c r="EO420" s="240">
        <f t="shared" ca="1" si="735"/>
        <v>-8.5243338335307464E-4</v>
      </c>
      <c r="EP420" s="240">
        <f t="shared" ca="1" si="736"/>
        <v>-9.7829909843563591E-4</v>
      </c>
      <c r="EQ420" s="240">
        <f t="shared" ca="1" si="737"/>
        <v>6.1292487698048545E-4</v>
      </c>
      <c r="ER420" s="240">
        <f t="shared" ca="1" si="738"/>
        <v>1.1283561945107964E-3</v>
      </c>
      <c r="ES420" s="240">
        <f t="shared" ca="1" si="739"/>
        <v>-3.366791897099069E-4</v>
      </c>
      <c r="ET420" s="240">
        <f t="shared" ca="1" si="740"/>
        <v>-1.2107824483866285E-3</v>
      </c>
      <c r="EU420" s="240">
        <f t="shared" ca="1" si="741"/>
        <v>4.0253795657162411E-5</v>
      </c>
      <c r="EV420" s="240">
        <f t="shared" ca="1" si="742"/>
        <v>1.2206374369980811E-3</v>
      </c>
      <c r="EW420" s="240">
        <f t="shared" ca="1" si="743"/>
        <v>2.5858431001556434E-4</v>
      </c>
      <c r="EX420" s="240">
        <f t="shared" ca="1" si="744"/>
        <v>-1.1573304770282214E-3</v>
      </c>
      <c r="EY420" s="240">
        <f t="shared" ca="1" si="745"/>
        <v>-5.4192352025888495E-4</v>
      </c>
      <c r="EZ420" s="240">
        <f t="shared" ca="1" si="746"/>
        <v>1.0246560289857648E-3</v>
      </c>
      <c r="FA420" s="240">
        <f t="shared" ca="1" si="747"/>
        <v>7.9278119296908331E-4</v>
      </c>
      <c r="FB420" s="240">
        <f t="shared" ca="1" si="748"/>
        <v>-8.3056626675258717E-4</v>
      </c>
      <c r="FC420" s="240">
        <f t="shared" ca="1" si="749"/>
        <v>-9.9612154799082263E-4</v>
      </c>
      <c r="FD420" s="240">
        <f t="shared" ca="1" si="750"/>
        <v>5.8669444421251455E-4</v>
      </c>
      <c r="FE420" s="240">
        <f t="shared" ca="1" si="751"/>
        <v>1.1397568740941931E-3</v>
      </c>
      <c r="FF420" s="240">
        <f t="shared" ca="1" si="752"/>
        <v>-3.0765762717086887E-4</v>
      </c>
      <c r="FG420" s="240">
        <f t="shared" ca="1" si="753"/>
        <v>-1.2150780298385451E-3</v>
      </c>
      <c r="FH420" s="240">
        <f t="shared" ca="1" si="754"/>
        <v>1.0180583066319768E-5</v>
      </c>
      <c r="FI420" s="240">
        <f t="shared" ca="1" si="755"/>
        <v>1.2175704539326849E-3</v>
      </c>
      <c r="FJ420" s="240">
        <f t="shared" ca="1" si="756"/>
        <v>2.8790665967072244E-4</v>
      </c>
      <c r="FK420" s="240">
        <f t="shared" ca="1" si="757"/>
        <v>-1.1470847567234066E-3</v>
      </c>
      <c r="FL420" s="240">
        <f t="shared" ca="1" si="758"/>
        <v>-5.6873749883317956E-4</v>
      </c>
      <c r="FM420" s="240">
        <f t="shared" ca="1" si="759"/>
        <v>1.0078456742368363E-3</v>
      </c>
      <c r="FN420" s="240">
        <f t="shared" ca="1" si="760"/>
        <v>8.1547963779306861E-4</v>
      </c>
      <c r="FO420" s="240">
        <f t="shared" ca="1" si="761"/>
        <v>-8.0819884808990613E-4</v>
      </c>
      <c r="FP420" s="240">
        <f t="shared" ca="1" si="762"/>
        <v>-1.0133439711729035E-3</v>
      </c>
      <c r="FQ420" s="240">
        <f t="shared" ca="1" si="763"/>
        <v>5.6011060864923751E-4</v>
      </c>
      <c r="FR420" s="240">
        <f t="shared" ca="1" si="764"/>
        <v>1.1504710067548902E-3</v>
      </c>
      <c r="FS420" s="240">
        <f t="shared" ca="1" si="765"/>
        <v>-2.7845074318128292E-4</v>
      </c>
      <c r="FT420" s="240">
        <f t="shared" ca="1" si="766"/>
        <v>-1.2186416937199813E-3</v>
      </c>
      <c r="FU420" s="240">
        <f t="shared" ca="1" si="767"/>
        <v>-1.9898761927085624E-5</v>
      </c>
      <c r="FV420" s="240">
        <f t="shared" ca="1" si="768"/>
        <v>1.213770051953735E-3</v>
      </c>
      <c r="FW420" s="240">
        <f t="shared" ca="1" si="769"/>
        <v>3.1705558511958446E-4</v>
      </c>
      <c r="FX420" s="240">
        <f t="shared" ca="1" si="770"/>
        <v>-1.1361480754533907E-3</v>
      </c>
      <c r="FY420" s="240">
        <f t="shared" ca="1" si="771"/>
        <v>-5.9520889120464238E-4</v>
      </c>
      <c r="FZ420" s="240">
        <f t="shared" ca="1" si="772"/>
        <v>9.9042823093952489E-4</v>
      </c>
      <c r="GA420" s="240">
        <f t="shared" ca="1" si="773"/>
        <v>8.3768686817599532E-4</v>
      </c>
      <c r="GB420" s="240">
        <f t="shared" ca="1" si="774"/>
        <v>-7.8534460066166396E-4</v>
      </c>
      <c r="GC420" s="240">
        <f t="shared" ca="1" si="775"/>
        <v>-1.0299559938381012E-3</v>
      </c>
      <c r="GD420" s="240">
        <f t="shared" ca="1" si="776"/>
        <v>5.3318938339925678E-4</v>
      </c>
      <c r="GE420" s="240">
        <f t="shared" ca="1" si="777"/>
        <v>1.1604921387000115E-3</v>
      </c>
      <c r="GF420" s="240">
        <f t="shared" ca="1" si="778"/>
        <v>-2.4907613087594836E-4</v>
      </c>
      <c r="GG420" s="240">
        <f t="shared" ca="1" si="779"/>
        <v>-1.2214712934130716E-3</v>
      </c>
      <c r="GH420" s="240">
        <f t="shared" ca="1" si="780"/>
        <v>-4.9966120650368848E-5</v>
      </c>
      <c r="GI420" s="240">
        <f t="shared" ca="1" si="781"/>
        <v>1.2092385202812797E-3</v>
      </c>
      <c r="GJ420" s="240">
        <f t="shared" ca="1" si="782"/>
        <v>3.4601352813944228E-4</v>
      </c>
      <c r="GK420" s="240">
        <f t="shared" ca="1" si="783"/>
        <v>-1.124527021066061E-3</v>
      </c>
      <c r="GL420" s="240">
        <f t="shared" ca="1" si="784"/>
        <v>-6.213217519963675E-4</v>
      </c>
      <c r="GM420" s="240">
        <f t="shared" ca="1" si="785"/>
        <v>9.7241419071039258E-4</v>
      </c>
      <c r="GN420" s="240">
        <f t="shared" ca="1" si="786"/>
        <v>8.593895073126872E-4</v>
      </c>
      <c r="GO420" s="240">
        <f t="shared" ca="1" si="787"/>
        <v>-7.6201729101185614E-4</v>
      </c>
      <c r="GP420" s="240">
        <f t="shared" ca="1" si="788"/>
        <v>-1.0459476095251283E-3</v>
      </c>
      <c r="GQ420" s="240">
        <f t="shared" ca="1" si="789"/>
        <v>5.0594698480188908E-4</v>
      </c>
      <c r="GR420" s="240">
        <f t="shared" ca="1" si="790"/>
        <v>1.1698142335743538E-3</v>
      </c>
      <c r="GS420" s="240">
        <f t="shared" ca="1" si="791"/>
        <v>-2.1955148442289645E-4</v>
      </c>
      <c r="GT420" s="240">
        <f t="shared" ca="1" si="792"/>
        <v>-1.2235651244727579E-3</v>
      </c>
      <c r="GU420" s="240">
        <f t="shared" ca="1" si="793"/>
        <v>-8.000338165096055E-5</v>
      </c>
      <c r="GV420" s="240">
        <f t="shared" ca="1" si="794"/>
        <v>1.2039785885405363E-3</v>
      </c>
      <c r="GW420" s="240">
        <f t="shared" ca="1" si="795"/>
        <v>3.7476304554826136E-4</v>
      </c>
      <c r="GX420" s="240">
        <f t="shared" ca="1" si="796"/>
        <v>-1.1122285936499871E-3</v>
      </c>
      <c r="GY420" s="240">
        <f t="shared" ca="1" si="797"/>
        <v>-6.4706035179734676E-4</v>
      </c>
      <c r="GZ420" s="240">
        <f t="shared" ca="1" si="798"/>
        <v>9.5381440453366328E-4</v>
      </c>
      <c r="HA420" s="240">
        <f t="shared" ca="1" si="799"/>
        <v>8.8057448234476793E-4</v>
      </c>
      <c r="HB420" s="240">
        <f t="shared" ca="1" si="800"/>
        <v>-7.3823097063960351E-4</v>
      </c>
      <c r="HC420" s="240">
        <f t="shared" ca="1" si="801"/>
        <v>-1.0613091854827139E-3</v>
      </c>
      <c r="HD420" s="240">
        <f t="shared" ca="1" si="802"/>
        <v>4.7839982265945218E-4</v>
      </c>
      <c r="HE420" s="240">
        <f t="shared" ca="1" si="803"/>
        <v>1.1784316760965834E-3</v>
      </c>
      <c r="HF420" s="240">
        <f t="shared" ca="1" si="804"/>
        <v>-1.8989458836525552E-4</v>
      </c>
      <c r="HG420" s="240">
        <f t="shared" ca="1" si="805"/>
        <v>-1.224921925653513E-3</v>
      </c>
      <c r="HH420" s="240">
        <f t="shared" ca="1" si="806"/>
        <v>-1.0999245160589531E-4</v>
      </c>
      <c r="HI420" s="240">
        <f t="shared" ca="1" si="807"/>
        <v>1.1979934251177139E-3</v>
      </c>
      <c r="HJ420" s="240">
        <f t="shared" ca="1" si="808"/>
        <v>4.0328681971166876E-4</v>
      </c>
      <c r="HK420" s="240">
        <f t="shared" ca="1" si="809"/>
        <v>-1.0992602013180028E-3</v>
      </c>
      <c r="HL420" s="240">
        <f t="shared" ca="1" si="810"/>
        <v>-6.7240918663760761E-4</v>
      </c>
      <c r="HM420" s="240">
        <f t="shared" ca="1" si="811"/>
        <v>9.3464007622510461E-4</v>
      </c>
      <c r="HN420" s="240">
        <f t="shared" ca="1" si="812"/>
        <v>9.0122903223553361E-4</v>
      </c>
      <c r="HO420" s="240">
        <f t="shared" ca="1" si="813"/>
        <v>-7.1399996753492739E-4</v>
      </c>
      <c r="HP420" s="240">
        <f t="shared" ca="1" si="814"/>
        <v>-1.0760314684718701E-3</v>
      </c>
      <c r="HQ420" s="240">
        <f t="shared" ca="1" si="815"/>
        <v>4.5056449035243127E-4</v>
      </c>
      <c r="HR420" s="240">
        <f t="shared" ca="1" si="816"/>
        <v>1.1863392754415294E-3</v>
      </c>
      <c r="HS420" s="240">
        <f t="shared" ca="1" si="817"/>
        <v>-1.6012330690813072E-4</v>
      </c>
      <c r="HT420" s="240">
        <f t="shared" ca="1" si="818"/>
        <v>-1.2255408796690329E-3</v>
      </c>
      <c r="HU420" s="240">
        <f t="shared" ca="1" si="819"/>
        <v>-1.3991526622093473E-4</v>
      </c>
      <c r="HV420" s="240">
        <f t="shared" ca="1" si="820"/>
        <v>1.1912866352514749E-3</v>
      </c>
      <c r="HW420" s="240">
        <f t="shared" ca="1" si="821"/>
        <v>4.3156766897481326E-4</v>
      </c>
      <c r="HX420" s="240">
        <f t="shared" ca="1" si="822"/>
        <v>-1.0856296557447619E-3</v>
      </c>
      <c r="HY420" s="240">
        <f t="shared" ca="1" si="823"/>
        <v>-6.97352987326836E-4</v>
      </c>
      <c r="HZ420" s="240">
        <f t="shared" ca="1" si="824"/>
        <v>9.1490275568302634E-4</v>
      </c>
      <c r="IA420" s="240">
        <f t="shared" ca="1" si="825"/>
        <v>9.2134071545635734E-4</v>
      </c>
      <c r="IB420" s="240">
        <f t="shared" ca="1" si="826"/>
        <v>-6.8933887754793E-4</v>
      </c>
      <c r="IC420" s="240">
        <f t="shared" ca="1" si="827"/>
        <v>-1.0901055903397938E-3</v>
      </c>
      <c r="ID420" s="240">
        <f t="shared" ca="1" si="828"/>
        <v>4.2245775484404859E-4</v>
      </c>
      <c r="IE420" s="240">
        <f t="shared" ca="1" si="829"/>
        <v>-4.4312447377319671E-4</v>
      </c>
      <c r="IF420" s="240">
        <f t="shared" ca="1" si="830"/>
        <v>-1.3025557315832014E-4</v>
      </c>
      <c r="IG420" s="240">
        <f t="shared" ca="1" si="831"/>
        <v>-1.2254216136845665E-3</v>
      </c>
      <c r="IH420" s="240">
        <f t="shared" ca="1" si="832"/>
        <v>-1.6975380111130243E-4</v>
      </c>
      <c r="II420" s="240">
        <f t="shared" ca="1" si="833"/>
        <v>1.1838622588612206E-3</v>
      </c>
      <c r="IJ420" s="240">
        <f t="shared" ca="1" si="834"/>
        <v>4.5958855801145674E-4</v>
      </c>
      <c r="IK420" s="240">
        <f t="shared" ca="1" si="835"/>
        <v>-1.071345167461176E-3</v>
      </c>
      <c r="IL420" s="240">
        <f t="shared" ca="1" si="836"/>
        <v>-7.2187672865214924E-4</v>
      </c>
      <c r="IM420" s="240">
        <f t="shared" ca="1" si="837"/>
        <v>8.9461433193134131E-4</v>
      </c>
      <c r="IN420" s="240">
        <f t="shared" ca="1" si="838"/>
        <v>9.4089741748138486E-4</v>
      </c>
      <c r="IO420" s="240">
        <f t="shared" ca="1" si="839"/>
        <v>-6.6426255559719639E-4</v>
      </c>
      <c r="IP420" s="240">
        <f t="shared" ca="1" si="840"/>
        <v>-1.1035230733618024E-3</v>
      </c>
      <c r="IQ420" s="240">
        <f t="shared" ca="1" si="841"/>
        <v>3.9409654658092633E-4</v>
      </c>
      <c r="IR420" s="240">
        <f t="shared" ca="1" si="842"/>
        <v>1.2000063220830987E-3</v>
      </c>
      <c r="IS420" s="240">
        <f t="shared" ca="1" si="843"/>
        <v>-1.0030937832187793E-4</v>
      </c>
      <c r="IT420" s="240">
        <f t="shared" ca="1" si="844"/>
        <v>-1.2245641995414804E-3</v>
      </c>
      <c r="IU420" s="240">
        <f t="shared" ca="1" si="845"/>
        <v>-1.9949008265945299E-4</v>
      </c>
      <c r="IV420" s="240">
        <f t="shared" ca="1" si="846"/>
        <v>1.1757247681137078E-3</v>
      </c>
      <c r="IW420" s="240">
        <f t="shared" ca="1" si="847"/>
        <v>4.8733260808594189E-4</v>
      </c>
      <c r="IX420" s="240">
        <f t="shared" ca="1" si="848"/>
        <v>-1.0564153409089215E-3</v>
      </c>
      <c r="IY420" s="240">
        <f t="shared" ca="1" si="849"/>
        <v>-7.4596563842888866E-4</v>
      </c>
      <c r="IZ420" s="240">
        <f t="shared" ca="1" si="850"/>
        <v>8.7378702595793285E-4</v>
      </c>
      <c r="JA420" s="240">
        <f t="shared" ca="1" si="851"/>
        <v>9.5988735808454095E-4</v>
      </c>
      <c r="JB420" s="240">
        <f t="shared" ca="1" si="852"/>
        <v>-6.3878610672128949E-4</v>
      </c>
    </row>
    <row r="421" spans="2:262">
      <c r="B421" s="248">
        <v>60</v>
      </c>
      <c r="C421" s="247">
        <f t="shared" si="853"/>
        <v>1.1718750000000006E-3</v>
      </c>
      <c r="D421" s="244">
        <f t="shared" ca="1" si="597"/>
        <v>12.222411618821603</v>
      </c>
      <c r="E421" s="243">
        <f ca="1">BN361</f>
        <v>0.22241161882160251</v>
      </c>
      <c r="F421" s="242">
        <v>60</v>
      </c>
      <c r="G421" s="240">
        <f t="shared" ca="1" si="854"/>
        <v>-4.9336956006675264E-4</v>
      </c>
      <c r="H421" s="240">
        <f t="shared" ca="1" si="598"/>
        <v>1.5509618348585292E-4</v>
      </c>
      <c r="I421" s="240">
        <f t="shared" ca="1" si="599"/>
        <v>5.237737288293769E-4</v>
      </c>
      <c r="J421" s="240">
        <f t="shared" ca="1" si="600"/>
        <v>-5.2418577326640201E-5</v>
      </c>
      <c r="K421" s="240">
        <f t="shared" ca="1" si="601"/>
        <v>-5.3404956692877929E-4</v>
      </c>
      <c r="L421" s="240">
        <f t="shared" ca="1" si="602"/>
        <v>-5.2273445362558904E-5</v>
      </c>
      <c r="M421" s="240">
        <f t="shared" ca="1" si="603"/>
        <v>5.2380217966955622E-4</v>
      </c>
      <c r="N421" s="240">
        <f t="shared" ca="1" si="604"/>
        <v>1.5495662886175985E-4</v>
      </c>
      <c r="O421" s="240">
        <f t="shared" ca="1" si="605"/>
        <v>-4.9342536839727886E-4</v>
      </c>
      <c r="P421" s="240">
        <f t="shared" ca="1" si="606"/>
        <v>-2.51684916014482E-4</v>
      </c>
      <c r="Q421" s="240">
        <f t="shared" ca="1" si="607"/>
        <v>4.4408649693362815E-4</v>
      </c>
      <c r="R421" s="240">
        <f t="shared" ca="1" si="608"/>
        <v>3.3874109299129618E-4</v>
      </c>
      <c r="S421" s="240">
        <f t="shared" ca="1" si="609"/>
        <v>-3.7768163043939529E-4</v>
      </c>
      <c r="T421" s="240">
        <f t="shared" ca="1" si="610"/>
        <v>-4.1277963973264674E-4</v>
      </c>
      <c r="U421" s="241">
        <f t="shared" ca="1" si="611"/>
        <v>2.9676267069367497E-4</v>
      </c>
      <c r="V421" s="240">
        <f t="shared" ca="1" si="612"/>
        <v>4.7095529640856068E-4</v>
      </c>
      <c r="W421" s="240">
        <f t="shared" ca="1" si="613"/>
        <v>-2.0443928793961817E-4</v>
      </c>
      <c r="X421" s="240">
        <f t="shared" ca="1" si="614"/>
        <v>-5.1103240515826666E-4</v>
      </c>
      <c r="Y421" s="240">
        <f t="shared" ca="1" si="615"/>
        <v>1.0425941800091702E-4</v>
      </c>
      <c r="Z421" s="240">
        <f t="shared" ca="1" si="616"/>
        <v>5.3147082516801522E-4</v>
      </c>
      <c r="AA421" s="240">
        <f t="shared" ca="1" si="617"/>
        <v>-7.2917097795866491E-8</v>
      </c>
      <c r="AB421" s="240">
        <f t="shared" ca="1" si="618"/>
        <v>-5.3148511941882937E-4</v>
      </c>
      <c r="AC421" s="240">
        <f t="shared" ca="1" si="619"/>
        <v>-1.0411638596850311E-4</v>
      </c>
      <c r="AD421" s="240">
        <f t="shared" ca="1" si="620"/>
        <v>5.1107473859066609E-4</v>
      </c>
      <c r="AE421" s="240">
        <f t="shared" ca="1" si="621"/>
        <v>2.0430455471117078E-4</v>
      </c>
      <c r="AF421" s="240">
        <f t="shared" ca="1" si="622"/>
        <v>-4.710240421724802E-4</v>
      </c>
      <c r="AG421" s="240">
        <f t="shared" ca="1" si="623"/>
        <v>-2.9664141399160591E-4</v>
      </c>
      <c r="AH421" s="240">
        <f t="shared" ca="1" si="624"/>
        <v>4.1287215596693034E-4</v>
      </c>
      <c r="AI421" s="240">
        <f t="shared" ca="1" si="625"/>
        <v>3.7757851009076482E-4</v>
      </c>
      <c r="AJ421" s="240">
        <f t="shared" ca="1" si="626"/>
        <v>-3.3885382434894627E-4</v>
      </c>
      <c r="AK421" s="240">
        <f t="shared" ca="1" si="627"/>
        <v>-4.4400547579560108E-4</v>
      </c>
      <c r="AL421" s="240">
        <f t="shared" ca="1" si="628"/>
        <v>2.5181353029264344E-4</v>
      </c>
      <c r="AM421" s="240">
        <f t="shared" ca="1" si="629"/>
        <v>4.9336956006675405E-4</v>
      </c>
      <c r="AN421" s="240">
        <f t="shared" ca="1" si="630"/>
        <v>-1.5509618348584877E-4</v>
      </c>
      <c r="AO421" s="240">
        <f t="shared" ca="1" si="631"/>
        <v>-5.2377372882937711E-4</v>
      </c>
      <c r="AP421" s="240">
        <f t="shared" ca="1" si="632"/>
        <v>5.2418577326638249E-5</v>
      </c>
      <c r="AQ421" s="240">
        <f t="shared" ca="1" si="633"/>
        <v>5.3404956692877929E-4</v>
      </c>
      <c r="AR421" s="240">
        <f t="shared" ca="1" si="634"/>
        <v>5.2273445362561777E-5</v>
      </c>
      <c r="AS421" s="240">
        <f t="shared" ca="1" si="635"/>
        <v>-5.2380217966955546E-4</v>
      </c>
      <c r="AT421" s="240">
        <f t="shared" ca="1" si="636"/>
        <v>-1.549566288617608E-4</v>
      </c>
      <c r="AU421" s="240">
        <f t="shared" ca="1" si="637"/>
        <v>4.934253683972781E-4</v>
      </c>
      <c r="AV421" s="240">
        <f t="shared" ca="1" si="638"/>
        <v>2.516849160144846E-4</v>
      </c>
      <c r="AW421" s="240">
        <f t="shared" ca="1" si="639"/>
        <v>-4.4408649693362652E-4</v>
      </c>
      <c r="AX421" s="240">
        <f t="shared" ca="1" si="640"/>
        <v>-3.3874109299129841E-4</v>
      </c>
      <c r="AY421" s="240">
        <f t="shared" ca="1" si="641"/>
        <v>3.7768163043939182E-4</v>
      </c>
      <c r="AZ421" s="240">
        <f t="shared" ca="1" si="642"/>
        <v>4.1277963973264977E-4</v>
      </c>
      <c r="BA421" s="240">
        <f t="shared" ca="1" si="643"/>
        <v>-2.9676267069366939E-4</v>
      </c>
      <c r="BB421" s="240">
        <f t="shared" ca="1" si="644"/>
        <v>-4.7095529640856382E-4</v>
      </c>
      <c r="BC421" s="240">
        <f t="shared" ca="1" si="645"/>
        <v>2.0443928793961903E-4</v>
      </c>
      <c r="BD421" s="240">
        <f t="shared" ca="1" si="646"/>
        <v>5.1103240515826698E-4</v>
      </c>
      <c r="BE421" s="240">
        <f t="shared" ca="1" si="647"/>
        <v>-1.0425941800091604E-4</v>
      </c>
      <c r="BF421" s="240">
        <f t="shared" ca="1" si="648"/>
        <v>-5.3147082516801555E-4</v>
      </c>
      <c r="BG421" s="240">
        <f t="shared" ca="1" si="649"/>
        <v>7.291709779296625E-8</v>
      </c>
      <c r="BH421" s="240">
        <f t="shared" ca="1" si="650"/>
        <v>5.3148511941882915E-4</v>
      </c>
      <c r="BI421" s="240">
        <f t="shared" ca="1" si="651"/>
        <v>1.0411638596850593E-4</v>
      </c>
      <c r="BJ421" s="240">
        <f t="shared" ca="1" si="652"/>
        <v>-5.1107473859066533E-4</v>
      </c>
      <c r="BK421" s="240">
        <f t="shared" ca="1" si="653"/>
        <v>-2.0430455471117691E-4</v>
      </c>
      <c r="BL421" s="240">
        <f t="shared" ca="1" si="654"/>
        <v>4.7102404217247711E-4</v>
      </c>
      <c r="BM421" s="240">
        <f t="shared" ca="1" si="655"/>
        <v>2.9664141399160515E-4</v>
      </c>
      <c r="BN421" s="240">
        <f t="shared" ca="1" si="656"/>
        <v>-4.1287215596693089E-4</v>
      </c>
      <c r="BO421" s="240">
        <f t="shared" ca="1" si="657"/>
        <v>-3.7757851009076422E-4</v>
      </c>
      <c r="BP421" s="240">
        <f t="shared" ca="1" si="658"/>
        <v>3.3885382434894405E-4</v>
      </c>
      <c r="BQ421" s="240">
        <f t="shared" ca="1" si="659"/>
        <v>4.4400547579560265E-4</v>
      </c>
      <c r="BR421" s="240">
        <f t="shared" ca="1" si="660"/>
        <v>-2.5181353029264089E-4</v>
      </c>
      <c r="BS421" s="240">
        <f t="shared" ca="1" si="661"/>
        <v>-4.9336956006675514E-4</v>
      </c>
      <c r="BT421" s="240">
        <f t="shared" ca="1" si="662"/>
        <v>1.55096183485846E-4</v>
      </c>
      <c r="BU421" s="240">
        <f t="shared" ca="1" si="663"/>
        <v>5.2377372882937841E-4</v>
      </c>
      <c r="BV421" s="240">
        <f t="shared" ca="1" si="664"/>
        <v>-5.2418577326631636E-5</v>
      </c>
      <c r="BW421" s="240">
        <f t="shared" ca="1" si="665"/>
        <v>-5.3404956692877929E-4</v>
      </c>
      <c r="BX421" s="240">
        <f t="shared" ca="1" si="666"/>
        <v>-5.2273445362560855E-5</v>
      </c>
      <c r="BY421" s="240">
        <f t="shared" ca="1" si="667"/>
        <v>5.2380217966955568E-4</v>
      </c>
      <c r="BZ421" s="240">
        <f t="shared" ca="1" si="668"/>
        <v>1.5495662886176354E-4</v>
      </c>
      <c r="CA421" s="240">
        <f t="shared" ca="1" si="669"/>
        <v>-4.9342536839727701E-4</v>
      </c>
      <c r="CB421" s="240">
        <f t="shared" ca="1" si="670"/>
        <v>-2.5168491601448709E-4</v>
      </c>
      <c r="CC421" s="240">
        <f t="shared" ca="1" si="671"/>
        <v>4.440864969336249E-4</v>
      </c>
      <c r="CD421" s="240">
        <f t="shared" ca="1" si="672"/>
        <v>3.3874109299130057E-4</v>
      </c>
      <c r="CE421" s="240">
        <f t="shared" ca="1" si="673"/>
        <v>-3.7768163043938981E-4</v>
      </c>
      <c r="CF421" s="240">
        <f t="shared" ca="1" si="674"/>
        <v>-4.1277963973265156E-4</v>
      </c>
      <c r="CG421" s="240">
        <f t="shared" ca="1" si="675"/>
        <v>2.96762670693667E-4</v>
      </c>
      <c r="CH421" s="240">
        <f t="shared" ca="1" si="676"/>
        <v>4.709552964085616E-4</v>
      </c>
      <c r="CI421" s="240">
        <f t="shared" ca="1" si="677"/>
        <v>-2.0443928793961638E-4</v>
      </c>
      <c r="CJ421" s="240">
        <f t="shared" ca="1" si="678"/>
        <v>-5.1103240515826785E-4</v>
      </c>
      <c r="CK421" s="240">
        <f t="shared" ca="1" si="679"/>
        <v>1.0425941800091323E-4</v>
      </c>
      <c r="CL421" s="240">
        <f t="shared" ca="1" si="680"/>
        <v>5.3147082516801587E-4</v>
      </c>
      <c r="CM421" s="240">
        <f t="shared" ca="1" si="681"/>
        <v>-7.2917097790066009E-8</v>
      </c>
      <c r="CN421" s="240">
        <f t="shared" ca="1" si="682"/>
        <v>-5.3148511941882883E-4</v>
      </c>
      <c r="CO421" s="240">
        <f t="shared" ca="1" si="683"/>
        <v>-1.0411638596850134E-4</v>
      </c>
      <c r="CP421" s="240">
        <f t="shared" ca="1" si="684"/>
        <v>5.1107473859066457E-4</v>
      </c>
      <c r="CQ421" s="240">
        <f t="shared" ca="1" si="685"/>
        <v>2.0430455471117257E-4</v>
      </c>
      <c r="CR421" s="240">
        <f t="shared" ca="1" si="686"/>
        <v>-4.710240421724757E-4</v>
      </c>
      <c r="CS421" s="240">
        <f t="shared" ca="1" si="687"/>
        <v>-2.9664141399160759E-4</v>
      </c>
      <c r="CT421" s="240">
        <f t="shared" ca="1" si="688"/>
        <v>4.1287215596692427E-4</v>
      </c>
      <c r="CU421" s="240">
        <f t="shared" ca="1" si="689"/>
        <v>3.7757851009076623E-4</v>
      </c>
      <c r="CV421" s="240">
        <f t="shared" ca="1" si="690"/>
        <v>-3.3885382434893592E-4</v>
      </c>
      <c r="CW421" s="240">
        <f t="shared" ca="1" si="691"/>
        <v>-4.4400547579560423E-4</v>
      </c>
      <c r="CX421" s="240">
        <f t="shared" ca="1" si="692"/>
        <v>2.5181353029263167E-4</v>
      </c>
      <c r="CY421" s="240">
        <f t="shared" ca="1" si="693"/>
        <v>4.9336956006675622E-4</v>
      </c>
      <c r="CZ421" s="240">
        <f t="shared" ca="1" si="694"/>
        <v>-1.550961834858505E-4</v>
      </c>
      <c r="DA421" s="240">
        <f t="shared" ca="1" si="695"/>
        <v>-5.2377372882937896E-4</v>
      </c>
      <c r="DB421" s="240">
        <f t="shared" ca="1" si="696"/>
        <v>5.2418577326636325E-5</v>
      </c>
      <c r="DC421" s="240">
        <f t="shared" ca="1" si="697"/>
        <v>5.3404956692877929E-4</v>
      </c>
      <c r="DD421" s="240">
        <f t="shared" ca="1" si="698"/>
        <v>5.2273445362563755E-5</v>
      </c>
      <c r="DE421" s="240">
        <f t="shared" ca="1" si="699"/>
        <v>-5.2380217966955362E-4</v>
      </c>
      <c r="DF421" s="240">
        <f t="shared" ca="1" si="700"/>
        <v>-1.5495662886176633E-4</v>
      </c>
      <c r="DG421" s="240">
        <f t="shared" ca="1" si="701"/>
        <v>4.93425368397273E-4</v>
      </c>
      <c r="DH421" s="240">
        <f t="shared" ca="1" si="702"/>
        <v>2.5168491601448964E-4</v>
      </c>
      <c r="DI421" s="240">
        <f t="shared" ca="1" si="703"/>
        <v>-4.4408649693362755E-4</v>
      </c>
      <c r="DJ421" s="240">
        <f t="shared" ca="1" si="704"/>
        <v>-3.3874109299130285E-4</v>
      </c>
      <c r="DK421" s="240">
        <f t="shared" ca="1" si="705"/>
        <v>3.7768163043939312E-4</v>
      </c>
      <c r="DL421" s="240">
        <f t="shared" ca="1" si="706"/>
        <v>4.1277963973265341E-4</v>
      </c>
      <c r="DM421" s="240">
        <f t="shared" ca="1" si="707"/>
        <v>-2.9676267069367096E-4</v>
      </c>
      <c r="DN421" s="240">
        <f t="shared" ca="1" si="708"/>
        <v>-4.7095529640856653E-4</v>
      </c>
      <c r="DO421" s="240">
        <f t="shared" ca="1" si="709"/>
        <v>2.0443928793961369E-4</v>
      </c>
      <c r="DP421" s="240">
        <f t="shared" ca="1" si="710"/>
        <v>5.1103240515827089E-4</v>
      </c>
      <c r="DQ421" s="240">
        <f t="shared" ca="1" si="711"/>
        <v>-1.0425941800091038E-4</v>
      </c>
      <c r="DR421" s="240">
        <f t="shared" ca="1" si="712"/>
        <v>-5.3147082516801685E-4</v>
      </c>
      <c r="DS421" s="240">
        <f t="shared" ca="1" si="713"/>
        <v>7.2917097787219979E-8</v>
      </c>
      <c r="DT421" s="240">
        <f t="shared" ca="1" si="714"/>
        <v>5.3148511941882926E-4</v>
      </c>
      <c r="DU421" s="240">
        <f t="shared" ca="1" si="715"/>
        <v>1.0411638596851156E-4</v>
      </c>
      <c r="DV421" s="240">
        <f t="shared" ca="1" si="716"/>
        <v>-5.1107473859066587E-4</v>
      </c>
      <c r="DW421" s="240">
        <f t="shared" ca="1" si="717"/>
        <v>-2.0430455471118225E-4</v>
      </c>
      <c r="DX421" s="240">
        <f t="shared" ca="1" si="718"/>
        <v>4.7102404217247787E-4</v>
      </c>
      <c r="DY421" s="240">
        <f t="shared" ca="1" si="719"/>
        <v>2.9664141399161626E-4</v>
      </c>
      <c r="DZ421" s="240">
        <f t="shared" ca="1" si="720"/>
        <v>-4.128721559669272E-4</v>
      </c>
      <c r="EA421" s="240">
        <f t="shared" ca="1" si="721"/>
        <v>-3.775785100907736E-4</v>
      </c>
      <c r="EB421" s="240">
        <f t="shared" ca="1" si="722"/>
        <v>3.3885382434893966E-4</v>
      </c>
      <c r="EC421" s="240">
        <f t="shared" ca="1" si="723"/>
        <v>4.4400547579561008E-4</v>
      </c>
      <c r="ED421" s="240">
        <f t="shared" ca="1" si="724"/>
        <v>-2.5181353029263585E-4</v>
      </c>
      <c r="EE421" s="240">
        <f t="shared" ca="1" si="725"/>
        <v>-4.9336956006675438E-4</v>
      </c>
      <c r="EF421" s="240">
        <f t="shared" ca="1" si="726"/>
        <v>1.5509618348584047E-4</v>
      </c>
      <c r="EG421" s="240">
        <f t="shared" ca="1" si="727"/>
        <v>5.2377372882937809E-4</v>
      </c>
      <c r="EH421" s="240">
        <f t="shared" ca="1" si="728"/>
        <v>-5.241857732662589E-5</v>
      </c>
      <c r="EI421" s="240">
        <f t="shared" ca="1" si="729"/>
        <v>-5.3404956692877929E-4</v>
      </c>
      <c r="EJ421" s="240">
        <f t="shared" ca="1" si="730"/>
        <v>-5.2273445362574164E-5</v>
      </c>
      <c r="EK421" s="240">
        <f t="shared" ca="1" si="731"/>
        <v>5.2380217966955459E-4</v>
      </c>
      <c r="EL421" s="240">
        <f t="shared" ca="1" si="732"/>
        <v>1.5495662886177628E-4</v>
      </c>
      <c r="EM421" s="240">
        <f t="shared" ca="1" si="733"/>
        <v>-4.9342536839727484E-4</v>
      </c>
      <c r="EN421" s="240">
        <f t="shared" ca="1" si="734"/>
        <v>-2.5168491601449891E-4</v>
      </c>
      <c r="EO421" s="240">
        <f t="shared" ca="1" si="735"/>
        <v>4.4408649693362175E-4</v>
      </c>
      <c r="EP421" s="240">
        <f t="shared" ca="1" si="736"/>
        <v>3.3874109299129927E-4</v>
      </c>
      <c r="EQ421" s="240">
        <f t="shared" ca="1" si="737"/>
        <v>-3.7768163043938575E-4</v>
      </c>
      <c r="ER421" s="240">
        <f t="shared" ca="1" si="738"/>
        <v>-4.1277963973265043E-4</v>
      </c>
      <c r="ES421" s="240">
        <f t="shared" ca="1" si="739"/>
        <v>2.9676267069366229E-4</v>
      </c>
      <c r="ET421" s="240">
        <f t="shared" ca="1" si="740"/>
        <v>4.7095529640856431E-4</v>
      </c>
      <c r="EU421" s="240">
        <f t="shared" ca="1" si="741"/>
        <v>-2.0443928793960402E-4</v>
      </c>
      <c r="EV421" s="240">
        <f t="shared" ca="1" si="742"/>
        <v>-5.1103240515826959E-4</v>
      </c>
      <c r="EW421" s="240">
        <f t="shared" ca="1" si="743"/>
        <v>1.0425941800090013E-4</v>
      </c>
      <c r="EX421" s="240">
        <f t="shared" ca="1" si="744"/>
        <v>5.3147082516801631E-4</v>
      </c>
      <c r="EY421" s="240">
        <f t="shared" ca="1" si="745"/>
        <v>-7.2917097776730323E-8</v>
      </c>
      <c r="EZ421" s="240">
        <f t="shared" ca="1" si="746"/>
        <v>-5.3148511941882829E-4</v>
      </c>
      <c r="FA421" s="240">
        <f t="shared" ca="1" si="747"/>
        <v>-1.0411638596850696E-4</v>
      </c>
      <c r="FB421" s="240">
        <f t="shared" ca="1" si="748"/>
        <v>5.1107473859066284E-4</v>
      </c>
      <c r="FC421" s="240">
        <f t="shared" ca="1" si="749"/>
        <v>2.0430455471117791E-4</v>
      </c>
      <c r="FD421" s="240">
        <f t="shared" ca="1" si="750"/>
        <v>-4.7102404217247299E-4</v>
      </c>
      <c r="FE421" s="240">
        <f t="shared" ca="1" si="751"/>
        <v>-2.9664141399161231E-4</v>
      </c>
      <c r="FF421" s="240">
        <f t="shared" ca="1" si="752"/>
        <v>4.1287215596692059E-4</v>
      </c>
      <c r="FG421" s="240">
        <f t="shared" ca="1" si="753"/>
        <v>3.7757851009077024E-4</v>
      </c>
      <c r="FH421" s="240">
        <f t="shared" ca="1" si="754"/>
        <v>-3.3885382434893147E-4</v>
      </c>
      <c r="FI421" s="240">
        <f t="shared" ca="1" si="755"/>
        <v>-4.4400547579560742E-4</v>
      </c>
      <c r="FJ421" s="240">
        <f t="shared" ca="1" si="756"/>
        <v>2.5181353029263997E-4</v>
      </c>
      <c r="FK421" s="240">
        <f t="shared" ca="1" si="757"/>
        <v>4.9336956006675839E-4</v>
      </c>
      <c r="FL421" s="240">
        <f t="shared" ca="1" si="758"/>
        <v>-1.5509618348584503E-4</v>
      </c>
      <c r="FM421" s="240">
        <f t="shared" ca="1" si="759"/>
        <v>-5.2377372882938015E-4</v>
      </c>
      <c r="FN421" s="240">
        <f t="shared" ca="1" si="760"/>
        <v>5.2418577326630606E-5</v>
      </c>
      <c r="FO421" s="240">
        <f t="shared" ca="1" si="761"/>
        <v>5.340495669287794E-4</v>
      </c>
      <c r="FP421" s="240">
        <f t="shared" ca="1" si="762"/>
        <v>5.2273445362569448E-5</v>
      </c>
      <c r="FQ421" s="240">
        <f t="shared" ca="1" si="763"/>
        <v>-5.2380217966955253E-4</v>
      </c>
      <c r="FR421" s="240">
        <f t="shared" ca="1" si="764"/>
        <v>-1.5495662886177178E-4</v>
      </c>
      <c r="FS421" s="240">
        <f t="shared" ca="1" si="765"/>
        <v>4.9342536839727083E-4</v>
      </c>
      <c r="FT421" s="240">
        <f t="shared" ca="1" si="766"/>
        <v>2.5168491601449468E-4</v>
      </c>
      <c r="FU421" s="240">
        <f t="shared" ca="1" si="767"/>
        <v>-4.4408649693362435E-4</v>
      </c>
      <c r="FV421" s="240">
        <f t="shared" ca="1" si="768"/>
        <v>-3.387410929913073E-4</v>
      </c>
      <c r="FW421" s="240">
        <f t="shared" ca="1" si="769"/>
        <v>3.7768163043938911E-4</v>
      </c>
      <c r="FX421" s="240">
        <f t="shared" ca="1" si="770"/>
        <v>4.1277963973264744E-4</v>
      </c>
      <c r="FY421" s="240">
        <f t="shared" ca="1" si="771"/>
        <v>-2.9676267069366613E-4</v>
      </c>
      <c r="FZ421" s="240">
        <f t="shared" ca="1" si="772"/>
        <v>-4.7095529640856925E-4</v>
      </c>
      <c r="GA421" s="240">
        <f t="shared" ca="1" si="773"/>
        <v>2.0443928793959434E-4</v>
      </c>
      <c r="GB421" s="240">
        <f t="shared" ca="1" si="774"/>
        <v>5.1103240515826807E-4</v>
      </c>
      <c r="GC421" s="240">
        <f t="shared" ca="1" si="775"/>
        <v>-1.0425941800090474E-4</v>
      </c>
      <c r="GD421" s="240">
        <f t="shared" ca="1" si="776"/>
        <v>-5.3147082516801739E-4</v>
      </c>
      <c r="GE421" s="240">
        <f t="shared" ca="1" si="777"/>
        <v>7.2917097766267772E-8</v>
      </c>
      <c r="GF421" s="240">
        <f t="shared" ca="1" si="778"/>
        <v>5.3148511941882872E-4</v>
      </c>
      <c r="GG421" s="240">
        <f t="shared" ca="1" si="779"/>
        <v>1.0411638596851723E-4</v>
      </c>
      <c r="GH421" s="240">
        <f t="shared" ca="1" si="780"/>
        <v>-5.110747385906598E-4</v>
      </c>
      <c r="GI421" s="240">
        <f t="shared" ca="1" si="781"/>
        <v>-2.0430455471117355E-4</v>
      </c>
      <c r="GJ421" s="240">
        <f t="shared" ca="1" si="782"/>
        <v>4.7102404217247526E-4</v>
      </c>
      <c r="GK421" s="240">
        <f t="shared" ca="1" si="783"/>
        <v>2.9664141399162104E-4</v>
      </c>
      <c r="GL421" s="240">
        <f t="shared" ca="1" si="784"/>
        <v>-4.1287215596691397E-4</v>
      </c>
      <c r="GM421" s="240">
        <f t="shared" ca="1" si="785"/>
        <v>-3.7757851009076693E-4</v>
      </c>
      <c r="GN421" s="240">
        <f t="shared" ca="1" si="786"/>
        <v>3.388538243489351E-4</v>
      </c>
      <c r="GO421" s="240">
        <f t="shared" ca="1" si="787"/>
        <v>4.4400547579561322E-4</v>
      </c>
      <c r="GP421" s="240">
        <f t="shared" ca="1" si="788"/>
        <v>-2.5181353029261736E-4</v>
      </c>
      <c r="GQ421" s="240">
        <f t="shared" ca="1" si="789"/>
        <v>-4.9336956006675655E-4</v>
      </c>
      <c r="GR421" s="240">
        <f t="shared" ca="1" si="790"/>
        <v>1.55096183485835E-4</v>
      </c>
      <c r="GS421" s="240">
        <f t="shared" ca="1" si="791"/>
        <v>5.2377372882938221E-4</v>
      </c>
      <c r="GT421" s="240">
        <f t="shared" ca="1" si="792"/>
        <v>-5.2418577326635295E-5</v>
      </c>
      <c r="GU421" s="240">
        <f t="shared" ca="1" si="793"/>
        <v>-5.3404956692877929E-4</v>
      </c>
      <c r="GV421" s="240">
        <f t="shared" ca="1" si="794"/>
        <v>-5.2273445362579883E-5</v>
      </c>
      <c r="GW421" s="240">
        <f t="shared" ca="1" si="795"/>
        <v>5.2380217966955047E-4</v>
      </c>
      <c r="GX421" s="240">
        <f t="shared" ca="1" si="796"/>
        <v>1.5495662886176728E-4</v>
      </c>
      <c r="GY421" s="240">
        <f t="shared" ca="1" si="797"/>
        <v>-4.9342536839727257E-4</v>
      </c>
      <c r="GZ421" s="240">
        <f t="shared" ca="1" si="798"/>
        <v>-2.5168491601450395E-4</v>
      </c>
      <c r="HA421" s="240">
        <f t="shared" ca="1" si="799"/>
        <v>4.4408649693362696E-4</v>
      </c>
      <c r="HB421" s="240">
        <f t="shared" ca="1" si="800"/>
        <v>3.3874109299130366E-4</v>
      </c>
      <c r="HC421" s="240">
        <f t="shared" ca="1" si="801"/>
        <v>-3.7768163043938173E-4</v>
      </c>
      <c r="HD421" s="240">
        <f t="shared" ca="1" si="802"/>
        <v>-4.1277963973266371E-4</v>
      </c>
      <c r="HE421" s="240">
        <f t="shared" ca="1" si="803"/>
        <v>2.9676267069367004E-4</v>
      </c>
      <c r="HF421" s="240">
        <f t="shared" ca="1" si="804"/>
        <v>4.7095529640856702E-4</v>
      </c>
      <c r="HG421" s="240">
        <f t="shared" ca="1" si="805"/>
        <v>-2.044392879395987E-4</v>
      </c>
      <c r="HH421" s="240">
        <f t="shared" ca="1" si="806"/>
        <v>-5.1103240515827555E-4</v>
      </c>
      <c r="HI421" s="240">
        <f t="shared" ca="1" si="807"/>
        <v>1.0425941800090935E-4</v>
      </c>
      <c r="HJ421" s="240">
        <f t="shared" ca="1" si="808"/>
        <v>5.3147082516801696E-4</v>
      </c>
      <c r="HK421" s="240">
        <f t="shared" ca="1" si="809"/>
        <v>-7.2917097770984051E-8</v>
      </c>
      <c r="HL421" s="240">
        <f t="shared" ca="1" si="810"/>
        <v>-5.3148511941882915E-4</v>
      </c>
      <c r="HM421" s="240">
        <f t="shared" ca="1" si="811"/>
        <v>-1.0411638596851262E-4</v>
      </c>
      <c r="HN421" s="240">
        <f t="shared" ca="1" si="812"/>
        <v>5.110747385906611E-4</v>
      </c>
      <c r="HO421" s="240">
        <f t="shared" ca="1" si="813"/>
        <v>2.0430455471119726E-4</v>
      </c>
      <c r="HP421" s="240">
        <f t="shared" ca="1" si="814"/>
        <v>-4.7102404217247749E-4</v>
      </c>
      <c r="HQ421" s="240">
        <f t="shared" ca="1" si="815"/>
        <v>-2.9664141399161713E-4</v>
      </c>
      <c r="HR421" s="240">
        <f t="shared" ca="1" si="816"/>
        <v>4.128721559669169E-4</v>
      </c>
      <c r="HS421" s="240">
        <f t="shared" ca="1" si="817"/>
        <v>3.7757851009078514E-4</v>
      </c>
      <c r="HT421" s="240">
        <f t="shared" ca="1" si="818"/>
        <v>-3.3885382434893879E-4</v>
      </c>
      <c r="HU421" s="240">
        <f t="shared" ca="1" si="819"/>
        <v>-4.4400547579561068E-4</v>
      </c>
      <c r="HV421" s="240">
        <f t="shared" ca="1" si="820"/>
        <v>2.5181353029262154E-4</v>
      </c>
      <c r="HW421" s="240">
        <f t="shared" ca="1" si="821"/>
        <v>4.9336956006675481E-4</v>
      </c>
      <c r="HX421" s="240">
        <f t="shared" ca="1" si="822"/>
        <v>-1.5509618348583953E-4</v>
      </c>
      <c r="HY421" s="240">
        <f t="shared" ca="1" si="823"/>
        <v>-5.2377372882938123E-4</v>
      </c>
      <c r="HZ421" s="240">
        <f t="shared" ca="1" si="824"/>
        <v>5.2418577326609762E-5</v>
      </c>
      <c r="IA421" s="240">
        <f t="shared" ca="1" si="825"/>
        <v>5.3404956692877929E-4</v>
      </c>
      <c r="IB421" s="240">
        <f t="shared" ca="1" si="826"/>
        <v>5.2273445362575194E-5</v>
      </c>
      <c r="IC421" s="240">
        <f t="shared" ca="1" si="827"/>
        <v>-5.2380217966955145E-4</v>
      </c>
      <c r="ID421" s="240">
        <f t="shared" ca="1" si="828"/>
        <v>-1.5495662886179189E-4</v>
      </c>
      <c r="IE421" s="240">
        <f t="shared" ca="1" si="829"/>
        <v>-2.7403302671678473E-4</v>
      </c>
      <c r="IF421" s="240">
        <f t="shared" ca="1" si="830"/>
        <v>2.5168491601449978E-4</v>
      </c>
      <c r="IG421" s="240">
        <f t="shared" ca="1" si="831"/>
        <v>-4.4408649693361275E-4</v>
      </c>
      <c r="IH421" s="240">
        <f t="shared" ca="1" si="832"/>
        <v>-3.3874109299130003E-4</v>
      </c>
      <c r="II421" s="240">
        <f t="shared" ca="1" si="833"/>
        <v>3.7768163043938499E-4</v>
      </c>
      <c r="IJ421" s="240">
        <f t="shared" ca="1" si="834"/>
        <v>4.1277963973266073E-4</v>
      </c>
      <c r="IK421" s="240">
        <f t="shared" ca="1" si="835"/>
        <v>-2.9676267069364873E-4</v>
      </c>
      <c r="IL421" s="240">
        <f t="shared" ca="1" si="836"/>
        <v>-4.709552964085648E-4</v>
      </c>
      <c r="IM421" s="240">
        <f t="shared" ca="1" si="837"/>
        <v>2.0443928793960304E-4</v>
      </c>
      <c r="IN421" s="240">
        <f t="shared" ca="1" si="838"/>
        <v>5.1103240515827425E-4</v>
      </c>
      <c r="IO421" s="240">
        <f t="shared" ca="1" si="839"/>
        <v>-1.042594180008842E-4</v>
      </c>
      <c r="IP421" s="240">
        <f t="shared" ca="1" si="840"/>
        <v>-5.3147082516801652E-4</v>
      </c>
      <c r="IQ421" s="240">
        <f t="shared" ca="1" si="841"/>
        <v>7.2917097775673225E-8</v>
      </c>
      <c r="IR421" s="240">
        <f t="shared" ca="1" si="842"/>
        <v>5.3148511941882666E-4</v>
      </c>
      <c r="IS421" s="240">
        <f t="shared" ca="1" si="843"/>
        <v>1.0411638596850796E-4</v>
      </c>
      <c r="IT421" s="240">
        <f t="shared" ca="1" si="844"/>
        <v>-5.1107473859066251E-4</v>
      </c>
      <c r="IU421" s="240">
        <f t="shared" ca="1" si="845"/>
        <v>-2.043045547111929E-4</v>
      </c>
      <c r="IV421" s="240">
        <f t="shared" ca="1" si="846"/>
        <v>4.710240421724654E-4</v>
      </c>
      <c r="IW421" s="240">
        <f t="shared" ca="1" si="847"/>
        <v>2.9664141399161323E-4</v>
      </c>
      <c r="IX421" s="240">
        <f t="shared" ca="1" si="848"/>
        <v>-4.1287215596691993E-4</v>
      </c>
      <c r="IY421" s="240">
        <f t="shared" ca="1" si="849"/>
        <v>-3.7757851009078173E-4</v>
      </c>
      <c r="IZ421" s="240">
        <f t="shared" ca="1" si="850"/>
        <v>3.38853824348919E-4</v>
      </c>
      <c r="JA421" s="240">
        <f t="shared" ca="1" si="851"/>
        <v>4.4400547579560802E-4</v>
      </c>
      <c r="JB421" s="240">
        <f t="shared" ca="1" si="852"/>
        <v>-2.5181353029262566E-4</v>
      </c>
    </row>
    <row r="422" spans="2:262">
      <c r="B422" s="248">
        <v>61</v>
      </c>
      <c r="C422" s="247">
        <f t="shared" si="853"/>
        <v>1.1914062500000006E-3</v>
      </c>
      <c r="D422" s="244">
        <f t="shared" ca="1" si="597"/>
        <v>12.21787431981622</v>
      </c>
      <c r="E422" s="243">
        <f ca="1">BO361</f>
        <v>0.21787431981622041</v>
      </c>
      <c r="F422" s="242">
        <v>61</v>
      </c>
      <c r="G422" s="240">
        <f t="shared" ca="1" si="854"/>
        <v>2.8837039646172102E-4</v>
      </c>
      <c r="H422" s="240">
        <f t="shared" ca="1" si="598"/>
        <v>-1.7687378068080681E-4</v>
      </c>
      <c r="I422" s="240">
        <f t="shared" ca="1" si="599"/>
        <v>-3.1439368143773474E-4</v>
      </c>
      <c r="J422" s="240">
        <f t="shared" ca="1" si="600"/>
        <v>1.3061731273388715E-4</v>
      </c>
      <c r="K422" s="240">
        <f t="shared" ca="1" si="601"/>
        <v>3.3361129265739413E-4</v>
      </c>
      <c r="L422" s="240">
        <f t="shared" ca="1" si="602"/>
        <v>-8.1533374421362709E-5</v>
      </c>
      <c r="M422" s="240">
        <f t="shared" ca="1" si="603"/>
        <v>-3.4560722687362584E-4</v>
      </c>
      <c r="N422" s="240">
        <f t="shared" ca="1" si="604"/>
        <v>3.0684484777663792E-5</v>
      </c>
      <c r="O422" s="240">
        <f t="shared" ca="1" si="605"/>
        <v>3.501218083375248E-4</v>
      </c>
      <c r="P422" s="240">
        <f t="shared" ca="1" si="606"/>
        <v>2.0828631296488932E-5</v>
      </c>
      <c r="Q422" s="240">
        <f t="shared" ca="1" si="607"/>
        <v>-3.4705730999411567E-4</v>
      </c>
      <c r="R422" s="240">
        <f t="shared" ca="1" si="608"/>
        <v>-7.1890870404072647E-5</v>
      </c>
      <c r="S422" s="240">
        <f t="shared" ca="1" si="609"/>
        <v>3.3648006897796397E-4</v>
      </c>
      <c r="T422" s="240">
        <f t="shared" ca="1" si="610"/>
        <v>1.2139688927277171E-4</v>
      </c>
      <c r="U422" s="241">
        <f t="shared" ca="1" si="611"/>
        <v>-3.1861905061454648E-4</v>
      </c>
      <c r="V422" s="240">
        <f t="shared" ca="1" si="612"/>
        <v>-1.6827503209877113E-4</v>
      </c>
      <c r="W422" s="240">
        <f t="shared" ca="1" si="613"/>
        <v>2.9386089201241463E-4</v>
      </c>
      <c r="X422" s="240">
        <f t="shared" ca="1" si="614"/>
        <v>2.1151052865857605E-4</v>
      </c>
      <c r="Y422" s="240">
        <f t="shared" ca="1" si="615"/>
        <v>-2.627415325374082E-4</v>
      </c>
      <c r="Z422" s="240">
        <f t="shared" ca="1" si="616"/>
        <v>-2.5016746101981995E-4</v>
      </c>
      <c r="AA422" s="240">
        <f t="shared" ca="1" si="617"/>
        <v>2.2593461234388803E-4</v>
      </c>
      <c r="AB422" s="240">
        <f t="shared" ca="1" si="618"/>
        <v>2.8340902333809598E-4</v>
      </c>
      <c r="AC422" s="240">
        <f t="shared" ca="1" si="619"/>
        <v>-1.8423689009973752E-4</v>
      </c>
      <c r="AD422" s="240">
        <f t="shared" ca="1" si="620"/>
        <v>-3.1051563617639117E-4</v>
      </c>
      <c r="AE422" s="240">
        <f t="shared" ca="1" si="621"/>
        <v>1.3855099556735954E-4</v>
      </c>
      <c r="AF422" s="240">
        <f t="shared" ca="1" si="622"/>
        <v>3.3090052322681541E-4</v>
      </c>
      <c r="AG422" s="240">
        <f t="shared" ca="1" si="623"/>
        <v>-8.9865890395195692E-5</v>
      </c>
      <c r="AH422" s="240">
        <f t="shared" ca="1" si="624"/>
        <v>-3.4412241324565144E-4</v>
      </c>
      <c r="AI422" s="240">
        <f t="shared" ca="1" si="625"/>
        <v>3.9235460084632406E-5</v>
      </c>
      <c r="AJ422" s="240">
        <f t="shared" ca="1" si="626"/>
        <v>3.498950922431681E-4</v>
      </c>
      <c r="AK422" s="240">
        <f t="shared" ca="1" si="627"/>
        <v>1.2244299448434866E-5</v>
      </c>
      <c r="AL422" s="240">
        <f t="shared" ca="1" si="628"/>
        <v>-3.4809359915215264E-4</v>
      </c>
      <c r="AM422" s="240">
        <f t="shared" ca="1" si="629"/>
        <v>-6.3459006875365461E-5</v>
      </c>
      <c r="AN422" s="240">
        <f t="shared" ca="1" si="630"/>
        <v>3.3875693085764363E-4</v>
      </c>
      <c r="AO422" s="240">
        <f t="shared" ca="1" si="631"/>
        <v>1.1330001844517529E-4</v>
      </c>
      <c r="AP422" s="240">
        <f t="shared" ca="1" si="632"/>
        <v>-3.220871980321357E-4</v>
      </c>
      <c r="AQ422" s="240">
        <f t="shared" ca="1" si="633"/>
        <v>-1.6068842677372438E-4</v>
      </c>
      <c r="AR422" s="240">
        <f t="shared" ca="1" si="634"/>
        <v>2.9844525004988379E-4</v>
      </c>
      <c r="AS422" s="240">
        <f t="shared" ca="1" si="635"/>
        <v>2.0459841593035039E-4</v>
      </c>
      <c r="AT422" s="240">
        <f t="shared" ca="1" si="636"/>
        <v>-2.6834286368768525E-4</v>
      </c>
      <c r="AU422" s="240">
        <f t="shared" ca="1" si="637"/>
        <v>-2.4407946725488899E-4</v>
      </c>
      <c r="AV422" s="240">
        <f t="shared" ca="1" si="638"/>
        <v>2.3243166470319349E-4</v>
      </c>
      <c r="AW422" s="240">
        <f t="shared" ca="1" si="639"/>
        <v>2.7827693521615814E-4</v>
      </c>
      <c r="AX422" s="240">
        <f t="shared" ca="1" si="640"/>
        <v>-1.9148902210513677E-4</v>
      </c>
      <c r="AY422" s="240">
        <f t="shared" ca="1" si="641"/>
        <v>-3.0645054790674297E-4</v>
      </c>
      <c r="AZ422" s="240">
        <f t="shared" ca="1" si="642"/>
        <v>1.4640122046185621E-4</v>
      </c>
      <c r="BA422" s="240">
        <f t="shared" ca="1" si="643"/>
        <v>3.2799043169421299E-4</v>
      </c>
      <c r="BB422" s="240">
        <f t="shared" ca="1" si="644"/>
        <v>-9.8144274516954322E-5</v>
      </c>
      <c r="BC422" s="240">
        <f t="shared" ca="1" si="645"/>
        <v>-3.424303131435042E-4</v>
      </c>
      <c r="BD422" s="240">
        <f t="shared" ca="1" si="646"/>
        <v>4.7762801417556335E-5</v>
      </c>
      <c r="BE422" s="240">
        <f t="shared" ca="1" si="647"/>
        <v>3.4945761242866433E-4</v>
      </c>
      <c r="BF422" s="240">
        <f t="shared" ca="1" si="648"/>
        <v>3.6525920922356853E-6</v>
      </c>
      <c r="BG422" s="240">
        <f t="shared" ca="1" si="649"/>
        <v>-3.4892020974211849E-4</v>
      </c>
      <c r="BH422" s="240">
        <f t="shared" ca="1" si="650"/>
        <v>-5.4988918013801704E-5</v>
      </c>
      <c r="BI422" s="240">
        <f t="shared" ca="1" si="651"/>
        <v>3.4082973822911213E-4</v>
      </c>
      <c r="BJ422" s="240">
        <f t="shared" ca="1" si="652"/>
        <v>1.0513489992302804E-4</v>
      </c>
      <c r="BK422" s="240">
        <f t="shared" ca="1" si="653"/>
        <v>-3.2536133216524792E-4</v>
      </c>
      <c r="BL422" s="240">
        <f t="shared" ca="1" si="654"/>
        <v>-1.5300502874891758E-4</v>
      </c>
      <c r="BM422" s="240">
        <f t="shared" ca="1" si="655"/>
        <v>3.0284983582830902E-4</v>
      </c>
      <c r="BN422" s="240">
        <f t="shared" ca="1" si="656"/>
        <v>1.9756306076679789E-4</v>
      </c>
      <c r="BO422" s="240">
        <f t="shared" ca="1" si="657"/>
        <v>-2.7378255513086128E-4</v>
      </c>
      <c r="BP422" s="240">
        <f t="shared" ca="1" si="658"/>
        <v>-2.3784444914560468E-4</v>
      </c>
      <c r="BQ422" s="240">
        <f t="shared" ca="1" si="659"/>
        <v>2.3878870891886239E-4</v>
      </c>
      <c r="BR422" s="240">
        <f t="shared" ca="1" si="660"/>
        <v>2.7297722347389243E-4</v>
      </c>
      <c r="BS422" s="240">
        <f t="shared" ca="1" si="661"/>
        <v>-1.9862580828385141E-4</v>
      </c>
      <c r="BT422" s="240">
        <f t="shared" ca="1" si="662"/>
        <v>-3.0220086528595744E-4</v>
      </c>
      <c r="BU422" s="240">
        <f t="shared" ca="1" si="663"/>
        <v>1.5416325873544536E-4</v>
      </c>
      <c r="BV422" s="240">
        <f t="shared" ca="1" si="664"/>
        <v>3.248827709899085E-4</v>
      </c>
      <c r="BW422" s="240">
        <f t="shared" ca="1" si="665"/>
        <v>-1.0636354019759947E-4</v>
      </c>
      <c r="BX422" s="240">
        <f t="shared" ca="1" si="666"/>
        <v>-3.4053194582501242E-4</v>
      </c>
      <c r="BY422" s="240">
        <f t="shared" ca="1" si="667"/>
        <v>5.6261372224870036E-5</v>
      </c>
      <c r="BZ422" s="240">
        <f t="shared" ca="1" si="668"/>
        <v>3.4880963241549546E-4</v>
      </c>
      <c r="CA422" s="240">
        <f t="shared" ca="1" si="669"/>
        <v>-4.9413154488581212E-6</v>
      </c>
      <c r="CB422" s="240">
        <f t="shared" ca="1" si="670"/>
        <v>-3.495366438447025E-4</v>
      </c>
      <c r="CC422" s="240">
        <f t="shared" ca="1" si="671"/>
        <v>-4.648570588419696E-5</v>
      </c>
      <c r="CD422" s="240">
        <f t="shared" ca="1" si="672"/>
        <v>3.4269724251071571E-4</v>
      </c>
      <c r="CE422" s="240">
        <f t="shared" ca="1" si="673"/>
        <v>9.690645206841662E-5</v>
      </c>
      <c r="CF422" s="240">
        <f t="shared" ca="1" si="674"/>
        <v>-3.2843948079790564E-4</v>
      </c>
      <c r="CG422" s="240">
        <f t="shared" ca="1" si="675"/>
        <v>-1.4522946621601447E-4</v>
      </c>
      <c r="CH422" s="240">
        <f t="shared" ca="1" si="676"/>
        <v>3.0707199618991844E-4</v>
      </c>
      <c r="CI422" s="240">
        <f t="shared" ca="1" si="677"/>
        <v>1.9040870100279399E-4</v>
      </c>
      <c r="CJ422" s="240">
        <f t="shared" ca="1" si="678"/>
        <v>-2.7905733020021871E-4</v>
      </c>
      <c r="CK422" s="240">
        <f t="shared" ca="1" si="679"/>
        <v>-2.3146616243372817E-4</v>
      </c>
      <c r="CL422" s="240">
        <f t="shared" ca="1" si="680"/>
        <v>2.4500191574516173E-4</v>
      </c>
      <c r="CM422" s="240">
        <f t="shared" ca="1" si="681"/>
        <v>2.67513080459482E-4</v>
      </c>
      <c r="CN422" s="240">
        <f t="shared" ca="1" si="682"/>
        <v>-2.0564294970275729E-4</v>
      </c>
      <c r="CO422" s="240">
        <f t="shared" ca="1" si="683"/>
        <v>-2.977691481639417E-4</v>
      </c>
      <c r="CP422" s="240">
        <f t="shared" ca="1" si="684"/>
        <v>1.6183243482650777E-4</v>
      </c>
      <c r="CQ422" s="240">
        <f t="shared" ca="1" si="685"/>
        <v>3.2157941305250871E-4</v>
      </c>
      <c r="CR422" s="240">
        <f t="shared" ca="1" si="686"/>
        <v>-1.145187364588091E-4</v>
      </c>
      <c r="CS422" s="240">
        <f t="shared" ca="1" si="687"/>
        <v>-3.3842845479566759E-4</v>
      </c>
      <c r="CT422" s="240">
        <f t="shared" ca="1" si="688"/>
        <v>6.472605328530369E-5</v>
      </c>
      <c r="CU422" s="240">
        <f t="shared" ca="1" si="689"/>
        <v>3.4795154252259184E-4</v>
      </c>
      <c r="CV422" s="240">
        <f t="shared" ca="1" si="690"/>
        <v>-1.3532246526293268E-5</v>
      </c>
      <c r="CW422" s="240">
        <f t="shared" ca="1" si="691"/>
        <v>-3.4994253014305153E-4</v>
      </c>
      <c r="CX422" s="240">
        <f t="shared" ca="1" si="692"/>
        <v>-3.795449250358011E-5</v>
      </c>
      <c r="CY422" s="240">
        <f t="shared" ca="1" si="693"/>
        <v>3.4435831878770621E-4</v>
      </c>
      <c r="CZ422" s="240">
        <f t="shared" ca="1" si="694"/>
        <v>8.8619631390644886E-5</v>
      </c>
      <c r="DA422" s="240">
        <f t="shared" ca="1" si="695"/>
        <v>-3.3131978976847409E-4</v>
      </c>
      <c r="DB422" s="240">
        <f t="shared" ca="1" si="696"/>
        <v>-1.3736642288314689E-4</v>
      </c>
      <c r="DC422" s="240">
        <f t="shared" ca="1" si="697"/>
        <v>3.1110918786318221E-4</v>
      </c>
      <c r="DD422" s="240">
        <f t="shared" ca="1" si="698"/>
        <v>1.8313964615715013E-4</v>
      </c>
      <c r="DE422" s="240">
        <f t="shared" ca="1" si="699"/>
        <v>-2.8416401156848608E-4</v>
      </c>
      <c r="DF422" s="240">
        <f t="shared" ca="1" si="700"/>
        <v>-2.2494844916068254E-4</v>
      </c>
      <c r="DG422" s="240">
        <f t="shared" ca="1" si="701"/>
        <v>2.5106754257863138E-4</v>
      </c>
      <c r="DH422" s="240">
        <f t="shared" ca="1" si="702"/>
        <v>2.6188779756835786E-4</v>
      </c>
      <c r="DI422" s="240">
        <f t="shared" ca="1" si="703"/>
        <v>-2.1253621949824338E-4</v>
      </c>
      <c r="DJ422" s="240">
        <f t="shared" ca="1" si="704"/>
        <v>-2.9315806604138022E-4</v>
      </c>
      <c r="DK422" s="240">
        <f t="shared" ca="1" si="705"/>
        <v>1.6940412911013077E-4</v>
      </c>
      <c r="DL422" s="240">
        <f t="shared" ca="1" si="706"/>
        <v>3.1808234770131687E-4</v>
      </c>
      <c r="DM422" s="240">
        <f t="shared" ca="1" si="707"/>
        <v>-1.2260495091532137E-4</v>
      </c>
      <c r="DN422" s="240">
        <f t="shared" ca="1" si="708"/>
        <v>-3.3612110711980509E-4</v>
      </c>
      <c r="DO422" s="240">
        <f t="shared" ca="1" si="709"/>
        <v>7.3151745791511072E-5</v>
      </c>
      <c r="DP422" s="240">
        <f t="shared" ca="1" si="710"/>
        <v>3.4688385963121753E-4</v>
      </c>
      <c r="DQ422" s="240">
        <f t="shared" ca="1" si="711"/>
        <v>-2.2115026284434143E-5</v>
      </c>
      <c r="DR422" s="240">
        <f t="shared" ca="1" si="712"/>
        <v>-3.5013762414643656E-4</v>
      </c>
      <c r="DS422" s="240">
        <f t="shared" ca="1" si="713"/>
        <v>-2.9400416755888978E-5</v>
      </c>
      <c r="DT422" s="240">
        <f t="shared" ca="1" si="714"/>
        <v>3.4581196648984596E-4</v>
      </c>
      <c r="DU422" s="240">
        <f t="shared" ca="1" si="715"/>
        <v>8.0279429560624913E-5</v>
      </c>
      <c r="DV422" s="240">
        <f t="shared" ca="1" si="716"/>
        <v>-3.3400052408653089E-4</v>
      </c>
      <c r="DW422" s="240">
        <f t="shared" ca="1" si="717"/>
        <v>-1.2942063515359589E-4</v>
      </c>
      <c r="DX422" s="240">
        <f t="shared" ca="1" si="718"/>
        <v>3.1495897899479913E-4</v>
      </c>
      <c r="DY422" s="240">
        <f t="shared" ca="1" si="719"/>
        <v>1.7576027483669364E-4</v>
      </c>
      <c r="DZ422" s="240">
        <f t="shared" ca="1" si="720"/>
        <v>-2.8909952316176154E-4</v>
      </c>
      <c r="EA422" s="240">
        <f t="shared" ca="1" si="721"/>
        <v>-2.1829523535322689E-4</v>
      </c>
      <c r="EB422" s="240">
        <f t="shared" ca="1" si="722"/>
        <v>2.5698193571246832E-4</v>
      </c>
      <c r="EC422" s="240">
        <f t="shared" ca="1" si="723"/>
        <v>2.5610476326059736E-4</v>
      </c>
      <c r="ED422" s="240">
        <f t="shared" ca="1" si="724"/>
        <v>-2.1930146542234493E-4</v>
      </c>
      <c r="EE422" s="240">
        <f t="shared" ca="1" si="725"/>
        <v>-2.8837039646172161E-4</v>
      </c>
      <c r="EF422" s="240">
        <f t="shared" ca="1" si="726"/>
        <v>1.7687378068080627E-4</v>
      </c>
      <c r="EG422" s="240">
        <f t="shared" ca="1" si="727"/>
        <v>3.1439368143773485E-4</v>
      </c>
      <c r="EH422" s="240">
        <f t="shared" ca="1" si="728"/>
        <v>-1.3061731273388732E-4</v>
      </c>
      <c r="EI422" s="240">
        <f t="shared" ca="1" si="729"/>
        <v>-3.3361129265739397E-4</v>
      </c>
      <c r="EJ422" s="240">
        <f t="shared" ca="1" si="730"/>
        <v>8.153337442136378E-5</v>
      </c>
      <c r="EK422" s="240">
        <f t="shared" ca="1" si="731"/>
        <v>3.4560722687362563E-4</v>
      </c>
      <c r="EL422" s="240">
        <f t="shared" ca="1" si="732"/>
        <v>-3.0684484777665499E-5</v>
      </c>
      <c r="EM422" s="240">
        <f t="shared" ca="1" si="733"/>
        <v>-3.5012180833752474E-4</v>
      </c>
      <c r="EN422" s="240">
        <f t="shared" ca="1" si="734"/>
        <v>-2.0828631296486601E-5</v>
      </c>
      <c r="EO422" s="240">
        <f t="shared" ca="1" si="735"/>
        <v>3.47057309994116E-4</v>
      </c>
      <c r="EP422" s="240">
        <f t="shared" ca="1" si="736"/>
        <v>7.1890870404069096E-5</v>
      </c>
      <c r="EQ422" s="240">
        <f t="shared" ca="1" si="737"/>
        <v>-3.3648006897796223E-4</v>
      </c>
      <c r="ER422" s="240">
        <f t="shared" ca="1" si="738"/>
        <v>-1.2139688927277769E-4</v>
      </c>
      <c r="ES422" s="240">
        <f t="shared" ca="1" si="739"/>
        <v>3.1861905061454437E-4</v>
      </c>
      <c r="ET422" s="240">
        <f t="shared" ca="1" si="740"/>
        <v>1.6827503209877563E-4</v>
      </c>
      <c r="EU422" s="240">
        <f t="shared" ca="1" si="741"/>
        <v>-2.9386089201241181E-4</v>
      </c>
      <c r="EV422" s="240">
        <f t="shared" ca="1" si="742"/>
        <v>-2.1151052865857908E-4</v>
      </c>
      <c r="EW422" s="240">
        <f t="shared" ca="1" si="743"/>
        <v>2.6274153253740565E-4</v>
      </c>
      <c r="EX422" s="240">
        <f t="shared" ca="1" si="744"/>
        <v>2.5016746101982266E-4</v>
      </c>
      <c r="EY422" s="240">
        <f t="shared" ca="1" si="745"/>
        <v>-2.2593461234388606E-4</v>
      </c>
      <c r="EZ422" s="240">
        <f t="shared" ca="1" si="746"/>
        <v>-2.834090233380982E-4</v>
      </c>
      <c r="FA422" s="240">
        <f t="shared" ca="1" si="747"/>
        <v>1.8423689009973635E-4</v>
      </c>
      <c r="FB422" s="240">
        <f t="shared" ca="1" si="748"/>
        <v>3.1051563617639176E-4</v>
      </c>
      <c r="FC422" s="240">
        <f t="shared" ca="1" si="749"/>
        <v>-1.3855099556735827E-4</v>
      </c>
      <c r="FD422" s="240">
        <f t="shared" ca="1" si="750"/>
        <v>-3.3090052322681579E-4</v>
      </c>
      <c r="FE422" s="240">
        <f t="shared" ca="1" si="751"/>
        <v>8.9865890395194364E-5</v>
      </c>
      <c r="FF422" s="240">
        <f t="shared" ca="1" si="752"/>
        <v>3.4412241324565171E-4</v>
      </c>
      <c r="FG422" s="240">
        <f t="shared" ca="1" si="753"/>
        <v>-3.9235460084633572E-5</v>
      </c>
      <c r="FH422" s="240">
        <f t="shared" ca="1" si="754"/>
        <v>-3.498950922431681E-4</v>
      </c>
      <c r="FI422" s="240">
        <f t="shared" ca="1" si="755"/>
        <v>-1.2244299448433782E-5</v>
      </c>
      <c r="FJ422" s="240">
        <f t="shared" ca="1" si="756"/>
        <v>3.4809359915215275E-4</v>
      </c>
      <c r="FK422" s="240">
        <f t="shared" ca="1" si="757"/>
        <v>6.3459006875364376E-5</v>
      </c>
      <c r="FL422" s="240">
        <f t="shared" ca="1" si="758"/>
        <v>-3.387569308576439E-4</v>
      </c>
      <c r="FM422" s="240">
        <f t="shared" ca="1" si="759"/>
        <v>-1.1330001844517422E-4</v>
      </c>
      <c r="FN422" s="240">
        <f t="shared" ca="1" si="760"/>
        <v>3.2208719803213716E-4</v>
      </c>
      <c r="FO422" s="240">
        <f t="shared" ca="1" si="761"/>
        <v>1.6068842677372118E-4</v>
      </c>
      <c r="FP422" s="240">
        <f t="shared" ca="1" si="762"/>
        <v>-2.9844525004988563E-4</v>
      </c>
      <c r="FQ422" s="240">
        <f t="shared" ca="1" si="763"/>
        <v>-2.0459841593035551E-4</v>
      </c>
      <c r="FR422" s="240">
        <f t="shared" ca="1" si="764"/>
        <v>2.6834286368768119E-4</v>
      </c>
      <c r="FS422" s="240">
        <f t="shared" ca="1" si="765"/>
        <v>2.4407946725489354E-4</v>
      </c>
      <c r="FT422" s="240">
        <f t="shared" ca="1" si="766"/>
        <v>-2.3243166470319061E-4</v>
      </c>
      <c r="FU422" s="240">
        <f t="shared" ca="1" si="767"/>
        <v>-2.7827693521615592E-4</v>
      </c>
      <c r="FV422" s="240">
        <f t="shared" ca="1" si="768"/>
        <v>1.9148902210513978E-4</v>
      </c>
      <c r="FW422" s="240">
        <f t="shared" ca="1" si="769"/>
        <v>3.0645054790673885E-4</v>
      </c>
      <c r="FX422" s="240">
        <f t="shared" ca="1" si="770"/>
        <v>-1.4640122046186398E-4</v>
      </c>
      <c r="FY422" s="240">
        <f t="shared" ca="1" si="771"/>
        <v>-3.2799043169421001E-4</v>
      </c>
      <c r="FZ422" s="240">
        <f t="shared" ca="1" si="772"/>
        <v>9.8144274516962521E-5</v>
      </c>
      <c r="GA422" s="240">
        <f t="shared" ca="1" si="773"/>
        <v>3.4243031314350241E-4</v>
      </c>
      <c r="GB422" s="240">
        <f t="shared" ca="1" si="774"/>
        <v>-4.7762801417564846E-5</v>
      </c>
      <c r="GC422" s="240">
        <f t="shared" ca="1" si="775"/>
        <v>-3.4945761242866373E-4</v>
      </c>
      <c r="GD422" s="240">
        <f t="shared" ca="1" si="776"/>
        <v>-3.6525920922470152E-6</v>
      </c>
      <c r="GE422" s="240">
        <f t="shared" ca="1" si="777"/>
        <v>3.4892020974211751E-4</v>
      </c>
      <c r="GF422" s="240">
        <f t="shared" ca="1" si="778"/>
        <v>5.4988918013812899E-5</v>
      </c>
      <c r="GG422" s="240">
        <f t="shared" ca="1" si="779"/>
        <v>-3.4082973822910958E-4</v>
      </c>
      <c r="GH422" s="240">
        <f t="shared" ca="1" si="780"/>
        <v>-1.0513489992303884E-4</v>
      </c>
      <c r="GI422" s="240">
        <f t="shared" ca="1" si="781"/>
        <v>3.2536133216524369E-4</v>
      </c>
      <c r="GJ422" s="240">
        <f t="shared" ca="1" si="782"/>
        <v>1.5300502874892328E-4</v>
      </c>
      <c r="GK422" s="240">
        <f t="shared" ca="1" si="783"/>
        <v>-3.0284983582830582E-4</v>
      </c>
      <c r="GL422" s="240">
        <f t="shared" ca="1" si="784"/>
        <v>-1.9756306076680315E-4</v>
      </c>
      <c r="GM422" s="240">
        <f t="shared" ca="1" si="785"/>
        <v>2.7378255513085733E-4</v>
      </c>
      <c r="GN422" s="240">
        <f t="shared" ca="1" si="786"/>
        <v>2.3784444914560934E-4</v>
      </c>
      <c r="GO422" s="240">
        <f t="shared" ca="1" si="787"/>
        <v>-2.3878870891885773E-4</v>
      </c>
      <c r="GP422" s="240">
        <f t="shared" ca="1" si="788"/>
        <v>-2.7297722347389638E-4</v>
      </c>
      <c r="GQ422" s="240">
        <f t="shared" ca="1" si="789"/>
        <v>1.9862580828384618E-4</v>
      </c>
      <c r="GR422" s="240">
        <f t="shared" ca="1" si="790"/>
        <v>3.0220086528596069E-4</v>
      </c>
      <c r="GS422" s="240">
        <f t="shared" ca="1" si="791"/>
        <v>-1.5416325873543967E-4</v>
      </c>
      <c r="GT422" s="240">
        <f t="shared" ca="1" si="792"/>
        <v>-3.2488277098991083E-4</v>
      </c>
      <c r="GU422" s="240">
        <f t="shared" ca="1" si="793"/>
        <v>1.0636354019759342E-4</v>
      </c>
      <c r="GV422" s="240">
        <f t="shared" ca="1" si="794"/>
        <v>3.4053194582501389E-4</v>
      </c>
      <c r="GW422" s="240">
        <f t="shared" ca="1" si="795"/>
        <v>-5.626137222486868E-5</v>
      </c>
      <c r="GX422" s="240">
        <f t="shared" ca="1" si="796"/>
        <v>-3.4880963241549557E-4</v>
      </c>
      <c r="GY422" s="240">
        <f t="shared" ca="1" si="797"/>
        <v>4.9413154488567388E-6</v>
      </c>
      <c r="GZ422" s="240">
        <f t="shared" ca="1" si="798"/>
        <v>3.495366438447025E-4</v>
      </c>
      <c r="HA422" s="240">
        <f t="shared" ca="1" si="799"/>
        <v>4.6485705884198342E-5</v>
      </c>
      <c r="HB422" s="240">
        <f t="shared" ca="1" si="800"/>
        <v>-3.4269724251071544E-4</v>
      </c>
      <c r="HC422" s="240">
        <f t="shared" ca="1" si="801"/>
        <v>-9.6906452068417948E-5</v>
      </c>
      <c r="HD422" s="240">
        <f t="shared" ca="1" si="802"/>
        <v>3.2843948079790516E-4</v>
      </c>
      <c r="HE422" s="240">
        <f t="shared" ca="1" si="803"/>
        <v>1.4522946621601575E-4</v>
      </c>
      <c r="HF422" s="240">
        <f t="shared" ca="1" si="804"/>
        <v>-3.0707199618991779E-4</v>
      </c>
      <c r="HG422" s="240">
        <f t="shared" ca="1" si="805"/>
        <v>-1.9040870100279513E-4</v>
      </c>
      <c r="HH422" s="240">
        <f t="shared" ca="1" si="806"/>
        <v>2.7905733020021784E-4</v>
      </c>
      <c r="HI422" s="240">
        <f t="shared" ca="1" si="807"/>
        <v>2.3146616243372917E-4</v>
      </c>
      <c r="HJ422" s="240">
        <f t="shared" ca="1" si="808"/>
        <v>-2.4500191574516428E-4</v>
      </c>
      <c r="HK422" s="240">
        <f t="shared" ca="1" si="809"/>
        <v>-2.6751308045947961E-4</v>
      </c>
      <c r="HL422" s="240">
        <f t="shared" ca="1" si="810"/>
        <v>2.0564294970275621E-4</v>
      </c>
      <c r="HM422" s="240">
        <f t="shared" ca="1" si="811"/>
        <v>2.9776914816394246E-4</v>
      </c>
      <c r="HN422" s="240">
        <f t="shared" ca="1" si="812"/>
        <v>-1.6183243482650655E-4</v>
      </c>
      <c r="HO422" s="240">
        <f t="shared" ca="1" si="813"/>
        <v>-3.2157941305250925E-4</v>
      </c>
      <c r="HP422" s="240">
        <f t="shared" ca="1" si="814"/>
        <v>1.1451873645881718E-4</v>
      </c>
      <c r="HQ422" s="240">
        <f t="shared" ca="1" si="815"/>
        <v>3.3842845479566542E-4</v>
      </c>
      <c r="HR422" s="240">
        <f t="shared" ca="1" si="816"/>
        <v>-6.472605328531212E-5</v>
      </c>
      <c r="HS422" s="240">
        <f t="shared" ca="1" si="817"/>
        <v>-3.4795154252259086E-4</v>
      </c>
      <c r="HT422" s="240">
        <f t="shared" ca="1" si="818"/>
        <v>1.3532246526301833E-5</v>
      </c>
      <c r="HU422" s="240">
        <f t="shared" ca="1" si="819"/>
        <v>3.4994253014305186E-4</v>
      </c>
      <c r="HV422" s="240">
        <f t="shared" ca="1" si="820"/>
        <v>3.7954492503571545E-5</v>
      </c>
      <c r="HW422" s="240">
        <f t="shared" ca="1" si="821"/>
        <v>-3.4435831878770772E-4</v>
      </c>
      <c r="HX422" s="240">
        <f t="shared" ca="1" si="822"/>
        <v>-8.8619631390636619E-5</v>
      </c>
      <c r="HY422" s="240">
        <f t="shared" ca="1" si="823"/>
        <v>3.313197897684768E-4</v>
      </c>
      <c r="HZ422" s="240">
        <f t="shared" ca="1" si="824"/>
        <v>1.3736642288313897E-4</v>
      </c>
      <c r="IA422" s="240">
        <f t="shared" ca="1" si="825"/>
        <v>-3.1110918786318611E-4</v>
      </c>
      <c r="IB422" s="240">
        <f t="shared" ca="1" si="826"/>
        <v>-1.8313964615714279E-4</v>
      </c>
      <c r="IC422" s="240">
        <f t="shared" ca="1" si="827"/>
        <v>2.8416401156847952E-4</v>
      </c>
      <c r="ID422" s="240">
        <f t="shared" ca="1" si="828"/>
        <v>2.2494844916069121E-4</v>
      </c>
      <c r="IE422" s="240">
        <f t="shared" ca="1" si="829"/>
        <v>-1.095144782997491E-5</v>
      </c>
      <c r="IF422" s="240">
        <f t="shared" ca="1" si="830"/>
        <v>-2.6188779756836539E-4</v>
      </c>
      <c r="IG422" s="240">
        <f t="shared" ca="1" si="831"/>
        <v>2.1253621949823438E-4</v>
      </c>
      <c r="IH422" s="240">
        <f t="shared" ca="1" si="832"/>
        <v>2.931580660413864E-4</v>
      </c>
      <c r="II422" s="240">
        <f t="shared" ca="1" si="833"/>
        <v>-1.6940412911012088E-4</v>
      </c>
      <c r="IJ422" s="240">
        <f t="shared" ca="1" si="834"/>
        <v>-3.1808234770132153E-4</v>
      </c>
      <c r="IK422" s="240">
        <f t="shared" ca="1" si="835"/>
        <v>1.2260495091531077E-4</v>
      </c>
      <c r="IL422" s="240">
        <f t="shared" ca="1" si="836"/>
        <v>3.3612110711980824E-4</v>
      </c>
      <c r="IM422" s="240">
        <f t="shared" ca="1" si="837"/>
        <v>-7.3151745791499986E-5</v>
      </c>
      <c r="IN422" s="240">
        <f t="shared" ca="1" si="838"/>
        <v>-3.4688385963121911E-4</v>
      </c>
      <c r="IO422" s="240">
        <f t="shared" ca="1" si="839"/>
        <v>2.2115026284422841E-5</v>
      </c>
      <c r="IP422" s="240">
        <f t="shared" ca="1" si="840"/>
        <v>3.5013762414643656E-4</v>
      </c>
      <c r="IQ422" s="240">
        <f t="shared" ca="1" si="841"/>
        <v>2.9400416755890306E-5</v>
      </c>
      <c r="IR422" s="240">
        <f t="shared" ca="1" si="842"/>
        <v>-3.4581196648984574E-4</v>
      </c>
      <c r="IS422" s="240">
        <f t="shared" ca="1" si="843"/>
        <v>-8.0279429560626241E-5</v>
      </c>
      <c r="IT422" s="240">
        <f t="shared" ca="1" si="844"/>
        <v>3.3400052408653051E-4</v>
      </c>
      <c r="IU422" s="240">
        <f t="shared" ca="1" si="845"/>
        <v>1.2942063515359716E-4</v>
      </c>
      <c r="IV422" s="240">
        <f t="shared" ca="1" si="846"/>
        <v>-3.1495897899479848E-4</v>
      </c>
      <c r="IW422" s="240">
        <f t="shared" ca="1" si="847"/>
        <v>-1.7576027483669481E-4</v>
      </c>
      <c r="IX422" s="240">
        <f t="shared" ca="1" si="848"/>
        <v>2.8909952316176073E-4</v>
      </c>
      <c r="IY422" s="240">
        <f t="shared" ca="1" si="849"/>
        <v>2.1829523535322795E-4</v>
      </c>
      <c r="IZ422" s="240">
        <f t="shared" ca="1" si="850"/>
        <v>-2.569819357124674E-4</v>
      </c>
      <c r="JA422" s="240">
        <f t="shared" ca="1" si="851"/>
        <v>-2.5610476326059833E-4</v>
      </c>
      <c r="JB422" s="240">
        <f t="shared" ca="1" si="852"/>
        <v>2.1930146542234385E-4</v>
      </c>
    </row>
    <row r="423" spans="2:262">
      <c r="B423" s="248">
        <v>62</v>
      </c>
      <c r="C423" s="247">
        <f t="shared" si="853"/>
        <v>1.2109375000000006E-3</v>
      </c>
      <c r="D423" s="244">
        <f t="shared" ca="1" si="597"/>
        <v>12.2096924864155</v>
      </c>
      <c r="E423" s="243">
        <f ca="1">BP361</f>
        <v>0.2096924864155004</v>
      </c>
      <c r="F423" s="242">
        <v>62</v>
      </c>
      <c r="G423" s="240">
        <f t="shared" ca="1" si="854"/>
        <v>-2.4683427032247597E-4</v>
      </c>
      <c r="H423" s="240">
        <f t="shared" ca="1" si="598"/>
        <v>1.1207215205843452E-4</v>
      </c>
      <c r="I423" s="240">
        <f t="shared" ca="1" si="599"/>
        <v>2.5783251003922824E-4</v>
      </c>
      <c r="J423" s="240">
        <f t="shared" ca="1" si="600"/>
        <v>-8.6769668791183291E-5</v>
      </c>
      <c r="K423" s="240">
        <f t="shared" ca="1" si="601"/>
        <v>-2.6634768173871561E-4</v>
      </c>
      <c r="L423" s="240">
        <f t="shared" ca="1" si="602"/>
        <v>6.0631546180346931E-5</v>
      </c>
      <c r="M423" s="240">
        <f t="shared" ca="1" si="603"/>
        <v>2.7229777966260586E-4</v>
      </c>
      <c r="N423" s="240">
        <f t="shared" ca="1" si="604"/>
        <v>-3.3909508635219463E-5</v>
      </c>
      <c r="O423" s="240">
        <f t="shared" ca="1" si="605"/>
        <v>-2.756255011152373E-4</v>
      </c>
      <c r="P423" s="240">
        <f t="shared" ca="1" si="606"/>
        <v>6.8609039851118085E-6</v>
      </c>
      <c r="Q423" s="240">
        <f t="shared" ca="1" si="607"/>
        <v>2.7629879831990358E-4</v>
      </c>
      <c r="R423" s="240">
        <f t="shared" ca="1" si="608"/>
        <v>2.0253774920924572E-5</v>
      </c>
      <c r="S423" s="240">
        <f t="shared" ca="1" si="609"/>
        <v>-2.7431118705646207E-4</v>
      </c>
      <c r="T423" s="240">
        <f t="shared" ca="1" si="610"/>
        <v>-4.7173398902632352E-5</v>
      </c>
      <c r="U423" s="241">
        <f t="shared" ca="1" si="611"/>
        <v>2.696818091079186E-4</v>
      </c>
      <c r="V423" s="240">
        <f t="shared" ca="1" si="612"/>
        <v>7.3638717265304824E-5</v>
      </c>
      <c r="W423" s="240">
        <f t="shared" ca="1" si="613"/>
        <v>-2.6245524791459302E-4</v>
      </c>
      <c r="X423" s="240">
        <f t="shared" ca="1" si="614"/>
        <v>-9.9394854525694797E-5</v>
      </c>
      <c r="Y423" s="240">
        <f t="shared" ca="1" si="615"/>
        <v>2.5270109921121729E-4</v>
      </c>
      <c r="Z423" s="240">
        <f t="shared" ca="1" si="616"/>
        <v>1.2419376500224784E-4</v>
      </c>
      <c r="AA423" s="240">
        <f t="shared" ca="1" si="617"/>
        <v>-2.4051330078196496E-4</v>
      </c>
      <c r="AB423" s="240">
        <f t="shared" ca="1" si="618"/>
        <v>-1.4779662163061223E-4</v>
      </c>
      <c r="AC423" s="240">
        <f t="shared" ca="1" si="619"/>
        <v>2.2600922778823803E-4</v>
      </c>
      <c r="AD423" s="240">
        <f t="shared" ca="1" si="620"/>
        <v>1.699761159988211E-4</v>
      </c>
      <c r="AE423" s="240">
        <f t="shared" ca="1" si="621"/>
        <v>-2.0932856238169899E-4</v>
      </c>
      <c r="AF423" s="240">
        <f t="shared" ca="1" si="622"/>
        <v>-1.9051864745156462E-4</v>
      </c>
      <c r="AG423" s="240">
        <f t="shared" ca="1" si="623"/>
        <v>1.9063194848879204E-4</v>
      </c>
      <c r="AH423" s="240">
        <f t="shared" ca="1" si="624"/>
        <v>2.0922638018126285E-4</v>
      </c>
      <c r="AI423" s="240">
        <f t="shared" ca="1" si="625"/>
        <v>-1.7009944472191459E-4</v>
      </c>
      <c r="AJ423" s="240">
        <f t="shared" ca="1" si="626"/>
        <v>-2.2591914849504183E-4</v>
      </c>
      <c r="AK423" s="240">
        <f t="shared" ca="1" si="627"/>
        <v>1.479287903165501E-4</v>
      </c>
      <c r="AL423" s="240">
        <f t="shared" ca="1" si="628"/>
        <v>2.4043619190884449E-4</v>
      </c>
      <c r="AM423" s="240">
        <f t="shared" ca="1" si="629"/>
        <v>-1.2433350079433297E-4</v>
      </c>
      <c r="AN423" s="240">
        <f t="shared" ca="1" si="630"/>
        <v>-2.5263770335877275E-4</v>
      </c>
      <c r="AO423" s="240">
        <f t="shared" ca="1" si="631"/>
        <v>9.9540811691862743E-5</v>
      </c>
      <c r="AP423" s="240">
        <f t="shared" ca="1" si="632"/>
        <v>2.6240617561953917E-4</v>
      </c>
      <c r="AQ423" s="240">
        <f t="shared" ca="1" si="633"/>
        <v>-7.3789490158257184E-5</v>
      </c>
      <c r="AR423" s="240">
        <f t="shared" ca="1" si="634"/>
        <v>-2.6964753296328237E-4</v>
      </c>
      <c r="AS423" s="240">
        <f t="shared" ca="1" si="635"/>
        <v>4.732753549698908E-5</v>
      </c>
      <c r="AT423" s="240">
        <f t="shared" ca="1" si="636"/>
        <v>2.7429203716025359E-4</v>
      </c>
      <c r="AU423" s="240">
        <f t="shared" ca="1" si="637"/>
        <v>-2.040979079702243E-5</v>
      </c>
      <c r="AV423" s="240">
        <f t="shared" ca="1" si="638"/>
        <v>-2.7629495909609178E-4</v>
      </c>
      <c r="AW423" s="240">
        <f t="shared" ca="1" si="639"/>
        <v>-6.7045113454442001E-6</v>
      </c>
      <c r="AX423" s="240">
        <f t="shared" ca="1" si="640"/>
        <v>2.7563700953764608E-4</v>
      </c>
      <c r="AY423" s="240">
        <f t="shared" ca="1" si="641"/>
        <v>3.3754245378599359E-5</v>
      </c>
      <c r="AZ423" s="240">
        <f t="shared" ca="1" si="642"/>
        <v>-2.7232452489883658E-4</v>
      </c>
      <c r="BA423" s="240">
        <f t="shared" ca="1" si="643"/>
        <v>-6.0478907576807286E-5</v>
      </c>
      <c r="BB423" s="240">
        <f t="shared" ca="1" si="644"/>
        <v>2.6638940621752236E-4</v>
      </c>
      <c r="BC423" s="240">
        <f t="shared" ca="1" si="645"/>
        <v>8.6621124833920473E-5</v>
      </c>
      <c r="BD423" s="240">
        <f t="shared" ca="1" si="646"/>
        <v>-2.5788881193107219E-4</v>
      </c>
      <c r="BE423" s="240">
        <f t="shared" ca="1" si="647"/>
        <v>-1.1192913330695938E-4</v>
      </c>
      <c r="BF423" s="240">
        <f t="shared" ca="1" si="648"/>
        <v>2.4690460740935951E-4</v>
      </c>
      <c r="BG423" s="240">
        <f t="shared" ca="1" si="649"/>
        <v>1.3615920303956049E-4</v>
      </c>
      <c r="BH423" s="240">
        <f t="shared" ca="1" si="650"/>
        <v>-2.3354257654650861E-4</v>
      </c>
      <c r="BI423" s="240">
        <f t="shared" ca="1" si="651"/>
        <v>-1.5907798521470234E-4</v>
      </c>
      <c r="BJ423" s="240">
        <f t="shared" ca="1" si="652"/>
        <v>2.1793140300415401E-4</v>
      </c>
      <c r="BK423" s="240">
        <f t="shared" ca="1" si="653"/>
        <v>1.80464759431351E-4</v>
      </c>
      <c r="BL423" s="240">
        <f t="shared" ca="1" si="654"/>
        <v>-2.0022143091744858E-4</v>
      </c>
      <c r="BM423" s="240">
        <f t="shared" ca="1" si="655"/>
        <v>-2.001135593626062E-4</v>
      </c>
      <c r="BN423" s="240">
        <f t="shared" ca="1" si="656"/>
        <v>1.8058321699883776E-4</v>
      </c>
      <c r="BO423" s="240">
        <f t="shared" ca="1" si="657"/>
        <v>2.1783515632399774E-4</v>
      </c>
      <c r="BP423" s="240">
        <f t="shared" ca="1" si="658"/>
        <v>-1.5920588798370311E-4</v>
      </c>
      <c r="BQ423" s="240">
        <f t="shared" ca="1" si="659"/>
        <v>-2.3345888164918218E-4</v>
      </c>
      <c r="BR423" s="240">
        <f t="shared" ca="1" si="660"/>
        <v>1.3629531923649104E-4</v>
      </c>
      <c r="BS423" s="240">
        <f t="shared" ca="1" si="661"/>
        <v>2.468342703224764E-4</v>
      </c>
      <c r="BT423" s="240">
        <f t="shared" ca="1" si="662"/>
        <v>-1.1207215205843099E-4</v>
      </c>
      <c r="BU423" s="240">
        <f t="shared" ca="1" si="663"/>
        <v>-2.5783251003922927E-4</v>
      </c>
      <c r="BV423" s="240">
        <f t="shared" ca="1" si="664"/>
        <v>8.6769668791181597E-5</v>
      </c>
      <c r="BW423" s="240">
        <f t="shared" ca="1" si="665"/>
        <v>2.6634768173871583E-4</v>
      </c>
      <c r="BX423" s="240">
        <f t="shared" ca="1" si="666"/>
        <v>-6.0631546180343529E-5</v>
      </c>
      <c r="BY423" s="240">
        <f t="shared" ca="1" si="667"/>
        <v>-2.7229777966260624E-4</v>
      </c>
      <c r="BZ423" s="240">
        <f t="shared" ca="1" si="668"/>
        <v>3.3909508635217918E-5</v>
      </c>
      <c r="CA423" s="240">
        <f t="shared" ca="1" si="669"/>
        <v>2.756255011152373E-4</v>
      </c>
      <c r="CB423" s="240">
        <f t="shared" ca="1" si="670"/>
        <v>-6.8609039851082984E-6</v>
      </c>
      <c r="CC423" s="240">
        <f t="shared" ca="1" si="671"/>
        <v>-2.7629879831990353E-4</v>
      </c>
      <c r="CD423" s="240">
        <f t="shared" ca="1" si="672"/>
        <v>-2.0253774920925616E-5</v>
      </c>
      <c r="CE423" s="240">
        <f t="shared" ca="1" si="673"/>
        <v>2.7431118705646202E-4</v>
      </c>
      <c r="CF423" s="240">
        <f t="shared" ca="1" si="674"/>
        <v>4.717339890263532E-5</v>
      </c>
      <c r="CG423" s="240">
        <f t="shared" ca="1" si="675"/>
        <v>-2.6968180910791817E-4</v>
      </c>
      <c r="CH423" s="240">
        <f t="shared" ca="1" si="676"/>
        <v>-7.3638717265305827E-5</v>
      </c>
      <c r="CI423" s="240">
        <f t="shared" ca="1" si="677"/>
        <v>2.6245524791459178E-4</v>
      </c>
      <c r="CJ423" s="240">
        <f t="shared" ca="1" si="678"/>
        <v>9.9394854525697602E-5</v>
      </c>
      <c r="CK423" s="240">
        <f t="shared" ca="1" si="679"/>
        <v>-2.5270109921121642E-4</v>
      </c>
      <c r="CL423" s="240">
        <f t="shared" ca="1" si="680"/>
        <v>-1.2419376500224881E-4</v>
      </c>
      <c r="CM423" s="240">
        <f t="shared" ca="1" si="681"/>
        <v>2.4051330078196295E-4</v>
      </c>
      <c r="CN423" s="240">
        <f t="shared" ca="1" si="682"/>
        <v>1.477966216306106E-4</v>
      </c>
      <c r="CO423" s="240">
        <f t="shared" ca="1" si="683"/>
        <v>-2.2600922778823686E-4</v>
      </c>
      <c r="CP423" s="240">
        <f t="shared" ca="1" si="684"/>
        <v>-1.6997611599882425E-4</v>
      </c>
      <c r="CQ423" s="240">
        <f t="shared" ca="1" si="685"/>
        <v>2.0932856238169893E-4</v>
      </c>
      <c r="CR423" s="240">
        <f t="shared" ca="1" si="686"/>
        <v>1.9051864745156608E-4</v>
      </c>
      <c r="CS423" s="240">
        <f t="shared" ca="1" si="687"/>
        <v>-1.906319484887877E-4</v>
      </c>
      <c r="CT423" s="240">
        <f t="shared" ca="1" si="688"/>
        <v>-2.092263801812629E-4</v>
      </c>
      <c r="CU423" s="240">
        <f t="shared" ca="1" si="689"/>
        <v>1.7009944472191148E-4</v>
      </c>
      <c r="CV423" s="240">
        <f t="shared" ca="1" si="690"/>
        <v>2.2591914849504074E-4</v>
      </c>
      <c r="CW423" s="240">
        <f t="shared" ca="1" si="691"/>
        <v>-1.4792879031654839E-4</v>
      </c>
      <c r="CX423" s="240">
        <f t="shared" ca="1" si="692"/>
        <v>-2.4043619190884647E-4</v>
      </c>
      <c r="CY423" s="240">
        <f t="shared" ca="1" si="693"/>
        <v>1.2433350079433462E-4</v>
      </c>
      <c r="CZ423" s="240">
        <f t="shared" ca="1" si="694"/>
        <v>2.5263770335877357E-4</v>
      </c>
      <c r="DA423" s="240">
        <f t="shared" ca="1" si="695"/>
        <v>-9.9540811691859016E-5</v>
      </c>
      <c r="DB423" s="240">
        <f t="shared" ca="1" si="696"/>
        <v>-2.6240617561953917E-4</v>
      </c>
      <c r="DC423" s="240">
        <f t="shared" ca="1" si="697"/>
        <v>7.3789490158255206E-5</v>
      </c>
      <c r="DD423" s="240">
        <f t="shared" ca="1" si="698"/>
        <v>2.6964753296328372E-4</v>
      </c>
      <c r="DE423" s="240">
        <f t="shared" ca="1" si="699"/>
        <v>-4.7327535496989026E-5</v>
      </c>
      <c r="DF423" s="240">
        <f t="shared" ca="1" si="700"/>
        <v>-2.7429203716025413E-4</v>
      </c>
      <c r="DG423" s="240">
        <f t="shared" ca="1" si="701"/>
        <v>2.04097907970243E-5</v>
      </c>
      <c r="DH423" s="240">
        <f t="shared" ca="1" si="702"/>
        <v>2.7629495909609183E-4</v>
      </c>
      <c r="DI423" s="240">
        <f t="shared" ca="1" si="703"/>
        <v>6.7045113454501361E-6</v>
      </c>
      <c r="DJ423" s="240">
        <f t="shared" ca="1" si="704"/>
        <v>-2.7563700953764619E-4</v>
      </c>
      <c r="DK423" s="240">
        <f t="shared" ca="1" si="705"/>
        <v>-3.3754245378601379E-5</v>
      </c>
      <c r="DL423" s="240">
        <f t="shared" ca="1" si="706"/>
        <v>2.7232452489883555E-4</v>
      </c>
      <c r="DM423" s="240">
        <f t="shared" ca="1" si="707"/>
        <v>6.0478907576809265E-5</v>
      </c>
      <c r="DN423" s="240">
        <f t="shared" ca="1" si="708"/>
        <v>-2.6638940621752187E-4</v>
      </c>
      <c r="DO423" s="240">
        <f t="shared" ca="1" si="709"/>
        <v>-8.6621124833926124E-5</v>
      </c>
      <c r="DP423" s="240">
        <f t="shared" ca="1" si="710"/>
        <v>2.5788881193107148E-4</v>
      </c>
      <c r="DQ423" s="240">
        <f t="shared" ca="1" si="711"/>
        <v>1.1192913330696123E-4</v>
      </c>
      <c r="DR423" s="240">
        <f t="shared" ca="1" si="712"/>
        <v>-2.4690460740936032E-4</v>
      </c>
      <c r="DS423" s="240">
        <f t="shared" ca="1" si="713"/>
        <v>-1.3615920303956225E-4</v>
      </c>
      <c r="DT423" s="240">
        <f t="shared" ca="1" si="714"/>
        <v>2.3354257654650541E-4</v>
      </c>
      <c r="DU423" s="240">
        <f t="shared" ca="1" si="715"/>
        <v>1.5907798521470076E-4</v>
      </c>
      <c r="DV423" s="240">
        <f t="shared" ca="1" si="716"/>
        <v>-2.1793140300415277E-4</v>
      </c>
      <c r="DW423" s="240">
        <f t="shared" ca="1" si="717"/>
        <v>-1.804647594313555E-4</v>
      </c>
      <c r="DX423" s="240">
        <f t="shared" ca="1" si="718"/>
        <v>2.002214309174472E-4</v>
      </c>
      <c r="DY423" s="240">
        <f t="shared" ca="1" si="719"/>
        <v>2.0011355936260761E-4</v>
      </c>
      <c r="DZ423" s="240">
        <f t="shared" ca="1" si="720"/>
        <v>-1.805832169988392E-4</v>
      </c>
      <c r="EA423" s="240">
        <f t="shared" ca="1" si="721"/>
        <v>-2.1783515632399898E-4</v>
      </c>
      <c r="EB423" s="240">
        <f t="shared" ca="1" si="722"/>
        <v>1.5920588798369825E-4</v>
      </c>
      <c r="EC423" s="240">
        <f t="shared" ca="1" si="723"/>
        <v>2.3345888164918115E-4</v>
      </c>
      <c r="ED423" s="240">
        <f t="shared" ca="1" si="724"/>
        <v>-1.3629531923648928E-4</v>
      </c>
      <c r="EE423" s="240">
        <f t="shared" ca="1" si="725"/>
        <v>-2.4683427032247906E-4</v>
      </c>
      <c r="EF423" s="240">
        <f t="shared" ca="1" si="726"/>
        <v>1.1207215205843271E-4</v>
      </c>
      <c r="EG423" s="240">
        <f t="shared" ca="1" si="727"/>
        <v>2.5783251003922997E-4</v>
      </c>
      <c r="EH423" s="240">
        <f t="shared" ca="1" si="728"/>
        <v>-8.6769668791175945E-5</v>
      </c>
      <c r="EI423" s="240">
        <f t="shared" ca="1" si="729"/>
        <v>-2.6634768173871643E-4</v>
      </c>
      <c r="EJ423" s="240">
        <f t="shared" ca="1" si="730"/>
        <v>6.0631546180341551E-5</v>
      </c>
      <c r="EK423" s="240">
        <f t="shared" ca="1" si="731"/>
        <v>2.7229777966260597E-4</v>
      </c>
      <c r="EL423" s="240">
        <f t="shared" ca="1" si="732"/>
        <v>-3.3909508635215913E-5</v>
      </c>
      <c r="EM423" s="240">
        <f t="shared" ca="1" si="733"/>
        <v>-2.7562550111523773E-4</v>
      </c>
      <c r="EN423" s="240">
        <f t="shared" ca="1" si="734"/>
        <v>6.8609039851101958E-6</v>
      </c>
      <c r="EO423" s="240">
        <f t="shared" ca="1" si="735"/>
        <v>2.7629879831990347E-4</v>
      </c>
      <c r="EP423" s="240">
        <f t="shared" ca="1" si="736"/>
        <v>2.0253774920931552E-5</v>
      </c>
      <c r="EQ423" s="240">
        <f t="shared" ca="1" si="737"/>
        <v>-2.743111870564618E-4</v>
      </c>
      <c r="ER423" s="240">
        <f t="shared" ca="1" si="738"/>
        <v>-4.7173398902637339E-5</v>
      </c>
      <c r="ES423" s="240">
        <f t="shared" ca="1" si="739"/>
        <v>2.6968180910791854E-4</v>
      </c>
      <c r="ET423" s="240">
        <f t="shared" ca="1" si="740"/>
        <v>7.3638717265307792E-5</v>
      </c>
      <c r="EU423" s="240">
        <f t="shared" ca="1" si="741"/>
        <v>-2.6245524791459113E-4</v>
      </c>
      <c r="EV423" s="240">
        <f t="shared" ca="1" si="742"/>
        <v>-9.9394854525695813E-5</v>
      </c>
      <c r="EW423" s="240">
        <f t="shared" ca="1" si="743"/>
        <v>2.5270109921121566E-4</v>
      </c>
      <c r="EX423" s="240">
        <f t="shared" ca="1" si="744"/>
        <v>1.2419376500225413E-4</v>
      </c>
      <c r="EY423" s="240">
        <f t="shared" ca="1" si="745"/>
        <v>-2.4051330078196393E-4</v>
      </c>
      <c r="EZ423" s="240">
        <f t="shared" ca="1" si="746"/>
        <v>-1.4779662163061564E-4</v>
      </c>
      <c r="FA423" s="240">
        <f t="shared" ca="1" si="747"/>
        <v>2.2600922778823342E-4</v>
      </c>
      <c r="FB423" s="240">
        <f t="shared" ca="1" si="748"/>
        <v>1.6997611599882276E-4</v>
      </c>
      <c r="FC423" s="240">
        <f t="shared" ca="1" si="749"/>
        <v>-2.0932856238169503E-4</v>
      </c>
      <c r="FD423" s="240">
        <f t="shared" ca="1" si="750"/>
        <v>-1.905186474515647E-4</v>
      </c>
      <c r="FE423" s="240">
        <f t="shared" ca="1" si="751"/>
        <v>1.9063194848878908E-4</v>
      </c>
      <c r="FF423" s="240">
        <f t="shared" ca="1" si="752"/>
        <v>2.092263801812668E-4</v>
      </c>
      <c r="FG423" s="240">
        <f t="shared" ca="1" si="753"/>
        <v>-1.7009944472191297E-4</v>
      </c>
      <c r="FH423" s="240">
        <f t="shared" ca="1" si="754"/>
        <v>-2.2591914849504419E-4</v>
      </c>
      <c r="FI423" s="240">
        <f t="shared" ca="1" si="755"/>
        <v>1.4792879031654338E-4</v>
      </c>
      <c r="FJ423" s="240">
        <f t="shared" ca="1" si="756"/>
        <v>2.4043619190884554E-4</v>
      </c>
      <c r="FK423" s="240">
        <f t="shared" ca="1" si="757"/>
        <v>-1.2433350079432931E-4</v>
      </c>
      <c r="FL423" s="240">
        <f t="shared" ca="1" si="758"/>
        <v>-2.5263770335877601E-4</v>
      </c>
      <c r="FM423" s="240">
        <f t="shared" ca="1" si="759"/>
        <v>9.9540811691860778E-5</v>
      </c>
      <c r="FN423" s="240">
        <f t="shared" ca="1" si="760"/>
        <v>2.6240617561954101E-4</v>
      </c>
      <c r="FO423" s="240">
        <f t="shared" ca="1" si="761"/>
        <v>-7.3789490158257049E-5</v>
      </c>
      <c r="FP423" s="240">
        <f t="shared" ca="1" si="762"/>
        <v>-2.6964753296328329E-4</v>
      </c>
      <c r="FQ423" s="240">
        <f t="shared" ca="1" si="763"/>
        <v>4.7327535496983171E-5</v>
      </c>
      <c r="FR423" s="240">
        <f t="shared" ca="1" si="764"/>
        <v>2.7429203716025391E-4</v>
      </c>
      <c r="FS423" s="240">
        <f t="shared" ca="1" si="765"/>
        <v>-2.0409790797026197E-5</v>
      </c>
      <c r="FT423" s="240">
        <f t="shared" ca="1" si="766"/>
        <v>-2.76294959096092E-4</v>
      </c>
      <c r="FU423" s="240">
        <f t="shared" ca="1" si="767"/>
        <v>-6.7045113454482523E-6</v>
      </c>
      <c r="FV423" s="240">
        <f t="shared" ca="1" si="768"/>
        <v>2.7563700953764635E-4</v>
      </c>
      <c r="FW423" s="240">
        <f t="shared" ca="1" si="769"/>
        <v>3.3754245378607287E-5</v>
      </c>
      <c r="FX423" s="240">
        <f t="shared" ca="1" si="770"/>
        <v>-2.7232452489883588E-4</v>
      </c>
      <c r="FY423" s="240">
        <f t="shared" ca="1" si="771"/>
        <v>-6.0478907576807408E-5</v>
      </c>
      <c r="FZ423" s="240">
        <f t="shared" ca="1" si="772"/>
        <v>2.6638940621752025E-4</v>
      </c>
      <c r="GA423" s="240">
        <f t="shared" ca="1" si="773"/>
        <v>8.6621124833924335E-5</v>
      </c>
      <c r="GB423" s="240">
        <f t="shared" ca="1" si="774"/>
        <v>-2.5788881193107213E-4</v>
      </c>
      <c r="GC423" s="240">
        <f t="shared" ca="1" si="775"/>
        <v>-1.1192913330696668E-4</v>
      </c>
      <c r="GD423" s="240">
        <f t="shared" ca="1" si="776"/>
        <v>2.4690460740935767E-4</v>
      </c>
      <c r="GE423" s="240">
        <f t="shared" ca="1" si="777"/>
        <v>1.361592030395606E-4</v>
      </c>
      <c r="GF423" s="240">
        <f t="shared" ca="1" si="778"/>
        <v>-2.3354257654650227E-4</v>
      </c>
      <c r="GG423" s="240">
        <f t="shared" ca="1" si="779"/>
        <v>-1.5907798521470564E-4</v>
      </c>
      <c r="GH423" s="240">
        <f t="shared" ca="1" si="780"/>
        <v>2.179314030041539E-4</v>
      </c>
      <c r="GI423" s="240">
        <f t="shared" ca="1" si="781"/>
        <v>1.8046475943136E-4</v>
      </c>
      <c r="GJ423" s="240">
        <f t="shared" ca="1" si="782"/>
        <v>-2.0022143091744308E-4</v>
      </c>
      <c r="GK423" s="240">
        <f t="shared" ca="1" si="783"/>
        <v>-2.0011355936260628E-4</v>
      </c>
      <c r="GL423" s="240">
        <f t="shared" ca="1" si="784"/>
        <v>1.8058321699884064E-4</v>
      </c>
      <c r="GM423" s="240">
        <f t="shared" ca="1" si="785"/>
        <v>2.1783515632400264E-4</v>
      </c>
      <c r="GN423" s="240">
        <f t="shared" ca="1" si="786"/>
        <v>-1.5920588798369983E-4</v>
      </c>
      <c r="GO423" s="240">
        <f t="shared" ca="1" si="787"/>
        <v>-2.3345888164918015E-4</v>
      </c>
      <c r="GP423" s="240">
        <f t="shared" ca="1" si="788"/>
        <v>1.3629531923648407E-4</v>
      </c>
      <c r="GQ423" s="240">
        <f t="shared" ca="1" si="789"/>
        <v>2.4683427032247824E-4</v>
      </c>
      <c r="GR423" s="240">
        <f t="shared" ca="1" si="790"/>
        <v>-1.1207215205843445E-4</v>
      </c>
      <c r="GS423" s="240">
        <f t="shared" ca="1" si="791"/>
        <v>-2.5783251003923209E-4</v>
      </c>
      <c r="GT423" s="240">
        <f t="shared" ca="1" si="792"/>
        <v>8.6769668791177721E-5</v>
      </c>
      <c r="GU423" s="240">
        <f t="shared" ca="1" si="793"/>
        <v>2.6634768173871588E-4</v>
      </c>
      <c r="GV423" s="240">
        <f t="shared" ca="1" si="794"/>
        <v>-6.0631546180335737E-5</v>
      </c>
      <c r="GW423" s="240">
        <f t="shared" ca="1" si="795"/>
        <v>-2.7229777966260695E-4</v>
      </c>
      <c r="GX423" s="240">
        <f t="shared" ca="1" si="796"/>
        <v>3.3909508635217783E-5</v>
      </c>
      <c r="GY423" s="240">
        <f t="shared" ca="1" si="797"/>
        <v>2.7562550111523816E-4</v>
      </c>
      <c r="GZ423" s="240">
        <f t="shared" ca="1" si="798"/>
        <v>-6.8609039851042598E-6</v>
      </c>
      <c r="HA423" s="240">
        <f t="shared" ca="1" si="799"/>
        <v>-2.7629879831990353E-4</v>
      </c>
      <c r="HB423" s="240">
        <f t="shared" ca="1" si="800"/>
        <v>-2.0253774920937529E-5</v>
      </c>
      <c r="HC423" s="240">
        <f t="shared" ca="1" si="801"/>
        <v>2.743111870564611E-4</v>
      </c>
      <c r="HD423" s="240">
        <f t="shared" ca="1" si="802"/>
        <v>4.7173398902635469E-5</v>
      </c>
      <c r="HE423" s="240">
        <f t="shared" ca="1" si="803"/>
        <v>-2.6968180910791898E-4</v>
      </c>
      <c r="HF423" s="240">
        <f t="shared" ca="1" si="804"/>
        <v>-7.3638717265313552E-5</v>
      </c>
      <c r="HG423" s="240">
        <f t="shared" ca="1" si="805"/>
        <v>2.6245524791459172E-4</v>
      </c>
      <c r="HH423" s="240">
        <f t="shared" ca="1" si="806"/>
        <v>9.9394854525694079E-5</v>
      </c>
      <c r="HI423" s="240">
        <f t="shared" ca="1" si="807"/>
        <v>-2.5270109921121322E-4</v>
      </c>
      <c r="HJ423" s="240">
        <f t="shared" ca="1" si="808"/>
        <v>-1.2419376500225244E-4</v>
      </c>
      <c r="HK423" s="240">
        <f t="shared" ca="1" si="809"/>
        <v>2.4051330078196485E-4</v>
      </c>
      <c r="HL423" s="240">
        <f t="shared" ca="1" si="810"/>
        <v>1.4779662163062068E-4</v>
      </c>
      <c r="HM423" s="240">
        <f t="shared" ca="1" si="811"/>
        <v>-2.2600922778823451E-4</v>
      </c>
      <c r="HN423" s="240">
        <f t="shared" ca="1" si="812"/>
        <v>-1.6997611599882127E-4</v>
      </c>
      <c r="HO423" s="240">
        <f t="shared" ca="1" si="813"/>
        <v>2.0932856238169116E-4</v>
      </c>
      <c r="HP423" s="240">
        <f t="shared" ca="1" si="814"/>
        <v>1.9051864745156904E-4</v>
      </c>
      <c r="HQ423" s="240">
        <f t="shared" ca="1" si="815"/>
        <v>-1.9063194848879044E-4</v>
      </c>
      <c r="HR423" s="240">
        <f t="shared" ca="1" si="816"/>
        <v>-2.0922638018127068E-4</v>
      </c>
      <c r="HS423" s="240">
        <f t="shared" ca="1" si="817"/>
        <v>1.7009944472190828E-4</v>
      </c>
      <c r="HT423" s="240">
        <f t="shared" ca="1" si="818"/>
        <v>2.259191484950431E-4</v>
      </c>
      <c r="HU423" s="240">
        <f t="shared" ca="1" si="819"/>
        <v>-1.4792879031653834E-4</v>
      </c>
      <c r="HV423" s="240">
        <f t="shared" ca="1" si="820"/>
        <v>-2.4043619190884847E-4</v>
      </c>
      <c r="HW423" s="240">
        <f t="shared" ca="1" si="821"/>
        <v>1.2433350079433099E-4</v>
      </c>
      <c r="HX423" s="240">
        <f t="shared" ca="1" si="822"/>
        <v>2.5263770335877845E-4</v>
      </c>
      <c r="HY423" s="240">
        <f t="shared" ca="1" si="823"/>
        <v>-9.9540811691855248E-5</v>
      </c>
      <c r="HZ423" s="240">
        <f t="shared" ca="1" si="824"/>
        <v>-2.6240617561954042E-4</v>
      </c>
      <c r="IA423" s="240">
        <f t="shared" ca="1" si="825"/>
        <v>7.3789490158258865E-5</v>
      </c>
      <c r="IB423" s="240">
        <f t="shared" ca="1" si="826"/>
        <v>2.6964753296328459E-4</v>
      </c>
      <c r="IC423" s="240">
        <f t="shared" ca="1" si="827"/>
        <v>-4.7327535496985028E-5</v>
      </c>
      <c r="ID423" s="240">
        <f t="shared" ca="1" si="828"/>
        <v>-2.7429203716025364E-4</v>
      </c>
      <c r="IE423" s="240">
        <f t="shared" ca="1" si="829"/>
        <v>1.1141186453153315E-4</v>
      </c>
      <c r="IF423" s="240">
        <f t="shared" ca="1" si="830"/>
        <v>2.7629495909609194E-4</v>
      </c>
      <c r="IG423" s="240">
        <f t="shared" ca="1" si="831"/>
        <v>6.7045113454463685E-6</v>
      </c>
      <c r="IH423" s="240">
        <f t="shared" ca="1" si="832"/>
        <v>-2.7563700953764532E-4</v>
      </c>
      <c r="II423" s="240">
        <f t="shared" ca="1" si="833"/>
        <v>-3.3754245378605417E-5</v>
      </c>
      <c r="IJ423" s="240">
        <f t="shared" ca="1" si="834"/>
        <v>2.7232452489883621E-4</v>
      </c>
      <c r="IK423" s="240">
        <f t="shared" ca="1" si="835"/>
        <v>6.0478907576820906E-5</v>
      </c>
      <c r="IL423" s="240">
        <f t="shared" ca="1" si="836"/>
        <v>-2.6638940621752079E-4</v>
      </c>
      <c r="IM423" s="240">
        <f t="shared" ca="1" si="837"/>
        <v>-8.6621124833922519E-5</v>
      </c>
      <c r="IN423" s="240">
        <f t="shared" ca="1" si="838"/>
        <v>2.5788881193106715E-4</v>
      </c>
      <c r="IO423" s="240">
        <f t="shared" ca="1" si="839"/>
        <v>1.1192913330696495E-4</v>
      </c>
      <c r="IP423" s="240">
        <f t="shared" ca="1" si="840"/>
        <v>-2.4690460740935853E-4</v>
      </c>
      <c r="IQ423" s="240">
        <f t="shared" ca="1" si="841"/>
        <v>-1.361592030395726E-4</v>
      </c>
      <c r="IR423" s="240">
        <f t="shared" ca="1" si="842"/>
        <v>2.3354257654650324E-4</v>
      </c>
      <c r="IS423" s="240">
        <f t="shared" ca="1" si="843"/>
        <v>1.5907798521470413E-4</v>
      </c>
      <c r="IT423" s="240">
        <f t="shared" ca="1" si="844"/>
        <v>-2.179314030041551E-4</v>
      </c>
      <c r="IU423" s="240">
        <f t="shared" ca="1" si="845"/>
        <v>-1.8046475943135856E-4</v>
      </c>
      <c r="IV423" s="240">
        <f t="shared" ca="1" si="846"/>
        <v>2.0022143091744438E-4</v>
      </c>
      <c r="IW423" s="240">
        <f t="shared" ca="1" si="847"/>
        <v>2.0011355936260498E-4</v>
      </c>
      <c r="IX423" s="240">
        <f t="shared" ca="1" si="848"/>
        <v>-1.8058321699883018E-4</v>
      </c>
      <c r="IY423" s="240">
        <f t="shared" ca="1" si="849"/>
        <v>-2.1783515632400148E-4</v>
      </c>
      <c r="IZ423" s="240">
        <f t="shared" ca="1" si="850"/>
        <v>1.5920588798370134E-4</v>
      </c>
      <c r="JA423" s="240">
        <f t="shared" ca="1" si="851"/>
        <v>2.3345888164918752E-4</v>
      </c>
      <c r="JB423" s="240">
        <f t="shared" ca="1" si="852"/>
        <v>-1.3629531923648573E-4</v>
      </c>
    </row>
    <row r="424" spans="2:262">
      <c r="B424" s="248">
        <v>63</v>
      </c>
      <c r="C424" s="247">
        <f t="shared" si="853"/>
        <v>1.2304687500000007E-3</v>
      </c>
      <c r="D424" s="244">
        <f t="shared" ca="1" si="597"/>
        <v>12.206516832388674</v>
      </c>
      <c r="E424" s="243">
        <f ca="1">BQ361</f>
        <v>0.20651683238867477</v>
      </c>
      <c r="F424" s="242">
        <v>63</v>
      </c>
      <c r="G424" s="240">
        <f t="shared" ca="1" si="854"/>
        <v>-9.3561371327190504E-4</v>
      </c>
      <c r="H424" s="240">
        <f t="shared" ca="1" si="598"/>
        <v>5.3073096626680125E-4</v>
      </c>
      <c r="I424" s="240">
        <f t="shared" ca="1" si="599"/>
        <v>9.6166329312658428E-4</v>
      </c>
      <c r="J424" s="240">
        <f t="shared" ca="1" si="600"/>
        <v>-4.8353016898936962E-4</v>
      </c>
      <c r="K424" s="240">
        <f t="shared" ca="1" si="601"/>
        <v>-9.8539614187636518E-4</v>
      </c>
      <c r="L424" s="240">
        <f t="shared" ca="1" si="602"/>
        <v>4.3516450518260163E-4</v>
      </c>
      <c r="M424" s="240">
        <f t="shared" ca="1" si="603"/>
        <v>1.0067550850098575E-3</v>
      </c>
      <c r="N424" s="240">
        <f t="shared" ca="1" si="604"/>
        <v>-3.8575049196693987E-4</v>
      </c>
      <c r="O424" s="240">
        <f t="shared" ca="1" si="605"/>
        <v>-1.025688666962231E-3</v>
      </c>
      <c r="P424" s="240">
        <f t="shared" ca="1" si="606"/>
        <v>3.3540717202837724E-4</v>
      </c>
      <c r="Q424" s="240">
        <f t="shared" ca="1" si="607"/>
        <v>1.0421512750761748E-3</v>
      </c>
      <c r="R424" s="240">
        <f t="shared" ca="1" si="608"/>
        <v>-2.842558268341996E-4</v>
      </c>
      <c r="S424" s="240">
        <f t="shared" ca="1" si="609"/>
        <v>-1.0561032494867902E-3</v>
      </c>
      <c r="T424" s="240">
        <f t="shared" ca="1" si="610"/>
        <v>2.3241968445531045E-4</v>
      </c>
      <c r="U424" s="241">
        <f t="shared" ca="1" si="611"/>
        <v>1.0675109786656715E-3</v>
      </c>
      <c r="V424" s="240">
        <f t="shared" ca="1" si="612"/>
        <v>-1.8002362269900452E-4</v>
      </c>
      <c r="W424" s="240">
        <f t="shared" ca="1" si="613"/>
        <v>-1.0763469803940296E-3</v>
      </c>
      <c r="X424" s="240">
        <f t="shared" ca="1" si="614"/>
        <v>1.2719386826740985E-4</v>
      </c>
      <c r="Y424" s="240">
        <f t="shared" ca="1" si="615"/>
        <v>1.0825899679697568E-3</v>
      </c>
      <c r="Z424" s="240">
        <f t="shared" ca="1" si="616"/>
        <v>-7.4057692666295509E-5</v>
      </c>
      <c r="AA424" s="240">
        <f t="shared" ca="1" si="617"/>
        <v>-1.0862249014889631E-3</v>
      </c>
      <c r="AB424" s="240">
        <f t="shared" ca="1" si="618"/>
        <v>2.0743105596860399E-5</v>
      </c>
      <c r="AC424" s="240">
        <f t="shared" ca="1" si="619"/>
        <v>1.087243024078418E-3</v>
      </c>
      <c r="AD424" s="240">
        <f t="shared" ca="1" si="620"/>
        <v>3.2621453430842825E-5</v>
      </c>
      <c r="AE424" s="240">
        <f t="shared" ca="1" si="621"/>
        <v>-1.0856418829916263E-3</v>
      </c>
      <c r="AF424" s="240">
        <f t="shared" ca="1" si="622"/>
        <v>-8.5907424519929276E-5</v>
      </c>
      <c r="AG424" s="240">
        <f t="shared" ca="1" si="623"/>
        <v>1.0814253355177093E-3</v>
      </c>
      <c r="AH424" s="240">
        <f t="shared" ca="1" si="624"/>
        <v>1.3898643709873791E-4</v>
      </c>
      <c r="AI424" s="240">
        <f t="shared" ca="1" si="625"/>
        <v>-1.0746035396888589E-3</v>
      </c>
      <c r="AJ424" s="240">
        <f t="shared" ca="1" si="626"/>
        <v>-1.9173061917680925E-4</v>
      </c>
      <c r="AK424" s="240">
        <f t="shared" ca="1" si="627"/>
        <v>1.0651929298087434E-3</v>
      </c>
      <c r="AL424" s="240">
        <f t="shared" ca="1" si="628"/>
        <v>2.4401290539966479E-4</v>
      </c>
      <c r="AM424" s="240">
        <f t="shared" ca="1" si="629"/>
        <v>-1.0532161768608372E-3</v>
      </c>
      <c r="AN424" s="240">
        <f t="shared" ca="1" si="630"/>
        <v>-2.9570734316040621E-4</v>
      </c>
      <c r="AO424" s="240">
        <f t="shared" ca="1" si="631"/>
        <v>1.038702133892031E-3</v>
      </c>
      <c r="AP424" s="240">
        <f t="shared" ca="1" si="632"/>
        <v>3.4668939603056984E-4</v>
      </c>
      <c r="AQ424" s="240">
        <f t="shared" ca="1" si="633"/>
        <v>-1.0216857665031197E-3</v>
      </c>
      <c r="AR424" s="240">
        <f t="shared" ca="1" si="634"/>
        <v>-3.9683624377928405E-4</v>
      </c>
      <c r="AS424" s="240">
        <f t="shared" ca="1" si="635"/>
        <v>1.002208068613596E-3</v>
      </c>
      <c r="AT424" s="240">
        <f t="shared" ca="1" si="636"/>
        <v>4.4602707825799149E-4</v>
      </c>
      <c r="AU424" s="240">
        <f t="shared" ca="1" si="637"/>
        <v>-9.8031596370372256E-4</v>
      </c>
      <c r="AV424" s="240">
        <f t="shared" ca="1" si="638"/>
        <v>-4.9414339443781038E-4</v>
      </c>
      <c r="AW424" s="240">
        <f t="shared" ca="1" si="639"/>
        <v>9.5606219177174967E-4</v>
      </c>
      <c r="AX424" s="240">
        <f t="shared" ca="1" si="640"/>
        <v>5.4106927589858602E-4</v>
      </c>
      <c r="AY424" s="240">
        <f t="shared" ca="1" si="641"/>
        <v>-9.2950518227864071E-4</v>
      </c>
      <c r="AZ424" s="240">
        <f t="shared" ca="1" si="642"/>
        <v>-5.8669167408165049E-4</v>
      </c>
      <c r="BA424" s="240">
        <f t="shared" ca="1" si="643"/>
        <v>9.0070891338638374E-4</v>
      </c>
      <c r="BB424" s="240">
        <f t="shared" ca="1" si="644"/>
        <v>6.3090068063373079E-4</v>
      </c>
      <c r="BC424" s="240">
        <f t="shared" ca="1" si="645"/>
        <v>-8.6974275782900523E-4</v>
      </c>
      <c r="BD424" s="240">
        <f t="shared" ca="1" si="646"/>
        <v>-6.7358979218579129E-4</v>
      </c>
      <c r="BE424" s="240">
        <f t="shared" ca="1" si="647"/>
        <v>8.3668131578753927E-4</v>
      </c>
      <c r="BF424" s="240">
        <f t="shared" ca="1" si="648"/>
        <v>7.1465616692897838E-4</v>
      </c>
      <c r="BG424" s="240">
        <f t="shared" ca="1" si="649"/>
        <v>-8.0160423517171319E-4</v>
      </c>
      <c r="BH424" s="240">
        <f t="shared" ca="1" si="650"/>
        <v>-7.5400087236954618E-4</v>
      </c>
      <c r="BI424" s="240">
        <f t="shared" ca="1" si="651"/>
        <v>7.6459601974111953E-4</v>
      </c>
      <c r="BJ424" s="240">
        <f t="shared" ca="1" si="652"/>
        <v>7.9152912366588853E-4</v>
      </c>
      <c r="BK424" s="240">
        <f t="shared" ca="1" si="653"/>
        <v>-7.2574582552826779E-4</v>
      </c>
      <c r="BL424" s="240">
        <f t="shared" ca="1" si="654"/>
        <v>-8.2715051197356784E-4</v>
      </c>
      <c r="BM424" s="240">
        <f t="shared" ca="1" si="655"/>
        <v>6.8514724605389177E-4</v>
      </c>
      <c r="BN424" s="240">
        <f t="shared" ca="1" si="656"/>
        <v>8.6077922224807443E-4</v>
      </c>
      <c r="BO424" s="240">
        <f t="shared" ca="1" si="657"/>
        <v>-6.4289808685196056E-4</v>
      </c>
      <c r="BP424" s="240">
        <f t="shared" ca="1" si="658"/>
        <v>-8.9233423998082997E-4</v>
      </c>
      <c r="BQ424" s="240">
        <f t="shared" ca="1" si="659"/>
        <v>5.9910012984758123E-4</v>
      </c>
      <c r="BR424" s="240">
        <f t="shared" ca="1" si="660"/>
        <v>9.2173954637022313E-4</v>
      </c>
      <c r="BS424" s="240">
        <f t="shared" ca="1" si="661"/>
        <v>-5.5385888815543836E-4</v>
      </c>
      <c r="BT424" s="240">
        <f t="shared" ca="1" si="662"/>
        <v>-9.4892430145756136E-4</v>
      </c>
      <c r="BU424" s="240">
        <f t="shared" ca="1" si="663"/>
        <v>5.0728335188940702E-4</v>
      </c>
      <c r="BV424" s="240">
        <f t="shared" ca="1" si="664"/>
        <v>9.738230147867356E-4</v>
      </c>
      <c r="BW424" s="240">
        <f t="shared" ca="1" si="665"/>
        <v>-4.594857255959003E-4</v>
      </c>
      <c r="BX424" s="240">
        <f t="shared" ca="1" si="666"/>
        <v>-9.9637570317646636E-4</v>
      </c>
      <c r="BY424" s="240">
        <f t="shared" ca="1" si="667"/>
        <v>4.1058115794323654E-4</v>
      </c>
      <c r="BZ424" s="240">
        <f t="shared" ca="1" si="668"/>
        <v>1.0165280352250406E-3</v>
      </c>
      <c r="CA424" s="240">
        <f t="shared" ca="1" si="669"/>
        <v>-3.6068746431842534E-4</v>
      </c>
      <c r="CB424" s="240">
        <f t="shared" ca="1" si="670"/>
        <v>-1.0342314621994125E-3</v>
      </c>
      <c r="CC424" s="240">
        <f t="shared" ca="1" si="671"/>
        <v>3.0992484299958046E-4</v>
      </c>
      <c r="CD424" s="240">
        <f t="shared" ca="1" si="672"/>
        <v>1.0494433349933741E-3</v>
      </c>
      <c r="CE424" s="240">
        <f t="shared" ca="1" si="673"/>
        <v>-2.5841558558773934E-4</v>
      </c>
      <c r="CF424" s="240">
        <f t="shared" ca="1" si="674"/>
        <v>-1.0621270068729568E-3</v>
      </c>
      <c r="CG424" s="240">
        <f t="shared" ca="1" si="675"/>
        <v>2.0628378239568527E-4</v>
      </c>
      <c r="CH424" s="240">
        <f t="shared" ca="1" si="676"/>
        <v>1.072251921761644E-3</v>
      </c>
      <c r="CI424" s="240">
        <f t="shared" ca="1" si="677"/>
        <v>-1.5365502350352995E-4</v>
      </c>
      <c r="CJ424" s="240">
        <f t="shared" ca="1" si="678"/>
        <v>-1.0797936878526311E-3</v>
      </c>
      <c r="CK424" s="240">
        <f t="shared" ca="1" si="679"/>
        <v>1.006560962011489E-4</v>
      </c>
      <c r="CL424" s="240">
        <f t="shared" ca="1" si="680"/>
        <v>1.084734136370823E-3</v>
      </c>
      <c r="CM424" s="240">
        <f t="shared" ca="1" si="681"/>
        <v>-4.741467954657105E-5</v>
      </c>
      <c r="CN424" s="240">
        <f t="shared" ca="1" si="682"/>
        <v>-1.0870613653430107E-3</v>
      </c>
      <c r="CO424" s="240">
        <f t="shared" ca="1" si="683"/>
        <v>-5.9409632240392811E-6</v>
      </c>
      <c r="CP424" s="240">
        <f t="shared" ca="1" si="684"/>
        <v>1.0867697682707561E-3</v>
      </c>
      <c r="CQ424" s="240">
        <f t="shared" ca="1" si="685"/>
        <v>5.9282293693875662E-5</v>
      </c>
      <c r="CR424" s="240">
        <f t="shared" ca="1" si="686"/>
        <v>-1.0838600476369468E-3</v>
      </c>
      <c r="CS424" s="240">
        <f t="shared" ca="1" si="687"/>
        <v>-1.1248080792571887E-4</v>
      </c>
      <c r="CT424" s="240">
        <f t="shared" ca="1" si="688"/>
        <v>1.0783392132134545E-3</v>
      </c>
      <c r="CU424" s="240">
        <f t="shared" ca="1" si="689"/>
        <v>1.654083460390831E-4</v>
      </c>
      <c r="CV424" s="240">
        <f t="shared" ca="1" si="690"/>
        <v>-1.0702205651739669E-3</v>
      </c>
      <c r="CW424" s="240">
        <f t="shared" ca="1" si="691"/>
        <v>-2.1793740095880958E-4</v>
      </c>
      <c r="CX424" s="240">
        <f t="shared" ca="1" si="692"/>
        <v>1.0595236620527303E-3</v>
      </c>
      <c r="CY424" s="240">
        <f t="shared" ca="1" si="693"/>
        <v>2.6994142559053427E-4</v>
      </c>
      <c r="CZ424" s="240">
        <f t="shared" ca="1" si="694"/>
        <v>-1.0462742736262974E-3</v>
      </c>
      <c r="DA424" s="240">
        <f t="shared" ca="1" si="695"/>
        <v>-3.2129513768396479E-4</v>
      </c>
      <c r="DB424" s="240">
        <f t="shared" ca="1" si="696"/>
        <v>1.0305043188318876E-3</v>
      </c>
      <c r="DC424" s="240">
        <f t="shared" ca="1" si="697"/>
        <v>3.7187482164855476E-4</v>
      </c>
      <c r="DD424" s="240">
        <f t="shared" ca="1" si="698"/>
        <v>-1.0122517888719032E-3</v>
      </c>
      <c r="DE424" s="240">
        <f t="shared" ca="1" si="699"/>
        <v>-4.2155862659543498E-4</v>
      </c>
      <c r="DF424" s="240">
        <f t="shared" ca="1" si="700"/>
        <v>9.9156065568973E-4</v>
      </c>
      <c r="DG424" s="240">
        <f t="shared" ca="1" si="701"/>
        <v>4.702268598866433E-4</v>
      </c>
      <c r="DH424" s="240">
        <f t="shared" ca="1" si="702"/>
        <v>-9.6848076603755682E-4</v>
      </c>
      <c r="DI424" s="240">
        <f t="shared" ca="1" si="703"/>
        <v>-5.1776227548537698E-4</v>
      </c>
      <c r="DJ424" s="240">
        <f t="shared" ca="1" si="704"/>
        <v>9.4306772139108848E-4</v>
      </c>
      <c r="DK424" s="240">
        <f t="shared" ca="1" si="705"/>
        <v>5.6405035641187416E-4</v>
      </c>
      <c r="DL424" s="240">
        <f t="shared" ca="1" si="706"/>
        <v>-9.1538274400082759E-4</v>
      </c>
      <c r="DM424" s="240">
        <f t="shared" ca="1" si="707"/>
        <v>-6.0897959062477234E-4</v>
      </c>
      <c r="DN424" s="240">
        <f t="shared" ca="1" si="708"/>
        <v>8.8549252940221096E-4</v>
      </c>
      <c r="DO424" s="240">
        <f t="shared" ca="1" si="709"/>
        <v>6.5244173966356859E-4</v>
      </c>
      <c r="DP424" s="240">
        <f t="shared" ca="1" si="710"/>
        <v>-8.5346908574026096E-4</v>
      </c>
      <c r="DQ424" s="240">
        <f t="shared" ca="1" si="711"/>
        <v>-6.9433209940434357E-4</v>
      </c>
      <c r="DR424" s="240">
        <f t="shared" ca="1" si="712"/>
        <v>8.193895602957189E-4</v>
      </c>
      <c r="DS424" s="240">
        <f t="shared" ca="1" si="713"/>
        <v>7.3454975230136783E-4</v>
      </c>
      <c r="DT424" s="240">
        <f t="shared" ca="1" si="714"/>
        <v>-7.8333605363035475E-4</v>
      </c>
      <c r="DU424" s="240">
        <f t="shared" ca="1" si="715"/>
        <v>-7.7299781050611566E-4</v>
      </c>
      <c r="DV424" s="240">
        <f t="shared" ca="1" si="716"/>
        <v>7.453954217996816E-4</v>
      </c>
      <c r="DW424" s="240">
        <f t="shared" ca="1" si="717"/>
        <v>8.095836492787434E-4</v>
      </c>
      <c r="DX424" s="240">
        <f t="shared" ca="1" si="718"/>
        <v>-7.0565906710894229E-4</v>
      </c>
      <c r="DY424" s="240">
        <f t="shared" ca="1" si="719"/>
        <v>-8.4421913012912655E-4</v>
      </c>
      <c r="DZ424" s="240">
        <f t="shared" ca="1" si="720"/>
        <v>6.6422271791712658E-4</v>
      </c>
      <c r="EA424" s="240">
        <f t="shared" ca="1" si="721"/>
        <v>8.7682081315014655E-4</v>
      </c>
      <c r="EB424" s="240">
        <f t="shared" ca="1" si="722"/>
        <v>-6.211861980187851E-4</v>
      </c>
      <c r="EC424" s="240">
        <f t="shared" ca="1" si="723"/>
        <v>-9.0731015803187311E-4</v>
      </c>
      <c r="ED424" s="240">
        <f t="shared" ca="1" si="724"/>
        <v>5.766531861599567E-4</v>
      </c>
      <c r="EE424" s="240">
        <f t="shared" ca="1" si="725"/>
        <v>9.3561371327189984E-4</v>
      </c>
      <c r="EF424" s="240">
        <f t="shared" ca="1" si="726"/>
        <v>-5.30730966266816E-4</v>
      </c>
      <c r="EG424" s="240">
        <f t="shared" ca="1" si="727"/>
        <v>-9.6166329312658775E-4</v>
      </c>
      <c r="EH424" s="240">
        <f t="shared" ca="1" si="728"/>
        <v>4.8353016898936897E-4</v>
      </c>
      <c r="EI424" s="240">
        <f t="shared" ca="1" si="729"/>
        <v>9.8539614187636258E-4</v>
      </c>
      <c r="EJ424" s="240">
        <f t="shared" ca="1" si="730"/>
        <v>-4.3516450518261339E-4</v>
      </c>
      <c r="EK424" s="240">
        <f t="shared" ca="1" si="731"/>
        <v>-1.006755085009862E-3</v>
      </c>
      <c r="EL424" s="240">
        <f t="shared" ca="1" si="732"/>
        <v>3.8575049196693569E-4</v>
      </c>
      <c r="EM424" s="240">
        <f t="shared" ca="1" si="733"/>
        <v>1.0256886669622301E-3</v>
      </c>
      <c r="EN424" s="240">
        <f t="shared" ca="1" si="734"/>
        <v>-3.354071720283857E-4</v>
      </c>
      <c r="EO424" s="240">
        <f t="shared" ca="1" si="735"/>
        <v>-1.0421512750761705E-3</v>
      </c>
      <c r="EP424" s="240">
        <f t="shared" ca="1" si="736"/>
        <v>2.8425582683419147E-4</v>
      </c>
      <c r="EQ424" s="240">
        <f t="shared" ca="1" si="737"/>
        <v>1.0561032494867905E-3</v>
      </c>
      <c r="ER424" s="240">
        <f t="shared" ca="1" si="738"/>
        <v>-2.3241968445531348E-4</v>
      </c>
      <c r="ES424" s="240">
        <f t="shared" ca="1" si="739"/>
        <v>-1.0675109786656696E-3</v>
      </c>
      <c r="ET424" s="240">
        <f t="shared" ca="1" si="740"/>
        <v>1.8002362269899249E-4</v>
      </c>
      <c r="EU424" s="240">
        <f t="shared" ca="1" si="741"/>
        <v>1.0763469803940302E-3</v>
      </c>
      <c r="EV424" s="240">
        <f t="shared" ca="1" si="742"/>
        <v>-1.2719386826741294E-4</v>
      </c>
      <c r="EW424" s="240">
        <f t="shared" ca="1" si="743"/>
        <v>-1.0825899679697561E-3</v>
      </c>
      <c r="EX424" s="240">
        <f t="shared" ca="1" si="744"/>
        <v>7.4057692666310254E-5</v>
      </c>
      <c r="EY424" s="240">
        <f t="shared" ca="1" si="745"/>
        <v>1.0862249014889636E-3</v>
      </c>
      <c r="EZ424" s="240">
        <f t="shared" ca="1" si="746"/>
        <v>-2.0743105596855954E-5</v>
      </c>
      <c r="FA424" s="240">
        <f t="shared" ca="1" si="747"/>
        <v>-1.087243024078418E-3</v>
      </c>
      <c r="FB424" s="240">
        <f t="shared" ca="1" si="748"/>
        <v>-3.2621453430831929E-5</v>
      </c>
      <c r="FC424" s="240">
        <f t="shared" ca="1" si="749"/>
        <v>1.0856418829916273E-3</v>
      </c>
      <c r="FD424" s="240">
        <f t="shared" ca="1" si="750"/>
        <v>8.590742451993383E-5</v>
      </c>
      <c r="FE424" s="240">
        <f t="shared" ca="1" si="751"/>
        <v>-1.0814253355177095E-3</v>
      </c>
      <c r="FF424" s="240">
        <f t="shared" ca="1" si="752"/>
        <v>-1.3898643709873472E-4</v>
      </c>
      <c r="FG424" s="240">
        <f t="shared" ca="1" si="753"/>
        <v>1.0746035396888606E-3</v>
      </c>
      <c r="FH424" s="240">
        <f t="shared" ca="1" si="754"/>
        <v>1.9173061917682118E-4</v>
      </c>
      <c r="FI424" s="240">
        <f t="shared" ca="1" si="755"/>
        <v>-1.0651929298087425E-3</v>
      </c>
      <c r="FJ424" s="240">
        <f t="shared" ca="1" si="756"/>
        <v>-2.440129053996616E-4</v>
      </c>
      <c r="FK424" s="240">
        <f t="shared" ca="1" si="757"/>
        <v>1.0532161768608398E-3</v>
      </c>
      <c r="FL424" s="240">
        <f t="shared" ca="1" si="758"/>
        <v>2.9570734316038827E-4</v>
      </c>
      <c r="FM424" s="240">
        <f t="shared" ca="1" si="759"/>
        <v>-1.0387021338920297E-3</v>
      </c>
      <c r="FN424" s="240">
        <f t="shared" ca="1" si="760"/>
        <v>-3.4668939603056675E-4</v>
      </c>
      <c r="FO424" s="240">
        <f t="shared" ca="1" si="761"/>
        <v>1.021685766503121E-3</v>
      </c>
      <c r="FP424" s="240">
        <f t="shared" ca="1" si="762"/>
        <v>3.9683624377927397E-4</v>
      </c>
      <c r="FQ424" s="240">
        <f t="shared" ca="1" si="763"/>
        <v>-1.0022080686135912E-3</v>
      </c>
      <c r="FR424" s="240">
        <f t="shared" ca="1" si="764"/>
        <v>-4.4602707825796737E-4</v>
      </c>
      <c r="FS424" s="240">
        <f t="shared" ca="1" si="765"/>
        <v>9.8031596370372408E-4</v>
      </c>
      <c r="FT424" s="240">
        <f t="shared" ca="1" si="766"/>
        <v>4.9414339443783499E-4</v>
      </c>
      <c r="FU424" s="240">
        <f t="shared" ca="1" si="767"/>
        <v>-9.5606219177175856E-4</v>
      </c>
      <c r="FV424" s="240">
        <f t="shared" ca="1" si="768"/>
        <v>-5.4106927589859665E-4</v>
      </c>
      <c r="FW424" s="240">
        <f t="shared" ca="1" si="769"/>
        <v>9.2950518227865849E-4</v>
      </c>
      <c r="FX424" s="240">
        <f t="shared" ca="1" si="770"/>
        <v>5.8669167408164789E-4</v>
      </c>
      <c r="FY424" s="240">
        <f t="shared" ca="1" si="771"/>
        <v>-9.0070891338637701E-4</v>
      </c>
      <c r="FZ424" s="240">
        <f t="shared" ca="1" si="772"/>
        <v>-6.3090068063371561E-4</v>
      </c>
      <c r="GA424" s="240">
        <f t="shared" ca="1" si="773"/>
        <v>8.6974275782899775E-4</v>
      </c>
      <c r="GB424" s="240">
        <f t="shared" ca="1" si="774"/>
        <v>6.7358979218576441E-4</v>
      </c>
      <c r="GC424" s="240">
        <f t="shared" ca="1" si="775"/>
        <v>-8.3668131578754144E-4</v>
      </c>
      <c r="GD424" s="240">
        <f t="shared" ca="1" si="776"/>
        <v>-7.146561669289876E-4</v>
      </c>
      <c r="GE424" s="240">
        <f t="shared" ca="1" si="777"/>
        <v>8.0160423517172566E-4</v>
      </c>
      <c r="GF424" s="240">
        <f t="shared" ca="1" si="778"/>
        <v>7.540008723695439E-4</v>
      </c>
      <c r="GG424" s="240">
        <f t="shared" ca="1" si="779"/>
        <v>-7.645960197410999E-4</v>
      </c>
      <c r="GH424" s="240">
        <f t="shared" ca="1" si="780"/>
        <v>-7.9152912366588636E-4</v>
      </c>
      <c r="GI424" s="240">
        <f t="shared" ca="1" si="781"/>
        <v>7.2574582552825868E-4</v>
      </c>
      <c r="GJ424" s="240">
        <f t="shared" ca="1" si="782"/>
        <v>8.2715051197355558E-4</v>
      </c>
      <c r="GK424" s="240">
        <f t="shared" ca="1" si="783"/>
        <v>-6.8514724605389405E-4</v>
      </c>
      <c r="GL424" s="240">
        <f t="shared" ca="1" si="784"/>
        <v>-8.6077922224809145E-4</v>
      </c>
      <c r="GM424" s="240">
        <f t="shared" ca="1" si="785"/>
        <v>6.4289808685197563E-4</v>
      </c>
      <c r="GN424" s="240">
        <f t="shared" ca="1" si="786"/>
        <v>8.923342399808369E-4</v>
      </c>
      <c r="GO424" s="240">
        <f t="shared" ca="1" si="787"/>
        <v>-5.9910012984760964E-4</v>
      </c>
      <c r="GP424" s="240">
        <f t="shared" ca="1" si="788"/>
        <v>-9.2173954637022151E-4</v>
      </c>
      <c r="GQ424" s="240">
        <f t="shared" ca="1" si="789"/>
        <v>5.5385888815541462E-4</v>
      </c>
      <c r="GR424" s="240">
        <f t="shared" ca="1" si="790"/>
        <v>9.4892430145755203E-4</v>
      </c>
      <c r="GS424" s="240">
        <f t="shared" ca="1" si="791"/>
        <v>-5.0728335188939629E-4</v>
      </c>
      <c r="GT424" s="240">
        <f t="shared" ca="1" si="792"/>
        <v>-9.7382301478672042E-4</v>
      </c>
      <c r="GU424" s="240">
        <f t="shared" ca="1" si="793"/>
        <v>4.5948572559590306E-4</v>
      </c>
      <c r="GV424" s="240">
        <f t="shared" ca="1" si="794"/>
        <v>9.9637570317647134E-4</v>
      </c>
      <c r="GW424" s="240">
        <f t="shared" ca="1" si="795"/>
        <v>-4.1058115794325372E-4</v>
      </c>
      <c r="GX424" s="240">
        <f t="shared" ca="1" si="796"/>
        <v>-1.0165280352250393E-3</v>
      </c>
      <c r="GY424" s="240">
        <f t="shared" ca="1" si="797"/>
        <v>3.6068746431845754E-4</v>
      </c>
      <c r="GZ424" s="240">
        <f t="shared" ca="1" si="798"/>
        <v>1.0342314621994114E-3</v>
      </c>
      <c r="HA424" s="240">
        <f t="shared" ca="1" si="799"/>
        <v>-3.0992484299956875E-4</v>
      </c>
      <c r="HB424" s="240">
        <f t="shared" ca="1" si="800"/>
        <v>-1.0494433349933694E-3</v>
      </c>
      <c r="HC424" s="240">
        <f t="shared" ca="1" si="801"/>
        <v>2.5841558558774243E-4</v>
      </c>
      <c r="HD424" s="240">
        <f t="shared" ca="1" si="802"/>
        <v>1.0621270068729627E-3</v>
      </c>
      <c r="HE424" s="240">
        <f t="shared" ca="1" si="803"/>
        <v>-2.0628378239570359E-4</v>
      </c>
      <c r="HF424" s="240">
        <f t="shared" ca="1" si="804"/>
        <v>-1.0722519217616462E-3</v>
      </c>
      <c r="HG424" s="240">
        <f t="shared" ca="1" si="805"/>
        <v>1.5365502350354838E-4</v>
      </c>
      <c r="HH424" s="240">
        <f t="shared" ca="1" si="806"/>
        <v>1.0797936878526307E-3</v>
      </c>
      <c r="HI424" s="240">
        <f t="shared" ca="1" si="807"/>
        <v>-1.006560962011212E-4</v>
      </c>
      <c r="HJ424" s="240">
        <f t="shared" ca="1" si="808"/>
        <v>-1.084734136370823E-3</v>
      </c>
      <c r="HK424" s="240">
        <f t="shared" ca="1" si="809"/>
        <v>4.741467954657414E-5</v>
      </c>
      <c r="HL424" s="240">
        <f t="shared" ca="1" si="810"/>
        <v>1.08706136534301E-3</v>
      </c>
      <c r="HM424" s="240">
        <f t="shared" ca="1" si="811"/>
        <v>5.9409632240359743E-6</v>
      </c>
      <c r="HN424" s="240">
        <f t="shared" ca="1" si="812"/>
        <v>-1.0867697682707552E-3</v>
      </c>
      <c r="HO424" s="240">
        <f t="shared" ca="1" si="813"/>
        <v>-5.9282293693872572E-5</v>
      </c>
      <c r="HP424" s="240">
        <f t="shared" ca="1" si="814"/>
        <v>1.083860047636947E-3</v>
      </c>
      <c r="HQ424" s="240">
        <f t="shared" ca="1" si="815"/>
        <v>1.1248080792568505E-4</v>
      </c>
      <c r="HR424" s="240">
        <f t="shared" ca="1" si="816"/>
        <v>-1.0783392132134547E-3</v>
      </c>
      <c r="HS424" s="240">
        <f t="shared" ca="1" si="817"/>
        <v>-1.6540834603911048E-4</v>
      </c>
      <c r="HT424" s="240">
        <f t="shared" ca="1" si="818"/>
        <v>1.0702205651739729E-3</v>
      </c>
      <c r="HU424" s="240">
        <f t="shared" ca="1" si="819"/>
        <v>2.1793740095880649E-4</v>
      </c>
      <c r="HV424" s="240">
        <f t="shared" ca="1" si="820"/>
        <v>-1.0595236620527379E-3</v>
      </c>
      <c r="HW424" s="240">
        <f t="shared" ca="1" si="821"/>
        <v>-2.6994142559053124E-4</v>
      </c>
      <c r="HX424" s="240">
        <f t="shared" ca="1" si="822"/>
        <v>1.0462742736262901E-3</v>
      </c>
      <c r="HY424" s="240">
        <f t="shared" ca="1" si="823"/>
        <v>3.2129513768393211E-4</v>
      </c>
      <c r="HZ424" s="240">
        <f t="shared" ca="1" si="824"/>
        <v>-1.0305043188318886E-3</v>
      </c>
      <c r="IA424" s="240">
        <f t="shared" ca="1" si="825"/>
        <v>-3.7187482164858078E-4</v>
      </c>
      <c r="IB424" s="240">
        <f t="shared" ca="1" si="826"/>
        <v>1.0122517888719045E-3</v>
      </c>
      <c r="IC424" s="240">
        <f t="shared" ca="1" si="827"/>
        <v>4.2155862659543184E-4</v>
      </c>
      <c r="ID424" s="240">
        <f t="shared" ca="1" si="828"/>
        <v>-9.9156065568974409E-4</v>
      </c>
      <c r="IE424" s="240">
        <f t="shared" ca="1" si="829"/>
        <v>9.4408487100571068E-4</v>
      </c>
      <c r="IF424" s="240">
        <f t="shared" ca="1" si="830"/>
        <v>9.6848076603754424E-4</v>
      </c>
      <c r="IG424" s="240">
        <f t="shared" ca="1" si="831"/>
        <v>5.1776227548537405E-4</v>
      </c>
      <c r="IH424" s="240">
        <f t="shared" ca="1" si="832"/>
        <v>-9.4306772139109011E-4</v>
      </c>
      <c r="II424" s="240">
        <f t="shared" ca="1" si="833"/>
        <v>-5.6405035641184499E-4</v>
      </c>
      <c r="IJ424" s="240">
        <f t="shared" ca="1" si="834"/>
        <v>9.1538274400082944E-4</v>
      </c>
      <c r="IK424" s="240">
        <f t="shared" ca="1" si="835"/>
        <v>6.0897959062479533E-4</v>
      </c>
      <c r="IL424" s="240">
        <f t="shared" ca="1" si="836"/>
        <v>-8.8549252940221292E-4</v>
      </c>
      <c r="IM424" s="240">
        <f t="shared" ca="1" si="837"/>
        <v>-6.5244173966356599E-4</v>
      </c>
      <c r="IN424" s="240">
        <f t="shared" ca="1" si="838"/>
        <v>8.5346908574028221E-4</v>
      </c>
      <c r="IO424" s="240">
        <f t="shared" ca="1" si="839"/>
        <v>6.9433209940434107E-4</v>
      </c>
      <c r="IP424" s="240">
        <f t="shared" ca="1" si="840"/>
        <v>-8.1938956029570069E-4</v>
      </c>
      <c r="IQ424" s="240">
        <f t="shared" ca="1" si="841"/>
        <v>-7.3454975230134256E-4</v>
      </c>
      <c r="IR424" s="240">
        <f t="shared" ca="1" si="842"/>
        <v>7.8333605363035703E-4</v>
      </c>
      <c r="IS424" s="240">
        <f t="shared" ca="1" si="843"/>
        <v>7.7299781050613517E-4</v>
      </c>
      <c r="IT424" s="240">
        <f t="shared" ca="1" si="844"/>
        <v>-7.4539542179968387E-4</v>
      </c>
      <c r="IU424" s="240">
        <f t="shared" ca="1" si="845"/>
        <v>-8.0958364927876205E-4</v>
      </c>
      <c r="IV424" s="240">
        <f t="shared" ca="1" si="846"/>
        <v>7.056590671089681E-4</v>
      </c>
      <c r="IW424" s="240">
        <f t="shared" ca="1" si="847"/>
        <v>8.4421913012912471E-4</v>
      </c>
      <c r="IX424" s="240">
        <f t="shared" ca="1" si="848"/>
        <v>-6.6422271791710457E-4</v>
      </c>
      <c r="IY424" s="240">
        <f t="shared" ca="1" si="849"/>
        <v>-8.768208131501446E-4</v>
      </c>
      <c r="IZ424" s="240">
        <f t="shared" ca="1" si="850"/>
        <v>6.211861980187877E-4</v>
      </c>
      <c r="JA424" s="240">
        <f t="shared" ca="1" si="851"/>
        <v>9.0731015803185446E-4</v>
      </c>
      <c r="JB424" s="240">
        <f t="shared" ca="1" si="852"/>
        <v>-5.7665318615995941E-4</v>
      </c>
    </row>
    <row r="425" spans="2:262">
      <c r="B425" s="248">
        <v>64</v>
      </c>
      <c r="C425" s="247">
        <f t="shared" si="853"/>
        <v>1.2500000000000007E-3</v>
      </c>
      <c r="D425" s="244">
        <f t="shared" ca="1" si="597"/>
        <v>12.148726023374705</v>
      </c>
      <c r="E425" s="243">
        <f ca="1">BR361</f>
        <v>0.14872602337470503</v>
      </c>
      <c r="F425" s="242">
        <v>64</v>
      </c>
      <c r="G425" s="240">
        <f t="shared" ca="1" si="854"/>
        <v>-4.45608683197896E-4</v>
      </c>
      <c r="H425" s="240">
        <f t="shared" ca="1" si="598"/>
        <v>2.4268009169599994E-4</v>
      </c>
      <c r="I425" s="240">
        <f t="shared" ca="1" si="599"/>
        <v>4.4560868319789605E-4</v>
      </c>
      <c r="J425" s="240">
        <f t="shared" ca="1" si="600"/>
        <v>-2.4268009169599989E-4</v>
      </c>
      <c r="K425" s="240">
        <f t="shared" ca="1" si="601"/>
        <v>-4.4560868319789605E-4</v>
      </c>
      <c r="L425" s="240">
        <f t="shared" ca="1" si="602"/>
        <v>2.4268009169599983E-4</v>
      </c>
      <c r="M425" s="240">
        <f t="shared" ca="1" si="603"/>
        <v>4.456086831978961E-4</v>
      </c>
      <c r="N425" s="240">
        <f t="shared" ca="1" si="604"/>
        <v>-2.4268009169599978E-4</v>
      </c>
      <c r="O425" s="240">
        <f t="shared" ca="1" si="605"/>
        <v>-4.456086831978961E-4</v>
      </c>
      <c r="P425" s="240">
        <f t="shared" ca="1" si="606"/>
        <v>2.4268009169599973E-4</v>
      </c>
      <c r="Q425" s="240">
        <f t="shared" ca="1" si="607"/>
        <v>4.4560868319789659E-4</v>
      </c>
      <c r="R425" s="240">
        <f t="shared" ca="1" si="608"/>
        <v>-2.4268009169599967E-4</v>
      </c>
      <c r="S425" s="240">
        <f t="shared" ca="1" si="609"/>
        <v>-4.4560868319789578E-4</v>
      </c>
      <c r="T425" s="240">
        <f t="shared" ca="1" si="610"/>
        <v>2.4268009169599962E-4</v>
      </c>
      <c r="U425" s="241">
        <f t="shared" ca="1" si="611"/>
        <v>4.4560868319789665E-4</v>
      </c>
      <c r="V425" s="240">
        <f t="shared" ca="1" si="612"/>
        <v>-2.4268009169599956E-4</v>
      </c>
      <c r="W425" s="240">
        <f t="shared" ca="1" si="613"/>
        <v>-4.4560868319789583E-4</v>
      </c>
      <c r="X425" s="240">
        <f t="shared" ca="1" si="614"/>
        <v>2.4268009169599951E-4</v>
      </c>
      <c r="Y425" s="240">
        <f t="shared" ca="1" si="615"/>
        <v>4.456086831978967E-4</v>
      </c>
      <c r="Z425" s="240">
        <f t="shared" ca="1" si="616"/>
        <v>-2.4268009169599945E-4</v>
      </c>
      <c r="AA425" s="240">
        <f t="shared" ca="1" si="617"/>
        <v>-4.4560868319789589E-4</v>
      </c>
      <c r="AB425" s="240">
        <f t="shared" ca="1" si="618"/>
        <v>2.426800916959978E-4</v>
      </c>
      <c r="AC425" s="240">
        <f t="shared" ca="1" si="619"/>
        <v>4.4560868319789675E-4</v>
      </c>
      <c r="AD425" s="240">
        <f t="shared" ca="1" si="620"/>
        <v>-2.4268009169599935E-4</v>
      </c>
      <c r="AE425" s="240">
        <f t="shared" ca="1" si="621"/>
        <v>-4.4560868319789594E-4</v>
      </c>
      <c r="AF425" s="240">
        <f t="shared" ca="1" si="622"/>
        <v>2.4268009169600086E-4</v>
      </c>
      <c r="AG425" s="240">
        <f t="shared" ca="1" si="623"/>
        <v>4.4560868319789681E-4</v>
      </c>
      <c r="AH425" s="240">
        <f t="shared" ca="1" si="624"/>
        <v>-2.4268009169599924E-4</v>
      </c>
      <c r="AI425" s="240">
        <f t="shared" ca="1" si="625"/>
        <v>-4.45608683197896E-4</v>
      </c>
      <c r="AJ425" s="240">
        <f t="shared" ca="1" si="626"/>
        <v>2.4268009169599758E-4</v>
      </c>
      <c r="AK425" s="240">
        <f t="shared" ca="1" si="627"/>
        <v>4.4560868319789686E-4</v>
      </c>
      <c r="AL425" s="240">
        <f t="shared" ca="1" si="628"/>
        <v>-2.4268009169599913E-4</v>
      </c>
      <c r="AM425" s="240">
        <f t="shared" ca="1" si="629"/>
        <v>-4.4560868319789605E-4</v>
      </c>
      <c r="AN425" s="240">
        <f t="shared" ca="1" si="630"/>
        <v>2.4268009169600065E-4</v>
      </c>
      <c r="AO425" s="240">
        <f t="shared" ca="1" si="631"/>
        <v>4.4560868319789697E-4</v>
      </c>
      <c r="AP425" s="240">
        <f t="shared" ca="1" si="632"/>
        <v>-2.4268009169599902E-4</v>
      </c>
      <c r="AQ425" s="240">
        <f t="shared" ca="1" si="633"/>
        <v>-4.456086831978961E-4</v>
      </c>
      <c r="AR425" s="240">
        <f t="shared" ca="1" si="634"/>
        <v>2.4268009169599737E-4</v>
      </c>
      <c r="AS425" s="240">
        <f t="shared" ca="1" si="635"/>
        <v>4.4560868319789703E-4</v>
      </c>
      <c r="AT425" s="240">
        <f t="shared" ca="1" si="636"/>
        <v>-2.4268009169599891E-4</v>
      </c>
      <c r="AU425" s="240">
        <f t="shared" ca="1" si="637"/>
        <v>-4.4560868319789789E-4</v>
      </c>
      <c r="AV425" s="240">
        <f t="shared" ca="1" si="638"/>
        <v>2.4268009169600043E-4</v>
      </c>
      <c r="AW425" s="240">
        <f t="shared" ca="1" si="639"/>
        <v>4.4560868319789708E-4</v>
      </c>
      <c r="AX425" s="240">
        <f t="shared" ca="1" si="640"/>
        <v>-2.4268009169599563E-4</v>
      </c>
      <c r="AY425" s="240">
        <f t="shared" ca="1" si="641"/>
        <v>-4.4560868319789621E-4</v>
      </c>
      <c r="AZ425" s="240">
        <f t="shared" ca="1" si="642"/>
        <v>2.4268009169599715E-4</v>
      </c>
      <c r="BA425" s="240">
        <f t="shared" ca="1" si="643"/>
        <v>4.456086831978954E-4</v>
      </c>
      <c r="BB425" s="240">
        <f t="shared" ca="1" si="644"/>
        <v>-2.426800916959987E-4</v>
      </c>
      <c r="BC425" s="240">
        <f t="shared" ca="1" si="645"/>
        <v>-4.45608683197898E-4</v>
      </c>
      <c r="BD425" s="240">
        <f t="shared" ca="1" si="646"/>
        <v>2.4268009169600021E-4</v>
      </c>
      <c r="BE425" s="240">
        <f t="shared" ca="1" si="647"/>
        <v>4.4560868319789719E-4</v>
      </c>
      <c r="BF425" s="240">
        <f t="shared" ca="1" si="648"/>
        <v>-2.4268009169600173E-4</v>
      </c>
      <c r="BG425" s="240">
        <f t="shared" ca="1" si="649"/>
        <v>-4.4560868319789637E-4</v>
      </c>
      <c r="BH425" s="240">
        <f t="shared" ca="1" si="650"/>
        <v>2.4268009169599693E-4</v>
      </c>
      <c r="BI425" s="240">
        <f t="shared" ca="1" si="651"/>
        <v>4.4560868319789551E-4</v>
      </c>
      <c r="BJ425" s="240">
        <f t="shared" ca="1" si="652"/>
        <v>-2.4268009169599848E-4</v>
      </c>
      <c r="BK425" s="240">
        <f t="shared" ca="1" si="653"/>
        <v>-4.4560868319789811E-4</v>
      </c>
      <c r="BL425" s="240">
        <f t="shared" ca="1" si="654"/>
        <v>2.42680091696E-4</v>
      </c>
      <c r="BM425" s="240">
        <f t="shared" ca="1" si="655"/>
        <v>4.456086831978973E-4</v>
      </c>
      <c r="BN425" s="240">
        <f t="shared" ca="1" si="656"/>
        <v>-2.426800916959952E-4</v>
      </c>
      <c r="BO425" s="240">
        <f t="shared" ca="1" si="657"/>
        <v>-4.4560868319789648E-4</v>
      </c>
      <c r="BP425" s="240">
        <f t="shared" ca="1" si="658"/>
        <v>2.4268009169599672E-4</v>
      </c>
      <c r="BQ425" s="240">
        <f t="shared" ca="1" si="659"/>
        <v>4.4560868319789562E-4</v>
      </c>
      <c r="BR425" s="240">
        <f t="shared" ca="1" si="660"/>
        <v>-2.4268009169599826E-4</v>
      </c>
      <c r="BS425" s="240">
        <f t="shared" ca="1" si="661"/>
        <v>-4.4560868319789827E-4</v>
      </c>
      <c r="BT425" s="240">
        <f t="shared" ca="1" si="662"/>
        <v>2.4268009169599978E-4</v>
      </c>
      <c r="BU425" s="240">
        <f t="shared" ca="1" si="663"/>
        <v>4.456086831978974E-4</v>
      </c>
      <c r="BV425" s="240">
        <f t="shared" ca="1" si="664"/>
        <v>-2.426800916960013E-4</v>
      </c>
      <c r="BW425" s="240">
        <f t="shared" ca="1" si="665"/>
        <v>-4.4560868319789659E-4</v>
      </c>
      <c r="BX425" s="240">
        <f t="shared" ca="1" si="666"/>
        <v>2.426800916959965E-4</v>
      </c>
      <c r="BY425" s="240">
        <f t="shared" ca="1" si="667"/>
        <v>4.4560868319789578E-4</v>
      </c>
      <c r="BZ425" s="240">
        <f t="shared" ca="1" si="668"/>
        <v>-2.4268009169599802E-4</v>
      </c>
      <c r="CA425" s="240">
        <f t="shared" ca="1" si="669"/>
        <v>-4.4560868319789838E-4</v>
      </c>
      <c r="CB425" s="240">
        <f t="shared" ca="1" si="670"/>
        <v>2.4268009169599956E-4</v>
      </c>
      <c r="CC425" s="240">
        <f t="shared" ca="1" si="671"/>
        <v>4.4560868319789757E-4</v>
      </c>
      <c r="CD425" s="240">
        <f t="shared" ca="1" si="672"/>
        <v>-2.4268009169599476E-4</v>
      </c>
      <c r="CE425" s="240">
        <f t="shared" ca="1" si="673"/>
        <v>-4.456086831978967E-4</v>
      </c>
      <c r="CF425" s="240">
        <f t="shared" ca="1" si="674"/>
        <v>2.4268009169599628E-4</v>
      </c>
      <c r="CG425" s="240">
        <f t="shared" ca="1" si="675"/>
        <v>4.4560868319789589E-4</v>
      </c>
      <c r="CH425" s="240">
        <f t="shared" ca="1" si="676"/>
        <v>-2.426800916959978E-4</v>
      </c>
      <c r="CI425" s="240">
        <f t="shared" ca="1" si="677"/>
        <v>-4.4560868319789849E-4</v>
      </c>
      <c r="CJ425" s="240">
        <f t="shared" ca="1" si="678"/>
        <v>2.42680091695993E-4</v>
      </c>
      <c r="CK425" s="240">
        <f t="shared" ca="1" si="679"/>
        <v>4.4560868319789421E-4</v>
      </c>
      <c r="CL425" s="240">
        <f t="shared" ca="1" si="680"/>
        <v>-2.4268009169600086E-4</v>
      </c>
      <c r="CM425" s="240">
        <f t="shared" ca="1" si="681"/>
        <v>-4.4560868319789681E-4</v>
      </c>
      <c r="CN425" s="240">
        <f t="shared" ca="1" si="682"/>
        <v>2.4268009169599607E-4</v>
      </c>
      <c r="CO425" s="240">
        <f t="shared" ca="1" si="683"/>
        <v>4.4560868319789946E-4</v>
      </c>
      <c r="CP425" s="240">
        <f t="shared" ca="1" si="684"/>
        <v>-2.4268009169599127E-4</v>
      </c>
      <c r="CQ425" s="240">
        <f t="shared" ca="1" si="685"/>
        <v>-4.4560868319789518E-4</v>
      </c>
      <c r="CR425" s="240">
        <f t="shared" ca="1" si="686"/>
        <v>2.4268009169599913E-4</v>
      </c>
      <c r="CS425" s="240">
        <f t="shared" ca="1" si="687"/>
        <v>4.4560868319789778E-4</v>
      </c>
      <c r="CT425" s="240">
        <f t="shared" ca="1" si="688"/>
        <v>-2.4268009169599433E-4</v>
      </c>
      <c r="CU425" s="240">
        <f t="shared" ca="1" si="689"/>
        <v>-4.4560868319790039E-4</v>
      </c>
      <c r="CV425" s="240">
        <f t="shared" ca="1" si="690"/>
        <v>2.4268009169600219E-4</v>
      </c>
      <c r="CW425" s="240">
        <f t="shared" ca="1" si="691"/>
        <v>4.456086831978961E-4</v>
      </c>
      <c r="CX425" s="240">
        <f t="shared" ca="1" si="692"/>
        <v>-2.4268009169599737E-4</v>
      </c>
      <c r="CY425" s="240">
        <f t="shared" ca="1" si="693"/>
        <v>-4.4560868319789871E-4</v>
      </c>
      <c r="CZ425" s="240">
        <f t="shared" ca="1" si="694"/>
        <v>2.4268009169599257E-4</v>
      </c>
      <c r="DA425" s="240">
        <f t="shared" ca="1" si="695"/>
        <v>4.4560868319789442E-4</v>
      </c>
      <c r="DB425" s="240">
        <f t="shared" ca="1" si="696"/>
        <v>-2.4268009169600043E-4</v>
      </c>
      <c r="DC425" s="240">
        <f t="shared" ca="1" si="697"/>
        <v>-4.4560868319789708E-4</v>
      </c>
      <c r="DD425" s="240">
        <f t="shared" ca="1" si="698"/>
        <v>2.4268009169599563E-4</v>
      </c>
      <c r="DE425" s="240">
        <f t="shared" ca="1" si="699"/>
        <v>4.4560868319789968E-4</v>
      </c>
      <c r="DF425" s="240">
        <f t="shared" ca="1" si="700"/>
        <v>-2.4268009169600349E-4</v>
      </c>
      <c r="DG425" s="240">
        <f t="shared" ca="1" si="701"/>
        <v>-4.456086831978954E-4</v>
      </c>
      <c r="DH425" s="240">
        <f t="shared" ca="1" si="702"/>
        <v>2.426800916959987E-4</v>
      </c>
      <c r="DI425" s="240">
        <f t="shared" ca="1" si="703"/>
        <v>4.45608683197898E-4</v>
      </c>
      <c r="DJ425" s="240">
        <f t="shared" ca="1" si="704"/>
        <v>-2.4268009169599387E-4</v>
      </c>
      <c r="DK425" s="240">
        <f t="shared" ca="1" si="705"/>
        <v>-4.4560868319790066E-4</v>
      </c>
      <c r="DL425" s="240">
        <f t="shared" ca="1" si="706"/>
        <v>2.4268009169600173E-4</v>
      </c>
      <c r="DM425" s="240">
        <f t="shared" ca="1" si="707"/>
        <v>4.4560868319789637E-4</v>
      </c>
      <c r="DN425" s="240">
        <f t="shared" ca="1" si="708"/>
        <v>-2.4268009169599693E-4</v>
      </c>
      <c r="DO425" s="240">
        <f t="shared" ca="1" si="709"/>
        <v>-4.4560868319789898E-4</v>
      </c>
      <c r="DP425" s="240">
        <f t="shared" ca="1" si="710"/>
        <v>2.4268009169599214E-4</v>
      </c>
      <c r="DQ425" s="240">
        <f t="shared" ca="1" si="711"/>
        <v>4.4560868319789469E-4</v>
      </c>
      <c r="DR425" s="240">
        <f t="shared" ca="1" si="712"/>
        <v>-2.42680091696E-4</v>
      </c>
      <c r="DS425" s="240">
        <f t="shared" ca="1" si="713"/>
        <v>-4.456086831978973E-4</v>
      </c>
      <c r="DT425" s="240">
        <f t="shared" ca="1" si="714"/>
        <v>2.426800916959952E-4</v>
      </c>
      <c r="DU425" s="240">
        <f t="shared" ca="1" si="715"/>
        <v>4.456086831978999E-4</v>
      </c>
      <c r="DV425" s="240">
        <f t="shared" ca="1" si="716"/>
        <v>-2.426800916959904E-4</v>
      </c>
      <c r="DW425" s="240">
        <f t="shared" ca="1" si="717"/>
        <v>-4.4560868319789562E-4</v>
      </c>
      <c r="DX425" s="240">
        <f t="shared" ca="1" si="718"/>
        <v>2.4268009169599826E-4</v>
      </c>
      <c r="DY425" s="240">
        <f t="shared" ca="1" si="719"/>
        <v>4.4560868319789827E-4</v>
      </c>
      <c r="DZ425" s="240">
        <f t="shared" ca="1" si="720"/>
        <v>-2.4268009169599344E-4</v>
      </c>
      <c r="EA425" s="240">
        <f t="shared" ca="1" si="721"/>
        <v>-4.4560868319790087E-4</v>
      </c>
      <c r="EB425" s="240">
        <f t="shared" ca="1" si="722"/>
        <v>2.426800916960013E-4</v>
      </c>
      <c r="EC425" s="240">
        <f t="shared" ca="1" si="723"/>
        <v>4.4560868319789659E-4</v>
      </c>
      <c r="ED425" s="240">
        <f t="shared" ca="1" si="724"/>
        <v>-2.426800916959965E-4</v>
      </c>
      <c r="EE425" s="240">
        <f t="shared" ca="1" si="725"/>
        <v>-4.4560868319789919E-4</v>
      </c>
      <c r="EF425" s="240">
        <f t="shared" ca="1" si="726"/>
        <v>2.426800916959917E-4</v>
      </c>
      <c r="EG425" s="240">
        <f t="shared" ca="1" si="727"/>
        <v>4.4560868319789491E-4</v>
      </c>
      <c r="EH425" s="240">
        <f t="shared" ca="1" si="728"/>
        <v>-2.4268009169599956E-4</v>
      </c>
      <c r="EI425" s="240">
        <f t="shared" ca="1" si="729"/>
        <v>-4.4560868319789757E-4</v>
      </c>
      <c r="EJ425" s="240">
        <f t="shared" ca="1" si="730"/>
        <v>2.4268009169599476E-4</v>
      </c>
      <c r="EK425" s="240">
        <f t="shared" ca="1" si="731"/>
        <v>4.4560868319790017E-4</v>
      </c>
      <c r="EL425" s="240">
        <f t="shared" ca="1" si="732"/>
        <v>-2.4268009169600263E-4</v>
      </c>
      <c r="EM425" s="240">
        <f t="shared" ca="1" si="733"/>
        <v>-4.4560868319789589E-4</v>
      </c>
      <c r="EN425" s="240">
        <f t="shared" ca="1" si="734"/>
        <v>2.426800916959978E-4</v>
      </c>
      <c r="EO425" s="240">
        <f t="shared" ca="1" si="735"/>
        <v>4.4560868319789849E-4</v>
      </c>
      <c r="EP425" s="240">
        <f t="shared" ca="1" si="736"/>
        <v>-2.42680091695993E-4</v>
      </c>
      <c r="EQ425" s="240">
        <f t="shared" ca="1" si="737"/>
        <v>-4.4560868319790109E-4</v>
      </c>
      <c r="ER425" s="240">
        <f t="shared" ca="1" si="738"/>
        <v>2.4268009169600086E-4</v>
      </c>
      <c r="ES425" s="240">
        <f t="shared" ca="1" si="739"/>
        <v>4.4560868319789681E-4</v>
      </c>
      <c r="ET425" s="240">
        <f t="shared" ca="1" si="740"/>
        <v>-2.4268009169599607E-4</v>
      </c>
      <c r="EU425" s="240">
        <f t="shared" ca="1" si="741"/>
        <v>-4.4560868319789946E-4</v>
      </c>
      <c r="EV425" s="240">
        <f t="shared" ca="1" si="742"/>
        <v>2.4268009169599127E-4</v>
      </c>
      <c r="EW425" s="240">
        <f t="shared" ca="1" si="743"/>
        <v>4.4560868319789518E-4</v>
      </c>
      <c r="EX425" s="240">
        <f t="shared" ca="1" si="744"/>
        <v>-2.4268009169599913E-4</v>
      </c>
      <c r="EY425" s="240">
        <f t="shared" ca="1" si="745"/>
        <v>-4.4560868319789778E-4</v>
      </c>
      <c r="EZ425" s="240">
        <f t="shared" ca="1" si="746"/>
        <v>2.4268009169599433E-4</v>
      </c>
      <c r="FA425" s="240">
        <f t="shared" ca="1" si="747"/>
        <v>4.4560868319790039E-4</v>
      </c>
      <c r="FB425" s="240">
        <f t="shared" ca="1" si="748"/>
        <v>-2.4268009169598951E-4</v>
      </c>
      <c r="FC425" s="240">
        <f t="shared" ca="1" si="749"/>
        <v>-4.456086831978961E-4</v>
      </c>
      <c r="FD425" s="240">
        <f t="shared" ca="1" si="750"/>
        <v>2.4268009169599737E-4</v>
      </c>
      <c r="FE425" s="240">
        <f t="shared" ca="1" si="751"/>
        <v>4.4560868319789871E-4</v>
      </c>
      <c r="FF425" s="240">
        <f t="shared" ca="1" si="752"/>
        <v>-2.4268009169599257E-4</v>
      </c>
      <c r="FG425" s="240">
        <f t="shared" ca="1" si="753"/>
        <v>-4.4560868319790136E-4</v>
      </c>
      <c r="FH425" s="240">
        <f t="shared" ca="1" si="754"/>
        <v>2.4268009169600043E-4</v>
      </c>
      <c r="FI425" s="240">
        <f t="shared" ca="1" si="755"/>
        <v>4.4560868319789708E-4</v>
      </c>
      <c r="FJ425" s="240">
        <f t="shared" ca="1" si="756"/>
        <v>-2.4268009169599563E-4</v>
      </c>
      <c r="FK425" s="240">
        <f t="shared" ca="1" si="757"/>
        <v>-4.4560868319789968E-4</v>
      </c>
      <c r="FL425" s="240">
        <f t="shared" ca="1" si="758"/>
        <v>2.4268009169599083E-4</v>
      </c>
      <c r="FM425" s="240">
        <f t="shared" ca="1" si="759"/>
        <v>4.4560868319790228E-4</v>
      </c>
      <c r="FN425" s="240">
        <f t="shared" ca="1" si="760"/>
        <v>-2.4268009169598601E-4</v>
      </c>
      <c r="FO425" s="240">
        <f t="shared" ca="1" si="761"/>
        <v>-4.4560868319790494E-4</v>
      </c>
      <c r="FP425" s="240">
        <f t="shared" ca="1" si="762"/>
        <v>2.4268009169600656E-4</v>
      </c>
      <c r="FQ425" s="240">
        <f t="shared" ca="1" si="763"/>
        <v>4.4560868319789372E-4</v>
      </c>
      <c r="FR425" s="240">
        <f t="shared" ca="1" si="764"/>
        <v>-2.4268009169600173E-4</v>
      </c>
      <c r="FS425" s="240">
        <f t="shared" ca="1" si="765"/>
        <v>-4.4560868319789637E-4</v>
      </c>
      <c r="FT425" s="240">
        <f t="shared" ca="1" si="766"/>
        <v>2.4268009169599693E-4</v>
      </c>
      <c r="FU425" s="240">
        <f t="shared" ca="1" si="767"/>
        <v>4.4560868319789898E-4</v>
      </c>
      <c r="FV425" s="240">
        <f t="shared" ca="1" si="768"/>
        <v>-2.4268009169599214E-4</v>
      </c>
      <c r="FW425" s="240">
        <f t="shared" ca="1" si="769"/>
        <v>-4.4560868319790158E-4</v>
      </c>
      <c r="FX425" s="240">
        <f t="shared" ca="1" si="770"/>
        <v>2.4268009169598734E-4</v>
      </c>
      <c r="FY425" s="240">
        <f t="shared" ca="1" si="771"/>
        <v>4.4560868319790418E-4</v>
      </c>
      <c r="FZ425" s="240">
        <f t="shared" ca="1" si="772"/>
        <v>-2.4268009169598251E-4</v>
      </c>
      <c r="GA425" s="240">
        <f t="shared" ca="1" si="773"/>
        <v>-4.4560868319789301E-4</v>
      </c>
      <c r="GB425" s="240">
        <f t="shared" ca="1" si="774"/>
        <v>2.4268009169600306E-4</v>
      </c>
      <c r="GC425" s="240">
        <f t="shared" ca="1" si="775"/>
        <v>4.4560868319789562E-4</v>
      </c>
      <c r="GD425" s="240">
        <f t="shared" ca="1" si="776"/>
        <v>-2.4268009169599826E-4</v>
      </c>
      <c r="GE425" s="240">
        <f t="shared" ca="1" si="777"/>
        <v>-4.4560868319789827E-4</v>
      </c>
      <c r="GF425" s="240">
        <f t="shared" ca="1" si="778"/>
        <v>2.4268009169599344E-4</v>
      </c>
      <c r="GG425" s="240">
        <f t="shared" ca="1" si="779"/>
        <v>4.4560868319790087E-4</v>
      </c>
      <c r="GH425" s="240">
        <f t="shared" ca="1" si="780"/>
        <v>-2.4268009169598864E-4</v>
      </c>
      <c r="GI425" s="240">
        <f t="shared" ca="1" si="781"/>
        <v>-4.4560868319790348E-4</v>
      </c>
      <c r="GJ425" s="240">
        <f t="shared" ca="1" si="782"/>
        <v>2.4268009169598384E-4</v>
      </c>
      <c r="GK425" s="240">
        <f t="shared" ca="1" si="783"/>
        <v>4.4560868319789231E-4</v>
      </c>
      <c r="GL425" s="240">
        <f t="shared" ca="1" si="784"/>
        <v>-2.4268009169600436E-4</v>
      </c>
      <c r="GM425" s="240">
        <f t="shared" ca="1" si="785"/>
        <v>-4.4560868319789491E-4</v>
      </c>
      <c r="GN425" s="240">
        <f t="shared" ca="1" si="786"/>
        <v>2.4268009169599956E-4</v>
      </c>
      <c r="GO425" s="240">
        <f t="shared" ca="1" si="787"/>
        <v>4.4560868319789757E-4</v>
      </c>
      <c r="GP425" s="240">
        <f t="shared" ca="1" si="788"/>
        <v>-2.4268009169599476E-4</v>
      </c>
      <c r="GQ425" s="240">
        <f t="shared" ca="1" si="789"/>
        <v>-4.4560868319790017E-4</v>
      </c>
      <c r="GR425" s="240">
        <f t="shared" ca="1" si="790"/>
        <v>2.4268009169598994E-4</v>
      </c>
      <c r="GS425" s="240">
        <f t="shared" ca="1" si="791"/>
        <v>4.4560868319790277E-4</v>
      </c>
      <c r="GT425" s="240">
        <f t="shared" ca="1" si="792"/>
        <v>-2.4268009169598514E-4</v>
      </c>
      <c r="GU425" s="240">
        <f t="shared" ca="1" si="793"/>
        <v>-4.4560868319790537E-4</v>
      </c>
      <c r="GV425" s="240">
        <f t="shared" ca="1" si="794"/>
        <v>2.4268009169600566E-4</v>
      </c>
      <c r="GW425" s="240">
        <f t="shared" ca="1" si="795"/>
        <v>4.4560868319789421E-4</v>
      </c>
      <c r="GX425" s="240">
        <f t="shared" ca="1" si="796"/>
        <v>-2.4268009169600086E-4</v>
      </c>
      <c r="GY425" s="240">
        <f t="shared" ca="1" si="797"/>
        <v>-4.4560868319789681E-4</v>
      </c>
      <c r="GZ425" s="240">
        <f t="shared" ca="1" si="798"/>
        <v>2.4268009169599607E-4</v>
      </c>
      <c r="HA425" s="240">
        <f t="shared" ca="1" si="799"/>
        <v>4.4560868319789946E-4</v>
      </c>
      <c r="HB425" s="240">
        <f t="shared" ca="1" si="800"/>
        <v>-2.4268009169599127E-4</v>
      </c>
      <c r="HC425" s="240">
        <f t="shared" ca="1" si="801"/>
        <v>-4.4560868319790207E-4</v>
      </c>
      <c r="HD425" s="240">
        <f t="shared" ca="1" si="802"/>
        <v>2.4268009169598647E-4</v>
      </c>
      <c r="HE425" s="240">
        <f t="shared" ca="1" si="803"/>
        <v>4.4560868319790467E-4</v>
      </c>
      <c r="HF425" s="240">
        <f t="shared" ca="1" si="804"/>
        <v>-2.4268009169600699E-4</v>
      </c>
      <c r="HG425" s="240">
        <f t="shared" ca="1" si="805"/>
        <v>-4.456086831978935E-4</v>
      </c>
      <c r="HH425" s="240">
        <f t="shared" ca="1" si="806"/>
        <v>2.4268009169600219E-4</v>
      </c>
      <c r="HI425" s="240">
        <f t="shared" ca="1" si="807"/>
        <v>4.456086831978961E-4</v>
      </c>
      <c r="HJ425" s="240">
        <f t="shared" ca="1" si="808"/>
        <v>-2.4268009169599737E-4</v>
      </c>
      <c r="HK425" s="240">
        <f t="shared" ca="1" si="809"/>
        <v>-4.4560868319789871E-4</v>
      </c>
      <c r="HL425" s="240">
        <f t="shared" ca="1" si="810"/>
        <v>2.4268009169599257E-4</v>
      </c>
      <c r="HM425" s="240">
        <f t="shared" ca="1" si="811"/>
        <v>4.4560868319790136E-4</v>
      </c>
      <c r="HN425" s="240">
        <f t="shared" ca="1" si="812"/>
        <v>-2.4268009169598777E-4</v>
      </c>
      <c r="HO425" s="240">
        <f t="shared" ca="1" si="813"/>
        <v>-4.4560868319790396E-4</v>
      </c>
      <c r="HP425" s="240">
        <f t="shared" ca="1" si="814"/>
        <v>2.4268009169598297E-4</v>
      </c>
      <c r="HQ425" s="240">
        <f t="shared" ca="1" si="815"/>
        <v>4.456086831978928E-4</v>
      </c>
      <c r="HR425" s="240">
        <f t="shared" ca="1" si="816"/>
        <v>-2.4268009169600349E-4</v>
      </c>
      <c r="HS425" s="240">
        <f t="shared" ca="1" si="817"/>
        <v>-4.456086831978954E-4</v>
      </c>
      <c r="HT425" s="240">
        <f t="shared" ca="1" si="818"/>
        <v>2.426800916959987E-4</v>
      </c>
      <c r="HU425" s="240">
        <f t="shared" ca="1" si="819"/>
        <v>4.45608683197898E-4</v>
      </c>
      <c r="HV425" s="240">
        <f t="shared" ca="1" si="820"/>
        <v>-2.4268009169599387E-4</v>
      </c>
      <c r="HW425" s="240">
        <f t="shared" ca="1" si="821"/>
        <v>-4.4560868319790066E-4</v>
      </c>
      <c r="HX425" s="240">
        <f t="shared" ca="1" si="822"/>
        <v>2.4268009169598907E-4</v>
      </c>
      <c r="HY425" s="240">
        <f t="shared" ca="1" si="823"/>
        <v>4.4560868319790326E-4</v>
      </c>
      <c r="HZ425" s="240">
        <f t="shared" ca="1" si="824"/>
        <v>-2.4268009169598428E-4</v>
      </c>
      <c r="IA425" s="240">
        <f t="shared" ca="1" si="825"/>
        <v>-4.4560868319790586E-4</v>
      </c>
      <c r="IB425" s="240">
        <f t="shared" ca="1" si="826"/>
        <v>2.4268009169600479E-4</v>
      </c>
      <c r="IC425" s="240">
        <f t="shared" ca="1" si="827"/>
        <v>4.4560868319789469E-4</v>
      </c>
      <c r="ID425" s="240">
        <f t="shared" ca="1" si="828"/>
        <v>-2.42680091696E-4</v>
      </c>
      <c r="IE425" s="240">
        <f t="shared" ca="1" si="829"/>
        <v>4.4560868319789469E-4</v>
      </c>
      <c r="IF425" s="240">
        <f t="shared" ca="1" si="830"/>
        <v>2.426800916959952E-4</v>
      </c>
      <c r="IG425" s="240">
        <f t="shared" ca="1" si="831"/>
        <v>4.456086831978999E-4</v>
      </c>
      <c r="IH425" s="240">
        <f t="shared" ca="1" si="832"/>
        <v>-2.426800916959904E-4</v>
      </c>
      <c r="II425" s="240">
        <f t="shared" ca="1" si="833"/>
        <v>-4.4560868319790255E-4</v>
      </c>
      <c r="IJ425" s="240">
        <f t="shared" ca="1" si="834"/>
        <v>2.4268009169598558E-4</v>
      </c>
      <c r="IK425" s="240">
        <f t="shared" ca="1" si="835"/>
        <v>4.4560868319790516E-4</v>
      </c>
      <c r="IL425" s="240">
        <f t="shared" ca="1" si="836"/>
        <v>-2.4268009169598078E-4</v>
      </c>
      <c r="IM425" s="240">
        <f t="shared" ca="1" si="837"/>
        <v>-4.4560868319789399E-4</v>
      </c>
      <c r="IN425" s="240">
        <f t="shared" ca="1" si="838"/>
        <v>2.426800916960013E-4</v>
      </c>
      <c r="IO425" s="240">
        <f t="shared" ca="1" si="839"/>
        <v>4.4560868319789659E-4</v>
      </c>
      <c r="IP425" s="240">
        <f t="shared" ca="1" si="840"/>
        <v>-2.426800916959965E-4</v>
      </c>
      <c r="IQ425" s="240">
        <f t="shared" ca="1" si="841"/>
        <v>-4.4560868319789919E-4</v>
      </c>
      <c r="IR425" s="240">
        <f t="shared" ca="1" si="842"/>
        <v>2.426800916959917E-4</v>
      </c>
      <c r="IS425" s="240">
        <f t="shared" ca="1" si="843"/>
        <v>4.456086831979018E-4</v>
      </c>
      <c r="IT425" s="240">
        <f t="shared" ca="1" si="844"/>
        <v>-2.426800916959869E-4</v>
      </c>
      <c r="IU425" s="240">
        <f t="shared" ca="1" si="845"/>
        <v>-4.4560868319790445E-4</v>
      </c>
      <c r="IV425" s="240">
        <f t="shared" ca="1" si="846"/>
        <v>2.4268009169598208E-4</v>
      </c>
      <c r="IW425" s="240">
        <f t="shared" ca="1" si="847"/>
        <v>4.4560868319789328E-4</v>
      </c>
      <c r="IX425" s="240">
        <f t="shared" ca="1" si="848"/>
        <v>-2.4268009169600263E-4</v>
      </c>
      <c r="IY425" s="240">
        <f t="shared" ca="1" si="849"/>
        <v>-4.4560868319789589E-4</v>
      </c>
      <c r="IZ425" s="240">
        <f t="shared" ca="1" si="850"/>
        <v>2.426800916959978E-4</v>
      </c>
      <c r="JA425" s="240">
        <f t="shared" ca="1" si="851"/>
        <v>4.4560868319789849E-4</v>
      </c>
      <c r="JB425" s="240">
        <f t="shared" ca="1" si="852"/>
        <v>-2.42680091695993E-4</v>
      </c>
    </row>
    <row r="426" spans="2:262">
      <c r="B426" s="248">
        <v>65</v>
      </c>
      <c r="C426" s="247">
        <f t="shared" si="853"/>
        <v>1.2695312500000007E-3</v>
      </c>
      <c r="D426" s="244">
        <f t="shared" ref="D426:D489" ca="1" si="855">Vo_set2+E426</f>
        <v>12.04052182882703</v>
      </c>
      <c r="E426" s="243">
        <f ca="1">BS361</f>
        <v>4.0521828827030829E-2</v>
      </c>
      <c r="F426" s="242">
        <v>65</v>
      </c>
      <c r="G426" s="240">
        <f t="shared" ref="G426:G489" ca="1" si="856">2*IMREAL(K165)*COS(2*PI()*B165*1/Nt_load2)-2*IMAGINARY(K165)*SIN(2*PI()*B165*1/Nt_load2)</f>
        <v>1.9219808543822467E-4</v>
      </c>
      <c r="H426" s="240">
        <f t="shared" ref="H426:H489" ca="1" si="857">2*IMREAL(K165)*COS(2*PI()*B165*2/Nt_load2)-2*IMAGINARY(K165)*SIN(2*PI()*B165*2/Nt_load2)</f>
        <v>-1.857011144053929E-4</v>
      </c>
      <c r="I426" s="240">
        <f t="shared" ref="I426:I489" ca="1" si="858">2*IMREAL(K165)*COS(2*PI()*B165*3/Nt_load2)-2*IMAGINARY(K165)*SIN(2*PI()*B165*3/Nt_load2)</f>
        <v>-1.8308341846706025E-4</v>
      </c>
      <c r="J426" s="240">
        <f t="shared" ref="J426:J489" ca="1" si="859">2*IMREAL(K165)*COS(2*PI()*B165*4/Nt_load2)-2*IMAGINARY(K165)*SIN(2*PI()*B165*4/Nt_load2)</f>
        <v>1.9468729842810506E-4</v>
      </c>
      <c r="K426" s="240">
        <f t="shared" ref="K426:K489" ca="1" si="860">2*IMREAL(K165)*COS(2*PI()*B165*5/Nt_load2)-2*IMAGINARY(K165)*SIN(2*PI()*B165*5/Nt_load2)</f>
        <v>1.7352768750459525E-4</v>
      </c>
      <c r="L426" s="240">
        <f t="shared" ref="L426:L489" ca="1" si="861">2*IMREAL(K165)*COS(2*PI()*B165*6/Nt_load2)-2*IMAGINARY(K165)*SIN(2*PI()*B165*6/Nt_load2)</f>
        <v>-2.0320446369631061E-4</v>
      </c>
      <c r="M426" s="240">
        <f t="shared" ref="M426:M489" ca="1" si="862">2*IMREAL(K165)*COS(2*PI()*B165*7/Nt_load2)-2*IMAGINARY(K165)*SIN(2*PI()*B165*7/Nt_load2)</f>
        <v>-1.6355391314370151E-4</v>
      </c>
      <c r="N426" s="240">
        <f t="shared" ref="N426:N489" ca="1" si="863">2*IMREAL(K165)*COS(2*PI()*B165*8/Nt_load2)-2*IMAGINARY(K165)*SIN(2*PI()*B165*8/Nt_load2)</f>
        <v>2.112320916128628E-4</v>
      </c>
      <c r="O426" s="240">
        <f t="shared" ref="O426:O489" ca="1" si="864">2*IMREAL(K165)*COS(2*PI()*B165*9/Nt_load2)-2*IMAGINARY(K165)*SIN(2*PI()*B165*9/Nt_load2)</f>
        <v>1.5318612308041319E-4</v>
      </c>
      <c r="P426" s="240">
        <f t="shared" ref="P426:P489" ca="1" si="865">2*IMREAL(K165)*COS(2*PI()*B165*10/Nt_load2)-2*IMAGINARY(K165)*SIN(2*PI()*B165*10/Nt_load2)</f>
        <v>-2.1875084291897353E-4</v>
      </c>
      <c r="Q426" s="240">
        <f t="shared" ref="Q426:Q489" ca="1" si="866">2*IMREAL(K165)*COS(2*PI()*B165*11/Nt_load2)-2*IMAGINARY(K165)*SIN(2*PI()*B165*11/Nt_load2)</f>
        <v>-1.4244929422910517E-4</v>
      </c>
      <c r="R426" s="240">
        <f t="shared" ref="R426:R489" ca="1" si="867">2*IMREAL(K165)*COS(2*PI()*B165*12/Nt_load2)-2*IMAGINARY(K165)*SIN(2*PI()*B165*12/Nt_load2)</f>
        <v>2.2574260428418158E-4</v>
      </c>
      <c r="S426" s="240">
        <f t="shared" ref="S426:S489" ca="1" si="868">2*IMREAL(K165)*COS(2*PI()*B165*13/Nt_load2)-2*IMAGINARY(K165)*SIN(2*PI()*B165*13/Nt_load2)</f>
        <v>1.3136929255091394E-4</v>
      </c>
      <c r="T426" s="240">
        <f t="shared" ref="T426:T489" ca="1" si="869">2*IMREAL(K165)*COS(2*PI()*B165*14/Nt_load2)-2*IMAGINARY(K165)*SIN(2*PI()*B165*14/Nt_load2)</f>
        <v>-2.3219053194295188E-4</v>
      </c>
      <c r="U426" s="241">
        <f t="shared" ref="U426:U489" ca="1" si="870">2*IMREAL(K165)*COS(2*PI()*B165*15/Nt_load2)-2*IMAGINARY(K165)*SIN(2*PI()*B165*15/Nt_load2)</f>
        <v>-1.1997281074037729E-4</v>
      </c>
      <c r="V426" s="240">
        <f t="shared" ref="V426:V489" ca="1" si="871">2*IMREAL(K165)*COS(2*PI()*B165*16/Nt_load2)-2*IMAGINARY(K165)*SIN(2*PI()*B165*16/Nt_load2)</f>
        <v>2.3807909227278347E-4</v>
      </c>
      <c r="W426" s="240">
        <f t="shared" ref="W426:W489" ca="1" si="872">2*IMREAL(K165)*COS(2*PI()*B165*17/Nt_load2)-2*IMAGINARY(K165)*SIN(2*PI()*B165*17/Nt_load2)</f>
        <v>1.0828730392038911E-4</v>
      </c>
      <c r="X426" s="240">
        <f t="shared" ref="X426:X489" ca="1" si="873">2*IMREAL(K165)*COS(2*PI()*B165*18/Nt_load2)-2*IMAGINARY(K165)*SIN(2*PI()*B165*18/Nt_load2)</f>
        <v>-2.4339409921606429E-4</v>
      </c>
      <c r="Y426" s="240">
        <f t="shared" ref="Y426:Y489" ca="1" si="874">2*IMREAL(K165)*COS(2*PI()*B165*19/Nt_load2)-2*IMAGINARY(K165)*SIN(2*PI()*B165*19/Nt_load2)</f>
        <v>-9.6340923500410017E-5</v>
      </c>
      <c r="Z426" s="240">
        <f t="shared" ref="Z426:Z489" ca="1" si="875">2*IMREAL(K165)*COS(2*PI()*B165*20/Nt_load2)-2*IMAGINARY(K165)*SIN(2*PI()*B165*20/Nt_load2)</f>
        <v>2.4812274845552806E-4</v>
      </c>
      <c r="AA426" s="240">
        <f t="shared" ref="AA426:AA489" ca="1" si="876">2*IMREAL(K165)*COS(2*PI()*B165*21/Nt_load2)-2*IMAGINARY(K165)*SIN(2*PI()*B165*21/Nt_load2)</f>
        <v>8.4162449357249244E-5</v>
      </c>
      <c r="AB426" s="240">
        <f t="shared" ref="AB426:AB489" ca="1" si="877">2*IMREAL(K165)*COS(2*PI()*B165*22/Nt_load2)-2*IMAGINARY(K165)*SIN(2*PI()*B165*22/Nt_load2)</f>
        <v>-2.522536482609765E-4</v>
      </c>
      <c r="AC426" s="240">
        <f t="shared" ref="AC426:AC489" ca="1" si="878">2*IMREAL(K165)*COS(2*PI()*B165*23/Nt_load2)-2*IMAGINARY(K165)*SIN(2*PI()*B165*23/Nt_load2)</f>
        <v>-7.1781220501826958E-5</v>
      </c>
      <c r="AD426" s="240">
        <f t="shared" ref="AD426:AD489" ca="1" si="879">2*IMREAL(K165)*COS(2*PI()*B165*24/Nt_load2)-2*IMAGINARY(K165)*SIN(2*PI()*B165*24/Nt_load2)</f>
        <v>2.5577684693295436E-4</v>
      </c>
      <c r="AE426" s="240">
        <f t="shared" ref="AE426:AE489" ca="1" si="880">2*IMREAL(K165)*COS(2*PI()*B165*25/Nt_load2)-2*IMAGINARY(K165)*SIN(2*PI()*B165*25/Nt_load2)</f>
        <v>5.9227064398925233E-5</v>
      </c>
      <c r="AF426" s="240">
        <f t="shared" ref="AF426:AF489" ca="1" si="881">2*IMREAL(K165)*COS(2*PI()*B165*26/Nt_load2)-2*IMAGINARY(K165)*SIN(2*PI()*B165*26/Nt_load2)</f>
        <v>-2.5868385677726491E-4</v>
      </c>
      <c r="AG426" s="240">
        <f t="shared" ref="AG426:AG489" ca="1" si="882">2*IMREAL(K165)*COS(2*PI()*B165*27/Nt_load2)-2*IMAGINARY(K165)*SIN(2*PI()*B165*27/Nt_load2)</f>
        <v>-4.6530225110206466E-5</v>
      </c>
      <c r="AH426" s="240">
        <f t="shared" ref="AH426:AH489" ca="1" si="883">2*IMREAL(K165)*COS(2*PI()*B165*28/Nt_load2)-2*IMAGINARY(K165)*SIN(2*PI()*B165*28/Nt_load2)</f>
        <v>2.6096767455256894E-4</v>
      </c>
      <c r="AI426" s="240">
        <f t="shared" ref="AI426:AI489" ca="1" si="884">2*IMREAL(K165)*COS(2*PI()*B165*29/Nt_load2)-2*IMAGINARY(K165)*SIN(2*PI()*B165*29/Nt_load2)</f>
        <v>3.3721290433630892E-5</v>
      </c>
      <c r="AJ426" s="240">
        <f t="shared" ref="AJ426:AJ489" ca="1" si="885">2*IMREAL(K165)*COS(2*PI()*B165*30/Nt_load2)-2*IMAGINARY(K165)*SIN(2*PI()*B165*30/Nt_load2)</f>
        <v>-2.6262279834180749E-4</v>
      </c>
      <c r="AK426" s="240">
        <f t="shared" ref="AK426:AK489" ca="1" si="886">2*IMREAL(K165)*COS(2*PI()*B165*31/Nt_load2)-2*IMAGINARY(K165)*SIN(2*PI()*B165*31/Nt_load2)</f>
        <v>-2.0831118214764506E-5</v>
      </c>
      <c r="AL426" s="240">
        <f t="shared" ref="AL426:AL489" ca="1" si="887">2*IMREAL(K165)*COS(2*PI()*B165*32/Nt_load2)-2*IMAGINARY(K165)*SIN(2*PI()*B165*32/Nt_load2)</f>
        <v>2.6364524080680024E-4</v>
      </c>
      <c r="AM426" s="240">
        <f t="shared" ref="AM426:AM489" ca="1" si="888">2*IMREAL(K165)*COS(2*PI()*B165*33/Nt_load2)-2*IMAGINARY(K165)*SIN(2*PI()*B165*33/Nt_load2)</f>
        <v>7.8907620075301078E-6</v>
      </c>
      <c r="AN426" s="240">
        <f t="shared" ref="AN426:AN489" ca="1" si="889">2*IMREAL(K165)*COS(2*PI()*B165*34/Nt_load2)-2*IMAGINARY(K165)*SIN(2*PI()*B165*34/Nt_load2)</f>
        <v>-2.6403253879409363E-4</v>
      </c>
      <c r="AO426" s="240">
        <f t="shared" ref="AO426:AO489" ca="1" si="890">2*IMREAL(K165)*COS(2*PI()*B165*35/Nt_load2)-2*IMAGINARY(K165)*SIN(2*PI()*B165*35/Nt_load2)</f>
        <v>5.0686037365313896E-6</v>
      </c>
      <c r="AP426" s="240">
        <f t="shared" ref="AP426:AP489" ca="1" si="891">2*IMREAL(K165)*COS(2*PI()*B165*36/Nt_load2)-2*IMAGINARY(K165)*SIN(2*PI()*B165*36/Nt_load2)</f>
        <v>2.6378375926891301E-4</v>
      </c>
      <c r="AQ426" s="240">
        <f t="shared" ref="AQ426:AQ489" ca="1" si="892">2*IMREAL(K165)*COS(2*PI()*B165*37/Nt_load2)-2*IMAGINARY(K165)*SIN(2*PI()*B165*37/Nt_load2)</f>
        <v>-1.8015758770234316E-5</v>
      </c>
      <c r="AR426" s="240">
        <f t="shared" ref="AR426:AR489" ca="1" si="893">2*IMREAL(K165)*COS(2*PI()*B165*38/Nt_load2)-2*IMAGINARY(K165)*SIN(2*PI()*B165*38/Nt_load2)</f>
        <v>-2.6289950156292512E-4</v>
      </c>
      <c r="AS426" s="240">
        <f t="shared" ref="AS426:AS489" ca="1" si="894">2*IMREAL(K165)*COS(2*PI()*B165*39/Nt_load2)-2*IMAGINARY(K165)*SIN(2*PI()*B165*39/Nt_load2)</f>
        <v>3.0919512263065672E-5</v>
      </c>
      <c r="AT426" s="240">
        <f t="shared" ref="AT426:AT489" ca="1" si="895">2*IMREAL(K165)*COS(2*PI()*B165*40/Nt_load2)-2*IMAGINARY(K165)*SIN(2*PI()*B165*40/Nt_load2)</f>
        <v>2.6138189593039534E-4</v>
      </c>
      <c r="AU426" s="240">
        <f t="shared" ref="AU426:AU489" ca="1" si="896">2*IMREAL(K165)*COS(2*PI()*B165*41/Nt_load2)-2*IMAGINARY(K165)*SIN(2*PI()*B165*41/Nt_load2)</f>
        <v>-4.3748777942625874E-5</v>
      </c>
      <c r="AV426" s="240">
        <f t="shared" ref="AV426:AV489" ca="1" si="897">2*IMREAL(K165)*COS(2*PI()*B165*42/Nt_load2)-2*IMAGINARY(K165)*SIN(2*PI()*B165*42/Nt_load2)</f>
        <v>-2.5923459841621904E-4</v>
      </c>
      <c r="AW426" s="240">
        <f t="shared" ref="AW426:AW489" ca="1" si="898">2*IMREAL(K165)*COS(2*PI()*B165*43/Nt_load2)-2*IMAGINARY(K165)*SIN(2*PI()*B165*43/Nt_load2)</f>
        <v>5.6472648984180087E-5</v>
      </c>
      <c r="AX426" s="240">
        <f t="shared" ref="AX426:AX489" ca="1" si="899">2*IMREAL(K165)*COS(2*PI()*B165*44/Nt_load2)-2*IMAGINARY(K165)*SIN(2*PI()*B165*44/Nt_load2)</f>
        <v>2.5646278204818944E-4</v>
      </c>
      <c r="AY426" s="240">
        <f t="shared" ref="AY426:AY489" ca="1" si="900">2*IMREAL(K165)*COS(2*PI()*B165*45/Nt_load2)-2*IMAGINARY(K165)*SIN(2*PI()*B165*45/Nt_load2)</f>
        <v>-6.9060472467911589E-5</v>
      </c>
      <c r="AZ426" s="240">
        <f t="shared" ref="AZ426:AZ489" ca="1" si="901">2*IMREAL(K165)*COS(2*PI()*B165*46/Nt_load2)-2*IMAGINARY(K165)*SIN(2*PI()*B165*46/Nt_load2)</f>
        <v>-2.5307312437471813E-4</v>
      </c>
      <c r="BA426" s="240">
        <f t="shared" ref="BA426:BA489" ca="1" si="902">2*IMREAL(K165)*COS(2*PI()*B165*47/Nt_load2)-2*IMAGINARY(K165)*SIN(2*PI()*B165*47/Nt_load2)</f>
        <v>8.1481923224488505E-5</v>
      </c>
      <c r="BB426" s="240">
        <f t="shared" ref="BB426:BB489" ca="1" si="903">2*IMREAL(K165)*COS(2*PI()*B165*48/Nt_load2)-2*IMAGINARY(K165)*SIN(2*PI()*B165*48/Nt_load2)</f>
        <v>2.4907379137804149E-4</v>
      </c>
      <c r="BC426" s="240">
        <f t="shared" ref="BC426:BC489" ca="1" si="904">2*IMREAL(K165)*COS(2*PI()*B165*49/Nt_load2)-2*IMAGINARY(K165)*SIN(2*PI()*B165*49/Nt_load2)</f>
        <v>-9.3707076891040507E-5</v>
      </c>
      <c r="BD426" s="240">
        <f t="shared" ref="BD426:BD489" ca="1" si="905">2*IMREAL(K165)*COS(2*PI()*B165*50/Nt_load2)-2*IMAGINARY(K165)*SIN(2*PI()*B165*50/Nt_load2)</f>
        <v>-2.4447441780164772E-4</v>
      </c>
      <c r="BE426" s="240">
        <f t="shared" ref="BE426:BE489" ca="1" si="906">2*IMREAL(K165)*COS(2*PI()*B165*51/Nt_load2)-2*IMAGINARY(K165)*SIN(2*PI()*B165*51/Nt_load2)</f>
        <v>1.0570648200159489E-4</v>
      </c>
      <c r="BF426" s="240">
        <f t="shared" ref="BF426:BF489" ca="1" si="907">2*IMREAL(K165)*COS(2*PI()*B165*52/Nt_load2)-2*IMAGINARY(K165)*SIN(2*PI()*B165*52/Nt_load2)</f>
        <v>2.392860839393384E-4</v>
      </c>
      <c r="BG426" s="240">
        <f t="shared" ref="BG426:BG489" ca="1" si="908">2*IMREAL(K165)*COS(2*PI()*B165*53/Nt_load2)-2*IMAGINARY(K165)*SIN(2*PI()*B165*53/Nt_load2)</f>
        <v>-1.1745123093820971E-4</v>
      </c>
      <c r="BH426" s="240">
        <f t="shared" ref="BH426:BH489" ca="1" si="909">2*IMREAL(K165)*COS(2*PI()*B165*54/Nt_load2)-2*IMAGINARY(K165)*SIN(2*PI()*B165*54/Nt_load2)</f>
        <v>-2.3352128894183516E-4</v>
      </c>
      <c r="BI426" s="240">
        <f t="shared" ref="BI426:BI489" ca="1" si="910">2*IMREAL(K165)*COS(2*PI()*B165*55/Nt_load2)-2*IMAGINARY(K165)*SIN(2*PI()*B165*55/Nt_load2)</f>
        <v>1.2891302957198161E-4</v>
      </c>
      <c r="BJ426" s="240">
        <f t="shared" ref="BJ426:BJ489" ca="1" si="911">2*IMREAL(K165)*COS(2*PI()*B165*56/Nt_load2)-2*IMAGINARY(K165)*SIN(2*PI()*B165*56/Nt_load2)</f>
        <v>2.2719392070522196E-4</v>
      </c>
      <c r="BK426" s="240">
        <f t="shared" ref="BK426:BK489" ca="1" si="912">2*IMREAL(K165)*COS(2*PI()*B165*57/Nt_load2)-2*IMAGINARY(K165)*SIN(2*PI()*B165*57/Nt_load2)</f>
        <v>-1.4006426542607006E-4</v>
      </c>
      <c r="BL426" s="240">
        <f t="shared" ref="BL426:BL489" ca="1" si="913">2*IMREAL(K165)*COS(2*PI()*B165*58/Nt_load2)-2*IMAGINARY(K165)*SIN(2*PI()*B165*58/Nt_load2)</f>
        <v>-2.203192224137908E-4</v>
      </c>
      <c r="BM426" s="240">
        <f t="shared" ref="BM426:BM489" ca="1" si="914">2*IMREAL(K165)*COS(2*PI()*B165*59/Nt_load2)-2*IMAGINARY(K165)*SIN(2*PI()*B165*59/Nt_load2)</f>
        <v>1.5087807419656316E-4</v>
      </c>
      <c r="BN426" s="240">
        <f t="shared" ref="BN426:BN489" ca="1" si="915">2*IMREAL(K165)*COS(2*PI()*B165*60/Nt_load2)-2*IMAGINARY(K165)*SIN(2*PI()*B165*60/Nt_load2)</f>
        <v>2.1291375581788209E-4</v>
      </c>
      <c r="BO426" s="240">
        <f t="shared" ref="BO426:BO489" ca="1" si="916">2*IMREAL(K165)*COS(2*PI()*B165*61/Nt_load2)-2*IMAGINARY(K165)*SIN(2*PI()*B165*61/Nt_load2)</f>
        <v>-1.6132840447095835E-4</v>
      </c>
      <c r="BP426" s="240">
        <f t="shared" ref="BP426:BP489" ca="1" si="917">2*IMREAL(K165)*COS(2*PI()*B165*62/Nt_load2)-2*IMAGINARY(K165)*SIN(2*PI()*B165*62/Nt_load2)</f>
        <v>-2.0499536133516342E-4</v>
      </c>
      <c r="BQ426" s="240">
        <f t="shared" ref="BQ426:BQ489" ca="1" si="918">2*IMREAL(K165)*COS(2*PI()*B165*63/Nt_load2)-2*IMAGINARY(K165)*SIN(2*PI()*B165*63/Nt_load2)</f>
        <v>1.7139008048828661E-4</v>
      </c>
      <c r="BR426" s="240">
        <f t="shared" ref="BR426:BR489" ca="1" si="919">2*IMREAL(K165)*COS(2*PI()*B165*64/Nt_load2)-2*IMAGINARY(K165)*SIN(2*PI()*B165*64/Nt_load2)</f>
        <v>1.9658311507151765E-4</v>
      </c>
      <c r="BS426" s="240">
        <f t="shared" ref="BS426:BS489" ca="1" si="920">2*IMREAL(K165)*COS(2*PI()*B165*65/Nt_load2)-2*IMAGINARY(K165)*SIN(2*PI()*B165*65/Nt_load2)</f>
        <v>-1.8103886278971767E-4</v>
      </c>
      <c r="BT426" s="240">
        <f t="shared" ref="BT426:BT489" ca="1" si="921">2*IMREAL(K165)*COS(2*PI()*B165*66/Nt_load2)-2*IMAGINARY(K165)*SIN(2*PI()*B165*66/Nt_load2)</f>
        <v>-1.8769728286501739E-4</v>
      </c>
      <c r="BU426" s="240">
        <f t="shared" ref="BU426:BU489" ca="1" si="922">2*IMREAL(K165)*COS(2*PI()*B165*67/Nt_load2)-2*IMAGINARY(K165)*SIN(2*PI()*B165*67/Nt_load2)</f>
        <v>1.902515066135594E-4</v>
      </c>
      <c r="BV426" s="240">
        <f t="shared" ref="BV426:BV489" ca="1" si="923">2*IMREAL(K165)*COS(2*PI()*B165*68/Nt_load2)-2*IMAGINARY(K165)*SIN(2*PI()*B165*68/Nt_load2)</f>
        <v>1.7835927146375239E-4</v>
      </c>
      <c r="BW426" s="240">
        <f t="shared" ref="BW426:BW489" ca="1" si="924">2*IMREAL(K165)*COS(2*PI()*B165*69/Nt_load2)-2*IMAGINARY(K165)*SIN(2*PI()*B165*69/Nt_load2)</f>
        <v>-1.990058178939026E-4</v>
      </c>
      <c r="BX426" s="240">
        <f t="shared" ref="BX426:BX489" ca="1" si="925">2*IMREAL(K165)*COS(2*PI()*B165*70/Nt_load2)-2*IMAGINARY(K165)*SIN(2*PI()*B165*70/Nt_load2)</f>
        <v>-1.6859157695510684E-4</v>
      </c>
      <c r="BY426" s="240">
        <f t="shared" ref="BY426:BY489" ca="1" si="926">2*IMREAL(K165)*COS(2*PI()*B165*71/Nt_load2)-2*IMAGINARY(K165)*SIN(2*PI()*B165*71/Nt_load2)</f>
        <v>2.0728070672808852E-4</v>
      </c>
      <c r="BZ426" s="240">
        <f t="shared" ref="BZ426:BZ489" ca="1" si="927">2*IMREAL(K165)*COS(2*PI()*B165*72/Nt_load2)-2*IMAGINARY(K165)*SIN(2*PI()*B165*72/Nt_load2)</f>
        <v>1.5841773057069546E-4</v>
      </c>
      <c r="CA426" s="240">
        <f t="shared" ref="CA426:CA489" ca="1" si="928">2*IMREAL(K165)*COS(2*PI()*B165*73/Nt_load2)-2*IMAGINARY(K165)*SIN(2*PI()*B165*73/Nt_load2)</f>
        <v>-2.1505623818412312E-4</v>
      </c>
      <c r="CB426" s="240">
        <f t="shared" ref="CB426:CB489" ca="1" si="929">2*IMREAL(K165)*COS(2*PI()*B165*74/Nt_load2)-2*IMAGINARY(K165)*SIN(2*PI()*B165*74/Nt_load2)</f>
        <v>-1.4786224199758781E-4</v>
      </c>
      <c r="CC426" s="240">
        <f t="shared" ref="CC426:CC489" ca="1" si="930">2*IMREAL(K165)*COS(2*PI()*B165*75/Nt_load2)-2*IMAGINARY(K165)*SIN(2*PI()*B165*75/Nt_load2)</f>
        <v>2.2231368032566822E-4</v>
      </c>
      <c r="CD426" s="240">
        <f t="shared" ref="CD426:CD489" ca="1" si="931">2*IMREAL(K165)*COS(2*PI()*B165*76/Nt_load2)-2*IMAGINARY(K165)*SIN(2*PI()*B165*76/Nt_load2)</f>
        <v>1.3695054033230529E-4</v>
      </c>
      <c r="CE426" s="240">
        <f t="shared" ref="CE426:CE489" ca="1" si="932">2*IMREAL(K165)*COS(2*PI()*B165*77/Nt_load2)-2*IMAGINARY(K165)*SIN(2*PI()*B165*77/Nt_load2)</f>
        <v>-2.2903554933893029E-4</v>
      </c>
      <c r="CF426" s="240">
        <f t="shared" ref="CF426:CF489" ca="1" si="933">2*IMREAL(K165)*COS(2*PI()*B165*78/Nt_load2)-2*IMAGINARY(K165)*SIN(2*PI()*B165*78/Nt_load2)</f>
        <v>-1.257089128199084E-4</v>
      </c>
      <c r="CG426" s="240">
        <f t="shared" ref="CG426:CG489" ca="1" si="934">2*IMREAL(K165)*COS(2*PI()*B165*79/Nt_load2)-2*IMAGINARY(K165)*SIN(2*PI()*B165*79/Nt_load2)</f>
        <v>2.352056516526919E-4</v>
      </c>
      <c r="CH426" s="240">
        <f t="shared" ref="CH426:CH489" ca="1" si="935">2*IMREAL(K165)*COS(2*PI()*B165*80/Nt_load2)-2*IMAGINARY(K165)*SIN(2*PI()*B165*80/Nt_load2)</f>
        <v>1.1416444152573129E-4</v>
      </c>
      <c r="CI426" s="240">
        <f t="shared" ref="CI426:CI489" ca="1" si="936">2*IMREAL(K165)*COS(2*PI()*B165*81/Nt_load2)-2*IMAGINARY(K165)*SIN(2*PI()*B165*81/Nt_load2)</f>
        <v>-2.4080912295003853E-4</v>
      </c>
      <c r="CJ426" s="240">
        <f t="shared" ref="CJ426:CJ489" ca="1" si="937">2*IMREAL(K165)*COS(2*PI()*B165*82/Nt_load2)-2*IMAGINARY(K165)*SIN(2*PI()*B165*82/Nt_load2)</f>
        <v>-1.0234493809229121E-4</v>
      </c>
      <c r="CK426" s="240">
        <f t="shared" ref="CK426:CK489" ca="1" si="938">2*IMREAL(K165)*COS(2*PI()*B165*83/Nt_load2)-2*IMAGINARY(K165)*SIN(2*PI()*B165*83/Nt_load2)</f>
        <v>2.4583246397781057E-4</v>
      </c>
      <c r="CL426" s="240">
        <f t="shared" ref="CL426:CL489" ca="1" si="939">2*IMREAL(K165)*COS(2*PI()*B165*84/Nt_load2)-2*IMAGINARY(K165)*SIN(2*PI()*B165*84/Nt_load2)</f>
        <v>9.0278876738632437E-5</v>
      </c>
      <c r="CM426" s="240">
        <f t="shared" ref="CM426:CM489" ca="1" si="940">2*IMREAL(K165)*COS(2*PI()*B165*85/Nt_load2)-2*IMAGINARY(K165)*SIN(2*PI()*B165*85/Nt_load2)</f>
        <v>-2.5026357306747946E-4</v>
      </c>
      <c r="CN426" s="240">
        <f t="shared" ref="CN426:CN489" ca="1" si="941">2*IMREAL(K165)*COS(2*PI()*B165*86/Nt_load2)-2*IMAGINARY(K165)*SIN(2*PI()*B165*86/Nt_load2)</f>
        <v>-7.7995325663414626E-5</v>
      </c>
      <c r="CO426" s="240">
        <f t="shared" ref="CO426:CO489" ca="1" si="942">2*IMREAL(K165)*COS(2*PI()*B165*87/Nt_load2)-2*IMAGINARY(K165)*SIN(2*PI()*B165*87/Nt_load2)</f>
        <v>2.5409177528913087E-4</v>
      </c>
      <c r="CP426" s="240">
        <f t="shared" ref="CP426:CP489" ca="1" si="943">2*IMREAL(K165)*COS(2*PI()*B165*88/Nt_load2)-2*IMAGINARY(K165)*SIN(2*PI()*B165*88/Nt_load2)</f>
        <v>6.5523877017090043E-5</v>
      </c>
      <c r="CQ426" s="240">
        <f t="shared" ref="CQ426:CQ489" ca="1" si="944">2*IMREAL(K165)*COS(2*PI()*B165*89/Nt_load2)-2*IMAGINARY(K165)*SIN(2*PI()*B165*89/Nt_load2)</f>
        <v>-2.5730784816829755E-4</v>
      </c>
      <c r="CR426" s="240">
        <f t="shared" ref="CR426:CR489" ca="1" si="945">2*IMREAL(K165)*COS(2*PI()*B165*90/Nt_load2)-2*IMAGINARY(K165)*SIN(2*PI()*B165*90/Nt_load2)</f>
        <v>-5.2894575611817514E-5</v>
      </c>
      <c r="CS426" s="240">
        <f t="shared" ref="CS426:CS489" ca="1" si="946">2*IMREAL(K165)*COS(2*PI()*B165*91/Nt_load2)-2*IMAGINARY(K165)*SIN(2*PI()*B165*91/Nt_load2)</f>
        <v>2.5990404390372125E-4</v>
      </c>
      <c r="CT426" s="240">
        <f t="shared" ref="CT426:CT489" ca="1" si="947">2*IMREAL(K165)*COS(2*PI()*B165*92/Nt_load2)-2*IMAGINARY(K165)*SIN(2*PI()*B165*92/Nt_load2)</f>
        <v>4.0137846540871052E-5</v>
      </c>
      <c r="CU426" s="240">
        <f t="shared" ref="CU426:CU489" ca="1" si="948">2*IMREAL(K165)*COS(2*PI()*B165*93/Nt_load2)-2*IMAGINARY(K165)*SIN(2*PI()*B165*93/Nt_load2)</f>
        <v>-2.6187410803247537E-4</v>
      </c>
      <c r="CV426" s="240">
        <f t="shared" ref="CV426:CV489" ca="1" si="949">2*IMREAL(K165)*COS(2*PI()*B165*94/Nt_load2)-2*IMAGINARY(K165)*SIN(2*PI()*B165*94/Nt_load2)</f>
        <v>-2.7284421881954926E-5</v>
      </c>
      <c r="CW426" s="240">
        <f t="shared" ref="CW426:CW489" ca="1" si="950">2*IMREAL(K165)*COS(2*PI()*B165*95/Nt_load2)-2*IMAGINARY(K165)*SIN(2*PI()*B165*95/Nt_load2)</f>
        <v>2.6321329449751664E-4</v>
      </c>
      <c r="CX426" s="240">
        <f t="shared" ref="CX426:CX489" ca="1" si="951">2*IMREAL(K165)*COS(2*PI()*B165*96/Nt_load2)-2*IMAGINARY(K165)*SIN(2*PI()*B165*96/Nt_load2)</f>
        <v>1.436526666089206E-5</v>
      </c>
      <c r="CY426" s="240">
        <f t="shared" ref="CY426:CY489" ca="1" si="952">2*IMREAL(K165)*COS(2*PI()*B165*97/Nt_load2)-2*IMAGINARY(K165)*SIN(2*PI()*B165*97/Nt_load2)</f>
        <v>-2.6391837708135201E-4</v>
      </c>
      <c r="CZ426" s="240">
        <f t="shared" ref="CZ426:CZ489" ca="1" si="953">2*IMREAL(K165)*COS(2*PI()*B165*98/Nt_load2)-2*IMAGINARY(K165)*SIN(2*PI()*B165*98/Nt_load2)</f>
        <v>-1.4115042541943529E-6</v>
      </c>
      <c r="DA426" s="240">
        <f t="shared" ref="DA426:DA489" ca="1" si="954">2*IMREAL(K165)*COS(2*PI()*B165*99/Nt_load2)-2*IMAGINARY(K165)*SIN(2*PI()*B165*99/Nt_load2)</f>
        <v>2.639876571782783E-4</v>
      </c>
      <c r="DB426" s="240">
        <f t="shared" ref="DB426:DB489" ca="1" si="955">2*IMREAL(K165)*COS(2*PI()*B165*100/Nt_load2)-2*IMAGINARY(K165)*SIN(2*PI()*B165*100/Nt_load2)</f>
        <v>-1.1545658589884897E-5</v>
      </c>
      <c r="DC426" s="240">
        <f t="shared" ref="DC426:DC489" ca="1" si="956">2*IMREAL(K165)*COS(2*PI()*B165*101/Nt_load2)-2*IMAGINARY(K165)*SIN(2*PI()*B165*101/Nt_load2)</f>
        <v>-2.6342096788647441E-4</v>
      </c>
      <c r="DD426" s="240">
        <f t="shared" ref="DD426:DD489" ca="1" si="957">2*IMREAL(K165)*COS(2*PI()*B165*102/Nt_load2)-2*IMAGINARY(K165)*SIN(2*PI()*B165*102/Nt_load2)</f>
        <v>2.4475006931148294E-5</v>
      </c>
      <c r="DE426" s="240">
        <f t="shared" ref="DE426:DE489" ca="1" si="958">2*IMREAL(K165)*COS(2*PI()*B165*103/Nt_load2)-2*IMAGINARY(K165)*SIN(2*PI()*B165*103/Nt_load2)</f>
        <v>2.6221967441008041E-4</v>
      </c>
      <c r="DF426" s="240">
        <f t="shared" ref="DF426:DF489" ca="1" si="959">2*IMREAL(K165)*COS(2*PI()*B165*104/Nt_load2)-2*IMAGINARY(K165)*SIN(2*PI()*B165*104/Nt_load2)</f>
        <v>-3.7345392836949672E-5</v>
      </c>
      <c r="DG426" s="240">
        <f t="shared" ref="DG426:DG489" ca="1" si="960">2*IMREAL(K165)*COS(2*PI()*B165*105/Nt_load2)-2*IMAGINARY(K165)*SIN(2*PI()*B165*105/Nt_load2)</f>
        <v>-2.6038667077030175E-4</v>
      </c>
      <c r="DH426" s="240">
        <f t="shared" ref="DH426:DH489" ca="1" si="961">2*IMREAL(K165)*COS(2*PI()*B165*106/Nt_load2)-2*IMAGINARY(K165)*SIN(2*PI()*B165*106/Nt_load2)</f>
        <v>5.0125810420336781E-5</v>
      </c>
      <c r="DI426" s="240">
        <f t="shared" ref="DI426:DI489" ca="1" si="962">2*IMREAL(K165)*COS(2*PI()*B165*107/Nt_load2)-2*IMAGINARY(K165)*SIN(2*PI()*B165*107/Nt_load2)</f>
        <v>2.5792637283345726E-4</v>
      </c>
      <c r="DJ426" s="240">
        <f t="shared" ref="DJ426:DJ489" ca="1" si="963">2*IMREAL(K165)*COS(2*PI()*B165*108/Nt_load2)-2*IMAGINARY(K165)*SIN(2*PI()*B165*108/Nt_load2)</f>
        <v>-6.2785470535918893E-5</v>
      </c>
      <c r="DK426" s="240">
        <f t="shared" ref="DK426:DK489" ca="1" si="964">2*IMREAL(K165)*COS(2*PI()*B165*109/Nt_load2)-2*IMAGINARY(K165)*SIN(2*PI()*B165*109/Nt_load2)</f>
        <v>-2.5484470767277634E-4</v>
      </c>
      <c r="DL426" s="240">
        <f t="shared" ref="DL426:DL489" ca="1" si="965">2*IMREAL(K165)*COS(2*PI()*B165*110/Nt_load2)-2*IMAGINARY(K165)*SIN(2*PI()*B165*110/Nt_load2)</f>
        <v>7.5293874953622262E-5</v>
      </c>
      <c r="DM426" s="240">
        <f t="shared" ref="DM426:DM489" ca="1" si="966">2*IMREAL(K165)*COS(2*PI()*B165*111/Nt_load2)-2*IMAGINARY(K165)*SIN(2*PI()*B165*111/Nt_load2)</f>
        <v>2.5114909928955172E-4</v>
      </c>
      <c r="DN426" s="240">
        <f t="shared" ref="DN426:DN489" ca="1" si="967">2*IMREAL(K165)*COS(2*PI()*B165*112/Nt_load2)-2*IMAGINARY(K165)*SIN(2*PI()*B165*112/Nt_load2)</f>
        <v>-8.7620889831597855E-5</v>
      </c>
      <c r="DO426" s="240">
        <f t="shared" ref="DO426:DO489" ca="1" si="968">2*IMREAL(K165)*COS(2*PI()*B165*113/Nt_load2)-2*IMAGINARY(K165)*SIN(2*PI()*B165*113/Nt_load2)</f>
        <v>-2.4684845072807572E-4</v>
      </c>
      <c r="DP426" s="240">
        <f t="shared" ref="DP426:DP489" ca="1" si="969">2*IMREAL(K165)*COS(2*PI()*B165*114/Nt_load2)-2*IMAGINARY(K165)*SIN(2*PI()*B165*114/Nt_load2)</f>
        <v>9.9736818311292597E-5</v>
      </c>
      <c r="DQ426" s="240">
        <f t="shared" ref="DQ426:DQ489" ca="1" si="970">2*IMREAL(K165)*COS(2*PI()*B165*115/Nt_load2)-2*IMAGINARY(K165)*SIN(2*PI()*B165*115/Nt_load2)</f>
        <v>2.4195312262742519E-4</v>
      </c>
      <c r="DR426" s="240">
        <f t="shared" ref="DR426:DR489" ca="1" si="971">2*IMREAL(K165)*COS(2*PI()*B165*116/Nt_load2)-2*IMAGINARY(K165)*SIN(2*PI()*B165*116/Nt_load2)</f>
        <v>-1.1161247205975492E-4</v>
      </c>
      <c r="DS426" s="240">
        <f t="shared" ref="DS426:DS489" ca="1" si="972">2*IMREAL(K165)*COS(2*PI()*B165*117/Nt_load2)-2*IMAGINARY(K165)*SIN(2*PI()*B165*117/Nt_load2)</f>
        <v>-2.3647490826177479E-4</v>
      </c>
      <c r="DT426" s="240">
        <f t="shared" ref="DT426:DT489" ca="1" si="973">2*IMREAL(K165)*COS(2*PI()*B165*118/Nt_load2)-2*IMAGINARY(K165)*SIN(2*PI()*B165*118/Nt_load2)</f>
        <v>1.2321924158692737E-4</v>
      </c>
      <c r="DU426" s="240">
        <f t="shared" ref="DU426:DU489" ca="1" si="974">2*IMREAL(K165)*COS(2*PI()*B165*119/Nt_load2)-2*IMAGINARY(K165)*SIN(2*PI()*B165*119/Nt_load2)</f>
        <v>2.3042700512936255E-4</v>
      </c>
      <c r="DV426" s="240">
        <f t="shared" ref="DV426:DV489" ca="1" si="975">2*IMREAL(K165)*COS(2*PI()*B165*120/Nt_load2)-2*IMAGINARY(K165)*SIN(2*PI()*B165*120/Nt_load2)</f>
        <v>-1.3452916516838606E-4</v>
      </c>
      <c r="DW426" s="240">
        <f t="shared" ref="DW426:DW489" ca="1" si="976">2*IMREAL(K165)*COS(2*PI()*B165*121/Nt_load2)-2*IMAGINARY(K165)*SIN(2*PI()*B165*121/Nt_load2)</f>
        <v>-2.238239831585752E-4</v>
      </c>
      <c r="DX426" s="240">
        <f t="shared" ref="DX426:DX489" ca="1" si="977">2*IMREAL(K165)*COS(2*PI()*B165*122/Nt_load2)-2*IMAGINARY(K165)*SIN(2*PI()*B165*122/Nt_load2)</f>
        <v>1.4551499620759105E-4</v>
      </c>
      <c r="DY426" s="240">
        <f t="shared" ref="DY426:DY489" ca="1" si="978">2*IMREAL(K165)*COS(2*PI()*B165*123/Nt_load2)-2*IMAGINARY(K165)*SIN(2*PI()*B165*123/Nt_load2)</f>
        <v>2.1668174960769344E-4</v>
      </c>
      <c r="DZ426" s="240">
        <f t="shared" ref="DZ426:DZ489" ca="1" si="979">2*IMREAL(K165)*COS(2*PI()*B165*124/Nt_load2)-2*IMAGINARY(K165)*SIN(2*PI()*B165*124/Nt_load2)</f>
        <v>-1.5615026887532972E-4</v>
      </c>
      <c r="EA426" s="240">
        <f t="shared" ref="EA426:EA489" ca="1" si="980">2*IMREAL(K165)*COS(2*PI()*B165*125/Nt_load2)-2*IMAGINARY(K165)*SIN(2*PI()*B165*125/Nt_load2)</f>
        <v>-2.0901751074292715E-4</v>
      </c>
      <c r="EB426" s="240">
        <f t="shared" ref="EB426:EB489" ca="1" si="981">2*IMREAL(K165)*COS(2*PI()*B165*126/Nt_load2)-2*IMAGINARY(K165)*SIN(2*PI()*B165*126/Nt_load2)</f>
        <v>1.6640936186819333E-4</v>
      </c>
      <c r="EC426" s="240">
        <f t="shared" ref="EC426:EC489" ca="1" si="982">2*IMREAL(K165)*COS(2*PI()*B165*127/Nt_load2)-2*IMAGINARY(K165)*SIN(2*PI()*B165*127/Nt_load2)</f>
        <v>2.0084973038700954E-4</v>
      </c>
      <c r="ED426" s="240">
        <f t="shared" ref="ED426:ED489" ca="1" si="983">2*IMREAL(K165)*COS(2*PI()*B165*128/Nt_load2)-2*IMAGINARY(K165)*SIN(2*PI()*B165*128/Nt_load2)</f>
        <v>-1.7626756013257793E-4</v>
      </c>
      <c r="EE426" s="240">
        <f t="shared" ref="EE426:EE489" ca="1" si="984">2*IMREAL(K165)*COS(2*PI()*B165*129/Nt_load2)-2*IMAGINARY(K165)*SIN(2*PI()*B165*129/Nt_load2)</f>
        <v>-1.9219808543822594E-4</v>
      </c>
      <c r="EF426" s="240">
        <f t="shared" ref="EF426:EF489" ca="1" si="985">2*IMREAL(K165)*COS(2*PI()*B165*130/Nt_load2)-2*IMAGINARY(K165)*SIN(2*PI()*B165*130/Nt_load2)</f>
        <v>1.8570111440538843E-4</v>
      </c>
      <c r="EG426" s="240">
        <f t="shared" ref="EG426:EG489" ca="1" si="986">2*IMREAL(K165)*COS(2*PI()*B165*131/Nt_load2)-2*IMAGINARY(K165)*SIN(2*PI()*B165*131/Nt_load2)</f>
        <v>1.8308341846706266E-4</v>
      </c>
      <c r="EH426" s="240">
        <f t="shared" ref="EH426:EH489" ca="1" si="987">2*IMREAL(K165)*COS(2*PI()*B165*132/Nt_load2)-2*IMAGINARY(K165)*SIN(2*PI()*B165*132/Nt_load2)</f>
        <v>-1.9468729842809986E-4</v>
      </c>
      <c r="EI426" s="240">
        <f t="shared" ref="EI426:EI489" ca="1" si="988">2*IMREAL(K165)*COS(2*PI()*B165*133/Nt_load2)-2*IMAGINARY(K165)*SIN(2*PI()*B165*133/Nt_load2)</f>
        <v>-1.7352768750459878E-4</v>
      </c>
      <c r="EJ426" s="240">
        <f t="shared" ref="EJ426:EJ489" ca="1" si="989">2*IMREAL(K165)*COS(2*PI()*B165*134/Nt_load2)-2*IMAGINARY(K165)*SIN(2*PI()*B165*134/Nt_load2)</f>
        <v>2.0320446369630955E-4</v>
      </c>
      <c r="EK426" s="240">
        <f t="shared" ref="EK426:EK489" ca="1" si="990">2*IMREAL(K165)*COS(2*PI()*B165*135/Nt_load2)-2*IMAGINARY(K165)*SIN(2*PI()*B165*135/Nt_load2)</f>
        <v>1.6355391314370609E-4</v>
      </c>
      <c r="EL426" s="240">
        <f t="shared" ref="EL426:EL489" ca="1" si="991">2*IMREAL(K165)*COS(2*PI()*B165*136/Nt_load2)-2*IMAGINARY(K165)*SIN(2*PI()*B165*136/Nt_load2)</f>
        <v>-2.1123209161286096E-4</v>
      </c>
      <c r="EM426" s="240">
        <f t="shared" ref="EM426:EM489" ca="1" si="992">2*IMREAL(K165)*COS(2*PI()*B165*137/Nt_load2)-2*IMAGINARY(K165)*SIN(2*PI()*B165*137/Nt_load2)</f>
        <v>-1.5318612308041945E-4</v>
      </c>
      <c r="EN426" s="240">
        <f t="shared" ref="EN426:EN489" ca="1" si="993">2*IMREAL(K165)*COS(2*PI()*B165*138/Nt_load2)-2*IMAGINARY(K165)*SIN(2*PI()*B165*138/Nt_load2)</f>
        <v>2.1875084291897104E-4</v>
      </c>
      <c r="EO426" s="240">
        <f t="shared" ref="EO426:EO489" ca="1" si="994">2*IMREAL(K165)*COS(2*PI()*B165*139/Nt_load2)-2*IMAGINARY(K165)*SIN(2*PI()*B165*139/Nt_load2)</f>
        <v>1.4244929422910617E-4</v>
      </c>
      <c r="EP426" s="240">
        <f t="shared" ref="EP426:EP489" ca="1" si="995">2*IMREAL(K165)*COS(2*PI()*B165*140/Nt_load2)-2*IMAGINARY(K165)*SIN(2*PI()*B165*140/Nt_load2)</f>
        <v>-2.2574260428417854E-4</v>
      </c>
      <c r="EQ426" s="240">
        <f t="shared" ref="EQ426:EQ489" ca="1" si="996">2*IMREAL(K165)*COS(2*PI()*B165*141/Nt_load2)-2*IMAGINARY(K165)*SIN(2*PI()*B165*141/Nt_load2)</f>
        <v>-1.3136929255091657E-4</v>
      </c>
      <c r="ER426" s="240">
        <f t="shared" ref="ER426:ER489" ca="1" si="997">2*IMREAL(K165)*COS(2*PI()*B165*142/Nt_load2)-2*IMAGINARY(K165)*SIN(2*PI()*B165*142/Nt_load2)</f>
        <v>2.3219053194294869E-4</v>
      </c>
      <c r="ES426" s="240">
        <f t="shared" ref="ES426:ES489" ca="1" si="998">2*IMREAL(K165)*COS(2*PI()*B165*143/Nt_load2)-2*IMAGINARY(K165)*SIN(2*PI()*B165*143/Nt_load2)</f>
        <v>1.1997281074038083E-4</v>
      </c>
      <c r="ET426" s="240">
        <f t="shared" ref="ET426:ET489" ca="1" si="999">2*IMREAL(K165)*COS(2*PI()*B165*144/Nt_load2)-2*IMAGINARY(K165)*SIN(2*PI()*B165*144/Nt_load2)</f>
        <v>-2.3807909227278298E-4</v>
      </c>
      <c r="EU426" s="240">
        <f t="shared" ref="EU426:EU489" ca="1" si="1000">2*IMREAL(K165)*COS(2*PI()*B165*145/Nt_load2)-2*IMAGINARY(K165)*SIN(2*PI()*B165*145/Nt_load2)</f>
        <v>-1.0828730392039448E-4</v>
      </c>
      <c r="EV426" s="240">
        <f t="shared" ref="EV426:EV489" ca="1" si="1001">2*IMREAL(K165)*COS(2*PI()*B165*146/Nt_load2)-2*IMAGINARY(K165)*SIN(2*PI()*B165*146/Nt_load2)</f>
        <v>2.4339409921606315E-4</v>
      </c>
      <c r="EW426" s="240">
        <f t="shared" ref="EW426:EW489" ca="1" si="1002">2*IMREAL(K165)*COS(2*PI()*B165*147/Nt_load2)-2*IMAGINARY(K165)*SIN(2*PI()*B165*147/Nt_load2)</f>
        <v>9.6340923500416346E-5</v>
      </c>
      <c r="EX426" s="240">
        <f t="shared" ref="EX426:EX489" ca="1" si="1003">2*IMREAL(K165)*COS(2*PI()*B165*148/Nt_load2)-2*IMAGINARY(K165)*SIN(2*PI()*B165*148/Nt_load2)</f>
        <v>-2.4812274845552665E-4</v>
      </c>
      <c r="EY426" s="240">
        <f t="shared" ref="EY426:EY489" ca="1" si="1004">2*IMREAL(K165)*COS(2*PI()*B165*149/Nt_load2)-2*IMAGINARY(K165)*SIN(2*PI()*B165*149/Nt_load2)</f>
        <v>-8.416244935725747E-5</v>
      </c>
      <c r="EZ426" s="240">
        <f t="shared" ref="EZ426:EZ489" ca="1" si="1005">2*IMREAL(K165)*COS(2*PI()*B165*150/Nt_load2)-2*IMAGINARY(K165)*SIN(2*PI()*B165*150/Nt_load2)</f>
        <v>2.5225364826097498E-4</v>
      </c>
      <c r="FA426" s="240">
        <f t="shared" ref="FA426:FA489" ca="1" si="1006">2*IMREAL(K165)*COS(2*PI()*B165*151/Nt_load2)-2*IMAGINARY(K165)*SIN(2*PI()*B165*151/Nt_load2)</f>
        <v>7.1781220501829858E-5</v>
      </c>
      <c r="FB426" s="240">
        <f t="shared" ref="FB426:FB489" ca="1" si="1007">2*IMREAL(K165)*COS(2*PI()*B165*152/Nt_load2)-2*IMAGINARY(K165)*SIN(2*PI()*B165*152/Nt_load2)</f>
        <v>-2.5577684693295268E-4</v>
      </c>
      <c r="FC426" s="240">
        <f t="shared" ref="FC426:FC489" ca="1" si="1008">2*IMREAL(K165)*COS(2*PI()*B165*153/Nt_load2)-2*IMAGINARY(K165)*SIN(2*PI()*B165*153/Nt_load2)</f>
        <v>-5.9227064398928173E-5</v>
      </c>
      <c r="FD426" s="240">
        <f t="shared" ref="FD426:FD489" ca="1" si="1009">2*IMREAL(K165)*COS(2*PI()*B165*154/Nt_load2)-2*IMAGINARY(K165)*SIN(2*PI()*B165*154/Nt_load2)</f>
        <v>2.5868385677726323E-4</v>
      </c>
      <c r="FE426" s="240">
        <f t="shared" ref="FE426:FE489" ca="1" si="1010">2*IMREAL(K165)*COS(2*PI()*B165*155/Nt_load2)-2*IMAGINARY(K165)*SIN(2*PI()*B165*155/Nt_load2)</f>
        <v>4.6530225110211305E-5</v>
      </c>
      <c r="FF426" s="240">
        <f t="shared" ref="FF426:FF489" ca="1" si="1011">2*IMREAL(K165)*COS(2*PI()*B165*156/Nt_load2)-2*IMAGINARY(K165)*SIN(2*PI()*B165*156/Nt_load2)</f>
        <v>-2.6096767455256877E-4</v>
      </c>
      <c r="FG426" s="240">
        <f t="shared" ref="FG426:FG489" ca="1" si="1012">2*IMREAL(K165)*COS(2*PI()*B165*157/Nt_load2)-2*IMAGINARY(K165)*SIN(2*PI()*B165*157/Nt_load2)</f>
        <v>-3.3721290433637627E-5</v>
      </c>
      <c r="FH426" s="240">
        <f t="shared" ref="FH426:FH489" ca="1" si="1013">2*IMREAL(K165)*COS(2*PI()*B165*158/Nt_load2)-2*IMAGINARY(K165)*SIN(2*PI()*B165*158/Nt_load2)</f>
        <v>2.6262279834180722E-4</v>
      </c>
      <c r="FI426" s="240">
        <f t="shared" ref="FI426:FI489" ca="1" si="1014">2*IMREAL(K165)*COS(2*PI()*B165*159/Nt_load2)-2*IMAGINARY(K165)*SIN(2*PI()*B165*159/Nt_load2)</f>
        <v>2.0831118214773139E-5</v>
      </c>
      <c r="FJ426" s="240">
        <f t="shared" ref="FJ426:FJ489" ca="1" si="1015">2*IMREAL(K165)*COS(2*PI()*B165*160/Nt_load2)-2*IMAGINARY(K165)*SIN(2*PI()*B165*160/Nt_load2)</f>
        <v>-2.6364524080680002E-4</v>
      </c>
      <c r="FK426" s="240">
        <f t="shared" ref="FK426:FK489" ca="1" si="1016">2*IMREAL(K165)*COS(2*PI()*B165*161/Nt_load2)-2*IMAGINARY(K165)*SIN(2*PI()*B165*161/Nt_load2)</f>
        <v>-7.8907620075388085E-6</v>
      </c>
      <c r="FL426" s="240">
        <f t="shared" ref="FL426:FL489" ca="1" si="1017">2*IMREAL(K165)*COS(2*PI()*B165*162/Nt_load2)-2*IMAGINARY(K165)*SIN(2*PI()*B165*162/Nt_load2)</f>
        <v>2.6403253879409358E-4</v>
      </c>
      <c r="FM426" s="240">
        <f t="shared" ref="FM426:FM489" ca="1" si="1018">2*IMREAL(K165)*COS(2*PI()*B165*163/Nt_load2)-2*IMAGINARY(K165)*SIN(2*PI()*B165*163/Nt_load2)</f>
        <v>-5.0686037365283538E-6</v>
      </c>
      <c r="FN426" s="240">
        <f t="shared" ref="FN426:FN489" ca="1" si="1019">2*IMREAL(K165)*COS(2*PI()*B165*164/Nt_load2)-2*IMAGINARY(K165)*SIN(2*PI()*B165*164/Nt_load2)</f>
        <v>-2.6378375926891306E-4</v>
      </c>
      <c r="FO426" s="240">
        <f t="shared" ref="FO426:FO489" ca="1" si="1020">2*IMREAL(K165)*COS(2*PI()*B165*165/Nt_load2)-2*IMAGINARY(K165)*SIN(2*PI()*B165*165/Nt_load2)</f>
        <v>1.8015758770221956E-5</v>
      </c>
      <c r="FP426" s="240">
        <f t="shared" ref="FP426:FP489" ca="1" si="1021">2*IMREAL(K165)*COS(2*PI()*B165*166/Nt_load2)-2*IMAGINARY(K165)*SIN(2*PI()*B165*166/Nt_load2)</f>
        <v>2.6289950156292594E-4</v>
      </c>
      <c r="FQ426" s="240">
        <f t="shared" ref="FQ426:FQ489" ca="1" si="1022">2*IMREAL(K165)*COS(2*PI()*B165*167/Nt_load2)-2*IMAGINARY(K165)*SIN(2*PI()*B165*167/Nt_load2)</f>
        <v>-3.091951226305895E-5</v>
      </c>
      <c r="FR426" s="240">
        <f t="shared" ref="FR426:FR489" ca="1" si="1023">2*IMREAL(K165)*COS(2*PI()*B165*168/Nt_load2)-2*IMAGINARY(K165)*SIN(2*PI()*B165*168/Nt_load2)</f>
        <v>-2.6138189593039577E-4</v>
      </c>
      <c r="FS426" s="240">
        <f t="shared" ref="FS426:FS489" ca="1" si="1024">2*IMREAL(K165)*COS(2*PI()*B165*169/Nt_load2)-2*IMAGINARY(K165)*SIN(2*PI()*B165*169/Nt_load2)</f>
        <v>4.3748777942624736E-5</v>
      </c>
      <c r="FT426" s="240">
        <f t="shared" ref="FT426:FT489" ca="1" si="1025">2*IMREAL(K165)*COS(2*PI()*B165*170/Nt_load2)-2*IMAGINARY(K165)*SIN(2*PI()*B165*170/Nt_load2)</f>
        <v>2.5923459841622147E-4</v>
      </c>
      <c r="FU426" s="240">
        <f t="shared" ref="FU426:FU489" ca="1" si="1026">2*IMREAL(K165)*COS(2*PI()*B165*171/Nt_load2)-2*IMAGINARY(K165)*SIN(2*PI()*B165*171/Nt_load2)</f>
        <v>-5.6472648984171603E-5</v>
      </c>
      <c r="FV426" s="240">
        <f t="shared" ref="FV426:FV489" ca="1" si="1027">2*IMREAL(K165)*COS(2*PI()*B165*172/Nt_load2)-2*IMAGINARY(K165)*SIN(2*PI()*B165*172/Nt_load2)</f>
        <v>-2.5646278204819064E-4</v>
      </c>
      <c r="FW426" s="240">
        <f t="shared" ref="FW426:FW489" ca="1" si="1028">2*IMREAL(K165)*COS(2*PI()*B165*173/Nt_load2)-2*IMAGINARY(K165)*SIN(2*PI()*B165*173/Nt_load2)</f>
        <v>6.906047246791045E-5</v>
      </c>
      <c r="FX426" s="240">
        <f t="shared" ref="FX426:FX489" ca="1" si="1029">2*IMREAL(K165)*COS(2*PI()*B165*174/Nt_load2)-2*IMAGINARY(K165)*SIN(2*PI()*B165*174/Nt_load2)</f>
        <v>2.5307312437471846E-4</v>
      </c>
      <c r="FY426" s="240">
        <f t="shared" ref="FY426:FY489" ca="1" si="1030">2*IMREAL(K165)*COS(2*PI()*B165*175/Nt_load2)-2*IMAGINARY(K165)*SIN(2*PI()*B165*175/Nt_load2)</f>
        <v>-8.1481923224476687E-5</v>
      </c>
      <c r="FZ426" s="240">
        <f t="shared" ref="FZ426:FZ489" ca="1" si="1031">2*IMREAL(K165)*COS(2*PI()*B165*176/Nt_load2)-2*IMAGINARY(K165)*SIN(2*PI()*B165*176/Nt_load2)</f>
        <v>-2.4907379137804436E-4</v>
      </c>
      <c r="GA426" s="240">
        <f t="shared" ref="GA426:GA489" ca="1" si="1032">2*IMREAL(K165)*COS(2*PI()*B165*177/Nt_load2)-2*IMAGINARY(K165)*SIN(2*PI()*B165*177/Nt_load2)</f>
        <v>9.3707076891035899E-5</v>
      </c>
      <c r="GB426" s="240">
        <f t="shared" ref="GB426:GB489" ca="1" si="1033">2*IMREAL(K165)*COS(2*PI()*B165*178/Nt_load2)-2*IMAGINARY(K165)*SIN(2*PI()*B165*178/Nt_load2)</f>
        <v>2.4447441780164815E-4</v>
      </c>
      <c r="GC426" s="240">
        <f t="shared" ref="GC426:GC489" ca="1" si="1034">2*IMREAL(K165)*COS(2*PI()*B165*179/Nt_load2)-2*IMAGINARY(K165)*SIN(2*PI()*B165*179/Nt_load2)</f>
        <v>-1.0570648200159384E-4</v>
      </c>
      <c r="GD426" s="240">
        <f t="shared" ref="GD426:GD489" ca="1" si="1035">2*IMREAL(K165)*COS(2*PI()*B165*180/Nt_load2)-2*IMAGINARY(K165)*SIN(2*PI()*B165*180/Nt_load2)</f>
        <v>-2.3928608393934366E-4</v>
      </c>
      <c r="GE426" s="240">
        <f t="shared" ref="GE426:GE489" ca="1" si="1036">2*IMREAL(K165)*COS(2*PI()*B165*181/Nt_load2)-2*IMAGINARY(K165)*SIN(2*PI()*B165*181/Nt_load2)</f>
        <v>1.1745123093820195E-4</v>
      </c>
      <c r="GF426" s="240">
        <f t="shared" ref="GF426:GF489" ca="1" si="1037">2*IMREAL(K165)*COS(2*PI()*B165*182/Nt_load2)-2*IMAGINARY(K165)*SIN(2*PI()*B165*182/Nt_load2)</f>
        <v>2.3352128894183746E-4</v>
      </c>
      <c r="GG426" s="240">
        <f t="shared" ref="GG426:GG489" ca="1" si="1038">2*IMREAL(K165)*COS(2*PI()*B165*183/Nt_load2)-2*IMAGINARY(K165)*SIN(2*PI()*B165*183/Nt_load2)</f>
        <v>-1.2891302957198061E-4</v>
      </c>
      <c r="GH426" s="240">
        <f t="shared" ref="GH426:GH489" ca="1" si="1039">2*IMREAL(K165)*COS(2*PI()*B165*184/Nt_load2)-2*IMAGINARY(K165)*SIN(2*PI()*B165*184/Nt_load2)</f>
        <v>-2.2719392070522066E-4</v>
      </c>
      <c r="GI426" s="240">
        <f t="shared" ref="GI426:GI489" ca="1" si="1040">2*IMREAL(K165)*COS(2*PI()*B165*185/Nt_load2)-2*IMAGINARY(K165)*SIN(2*PI()*B165*185/Nt_load2)</f>
        <v>1.4006426542605951E-4</v>
      </c>
      <c r="GJ426" s="240">
        <f t="shared" ref="GJ426:GJ489" ca="1" si="1041">2*IMREAL(K165)*COS(2*PI()*B165*186/Nt_load2)-2*IMAGINARY(K165)*SIN(2*PI()*B165*186/Nt_load2)</f>
        <v>2.2031922241379557E-4</v>
      </c>
      <c r="GK426" s="240">
        <f t="shared" ref="GK426:GK489" ca="1" si="1042">2*IMREAL(K165)*COS(2*PI()*B165*187/Nt_load2)-2*IMAGINARY(K165)*SIN(2*PI()*B165*187/Nt_load2)</f>
        <v>-1.5087807419655912E-4</v>
      </c>
      <c r="GL426" s="240">
        <f t="shared" ref="GL426:GL489" ca="1" si="1043">2*IMREAL(K165)*COS(2*PI()*B165*188/Nt_load2)-2*IMAGINARY(K165)*SIN(2*PI()*B165*188/Nt_load2)</f>
        <v>-2.1291375581788279E-4</v>
      </c>
      <c r="GM426" s="240">
        <f t="shared" ref="GM426:GM489" ca="1" si="1044">2*IMREAL(K165)*COS(2*PI()*B165*189/Nt_load2)-2*IMAGINARY(K165)*SIN(2*PI()*B165*189/Nt_load2)</f>
        <v>1.6132840447096041E-4</v>
      </c>
      <c r="GN426" s="240">
        <f t="shared" ref="GN426:GN489" ca="1" si="1045">2*IMREAL(K165)*COS(2*PI()*B165*190/Nt_load2)-2*IMAGINARY(K165)*SIN(2*PI()*B165*190/Nt_load2)</f>
        <v>2.0499536133517123E-4</v>
      </c>
      <c r="GO426" s="240">
        <f t="shared" ref="GO426:GO489" ca="1" si="1046">2*IMREAL(K165)*COS(2*PI()*B165*191/Nt_load2)-2*IMAGINARY(K165)*SIN(2*PI()*B165*191/Nt_load2)</f>
        <v>-1.7139008048828002E-4</v>
      </c>
      <c r="GP426" s="240">
        <f t="shared" ref="GP426:GP489" ca="1" si="1047">2*IMREAL(K165)*COS(2*PI()*B165*192/Nt_load2)-2*IMAGINARY(K165)*SIN(2*PI()*B165*192/Nt_load2)</f>
        <v>-1.9658311507152093E-4</v>
      </c>
      <c r="GQ426" s="240">
        <f t="shared" ref="GQ426:GQ489" ca="1" si="1048">2*IMREAL(K165)*COS(2*PI()*B165*193/Nt_load2)-2*IMAGINARY(K165)*SIN(2*PI()*B165*193/Nt_load2)</f>
        <v>1.8103886278971682E-4</v>
      </c>
      <c r="GR426" s="240">
        <f t="shared" ref="GR426:GR489" ca="1" si="1049">2*IMREAL(K165)*COS(2*PI()*B165*194/Nt_load2)-2*IMAGINARY(K165)*SIN(2*PI()*B165*194/Nt_load2)</f>
        <v>1.8769728286501558E-4</v>
      </c>
      <c r="GS426" s="240">
        <f t="shared" ref="GS426:GS489" ca="1" si="1050">2*IMREAL(K165)*COS(2*PI()*B165*195/Nt_load2)-2*IMAGINARY(K165)*SIN(2*PI()*B165*195/Nt_load2)</f>
        <v>-1.9025150661355081E-4</v>
      </c>
      <c r="GT426" s="240">
        <f t="shared" ref="GT426:GT489" ca="1" si="1051">2*IMREAL(K165)*COS(2*PI()*B165*196/Nt_load2)-2*IMAGINARY(K165)*SIN(2*PI()*B165*196/Nt_load2)</f>
        <v>-1.7835927146375876E-4</v>
      </c>
      <c r="GU426" s="240">
        <f t="shared" ref="GU426:GU489" ca="1" si="1052">2*IMREAL(K165)*COS(2*PI()*B165*197/Nt_load2)-2*IMAGINARY(K165)*SIN(2*PI()*B165*197/Nt_load2)</f>
        <v>1.9900581789389937E-4</v>
      </c>
      <c r="GV426" s="240">
        <f t="shared" ref="GV426:GV489" ca="1" si="1053">2*IMREAL(K165)*COS(2*PI()*B165*198/Nt_load2)-2*IMAGINARY(K165)*SIN(2*PI()*B165*198/Nt_load2)</f>
        <v>1.6859157695510774E-4</v>
      </c>
      <c r="GW426" s="240">
        <f t="shared" ref="GW426:GW489" ca="1" si="1054">2*IMREAL(K165)*COS(2*PI()*B165*199/Nt_load2)-2*IMAGINARY(K165)*SIN(2*PI()*B165*199/Nt_load2)</f>
        <v>-2.0728070672809012E-4</v>
      </c>
      <c r="GX426" s="240">
        <f t="shared" ref="GX426:GX489" ca="1" si="1055">2*IMREAL(K165)*COS(2*PI()*B165*200/Nt_load2)-2*IMAGINARY(K165)*SIN(2*PI()*B165*200/Nt_load2)</f>
        <v>-1.5841773057070541E-4</v>
      </c>
      <c r="GY426" s="240">
        <f t="shared" ref="GY426:GY489" ca="1" si="1056">2*IMREAL(K165)*COS(2*PI()*B165*201/Nt_load2)-2*IMAGINARY(K165)*SIN(2*PI()*B165*201/Nt_load2)</f>
        <v>2.1505623818411811E-4</v>
      </c>
      <c r="GZ426" s="240">
        <f t="shared" ref="GZ426:GZ489" ca="1" si="1057">2*IMREAL(K165)*COS(2*PI()*B165*202/Nt_load2)-2*IMAGINARY(K165)*SIN(2*PI()*B165*202/Nt_load2)</f>
        <v>1.478622419975919E-4</v>
      </c>
      <c r="HA426" s="240">
        <f t="shared" ref="HA426:HA489" ca="1" si="1058">2*IMREAL(K165)*COS(2*PI()*B165*203/Nt_load2)-2*IMAGINARY(K165)*SIN(2*PI()*B165*203/Nt_load2)</f>
        <v>-2.223136803256676E-4</v>
      </c>
      <c r="HB426" s="240">
        <f t="shared" ref="HB426:HB489" ca="1" si="1059">2*IMREAL(K165)*COS(2*PI()*B165*204/Nt_load2)-2*IMAGINARY(K165)*SIN(2*PI()*B165*204/Nt_load2)</f>
        <v>-1.3695054033230307E-4</v>
      </c>
      <c r="HC426" s="240">
        <f t="shared" ref="HC426:HC489" ca="1" si="1060">2*IMREAL(K165)*COS(2*PI()*B165*205/Nt_load2)-2*IMAGINARY(K165)*SIN(2*PI()*B165*205/Nt_load2)</f>
        <v>2.2903554933892596E-4</v>
      </c>
      <c r="HD426" s="240">
        <f t="shared" ref="HD426:HD489" ca="1" si="1061">2*IMREAL(K165)*COS(2*PI()*B165*206/Nt_load2)-2*IMAGINARY(K165)*SIN(2*PI()*B165*206/Nt_load2)</f>
        <v>1.2570891281991602E-4</v>
      </c>
      <c r="HE426" s="240">
        <f t="shared" ref="HE426:HE489" ca="1" si="1062">2*IMREAL(K165)*COS(2*PI()*B165*207/Nt_load2)-2*IMAGINARY(K165)*SIN(2*PI()*B165*207/Nt_load2)</f>
        <v>-2.3520565165268965E-4</v>
      </c>
      <c r="HF426" s="240">
        <f t="shared" ref="HF426:HF489" ca="1" si="1063">2*IMREAL(K165)*COS(2*PI()*B165*208/Nt_load2)-2*IMAGINARY(K165)*SIN(2*PI()*B165*208/Nt_load2)</f>
        <v>-1.1416444152573232E-4</v>
      </c>
      <c r="HG426" s="240">
        <f t="shared" ref="HG426:HG489" ca="1" si="1064">2*IMREAL(K165)*COS(2*PI()*B165*209/Nt_load2)-2*IMAGINARY(K165)*SIN(2*PI()*B165*209/Nt_load2)</f>
        <v>2.4080912295003959E-4</v>
      </c>
      <c r="HH426" s="240">
        <f t="shared" ref="HH426:HH489" ca="1" si="1065">2*IMREAL(K165)*COS(2*PI()*B165*210/Nt_load2)-2*IMAGINARY(K165)*SIN(2*PI()*B165*210/Nt_load2)</f>
        <v>1.0234493809230267E-4</v>
      </c>
      <c r="HI426" s="240">
        <f t="shared" ref="HI426:HI489" ca="1" si="1066">2*IMREAL(K165)*COS(2*PI()*B165*211/Nt_load2)-2*IMAGINARY(K165)*SIN(2*PI()*B165*211/Nt_load2)</f>
        <v>-2.4583246397780884E-4</v>
      </c>
      <c r="HJ426" s="240">
        <f t="shared" ref="HJ426:HJ489" ca="1" si="1067">2*IMREAL(K165)*COS(2*PI()*B165*212/Nt_load2)-2*IMAGINARY(K165)*SIN(2*PI()*B165*212/Nt_load2)</f>
        <v>-9.0278876738637031E-5</v>
      </c>
      <c r="HK426" s="240">
        <f t="shared" ref="HK426:HK489" ca="1" si="1068">2*IMREAL(K165)*COS(2*PI()*B165*213/Nt_load2)-2*IMAGINARY(K165)*SIN(2*PI()*B165*213/Nt_load2)</f>
        <v>2.5026357306748027E-4</v>
      </c>
      <c r="HL426" s="240">
        <f t="shared" ref="HL426:HL489" ca="1" si="1069">2*IMREAL(K165)*COS(2*PI()*B165*214/Nt_load2)-2*IMAGINARY(K165)*SIN(2*PI()*B165*214/Nt_load2)</f>
        <v>7.7995325663412146E-5</v>
      </c>
      <c r="HM426" s="240">
        <f t="shared" ref="HM426:HM489" ca="1" si="1070">2*IMREAL(K165)*COS(2*PI()*B165*215/Nt_load2)-2*IMAGINARY(K165)*SIN(2*PI()*B165*215/Nt_load2)</f>
        <v>-2.5409177528912751E-4</v>
      </c>
      <c r="HN426" s="240">
        <f t="shared" ref="HN426:HN489" ca="1" si="1071">2*IMREAL(K165)*COS(2*PI()*B165*216/Nt_load2)-2*IMAGINARY(K165)*SIN(2*PI()*B165*216/Nt_load2)</f>
        <v>-6.55238770170948E-5</v>
      </c>
      <c r="HO426" s="240">
        <f t="shared" ref="HO426:HO489" ca="1" si="1072">2*IMREAL(K165)*COS(2*PI()*B165*217/Nt_load2)-2*IMAGINARY(K165)*SIN(2*PI()*B165*217/Nt_load2)</f>
        <v>2.5730784816829647E-4</v>
      </c>
      <c r="HP426" s="240">
        <f t="shared" ref="HP426:HP489" ca="1" si="1073">2*IMREAL(K165)*COS(2*PI()*B165*218/Nt_load2)-2*IMAGINARY(K165)*SIN(2*PI()*B165*218/Nt_load2)</f>
        <v>5.2894575611814966E-5</v>
      </c>
      <c r="HQ426" s="240">
        <f t="shared" ref="HQ426:HQ489" ca="1" si="1074">2*IMREAL(K165)*COS(2*PI()*B165*219/Nt_load2)-2*IMAGINARY(K165)*SIN(2*PI()*B165*219/Nt_load2)</f>
        <v>-2.5990404390372168E-4</v>
      </c>
      <c r="HR426" s="240">
        <f t="shared" ref="HR426:HR489" ca="1" si="1075">2*IMREAL(K165)*COS(2*PI()*B165*220/Nt_load2)-2*IMAGINARY(K165)*SIN(2*PI()*B165*220/Nt_load2)</f>
        <v>-4.0137846540883344E-5</v>
      </c>
      <c r="HS426" s="240">
        <f t="shared" ref="HS426:HS489" ca="1" si="1076">2*IMREAL(K165)*COS(2*PI()*B165*221/Nt_load2)-2*IMAGINARY(K165)*SIN(2*PI()*B165*221/Nt_load2)</f>
        <v>2.6187410803247472E-4</v>
      </c>
      <c r="HT426" s="240">
        <f t="shared" ref="HT426:HT489" ca="1" si="1077">2*IMREAL(K165)*COS(2*PI()*B165*222/Nt_load2)-2*IMAGINARY(K165)*SIN(2*PI()*B165*222/Nt_load2)</f>
        <v>2.7284421881959819E-5</v>
      </c>
      <c r="HU426" s="240">
        <f t="shared" ref="HU426:HU489" ca="1" si="1078">2*IMREAL(K165)*COS(2*PI()*B165*223/Nt_load2)-2*IMAGINARY(K165)*SIN(2*PI()*B165*223/Nt_load2)</f>
        <v>-2.6321329449751686E-4</v>
      </c>
      <c r="HV426" s="240">
        <f t="shared" ref="HV426:HV489" ca="1" si="1079">2*IMREAL(K165)*COS(2*PI()*B165*224/Nt_load2)-2*IMAGINARY(K165)*SIN(2*PI()*B165*224/Nt_load2)</f>
        <v>-1.4365266660904447E-5</v>
      </c>
      <c r="HW426" s="240">
        <f t="shared" ref="HW426:HW489" ca="1" si="1080">2*IMREAL(K165)*COS(2*PI()*B165*225/Nt_load2)-2*IMAGINARY(K165)*SIN(2*PI()*B165*225/Nt_load2)</f>
        <v>2.6391837708135163E-4</v>
      </c>
      <c r="HX426" s="240">
        <f t="shared" ref="HX426:HX489" ca="1" si="1081">2*IMREAL(K165)*COS(2*PI()*B165*226/Nt_load2)-2*IMAGINARY(K165)*SIN(2*PI()*B165*226/Nt_load2)</f>
        <v>1.4115042541992589E-6</v>
      </c>
      <c r="HY426" s="240">
        <f t="shared" ref="HY426:HY489" ca="1" si="1082">2*IMREAL(K165)*COS(2*PI()*B165*227/Nt_load2)-2*IMAGINARY(K165)*SIN(2*PI()*B165*227/Nt_load2)</f>
        <v>-2.6398765717827841E-4</v>
      </c>
      <c r="HZ426" s="240">
        <f t="shared" ref="HZ426:HZ489" ca="1" si="1083">2*IMREAL(K165)*COS(2*PI()*B165*228/Nt_load2)-2*IMAGINARY(K165)*SIN(2*PI()*B165*228/Nt_load2)</f>
        <v>1.1545658589887472E-5</v>
      </c>
      <c r="IA426" s="240">
        <f t="shared" ref="IA426:IA489" ca="1" si="1084">2*IMREAL(K165)*COS(2*PI()*B165*229/Nt_load2)-2*IMAGINARY(K165)*SIN(2*PI()*B165*229/Nt_load2)</f>
        <v>2.6342096788647523E-4</v>
      </c>
      <c r="IB426" s="240">
        <f t="shared" ref="IB426:IB489" ca="1" si="1085">2*IMREAL(K165)*COS(2*PI()*B165*230/Nt_load2)-2*IMAGINARY(K165)*SIN(2*PI()*B165*230/Nt_load2)</f>
        <v>-2.4475006931135921E-5</v>
      </c>
      <c r="IC426" s="240">
        <f t="shared" ref="IC426:IC489" ca="1" si="1086">2*IMREAL(K165)*COS(2*PI()*B165*231/Nt_load2)-2*IMAGINARY(K165)*SIN(2*PI()*B165*231/Nt_load2)</f>
        <v>-2.6221967441008095E-4</v>
      </c>
      <c r="ID426" s="240">
        <f t="shared" ref="ID426:ID489" ca="1" si="1087">2*IMREAL(K165)*COS(2*PI()*B165*232/Nt_load2)-2*IMAGINARY(K165)*SIN(2*PI()*B165*232/Nt_load2)</f>
        <v>3.734539283694482E-5</v>
      </c>
      <c r="IE426" s="240">
        <f t="shared" ref="IE426:IE489" ca="1" si="1088">2*IMREAL(K165)*COS(2*PI()*B165*233/Nt_load2)-2*IMAGINARY(K165)*SIN(2*PI()*B165*223/Nt_load2)</f>
        <v>-4.1249303118281219E-5</v>
      </c>
      <c r="IF426" s="240">
        <f t="shared" ref="IF426:IF489" ca="1" si="1089">2*IMREAL(K165)*COS(2*PI()*B165*234/Nt_load2)-2*IMAGINARY(K165)*SIN(2*PI()*B165*234/Nt_load2)</f>
        <v>-5.0125810420324611E-5</v>
      </c>
      <c r="IG426" s="240">
        <f t="shared" ref="IG426:IG489" ca="1" si="1090">2*IMREAL(K165)*COS(2*PI()*B165*235/Nt_load2)-2*IMAGINARY(K165)*SIN(2*PI()*B165*235/Nt_load2)</f>
        <v>-2.5792637283345997E-4</v>
      </c>
      <c r="IH426" s="240">
        <f t="shared" ref="IH426:IH489" ca="1" si="1091">2*IMREAL(K165)*COS(2*PI()*B165*236/Nt_load2)-2*IMAGINARY(K165)*SIN(2*PI()*B165*236/Nt_load2)</f>
        <v>6.2785470535914109E-5</v>
      </c>
      <c r="II426" s="240">
        <f t="shared" ref="II426:II489" ca="1" si="1092">2*IMREAL(K165)*COS(2*PI()*B165*237/Nt_load2)-2*IMAGINARY(K165)*SIN(2*PI()*B165*237/Nt_load2)</f>
        <v>2.5484470767277764E-4</v>
      </c>
      <c r="IJ426" s="240">
        <f t="shared" ref="IJ426:IJ489" ca="1" si="1093">2*IMREAL(K165)*COS(2*PI()*B165*238/Nt_load2)-2*IMAGINARY(K165)*SIN(2*PI()*B165*238/Nt_load2)</f>
        <v>-7.5293874953624728E-5</v>
      </c>
      <c r="IK426" s="240">
        <f t="shared" ref="IK426:IK489" ca="1" si="1094">2*IMREAL(K165)*COS(2*PI()*B165*239/Nt_load2)-2*IMAGINARY(K165)*SIN(2*PI()*B165*239/Nt_load2)</f>
        <v>-2.5114909928955552E-4</v>
      </c>
      <c r="IL426" s="240">
        <f t="shared" ref="IL426:IL489" ca="1" si="1095">2*IMREAL(K165)*COS(2*PI()*B165*240/Nt_load2)-2*IMAGINARY(K165)*SIN(2*PI()*B165*240/Nt_load2)</f>
        <v>8.7620889831593234E-5</v>
      </c>
      <c r="IM426" s="240">
        <f t="shared" ref="IM426:IM489" ca="1" si="1096">2*IMREAL(K165)*COS(2*PI()*B165*241/Nt_load2)-2*IMAGINARY(K165)*SIN(2*PI()*B165*241/Nt_load2)</f>
        <v>2.4684845072807745E-4</v>
      </c>
      <c r="IN426" s="240">
        <f t="shared" ref="IN426:IN489" ca="1" si="1097">2*IMREAL(K165)*COS(2*PI()*B165*242/Nt_load2)-2*IMAGINARY(K165)*SIN(2*PI()*B165*242/Nt_load2)</f>
        <v>-9.973681831128807E-5</v>
      </c>
      <c r="IO426" s="240">
        <f t="shared" ref="IO426:IO489" ca="1" si="1098">2*IMREAL(K165)*COS(2*PI()*B165*243/Nt_load2)-2*IMAGINARY(K165)*SIN(2*PI()*B165*243/Nt_load2)</f>
        <v>-2.4195312262742418E-4</v>
      </c>
      <c r="IP426" s="240">
        <f t="shared" ref="IP426:IP489" ca="1" si="1099">2*IMREAL(K165)*COS(2*PI()*B165*244/Nt_load2)-2*IMAGINARY(K165)*SIN(2*PI()*B165*244/Nt_load2)</f>
        <v>1.1161247205974366E-4</v>
      </c>
      <c r="IQ426" s="240">
        <f t="shared" ref="IQ426:IQ489" ca="1" si="1100">2*IMREAL(K165)*COS(2*PI()*B165*245/Nt_load2)-2*IMAGINARY(K165)*SIN(2*PI()*B165*245/Nt_load2)</f>
        <v>2.3647490826177701E-4</v>
      </c>
      <c r="IR426" s="240">
        <f t="shared" ref="IR426:IR489" ca="1" si="1101">2*IMREAL(K165)*COS(2*PI()*B165*246/Nt_load2)-2*IMAGINARY(K165)*SIN(2*PI()*B165*246/Nt_load2)</f>
        <v>-1.2321924158692301E-4</v>
      </c>
      <c r="IS426" s="240">
        <f t="shared" ref="IS426:IS489" ca="1" si="1102">2*IMREAL(K165)*COS(2*PI()*B165*247/Nt_load2)-2*IMAGINARY(K165)*SIN(2*PI()*B165*247/Nt_load2)</f>
        <v>-2.3042700512936493E-4</v>
      </c>
      <c r="IT426" s="240">
        <f t="shared" ref="IT426:IT489" ca="1" si="1103">2*IMREAL(K165)*COS(2*PI()*B165*248/Nt_load2)-2*IMAGINARY(K165)*SIN(2*PI()*B165*248/Nt_load2)</f>
        <v>1.3452916516838831E-4</v>
      </c>
      <c r="IU426" s="240">
        <f t="shared" ref="IU426:IU489" ca="1" si="1104">2*IMREAL(K165)*COS(2*PI()*B165*249/Nt_load2)-2*IMAGINARY(K165)*SIN(2*PI()*B165*249/Nt_load2)</f>
        <v>2.2382398315858176E-4</v>
      </c>
      <c r="IV426" s="240">
        <f t="shared" ref="IV426:IV489" ca="1" si="1105">2*IMREAL(K165)*COS(2*PI()*B165*250/Nt_load2)-2*IMAGINARY(K165)*SIN(2*PI()*B165*250/Nt_load2)</f>
        <v>-1.4551499620758695E-4</v>
      </c>
      <c r="IW426" s="240">
        <f t="shared" ref="IW426:IW489" ca="1" si="1106">2*IMREAL(K165)*COS(2*PI()*B165*251/Nt_load2)-2*IMAGINARY(K165)*SIN(2*PI()*B165*251/Nt_load2)</f>
        <v>-2.1668174960769626E-4</v>
      </c>
      <c r="IX426" s="240">
        <f t="shared" ref="IX426:IX489" ca="1" si="1107">2*IMREAL(K165)*COS(2*PI()*B165*252/Nt_load2)-2*IMAGINARY(K165)*SIN(2*PI()*B165*252/Nt_load2)</f>
        <v>1.5615026887532579E-4</v>
      </c>
      <c r="IY426" s="240">
        <f t="shared" ref="IY426:IY489" ca="1" si="1108">2*IMREAL(K165)*COS(2*PI()*B165*253/Nt_load2)-2*IMAGINARY(K165)*SIN(2*PI()*B165*253/Nt_load2)</f>
        <v>2.0901751074292553E-4</v>
      </c>
      <c r="IZ426" s="240">
        <f t="shared" ref="IZ426:IZ489" ca="1" si="1109">2*IMREAL(K165)*COS(2*PI()*B165*254/Nt_load2)-2*IMAGINARY(K165)*SIN(2*PI()*B165*254/Nt_load2)</f>
        <v>-1.6640936186818371E-4</v>
      </c>
      <c r="JA426" s="240">
        <f t="shared" ref="JA426:JA489" ca="1" si="1110">2*IMREAL(K165)*COS(2*PI()*B165*255/Nt_load2)-2*IMAGINARY(K165)*SIN(2*PI()*B165*255/Nt_load2)</f>
        <v>-2.0084973038701271E-4</v>
      </c>
      <c r="JB426" s="240">
        <f t="shared" ref="JB426:JB489" ca="1" si="1111">2*IMREAL(K165)*COS(2*PI()*B165*256/Nt_load2)-2*IMAGINARY(K165)*SIN(2*PI()*B165*256/Nt_load2)</f>
        <v>1.7626756013257427E-4</v>
      </c>
    </row>
    <row r="427" spans="2:262">
      <c r="B427" s="248">
        <v>66</v>
      </c>
      <c r="C427" s="247">
        <f t="shared" ref="C427:C490" si="1112">C426+Div_Nt_load2</f>
        <v>1.2890625000000007E-3</v>
      </c>
      <c r="D427" s="244">
        <f t="shared" ca="1" si="855"/>
        <v>11.9488908612506</v>
      </c>
      <c r="E427" s="243">
        <f ca="1">BT361</f>
        <v>-5.1109138749399714E-2</v>
      </c>
      <c r="F427" s="242">
        <v>66</v>
      </c>
      <c r="G427" s="240">
        <f t="shared" ca="1" si="856"/>
        <v>-2.2121580834426346E-4</v>
      </c>
      <c r="H427" s="240">
        <f t="shared" ca="1" si="857"/>
        <v>1.529106184243725E-4</v>
      </c>
      <c r="I427" s="240">
        <f t="shared" ca="1" si="858"/>
        <v>2.0620987149216105E-4</v>
      </c>
      <c r="J427" s="240">
        <f t="shared" ca="1" si="859"/>
        <v>-1.7314709605932463E-4</v>
      </c>
      <c r="K427" s="240">
        <f t="shared" ca="1" si="860"/>
        <v>-1.8921802085180675E-4</v>
      </c>
      <c r="L427" s="240">
        <f t="shared" ca="1" si="861"/>
        <v>1.9171607250739481E-4</v>
      </c>
      <c r="M427" s="240">
        <f t="shared" ca="1" si="862"/>
        <v>1.7040389723355781E-4</v>
      </c>
      <c r="N427" s="240">
        <f t="shared" ca="1" si="863"/>
        <v>-2.084387183745528E-4</v>
      </c>
      <c r="O427" s="240">
        <f t="shared" ca="1" si="864"/>
        <v>-1.4994869093270402E-4</v>
      </c>
      <c r="P427" s="240">
        <f t="shared" ca="1" si="865"/>
        <v>2.2315398543957011E-4</v>
      </c>
      <c r="Q427" s="240">
        <f t="shared" ca="1" si="866"/>
        <v>1.2804939676787532E-4</v>
      </c>
      <c r="R427" s="240">
        <f t="shared" ca="1" si="867"/>
        <v>-2.3572015763642694E-4</v>
      </c>
      <c r="S427" s="240">
        <f t="shared" ca="1" si="868"/>
        <v>-1.0491691691325174E-4</v>
      </c>
      <c r="T427" s="240">
        <f t="shared" ca="1" si="869"/>
        <v>2.460162158574993E-4</v>
      </c>
      <c r="U427" s="241">
        <f t="shared" ca="1" si="870"/>
        <v>8.0774029795332742E-5</v>
      </c>
      <c r="V427" s="240">
        <f t="shared" ca="1" si="871"/>
        <v>-2.5394300343372039E-4</v>
      </c>
      <c r="W427" s="240">
        <f t="shared" ca="1" si="872"/>
        <v>-5.5853244614908484E-5</v>
      </c>
      <c r="X427" s="240">
        <f t="shared" ca="1" si="873"/>
        <v>2.5942418106750822E-4</v>
      </c>
      <c r="Y427" s="240">
        <f t="shared" ca="1" si="874"/>
        <v>3.0394562156353403E-5</v>
      </c>
      <c r="Z427" s="240">
        <f t="shared" ca="1" si="875"/>
        <v>-2.6240696202193311E-4</v>
      </c>
      <c r="AA427" s="240">
        <f t="shared" ca="1" si="876"/>
        <v>-4.6431634488738638E-6</v>
      </c>
      <c r="AB427" s="240">
        <f t="shared" ca="1" si="877"/>
        <v>2.6286262048584976E-4</v>
      </c>
      <c r="AC427" s="240">
        <f t="shared" ca="1" si="878"/>
        <v>-2.1152951460828734E-5</v>
      </c>
      <c r="AD427" s="240">
        <f t="shared" ca="1" si="879"/>
        <v>-2.6078676821916248E-4</v>
      </c>
      <c r="AE427" s="240">
        <f t="shared" ca="1" si="880"/>
        <v>4.6745351884584039E-5</v>
      </c>
      <c r="AF427" s="240">
        <f t="shared" ca="1" si="881"/>
        <v>2.5619939681397586E-4</v>
      </c>
      <c r="AG427" s="240">
        <f t="shared" ca="1" si="882"/>
        <v>-7.1887569016082121E-5</v>
      </c>
      <c r="AH427" s="240">
        <f t="shared" ca="1" si="883"/>
        <v>-2.4914468516463409E-4</v>
      </c>
      <c r="AI427" s="240">
        <f t="shared" ca="1" si="884"/>
        <v>9.6337469560212716E-5</v>
      </c>
      <c r="AJ427" s="240">
        <f t="shared" ca="1" si="885"/>
        <v>2.3969057400081799E-4</v>
      </c>
      <c r="AK427" s="240">
        <f t="shared" ca="1" si="886"/>
        <v>-1.1985958760906066E-4</v>
      </c>
      <c r="AL427" s="240">
        <f t="shared" ca="1" si="887"/>
        <v>-2.2792811158117802E-4</v>
      </c>
      <c r="AM427" s="240">
        <f t="shared" ca="1" si="888"/>
        <v>1.4222739230731782E-4</v>
      </c>
      <c r="AN427" s="240">
        <f t="shared" ca="1" si="889"/>
        <v>2.139705768488313E-4</v>
      </c>
      <c r="AO427" s="240">
        <f t="shared" ca="1" si="890"/>
        <v>-1.632254694682542E-4</v>
      </c>
      <c r="AP427" s="240">
        <f t="shared" ca="1" si="891"/>
        <v>-1.9795238849321497E-4</v>
      </c>
      <c r="AQ427" s="240">
        <f t="shared" ca="1" si="892"/>
        <v>1.826515961300933E-4</v>
      </c>
      <c r="AR427" s="240">
        <f t="shared" ca="1" si="893"/>
        <v>1.8002781042462606E-4</v>
      </c>
      <c r="AS427" s="240">
        <f t="shared" ca="1" si="894"/>
        <v>-2.0031868807368061E-4</v>
      </c>
      <c r="AT427" s="240">
        <f t="shared" ca="1" si="895"/>
        <v>-1.6036946612843467E-4</v>
      </c>
      <c r="AU427" s="240">
        <f t="shared" ca="1" si="896"/>
        <v>2.160566015457856E-4</v>
      </c>
      <c r="AV427" s="240">
        <f t="shared" ca="1" si="897"/>
        <v>1.391666762065601E-4</v>
      </c>
      <c r="AW427" s="240">
        <f t="shared" ca="1" si="898"/>
        <v>-2.2971377183645097E-4</v>
      </c>
      <c r="AX427" s="240">
        <f t="shared" ca="1" si="899"/>
        <v>-1.1662363511657264E-4</v>
      </c>
      <c r="AY427" s="240">
        <f t="shared" ca="1" si="900"/>
        <v>2.4115867293001016E-4</v>
      </c>
      <c r="AZ427" s="240">
        <f t="shared" ca="1" si="901"/>
        <v>9.2957444667448639E-5</v>
      </c>
      <c r="BA427" s="240">
        <f t="shared" ca="1" si="902"/>
        <v>-2.502810841725128E-4</v>
      </c>
      <c r="BB427" s="240">
        <f t="shared" ca="1" si="903"/>
        <v>-6.8396023210468826E-5</v>
      </c>
      <c r="BC427" s="240">
        <f t="shared" ca="1" si="904"/>
        <v>2.5699315175687644E-4</v>
      </c>
      <c r="BD427" s="240">
        <f t="shared" ca="1" si="905"/>
        <v>4.3175910660902717E-5</v>
      </c>
      <c r="BE427" s="240">
        <f t="shared" ca="1" si="906"/>
        <v>-2.6123023480307411E-4</v>
      </c>
      <c r="BF427" s="240">
        <f t="shared" ca="1" si="907"/>
        <v>-1.7539990489318449E-5</v>
      </c>
      <c r="BG427" s="240">
        <f t="shared" ca="1" si="908"/>
        <v>2.629515278851459E-4</v>
      </c>
      <c r="BH427" s="240">
        <f t="shared" ca="1" si="909"/>
        <v>-8.2648493790120445E-6</v>
      </c>
      <c r="BI427" s="240">
        <f t="shared" ca="1" si="910"/>
        <v>-2.6214045400975683E-4</v>
      </c>
      <c r="BJ427" s="240">
        <f t="shared" ca="1" si="911"/>
        <v>3.3990094229796429E-5</v>
      </c>
      <c r="BK427" s="240">
        <f t="shared" ca="1" si="912"/>
        <v>2.5880482426170507E-4</v>
      </c>
      <c r="BL427" s="240">
        <f t="shared" ca="1" si="913"/>
        <v>-5.93879958922723E-5</v>
      </c>
      <c r="BM427" s="240">
        <f t="shared" ca="1" si="914"/>
        <v>-2.52976762578905E-4</v>
      </c>
      <c r="BN427" s="240">
        <f t="shared" ca="1" si="915"/>
        <v>8.4213958689524713E-5</v>
      </c>
      <c r="BO427" s="240">
        <f t="shared" ca="1" si="916"/>
        <v>2.4471239638130458E-4</v>
      </c>
      <c r="BP427" s="240">
        <f t="shared" ca="1" si="917"/>
        <v>-1.0822889502856436E-4</v>
      </c>
      <c r="BQ427" s="240">
        <f t="shared" ca="1" si="918"/>
        <v>-2.3409131603314881E-4</v>
      </c>
      <c r="BR427" s="240">
        <f t="shared" ca="1" si="919"/>
        <v>1.312015279445467E-4</v>
      </c>
      <c r="BS427" s="240">
        <f t="shared" ca="1" si="920"/>
        <v>2.2121580834426357E-4</v>
      </c>
      <c r="BT427" s="240">
        <f t="shared" ca="1" si="921"/>
        <v>-1.5291061842437228E-4</v>
      </c>
      <c r="BU427" s="240">
        <f t="shared" ca="1" si="922"/>
        <v>-2.0620987149216124E-4</v>
      </c>
      <c r="BV427" s="240">
        <f t="shared" ca="1" si="923"/>
        <v>1.7314709605932438E-4</v>
      </c>
      <c r="BW427" s="240">
        <f t="shared" ca="1" si="924"/>
        <v>1.8921802085180715E-4</v>
      </c>
      <c r="BX427" s="240">
        <f t="shared" ca="1" si="925"/>
        <v>-1.9171607250739438E-4</v>
      </c>
      <c r="BY427" s="240">
        <f t="shared" ca="1" si="926"/>
        <v>-1.7040389723355824E-4</v>
      </c>
      <c r="BZ427" s="240">
        <f t="shared" ca="1" si="927"/>
        <v>2.0843871837455242E-4</v>
      </c>
      <c r="CA427" s="240">
        <f t="shared" ca="1" si="928"/>
        <v>1.4994869093270448E-4</v>
      </c>
      <c r="CB427" s="240">
        <f t="shared" ca="1" si="929"/>
        <v>-2.2315398543956954E-4</v>
      </c>
      <c r="CC427" s="240">
        <f t="shared" ca="1" si="930"/>
        <v>-1.2804939676787624E-4</v>
      </c>
      <c r="CD427" s="240">
        <f t="shared" ca="1" si="931"/>
        <v>2.3572015763642645E-4</v>
      </c>
      <c r="CE427" s="240">
        <f t="shared" ca="1" si="932"/>
        <v>1.049169169132527E-4</v>
      </c>
      <c r="CF427" s="240">
        <f t="shared" ca="1" si="933"/>
        <v>-2.4601621585749892E-4</v>
      </c>
      <c r="CG427" s="240">
        <f t="shared" ca="1" si="934"/>
        <v>-8.0774029795333785E-5</v>
      </c>
      <c r="CH427" s="240">
        <f t="shared" ca="1" si="935"/>
        <v>2.539430034337211E-4</v>
      </c>
      <c r="CI427" s="240">
        <f t="shared" ca="1" si="936"/>
        <v>5.5853244614905895E-5</v>
      </c>
      <c r="CJ427" s="240">
        <f t="shared" ca="1" si="937"/>
        <v>-2.5942418106750866E-4</v>
      </c>
      <c r="CK427" s="240">
        <f t="shared" ca="1" si="938"/>
        <v>-3.0394562156350733E-5</v>
      </c>
      <c r="CL427" s="240">
        <f t="shared" ca="1" si="939"/>
        <v>2.6240696202193322E-4</v>
      </c>
      <c r="CM427" s="240">
        <f t="shared" ca="1" si="940"/>
        <v>4.6431634488721291E-6</v>
      </c>
      <c r="CN427" s="240">
        <f t="shared" ca="1" si="941"/>
        <v>-2.6286262048584965E-4</v>
      </c>
      <c r="CO427" s="240">
        <f t="shared" ca="1" si="942"/>
        <v>2.1152951460830455E-5</v>
      </c>
      <c r="CP427" s="240">
        <f t="shared" ca="1" si="943"/>
        <v>2.6078676821916227E-4</v>
      </c>
      <c r="CQ427" s="240">
        <f t="shared" ca="1" si="944"/>
        <v>-4.6745351884585747E-5</v>
      </c>
      <c r="CR427" s="240">
        <f t="shared" ca="1" si="945"/>
        <v>-2.5619939681397548E-4</v>
      </c>
      <c r="CS427" s="240">
        <f t="shared" ca="1" si="946"/>
        <v>7.1887569016083802E-5</v>
      </c>
      <c r="CT427" s="240">
        <f t="shared" ca="1" si="947"/>
        <v>2.4914468516463355E-4</v>
      </c>
      <c r="CU427" s="240">
        <f t="shared" ca="1" si="948"/>
        <v>-9.6337469560214329E-5</v>
      </c>
      <c r="CV427" s="240">
        <f t="shared" ca="1" si="949"/>
        <v>-2.3969057400081731E-4</v>
      </c>
      <c r="CW427" s="240">
        <f t="shared" ca="1" si="950"/>
        <v>1.1985958760906222E-4</v>
      </c>
      <c r="CX427" s="240">
        <f t="shared" ca="1" si="951"/>
        <v>2.2792811158117715E-4</v>
      </c>
      <c r="CY427" s="240">
        <f t="shared" ca="1" si="952"/>
        <v>-1.4222739230731931E-4</v>
      </c>
      <c r="CZ427" s="240">
        <f t="shared" ca="1" si="953"/>
        <v>-2.1397057684883027E-4</v>
      </c>
      <c r="DA427" s="240">
        <f t="shared" ca="1" si="954"/>
        <v>1.6322546946825555E-4</v>
      </c>
      <c r="DB427" s="240">
        <f t="shared" ca="1" si="955"/>
        <v>1.9795238849321383E-4</v>
      </c>
      <c r="DC427" s="240">
        <f t="shared" ca="1" si="956"/>
        <v>-1.8265159613009454E-4</v>
      </c>
      <c r="DD427" s="240">
        <f t="shared" ca="1" si="957"/>
        <v>-1.8002781042462476E-4</v>
      </c>
      <c r="DE427" s="240">
        <f t="shared" ca="1" si="958"/>
        <v>2.0031868807368175E-4</v>
      </c>
      <c r="DF427" s="240">
        <f t="shared" ca="1" si="959"/>
        <v>1.6036946612843478E-4</v>
      </c>
      <c r="DG427" s="240">
        <f t="shared" ca="1" si="960"/>
        <v>-2.1605660154578552E-4</v>
      </c>
      <c r="DH427" s="240">
        <f t="shared" ca="1" si="961"/>
        <v>-1.3916667620656023E-4</v>
      </c>
      <c r="DI427" s="240">
        <f t="shared" ca="1" si="962"/>
        <v>2.2971377183645091E-4</v>
      </c>
      <c r="DJ427" s="240">
        <f t="shared" ca="1" si="963"/>
        <v>1.1662363511657278E-4</v>
      </c>
      <c r="DK427" s="240">
        <f t="shared" ca="1" si="964"/>
        <v>-2.4115867293001011E-4</v>
      </c>
      <c r="DL427" s="240">
        <f t="shared" ca="1" si="965"/>
        <v>-9.2957444667448761E-5</v>
      </c>
      <c r="DM427" s="240">
        <f t="shared" ca="1" si="966"/>
        <v>2.502810841725128E-4</v>
      </c>
      <c r="DN427" s="240">
        <f t="shared" ca="1" si="967"/>
        <v>6.8396023210468948E-5</v>
      </c>
      <c r="DO427" s="240">
        <f t="shared" ca="1" si="968"/>
        <v>-2.5699315175687639E-4</v>
      </c>
      <c r="DP427" s="240">
        <f t="shared" ca="1" si="969"/>
        <v>-4.3175910660902866E-5</v>
      </c>
      <c r="DQ427" s="240">
        <f t="shared" ca="1" si="970"/>
        <v>2.6123023480307411E-4</v>
      </c>
      <c r="DR427" s="240">
        <f t="shared" ca="1" si="971"/>
        <v>1.7539990489318598E-5</v>
      </c>
      <c r="DS427" s="240">
        <f t="shared" ca="1" si="972"/>
        <v>-2.629515278851459E-4</v>
      </c>
      <c r="DT427" s="240">
        <f t="shared" ca="1" si="973"/>
        <v>8.264849379011909E-6</v>
      </c>
      <c r="DU427" s="240">
        <f t="shared" ca="1" si="974"/>
        <v>2.6214045400975683E-4</v>
      </c>
      <c r="DV427" s="240">
        <f t="shared" ca="1" si="975"/>
        <v>-3.3990094229796293E-5</v>
      </c>
      <c r="DW427" s="240">
        <f t="shared" ca="1" si="976"/>
        <v>-2.5880482426170513E-4</v>
      </c>
      <c r="DX427" s="240">
        <f t="shared" ca="1" si="977"/>
        <v>5.9387995892272165E-5</v>
      </c>
      <c r="DY427" s="240">
        <f t="shared" ca="1" si="978"/>
        <v>2.5297676257890505E-4</v>
      </c>
      <c r="DZ427" s="240">
        <f t="shared" ca="1" si="979"/>
        <v>-8.4213958689524578E-5</v>
      </c>
      <c r="EA427" s="240">
        <f t="shared" ca="1" si="980"/>
        <v>-2.4471239638130463E-4</v>
      </c>
      <c r="EB427" s="240">
        <f t="shared" ca="1" si="981"/>
        <v>1.0822889502856422E-4</v>
      </c>
      <c r="EC427" s="240">
        <f t="shared" ca="1" si="982"/>
        <v>2.3409131603314889E-4</v>
      </c>
      <c r="ED427" s="240">
        <f t="shared" ca="1" si="983"/>
        <v>-1.3120152794454659E-4</v>
      </c>
      <c r="EE427" s="240">
        <f t="shared" ca="1" si="984"/>
        <v>-2.2121580834426362E-4</v>
      </c>
      <c r="EF427" s="240">
        <f t="shared" ca="1" si="985"/>
        <v>1.5291061842437218E-4</v>
      </c>
      <c r="EG427" s="240">
        <f t="shared" ca="1" si="986"/>
        <v>2.0620987149216132E-4</v>
      </c>
      <c r="EH427" s="240">
        <f t="shared" ca="1" si="987"/>
        <v>-1.7314709605932427E-4</v>
      </c>
      <c r="EI427" s="240">
        <f t="shared" ca="1" si="988"/>
        <v>-1.8921802085180726E-4</v>
      </c>
      <c r="EJ427" s="240">
        <f t="shared" ca="1" si="989"/>
        <v>1.9171607250739433E-4</v>
      </c>
      <c r="EK427" s="240">
        <f t="shared" ca="1" si="990"/>
        <v>1.7040389723355835E-4</v>
      </c>
      <c r="EL427" s="240">
        <f t="shared" ca="1" si="991"/>
        <v>-2.0843871837455233E-4</v>
      </c>
      <c r="EM427" s="240">
        <f t="shared" ca="1" si="992"/>
        <v>-1.4994869093270461E-4</v>
      </c>
      <c r="EN427" s="240">
        <f t="shared" ca="1" si="993"/>
        <v>2.2315398543956949E-4</v>
      </c>
      <c r="EO427" s="240">
        <f t="shared" ca="1" si="994"/>
        <v>1.2804939676787635E-4</v>
      </c>
      <c r="EP427" s="240">
        <f t="shared" ca="1" si="995"/>
        <v>-2.357201576364264E-4</v>
      </c>
      <c r="EQ427" s="240">
        <f t="shared" ca="1" si="996"/>
        <v>-1.0491691691325283E-4</v>
      </c>
      <c r="ER427" s="240">
        <f t="shared" ca="1" si="997"/>
        <v>2.4601621585749892E-4</v>
      </c>
      <c r="ES427" s="240">
        <f t="shared" ca="1" si="998"/>
        <v>8.0774029795333894E-5</v>
      </c>
      <c r="ET427" s="240">
        <f t="shared" ca="1" si="999"/>
        <v>-2.5394300343372007E-4</v>
      </c>
      <c r="EU427" s="240">
        <f t="shared" ca="1" si="1000"/>
        <v>-5.5853244614909663E-5</v>
      </c>
      <c r="EV427" s="240">
        <f t="shared" ca="1" si="1001"/>
        <v>2.5942418106750801E-4</v>
      </c>
      <c r="EW427" s="240">
        <f t="shared" ca="1" si="1002"/>
        <v>3.0394562156354596E-5</v>
      </c>
      <c r="EX427" s="240">
        <f t="shared" ca="1" si="1003"/>
        <v>-2.6240696202193295E-4</v>
      </c>
      <c r="EY427" s="240">
        <f t="shared" ca="1" si="1004"/>
        <v>-4.643163448875978E-6</v>
      </c>
      <c r="EZ427" s="240">
        <f t="shared" ca="1" si="1005"/>
        <v>2.6286262048584976E-4</v>
      </c>
      <c r="FA427" s="240">
        <f t="shared" ca="1" si="1006"/>
        <v>-2.1152951460826606E-5</v>
      </c>
      <c r="FB427" s="240">
        <f t="shared" ca="1" si="1007"/>
        <v>-2.6078676821916276E-4</v>
      </c>
      <c r="FC427" s="240">
        <f t="shared" ca="1" si="1008"/>
        <v>4.6745351884581925E-5</v>
      </c>
      <c r="FD427" s="240">
        <f t="shared" ca="1" si="1009"/>
        <v>2.5619939681397635E-4</v>
      </c>
      <c r="FE427" s="240">
        <f t="shared" ca="1" si="1010"/>
        <v>-7.1887569016080061E-5</v>
      </c>
      <c r="FF427" s="240">
        <f t="shared" ca="1" si="1011"/>
        <v>-2.4914468516463474E-4</v>
      </c>
      <c r="FG427" s="240">
        <f t="shared" ca="1" si="1012"/>
        <v>9.6337469560210751E-5</v>
      </c>
      <c r="FH427" s="240">
        <f t="shared" ca="1" si="1013"/>
        <v>2.3969057400081889E-4</v>
      </c>
      <c r="FI427" s="240">
        <f t="shared" ca="1" si="1014"/>
        <v>-1.1985958760905876E-4</v>
      </c>
      <c r="FJ427" s="240">
        <f t="shared" ca="1" si="1015"/>
        <v>-2.2792811158117536E-4</v>
      </c>
      <c r="FK427" s="240">
        <f t="shared" ca="1" si="1016"/>
        <v>1.4222739230731606E-4</v>
      </c>
      <c r="FL427" s="240">
        <f t="shared" ca="1" si="1017"/>
        <v>2.1397057684882818E-4</v>
      </c>
      <c r="FM427" s="240">
        <f t="shared" ca="1" si="1018"/>
        <v>-1.6322546946825255E-4</v>
      </c>
      <c r="FN427" s="240">
        <f t="shared" ca="1" si="1019"/>
        <v>-1.9795238849321141E-4</v>
      </c>
      <c r="FO427" s="240">
        <f t="shared" ca="1" si="1020"/>
        <v>1.8265159613009178E-4</v>
      </c>
      <c r="FP427" s="240">
        <f t="shared" ca="1" si="1021"/>
        <v>1.8002781042462213E-4</v>
      </c>
      <c r="FQ427" s="240">
        <f t="shared" ca="1" si="1022"/>
        <v>-2.0031868807367925E-4</v>
      </c>
      <c r="FR427" s="240">
        <f t="shared" ca="1" si="1023"/>
        <v>-1.6036946612843188E-4</v>
      </c>
      <c r="FS427" s="240">
        <f t="shared" ca="1" si="1024"/>
        <v>2.1605660154578333E-4</v>
      </c>
      <c r="FT427" s="240">
        <f t="shared" ca="1" si="1025"/>
        <v>1.3916667620655714E-4</v>
      </c>
      <c r="FU427" s="240">
        <f t="shared" ca="1" si="1026"/>
        <v>-2.2971377183644907E-4</v>
      </c>
      <c r="FV427" s="240">
        <f t="shared" ca="1" si="1027"/>
        <v>-1.1662363511656951E-4</v>
      </c>
      <c r="FW427" s="240">
        <f t="shared" ca="1" si="1028"/>
        <v>2.4115867293000859E-4</v>
      </c>
      <c r="FX427" s="240">
        <f t="shared" ca="1" si="1029"/>
        <v>9.2957444667445387E-5</v>
      </c>
      <c r="FY427" s="240">
        <f t="shared" ca="1" si="1030"/>
        <v>-2.5028108417251161E-4</v>
      </c>
      <c r="FZ427" s="240">
        <f t="shared" ca="1" si="1031"/>
        <v>-6.8396023210465478E-5</v>
      </c>
      <c r="GA427" s="240">
        <f t="shared" ca="1" si="1032"/>
        <v>2.5699315175687558E-4</v>
      </c>
      <c r="GB427" s="240">
        <f t="shared" ca="1" si="1033"/>
        <v>4.3175910660899275E-5</v>
      </c>
      <c r="GC427" s="240">
        <f t="shared" ca="1" si="1034"/>
        <v>-2.6123023480307368E-4</v>
      </c>
      <c r="GD427" s="240">
        <f t="shared" ca="1" si="1035"/>
        <v>-1.753999048931498E-5</v>
      </c>
      <c r="GE427" s="240">
        <f t="shared" ca="1" si="1036"/>
        <v>2.6295152788514584E-4</v>
      </c>
      <c r="GF427" s="240">
        <f t="shared" ca="1" si="1037"/>
        <v>-8.2648493790155275E-6</v>
      </c>
      <c r="GG427" s="240">
        <f t="shared" ca="1" si="1038"/>
        <v>-2.6214045400975721E-4</v>
      </c>
      <c r="GH427" s="240">
        <f t="shared" ca="1" si="1039"/>
        <v>3.3990094229799871E-5</v>
      </c>
      <c r="GI427" s="240">
        <f t="shared" ca="1" si="1040"/>
        <v>2.5880482426170578E-4</v>
      </c>
      <c r="GJ427" s="240">
        <f t="shared" ca="1" si="1041"/>
        <v>-5.9387995892275675E-5</v>
      </c>
      <c r="GK427" s="240">
        <f t="shared" ca="1" si="1042"/>
        <v>-2.5297676257890608E-4</v>
      </c>
      <c r="GL427" s="240">
        <f t="shared" ca="1" si="1043"/>
        <v>8.4213958689527993E-5</v>
      </c>
      <c r="GM427" s="240">
        <f t="shared" ca="1" si="1044"/>
        <v>2.4471239638130604E-4</v>
      </c>
      <c r="GN427" s="240">
        <f t="shared" ca="1" si="1045"/>
        <v>-1.0822889502856749E-4</v>
      </c>
      <c r="GO427" s="240">
        <f t="shared" ca="1" si="1046"/>
        <v>-2.3409131603315062E-4</v>
      </c>
      <c r="GP427" s="240">
        <f t="shared" ca="1" si="1047"/>
        <v>1.3120152794454971E-4</v>
      </c>
      <c r="GQ427" s="240">
        <f t="shared" ca="1" si="1048"/>
        <v>2.2121580834426571E-4</v>
      </c>
      <c r="GR427" s="240">
        <f t="shared" ca="1" si="1049"/>
        <v>-1.5291061842437513E-4</v>
      </c>
      <c r="GS427" s="240">
        <f t="shared" ca="1" si="1050"/>
        <v>-2.0620987149216373E-4</v>
      </c>
      <c r="GT427" s="240">
        <f t="shared" ca="1" si="1051"/>
        <v>1.7314709605932698E-4</v>
      </c>
      <c r="GU427" s="240">
        <f t="shared" ca="1" si="1052"/>
        <v>1.8921802085180992E-4</v>
      </c>
      <c r="GV427" s="240">
        <f t="shared" ca="1" si="1053"/>
        <v>-1.9171607250739682E-4</v>
      </c>
      <c r="GW427" s="240">
        <f t="shared" ca="1" si="1054"/>
        <v>-1.7040389723356128E-4</v>
      </c>
      <c r="GX427" s="240">
        <f t="shared" ca="1" si="1055"/>
        <v>2.0843871837455453E-4</v>
      </c>
      <c r="GY427" s="240">
        <f t="shared" ca="1" si="1056"/>
        <v>1.4994869093270776E-4</v>
      </c>
      <c r="GZ427" s="240">
        <f t="shared" ca="1" si="1057"/>
        <v>-2.2315398543957138E-4</v>
      </c>
      <c r="HA427" s="240">
        <f t="shared" ca="1" si="1058"/>
        <v>-1.2804939676787971E-4</v>
      </c>
      <c r="HB427" s="240">
        <f t="shared" ca="1" si="1059"/>
        <v>2.35720157636428E-4</v>
      </c>
      <c r="HC427" s="240">
        <f t="shared" ca="1" si="1060"/>
        <v>1.0491691691325638E-4</v>
      </c>
      <c r="HD427" s="240">
        <f t="shared" ca="1" si="1061"/>
        <v>-2.4601621585750011E-4</v>
      </c>
      <c r="HE427" s="240">
        <f t="shared" ca="1" si="1062"/>
        <v>-8.0774029795337594E-5</v>
      </c>
      <c r="HF427" s="240">
        <f t="shared" ca="1" si="1063"/>
        <v>2.5394300343372099E-4</v>
      </c>
      <c r="HG427" s="240">
        <f t="shared" ca="1" si="1064"/>
        <v>5.5853244614913444E-5</v>
      </c>
      <c r="HH427" s="240">
        <f t="shared" ca="1" si="1065"/>
        <v>-2.594241810675086E-4</v>
      </c>
      <c r="HI427" s="240">
        <f t="shared" ca="1" si="1066"/>
        <v>-3.0394562156358418E-5</v>
      </c>
      <c r="HJ427" s="240">
        <f t="shared" ca="1" si="1067"/>
        <v>2.6240696202193322E-4</v>
      </c>
      <c r="HK427" s="240">
        <f t="shared" ca="1" si="1068"/>
        <v>4.643163448879854E-6</v>
      </c>
      <c r="HL427" s="240">
        <f t="shared" ca="1" si="1069"/>
        <v>-2.6286262048584965E-4</v>
      </c>
      <c r="HM427" s="240">
        <f t="shared" ca="1" si="1070"/>
        <v>2.1152951460822744E-5</v>
      </c>
      <c r="HN427" s="240">
        <f t="shared" ca="1" si="1071"/>
        <v>2.6078676821916227E-4</v>
      </c>
      <c r="HO427" s="240">
        <f t="shared" ca="1" si="1072"/>
        <v>-4.6745351884578144E-5</v>
      </c>
      <c r="HP427" s="240">
        <f t="shared" ca="1" si="1073"/>
        <v>-2.5619939681397554E-4</v>
      </c>
      <c r="HQ427" s="240">
        <f t="shared" ca="1" si="1074"/>
        <v>7.1887569016076348E-5</v>
      </c>
      <c r="HR427" s="240">
        <f t="shared" ca="1" si="1075"/>
        <v>2.4914468516463361E-4</v>
      </c>
      <c r="HS427" s="240">
        <f t="shared" ca="1" si="1076"/>
        <v>-9.6337469560207146E-5</v>
      </c>
      <c r="HT427" s="240">
        <f t="shared" ca="1" si="1077"/>
        <v>-2.3969057400081739E-4</v>
      </c>
      <c r="HU427" s="240">
        <f t="shared" ca="1" si="1078"/>
        <v>1.1985958760905533E-4</v>
      </c>
      <c r="HV427" s="240">
        <f t="shared" ca="1" si="1079"/>
        <v>2.2792811158117728E-4</v>
      </c>
      <c r="HW427" s="240">
        <f t="shared" ca="1" si="1080"/>
        <v>-1.4222739230731281E-4</v>
      </c>
      <c r="HX427" s="240">
        <f t="shared" ca="1" si="1081"/>
        <v>-2.1397057684883043E-4</v>
      </c>
      <c r="HY427" s="240">
        <f t="shared" ca="1" si="1082"/>
        <v>1.6322546946824948E-4</v>
      </c>
      <c r="HZ427" s="240">
        <f t="shared" ca="1" si="1083"/>
        <v>1.9795238849321399E-4</v>
      </c>
      <c r="IA427" s="240">
        <f t="shared" ca="1" si="1084"/>
        <v>-1.8265159613008899E-4</v>
      </c>
      <c r="IB427" s="240">
        <f t="shared" ca="1" si="1085"/>
        <v>-1.8002781042462495E-4</v>
      </c>
      <c r="IC427" s="240">
        <f t="shared" ca="1" si="1086"/>
        <v>2.0031868807367673E-4</v>
      </c>
      <c r="ID427" s="240">
        <f t="shared" ca="1" si="1087"/>
        <v>1.6036946612843497E-4</v>
      </c>
      <c r="IE427" s="240">
        <f t="shared" ca="1" si="1088"/>
        <v>-1.297886788524418E-4</v>
      </c>
      <c r="IF427" s="240">
        <f t="shared" ca="1" si="1089"/>
        <v>-1.3916667620656045E-4</v>
      </c>
      <c r="IG427" s="240">
        <f t="shared" ca="1" si="1090"/>
        <v>2.2971377183644717E-4</v>
      </c>
      <c r="IH427" s="240">
        <f t="shared" ca="1" si="1091"/>
        <v>1.1662363511657299E-4</v>
      </c>
      <c r="II427" s="240">
        <f t="shared" ca="1" si="1092"/>
        <v>-2.4115867293000704E-4</v>
      </c>
      <c r="IJ427" s="240">
        <f t="shared" ca="1" si="1093"/>
        <v>-9.2957444667448992E-5</v>
      </c>
      <c r="IK427" s="240">
        <f t="shared" ca="1" si="1094"/>
        <v>2.5028108417251042E-4</v>
      </c>
      <c r="IL427" s="240">
        <f t="shared" ca="1" si="1095"/>
        <v>6.8396023210469232E-5</v>
      </c>
      <c r="IM427" s="240">
        <f t="shared" ca="1" si="1096"/>
        <v>-2.5699315175687471E-4</v>
      </c>
      <c r="IN427" s="240">
        <f t="shared" ca="1" si="1097"/>
        <v>-4.317591066090307E-5</v>
      </c>
      <c r="IO427" s="240">
        <f t="shared" ca="1" si="1098"/>
        <v>2.6123023480307324E-4</v>
      </c>
      <c r="IP427" s="240">
        <f t="shared" ca="1" si="1099"/>
        <v>1.7539990489318829E-5</v>
      </c>
      <c r="IQ427" s="240">
        <f t="shared" ca="1" si="1100"/>
        <v>-2.6295152788514579E-4</v>
      </c>
      <c r="IR427" s="240">
        <f t="shared" ca="1" si="1101"/>
        <v>8.2648493790116515E-6</v>
      </c>
      <c r="IS427" s="240">
        <f t="shared" ca="1" si="1102"/>
        <v>2.6214045400975748E-4</v>
      </c>
      <c r="IT427" s="240">
        <f t="shared" ca="1" si="1103"/>
        <v>-3.3990094229796049E-5</v>
      </c>
      <c r="IU427" s="240">
        <f t="shared" ca="1" si="1104"/>
        <v>-2.5880482426170648E-4</v>
      </c>
      <c r="IV427" s="240">
        <f t="shared" ca="1" si="1105"/>
        <v>5.9387995892271921E-5</v>
      </c>
      <c r="IW427" s="240">
        <f t="shared" ca="1" si="1106"/>
        <v>2.5297676257890711E-4</v>
      </c>
      <c r="IX427" s="240">
        <f t="shared" ca="1" si="1107"/>
        <v>-8.421395868952432E-5</v>
      </c>
      <c r="IY427" s="240">
        <f t="shared" ca="1" si="1108"/>
        <v>-2.447123963813074E-4</v>
      </c>
      <c r="IZ427" s="240">
        <f t="shared" ca="1" si="1109"/>
        <v>1.0822889502856397E-4</v>
      </c>
      <c r="JA427" s="240">
        <f t="shared" ca="1" si="1110"/>
        <v>2.3409131603315238E-4</v>
      </c>
      <c r="JB427" s="240">
        <f t="shared" ca="1" si="1111"/>
        <v>-1.3120152794454638E-4</v>
      </c>
    </row>
    <row r="428" spans="2:262">
      <c r="B428" s="248">
        <v>67</v>
      </c>
      <c r="C428" s="247">
        <f t="shared" si="1112"/>
        <v>1.3085937500000007E-3</v>
      </c>
      <c r="D428" s="244">
        <f t="shared" ca="1" si="855"/>
        <v>11.869502835178517</v>
      </c>
      <c r="E428" s="243">
        <f ca="1">BU361</f>
        <v>-0.13049716482148352</v>
      </c>
      <c r="F428" s="242">
        <v>67</v>
      </c>
      <c r="G428" s="240">
        <f t="shared" ca="1" si="856"/>
        <v>-7.7621707766354177E-4</v>
      </c>
      <c r="H428" s="240">
        <f t="shared" ca="1" si="857"/>
        <v>6.3817233391203507E-4</v>
      </c>
      <c r="I428" s="240">
        <f t="shared" ca="1" si="858"/>
        <v>6.8232333917230155E-4</v>
      </c>
      <c r="J428" s="240">
        <f t="shared" ca="1" si="859"/>
        <v>-7.3856197127219136E-4</v>
      </c>
      <c r="K428" s="240">
        <f t="shared" ca="1" si="860"/>
        <v>-5.7365936095640432E-4</v>
      </c>
      <c r="L428" s="240">
        <f t="shared" ca="1" si="861"/>
        <v>8.2296397235943528E-4</v>
      </c>
      <c r="M428" s="240">
        <f t="shared" ca="1" si="862"/>
        <v>4.5257738998666358E-4</v>
      </c>
      <c r="N428" s="240">
        <f t="shared" ca="1" si="863"/>
        <v>-8.8955128873832582E-4</v>
      </c>
      <c r="O428" s="240">
        <f t="shared" ca="1" si="864"/>
        <v>-3.2169848527554922E-4</v>
      </c>
      <c r="P428" s="240">
        <f t="shared" ca="1" si="865"/>
        <v>9.3688250609826529E-4</v>
      </c>
      <c r="Q428" s="240">
        <f t="shared" ca="1" si="866"/>
        <v>1.8385577986498815E-4</v>
      </c>
      <c r="R428" s="240">
        <f t="shared" ca="1" si="867"/>
        <v>-9.6393304652035413E-4</v>
      </c>
      <c r="S428" s="240">
        <f t="shared" ca="1" si="868"/>
        <v>-4.2033152051851547E-5</v>
      </c>
      <c r="T428" s="240">
        <f t="shared" ca="1" si="869"/>
        <v>9.7011734749517971E-4</v>
      </c>
      <c r="U428" s="241">
        <f t="shared" ca="1" si="870"/>
        <v>-1.0069936656604921E-4</v>
      </c>
      <c r="V428" s="240">
        <f t="shared" ca="1" si="871"/>
        <v>-9.553015375827912E-4</v>
      </c>
      <c r="W428" s="240">
        <f t="shared" ca="1" si="872"/>
        <v>2.4125204800278557E-4</v>
      </c>
      <c r="X428" s="240">
        <f t="shared" ca="1" si="873"/>
        <v>9.1980633432508889E-4</v>
      </c>
      <c r="Y428" s="240">
        <f t="shared" ca="1" si="874"/>
        <v>-3.765823511644566E-4</v>
      </c>
      <c r="Z428" s="240">
        <f t="shared" ca="1" si="875"/>
        <v>-8.6440010167958986E-4</v>
      </c>
      <c r="AA428" s="240">
        <f t="shared" ca="1" si="876"/>
        <v>5.0376078367559188E-4</v>
      </c>
      <c r="AB428" s="240">
        <f t="shared" ca="1" si="877"/>
        <v>7.9028221726014868E-4</v>
      </c>
      <c r="AC428" s="240">
        <f t="shared" ca="1" si="878"/>
        <v>-6.2003431654223035E-4</v>
      </c>
      <c r="AD428" s="240">
        <f t="shared" ca="1" si="879"/>
        <v>-6.9905710943365138E-4</v>
      </c>
      <c r="AE428" s="240">
        <f t="shared" ca="1" si="880"/>
        <v>7.2288597891569215E-4</v>
      </c>
      <c r="AF428" s="240">
        <f t="shared" ca="1" si="881"/>
        <v>5.9269952629115023E-4</v>
      </c>
      <c r="AG428" s="240">
        <f t="shared" ca="1" si="882"/>
        <v>-8.1008934291037105E-4</v>
      </c>
      <c r="AH428" s="240">
        <f t="shared" ca="1" si="883"/>
        <v>-4.7351178831526688E-4</v>
      </c>
      <c r="AI428" s="240">
        <f t="shared" ca="1" si="884"/>
        <v>8.7975671904379096E-4</v>
      </c>
      <c r="AJ428" s="240">
        <f t="shared" ca="1" si="885"/>
        <v>3.4407395009459937E-4</v>
      </c>
      <c r="AK428" s="240">
        <f t="shared" ca="1" si="886"/>
        <v>-9.3038001901323648E-4</v>
      </c>
      <c r="AL428" s="240">
        <f t="shared" ca="1" si="887"/>
        <v>-2.0718794993348334E-4</v>
      </c>
      <c r="AM428" s="240">
        <f t="shared" ca="1" si="888"/>
        <v>9.6086340125317018E-4</v>
      </c>
      <c r="AN428" s="240">
        <f t="shared" ca="1" si="889"/>
        <v>6.581695634932255E-5</v>
      </c>
      <c r="AO428" s="240">
        <f t="shared" ca="1" si="890"/>
        <v>-9.7054699259576218E-4</v>
      </c>
      <c r="AP428" s="240">
        <f t="shared" ca="1" si="891"/>
        <v>7.6978775577235851E-5</v>
      </c>
      <c r="AQ428" s="240">
        <f t="shared" ca="1" si="892"/>
        <v>9.5922117253221075E-4</v>
      </c>
      <c r="AR428" s="240">
        <f t="shared" ca="1" si="893"/>
        <v>-2.1810814948302021E-4</v>
      </c>
      <c r="AS428" s="240">
        <f t="shared" ca="1" si="894"/>
        <v>-9.2713111086371283E-4</v>
      </c>
      <c r="AT428" s="240">
        <f t="shared" ca="1" si="895"/>
        <v>3.5451614062374564E-4</v>
      </c>
      <c r="AU428" s="240">
        <f t="shared" ca="1" si="896"/>
        <v>8.7497146051566293E-4</v>
      </c>
      <c r="AV428" s="240">
        <f t="shared" ca="1" si="897"/>
        <v>-4.8324992793374655E-4</v>
      </c>
      <c r="AW428" s="240">
        <f t="shared" ca="1" si="898"/>
        <v>-8.0387132039962702E-4</v>
      </c>
      <c r="AX428" s="240">
        <f t="shared" ca="1" si="899"/>
        <v>6.0152281368471342E-4</v>
      </c>
      <c r="AY428" s="240">
        <f t="shared" ca="1" si="900"/>
        <v>7.1536979383171194E-4</v>
      </c>
      <c r="AZ428" s="240">
        <f t="shared" ca="1" si="901"/>
        <v>-7.0677454707594473E-4</v>
      </c>
      <c r="BA428" s="240">
        <f t="shared" ca="1" si="902"/>
        <v>-6.1138267159371971E-4</v>
      </c>
      <c r="BB428" s="240">
        <f t="shared" ca="1" si="903"/>
        <v>7.9672674593232913E-4</v>
      </c>
      <c r="BC428" s="240">
        <f t="shared" ca="1" si="904"/>
        <v>4.9416096084832625E-4</v>
      </c>
      <c r="BD428" s="240">
        <f t="shared" ca="1" si="905"/>
        <v>-8.6943221679792418E-4</v>
      </c>
      <c r="BE428" s="240">
        <f t="shared" ca="1" si="906"/>
        <v>-3.6624215763187242E-4</v>
      </c>
      <c r="BF428" s="240">
        <f t="shared" ca="1" si="907"/>
        <v>9.2331710579390456E-4</v>
      </c>
      <c r="BG428" s="240">
        <f t="shared" ca="1" si="908"/>
        <v>2.3039531772819509E-4</v>
      </c>
      <c r="BH428" s="240">
        <f t="shared" ca="1" si="909"/>
        <v>-9.5721496780206837E-4</v>
      </c>
      <c r="BI428" s="240">
        <f t="shared" ca="1" si="910"/>
        <v>-8.9561114973332875E-5</v>
      </c>
      <c r="BJ428" s="240">
        <f t="shared" ca="1" si="911"/>
        <v>9.7039201647909428E-4</v>
      </c>
      <c r="BK428" s="240">
        <f t="shared" ca="1" si="912"/>
        <v>-5.3211815452429705E-5</v>
      </c>
      <c r="BL428" s="240">
        <f t="shared" ca="1" si="913"/>
        <v>-9.62563008514886E-4</v>
      </c>
      <c r="BM428" s="240">
        <f t="shared" ca="1" si="914"/>
        <v>1.9483287076959524E-4</v>
      </c>
      <c r="BN428" s="240">
        <f t="shared" ca="1" si="915"/>
        <v>9.3389741828881379E-4</v>
      </c>
      <c r="BO428" s="240">
        <f t="shared" ca="1" si="916"/>
        <v>-3.3223638281614496E-4</v>
      </c>
      <c r="BP428" s="240">
        <f t="shared" ca="1" si="917"/>
        <v>-8.8501576926121436E-4</v>
      </c>
      <c r="BQ428" s="240">
        <f t="shared" ca="1" si="918"/>
        <v>4.6244798050518654E-4</v>
      </c>
      <c r="BR428" s="240">
        <f t="shared" ca="1" si="919"/>
        <v>8.1697620151438902E-4</v>
      </c>
      <c r="BS428" s="240">
        <f t="shared" ca="1" si="920"/>
        <v>-5.8264897597663031E-4</v>
      </c>
      <c r="BT428" s="240">
        <f t="shared" ca="1" si="921"/>
        <v>-7.3125156621535849E-4</v>
      </c>
      <c r="BU428" s="240">
        <f t="shared" ca="1" si="922"/>
        <v>6.9023738067703635E-4</v>
      </c>
      <c r="BV428" s="240">
        <f t="shared" ca="1" si="923"/>
        <v>6.2969754283599688E-4</v>
      </c>
      <c r="BW428" s="240">
        <f t="shared" ca="1" si="924"/>
        <v>-7.8288423055406517E-4</v>
      </c>
      <c r="BX428" s="240">
        <f t="shared" ca="1" si="925"/>
        <v>-5.1451246929645083E-4</v>
      </c>
      <c r="BY428" s="240">
        <f t="shared" ca="1" si="926"/>
        <v>8.58584001094829E-4</v>
      </c>
      <c r="BZ428" s="240">
        <f t="shared" ca="1" si="927"/>
        <v>3.8818975458805181E-4</v>
      </c>
      <c r="CA428" s="240">
        <f t="shared" ca="1" si="928"/>
        <v>-9.1569802087509034E-4</v>
      </c>
      <c r="CB428" s="240">
        <f t="shared" ca="1" si="929"/>
        <v>-2.5346390399854984E-4</v>
      </c>
      <c r="CC428" s="240">
        <f t="shared" ca="1" si="930"/>
        <v>9.5298994384693421E-4</v>
      </c>
      <c r="CD428" s="240">
        <f t="shared" ca="1" si="931"/>
        <v>1.1325132533060287E-4</v>
      </c>
      <c r="CE428" s="240">
        <f t="shared" ca="1" si="932"/>
        <v>-9.6965251249699416E-4</v>
      </c>
      <c r="CF428" s="240">
        <f t="shared" ca="1" si="933"/>
        <v>2.9412802519712829E-5</v>
      </c>
      <c r="CG428" s="240">
        <f t="shared" ca="1" si="934"/>
        <v>9.6532503253378031E-4</v>
      </c>
      <c r="CH428" s="240">
        <f t="shared" ca="1" si="935"/>
        <v>-1.7144023202008221E-4</v>
      </c>
      <c r="CI428" s="240">
        <f t="shared" ca="1" si="936"/>
        <v>-9.4010118082981146E-4</v>
      </c>
      <c r="CJ428" s="240">
        <f t="shared" ca="1" si="937"/>
        <v>3.0975649823464132E-4</v>
      </c>
      <c r="CK428" s="240">
        <f t="shared" ca="1" si="938"/>
        <v>8.945269776002336E-4</v>
      </c>
      <c r="CL428" s="240">
        <f t="shared" ca="1" si="939"/>
        <v>-4.41367471705226E-4</v>
      </c>
      <c r="CM428" s="240">
        <f t="shared" ca="1" si="940"/>
        <v>-8.2958896671406635E-4</v>
      </c>
      <c r="CN428" s="240">
        <f t="shared" ca="1" si="941"/>
        <v>5.6342417231206748E-4</v>
      </c>
      <c r="CO428" s="240">
        <f t="shared" ca="1" si="942"/>
        <v>7.4669285999878331E-4</v>
      </c>
      <c r="CP428" s="240">
        <f t="shared" ca="1" si="943"/>
        <v>-6.7328444108964594E-4</v>
      </c>
      <c r="CQ428" s="240">
        <f t="shared" ca="1" si="944"/>
        <v>-6.4763310782436695E-4</v>
      </c>
      <c r="CR428" s="240">
        <f t="shared" ca="1" si="945"/>
        <v>7.6857013498924233E-4</v>
      </c>
      <c r="CS428" s="240">
        <f t="shared" ca="1" si="946"/>
        <v>5.3455405467192E-4</v>
      </c>
      <c r="CT428" s="240">
        <f t="shared" ca="1" si="947"/>
        <v>-8.4721860649399159E-4</v>
      </c>
      <c r="CU428" s="240">
        <f t="shared" ca="1" si="948"/>
        <v>-4.0990352055141722E-4</v>
      </c>
      <c r="CV428" s="240">
        <f t="shared" ca="1" si="949"/>
        <v>9.0752735370866E-4</v>
      </c>
      <c r="CW428" s="240">
        <f t="shared" ca="1" si="950"/>
        <v>2.7637981309076154E-4</v>
      </c>
      <c r="CX428" s="240">
        <f t="shared" ca="1" si="951"/>
        <v>-9.4819087438421847E-4</v>
      </c>
      <c r="CY428" s="240">
        <f t="shared" ca="1" si="952"/>
        <v>-1.3687331732423338E-4</v>
      </c>
      <c r="CZ428" s="240">
        <f t="shared" ca="1" si="953"/>
        <v>9.6832892609900918E-4</v>
      </c>
      <c r="DA428" s="240">
        <f t="shared" ca="1" si="954"/>
        <v>-5.5960724145874747E-6</v>
      </c>
      <c r="DB428" s="240">
        <f t="shared" ca="1" si="955"/>
        <v>-9.6750558084890675E-4</v>
      </c>
      <c r="DC428" s="240">
        <f t="shared" ca="1" si="956"/>
        <v>1.4794432408537692E-4</v>
      </c>
      <c r="DD428" s="240">
        <f t="shared" ca="1" si="957"/>
        <v>9.4573866157213096E-4</v>
      </c>
      <c r="DE428" s="240">
        <f t="shared" ca="1" si="958"/>
        <v>-2.8709002792115572E-4</v>
      </c>
      <c r="DF428" s="240">
        <f t="shared" ca="1" si="959"/>
        <v>-9.0349935633645925E-4</v>
      </c>
      <c r="DG428" s="240">
        <f t="shared" ca="1" si="960"/>
        <v>4.2002109964407838E-4</v>
      </c>
      <c r="DH428" s="240">
        <f t="shared" ca="1" si="961"/>
        <v>8.4170201854051737E-4</v>
      </c>
      <c r="DI428" s="240">
        <f t="shared" ca="1" si="962"/>
        <v>-5.43859982993868E-4</v>
      </c>
      <c r="DJ428" s="240">
        <f t="shared" ca="1" si="963"/>
        <v>-7.6168437392398021E-4</v>
      </c>
      <c r="DK428" s="240">
        <f t="shared" ca="1" si="964"/>
        <v>6.5592594013067992E-4</v>
      </c>
      <c r="DL428" s="240">
        <f t="shared" ca="1" si="965"/>
        <v>6.6517856284514559E-4</v>
      </c>
      <c r="DM428" s="240">
        <f t="shared" ca="1" si="966"/>
        <v>-7.5379308151379875E-4</v>
      </c>
      <c r="DN428" s="240">
        <f t="shared" ca="1" si="967"/>
        <v>-5.5427364467314113E-4</v>
      </c>
      <c r="DO428" s="240">
        <f t="shared" ca="1" si="968"/>
        <v>8.3534287908415311E-4</v>
      </c>
      <c r="DP428" s="240">
        <f t="shared" ca="1" si="969"/>
        <v>4.3137037596130737E-4</v>
      </c>
      <c r="DQ428" s="240">
        <f t="shared" ca="1" si="970"/>
        <v>-8.9881002599898931E-4</v>
      </c>
      <c r="DR428" s="240">
        <f t="shared" ca="1" si="971"/>
        <v>-2.9912924131806116E-4</v>
      </c>
      <c r="DS428" s="240">
        <f t="shared" ca="1" si="972"/>
        <v>9.4282065019390786E-4</v>
      </c>
      <c r="DT428" s="240">
        <f t="shared" ca="1" si="973"/>
        <v>1.6041286194951715E-4</v>
      </c>
      <c r="DU428" s="240">
        <f t="shared" ca="1" si="974"/>
        <v>-9.6642205456409043E-4</v>
      </c>
      <c r="DV428" s="240">
        <f t="shared" ca="1" si="975"/>
        <v>-1.8224028555309817E-5</v>
      </c>
      <c r="DW428" s="240">
        <f t="shared" ca="1" si="976"/>
        <v>9.6910333997949098E-4</v>
      </c>
      <c r="DX428" s="240">
        <f t="shared" ca="1" si="977"/>
        <v>-1.2435930002183734E-4</v>
      </c>
      <c r="DY428" s="240">
        <f t="shared" ca="1" si="978"/>
        <v>-9.5080646470815922E-4</v>
      </c>
      <c r="DZ428" s="240">
        <f t="shared" ca="1" si="979"/>
        <v>2.6425062530981158E-4</v>
      </c>
      <c r="EA428" s="240">
        <f t="shared" ca="1" si="980"/>
        <v>9.1192750084444511E-4</v>
      </c>
      <c r="EB428" s="240">
        <f t="shared" ca="1" si="981"/>
        <v>-3.984217225781304E-4</v>
      </c>
      <c r="EC428" s="240">
        <f t="shared" ca="1" si="982"/>
        <v>-8.5330806054426556E-4</v>
      </c>
      <c r="ED428" s="240">
        <f t="shared" ca="1" si="983"/>
        <v>5.239681927581703E-4</v>
      </c>
      <c r="EE428" s="240">
        <f t="shared" ca="1" si="984"/>
        <v>7.7621707766355554E-4</v>
      </c>
      <c r="EF428" s="240">
        <f t="shared" ca="1" si="985"/>
        <v>-6.3817233391203008E-4</v>
      </c>
      <c r="EG428" s="240">
        <f t="shared" ca="1" si="986"/>
        <v>-6.8232333917231456E-4</v>
      </c>
      <c r="EH428" s="240">
        <f t="shared" ca="1" si="987"/>
        <v>7.3856197127219005E-4</v>
      </c>
      <c r="EI428" s="240">
        <f t="shared" ca="1" si="988"/>
        <v>5.7365936095641484E-4</v>
      </c>
      <c r="EJ428" s="240">
        <f t="shared" ca="1" si="989"/>
        <v>-8.2296397235942205E-4</v>
      </c>
      <c r="EK428" s="240">
        <f t="shared" ca="1" si="990"/>
        <v>-4.5257738998667063E-4</v>
      </c>
      <c r="EL428" s="240">
        <f t="shared" ca="1" si="991"/>
        <v>8.895512887383178E-4</v>
      </c>
      <c r="EM428" s="240">
        <f t="shared" ca="1" si="992"/>
        <v>3.216984852755535E-4</v>
      </c>
      <c r="EN428" s="240">
        <f t="shared" ca="1" si="993"/>
        <v>-9.3688250609826138E-4</v>
      </c>
      <c r="EO428" s="240">
        <f t="shared" ca="1" si="994"/>
        <v>-1.8385577986498582E-4</v>
      </c>
      <c r="EP428" s="240">
        <f t="shared" ca="1" si="995"/>
        <v>9.6393304652035272E-4</v>
      </c>
      <c r="EQ428" s="240">
        <f t="shared" ca="1" si="996"/>
        <v>4.2033152051873285E-5</v>
      </c>
      <c r="ER428" s="240">
        <f t="shared" ca="1" si="997"/>
        <v>-9.7011734749518003E-4</v>
      </c>
      <c r="ES428" s="240">
        <f t="shared" ca="1" si="998"/>
        <v>1.0069936656603094E-4</v>
      </c>
      <c r="ET428" s="240">
        <f t="shared" ca="1" si="999"/>
        <v>9.5530153758279141E-4</v>
      </c>
      <c r="EU428" s="240">
        <f t="shared" ca="1" si="1000"/>
        <v>-2.4125204800277451E-4</v>
      </c>
      <c r="EV428" s="240">
        <f t="shared" ca="1" si="1001"/>
        <v>-9.1980633432509691E-4</v>
      </c>
      <c r="EW428" s="240">
        <f t="shared" ca="1" si="1002"/>
        <v>3.7658235116444922E-4</v>
      </c>
      <c r="EX428" s="240">
        <f t="shared" ca="1" si="1003"/>
        <v>8.644001016795982E-4</v>
      </c>
      <c r="EY428" s="240">
        <f t="shared" ca="1" si="1004"/>
        <v>-5.0376078367558798E-4</v>
      </c>
      <c r="EZ428" s="240">
        <f t="shared" ca="1" si="1005"/>
        <v>-7.9028221726015529E-4</v>
      </c>
      <c r="FA428" s="240">
        <f t="shared" ca="1" si="1006"/>
        <v>6.2003431654223231E-4</v>
      </c>
      <c r="FB428" s="240">
        <f t="shared" ca="1" si="1007"/>
        <v>6.9905710943365929E-4</v>
      </c>
      <c r="FC428" s="240">
        <f t="shared" ca="1" si="1008"/>
        <v>-7.228859789156799E-4</v>
      </c>
      <c r="FD428" s="240">
        <f t="shared" ca="1" si="1009"/>
        <v>-5.9269952629115369E-4</v>
      </c>
      <c r="FE428" s="240">
        <f t="shared" ca="1" si="1010"/>
        <v>8.1008934291036097E-4</v>
      </c>
      <c r="FF428" s="240">
        <f t="shared" ca="1" si="1011"/>
        <v>4.7351178831528883E-4</v>
      </c>
      <c r="FG428" s="240">
        <f t="shared" ca="1" si="1012"/>
        <v>-8.7975671904379769E-4</v>
      </c>
      <c r="FH428" s="240">
        <f t="shared" ca="1" si="1013"/>
        <v>-3.4407395009459704E-4</v>
      </c>
      <c r="FI428" s="240">
        <f t="shared" ca="1" si="1014"/>
        <v>9.3038001901323518E-4</v>
      </c>
      <c r="FJ428" s="240">
        <f t="shared" ca="1" si="1015"/>
        <v>2.0718794993350117E-4</v>
      </c>
      <c r="FK428" s="240">
        <f t="shared" ca="1" si="1016"/>
        <v>-9.6086340125316584E-4</v>
      </c>
      <c r="FL428" s="240">
        <f t="shared" ca="1" si="1017"/>
        <v>-6.581695634930645E-5</v>
      </c>
      <c r="FM428" s="240">
        <f t="shared" ca="1" si="1018"/>
        <v>9.7054699259576218E-4</v>
      </c>
      <c r="FN428" s="240">
        <f t="shared" ca="1" si="1019"/>
        <v>-7.6978775577224413E-5</v>
      </c>
      <c r="FO428" s="240">
        <f t="shared" ca="1" si="1020"/>
        <v>-9.5922117253221346E-4</v>
      </c>
      <c r="FP428" s="240">
        <f t="shared" ca="1" si="1021"/>
        <v>2.1810814948298882E-4</v>
      </c>
      <c r="FQ428" s="240">
        <f t="shared" ca="1" si="1022"/>
        <v>9.2713111086370817E-4</v>
      </c>
      <c r="FR428" s="240">
        <f t="shared" ca="1" si="1023"/>
        <v>-3.5451614062374781E-4</v>
      </c>
      <c r="FS428" s="240">
        <f t="shared" ca="1" si="1024"/>
        <v>-8.749714605156678E-4</v>
      </c>
      <c r="FT428" s="240">
        <f t="shared" ca="1" si="1025"/>
        <v>4.8324992793372459E-4</v>
      </c>
      <c r="FU428" s="240">
        <f t="shared" ca="1" si="1026"/>
        <v>8.0387132039964882E-4</v>
      </c>
      <c r="FV428" s="240">
        <f t="shared" ca="1" si="1027"/>
        <v>-6.015228136847261E-4</v>
      </c>
      <c r="FW428" s="240">
        <f t="shared" ca="1" si="1028"/>
        <v>-7.1536979383171042E-4</v>
      </c>
      <c r="FX428" s="240">
        <f t="shared" ca="1" si="1029"/>
        <v>7.0677454707593693E-4</v>
      </c>
      <c r="FY428" s="240">
        <f t="shared" ca="1" si="1030"/>
        <v>6.1138267159373922E-4</v>
      </c>
      <c r="FZ428" s="240">
        <f t="shared" ca="1" si="1031"/>
        <v>-7.967267459323068E-4</v>
      </c>
      <c r="GA428" s="240">
        <f t="shared" ca="1" si="1032"/>
        <v>-4.9416096084832419E-4</v>
      </c>
      <c r="GB428" s="240">
        <f t="shared" ca="1" si="1033"/>
        <v>8.6943221679792516E-4</v>
      </c>
      <c r="GC428" s="240">
        <f t="shared" ca="1" si="1034"/>
        <v>3.6624215763188305E-4</v>
      </c>
      <c r="GD428" s="240">
        <f t="shared" ca="1" si="1035"/>
        <v>-9.2331710579389675E-4</v>
      </c>
      <c r="GE428" s="240">
        <f t="shared" ca="1" si="1036"/>
        <v>-2.3039531772823293E-4</v>
      </c>
      <c r="GF428" s="240">
        <f t="shared" ca="1" si="1037"/>
        <v>9.5721496780206881E-4</v>
      </c>
      <c r="GG428" s="240">
        <f t="shared" ca="1" si="1038"/>
        <v>8.9561114973344259E-5</v>
      </c>
      <c r="GH428" s="240">
        <f t="shared" ca="1" si="1039"/>
        <v>-9.7039201647909417E-4</v>
      </c>
      <c r="GI428" s="240">
        <f t="shared" ca="1" si="1040"/>
        <v>5.3211815452404443E-5</v>
      </c>
      <c r="GJ428" s="240">
        <f t="shared" ca="1" si="1041"/>
        <v>9.6256300851488383E-4</v>
      </c>
      <c r="GK428" s="240">
        <f t="shared" ca="1" si="1042"/>
        <v>-1.9483287076959752E-4</v>
      </c>
      <c r="GL428" s="240">
        <f t="shared" ca="1" si="1043"/>
        <v>-9.3389741828881683E-4</v>
      </c>
      <c r="GM428" s="240">
        <f t="shared" ca="1" si="1044"/>
        <v>3.3223638281612122E-4</v>
      </c>
      <c r="GN428" s="240">
        <f t="shared" ca="1" si="1045"/>
        <v>8.8501576926122466E-4</v>
      </c>
      <c r="GO428" s="240">
        <f t="shared" ca="1" si="1046"/>
        <v>-4.6244798050520074E-4</v>
      </c>
      <c r="GP428" s="240">
        <f t="shared" ca="1" si="1047"/>
        <v>-8.1697620151438782E-4</v>
      </c>
      <c r="GQ428" s="240">
        <f t="shared" ca="1" si="1048"/>
        <v>5.826489759766212E-4</v>
      </c>
      <c r="GR428" s="240">
        <f t="shared" ca="1" si="1049"/>
        <v>7.3125156621537519E-4</v>
      </c>
      <c r="GS428" s="240">
        <f t="shared" ca="1" si="1050"/>
        <v>-6.9023738067701867E-4</v>
      </c>
      <c r="GT428" s="240">
        <f t="shared" ca="1" si="1051"/>
        <v>-6.2969754283598463E-4</v>
      </c>
      <c r="GU428" s="240">
        <f t="shared" ca="1" si="1052"/>
        <v>7.8288423055406669E-4</v>
      </c>
      <c r="GV428" s="240">
        <f t="shared" ca="1" si="1053"/>
        <v>5.1451246929646048E-4</v>
      </c>
      <c r="GW428" s="240">
        <f t="shared" ca="1" si="1054"/>
        <v>-8.5858400109481729E-4</v>
      </c>
      <c r="GX428" s="240">
        <f t="shared" ca="1" si="1055"/>
        <v>-3.8818975458808765E-4</v>
      </c>
      <c r="GY428" s="240">
        <f t="shared" ca="1" si="1056"/>
        <v>9.1569802087509565E-4</v>
      </c>
      <c r="GZ428" s="240">
        <f t="shared" ca="1" si="1057"/>
        <v>2.5346390399854751E-4</v>
      </c>
      <c r="HA428" s="240">
        <f t="shared" ca="1" si="1058"/>
        <v>-9.5298994384693204E-4</v>
      </c>
      <c r="HB428" s="240">
        <f t="shared" ca="1" si="1059"/>
        <v>-1.1325132533062781E-4</v>
      </c>
      <c r="HC428" s="240">
        <f t="shared" ca="1" si="1060"/>
        <v>9.6965251249699254E-4</v>
      </c>
      <c r="HD428" s="240">
        <f t="shared" ca="1" si="1061"/>
        <v>-2.9412802519729038E-5</v>
      </c>
      <c r="HE428" s="240">
        <f t="shared" ca="1" si="1062"/>
        <v>-9.653250325337815E-4</v>
      </c>
      <c r="HF428" s="240">
        <f t="shared" ca="1" si="1063"/>
        <v>1.7144023202007093E-4</v>
      </c>
      <c r="HG428" s="240">
        <f t="shared" ca="1" si="1064"/>
        <v>9.40101180829821E-4</v>
      </c>
      <c r="HH428" s="240">
        <f t="shared" ca="1" si="1065"/>
        <v>-3.0975649823460441E-4</v>
      </c>
      <c r="HI428" s="240">
        <f t="shared" ca="1" si="1066"/>
        <v>-8.9452697760022731E-4</v>
      </c>
      <c r="HJ428" s="240">
        <f t="shared" ca="1" si="1067"/>
        <v>4.4136747170521587E-4</v>
      </c>
      <c r="HK428" s="240">
        <f t="shared" ca="1" si="1068"/>
        <v>8.2958896671407232E-4</v>
      </c>
      <c r="HL428" s="240">
        <f t="shared" ca="1" si="1069"/>
        <v>-5.6342417231203582E-4</v>
      </c>
      <c r="HM428" s="240">
        <f t="shared" ca="1" si="1070"/>
        <v>-7.4669285999877291E-4</v>
      </c>
      <c r="HN428" s="240">
        <f t="shared" ca="1" si="1071"/>
        <v>6.7328444108965754E-4</v>
      </c>
      <c r="HO428" s="240">
        <f t="shared" ca="1" si="1072"/>
        <v>6.4763310782437562E-4</v>
      </c>
      <c r="HP428" s="240">
        <f t="shared" ca="1" si="1073"/>
        <v>-7.6857013498923539E-4</v>
      </c>
      <c r="HQ428" s="240">
        <f t="shared" ca="1" si="1074"/>
        <v>-5.3455405467195253E-4</v>
      </c>
      <c r="HR428" s="240">
        <f t="shared" ca="1" si="1075"/>
        <v>8.472186064939995E-4</v>
      </c>
      <c r="HS428" s="240">
        <f t="shared" ca="1" si="1076"/>
        <v>4.0990352055142768E-4</v>
      </c>
      <c r="HT428" s="240">
        <f t="shared" ca="1" si="1077"/>
        <v>-9.0752735370865588E-4</v>
      </c>
      <c r="HU428" s="240">
        <f t="shared" ca="1" si="1078"/>
        <v>-2.763798130907726E-4</v>
      </c>
      <c r="HV428" s="240">
        <f t="shared" ca="1" si="1079"/>
        <v>9.4819087438421002E-4</v>
      </c>
      <c r="HW428" s="240">
        <f t="shared" ca="1" si="1080"/>
        <v>1.3687331732421733E-4</v>
      </c>
      <c r="HX428" s="240">
        <f t="shared" ca="1" si="1081"/>
        <v>-9.6832892609900831E-4</v>
      </c>
      <c r="HY428" s="240">
        <f t="shared" ca="1" si="1082"/>
        <v>5.5960724145759822E-6</v>
      </c>
      <c r="HZ428" s="240">
        <f t="shared" ca="1" si="1083"/>
        <v>9.6750558084890761E-4</v>
      </c>
      <c r="IA428" s="240">
        <f t="shared" ca="1" si="1084"/>
        <v>-1.4794432408533843E-4</v>
      </c>
      <c r="IB428" s="240">
        <f t="shared" ca="1" si="1085"/>
        <v>-9.4573866157212738E-4</v>
      </c>
      <c r="IC428" s="240">
        <f t="shared" ca="1" si="1086"/>
        <v>2.8709002792114482E-4</v>
      </c>
      <c r="ID428" s="240">
        <f t="shared" ca="1" si="1087"/>
        <v>9.0349935633646347E-4</v>
      </c>
      <c r="IE428" s="240">
        <f t="shared" ca="1" si="1088"/>
        <v>-1.138649315265137E-3</v>
      </c>
      <c r="IF428" s="240">
        <f t="shared" ca="1" si="1089"/>
        <v>-8.4170201854053678E-4</v>
      </c>
      <c r="IG428" s="240">
        <f t="shared" ca="1" si="1090"/>
        <v>5.4385998299388144E-4</v>
      </c>
      <c r="IH428" s="240">
        <f t="shared" ca="1" si="1091"/>
        <v>7.6168437392398736E-4</v>
      </c>
      <c r="II428" s="240">
        <f t="shared" ca="1" si="1092"/>
        <v>-6.5592594013067157E-4</v>
      </c>
      <c r="IJ428" s="240">
        <f t="shared" ca="1" si="1093"/>
        <v>-6.6517856284517389E-4</v>
      </c>
      <c r="IK428" s="240">
        <f t="shared" ca="1" si="1094"/>
        <v>7.5379308151377403E-4</v>
      </c>
      <c r="IL428" s="240">
        <f t="shared" ca="1" si="1095"/>
        <v>5.5427364467312791E-4</v>
      </c>
      <c r="IM428" s="240">
        <f t="shared" ca="1" si="1096"/>
        <v>-8.3534287908414726E-4</v>
      </c>
      <c r="IN428" s="240">
        <f t="shared" ca="1" si="1097"/>
        <v>-4.3137037596131751E-4</v>
      </c>
      <c r="IO428" s="240">
        <f t="shared" ca="1" si="1098"/>
        <v>8.9881002599897467E-4</v>
      </c>
      <c r="IP428" s="240">
        <f t="shared" ca="1" si="1099"/>
        <v>2.991292413180456E-4</v>
      </c>
      <c r="IQ428" s="240">
        <f t="shared" ca="1" si="1100"/>
        <v>-9.4282065019391165E-4</v>
      </c>
      <c r="IR428" s="240">
        <f t="shared" ca="1" si="1101"/>
        <v>-1.6041286194952848E-4</v>
      </c>
      <c r="IS428" s="240">
        <f t="shared" ca="1" si="1102"/>
        <v>9.6642205456408934E-4</v>
      </c>
      <c r="IT428" s="240">
        <f t="shared" ca="1" si="1103"/>
        <v>1.8224028555348794E-5</v>
      </c>
      <c r="IU428" s="240">
        <f t="shared" ca="1" si="1104"/>
        <v>-9.6910333997949011E-4</v>
      </c>
      <c r="IV428" s="240">
        <f t="shared" ca="1" si="1105"/>
        <v>1.2435930002182606E-4</v>
      </c>
      <c r="IW428" s="240">
        <f t="shared" ca="1" si="1106"/>
        <v>9.5080646470816171E-4</v>
      </c>
      <c r="IX428" s="240">
        <f t="shared" ca="1" si="1107"/>
        <v>-2.6425062530980052E-4</v>
      </c>
      <c r="IY428" s="240">
        <f t="shared" ca="1" si="1108"/>
        <v>-9.1192750084445834E-4</v>
      </c>
      <c r="IZ428" s="240">
        <f t="shared" ca="1" si="1109"/>
        <v>3.984217225781452E-4</v>
      </c>
      <c r="JA428" s="240">
        <f t="shared" ca="1" si="1110"/>
        <v>8.5330806054427098E-4</v>
      </c>
      <c r="JB428" s="240">
        <f t="shared" ca="1" si="1111"/>
        <v>-5.2396819275816076E-4</v>
      </c>
    </row>
    <row r="429" spans="2:262">
      <c r="B429" s="248">
        <v>68</v>
      </c>
      <c r="C429" s="247">
        <f t="shared" si="1112"/>
        <v>1.3281250000000007E-3</v>
      </c>
      <c r="D429" s="244">
        <f t="shared" ca="1" si="855"/>
        <v>11.803282598811734</v>
      </c>
      <c r="E429" s="243">
        <f ca="1">BV361</f>
        <v>-0.19671740118826561</v>
      </c>
      <c r="F429" s="242">
        <v>68</v>
      </c>
      <c r="G429" s="240">
        <f t="shared" ca="1" si="856"/>
        <v>-3.9780571031972545E-4</v>
      </c>
      <c r="H429" s="240">
        <f t="shared" ca="1" si="857"/>
        <v>3.1270054641103812E-4</v>
      </c>
      <c r="I429" s="240">
        <f t="shared" ca="1" si="858"/>
        <v>3.3650568364232316E-4</v>
      </c>
      <c r="J429" s="240">
        <f t="shared" ca="1" si="859"/>
        <v>-3.7866719604156689E-4</v>
      </c>
      <c r="K429" s="240">
        <f t="shared" ca="1" si="860"/>
        <v>-2.6227393225710857E-4</v>
      </c>
      <c r="L429" s="240">
        <f t="shared" ca="1" si="861"/>
        <v>4.3008187768722836E-4</v>
      </c>
      <c r="M429" s="240">
        <f t="shared" ca="1" si="862"/>
        <v>1.7796314074016817E-4</v>
      </c>
      <c r="N429" s="240">
        <f t="shared" ca="1" si="863"/>
        <v>-4.6496875396606505E-4</v>
      </c>
      <c r="O429" s="240">
        <f t="shared" ca="1" si="864"/>
        <v>-8.6813325527463015E-5</v>
      </c>
      <c r="P429" s="240">
        <f t="shared" ca="1" si="865"/>
        <v>4.8198714178746742E-4</v>
      </c>
      <c r="Q429" s="240">
        <f t="shared" ca="1" si="866"/>
        <v>-7.6726770997894214E-6</v>
      </c>
      <c r="R429" s="240">
        <f t="shared" ca="1" si="867"/>
        <v>-4.8048303405148036E-4</v>
      </c>
      <c r="S429" s="240">
        <f t="shared" ca="1" si="868"/>
        <v>1.0186382304898308E-4</v>
      </c>
      <c r="T429" s="240">
        <f t="shared" ca="1" si="869"/>
        <v>4.605142327748849E-4</v>
      </c>
      <c r="U429" s="241">
        <f t="shared" ca="1" si="870"/>
        <v>-1.921403994042944E-4</v>
      </c>
      <c r="V429" s="240">
        <f t="shared" ca="1" si="871"/>
        <v>-4.2284812779210782E-4</v>
      </c>
      <c r="W429" s="240">
        <f t="shared" ca="1" si="872"/>
        <v>2.7503312796407759E-4</v>
      </c>
      <c r="X429" s="240">
        <f t="shared" ca="1" si="873"/>
        <v>3.6893220639424218E-4</v>
      </c>
      <c r="Y429" s="240">
        <f t="shared" ca="1" si="874"/>
        <v>-3.4735648765655489E-4</v>
      </c>
      <c r="Z429" s="240">
        <f t="shared" ca="1" si="875"/>
        <v>-3.0083842720421091E-4</v>
      </c>
      <c r="AA429" s="240">
        <f t="shared" ca="1" si="876"/>
        <v>4.0633113232815436E-4</v>
      </c>
      <c r="AB429" s="240">
        <f t="shared" ca="1" si="877"/>
        <v>2.2118359596885411E-4</v>
      </c>
      <c r="AC429" s="240">
        <f t="shared" ca="1" si="878"/>
        <v>-4.4969069945750536E-4</v>
      </c>
      <c r="AD429" s="240">
        <f t="shared" ca="1" si="879"/>
        <v>-1.330288031816036E-4</v>
      </c>
      <c r="AE429" s="240">
        <f t="shared" ca="1" si="880"/>
        <v>4.7576890519615556E-4</v>
      </c>
      <c r="AF429" s="240">
        <f t="shared" ca="1" si="881"/>
        <v>3.976178809149964E-5</v>
      </c>
      <c r="AG429" s="240">
        <f t="shared" ca="1" si="882"/>
        <v>-4.8356357872239293E-4</v>
      </c>
      <c r="AH429" s="240">
        <f t="shared" ca="1" si="883"/>
        <v>5.5033250216296291E-5</v>
      </c>
      <c r="AI429" s="240">
        <f t="shared" ca="1" si="884"/>
        <v>4.7277517510390803E-4</v>
      </c>
      <c r="AJ429" s="240">
        <f t="shared" ca="1" si="885"/>
        <v>-1.4771339158127896E-4</v>
      </c>
      <c r="AK429" s="240">
        <f t="shared" ca="1" si="886"/>
        <v>-4.4381828664155219E-4</v>
      </c>
      <c r="AL429" s="240">
        <f t="shared" ca="1" si="887"/>
        <v>2.3471699014642063E-4</v>
      </c>
      <c r="AM429" s="240">
        <f t="shared" ca="1" si="888"/>
        <v>3.9780571031972561E-4</v>
      </c>
      <c r="AN429" s="240">
        <f t="shared" ca="1" si="889"/>
        <v>-3.1270054641103969E-4</v>
      </c>
      <c r="AO429" s="240">
        <f t="shared" ca="1" si="890"/>
        <v>-3.3650568364232273E-4</v>
      </c>
      <c r="AP429" s="240">
        <f t="shared" ca="1" si="891"/>
        <v>3.7866719604156678E-4</v>
      </c>
      <c r="AQ429" s="240">
        <f t="shared" ca="1" si="892"/>
        <v>2.6227393225710641E-4</v>
      </c>
      <c r="AR429" s="240">
        <f t="shared" ca="1" si="893"/>
        <v>-4.3008187768722874E-4</v>
      </c>
      <c r="AS429" s="240">
        <f t="shared" ca="1" si="894"/>
        <v>-1.7796314074016508E-4</v>
      </c>
      <c r="AT429" s="240">
        <f t="shared" ca="1" si="895"/>
        <v>4.6496875396606478E-4</v>
      </c>
      <c r="AU429" s="240">
        <f t="shared" ca="1" si="896"/>
        <v>8.6813325527461524E-5</v>
      </c>
      <c r="AV429" s="240">
        <f t="shared" ca="1" si="897"/>
        <v>-4.8198714178746769E-4</v>
      </c>
      <c r="AW429" s="240">
        <f t="shared" ca="1" si="898"/>
        <v>7.6726770997884457E-6</v>
      </c>
      <c r="AX429" s="240">
        <f t="shared" ca="1" si="899"/>
        <v>4.804830340514803E-4</v>
      </c>
      <c r="AY429" s="240">
        <f t="shared" ca="1" si="900"/>
        <v>-1.0186382304898712E-4</v>
      </c>
      <c r="AZ429" s="240">
        <f t="shared" ca="1" si="901"/>
        <v>-4.6051423277488517E-4</v>
      </c>
      <c r="BA429" s="240">
        <f t="shared" ca="1" si="902"/>
        <v>1.9214039940429662E-4</v>
      </c>
      <c r="BB429" s="240">
        <f t="shared" ca="1" si="903"/>
        <v>4.2284812779210581E-4</v>
      </c>
      <c r="BC429" s="240">
        <f t="shared" ca="1" si="904"/>
        <v>-2.7503312796407677E-4</v>
      </c>
      <c r="BD429" s="240">
        <f t="shared" ca="1" si="905"/>
        <v>-3.689322063942406E-4</v>
      </c>
      <c r="BE429" s="240">
        <f t="shared" ca="1" si="906"/>
        <v>3.47356487656553E-4</v>
      </c>
      <c r="BF429" s="240">
        <f t="shared" ca="1" si="907"/>
        <v>3.0083842720421037E-4</v>
      </c>
      <c r="BG429" s="240">
        <f t="shared" ca="1" si="908"/>
        <v>-4.0633113232815474E-4</v>
      </c>
      <c r="BH429" s="240">
        <f t="shared" ca="1" si="909"/>
        <v>-2.2118359596885653E-4</v>
      </c>
      <c r="BI429" s="240">
        <f t="shared" ca="1" si="910"/>
        <v>4.4969069945750563E-4</v>
      </c>
      <c r="BJ429" s="240">
        <f t="shared" ca="1" si="911"/>
        <v>1.3302880318160289E-4</v>
      </c>
      <c r="BK429" s="240">
        <f t="shared" ca="1" si="912"/>
        <v>-4.7576890519615512E-4</v>
      </c>
      <c r="BL429" s="240">
        <f t="shared" ca="1" si="913"/>
        <v>-3.9761788091498935E-5</v>
      </c>
      <c r="BM429" s="240">
        <f t="shared" ca="1" si="914"/>
        <v>4.8356357872239282E-4</v>
      </c>
      <c r="BN429" s="240">
        <f t="shared" ca="1" si="915"/>
        <v>-5.503325021629358E-5</v>
      </c>
      <c r="BO429" s="240">
        <f t="shared" ca="1" si="916"/>
        <v>-4.7277517510390787E-4</v>
      </c>
      <c r="BP429" s="240">
        <f t="shared" ca="1" si="917"/>
        <v>1.4771339158128289E-4</v>
      </c>
      <c r="BQ429" s="240">
        <f t="shared" ca="1" si="918"/>
        <v>4.4381828664155328E-4</v>
      </c>
      <c r="BR429" s="240">
        <f t="shared" ca="1" si="919"/>
        <v>-2.3471699014642125E-4</v>
      </c>
      <c r="BS429" s="240">
        <f t="shared" ca="1" si="920"/>
        <v>-3.9780571031972328E-4</v>
      </c>
      <c r="BT429" s="240">
        <f t="shared" ca="1" si="921"/>
        <v>3.1270054641103758E-4</v>
      </c>
      <c r="BU429" s="240">
        <f t="shared" ca="1" si="922"/>
        <v>3.3650568364232219E-4</v>
      </c>
      <c r="BV429" s="240">
        <f t="shared" ca="1" si="923"/>
        <v>-3.7866719604156933E-4</v>
      </c>
      <c r="BW429" s="240">
        <f t="shared" ca="1" si="924"/>
        <v>-2.6227393225710874E-4</v>
      </c>
      <c r="BX429" s="240">
        <f t="shared" ca="1" si="925"/>
        <v>4.3008187768722901E-4</v>
      </c>
      <c r="BY429" s="240">
        <f t="shared" ca="1" si="926"/>
        <v>1.7796314074016443E-4</v>
      </c>
      <c r="BZ429" s="240">
        <f t="shared" ca="1" si="927"/>
        <v>-4.6496875396606499E-4</v>
      </c>
      <c r="CA429" s="240">
        <f t="shared" ca="1" si="928"/>
        <v>-8.6813325527460819E-5</v>
      </c>
      <c r="CB429" s="240">
        <f t="shared" ca="1" si="929"/>
        <v>4.8198714178746774E-4</v>
      </c>
      <c r="CC429" s="240">
        <f t="shared" ca="1" si="930"/>
        <v>-7.6726770997891233E-6</v>
      </c>
      <c r="CD429" s="240">
        <f t="shared" ca="1" si="931"/>
        <v>-4.804830340514802E-4</v>
      </c>
      <c r="CE429" s="240">
        <f t="shared" ca="1" si="932"/>
        <v>1.0186382304898782E-4</v>
      </c>
      <c r="CF429" s="240">
        <f t="shared" ca="1" si="933"/>
        <v>4.6051423277488289E-4</v>
      </c>
      <c r="CG429" s="240">
        <f t="shared" ca="1" si="934"/>
        <v>-1.9214039940429099E-4</v>
      </c>
      <c r="CH429" s="240">
        <f t="shared" ca="1" si="935"/>
        <v>-4.2284812779210879E-4</v>
      </c>
      <c r="CI429" s="240">
        <f t="shared" ca="1" si="936"/>
        <v>2.7503312796407732E-4</v>
      </c>
      <c r="CJ429" s="240">
        <f t="shared" ca="1" si="937"/>
        <v>3.6893220639424017E-4</v>
      </c>
      <c r="CK429" s="240">
        <f t="shared" ca="1" si="938"/>
        <v>-3.4735648765655831E-4</v>
      </c>
      <c r="CL429" s="240">
        <f t="shared" ca="1" si="939"/>
        <v>-3.0083842720420441E-4</v>
      </c>
      <c r="CM429" s="240">
        <f t="shared" ca="1" si="940"/>
        <v>4.0633113232815138E-4</v>
      </c>
      <c r="CN429" s="240">
        <f t="shared" ca="1" si="941"/>
        <v>2.2118359596885585E-4</v>
      </c>
      <c r="CO429" s="240">
        <f t="shared" ca="1" si="942"/>
        <v>-4.496906994575059E-4</v>
      </c>
      <c r="CP429" s="240">
        <f t="shared" ca="1" si="943"/>
        <v>-1.3302880318160219E-4</v>
      </c>
      <c r="CQ429" s="240">
        <f t="shared" ca="1" si="944"/>
        <v>4.7576890519615642E-4</v>
      </c>
      <c r="CR429" s="240">
        <f t="shared" ca="1" si="945"/>
        <v>3.97617880914914E-5</v>
      </c>
      <c r="CS429" s="240">
        <f t="shared" ca="1" si="946"/>
        <v>-4.8356357872239293E-4</v>
      </c>
      <c r="CT429" s="240">
        <f t="shared" ca="1" si="947"/>
        <v>5.5033250216294285E-5</v>
      </c>
      <c r="CU429" s="240">
        <f t="shared" ca="1" si="948"/>
        <v>4.727751751039077E-4</v>
      </c>
      <c r="CV429" s="240">
        <f t="shared" ca="1" si="949"/>
        <v>-1.4771339158128357E-4</v>
      </c>
      <c r="CW429" s="240">
        <f t="shared" ca="1" si="950"/>
        <v>-4.438182866415503E-4</v>
      </c>
      <c r="CX429" s="240">
        <f t="shared" ca="1" si="951"/>
        <v>2.3471699014642787E-4</v>
      </c>
      <c r="CY429" s="240">
        <f t="shared" ca="1" si="952"/>
        <v>3.9780571031972675E-4</v>
      </c>
      <c r="CZ429" s="240">
        <f t="shared" ca="1" si="953"/>
        <v>-3.1270054641103812E-4</v>
      </c>
      <c r="DA429" s="240">
        <f t="shared" ca="1" si="954"/>
        <v>-3.3650568364232164E-4</v>
      </c>
      <c r="DB429" s="240">
        <f t="shared" ca="1" si="955"/>
        <v>3.7866719604156976E-4</v>
      </c>
      <c r="DC429" s="240">
        <f t="shared" ca="1" si="956"/>
        <v>2.6227393225710239E-4</v>
      </c>
      <c r="DD429" s="240">
        <f t="shared" ca="1" si="957"/>
        <v>-4.3008187768722619E-4</v>
      </c>
      <c r="DE429" s="240">
        <f t="shared" ca="1" si="958"/>
        <v>-1.7796314074017023E-4</v>
      </c>
      <c r="DF429" s="240">
        <f t="shared" ca="1" si="959"/>
        <v>4.6496875396606521E-4</v>
      </c>
      <c r="DG429" s="240">
        <f t="shared" ca="1" si="960"/>
        <v>8.6813325527460114E-5</v>
      </c>
      <c r="DH429" s="240">
        <f t="shared" ca="1" si="961"/>
        <v>-4.8198714178746774E-4</v>
      </c>
      <c r="DI429" s="240">
        <f t="shared" ca="1" si="962"/>
        <v>7.6726770997967127E-6</v>
      </c>
      <c r="DJ429" s="240">
        <f t="shared" ca="1" si="963"/>
        <v>4.804830340514809E-4</v>
      </c>
      <c r="DK429" s="240">
        <f t="shared" ca="1" si="964"/>
        <v>-1.018638230489818E-4</v>
      </c>
      <c r="DL429" s="240">
        <f t="shared" ca="1" si="965"/>
        <v>-4.6051423277488479E-4</v>
      </c>
      <c r="DM429" s="240">
        <f t="shared" ca="1" si="966"/>
        <v>1.9214039940429795E-4</v>
      </c>
      <c r="DN429" s="240">
        <f t="shared" ca="1" si="967"/>
        <v>4.2284812779210511E-4</v>
      </c>
      <c r="DO429" s="240">
        <f t="shared" ca="1" si="968"/>
        <v>-2.7503312796408355E-4</v>
      </c>
      <c r="DP429" s="240">
        <f t="shared" ca="1" si="969"/>
        <v>-3.6893220639424413E-4</v>
      </c>
      <c r="DQ429" s="240">
        <f t="shared" ca="1" si="970"/>
        <v>3.4735648765655397E-4</v>
      </c>
      <c r="DR429" s="240">
        <f t="shared" ca="1" si="971"/>
        <v>3.0083842720420923E-4</v>
      </c>
      <c r="DS429" s="240">
        <f t="shared" ca="1" si="972"/>
        <v>-4.063311323281555E-4</v>
      </c>
      <c r="DT429" s="240">
        <f t="shared" ca="1" si="973"/>
        <v>-2.211835959688491E-4</v>
      </c>
      <c r="DU429" s="240">
        <f t="shared" ca="1" si="974"/>
        <v>4.4969069945750872E-4</v>
      </c>
      <c r="DV429" s="240">
        <f t="shared" ca="1" si="975"/>
        <v>1.330288031816081E-4</v>
      </c>
      <c r="DW429" s="240">
        <f t="shared" ca="1" si="976"/>
        <v>-4.7576890519615534E-4</v>
      </c>
      <c r="DX429" s="240">
        <f t="shared" ca="1" si="977"/>
        <v>-3.9761788091497525E-5</v>
      </c>
      <c r="DY429" s="240">
        <f t="shared" ca="1" si="978"/>
        <v>4.8356357872239282E-4</v>
      </c>
      <c r="DZ429" s="240">
        <f t="shared" ca="1" si="979"/>
        <v>-5.503325021630182E-5</v>
      </c>
      <c r="EA429" s="240">
        <f t="shared" ca="1" si="980"/>
        <v>-4.7277517510390608E-4</v>
      </c>
      <c r="EB429" s="240">
        <f t="shared" ca="1" si="981"/>
        <v>1.4771339158127771E-4</v>
      </c>
      <c r="EC429" s="240">
        <f t="shared" ca="1" si="982"/>
        <v>4.4381828664155274E-4</v>
      </c>
      <c r="ED429" s="240">
        <f t="shared" ca="1" si="983"/>
        <v>-2.347169901464225E-4</v>
      </c>
      <c r="EE429" s="240">
        <f t="shared" ca="1" si="984"/>
        <v>-3.9780571031972246E-4</v>
      </c>
      <c r="EF429" s="240">
        <f t="shared" ca="1" si="985"/>
        <v>3.1270054641104392E-4</v>
      </c>
      <c r="EG429" s="240">
        <f t="shared" ca="1" si="986"/>
        <v>3.3650568364232614E-4</v>
      </c>
      <c r="EH429" s="240">
        <f t="shared" ca="1" si="987"/>
        <v>-3.7866719604156597E-4</v>
      </c>
      <c r="EI429" s="240">
        <f t="shared" ca="1" si="988"/>
        <v>-2.622739322571076E-4</v>
      </c>
      <c r="EJ429" s="240">
        <f t="shared" ca="1" si="989"/>
        <v>4.3008187768722966E-4</v>
      </c>
      <c r="EK429" s="240">
        <f t="shared" ca="1" si="990"/>
        <v>1.7796314074016315E-4</v>
      </c>
      <c r="EL429" s="240">
        <f t="shared" ca="1" si="991"/>
        <v>-4.6496875396606727E-4</v>
      </c>
      <c r="EM429" s="240">
        <f t="shared" ca="1" si="992"/>
        <v>-8.6813325527466186E-5</v>
      </c>
      <c r="EN429" s="240">
        <f t="shared" ca="1" si="993"/>
        <v>4.8198714178746731E-4</v>
      </c>
      <c r="EO429" s="240">
        <f t="shared" ca="1" si="994"/>
        <v>-7.6726770997905599E-6</v>
      </c>
      <c r="EP429" s="240">
        <f t="shared" ca="1" si="995"/>
        <v>-4.8048303405148003E-4</v>
      </c>
      <c r="EQ429" s="240">
        <f t="shared" ca="1" si="996"/>
        <v>1.0186382304898923E-4</v>
      </c>
      <c r="ER429" s="240">
        <f t="shared" ca="1" si="997"/>
        <v>4.6051423277488246E-4</v>
      </c>
      <c r="ES429" s="240">
        <f t="shared" ca="1" si="998"/>
        <v>-1.9214039940429231E-4</v>
      </c>
      <c r="ET429" s="240">
        <f t="shared" ca="1" si="999"/>
        <v>-4.2284812779210809E-4</v>
      </c>
      <c r="EU429" s="240">
        <f t="shared" ca="1" si="1000"/>
        <v>2.7503312796407851E-4</v>
      </c>
      <c r="EV429" s="240">
        <f t="shared" ca="1" si="1001"/>
        <v>3.6893220639423919E-4</v>
      </c>
      <c r="EW429" s="240">
        <f t="shared" ca="1" si="1002"/>
        <v>-3.4735648765655928E-4</v>
      </c>
      <c r="EX429" s="240">
        <f t="shared" ca="1" si="1003"/>
        <v>-3.0083842720420332E-4</v>
      </c>
      <c r="EY429" s="240">
        <f t="shared" ca="1" si="1004"/>
        <v>4.0633113232815214E-4</v>
      </c>
      <c r="EZ429" s="240">
        <f t="shared" ca="1" si="1005"/>
        <v>2.2118359596885463E-4</v>
      </c>
      <c r="FA429" s="240">
        <f t="shared" ca="1" si="1006"/>
        <v>-4.4969069945750644E-4</v>
      </c>
      <c r="FB429" s="240">
        <f t="shared" ca="1" si="1007"/>
        <v>-1.3302880318160083E-4</v>
      </c>
      <c r="FC429" s="240">
        <f t="shared" ca="1" si="1008"/>
        <v>4.7576890519615669E-4</v>
      </c>
      <c r="FD429" s="240">
        <f t="shared" ca="1" si="1009"/>
        <v>3.976178809148999E-5</v>
      </c>
      <c r="FE429" s="240">
        <f t="shared" ca="1" si="1010"/>
        <v>-4.8356357872239271E-4</v>
      </c>
      <c r="FF429" s="240">
        <f t="shared" ca="1" si="1011"/>
        <v>5.5033250216309355E-5</v>
      </c>
      <c r="FG429" s="240">
        <f t="shared" ca="1" si="1012"/>
        <v>4.7277517510390451E-4</v>
      </c>
      <c r="FH429" s="240">
        <f t="shared" ca="1" si="1013"/>
        <v>-1.4771339158127183E-4</v>
      </c>
      <c r="FI429" s="240">
        <f t="shared" ca="1" si="1014"/>
        <v>-4.4381828664155518E-4</v>
      </c>
      <c r="FJ429" s="240">
        <f t="shared" ca="1" si="1015"/>
        <v>2.3471699014641711E-4</v>
      </c>
      <c r="FK429" s="240">
        <f t="shared" ca="1" si="1016"/>
        <v>3.9780571031972593E-4</v>
      </c>
      <c r="FL429" s="240">
        <f t="shared" ca="1" si="1017"/>
        <v>-3.1270054641103926E-4</v>
      </c>
      <c r="FM429" s="240">
        <f t="shared" ca="1" si="1018"/>
        <v>-3.3650568364232067E-4</v>
      </c>
      <c r="FN429" s="240">
        <f t="shared" ca="1" si="1019"/>
        <v>3.7866719604157068E-4</v>
      </c>
      <c r="FO429" s="240">
        <f t="shared" ca="1" si="1020"/>
        <v>2.622739322571012E-4</v>
      </c>
      <c r="FP429" s="240">
        <f t="shared" ca="1" si="1021"/>
        <v>-4.3008187768723319E-4</v>
      </c>
      <c r="FQ429" s="240">
        <f t="shared" ca="1" si="1022"/>
        <v>-1.7796314074015611E-4</v>
      </c>
      <c r="FR429" s="240">
        <f t="shared" ca="1" si="1023"/>
        <v>4.6496875396606933E-4</v>
      </c>
      <c r="FS429" s="240">
        <f t="shared" ca="1" si="1024"/>
        <v>8.6813325527472257E-5</v>
      </c>
      <c r="FT429" s="240">
        <f t="shared" ca="1" si="1025"/>
        <v>-4.8198714178746677E-4</v>
      </c>
      <c r="FU429" s="240">
        <f t="shared" ca="1" si="1026"/>
        <v>7.6726770997844341E-6</v>
      </c>
      <c r="FV429" s="240">
        <f t="shared" ca="1" si="1027"/>
        <v>4.8048303405148079E-4</v>
      </c>
      <c r="FW429" s="240">
        <f t="shared" ca="1" si="1028"/>
        <v>-1.0186382304898319E-4</v>
      </c>
      <c r="FX429" s="240">
        <f t="shared" ca="1" si="1029"/>
        <v>-4.6051423277488436E-4</v>
      </c>
      <c r="FY429" s="240">
        <f t="shared" ca="1" si="1030"/>
        <v>1.9214039940429928E-4</v>
      </c>
      <c r="FZ429" s="240">
        <f t="shared" ca="1" si="1031"/>
        <v>4.228481277921044E-4</v>
      </c>
      <c r="GA429" s="240">
        <f t="shared" ca="1" si="1032"/>
        <v>-2.7503312796408474E-4</v>
      </c>
      <c r="GB429" s="240">
        <f t="shared" ca="1" si="1033"/>
        <v>-3.6893220639423432E-4</v>
      </c>
      <c r="GC429" s="240">
        <f t="shared" ca="1" si="1034"/>
        <v>3.4735648765656454E-4</v>
      </c>
      <c r="GD429" s="240">
        <f t="shared" ca="1" si="1035"/>
        <v>3.0083842720419741E-4</v>
      </c>
      <c r="GE429" s="240">
        <f t="shared" ca="1" si="1036"/>
        <v>-4.0633113232814883E-4</v>
      </c>
      <c r="GF429" s="240">
        <f t="shared" ca="1" si="1037"/>
        <v>-2.2118359596886005E-4</v>
      </c>
      <c r="GG429" s="240">
        <f t="shared" ca="1" si="1038"/>
        <v>4.4969069945750416E-4</v>
      </c>
      <c r="GH429" s="240">
        <f t="shared" ca="1" si="1039"/>
        <v>1.3302880318160677E-4</v>
      </c>
      <c r="GI429" s="240">
        <f t="shared" ca="1" si="1040"/>
        <v>-4.7576890519615556E-4</v>
      </c>
      <c r="GJ429" s="240">
        <f t="shared" ca="1" si="1041"/>
        <v>-3.9761788091496089E-5</v>
      </c>
      <c r="GK429" s="240">
        <f t="shared" ca="1" si="1042"/>
        <v>4.8356357872239282E-4</v>
      </c>
      <c r="GL429" s="240">
        <f t="shared" ca="1" si="1043"/>
        <v>-5.5033250216303257E-5</v>
      </c>
      <c r="GM429" s="240">
        <f t="shared" ca="1" si="1044"/>
        <v>-4.7277517510390581E-4</v>
      </c>
      <c r="GN429" s="240">
        <f t="shared" ca="1" si="1045"/>
        <v>1.4771339158129213E-4</v>
      </c>
      <c r="GO429" s="240">
        <f t="shared" ca="1" si="1046"/>
        <v>4.4381828664154672E-4</v>
      </c>
      <c r="GP429" s="240">
        <f t="shared" ca="1" si="1047"/>
        <v>-2.3471699014643576E-4</v>
      </c>
      <c r="GQ429" s="240">
        <f t="shared" ca="1" si="1048"/>
        <v>-3.9780571031972946E-4</v>
      </c>
      <c r="GR429" s="240">
        <f t="shared" ca="1" si="1049"/>
        <v>3.1270054641103454E-4</v>
      </c>
      <c r="GS429" s="240">
        <f t="shared" ca="1" si="1050"/>
        <v>3.3650568364232511E-4</v>
      </c>
      <c r="GT429" s="240">
        <f t="shared" ca="1" si="1051"/>
        <v>-3.7866719604156684E-4</v>
      </c>
      <c r="GU429" s="240">
        <f t="shared" ca="1" si="1052"/>
        <v>-2.6227393225710641E-4</v>
      </c>
      <c r="GV429" s="240">
        <f t="shared" ca="1" si="1053"/>
        <v>4.3008187768723031E-4</v>
      </c>
      <c r="GW429" s="240">
        <f t="shared" ca="1" si="1054"/>
        <v>1.779631407401618E-4</v>
      </c>
      <c r="GX429" s="240">
        <f t="shared" ca="1" si="1055"/>
        <v>-4.649687539660677E-4</v>
      </c>
      <c r="GY429" s="240">
        <f t="shared" ca="1" si="1056"/>
        <v>-8.6813325527451278E-5</v>
      </c>
      <c r="GZ429" s="240">
        <f t="shared" ca="1" si="1057"/>
        <v>4.8198714178746856E-4</v>
      </c>
      <c r="HA429" s="240">
        <f t="shared" ca="1" si="1058"/>
        <v>-7.6726770998057387E-6</v>
      </c>
      <c r="HB429" s="240">
        <f t="shared" ca="1" si="1059"/>
        <v>-4.8048303405148144E-4</v>
      </c>
      <c r="HC429" s="240">
        <f t="shared" ca="1" si="1060"/>
        <v>1.0186382304897717E-4</v>
      </c>
      <c r="HD429" s="240">
        <f t="shared" ca="1" si="1061"/>
        <v>4.605142327748862E-4</v>
      </c>
      <c r="HE429" s="240">
        <f t="shared" ca="1" si="1062"/>
        <v>-1.9214039940429359E-4</v>
      </c>
      <c r="HF429" s="240">
        <f t="shared" ca="1" si="1063"/>
        <v>-4.2284812779210738E-4</v>
      </c>
      <c r="HG429" s="240">
        <f t="shared" ca="1" si="1064"/>
        <v>2.750331279640797E-4</v>
      </c>
      <c r="HH429" s="240">
        <f t="shared" ca="1" si="1065"/>
        <v>3.6893220639423833E-4</v>
      </c>
      <c r="HI429" s="240">
        <f t="shared" ca="1" si="1066"/>
        <v>-3.4735648765656026E-4</v>
      </c>
      <c r="HJ429" s="240">
        <f t="shared" ca="1" si="1067"/>
        <v>-3.0083842720420224E-4</v>
      </c>
      <c r="HK429" s="240">
        <f t="shared" ca="1" si="1068"/>
        <v>4.0633113232816037E-4</v>
      </c>
      <c r="HL429" s="240">
        <f t="shared" ca="1" si="1069"/>
        <v>2.2118359596884113E-4</v>
      </c>
      <c r="HM429" s="240">
        <f t="shared" ca="1" si="1070"/>
        <v>-4.4969069945751197E-4</v>
      </c>
      <c r="HN429" s="240">
        <f t="shared" ca="1" si="1071"/>
        <v>-1.330288031816127E-4</v>
      </c>
      <c r="HO429" s="240">
        <f t="shared" ca="1" si="1072"/>
        <v>4.7576890519615447E-4</v>
      </c>
      <c r="HP429" s="240">
        <f t="shared" ca="1" si="1073"/>
        <v>3.9761788091502269E-5</v>
      </c>
      <c r="HQ429" s="240">
        <f t="shared" ca="1" si="1074"/>
        <v>-4.8356357872239293E-4</v>
      </c>
      <c r="HR429" s="240">
        <f t="shared" ca="1" si="1075"/>
        <v>5.5033250216297131E-5</v>
      </c>
      <c r="HS429" s="240">
        <f t="shared" ca="1" si="1076"/>
        <v>4.7277517510390716E-4</v>
      </c>
      <c r="HT429" s="240">
        <f t="shared" ca="1" si="1077"/>
        <v>-1.4771339158128628E-4</v>
      </c>
      <c r="HU429" s="240">
        <f t="shared" ca="1" si="1078"/>
        <v>-4.4381828664154916E-4</v>
      </c>
      <c r="HV429" s="240">
        <f t="shared" ca="1" si="1079"/>
        <v>2.3471699014643036E-4</v>
      </c>
      <c r="HW429" s="240">
        <f t="shared" ca="1" si="1080"/>
        <v>3.9780571031971731E-4</v>
      </c>
      <c r="HX429" s="240">
        <f t="shared" ca="1" si="1081"/>
        <v>-3.127005464110508E-4</v>
      </c>
      <c r="HY429" s="240">
        <f t="shared" ca="1" si="1082"/>
        <v>-3.3650568364232951E-4</v>
      </c>
      <c r="HZ429" s="240">
        <f t="shared" ca="1" si="1083"/>
        <v>3.7866719604156304E-4</v>
      </c>
      <c r="IA429" s="240">
        <f t="shared" ca="1" si="1084"/>
        <v>2.622739322571115E-4</v>
      </c>
      <c r="IB429" s="240">
        <f t="shared" ca="1" si="1085"/>
        <v>-4.3008187768722755E-4</v>
      </c>
      <c r="IC429" s="240">
        <f t="shared" ca="1" si="1086"/>
        <v>-1.7796314074016752E-4</v>
      </c>
      <c r="ID429" s="240">
        <f t="shared" ca="1" si="1087"/>
        <v>4.6496875396606597E-4</v>
      </c>
      <c r="IE429" s="240">
        <f t="shared" ca="1" si="1088"/>
        <v>-6.0225068544566293E-4</v>
      </c>
      <c r="IF429" s="240">
        <f t="shared" ca="1" si="1089"/>
        <v>-4.8198714178746807E-4</v>
      </c>
      <c r="IG429" s="240">
        <f t="shared" ca="1" si="1090"/>
        <v>7.6726770997995858E-6</v>
      </c>
      <c r="IH429" s="240">
        <f t="shared" ca="1" si="1091"/>
        <v>4.8048303405147906E-4</v>
      </c>
      <c r="II429" s="240">
        <f t="shared" ca="1" si="1092"/>
        <v>-1.0186382304899801E-4</v>
      </c>
      <c r="IJ429" s="240">
        <f t="shared" ca="1" si="1093"/>
        <v>-4.6051423277487975E-4</v>
      </c>
      <c r="IK429" s="240">
        <f t="shared" ca="1" si="1094"/>
        <v>1.9214039940428795E-4</v>
      </c>
      <c r="IL429" s="240">
        <f t="shared" ca="1" si="1095"/>
        <v>4.2284812779211042E-4</v>
      </c>
      <c r="IM429" s="240">
        <f t="shared" ca="1" si="1096"/>
        <v>-2.7503312796407461E-4</v>
      </c>
      <c r="IN429" s="240">
        <f t="shared" ca="1" si="1097"/>
        <v>-3.6893220639424228E-4</v>
      </c>
      <c r="IO429" s="240">
        <f t="shared" ca="1" si="1098"/>
        <v>3.4735648765655592E-4</v>
      </c>
      <c r="IP429" s="240">
        <f t="shared" ca="1" si="1099"/>
        <v>3.0083842720420706E-4</v>
      </c>
      <c r="IQ429" s="240">
        <f t="shared" ca="1" si="1100"/>
        <v>-4.0633113232815701E-4</v>
      </c>
      <c r="IR429" s="240">
        <f t="shared" ca="1" si="1101"/>
        <v>-2.2118359596884655E-4</v>
      </c>
      <c r="IS429" s="240">
        <f t="shared" ca="1" si="1102"/>
        <v>4.496906994575098E-4</v>
      </c>
      <c r="IT429" s="240">
        <f t="shared" ca="1" si="1103"/>
        <v>1.3302880318159221E-4</v>
      </c>
      <c r="IU429" s="240">
        <f t="shared" ca="1" si="1104"/>
        <v>-4.7576890519615827E-4</v>
      </c>
      <c r="IV429" s="240">
        <f t="shared" ca="1" si="1105"/>
        <v>-3.9761788091480964E-5</v>
      </c>
      <c r="IW429" s="240">
        <f t="shared" ca="1" si="1106"/>
        <v>4.8356357872239298E-4</v>
      </c>
      <c r="IX429" s="240">
        <f t="shared" ca="1" si="1107"/>
        <v>-5.5033250216291032E-5</v>
      </c>
      <c r="IY429" s="240">
        <f t="shared" ca="1" si="1108"/>
        <v>-4.7277517510390841E-4</v>
      </c>
      <c r="IZ429" s="240">
        <f t="shared" ca="1" si="1109"/>
        <v>1.477133915812804E-4</v>
      </c>
      <c r="JA429" s="240">
        <f t="shared" ca="1" si="1110"/>
        <v>4.438182866415516E-4</v>
      </c>
      <c r="JB429" s="240">
        <f t="shared" ca="1" si="1111"/>
        <v>-2.3471699014642497E-4</v>
      </c>
    </row>
    <row r="430" spans="2:262">
      <c r="B430" s="248">
        <v>69</v>
      </c>
      <c r="C430" s="247">
        <f t="shared" si="1112"/>
        <v>1.3476562500000008E-3</v>
      </c>
      <c r="D430" s="244">
        <f t="shared" ca="1" si="855"/>
        <v>11.741483627836645</v>
      </c>
      <c r="E430" s="243">
        <f ca="1">BW361</f>
        <v>-0.25851637216335477</v>
      </c>
      <c r="F430" s="242">
        <v>69</v>
      </c>
      <c r="G430" s="240">
        <f t="shared" ca="1" si="856"/>
        <v>1.1557346759607362E-4</v>
      </c>
      <c r="H430" s="240">
        <f t="shared" ca="1" si="857"/>
        <v>-1.6813958636971359E-4</v>
      </c>
      <c r="I430" s="240">
        <f t="shared" ca="1" si="858"/>
        <v>-7.4409307005606591E-5</v>
      </c>
      <c r="J430" s="240">
        <f t="shared" ca="1" si="859"/>
        <v>1.8635657339303771E-4</v>
      </c>
      <c r="K430" s="240">
        <f t="shared" ca="1" si="860"/>
        <v>2.8785239051898342E-5</v>
      </c>
      <c r="L430" s="240">
        <f t="shared" ca="1" si="861"/>
        <v>-1.9340381448926518E-4</v>
      </c>
      <c r="M430" s="240">
        <f t="shared" ca="1" si="862"/>
        <v>1.8564143983571275E-5</v>
      </c>
      <c r="N430" s="240">
        <f t="shared" ca="1" si="863"/>
        <v>1.8885891569021631E-4</v>
      </c>
      <c r="O430" s="240">
        <f t="shared" ca="1" si="864"/>
        <v>-6.4800838757633853E-5</v>
      </c>
      <c r="P430" s="240">
        <f t="shared" ca="1" si="865"/>
        <v>-1.7299428683862123E-4</v>
      </c>
      <c r="Q430" s="240">
        <f t="shared" ca="1" si="866"/>
        <v>1.0715353367267903E-4</v>
      </c>
      <c r="R430" s="240">
        <f t="shared" ca="1" si="867"/>
        <v>1.4676081402491243E-4</v>
      </c>
      <c r="S430" s="240">
        <f t="shared" ca="1" si="868"/>
        <v>-1.4308371434783085E-4</v>
      </c>
      <c r="T430" s="240">
        <f t="shared" ca="1" si="869"/>
        <v>-1.1173086585825284E-4</v>
      </c>
      <c r="U430" s="241">
        <f t="shared" ca="1" si="870"/>
        <v>1.7043781580843449E-4</v>
      </c>
      <c r="V430" s="240">
        <f t="shared" ca="1" si="871"/>
        <v>7.0004049633072476E-5</v>
      </c>
      <c r="W430" s="240">
        <f t="shared" ca="1" si="872"/>
        <v>-1.8757630177296223E-4</v>
      </c>
      <c r="X430" s="240">
        <f t="shared" ca="1" si="873"/>
        <v>-2.4081366130271841E-5</v>
      </c>
      <c r="Y430" s="240">
        <f t="shared" ca="1" si="874"/>
        <v>1.9347193434841447E-4</v>
      </c>
      <c r="Z430" s="240">
        <f t="shared" ca="1" si="875"/>
        <v>-2.3284694101104002E-5</v>
      </c>
      <c r="AA430" s="240">
        <f t="shared" ca="1" si="876"/>
        <v>-1.8777134409496773E-4</v>
      </c>
      <c r="AB430" s="240">
        <f t="shared" ca="1" si="877"/>
        <v>6.9255128128562881E-5</v>
      </c>
      <c r="AC430" s="240">
        <f t="shared" ca="1" si="878"/>
        <v>1.7081621010451645E-4</v>
      </c>
      <c r="AD430" s="240">
        <f t="shared" ca="1" si="879"/>
        <v>-1.1107458335629196E-4</v>
      </c>
      <c r="AE430" s="240">
        <f t="shared" ca="1" si="880"/>
        <v>-1.4362278061228636E-4</v>
      </c>
      <c r="AF430" s="240">
        <f t="shared" ca="1" si="881"/>
        <v>1.4623650645376982E-4</v>
      </c>
      <c r="AG430" s="240">
        <f t="shared" ca="1" si="882"/>
        <v>1.0782096162472525E-4</v>
      </c>
      <c r="AH430" s="240">
        <f t="shared" ca="1" si="883"/>
        <v>-1.726333798799927E-4</v>
      </c>
      <c r="AI430" s="240">
        <f t="shared" ca="1" si="884"/>
        <v>-6.555662443865975E-5</v>
      </c>
      <c r="AJ430" s="240">
        <f t="shared" ca="1" si="885"/>
        <v>1.8868304120262831E-4</v>
      </c>
      <c r="AK430" s="240">
        <f t="shared" ca="1" si="886"/>
        <v>1.9362987494149055E-5</v>
      </c>
      <c r="AL430" s="240">
        <f t="shared" ca="1" si="887"/>
        <v>-1.9342351394869385E-4</v>
      </c>
      <c r="AM430" s="240">
        <f t="shared" ca="1" si="888"/>
        <v>2.7991218389580356E-5</v>
      </c>
      <c r="AN430" s="240">
        <f t="shared" ca="1" si="889"/>
        <v>1.8657066606325934E-4</v>
      </c>
      <c r="AO430" s="240">
        <f t="shared" ca="1" si="890"/>
        <v>-7.3667700799922648E-5</v>
      </c>
      <c r="AP430" s="240">
        <f t="shared" ca="1" si="891"/>
        <v>-1.6853524007267456E-4</v>
      </c>
      <c r="AQ430" s="240">
        <f t="shared" ca="1" si="892"/>
        <v>1.1492872586423895E-4</v>
      </c>
      <c r="AR430" s="240">
        <f t="shared" ca="1" si="893"/>
        <v>1.4039823420702023E-4</v>
      </c>
      <c r="AS430" s="240">
        <f t="shared" ca="1" si="894"/>
        <v>-1.4930121115635627E-4</v>
      </c>
      <c r="AT430" s="240">
        <f t="shared" ca="1" si="895"/>
        <v>-1.0384611007559927E-4</v>
      </c>
      <c r="AU430" s="240">
        <f t="shared" ca="1" si="896"/>
        <v>1.747249560586891E-4</v>
      </c>
      <c r="AV430" s="240">
        <f t="shared" ca="1" si="897"/>
        <v>6.1069710385003935E-5</v>
      </c>
      <c r="AW430" s="240">
        <f t="shared" ca="1" si="898"/>
        <v>-1.896761250235873E-4</v>
      </c>
      <c r="AX430" s="240">
        <f t="shared" ca="1" si="899"/>
        <v>-1.4632945318387186E-5</v>
      </c>
      <c r="AY430" s="240">
        <f t="shared" ca="1" si="900"/>
        <v>1.9325858245674161E-4</v>
      </c>
      <c r="AZ430" s="240">
        <f t="shared" ca="1" si="901"/>
        <v>-3.2680881814759253E-5</v>
      </c>
      <c r="BA430" s="240">
        <f t="shared" ca="1" si="902"/>
        <v>-1.8525760483864101E-4</v>
      </c>
      <c r="BB430" s="240">
        <f t="shared" ca="1" si="903"/>
        <v>7.8035898802932018E-5</v>
      </c>
      <c r="BC430" s="240">
        <f t="shared" ca="1" si="904"/>
        <v>1.6615275071415141E-4</v>
      </c>
      <c r="BD430" s="240">
        <f t="shared" ca="1" si="905"/>
        <v>-1.1871363960518498E-4</v>
      </c>
      <c r="BE430" s="240">
        <f t="shared" ca="1" si="906"/>
        <v>-1.3708911715529682E-4</v>
      </c>
      <c r="BF430" s="240">
        <f t="shared" ca="1" si="907"/>
        <v>1.52275982392074E-4</v>
      </c>
      <c r="BG430" s="240">
        <f t="shared" ca="1" si="908"/>
        <v>9.9808705512821006E-5</v>
      </c>
      <c r="BH430" s="240">
        <f t="shared" ca="1" si="909"/>
        <v>-1.7671128445724267E-4</v>
      </c>
      <c r="BI430" s="240">
        <f t="shared" ca="1" si="910"/>
        <v>-5.6546010221357069E-5</v>
      </c>
      <c r="BJ430" s="240">
        <f t="shared" ca="1" si="911"/>
        <v>1.9055495503927925E-4</v>
      </c>
      <c r="BK430" s="240">
        <f t="shared" ca="1" si="912"/>
        <v>9.894088803527937E-6</v>
      </c>
      <c r="BL430" s="240">
        <f t="shared" ca="1" si="913"/>
        <v>-1.9297723922112131E-4</v>
      </c>
      <c r="BM430" s="240">
        <f t="shared" ca="1" si="914"/>
        <v>3.7350859498748445E-5</v>
      </c>
      <c r="BN430" s="240">
        <f t="shared" ca="1" si="915"/>
        <v>1.8383295136009591E-4</v>
      </c>
      <c r="BO430" s="240">
        <f t="shared" ca="1" si="916"/>
        <v>-8.2357090898456511E-5</v>
      </c>
      <c r="BP430" s="240">
        <f t="shared" ca="1" si="917"/>
        <v>-1.6367017715144958E-4</v>
      </c>
      <c r="BQ430" s="240">
        <f t="shared" ca="1" si="918"/>
        <v>1.2242704468862499E-4</v>
      </c>
      <c r="BR430" s="240">
        <f t="shared" ca="1" si="919"/>
        <v>1.3369742274549134E-4</v>
      </c>
      <c r="BS430" s="240">
        <f t="shared" ca="1" si="920"/>
        <v>-1.5515902826996448E-4</v>
      </c>
      <c r="BT430" s="240">
        <f t="shared" ca="1" si="921"/>
        <v>-9.5711179917929763E-5</v>
      </c>
      <c r="BU430" s="240">
        <f t="shared" ca="1" si="922"/>
        <v>1.7859116858569973E-4</v>
      </c>
      <c r="BV430" s="240">
        <f t="shared" ca="1" si="923"/>
        <v>5.1988248855544357E-5</v>
      </c>
      <c r="BW430" s="240">
        <f t="shared" ca="1" si="924"/>
        <v>-1.9131900187536425E-4</v>
      </c>
      <c r="BX430" s="240">
        <f t="shared" ca="1" si="925"/>
        <v>-5.1492724595372596E-6</v>
      </c>
      <c r="BY430" s="240">
        <f t="shared" ca="1" si="926"/>
        <v>1.9257965371247796E-4</v>
      </c>
      <c r="BZ430" s="240">
        <f t="shared" ca="1" si="927"/>
        <v>-4.1998338421614205E-5</v>
      </c>
      <c r="CA430" s="240">
        <f t="shared" ca="1" si="928"/>
        <v>-1.8229756378560831E-4</v>
      </c>
      <c r="CB430" s="240">
        <f t="shared" ca="1" si="929"/>
        <v>8.6628674161951224E-5</v>
      </c>
      <c r="CC430" s="240">
        <f t="shared" ca="1" si="930"/>
        <v>1.6108901479405384E-4</v>
      </c>
      <c r="CD430" s="240">
        <f t="shared" ca="1" si="931"/>
        <v>-1.2606670429818448E-4</v>
      </c>
      <c r="CE430" s="240">
        <f t="shared" ca="1" si="932"/>
        <v>-1.3022519400749261E-4</v>
      </c>
      <c r="CF430" s="240">
        <f t="shared" ca="1" si="933"/>
        <v>1.5794861215099495E-4</v>
      </c>
      <c r="CG430" s="240">
        <f t="shared" ca="1" si="934"/>
        <v>9.1556001487125028E-5</v>
      </c>
      <c r="CH430" s="240">
        <f t="shared" ca="1" si="935"/>
        <v>-1.8036347607215572E-4</v>
      </c>
      <c r="CI430" s="240">
        <f t="shared" ca="1" si="936"/>
        <v>-4.7399171712586924E-5</v>
      </c>
      <c r="CJ430" s="240">
        <f t="shared" ca="1" si="937"/>
        <v>1.919678052985978E-4</v>
      </c>
      <c r="CK430" s="240">
        <f t="shared" ca="1" si="938"/>
        <v>4.0135438636340636E-7</v>
      </c>
      <c r="CL430" s="240">
        <f t="shared" ca="1" si="939"/>
        <v>-1.9206606542145497E-4</v>
      </c>
      <c r="CM430" s="240">
        <f t="shared" ca="1" si="940"/>
        <v>4.6620519115833813E-5</v>
      </c>
      <c r="CN430" s="240">
        <f t="shared" ca="1" si="941"/>
        <v>1.8065236697524122E-4</v>
      </c>
      <c r="CO430" s="240">
        <f t="shared" ca="1" si="942"/>
        <v>-9.0848075551383111E-5</v>
      </c>
      <c r="CP430" s="240">
        <f t="shared" ca="1" si="943"/>
        <v>-1.5841081843765085E-4</v>
      </c>
      <c r="CQ430" s="240">
        <f t="shared" ca="1" si="944"/>
        <v>1.2963042603901244E-4</v>
      </c>
      <c r="CR430" s="240">
        <f t="shared" ca="1" si="945"/>
        <v>1.2667452248205744E-4</v>
      </c>
      <c r="CS430" s="240">
        <f t="shared" ca="1" si="946"/>
        <v>-1.6064305369414464E-4</v>
      </c>
      <c r="CT430" s="240">
        <f t="shared" ca="1" si="947"/>
        <v>-8.7345673144526297E-5</v>
      </c>
      <c r="CU430" s="240">
        <f t="shared" ca="1" si="948"/>
        <v>1.8202713934484959E-4</v>
      </c>
      <c r="CV430" s="240">
        <f t="shared" ca="1" si="949"/>
        <v>4.2781543080959011E-5</v>
      </c>
      <c r="CW430" s="240">
        <f t="shared" ca="1" si="950"/>
        <v>-1.9250097449405808E-4</v>
      </c>
      <c r="CX430" s="240">
        <f t="shared" ca="1" si="951"/>
        <v>4.3468054476879318E-6</v>
      </c>
      <c r="CY430" s="240">
        <f t="shared" ca="1" si="952"/>
        <v>1.9143678371443516E-4</v>
      </c>
      <c r="CZ430" s="240">
        <f t="shared" ca="1" si="953"/>
        <v>-5.1214617352591507E-5</v>
      </c>
      <c r="DA430" s="240">
        <f t="shared" ca="1" si="954"/>
        <v>-1.7889835193403539E-4</v>
      </c>
      <c r="DB430" s="240">
        <f t="shared" ca="1" si="955"/>
        <v>9.5012753457133698E-5</v>
      </c>
      <c r="DC430" s="240">
        <f t="shared" ca="1" si="956"/>
        <v>1.556372013275846E-4</v>
      </c>
      <c r="DD430" s="240">
        <f t="shared" ca="1" si="957"/>
        <v>-1.3311606325838837E-4</v>
      </c>
      <c r="DE430" s="240">
        <f t="shared" ca="1" si="958"/>
        <v>-1.2304754696094457E-4</v>
      </c>
      <c r="DF430" s="240">
        <f t="shared" ca="1" si="959"/>
        <v>1.6324072986857971E-4</v>
      </c>
      <c r="DG430" s="240">
        <f t="shared" ca="1" si="960"/>
        <v>8.3082731034490363E-5</v>
      </c>
      <c r="DH430" s="240">
        <f t="shared" ca="1" si="961"/>
        <v>-1.835811562752352E-4</v>
      </c>
      <c r="DI430" s="240">
        <f t="shared" ca="1" si="962"/>
        <v>-3.8138144447484064E-5</v>
      </c>
      <c r="DJ430" s="240">
        <f t="shared" ca="1" si="963"/>
        <v>1.9291818830055824E-4</v>
      </c>
      <c r="DK430" s="240">
        <f t="shared" ca="1" si="964"/>
        <v>-9.092346928680581E-6</v>
      </c>
      <c r="DL430" s="240">
        <f t="shared" ca="1" si="965"/>
        <v>-1.9069218764718814E-4</v>
      </c>
      <c r="DM430" s="240">
        <f t="shared" ca="1" si="966"/>
        <v>5.5777865818893934E-5</v>
      </c>
      <c r="DN430" s="240">
        <f t="shared" ca="1" si="967"/>
        <v>1.770365752150647E-4</v>
      </c>
      <c r="DO430" s="240">
        <f t="shared" ca="1" si="968"/>
        <v>-9.9120199232957375E-5</v>
      </c>
      <c r="DP430" s="240">
        <f t="shared" ca="1" si="969"/>
        <v>-1.5276983418708838E-4</v>
      </c>
      <c r="DQ430" s="240">
        <f t="shared" ca="1" si="970"/>
        <v>1.3652151633878763E-4</v>
      </c>
      <c r="DR430" s="240">
        <f t="shared" ca="1" si="971"/>
        <v>1.1934645219858655E-4</v>
      </c>
      <c r="DS430" s="240">
        <f t="shared" ca="1" si="972"/>
        <v>-1.6574007593130594E-4</v>
      </c>
      <c r="DT430" s="240">
        <f t="shared" ca="1" si="973"/>
        <v>-7.8769742993942688E-5</v>
      </c>
      <c r="DU430" s="240">
        <f t="shared" ca="1" si="974"/>
        <v>1.8502459078162227E-4</v>
      </c>
      <c r="DV430" s="240">
        <f t="shared" ca="1" si="975"/>
        <v>3.3471772821871051E-5</v>
      </c>
      <c r="DW430" s="240">
        <f t="shared" ca="1" si="976"/>
        <v>-1.9321919540410182E-4</v>
      </c>
      <c r="DX430" s="240">
        <f t="shared" ca="1" si="977"/>
        <v>1.383241151986266E-5</v>
      </c>
      <c r="DY430" s="240">
        <f t="shared" ca="1" si="978"/>
        <v>1.8983272573654269E-4</v>
      </c>
      <c r="DZ430" s="240">
        <f t="shared" ca="1" si="979"/>
        <v>-6.0307515784495792E-5</v>
      </c>
      <c r="EA430" s="240">
        <f t="shared" ca="1" si="980"/>
        <v>-1.7506815828300846E-4</v>
      </c>
      <c r="EB430" s="240">
        <f t="shared" ca="1" si="981"/>
        <v>1.0316793870711074E-4</v>
      </c>
      <c r="EC430" s="240">
        <f t="shared" ca="1" si="982"/>
        <v>1.4981044421090992E-4</v>
      </c>
      <c r="ED430" s="240">
        <f t="shared" ca="1" si="983"/>
        <v>-1.3984473396261274E-4</v>
      </c>
      <c r="EE430" s="240">
        <f t="shared" ca="1" si="984"/>
        <v>-1.1557346759607541E-4</v>
      </c>
      <c r="EF430" s="240">
        <f t="shared" ca="1" si="985"/>
        <v>1.6813958636971183E-4</v>
      </c>
      <c r="EG430" s="240">
        <f t="shared" ca="1" si="986"/>
        <v>7.4409307005605845E-5</v>
      </c>
      <c r="EH430" s="240">
        <f t="shared" ca="1" si="987"/>
        <v>-1.8635657339303758E-4</v>
      </c>
      <c r="EI430" s="240">
        <f t="shared" ca="1" si="988"/>
        <v>-2.8785239051900308E-5</v>
      </c>
      <c r="EJ430" s="240">
        <f t="shared" ca="1" si="989"/>
        <v>1.9340381448926507E-4</v>
      </c>
      <c r="EK430" s="240">
        <f t="shared" ca="1" si="990"/>
        <v>-1.8564143983572387E-5</v>
      </c>
      <c r="EL430" s="240">
        <f t="shared" ca="1" si="991"/>
        <v>-1.8885891569021636E-4</v>
      </c>
      <c r="EM430" s="240">
        <f t="shared" ca="1" si="992"/>
        <v>6.4800838757632321E-5</v>
      </c>
      <c r="EN430" s="240">
        <f t="shared" ca="1" si="993"/>
        <v>1.7299428683862259E-4</v>
      </c>
      <c r="EO430" s="240">
        <f t="shared" ca="1" si="994"/>
        <v>-1.0715353367267994E-4</v>
      </c>
      <c r="EP430" s="240">
        <f t="shared" ca="1" si="995"/>
        <v>-1.4676081402491216E-4</v>
      </c>
      <c r="EQ430" s="240">
        <f t="shared" ca="1" si="996"/>
        <v>1.430837143478302E-4</v>
      </c>
      <c r="ER430" s="240">
        <f t="shared" ca="1" si="997"/>
        <v>1.1173086585825471E-4</v>
      </c>
      <c r="ES430" s="240">
        <f t="shared" ca="1" si="998"/>
        <v>-1.7043781580843533E-4</v>
      </c>
      <c r="ET430" s="240">
        <f t="shared" ca="1" si="999"/>
        <v>-7.0004049633072069E-5</v>
      </c>
      <c r="EU430" s="240">
        <f t="shared" ca="1" si="1000"/>
        <v>1.8757630177296199E-4</v>
      </c>
      <c r="EV430" s="240">
        <f t="shared" ca="1" si="1001"/>
        <v>2.4081366130274145E-5</v>
      </c>
      <c r="EW430" s="240">
        <f t="shared" ca="1" si="1002"/>
        <v>-1.9347193434841447E-4</v>
      </c>
      <c r="EX430" s="240">
        <f t="shared" ca="1" si="1003"/>
        <v>2.3284694101104422E-5</v>
      </c>
      <c r="EY430" s="240">
        <f t="shared" ca="1" si="1004"/>
        <v>1.87771344094968E-4</v>
      </c>
      <c r="EZ430" s="240">
        <f t="shared" ca="1" si="1005"/>
        <v>-6.9255128128560699E-5</v>
      </c>
      <c r="FA430" s="240">
        <f t="shared" ca="1" si="1006"/>
        <v>-1.7081621010451821E-4</v>
      </c>
      <c r="FB430" s="240">
        <f t="shared" ca="1" si="1007"/>
        <v>1.1107458335629345E-4</v>
      </c>
      <c r="FC430" s="240">
        <f t="shared" ca="1" si="1008"/>
        <v>1.4362278061228978E-4</v>
      </c>
      <c r="FD430" s="240">
        <f t="shared" ca="1" si="1009"/>
        <v>-1.462365064537692E-4</v>
      </c>
      <c r="FE430" s="240">
        <f t="shared" ca="1" si="1010"/>
        <v>-1.0782096162472263E-4</v>
      </c>
      <c r="FF430" s="240">
        <f t="shared" ca="1" si="1011"/>
        <v>1.7263337987999104E-4</v>
      </c>
      <c r="FG430" s="240">
        <f t="shared" ca="1" si="1012"/>
        <v>6.555662443865933E-5</v>
      </c>
      <c r="FH430" s="240">
        <f t="shared" ca="1" si="1013"/>
        <v>-1.8868304120262934E-4</v>
      </c>
      <c r="FI430" s="240">
        <f t="shared" ca="1" si="1014"/>
        <v>-1.9362987494151386E-5</v>
      </c>
      <c r="FJ430" s="240">
        <f t="shared" ca="1" si="1015"/>
        <v>1.9342351394869382E-4</v>
      </c>
      <c r="FK430" s="240">
        <f t="shared" ca="1" si="1016"/>
        <v>-2.7991218389575328E-5</v>
      </c>
      <c r="FL430" s="240">
        <f t="shared" ca="1" si="1017"/>
        <v>-1.8657066606325961E-4</v>
      </c>
      <c r="FM430" s="240">
        <f t="shared" ca="1" si="1018"/>
        <v>7.3667700799925589E-5</v>
      </c>
      <c r="FN430" s="240">
        <f t="shared" ca="1" si="1019"/>
        <v>1.6853524007267635E-4</v>
      </c>
      <c r="FO430" s="240">
        <f t="shared" ca="1" si="1020"/>
        <v>-1.1492872586423929E-4</v>
      </c>
      <c r="FP430" s="240">
        <f t="shared" ca="1" si="1021"/>
        <v>-1.4039823420702467E-4</v>
      </c>
      <c r="FQ430" s="240">
        <f t="shared" ca="1" si="1022"/>
        <v>1.4930121115635565E-4</v>
      </c>
      <c r="FR430" s="240">
        <f t="shared" ca="1" si="1023"/>
        <v>1.0384611007559773E-4</v>
      </c>
      <c r="FS430" s="240">
        <f t="shared" ca="1" si="1024"/>
        <v>-1.747249560586875E-4</v>
      </c>
      <c r="FT430" s="240">
        <f t="shared" ca="1" si="1025"/>
        <v>-6.1069710385004857E-5</v>
      </c>
      <c r="FU430" s="240">
        <f t="shared" ca="1" si="1026"/>
        <v>1.8967612502358819E-4</v>
      </c>
      <c r="FV430" s="240">
        <f t="shared" ca="1" si="1027"/>
        <v>1.4632945318390872E-5</v>
      </c>
      <c r="FW430" s="240">
        <f t="shared" ca="1" si="1028"/>
        <v>-1.9325858245674156E-4</v>
      </c>
      <c r="FX430" s="240">
        <f t="shared" ca="1" si="1029"/>
        <v>3.2680881814752897E-5</v>
      </c>
      <c r="FY430" s="240">
        <f t="shared" ca="1" si="1030"/>
        <v>1.8525760483864128E-4</v>
      </c>
      <c r="FZ430" s="240">
        <f t="shared" ca="1" si="1031"/>
        <v>-7.8035898802936179E-5</v>
      </c>
      <c r="GA430" s="240">
        <f t="shared" ca="1" si="1032"/>
        <v>-1.6615275071415331E-4</v>
      </c>
      <c r="GB430" s="240">
        <f t="shared" ca="1" si="1033"/>
        <v>1.187136396051864E-4</v>
      </c>
      <c r="GC430" s="240">
        <f t="shared" ca="1" si="1034"/>
        <v>1.3708911715530137E-4</v>
      </c>
      <c r="GD430" s="240">
        <f t="shared" ca="1" si="1035"/>
        <v>-1.5227598239207343E-4</v>
      </c>
      <c r="GE430" s="240">
        <f t="shared" ca="1" si="1036"/>
        <v>-9.9808705512819475E-5</v>
      </c>
      <c r="GF430" s="240">
        <f t="shared" ca="1" si="1037"/>
        <v>1.7671128445724115E-4</v>
      </c>
      <c r="GG430" s="240">
        <f t="shared" ca="1" si="1038"/>
        <v>5.6546010221357977E-5</v>
      </c>
      <c r="GH430" s="240">
        <f t="shared" ca="1" si="1039"/>
        <v>-1.9055495503928003E-4</v>
      </c>
      <c r="GI430" s="240">
        <f t="shared" ca="1" si="1040"/>
        <v>-9.8940888035316368E-6</v>
      </c>
      <c r="GJ430" s="240">
        <f t="shared" ca="1" si="1041"/>
        <v>1.929772392211212E-4</v>
      </c>
      <c r="GK430" s="240">
        <f t="shared" ca="1" si="1042"/>
        <v>-3.7350859498742116E-5</v>
      </c>
      <c r="GL430" s="240">
        <f t="shared" ca="1" si="1043"/>
        <v>-1.8383295136009621E-4</v>
      </c>
      <c r="GM430" s="240">
        <f t="shared" ca="1" si="1044"/>
        <v>8.2357090898458138E-5</v>
      </c>
      <c r="GN430" s="240">
        <f t="shared" ca="1" si="1045"/>
        <v>1.6367017715145153E-4</v>
      </c>
      <c r="GO430" s="240">
        <f t="shared" ca="1" si="1046"/>
        <v>-1.2242704468862429E-4</v>
      </c>
      <c r="GP430" s="240">
        <f t="shared" ca="1" si="1047"/>
        <v>-1.33697422745496E-4</v>
      </c>
      <c r="GQ430" s="240">
        <f t="shared" ca="1" si="1048"/>
        <v>1.5515902826996393E-4</v>
      </c>
      <c r="GR430" s="240">
        <f t="shared" ca="1" si="1049"/>
        <v>9.5711179917928164E-5</v>
      </c>
      <c r="GS430" s="240">
        <f t="shared" ca="1" si="1050"/>
        <v>-1.7859116858569832E-4</v>
      </c>
      <c r="GT430" s="240">
        <f t="shared" ca="1" si="1051"/>
        <v>-5.1988248855545279E-5</v>
      </c>
      <c r="GU430" s="240">
        <f t="shared" ca="1" si="1052"/>
        <v>1.9131900187536492E-4</v>
      </c>
      <c r="GV430" s="240">
        <f t="shared" ca="1" si="1053"/>
        <v>5.1492724595409594E-6</v>
      </c>
      <c r="GW430" s="240">
        <f t="shared" ca="1" si="1054"/>
        <v>-1.9257965371247777E-4</v>
      </c>
      <c r="GX430" s="240">
        <f t="shared" ca="1" si="1055"/>
        <v>4.199833842160789E-5</v>
      </c>
      <c r="GY430" s="240">
        <f t="shared" ca="1" si="1056"/>
        <v>1.8229756378560863E-4</v>
      </c>
      <c r="GZ430" s="240">
        <f t="shared" ca="1" si="1057"/>
        <v>-8.6628674161952823E-5</v>
      </c>
      <c r="HA430" s="240">
        <f t="shared" ca="1" si="1058"/>
        <v>-1.6108901479405588E-4</v>
      </c>
      <c r="HB430" s="240">
        <f t="shared" ca="1" si="1059"/>
        <v>1.2606670429818375E-4</v>
      </c>
      <c r="HC430" s="240">
        <f t="shared" ca="1" si="1060"/>
        <v>1.3022519400748923E-4</v>
      </c>
      <c r="HD430" s="240">
        <f t="shared" ca="1" si="1061"/>
        <v>-1.579486121509944E-4</v>
      </c>
      <c r="HE430" s="240">
        <f t="shared" ca="1" si="1062"/>
        <v>-9.1556001487125868E-5</v>
      </c>
      <c r="HF430" s="240">
        <f t="shared" ca="1" si="1063"/>
        <v>1.8036347607215341E-4</v>
      </c>
      <c r="HG430" s="240">
        <f t="shared" ca="1" si="1064"/>
        <v>4.7399171712587845E-5</v>
      </c>
      <c r="HH430" s="240">
        <f t="shared" ca="1" si="1065"/>
        <v>-1.9196780529859837E-4</v>
      </c>
      <c r="HI430" s="240">
        <f t="shared" ca="1" si="1066"/>
        <v>-4.0135438636435504E-7</v>
      </c>
      <c r="HJ430" s="240">
        <f t="shared" ca="1" si="1067"/>
        <v>1.9206606542145511E-4</v>
      </c>
      <c r="HK430" s="240">
        <f t="shared" ca="1" si="1068"/>
        <v>-4.6620519115827538E-5</v>
      </c>
      <c r="HL430" s="240">
        <f t="shared" ca="1" si="1069"/>
        <v>-1.8065236697524154E-4</v>
      </c>
      <c r="HM430" s="240">
        <f t="shared" ca="1" si="1070"/>
        <v>9.0848075551387149E-5</v>
      </c>
      <c r="HN430" s="240">
        <f t="shared" ca="1" si="1071"/>
        <v>1.5841081843765456E-4</v>
      </c>
      <c r="HO430" s="240">
        <f t="shared" ca="1" si="1072"/>
        <v>-1.2963042603901173E-4</v>
      </c>
      <c r="HP430" s="240">
        <f t="shared" ca="1" si="1073"/>
        <v>-1.26674522482054E-4</v>
      </c>
      <c r="HQ430" s="240">
        <f t="shared" ca="1" si="1074"/>
        <v>1.606430536941441E-4</v>
      </c>
      <c r="HR430" s="240">
        <f t="shared" ca="1" si="1075"/>
        <v>8.7345673144527137E-5</v>
      </c>
      <c r="HS430" s="240">
        <f t="shared" ca="1" si="1076"/>
        <v>-1.8202713934484737E-4</v>
      </c>
      <c r="HT430" s="240">
        <f t="shared" ca="1" si="1077"/>
        <v>-4.2781543080959932E-5</v>
      </c>
      <c r="HU430" s="240">
        <f t="shared" ca="1" si="1078"/>
        <v>1.9250097449405854E-4</v>
      </c>
      <c r="HV430" s="240">
        <f t="shared" ca="1" si="1079"/>
        <v>-4.3468054476869696E-6</v>
      </c>
      <c r="HW430" s="240">
        <f t="shared" ca="1" si="1080"/>
        <v>-1.9143678371443527E-4</v>
      </c>
      <c r="HX430" s="240">
        <f t="shared" ca="1" si="1081"/>
        <v>5.12146173525853E-5</v>
      </c>
      <c r="HY430" s="240">
        <f t="shared" ca="1" si="1082"/>
        <v>1.7889835193403574E-4</v>
      </c>
      <c r="HZ430" s="240">
        <f t="shared" ca="1" si="1083"/>
        <v>-9.5012753457137641E-5</v>
      </c>
      <c r="IA430" s="240">
        <f t="shared" ca="1" si="1084"/>
        <v>-1.5563720132758839E-4</v>
      </c>
      <c r="IB430" s="240">
        <f t="shared" ca="1" si="1085"/>
        <v>1.3311606325838764E-4</v>
      </c>
      <c r="IC430" s="240">
        <f t="shared" ca="1" si="1086"/>
        <v>1.2304754696094105E-4</v>
      </c>
      <c r="ID430" s="240">
        <f t="shared" ca="1" si="1087"/>
        <v>-1.6324072986857919E-4</v>
      </c>
      <c r="IE430" s="240">
        <f t="shared" ca="1" si="1088"/>
        <v>1.2612161758725302E-4</v>
      </c>
      <c r="IF430" s="240">
        <f t="shared" ca="1" si="1089"/>
        <v>1.8358115627523319E-4</v>
      </c>
      <c r="IG430" s="240">
        <f t="shared" ca="1" si="1090"/>
        <v>3.8138144447485013E-5</v>
      </c>
      <c r="IH430" s="240">
        <f t="shared" ca="1" si="1091"/>
        <v>-1.9291818830055859E-4</v>
      </c>
      <c r="II430" s="240">
        <f t="shared" ca="1" si="1092"/>
        <v>9.0923469286741435E-6</v>
      </c>
      <c r="IJ430" s="240">
        <f t="shared" ca="1" si="1093"/>
        <v>1.9069218764718833E-4</v>
      </c>
      <c r="IK430" s="240">
        <f t="shared" ca="1" si="1094"/>
        <v>-5.5777865818898285E-5</v>
      </c>
      <c r="IL430" s="240">
        <f t="shared" ca="1" si="1095"/>
        <v>-1.770365752150651E-4</v>
      </c>
      <c r="IM430" s="240">
        <f t="shared" ca="1" si="1096"/>
        <v>9.9120199232961278E-5</v>
      </c>
      <c r="IN430" s="240">
        <f t="shared" ca="1" si="1097"/>
        <v>1.5276983418709234E-4</v>
      </c>
      <c r="IO430" s="240">
        <f t="shared" ca="1" si="1098"/>
        <v>-1.3652151633878696E-4</v>
      </c>
      <c r="IP430" s="240">
        <f t="shared" ca="1" si="1099"/>
        <v>-1.1934645219858296E-4</v>
      </c>
      <c r="IQ430" s="240">
        <f t="shared" ca="1" si="1100"/>
        <v>1.6574007593130548E-4</v>
      </c>
      <c r="IR430" s="240">
        <f t="shared" ca="1" si="1101"/>
        <v>7.8769742993943555E-5</v>
      </c>
      <c r="IS430" s="240">
        <f t="shared" ca="1" si="1102"/>
        <v>-1.850245907816204E-4</v>
      </c>
      <c r="IT430" s="240">
        <f t="shared" ca="1" si="1103"/>
        <v>-3.3471772821871959E-5</v>
      </c>
      <c r="IU430" s="240">
        <f t="shared" ca="1" si="1104"/>
        <v>1.9321919540410206E-4</v>
      </c>
      <c r="IV430" s="240">
        <f t="shared" ca="1" si="1105"/>
        <v>-1.3832411519856249E-5</v>
      </c>
      <c r="IW430" s="240">
        <f t="shared" ca="1" si="1106"/>
        <v>-1.8983272573654285E-4</v>
      </c>
      <c r="IX430" s="240">
        <f t="shared" ca="1" si="1107"/>
        <v>6.0307515784500116E-5</v>
      </c>
      <c r="IY430" s="240">
        <f t="shared" ca="1" si="1108"/>
        <v>1.7506815828300886E-4</v>
      </c>
      <c r="IZ430" s="240">
        <f t="shared" ca="1" si="1109"/>
        <v>-1.0316793870710994E-4</v>
      </c>
      <c r="JA430" s="240">
        <f t="shared" ca="1" si="1110"/>
        <v>-1.4981044421091401E-4</v>
      </c>
      <c r="JB430" s="240">
        <f t="shared" ca="1" si="1111"/>
        <v>1.3984473396261209E-4</v>
      </c>
    </row>
    <row r="431" spans="2:262">
      <c r="B431" s="248">
        <v>70</v>
      </c>
      <c r="C431" s="247">
        <f t="shared" si="1112"/>
        <v>1.3671875000000008E-3</v>
      </c>
      <c r="D431" s="244">
        <f t="shared" ca="1" si="855"/>
        <v>11.690322597138275</v>
      </c>
      <c r="E431" s="243">
        <f ca="1">BX361</f>
        <v>-0.30967740286172535</v>
      </c>
      <c r="F431" s="242">
        <v>70</v>
      </c>
      <c r="G431" s="240">
        <f t="shared" ca="1" si="856"/>
        <v>-1.9572193346137172E-4</v>
      </c>
      <c r="H431" s="240">
        <f t="shared" ca="1" si="857"/>
        <v>1.8416867443809979E-4</v>
      </c>
      <c r="I431" s="240">
        <f t="shared" ca="1" si="858"/>
        <v>1.4167561950113682E-4</v>
      </c>
      <c r="J431" s="240">
        <f t="shared" ca="1" si="859"/>
        <v>-2.2574493617441799E-4</v>
      </c>
      <c r="K431" s="240">
        <f t="shared" ca="1" si="860"/>
        <v>-7.5428296319601624E-5</v>
      </c>
      <c r="L431" s="240">
        <f t="shared" ca="1" si="861"/>
        <v>2.4788019558708751E-4</v>
      </c>
      <c r="M431" s="240">
        <f t="shared" ca="1" si="862"/>
        <v>2.685138906439064E-6</v>
      </c>
      <c r="N431" s="240">
        <f t="shared" ca="1" si="863"/>
        <v>-2.486681789985282E-4</v>
      </c>
      <c r="O431" s="240">
        <f t="shared" ca="1" si="864"/>
        <v>7.0289260866370393E-5</v>
      </c>
      <c r="P431" s="240">
        <f t="shared" ca="1" si="865"/>
        <v>2.2804102580644984E-4</v>
      </c>
      <c r="Q431" s="240">
        <f t="shared" ca="1" si="866"/>
        <v>-1.372103966901057E-4</v>
      </c>
      <c r="R431" s="240">
        <f t="shared" ca="1" si="867"/>
        <v>-1.8777513259335421E-4</v>
      </c>
      <c r="S431" s="240">
        <f t="shared" ca="1" si="868"/>
        <v>1.9231506528278892E-4</v>
      </c>
      <c r="T431" s="240">
        <f t="shared" ca="1" si="869"/>
        <v>1.3133817104563945E-4</v>
      </c>
      <c r="U431" s="241">
        <f t="shared" ca="1" si="870"/>
        <v>-2.30857689586041E-4</v>
      </c>
      <c r="V431" s="240">
        <f t="shared" ca="1" si="871"/>
        <v>-6.3590454396382859E-5</v>
      </c>
      <c r="W431" s="240">
        <f t="shared" ca="1" si="872"/>
        <v>2.495190046748675E-4</v>
      </c>
      <c r="X431" s="240">
        <f t="shared" ca="1" si="873"/>
        <v>-9.6336294867627447E-6</v>
      </c>
      <c r="Y431" s="240">
        <f t="shared" ca="1" si="874"/>
        <v>-2.4669191062422766E-4</v>
      </c>
      <c r="Z431" s="240">
        <f t="shared" ca="1" si="875"/>
        <v>8.202807166714777E-5</v>
      </c>
      <c r="AA431" s="240">
        <f t="shared" ca="1" si="876"/>
        <v>2.2261987487546951E-4</v>
      </c>
      <c r="AB431" s="240">
        <f t="shared" ca="1" si="877"/>
        <v>-1.4735831139448943E-4</v>
      </c>
      <c r="AC431" s="240">
        <f t="shared" ca="1" si="878"/>
        <v>-1.7937596498376069E-4</v>
      </c>
      <c r="AD431" s="240">
        <f t="shared" ca="1" si="879"/>
        <v>1.9999815229040165E-4</v>
      </c>
      <c r="AE431" s="240">
        <f t="shared" ca="1" si="880"/>
        <v>1.2068431743222845E-4</v>
      </c>
      <c r="AF431" s="240">
        <f t="shared" ca="1" si="881"/>
        <v>-2.3541428660270598E-4</v>
      </c>
      <c r="AG431" s="240">
        <f t="shared" ca="1" si="882"/>
        <v>-5.159941749865768E-5</v>
      </c>
      <c r="AH431" s="240">
        <f t="shared" ca="1" si="883"/>
        <v>2.5055670062510235E-4</v>
      </c>
      <c r="AI431" s="240">
        <f t="shared" ca="1" si="884"/>
        <v>-2.192918962272464E-5</v>
      </c>
      <c r="AJ431" s="240">
        <f t="shared" ca="1" si="885"/>
        <v>-2.4412133982957415E-4</v>
      </c>
      <c r="AK431" s="240">
        <f t="shared" ca="1" si="886"/>
        <v>9.3569269658468459E-5</v>
      </c>
      <c r="AL431" s="240">
        <f t="shared" ca="1" si="887"/>
        <v>2.1666241316671648E-4</v>
      </c>
      <c r="AM431" s="240">
        <f t="shared" ca="1" si="888"/>
        <v>-1.571512270196616E-4</v>
      </c>
      <c r="AN431" s="240">
        <f t="shared" ca="1" si="889"/>
        <v>-1.7054466496304246E-4</v>
      </c>
      <c r="AO431" s="240">
        <f t="shared" ca="1" si="890"/>
        <v>2.0719942623137705E-4</v>
      </c>
      <c r="AP431" s="240">
        <f t="shared" ca="1" si="891"/>
        <v>1.0973972472742545E-4</v>
      </c>
      <c r="AQ431" s="240">
        <f t="shared" ca="1" si="892"/>
        <v>-2.3940374998308856E-4</v>
      </c>
      <c r="AR431" s="240">
        <f t="shared" ca="1" si="893"/>
        <v>-3.9484073084601268E-5</v>
      </c>
      <c r="AS431" s="240">
        <f t="shared" ca="1" si="894"/>
        <v>2.5099078353735623E-4</v>
      </c>
      <c r="AT431" s="240">
        <f t="shared" ca="1" si="895"/>
        <v>-3.4171920420115242E-5</v>
      </c>
      <c r="AU431" s="240">
        <f t="shared" ca="1" si="896"/>
        <v>-2.4096265934476675E-4</v>
      </c>
      <c r="AV431" s="240">
        <f t="shared" ca="1" si="897"/>
        <v>1.0488505108348347E-4</v>
      </c>
      <c r="AW431" s="240">
        <f t="shared" ca="1" si="898"/>
        <v>2.1018299272725885E-4</v>
      </c>
      <c r="AX431" s="240">
        <f t="shared" ca="1" si="899"/>
        <v>-1.6656555157411885E-4</v>
      </c>
      <c r="AY431" s="240">
        <f t="shared" ca="1" si="900"/>
        <v>-1.6130250790647851E-4</v>
      </c>
      <c r="AZ431" s="240">
        <f t="shared" ca="1" si="901"/>
        <v>2.1390153860603486E-4</v>
      </c>
      <c r="BA431" s="240">
        <f t="shared" ca="1" si="902"/>
        <v>9.8530759413689465E-5</v>
      </c>
      <c r="BB431" s="240">
        <f t="shared" ca="1" si="903"/>
        <v>-2.4281646876047046E-4</v>
      </c>
      <c r="BC431" s="240">
        <f t="shared" ca="1" si="904"/>
        <v>-2.727360808008949E-5</v>
      </c>
      <c r="BD431" s="240">
        <f t="shared" ca="1" si="905"/>
        <v>2.508202076678725E-4</v>
      </c>
      <c r="BE431" s="240">
        <f t="shared" ca="1" si="906"/>
        <v>-4.633232806810708E-5</v>
      </c>
      <c r="BF431" s="240">
        <f t="shared" ca="1" si="907"/>
        <v>-2.3722347870776204E-4</v>
      </c>
      <c r="BG431" s="240">
        <f t="shared" ca="1" si="908"/>
        <v>1.159481552335913E-4</v>
      </c>
      <c r="BH431" s="240">
        <f t="shared" ca="1" si="909"/>
        <v>2.0319722304846543E-4</v>
      </c>
      <c r="BI431" s="240">
        <f t="shared" ca="1" si="910"/>
        <v>-1.7557860512541624E-4</v>
      </c>
      <c r="BJ431" s="240">
        <f t="shared" ca="1" si="911"/>
        <v>-1.5167175897993812E-4</v>
      </c>
      <c r="BK431" s="240">
        <f t="shared" ca="1" si="912"/>
        <v>2.2008834343862873E-4</v>
      </c>
      <c r="BL431" s="240">
        <f t="shared" ca="1" si="913"/>
        <v>8.7084424870250725E-5</v>
      </c>
      <c r="BM431" s="240">
        <f t="shared" ca="1" si="914"/>
        <v>-2.4564422139639714E-4</v>
      </c>
      <c r="BN431" s="240">
        <f t="shared" ca="1" si="915"/>
        <v>-1.4997438564826821E-5</v>
      </c>
      <c r="BO431" s="240">
        <f t="shared" ca="1" si="916"/>
        <v>2.5004538394886143E-4</v>
      </c>
      <c r="BP431" s="240">
        <f t="shared" ca="1" si="917"/>
        <v>-5.8381117079550206E-5</v>
      </c>
      <c r="BQ431" s="240">
        <f t="shared" ca="1" si="918"/>
        <v>-2.3291280593222769E-4</v>
      </c>
      <c r="BR431" s="240">
        <f t="shared" ca="1" si="919"/>
        <v>1.267319301218825E-4</v>
      </c>
      <c r="BS431" s="240">
        <f t="shared" ca="1" si="920"/>
        <v>1.9572193346137357E-4</v>
      </c>
      <c r="BT431" s="240">
        <f t="shared" ca="1" si="921"/>
        <v>-1.8416867443809951E-4</v>
      </c>
      <c r="BU431" s="240">
        <f t="shared" ca="1" si="922"/>
        <v>-1.4167561950113807E-4</v>
      </c>
      <c r="BV431" s="240">
        <f t="shared" ca="1" si="923"/>
        <v>2.2574493617441696E-4</v>
      </c>
      <c r="BW431" s="240">
        <f t="shared" ca="1" si="924"/>
        <v>7.5428296319604782E-5</v>
      </c>
      <c r="BX431" s="240">
        <f t="shared" ca="1" si="925"/>
        <v>-2.4788019558708734E-4</v>
      </c>
      <c r="BY431" s="240">
        <f t="shared" ca="1" si="926"/>
        <v>-2.6851389064410156E-6</v>
      </c>
      <c r="BZ431" s="240">
        <f t="shared" ca="1" si="927"/>
        <v>2.4866817899852863E-4</v>
      </c>
      <c r="CA431" s="240">
        <f t="shared" ca="1" si="928"/>
        <v>-7.0289260866370217E-5</v>
      </c>
      <c r="CB431" s="240">
        <f t="shared" ca="1" si="929"/>
        <v>-2.280410258064503E-4</v>
      </c>
      <c r="CC431" s="240">
        <f t="shared" ca="1" si="930"/>
        <v>1.3721039669010407E-4</v>
      </c>
      <c r="CD431" s="240">
        <f t="shared" ca="1" si="931"/>
        <v>1.8777513259335434E-4</v>
      </c>
      <c r="CE431" s="240">
        <f t="shared" ca="1" si="932"/>
        <v>-1.9231506528278591E-4</v>
      </c>
      <c r="CF431" s="240">
        <f t="shared" ca="1" si="933"/>
        <v>-1.3133817104564113E-4</v>
      </c>
      <c r="CG431" s="240">
        <f t="shared" ca="1" si="934"/>
        <v>2.3085768958604129E-4</v>
      </c>
      <c r="CH431" s="240">
        <f t="shared" ca="1" si="935"/>
        <v>6.3590454396386504E-5</v>
      </c>
      <c r="CI431" s="240">
        <f t="shared" ca="1" si="936"/>
        <v>-2.4951900467486739E-4</v>
      </c>
      <c r="CJ431" s="240">
        <f t="shared" ca="1" si="937"/>
        <v>9.6336294867643303E-6</v>
      </c>
      <c r="CK431" s="240">
        <f t="shared" ca="1" si="938"/>
        <v>2.4669191062422837E-4</v>
      </c>
      <c r="CL431" s="240">
        <f t="shared" ca="1" si="939"/>
        <v>-8.202807166714758E-5</v>
      </c>
      <c r="CM431" s="240">
        <f t="shared" ca="1" si="940"/>
        <v>-2.2261987487547208E-4</v>
      </c>
      <c r="CN431" s="240">
        <f t="shared" ca="1" si="941"/>
        <v>1.4735831139448785E-4</v>
      </c>
      <c r="CO431" s="240">
        <f t="shared" ca="1" si="942"/>
        <v>1.7937596498376082E-4</v>
      </c>
      <c r="CP431" s="240">
        <f t="shared" ca="1" si="943"/>
        <v>-1.9999815229039829E-4</v>
      </c>
      <c r="CQ431" s="240">
        <f t="shared" ca="1" si="944"/>
        <v>-1.2068431743223017E-4</v>
      </c>
      <c r="CR431" s="240">
        <f t="shared" ca="1" si="945"/>
        <v>2.3541428660270593E-4</v>
      </c>
      <c r="CS431" s="240">
        <f t="shared" ca="1" si="946"/>
        <v>5.1599417498661353E-5</v>
      </c>
      <c r="CT431" s="240">
        <f t="shared" ca="1" si="947"/>
        <v>-2.5055670062510224E-4</v>
      </c>
      <c r="CU431" s="240">
        <f t="shared" ca="1" si="948"/>
        <v>2.1929189622726226E-5</v>
      </c>
      <c r="CV431" s="240">
        <f t="shared" ca="1" si="949"/>
        <v>2.4412133982957499E-4</v>
      </c>
      <c r="CW431" s="240">
        <f t="shared" ca="1" si="950"/>
        <v>-9.3569269658468296E-5</v>
      </c>
      <c r="CX431" s="240">
        <f t="shared" ca="1" si="951"/>
        <v>-2.1666241316671569E-4</v>
      </c>
      <c r="CY431" s="240">
        <f t="shared" ca="1" si="952"/>
        <v>1.5715122701965867E-4</v>
      </c>
      <c r="CZ431" s="240">
        <f t="shared" ca="1" si="953"/>
        <v>1.705446649630426E-4</v>
      </c>
      <c r="DA431" s="240">
        <f t="shared" ca="1" si="954"/>
        <v>-2.0719942623137396E-4</v>
      </c>
      <c r="DB431" s="240">
        <f t="shared" ca="1" si="955"/>
        <v>-1.0973972472742723E-4</v>
      </c>
      <c r="DC431" s="240">
        <f t="shared" ca="1" si="956"/>
        <v>2.394037499830885E-4</v>
      </c>
      <c r="DD431" s="240">
        <f t="shared" ca="1" si="957"/>
        <v>3.9484073084606729E-5</v>
      </c>
      <c r="DE431" s="240">
        <f t="shared" ca="1" si="958"/>
        <v>-2.5099078353735618E-4</v>
      </c>
      <c r="DF431" s="240">
        <f t="shared" ca="1" si="959"/>
        <v>3.4171920420116841E-5</v>
      </c>
      <c r="DG431" s="240">
        <f t="shared" ca="1" si="960"/>
        <v>2.4096265934476829E-4</v>
      </c>
      <c r="DH431" s="240">
        <f t="shared" ca="1" si="961"/>
        <v>-1.0488505108348169E-4</v>
      </c>
      <c r="DI431" s="240">
        <f t="shared" ca="1" si="962"/>
        <v>-2.1018299272725796E-4</v>
      </c>
      <c r="DJ431" s="240">
        <f t="shared" ca="1" si="963"/>
        <v>1.6656555157411736E-4</v>
      </c>
      <c r="DK431" s="240">
        <f t="shared" ca="1" si="964"/>
        <v>1.6130250790647997E-4</v>
      </c>
      <c r="DL431" s="240">
        <f t="shared" ca="1" si="965"/>
        <v>-2.1390153860603196E-4</v>
      </c>
      <c r="DM431" s="240">
        <f t="shared" ca="1" si="966"/>
        <v>-9.8530759413691294E-5</v>
      </c>
      <c r="DN431" s="240">
        <f t="shared" ca="1" si="967"/>
        <v>2.4281646876046998E-4</v>
      </c>
      <c r="DO431" s="240">
        <f t="shared" ca="1" si="968"/>
        <v>2.7273608080094966E-5</v>
      </c>
      <c r="DP431" s="240">
        <f t="shared" ca="1" si="969"/>
        <v>-2.508202076678726E-4</v>
      </c>
      <c r="DQ431" s="240">
        <f t="shared" ca="1" si="970"/>
        <v>4.6332328068108639E-5</v>
      </c>
      <c r="DR431" s="240">
        <f t="shared" ca="1" si="971"/>
        <v>2.3722347870776386E-4</v>
      </c>
      <c r="DS431" s="240">
        <f t="shared" ca="1" si="972"/>
        <v>-1.1594815523358955E-4</v>
      </c>
      <c r="DT431" s="240">
        <f t="shared" ca="1" si="973"/>
        <v>-2.0319722304846448E-4</v>
      </c>
      <c r="DU431" s="240">
        <f t="shared" ca="1" si="974"/>
        <v>1.7557860512541486E-4</v>
      </c>
      <c r="DV431" s="240">
        <f t="shared" ca="1" si="975"/>
        <v>1.5167175897993969E-4</v>
      </c>
      <c r="DW431" s="240">
        <f t="shared" ca="1" si="976"/>
        <v>-2.2008834343862949E-4</v>
      </c>
      <c r="DX431" s="240">
        <f t="shared" ca="1" si="977"/>
        <v>-8.7084424870252555E-5</v>
      </c>
      <c r="DY431" s="240">
        <f t="shared" ca="1" si="978"/>
        <v>2.4564422139639676E-4</v>
      </c>
      <c r="DZ431" s="240">
        <f t="shared" ca="1" si="979"/>
        <v>1.4997438564832337E-5</v>
      </c>
      <c r="EA431" s="240">
        <f t="shared" ca="1" si="980"/>
        <v>-2.5004538394886154E-4</v>
      </c>
      <c r="EB431" s="240">
        <f t="shared" ca="1" si="981"/>
        <v>5.8381117079551765E-5</v>
      </c>
      <c r="EC431" s="240">
        <f t="shared" ca="1" si="982"/>
        <v>2.3291280593222978E-4</v>
      </c>
      <c r="ED431" s="240">
        <f t="shared" ca="1" si="983"/>
        <v>-1.2673193012188082E-4</v>
      </c>
      <c r="EE431" s="240">
        <f t="shared" ca="1" si="984"/>
        <v>-1.9572193346137259E-4</v>
      </c>
      <c r="EF431" s="240">
        <f t="shared" ca="1" si="985"/>
        <v>1.8416867443809577E-4</v>
      </c>
      <c r="EG431" s="240">
        <f t="shared" ca="1" si="986"/>
        <v>1.4167561950113969E-4</v>
      </c>
      <c r="EH431" s="240">
        <f t="shared" ca="1" si="987"/>
        <v>-2.2574493617441764E-4</v>
      </c>
      <c r="EI431" s="240">
        <f t="shared" ca="1" si="988"/>
        <v>-7.5428296319606666E-5</v>
      </c>
      <c r="EJ431" s="240">
        <f t="shared" ca="1" si="989"/>
        <v>2.4788019558708702E-4</v>
      </c>
      <c r="EK431" s="240">
        <f t="shared" ca="1" si="990"/>
        <v>2.6851389064465721E-6</v>
      </c>
      <c r="EL431" s="240">
        <f t="shared" ca="1" si="991"/>
        <v>-2.4866817899852885E-4</v>
      </c>
      <c r="EM431" s="240">
        <f t="shared" ca="1" si="992"/>
        <v>7.0289260866368319E-5</v>
      </c>
      <c r="EN431" s="240">
        <f t="shared" ca="1" si="993"/>
        <v>2.280410258064526E-4</v>
      </c>
      <c r="EO431" s="240">
        <f t="shared" ca="1" si="994"/>
        <v>-1.3721039669010242E-4</v>
      </c>
      <c r="EP431" s="240">
        <f t="shared" ca="1" si="995"/>
        <v>-1.8777513259335564E-4</v>
      </c>
      <c r="EQ431" s="240">
        <f t="shared" ca="1" si="996"/>
        <v>1.9231506528278464E-4</v>
      </c>
      <c r="ER431" s="240">
        <f t="shared" ca="1" si="997"/>
        <v>1.3133817104564281E-4</v>
      </c>
      <c r="ES431" s="240">
        <f t="shared" ca="1" si="998"/>
        <v>-2.3085768958604051E-4</v>
      </c>
      <c r="ET431" s="240">
        <f t="shared" ca="1" si="999"/>
        <v>-6.3590454396388402E-5</v>
      </c>
      <c r="EU431" s="240">
        <f t="shared" ca="1" si="1000"/>
        <v>2.4951900467486723E-4</v>
      </c>
      <c r="EV431" s="240">
        <f t="shared" ca="1" si="1001"/>
        <v>-9.6336294867623517E-6</v>
      </c>
      <c r="EW431" s="240">
        <f t="shared" ca="1" si="1002"/>
        <v>-2.4669191062422869E-4</v>
      </c>
      <c r="EX431" s="240">
        <f t="shared" ca="1" si="1003"/>
        <v>8.2028071667145737E-5</v>
      </c>
      <c r="EY431" s="240">
        <f t="shared" ca="1" si="1004"/>
        <v>2.2261987487547297E-4</v>
      </c>
      <c r="EZ431" s="240">
        <f t="shared" ca="1" si="1005"/>
        <v>-1.4735831139448625E-4</v>
      </c>
      <c r="FA431" s="240">
        <f t="shared" ca="1" si="1006"/>
        <v>-1.7937596498376719E-4</v>
      </c>
      <c r="FB431" s="240">
        <f t="shared" ca="1" si="1007"/>
        <v>1.999981522904014E-4</v>
      </c>
      <c r="FC431" s="240">
        <f t="shared" ca="1" si="1008"/>
        <v>1.2068431743223189E-4</v>
      </c>
      <c r="FD431" s="240">
        <f t="shared" ca="1" si="1009"/>
        <v>-2.3541428660270276E-4</v>
      </c>
      <c r="FE431" s="240">
        <f t="shared" ca="1" si="1010"/>
        <v>-5.1599417498656284E-5</v>
      </c>
      <c r="FF431" s="240">
        <f t="shared" ca="1" si="1011"/>
        <v>2.5055670062510213E-4</v>
      </c>
      <c r="FG431" s="240">
        <f t="shared" ca="1" si="1012"/>
        <v>-2.1929189622717173E-5</v>
      </c>
      <c r="FH431" s="240">
        <f t="shared" ca="1" si="1013"/>
        <v>-2.4412133982957383E-4</v>
      </c>
      <c r="FI431" s="240">
        <f t="shared" ca="1" si="1014"/>
        <v>9.3569269658466453E-5</v>
      </c>
      <c r="FJ431" s="240">
        <f t="shared" ca="1" si="1015"/>
        <v>2.1666241316672027E-4</v>
      </c>
      <c r="FK431" s="240">
        <f t="shared" ca="1" si="1016"/>
        <v>-1.5715122701966269E-4</v>
      </c>
      <c r="FL431" s="240">
        <f t="shared" ca="1" si="1017"/>
        <v>-1.70544664963044E-4</v>
      </c>
      <c r="FM431" s="240">
        <f t="shared" ca="1" si="1018"/>
        <v>2.0719942623137282E-4</v>
      </c>
      <c r="FN431" s="240">
        <f t="shared" ca="1" si="1019"/>
        <v>1.0973972472742258E-4</v>
      </c>
      <c r="FO431" s="240">
        <f t="shared" ca="1" si="1020"/>
        <v>-2.3940374998308791E-4</v>
      </c>
      <c r="FP431" s="240">
        <f t="shared" ca="1" si="1021"/>
        <v>-3.9484073084608681E-5</v>
      </c>
      <c r="FQ431" s="240">
        <f t="shared" ca="1" si="1022"/>
        <v>2.5099078353735613E-4</v>
      </c>
      <c r="FR431" s="240">
        <f t="shared" ca="1" si="1023"/>
        <v>-3.417192042011489E-5</v>
      </c>
      <c r="FS431" s="240">
        <f t="shared" ca="1" si="1024"/>
        <v>-2.4096265934476886E-4</v>
      </c>
      <c r="FT431" s="240">
        <f t="shared" ca="1" si="1025"/>
        <v>1.0488505108347341E-4</v>
      </c>
      <c r="FU431" s="240">
        <f t="shared" ca="1" si="1026"/>
        <v>2.1018299272725901E-4</v>
      </c>
      <c r="FV431" s="240">
        <f t="shared" ca="1" si="1027"/>
        <v>-1.6656555157411592E-4</v>
      </c>
      <c r="FW431" s="240">
        <f t="shared" ca="1" si="1028"/>
        <v>-1.6130250790648696E-4</v>
      </c>
      <c r="FX431" s="240">
        <f t="shared" ca="1" si="1029"/>
        <v>2.1390153860603467E-4</v>
      </c>
      <c r="FY431" s="240">
        <f t="shared" ca="1" si="1030"/>
        <v>9.8530759413693097E-5</v>
      </c>
      <c r="FZ431" s="240">
        <f t="shared" ca="1" si="1031"/>
        <v>-2.4281646876046764E-4</v>
      </c>
      <c r="GA431" s="240">
        <f t="shared" ca="1" si="1032"/>
        <v>-2.7273608080089816E-5</v>
      </c>
      <c r="GB431" s="240">
        <f t="shared" ca="1" si="1033"/>
        <v>2.508202076678726E-4</v>
      </c>
      <c r="GC431" s="240">
        <f t="shared" ca="1" si="1034"/>
        <v>-4.6332328068099694E-5</v>
      </c>
      <c r="GD431" s="240">
        <f t="shared" ca="1" si="1035"/>
        <v>-2.3722347870776218E-4</v>
      </c>
      <c r="GE431" s="240">
        <f t="shared" ca="1" si="1036"/>
        <v>1.1594815523358783E-4</v>
      </c>
      <c r="GF431" s="240">
        <f t="shared" ca="1" si="1037"/>
        <v>2.0319722304846982E-4</v>
      </c>
      <c r="GG431" s="240">
        <f t="shared" ca="1" si="1038"/>
        <v>-1.7557860512541854E-4</v>
      </c>
      <c r="GH431" s="240">
        <f t="shared" ca="1" si="1039"/>
        <v>-1.5167175897994127E-4</v>
      </c>
      <c r="GI431" s="240">
        <f t="shared" ca="1" si="1040"/>
        <v>2.2008834343862515E-4</v>
      </c>
      <c r="GJ431" s="240">
        <f t="shared" ca="1" si="1041"/>
        <v>8.708442487024773E-5</v>
      </c>
      <c r="GK431" s="240">
        <f t="shared" ca="1" si="1042"/>
        <v>-2.4564422139639638E-4</v>
      </c>
      <c r="GL431" s="240">
        <f t="shared" ca="1" si="1043"/>
        <v>-1.4997438564834289E-5</v>
      </c>
      <c r="GM431" s="240">
        <f t="shared" ca="1" si="1044"/>
        <v>2.500453839488611E-4</v>
      </c>
      <c r="GN431" s="240">
        <f t="shared" ca="1" si="1045"/>
        <v>-5.838111707954984E-5</v>
      </c>
      <c r="GO431" s="240">
        <f t="shared" ca="1" si="1046"/>
        <v>-2.3291280593223051E-4</v>
      </c>
      <c r="GP431" s="240">
        <f t="shared" ca="1" si="1047"/>
        <v>1.2673193012188526E-4</v>
      </c>
      <c r="GQ431" s="240">
        <f t="shared" ca="1" si="1048"/>
        <v>1.9572193346137381E-4</v>
      </c>
      <c r="GR431" s="240">
        <f t="shared" ca="1" si="1049"/>
        <v>-1.8416867443809442E-4</v>
      </c>
      <c r="GS431" s="240">
        <f t="shared" ca="1" si="1050"/>
        <v>-1.416756195011472E-4</v>
      </c>
      <c r="GT431" s="240">
        <f t="shared" ca="1" si="1051"/>
        <v>2.257449361744168E-4</v>
      </c>
      <c r="GU431" s="240">
        <f t="shared" ca="1" si="1052"/>
        <v>7.5428296319608563E-5</v>
      </c>
      <c r="GV431" s="240">
        <f t="shared" ca="1" si="1053"/>
        <v>-2.4788019558708561E-4</v>
      </c>
      <c r="GW431" s="240">
        <f t="shared" ca="1" si="1054"/>
        <v>-2.685138906441395E-6</v>
      </c>
      <c r="GX431" s="240">
        <f t="shared" ca="1" si="1055"/>
        <v>2.4866817899852917E-4</v>
      </c>
      <c r="GY431" s="240">
        <f t="shared" ca="1" si="1056"/>
        <v>-7.0289260866359592E-5</v>
      </c>
      <c r="GZ431" s="240">
        <f t="shared" ca="1" si="1057"/>
        <v>-2.2804102580645046E-4</v>
      </c>
      <c r="HA431" s="240">
        <f t="shared" ca="1" si="1058"/>
        <v>1.3721039669010074E-4</v>
      </c>
      <c r="HB431" s="240">
        <f t="shared" ca="1" si="1059"/>
        <v>1.8777513259336166E-4</v>
      </c>
      <c r="HC431" s="240">
        <f t="shared" ca="1" si="1060"/>
        <v>-1.9231506528278797E-4</v>
      </c>
      <c r="HD431" s="240">
        <f t="shared" ca="1" si="1061"/>
        <v>-1.3133817104564449E-4</v>
      </c>
      <c r="HE431" s="240">
        <f t="shared" ca="1" si="1062"/>
        <v>2.3085768958603696E-4</v>
      </c>
      <c r="HF431" s="240">
        <f t="shared" ca="1" si="1063"/>
        <v>6.3590454396383414E-5</v>
      </c>
      <c r="HG431" s="240">
        <f t="shared" ca="1" si="1064"/>
        <v>-2.4951900467486701E-4</v>
      </c>
      <c r="HH431" s="240">
        <f t="shared" ca="1" si="1065"/>
        <v>9.6336294867532579E-6</v>
      </c>
      <c r="HI431" s="240">
        <f t="shared" ca="1" si="1066"/>
        <v>2.4669191062422777E-4</v>
      </c>
      <c r="HJ431" s="240">
        <f t="shared" ca="1" si="1067"/>
        <v>-8.2028071667143867E-5</v>
      </c>
      <c r="HK431" s="240">
        <f t="shared" ca="1" si="1068"/>
        <v>-2.2261987487547387E-4</v>
      </c>
      <c r="HL431" s="240">
        <f t="shared" ca="1" si="1069"/>
        <v>1.4735831139449043E-4</v>
      </c>
      <c r="HM431" s="240">
        <f t="shared" ca="1" si="1070"/>
        <v>1.7937596498376359E-4</v>
      </c>
      <c r="HN431" s="240">
        <f t="shared" ca="1" si="1071"/>
        <v>-1.999981522903959E-4</v>
      </c>
      <c r="HO431" s="240">
        <f t="shared" ca="1" si="1072"/>
        <v>-1.2068431743222735E-4</v>
      </c>
      <c r="HP431" s="240">
        <f t="shared" ca="1" si="1073"/>
        <v>2.3541428660270455E-4</v>
      </c>
      <c r="HQ431" s="240">
        <f t="shared" ca="1" si="1074"/>
        <v>5.1599417498665188E-5</v>
      </c>
      <c r="HR431" s="240">
        <f t="shared" ca="1" si="1075"/>
        <v>-2.5055670062510159E-4</v>
      </c>
      <c r="HS431" s="240">
        <f t="shared" ca="1" si="1076"/>
        <v>2.1929189622722309E-5</v>
      </c>
      <c r="HT431" s="240">
        <f t="shared" ca="1" si="1077"/>
        <v>2.4412133982957594E-4</v>
      </c>
      <c r="HU431" s="240">
        <f t="shared" ca="1" si="1078"/>
        <v>-9.3569269658457996E-5</v>
      </c>
      <c r="HV431" s="240">
        <f t="shared" ca="1" si="1079"/>
        <v>-2.1666241316671767E-4</v>
      </c>
      <c r="HW431" s="240">
        <f t="shared" ca="1" si="1080"/>
        <v>1.5715122701965558E-4</v>
      </c>
      <c r="HX431" s="240">
        <f t="shared" ca="1" si="1081"/>
        <v>1.705446649630507E-4</v>
      </c>
      <c r="HY431" s="240">
        <f t="shared" ca="1" si="1082"/>
        <v>-2.0719942623137575E-4</v>
      </c>
      <c r="HZ431" s="240">
        <f t="shared" ca="1" si="1083"/>
        <v>-1.0973972472743078E-4</v>
      </c>
      <c r="IA431" s="240">
        <f t="shared" ca="1" si="1084"/>
        <v>2.3940374998308517E-4</v>
      </c>
      <c r="IB431" s="240">
        <f t="shared" ca="1" si="1085"/>
        <v>3.9484073084603558E-5</v>
      </c>
      <c r="IC431" s="240">
        <f t="shared" ca="1" si="1086"/>
        <v>-2.5099078353735618E-4</v>
      </c>
      <c r="ID431" s="240">
        <f t="shared" ca="1" si="1087"/>
        <v>3.4171920420105864E-5</v>
      </c>
      <c r="IE431" s="240">
        <f t="shared" ca="1" si="1088"/>
        <v>6.2584325861111175E-5</v>
      </c>
      <c r="IF431" s="240">
        <f t="shared" ca="1" si="1089"/>
        <v>-1.0488505108347811E-4</v>
      </c>
      <c r="IG431" s="240">
        <f t="shared" ca="1" si="1090"/>
        <v>-2.10182992727264E-4</v>
      </c>
      <c r="IH431" s="240">
        <f t="shared" ca="1" si="1091"/>
        <v>1.6656555157411974E-4</v>
      </c>
      <c r="II431" s="240">
        <f t="shared" ca="1" si="1092"/>
        <v>1.6130250790648301E-4</v>
      </c>
      <c r="IJ431" s="240">
        <f t="shared" ca="1" si="1093"/>
        <v>-2.139015386060299E-4</v>
      </c>
      <c r="IK431" s="240">
        <f t="shared" ca="1" si="1094"/>
        <v>-9.8530759413688354E-5</v>
      </c>
      <c r="IL431" s="240">
        <f t="shared" ca="1" si="1095"/>
        <v>2.42816468760469E-4</v>
      </c>
      <c r="IM431" s="240">
        <f t="shared" ca="1" si="1096"/>
        <v>2.7273608080098896E-5</v>
      </c>
      <c r="IN431" s="240">
        <f t="shared" ca="1" si="1097"/>
        <v>-2.5082020766787244E-4</v>
      </c>
      <c r="IO431" s="240">
        <f t="shared" ca="1" si="1098"/>
        <v>4.633232806810479E-5</v>
      </c>
      <c r="IP431" s="240">
        <f t="shared" ca="1" si="1099"/>
        <v>2.3722347870776513E-4</v>
      </c>
      <c r="IQ431" s="240">
        <f t="shared" ca="1" si="1100"/>
        <v>-1.1594815523357974E-4</v>
      </c>
      <c r="IR431" s="240">
        <f t="shared" ca="1" si="1101"/>
        <v>-2.0319722304846678E-4</v>
      </c>
      <c r="IS431" s="240">
        <f t="shared" ca="1" si="1102"/>
        <v>1.7557860512541204E-4</v>
      </c>
      <c r="IT431" s="240">
        <f t="shared" ca="1" si="1103"/>
        <v>1.5167175897994853E-4</v>
      </c>
      <c r="IU431" s="240">
        <f t="shared" ca="1" si="1104"/>
        <v>-2.2008834343862765E-4</v>
      </c>
      <c r="IV431" s="240">
        <f t="shared" ca="1" si="1105"/>
        <v>-8.7084424870256254E-5</v>
      </c>
      <c r="IW431" s="240">
        <f t="shared" ca="1" si="1106"/>
        <v>2.4564422139639448E-4</v>
      </c>
      <c r="IX431" s="240">
        <f t="shared" ca="1" si="1107"/>
        <v>1.4997438564829139E-5</v>
      </c>
      <c r="IY431" s="240">
        <f t="shared" ca="1" si="1108"/>
        <v>-2.5004538394886192E-4</v>
      </c>
      <c r="IZ431" s="240">
        <f t="shared" ca="1" si="1109"/>
        <v>5.8381117079541004E-5</v>
      </c>
      <c r="JA431" s="240">
        <f t="shared" ca="1" si="1110"/>
        <v>2.3291280593222856E-4</v>
      </c>
      <c r="JB431" s="240">
        <f t="shared" ca="1" si="1111"/>
        <v>-1.267319301218774E-4</v>
      </c>
    </row>
    <row r="432" spans="2:262">
      <c r="B432" s="248">
        <v>71</v>
      </c>
      <c r="C432" s="247">
        <f t="shared" si="1112"/>
        <v>1.3867187500000008E-3</v>
      </c>
      <c r="D432" s="244">
        <f t="shared" ca="1" si="855"/>
        <v>11.643000461266301</v>
      </c>
      <c r="E432" s="243">
        <f ca="1">BY361</f>
        <v>-0.35699953873369905</v>
      </c>
      <c r="F432" s="242">
        <v>71</v>
      </c>
      <c r="G432" s="240">
        <f t="shared" ca="1" si="856"/>
        <v>-6.3506862393550062E-4</v>
      </c>
      <c r="H432" s="240">
        <f t="shared" ca="1" si="857"/>
        <v>6.9589117262552327E-4</v>
      </c>
      <c r="I432" s="240">
        <f t="shared" ca="1" si="858"/>
        <v>3.9712688544814008E-4</v>
      </c>
      <c r="J432" s="240">
        <f t="shared" ca="1" si="859"/>
        <v>-8.3167829745294289E-4</v>
      </c>
      <c r="K432" s="240">
        <f t="shared" ca="1" si="860"/>
        <v>-1.1275630030112705E-4</v>
      </c>
      <c r="L432" s="240">
        <f t="shared" ca="1" si="861"/>
        <v>8.7023235759115143E-4</v>
      </c>
      <c r="M432" s="240">
        <f t="shared" ca="1" si="862"/>
        <v>-1.8479683472709955E-4</v>
      </c>
      <c r="N432" s="240">
        <f t="shared" ca="1" si="863"/>
        <v>-8.0704592578741108E-4</v>
      </c>
      <c r="O432" s="240">
        <f t="shared" ca="1" si="864"/>
        <v>4.6074502630494334E-4</v>
      </c>
      <c r="P432" s="240">
        <f t="shared" ca="1" si="865"/>
        <v>6.4950624591939639E-4</v>
      </c>
      <c r="Q432" s="240">
        <f t="shared" ca="1" si="866"/>
        <v>-6.8282665543292873E-4</v>
      </c>
      <c r="R432" s="240">
        <f t="shared" ca="1" si="867"/>
        <v>-4.1603157650201055E-4</v>
      </c>
      <c r="S432" s="240">
        <f t="shared" ca="1" si="868"/>
        <v>8.2507774363834731E-4</v>
      </c>
      <c r="T432" s="240">
        <f t="shared" ca="1" si="869"/>
        <v>1.3391787764901135E-4</v>
      </c>
      <c r="U432" s="241">
        <f t="shared" ca="1" si="870"/>
        <v>-8.7086745024163867E-4</v>
      </c>
      <c r="V432" s="240">
        <f t="shared" ca="1" si="871"/>
        <v>1.638524106573454E-4</v>
      </c>
      <c r="W432" s="240">
        <f t="shared" ca="1" si="872"/>
        <v>8.1484241503382261E-4</v>
      </c>
      <c r="X432" s="240">
        <f t="shared" ca="1" si="873"/>
        <v>-4.424664072897208E-4</v>
      </c>
      <c r="Y432" s="240">
        <f t="shared" ca="1" si="874"/>
        <v>-6.6355262962735219E-4</v>
      </c>
      <c r="Z432" s="240">
        <f t="shared" ca="1" si="875"/>
        <v>6.6935082899563232E-4</v>
      </c>
      <c r="AA432" s="240">
        <f t="shared" ca="1" si="876"/>
        <v>4.3468566569061545E-4</v>
      </c>
      <c r="AB432" s="240">
        <f t="shared" ca="1" si="877"/>
        <v>-8.1798019384262798E-4</v>
      </c>
      <c r="AC432" s="240">
        <f t="shared" ca="1" si="878"/>
        <v>-1.5499878787491201E-4</v>
      </c>
      <c r="AD432" s="240">
        <f t="shared" ca="1" si="879"/>
        <v>8.7097796490393192E-4</v>
      </c>
      <c r="AE432" s="240">
        <f t="shared" ca="1" si="880"/>
        <v>-1.4280928802224449E-4</v>
      </c>
      <c r="AF432" s="240">
        <f t="shared" ca="1" si="881"/>
        <v>-8.2214807367833663E-4</v>
      </c>
      <c r="AG432" s="240">
        <f t="shared" ca="1" si="882"/>
        <v>4.2392126305563159E-4</v>
      </c>
      <c r="AH432" s="240">
        <f t="shared" ca="1" si="883"/>
        <v>6.771993140430514E-4</v>
      </c>
      <c r="AI432" s="240">
        <f t="shared" ca="1" si="884"/>
        <v>-6.5547181064759042E-4</v>
      </c>
      <c r="AJ432" s="240">
        <f t="shared" ca="1" si="885"/>
        <v>-4.5307791648815487E-4</v>
      </c>
      <c r="AK432" s="240">
        <f t="shared" ca="1" si="886"/>
        <v>8.1038992336438713E-4</v>
      </c>
      <c r="AL432" s="240">
        <f t="shared" ca="1" si="887"/>
        <v>1.7598633262677453E-4</v>
      </c>
      <c r="AM432" s="240">
        <f t="shared" ca="1" si="888"/>
        <v>-8.7056383500813054E-4</v>
      </c>
      <c r="AN432" s="240">
        <f t="shared" ca="1" si="889"/>
        <v>1.2168014241202525E-4</v>
      </c>
      <c r="AO432" s="240">
        <f t="shared" ca="1" si="890"/>
        <v>8.2895850106536452E-4</v>
      </c>
      <c r="AP432" s="240">
        <f t="shared" ca="1" si="891"/>
        <v>-4.0512076450411466E-4</v>
      </c>
      <c r="AQ432" s="240">
        <f t="shared" ca="1" si="892"/>
        <v>-6.9043807891408439E-4</v>
      </c>
      <c r="AR432" s="240">
        <f t="shared" ca="1" si="893"/>
        <v>6.4119796059048414E-4</v>
      </c>
      <c r="AS432" s="240">
        <f t="shared" ca="1" si="894"/>
        <v>4.7119725009048166E-4</v>
      </c>
      <c r="AT432" s="240">
        <f t="shared" ca="1" si="895"/>
        <v>-8.0231150429874024E-4</v>
      </c>
      <c r="AU432" s="240">
        <f t="shared" ca="1" si="896"/>
        <v>-1.9686786979242183E-4</v>
      </c>
      <c r="AV432" s="240">
        <f t="shared" ca="1" si="897"/>
        <v>8.6962531001059918E-4</v>
      </c>
      <c r="AW432" s="240">
        <f t="shared" ca="1" si="898"/>
        <v>-1.0047770123393672E-4</v>
      </c>
      <c r="AX432" s="240">
        <f t="shared" ca="1" si="899"/>
        <v>-8.3526959484810548E-4</v>
      </c>
      <c r="AY432" s="240">
        <f t="shared" ca="1" si="900"/>
        <v>3.8607623635250154E-4</v>
      </c>
      <c r="AZ432" s="240">
        <f t="shared" ca="1" si="901"/>
        <v>7.0326094970352235E-4</v>
      </c>
      <c r="BA432" s="240">
        <f t="shared" ca="1" si="902"/>
        <v>-6.2653787685785416E-4</v>
      </c>
      <c r="BB432" s="240">
        <f t="shared" ca="1" si="903"/>
        <v>-4.890327520885487E-4</v>
      </c>
      <c r="BC432" s="240">
        <f t="shared" ca="1" si="904"/>
        <v>7.937498027832656E-4</v>
      </c>
      <c r="BD432" s="240">
        <f t="shared" ca="1" si="905"/>
        <v>2.176308211146638E-4</v>
      </c>
      <c r="BE432" s="240">
        <f t="shared" ca="1" si="906"/>
        <v>-8.6816295524370219E-4</v>
      </c>
      <c r="BF432" s="240">
        <f t="shared" ca="1" si="907"/>
        <v>7.9214736045721962E-5</v>
      </c>
      <c r="BG432" s="240">
        <f t="shared" ca="1" si="908"/>
        <v>8.4107755345965178E-4</v>
      </c>
      <c r="BH432" s="240">
        <f t="shared" ca="1" si="909"/>
        <v>-3.6679915031242999E-4</v>
      </c>
      <c r="BI432" s="240">
        <f t="shared" ca="1" si="910"/>
        <v>-7.156602023934796E-4</v>
      </c>
      <c r="BJ432" s="240">
        <f t="shared" ca="1" si="911"/>
        <v>6.1150039013596526E-4</v>
      </c>
      <c r="BK432" s="240">
        <f t="shared" ca="1" si="912"/>
        <v>5.0657367904287007E-4</v>
      </c>
      <c r="BL432" s="240">
        <f t="shared" ca="1" si="913"/>
        <v>-7.8470997606681111E-4</v>
      </c>
      <c r="BM432" s="240">
        <f t="shared" ca="1" si="914"/>
        <v>-2.3826267976800685E-4</v>
      </c>
      <c r="BN432" s="240">
        <f t="shared" ca="1" si="915"/>
        <v>8.6617765157527018E-4</v>
      </c>
      <c r="BO432" s="240">
        <f t="shared" ca="1" si="916"/>
        <v>-5.7904054862543009E-5</v>
      </c>
      <c r="BP432" s="240">
        <f t="shared" ca="1" si="917"/>
        <v>-8.4637887840290939E-4</v>
      </c>
      <c r="BQ432" s="240">
        <f t="shared" ca="1" si="918"/>
        <v>3.473011181797139E-4</v>
      </c>
      <c r="BR432" s="240">
        <f t="shared" ca="1" si="919"/>
        <v>7.2762836813777354E-4</v>
      </c>
      <c r="BS432" s="240">
        <f t="shared" ca="1" si="920"/>
        <v>-5.9609455844453077E-4</v>
      </c>
      <c r="BT432" s="240">
        <f t="shared" ca="1" si="921"/>
        <v>-5.2380946495494583E-4</v>
      </c>
      <c r="BU432" s="240">
        <f t="shared" ca="1" si="922"/>
        <v>7.7519746940296987E-4</v>
      </c>
      <c r="BV432" s="240">
        <f t="shared" ca="1" si="923"/>
        <v>2.5875101789227299E-4</v>
      </c>
      <c r="BW432" s="240">
        <f t="shared" ca="1" si="924"/>
        <v>-8.6367059487799775E-4</v>
      </c>
      <c r="BX432" s="240">
        <f t="shared" ca="1" si="925"/>
        <v>3.6558494441886968E-5</v>
      </c>
      <c r="BY432" s="240">
        <f t="shared" ca="1" si="926"/>
        <v>8.5117037635796188E-4</v>
      </c>
      <c r="BZ432" s="240">
        <f t="shared" ca="1" si="927"/>
        <v>-3.2759388483983166E-4</v>
      </c>
      <c r="CA432" s="240">
        <f t="shared" ca="1" si="928"/>
        <v>-7.3915823776087844E-4</v>
      </c>
      <c r="CB432" s="240">
        <f t="shared" ca="1" si="929"/>
        <v>5.8032966168050063E-4</v>
      </c>
      <c r="CC432" s="240">
        <f t="shared" ca="1" si="930"/>
        <v>5.4072972763183022E-4</v>
      </c>
      <c r="CD432" s="240">
        <f t="shared" ca="1" si="931"/>
        <v>-7.6521801277006085E-4</v>
      </c>
      <c r="CE432" s="240">
        <f t="shared" ca="1" si="932"/>
        <v>-2.7908349407868471E-4</v>
      </c>
      <c r="CF432" s="240">
        <f t="shared" ca="1" si="933"/>
        <v>8.6064329530909241E-4</v>
      </c>
      <c r="CG432" s="240">
        <f t="shared" ca="1" si="934"/>
        <v>-1.519091255117698E-5</v>
      </c>
      <c r="CH432" s="240">
        <f t="shared" ca="1" si="935"/>
        <v>-8.5544916110560909E-4</v>
      </c>
      <c r="CI432" s="240">
        <f t="shared" ca="1" si="936"/>
        <v>3.0768932119323465E-4</v>
      </c>
      <c r="CJ432" s="240">
        <f t="shared" ca="1" si="937"/>
        <v>7.5024286610046915E-4</v>
      </c>
      <c r="CK432" s="240">
        <f t="shared" ca="1" si="938"/>
        <v>-5.6421519602820719E-4</v>
      </c>
      <c r="CL432" s="240">
        <f t="shared" ca="1" si="939"/>
        <v>-5.5732427493996651E-4</v>
      </c>
      <c r="CM432" s="240">
        <f t="shared" ca="1" si="940"/>
        <v>7.5477761741960967E-4</v>
      </c>
      <c r="CN432" s="240">
        <f t="shared" ca="1" si="941"/>
        <v>2.9924786080385581E-4</v>
      </c>
      <c r="CO432" s="240">
        <f t="shared" ca="1" si="942"/>
        <v>-8.5709757640062257E-4</v>
      </c>
      <c r="CP432" s="240">
        <f t="shared" ca="1" si="943"/>
        <v>-6.185819777204313E-6</v>
      </c>
      <c r="CQ432" s="240">
        <f t="shared" ca="1" si="944"/>
        <v>8.5921265526590592E-4</v>
      </c>
      <c r="CR432" s="240">
        <f t="shared" ca="1" si="945"/>
        <v>-2.8759941700481873E-4</v>
      </c>
      <c r="CS432" s="240">
        <f t="shared" ca="1" si="946"/>
        <v>-7.6087557619089615E-4</v>
      </c>
      <c r="CT432" s="240">
        <f t="shared" ca="1" si="947"/>
        <v>5.4776086823917262E-4</v>
      </c>
      <c r="CU432" s="240">
        <f t="shared" ca="1" si="948"/>
        <v>5.73583110944595E-4</v>
      </c>
      <c r="CV432" s="240">
        <f t="shared" ca="1" si="949"/>
        <v>-7.4388257225536567E-4</v>
      </c>
      <c r="CW432" s="240">
        <f t="shared" ca="1" si="950"/>
        <v>-3.1923197180730017E-4</v>
      </c>
      <c r="CX432" s="240">
        <f t="shared" ca="1" si="951"/>
        <v>8.5303557396106719E-4</v>
      </c>
      <c r="CY432" s="240">
        <f t="shared" ca="1" si="952"/>
        <v>2.7558825999079311E-5</v>
      </c>
      <c r="CZ432" s="240">
        <f t="shared" ca="1" si="953"/>
        <v>-8.6245859185070514E-4</v>
      </c>
      <c r="DA432" s="240">
        <f t="shared" ca="1" si="954"/>
        <v>2.673362736816107E-4</v>
      </c>
      <c r="DB432" s="240">
        <f t="shared" ca="1" si="955"/>
        <v>7.7104996328520811E-4</v>
      </c>
      <c r="DC432" s="240">
        <f t="shared" ca="1" si="956"/>
        <v>-5.309765897852282E-4</v>
      </c>
      <c r="DD432" s="240">
        <f t="shared" ca="1" si="957"/>
        <v>-5.8949644193082571E-4</v>
      </c>
      <c r="DE432" s="240">
        <f t="shared" ca="1" si="958"/>
        <v>7.3253944004516875E-4</v>
      </c>
      <c r="DF432" s="240">
        <f t="shared" ca="1" si="959"/>
        <v>3.3902378940775692E-4</v>
      </c>
      <c r="DG432" s="240">
        <f t="shared" ca="1" si="960"/>
        <v>-8.4845973478881712E-4</v>
      </c>
      <c r="DH432" s="240">
        <f t="shared" ca="1" si="961"/>
        <v>-4.8915231814638572E-5</v>
      </c>
      <c r="DI432" s="240">
        <f t="shared" ca="1" si="962"/>
        <v>8.6518501562917426E-4</v>
      </c>
      <c r="DJ432" s="240">
        <f t="shared" ca="1" si="963"/>
        <v>-2.469120969835075E-4</v>
      </c>
      <c r="DK432" s="240">
        <f t="shared" ca="1" si="964"/>
        <v>-7.8075989871304074E-4</v>
      </c>
      <c r="DL432" s="240">
        <f t="shared" ca="1" si="965"/>
        <v>5.1387247088807101E-4</v>
      </c>
      <c r="DM432" s="240">
        <f t="shared" ca="1" si="966"/>
        <v>6.0505468230314719E-4</v>
      </c>
      <c r="DN432" s="240">
        <f t="shared" ca="1" si="967"/>
        <v>-7.2075505346768927E-4</v>
      </c>
      <c r="DO432" s="240">
        <f t="shared" ca="1" si="968"/>
        <v>-3.5861139175441336E-4</v>
      </c>
      <c r="DP432" s="240">
        <f t="shared" ca="1" si="969"/>
        <v>8.4337281519827781E-4</v>
      </c>
      <c r="DQ432" s="240">
        <f t="shared" ca="1" si="970"/>
        <v>7.0242172923635788E-5</v>
      </c>
      <c r="DR432" s="240">
        <f t="shared" ca="1" si="971"/>
        <v>-8.6739028430558255E-4</v>
      </c>
      <c r="DS432" s="240">
        <f t="shared" ca="1" si="972"/>
        <v>2.2633918967079569E-4</v>
      </c>
      <c r="DT432" s="240">
        <f t="shared" ca="1" si="973"/>
        <v>7.8999953357239265E-4</v>
      </c>
      <c r="DU432" s="240">
        <f t="shared" ca="1" si="974"/>
        <v>-4.9645881442940008E-4</v>
      </c>
      <c r="DV432" s="240">
        <f t="shared" ca="1" si="975"/>
        <v>-6.2024846035928346E-4</v>
      </c>
      <c r="DW432" s="240">
        <f t="shared" ca="1" si="976"/>
        <v>7.0853651099678206E-4</v>
      </c>
      <c r="DX432" s="240">
        <f t="shared" ca="1" si="977"/>
        <v>3.7798298000799805E-4</v>
      </c>
      <c r="DY432" s="240">
        <f t="shared" ca="1" si="978"/>
        <v>-8.3777787935960992E-4</v>
      </c>
      <c r="DZ432" s="240">
        <f t="shared" ca="1" si="979"/>
        <v>-9.1526802774163148E-5</v>
      </c>
      <c r="EA432" s="240">
        <f t="shared" ca="1" si="980"/>
        <v>8.6907306950853472E-4</v>
      </c>
      <c r="EB432" s="240">
        <f t="shared" ca="1" si="981"/>
        <v>-2.056299440936175E-4</v>
      </c>
      <c r="EC432" s="240">
        <f t="shared" ca="1" si="982"/>
        <v>-7.9876330225269528E-4</v>
      </c>
      <c r="ED432" s="240">
        <f t="shared" ca="1" si="983"/>
        <v>4.787461097446874E-4</v>
      </c>
      <c r="EE432" s="240">
        <f t="shared" ca="1" si="984"/>
        <v>6.3506862393550041E-4</v>
      </c>
      <c r="EF432" s="240">
        <f t="shared" ca="1" si="985"/>
        <v>-6.9589117262552262E-4</v>
      </c>
      <c r="EG432" s="240">
        <f t="shared" ca="1" si="986"/>
        <v>-3.9712688544814203E-4</v>
      </c>
      <c r="EH432" s="240">
        <f t="shared" ca="1" si="987"/>
        <v>8.3167829745294181E-4</v>
      </c>
      <c r="EI432" s="240">
        <f t="shared" ca="1" si="988"/>
        <v>1.1275630030113155E-4</v>
      </c>
      <c r="EJ432" s="240">
        <f t="shared" ca="1" si="989"/>
        <v>-8.7023235759115176E-4</v>
      </c>
      <c r="EK432" s="240">
        <f t="shared" ca="1" si="990"/>
        <v>1.8479683472709217E-4</v>
      </c>
      <c r="EL432" s="240">
        <f t="shared" ca="1" si="991"/>
        <v>8.0704592578741444E-4</v>
      </c>
      <c r="EM432" s="240">
        <f t="shared" ca="1" si="992"/>
        <v>-4.6074502630493429E-4</v>
      </c>
      <c r="EN432" s="240">
        <f t="shared" ca="1" si="993"/>
        <v>-6.4950624591938696E-4</v>
      </c>
      <c r="EO432" s="240">
        <f t="shared" ca="1" si="994"/>
        <v>6.8282665543293545E-4</v>
      </c>
      <c r="EP432" s="240">
        <f t="shared" ca="1" si="995"/>
        <v>4.160315765020009E-4</v>
      </c>
      <c r="EQ432" s="240">
        <f t="shared" ca="1" si="996"/>
        <v>-8.2507774363834992E-4</v>
      </c>
      <c r="ER432" s="240">
        <f t="shared" ca="1" si="997"/>
        <v>-1.3391787764900366E-4</v>
      </c>
      <c r="ES432" s="240">
        <f t="shared" ca="1" si="998"/>
        <v>8.7086745024163867E-4</v>
      </c>
      <c r="ET432" s="240">
        <f t="shared" ca="1" si="999"/>
        <v>-1.6385241065735017E-4</v>
      </c>
      <c r="EU432" s="240">
        <f t="shared" ca="1" si="1000"/>
        <v>-8.1484241503382087E-4</v>
      </c>
      <c r="EV432" s="240">
        <f t="shared" ca="1" si="1001"/>
        <v>4.4246640728972227E-4</v>
      </c>
      <c r="EW432" s="240">
        <f t="shared" ca="1" si="1002"/>
        <v>6.6355262962735099E-4</v>
      </c>
      <c r="EX432" s="240">
        <f t="shared" ca="1" si="1003"/>
        <v>-6.693508289956333E-4</v>
      </c>
      <c r="EY432" s="240">
        <f t="shared" ca="1" si="1004"/>
        <v>-4.3468566569061936E-4</v>
      </c>
      <c r="EZ432" s="240">
        <f t="shared" ca="1" si="1005"/>
        <v>8.1798019384262625E-4</v>
      </c>
      <c r="FA432" s="240">
        <f t="shared" ca="1" si="1006"/>
        <v>1.549987878749164E-4</v>
      </c>
      <c r="FB432" s="240">
        <f t="shared" ca="1" si="1007"/>
        <v>-8.7097796490393192E-4</v>
      </c>
      <c r="FC432" s="240">
        <f t="shared" ca="1" si="1008"/>
        <v>1.428092880222401E-4</v>
      </c>
      <c r="FD432" s="240">
        <f t="shared" ca="1" si="1009"/>
        <v>8.221480736783401E-4</v>
      </c>
      <c r="FE432" s="240">
        <f t="shared" ca="1" si="1010"/>
        <v>-4.2392126305562227E-4</v>
      </c>
      <c r="FF432" s="240">
        <f t="shared" ca="1" si="1011"/>
        <v>-6.7719931404305812E-4</v>
      </c>
      <c r="FG432" s="240">
        <f t="shared" ca="1" si="1012"/>
        <v>6.5547181064758338E-4</v>
      </c>
      <c r="FH432" s="240">
        <f t="shared" ca="1" si="1013"/>
        <v>4.5307791648816934E-4</v>
      </c>
      <c r="FI432" s="240">
        <f t="shared" ca="1" si="1014"/>
        <v>-8.1038992336438095E-4</v>
      </c>
      <c r="FJ432" s="240">
        <f t="shared" ca="1" si="1015"/>
        <v>-1.7598633262679123E-4</v>
      </c>
      <c r="FK432" s="240">
        <f t="shared" ca="1" si="1016"/>
        <v>8.7056383500813011E-4</v>
      </c>
      <c r="FL432" s="240">
        <f t="shared" ca="1" si="1017"/>
        <v>-1.216801424120085E-4</v>
      </c>
      <c r="FM432" s="240">
        <f t="shared" ca="1" si="1018"/>
        <v>-8.2895850106537157E-4</v>
      </c>
      <c r="FN432" s="240">
        <f t="shared" ca="1" si="1019"/>
        <v>4.0512076450409428E-4</v>
      </c>
      <c r="FO432" s="240">
        <f t="shared" ca="1" si="1020"/>
        <v>6.9043807891406835E-4</v>
      </c>
      <c r="FP432" s="240">
        <f t="shared" ca="1" si="1021"/>
        <v>-6.4119796059050203E-4</v>
      </c>
      <c r="FQ432" s="240">
        <f t="shared" ca="1" si="1022"/>
        <v>-4.7119725009045943E-4</v>
      </c>
      <c r="FR432" s="240">
        <f t="shared" ca="1" si="1023"/>
        <v>8.0231150429875054E-4</v>
      </c>
      <c r="FS432" s="240">
        <f t="shared" ca="1" si="1024"/>
        <v>1.9686786979239602E-4</v>
      </c>
      <c r="FT432" s="240">
        <f t="shared" ca="1" si="1025"/>
        <v>-8.6962531001060005E-4</v>
      </c>
      <c r="FU432" s="240">
        <f t="shared" ca="1" si="1026"/>
        <v>1.004777012339507E-4</v>
      </c>
      <c r="FV432" s="240">
        <f t="shared" ca="1" si="1027"/>
        <v>8.3526959484810136E-4</v>
      </c>
      <c r="FW432" s="240">
        <f t="shared" ca="1" si="1028"/>
        <v>-3.8607623635251412E-4</v>
      </c>
      <c r="FX432" s="240">
        <f t="shared" ca="1" si="1029"/>
        <v>-7.0326094970351411E-4</v>
      </c>
      <c r="FY432" s="240">
        <f t="shared" ca="1" si="1030"/>
        <v>6.2653787685786402E-4</v>
      </c>
      <c r="FZ432" s="240">
        <f t="shared" ca="1" si="1031"/>
        <v>4.8903275208853699E-4</v>
      </c>
      <c r="GA432" s="240">
        <f t="shared" ca="1" si="1032"/>
        <v>-7.9374980278327134E-4</v>
      </c>
      <c r="GB432" s="240">
        <f t="shared" ca="1" si="1033"/>
        <v>-2.1763082111465014E-4</v>
      </c>
      <c r="GC432" s="240">
        <f t="shared" ca="1" si="1034"/>
        <v>8.6816295524370229E-4</v>
      </c>
      <c r="GD432" s="240">
        <f t="shared" ca="1" si="1035"/>
        <v>-7.9214736045723642E-5</v>
      </c>
      <c r="GE432" s="240">
        <f t="shared" ca="1" si="1036"/>
        <v>-8.4107755345965134E-4</v>
      </c>
      <c r="GF432" s="240">
        <f t="shared" ca="1" si="1037"/>
        <v>3.6679915031243157E-4</v>
      </c>
      <c r="GG432" s="240">
        <f t="shared" ca="1" si="1038"/>
        <v>7.1566020239347862E-4</v>
      </c>
      <c r="GH432" s="240">
        <f t="shared" ca="1" si="1039"/>
        <v>-6.1150039013596646E-4</v>
      </c>
      <c r="GI432" s="240">
        <f t="shared" ca="1" si="1040"/>
        <v>-5.0657367904286855E-4</v>
      </c>
      <c r="GJ432" s="240">
        <f t="shared" ca="1" si="1041"/>
        <v>7.8470997606681187E-4</v>
      </c>
      <c r="GK432" s="240">
        <f t="shared" ca="1" si="1042"/>
        <v>2.3826267976800511E-4</v>
      </c>
      <c r="GL432" s="240">
        <f t="shared" ca="1" si="1043"/>
        <v>-8.6617765157526898E-4</v>
      </c>
      <c r="GM432" s="240">
        <f t="shared" ca="1" si="1044"/>
        <v>5.7904054862532384E-5</v>
      </c>
      <c r="GN432" s="240">
        <f t="shared" ca="1" si="1045"/>
        <v>8.4637887840291199E-4</v>
      </c>
      <c r="GO432" s="240">
        <f t="shared" ca="1" si="1046"/>
        <v>-3.4730111817970414E-4</v>
      </c>
      <c r="GP432" s="240">
        <f t="shared" ca="1" si="1047"/>
        <v>-7.276283681377794E-4</v>
      </c>
      <c r="GQ432" s="240">
        <f t="shared" ca="1" si="1048"/>
        <v>5.9609455844452308E-4</v>
      </c>
      <c r="GR432" s="240">
        <f t="shared" ca="1" si="1049"/>
        <v>5.2380946495495428E-4</v>
      </c>
      <c r="GS432" s="240">
        <f t="shared" ca="1" si="1050"/>
        <v>-7.751974694029651E-4</v>
      </c>
      <c r="GT432" s="240">
        <f t="shared" ca="1" si="1051"/>
        <v>-2.5875101789228324E-4</v>
      </c>
      <c r="GU432" s="240">
        <f t="shared" ca="1" si="1052"/>
        <v>8.6367059487799471E-4</v>
      </c>
      <c r="GV432" s="240">
        <f t="shared" ca="1" si="1053"/>
        <v>-3.6558494441864037E-5</v>
      </c>
      <c r="GW432" s="240">
        <f t="shared" ca="1" si="1054"/>
        <v>-8.5117037635796676E-4</v>
      </c>
      <c r="GX432" s="240">
        <f t="shared" ca="1" si="1055"/>
        <v>3.2759388483981036E-4</v>
      </c>
      <c r="GY432" s="240">
        <f t="shared" ca="1" si="1056"/>
        <v>7.3915823776089058E-4</v>
      </c>
      <c r="GZ432" s="240">
        <f t="shared" ca="1" si="1057"/>
        <v>-5.8032966168052036E-4</v>
      </c>
      <c r="HA432" s="240">
        <f t="shared" ca="1" si="1058"/>
        <v>-5.407297276318094E-4</v>
      </c>
      <c r="HB432" s="240">
        <f t="shared" ca="1" si="1059"/>
        <v>7.6521801277007343E-4</v>
      </c>
      <c r="HC432" s="240">
        <f t="shared" ca="1" si="1060"/>
        <v>2.7908349407865967E-4</v>
      </c>
      <c r="HD432" s="240">
        <f t="shared" ca="1" si="1061"/>
        <v>-8.6064329530909664E-4</v>
      </c>
      <c r="HE432" s="240">
        <f t="shared" ca="1" si="1062"/>
        <v>1.5190912551203489E-5</v>
      </c>
      <c r="HF432" s="240">
        <f t="shared" ca="1" si="1063"/>
        <v>8.55449161105604E-4</v>
      </c>
      <c r="HG432" s="240">
        <f t="shared" ca="1" si="1064"/>
        <v>-3.0768932119325937E-4</v>
      </c>
      <c r="HH432" s="240">
        <f t="shared" ca="1" si="1065"/>
        <v>-7.5024286610045571E-4</v>
      </c>
      <c r="HI432" s="240">
        <f t="shared" ca="1" si="1066"/>
        <v>5.6421519602820849E-4</v>
      </c>
      <c r="HJ432" s="240">
        <f t="shared" ca="1" si="1067"/>
        <v>5.5732427493996521E-4</v>
      </c>
      <c r="HK432" s="240">
        <f t="shared" ca="1" si="1068"/>
        <v>-7.5477761741961054E-4</v>
      </c>
      <c r="HL432" s="240">
        <f t="shared" ca="1" si="1069"/>
        <v>-2.9924786080385418E-4</v>
      </c>
      <c r="HM432" s="240">
        <f t="shared" ca="1" si="1070"/>
        <v>8.5709757640062278E-4</v>
      </c>
      <c r="HN432" s="240">
        <f t="shared" ca="1" si="1071"/>
        <v>6.1858197772026867E-6</v>
      </c>
      <c r="HO432" s="240">
        <f t="shared" ca="1" si="1072"/>
        <v>-8.5921265526590559E-4</v>
      </c>
      <c r="HP432" s="240">
        <f t="shared" ca="1" si="1073"/>
        <v>2.8759941700482036E-4</v>
      </c>
      <c r="HQ432" s="240">
        <f t="shared" ca="1" si="1074"/>
        <v>7.6087557619089528E-4</v>
      </c>
      <c r="HR432" s="240">
        <f t="shared" ca="1" si="1075"/>
        <v>-5.4776086823917392E-4</v>
      </c>
      <c r="HS432" s="240">
        <f t="shared" ca="1" si="1076"/>
        <v>-5.735831109445937E-4</v>
      </c>
      <c r="HT432" s="240">
        <f t="shared" ca="1" si="1077"/>
        <v>7.4388257225536654E-4</v>
      </c>
      <c r="HU432" s="240">
        <f t="shared" ca="1" si="1078"/>
        <v>3.1923197180729849E-4</v>
      </c>
      <c r="HV432" s="240">
        <f t="shared" ca="1" si="1079"/>
        <v>-8.5303557396106751E-4</v>
      </c>
      <c r="HW432" s="240">
        <f t="shared" ca="1" si="1080"/>
        <v>-2.7558825999077631E-5</v>
      </c>
      <c r="HX432" s="240">
        <f t="shared" ca="1" si="1081"/>
        <v>8.6245859185070492E-4</v>
      </c>
      <c r="HY432" s="240">
        <f t="shared" ca="1" si="1082"/>
        <v>-2.6733627368161227E-4</v>
      </c>
      <c r="HZ432" s="240">
        <f t="shared" ca="1" si="1083"/>
        <v>-7.7104996328520724E-4</v>
      </c>
      <c r="IA432" s="240">
        <f t="shared" ca="1" si="1084"/>
        <v>5.3097658978520988E-4</v>
      </c>
      <c r="IB432" s="240">
        <f t="shared" ca="1" si="1085"/>
        <v>5.8949644193084262E-4</v>
      </c>
      <c r="IC432" s="240">
        <f t="shared" ca="1" si="1086"/>
        <v>-7.3253944004515628E-4</v>
      </c>
      <c r="ID432" s="240">
        <f t="shared" ca="1" si="1087"/>
        <v>-3.3902378940777817E-4</v>
      </c>
      <c r="IE432" s="240">
        <f t="shared" ca="1" si="1088"/>
        <v>9.4162837686467197E-4</v>
      </c>
      <c r="IF432" s="240">
        <f t="shared" ca="1" si="1089"/>
        <v>4.8915231814661666E-5</v>
      </c>
      <c r="IG432" s="240">
        <f t="shared" ca="1" si="1090"/>
        <v>-8.6518501562917697E-4</v>
      </c>
      <c r="IH432" s="240">
        <f t="shared" ca="1" si="1091"/>
        <v>2.4691209698348533E-4</v>
      </c>
      <c r="II432" s="240">
        <f t="shared" ca="1" si="1092"/>
        <v>7.8075989871305093E-4</v>
      </c>
      <c r="IJ432" s="240">
        <f t="shared" ca="1" si="1093"/>
        <v>-5.1387247088809237E-4</v>
      </c>
      <c r="IK432" s="240">
        <f t="shared" ca="1" si="1094"/>
        <v>-6.0505468230312822E-4</v>
      </c>
      <c r="IL432" s="240">
        <f t="shared" ca="1" si="1095"/>
        <v>7.2075505346770412E-4</v>
      </c>
      <c r="IM432" s="240">
        <f t="shared" ca="1" si="1096"/>
        <v>3.5861139175438913E-4</v>
      </c>
      <c r="IN432" s="240">
        <f t="shared" ca="1" si="1097"/>
        <v>-8.4337281519828442E-4</v>
      </c>
      <c r="IO432" s="240">
        <f t="shared" ca="1" si="1098"/>
        <v>-7.0242172923609388E-5</v>
      </c>
      <c r="IP432" s="240">
        <f t="shared" ca="1" si="1099"/>
        <v>8.6739028430558016E-4</v>
      </c>
      <c r="IQ432" s="240">
        <f t="shared" ca="1" si="1100"/>
        <v>-2.2633918967082122E-4</v>
      </c>
      <c r="IR432" s="240">
        <f t="shared" ca="1" si="1101"/>
        <v>-7.8999953357238148E-4</v>
      </c>
      <c r="IS432" s="240">
        <f t="shared" ca="1" si="1102"/>
        <v>4.9645881442940149E-4</v>
      </c>
      <c r="IT432" s="240">
        <f t="shared" ca="1" si="1103"/>
        <v>6.2024846035928227E-4</v>
      </c>
      <c r="IU432" s="240">
        <f t="shared" ca="1" si="1104"/>
        <v>-7.0853651099678314E-4</v>
      </c>
      <c r="IV432" s="240">
        <f t="shared" ca="1" si="1105"/>
        <v>-3.7798298000799648E-4</v>
      </c>
      <c r="IW432" s="240">
        <f t="shared" ca="1" si="1106"/>
        <v>8.3777787935961036E-4</v>
      </c>
      <c r="IX432" s="240">
        <f t="shared" ca="1" si="1107"/>
        <v>9.1526802774161413E-5</v>
      </c>
      <c r="IY432" s="240">
        <f t="shared" ca="1" si="1108"/>
        <v>-8.690730695085345E-4</v>
      </c>
      <c r="IZ432" s="240">
        <f t="shared" ca="1" si="1109"/>
        <v>2.0562994409361918E-4</v>
      </c>
      <c r="JA432" s="240">
        <f t="shared" ca="1" si="1110"/>
        <v>7.9876330225269474E-4</v>
      </c>
      <c r="JB432" s="240">
        <f t="shared" ca="1" si="1111"/>
        <v>-4.7874610974468887E-4</v>
      </c>
    </row>
    <row r="433" spans="2:262">
      <c r="B433" s="248">
        <v>72</v>
      </c>
      <c r="C433" s="247">
        <f t="shared" si="1112"/>
        <v>1.4062500000000008E-3</v>
      </c>
      <c r="D433" s="244">
        <f t="shared" ca="1" si="855"/>
        <v>11.6067145912552</v>
      </c>
      <c r="E433" s="243">
        <f ca="1">BZ361</f>
        <v>-0.3932854087448005</v>
      </c>
      <c r="F433" s="242">
        <v>72</v>
      </c>
      <c r="G433" s="240">
        <f t="shared" ca="1" si="856"/>
        <v>-3.5011706508661941E-4</v>
      </c>
      <c r="H433" s="240">
        <f t="shared" ca="1" si="857"/>
        <v>3.6434157702833062E-4</v>
      </c>
      <c r="I433" s="240">
        <f t="shared" ca="1" si="858"/>
        <v>2.0795803391397748E-4</v>
      </c>
      <c r="J433" s="240">
        <f t="shared" ca="1" si="859"/>
        <v>-4.4548277663256813E-4</v>
      </c>
      <c r="K433" s="240">
        <f t="shared" ca="1" si="860"/>
        <v>-3.4139277222204048E-5</v>
      </c>
      <c r="L433" s="240">
        <f t="shared" ca="1" si="861"/>
        <v>4.5880326180592349E-4</v>
      </c>
      <c r="M433" s="240">
        <f t="shared" ca="1" si="862"/>
        <v>-1.448768749533313E-4</v>
      </c>
      <c r="N433" s="240">
        <f t="shared" ca="1" si="863"/>
        <v>-4.022751094312521E-4</v>
      </c>
      <c r="O433" s="240">
        <f t="shared" ca="1" si="864"/>
        <v>3.0183683622936314E-4</v>
      </c>
      <c r="P433" s="240">
        <f t="shared" ca="1" si="865"/>
        <v>2.8450421827862021E-4</v>
      </c>
      <c r="Q433" s="240">
        <f t="shared" ca="1" si="866"/>
        <v>-4.1284487534720942E-4</v>
      </c>
      <c r="R433" s="240">
        <f t="shared" ca="1" si="867"/>
        <v>-1.2342013893023009E-4</v>
      </c>
      <c r="S433" s="240">
        <f t="shared" ca="1" si="868"/>
        <v>4.6100102464155675E-4</v>
      </c>
      <c r="T433" s="240">
        <f t="shared" ca="1" si="869"/>
        <v>-5.6453537763943574E-5</v>
      </c>
      <c r="U433" s="241">
        <f t="shared" ca="1" si="870"/>
        <v>-4.3897394691892229E-4</v>
      </c>
      <c r="V433" s="240">
        <f t="shared" ca="1" si="871"/>
        <v>2.2773267508614957E-4</v>
      </c>
      <c r="W433" s="240">
        <f t="shared" ca="1" si="872"/>
        <v>3.5011706508661941E-4</v>
      </c>
      <c r="X433" s="240">
        <f t="shared" ca="1" si="873"/>
        <v>-3.6434157702832986E-4</v>
      </c>
      <c r="Y433" s="240">
        <f t="shared" ca="1" si="874"/>
        <v>-2.0795803391397797E-4</v>
      </c>
      <c r="Z433" s="240">
        <f t="shared" ca="1" si="875"/>
        <v>4.4548277663256807E-4</v>
      </c>
      <c r="AA433" s="240">
        <f t="shared" ca="1" si="876"/>
        <v>3.413927722220375E-5</v>
      </c>
      <c r="AB433" s="240">
        <f t="shared" ca="1" si="877"/>
        <v>-4.5880326180592344E-4</v>
      </c>
      <c r="AC433" s="240">
        <f t="shared" ca="1" si="878"/>
        <v>1.4487687495332924E-4</v>
      </c>
      <c r="AD433" s="240">
        <f t="shared" ca="1" si="879"/>
        <v>4.0227510943125275E-4</v>
      </c>
      <c r="AE433" s="240">
        <f t="shared" ca="1" si="880"/>
        <v>-3.0183683622936276E-4</v>
      </c>
      <c r="AF433" s="240">
        <f t="shared" ca="1" si="881"/>
        <v>-2.845042182786207E-4</v>
      </c>
      <c r="AG433" s="240">
        <f t="shared" ca="1" si="882"/>
        <v>4.1284487534720921E-4</v>
      </c>
      <c r="AH433" s="240">
        <f t="shared" ca="1" si="883"/>
        <v>1.2342013893022906E-4</v>
      </c>
      <c r="AI433" s="240">
        <f t="shared" ca="1" si="884"/>
        <v>-4.6100102464155659E-4</v>
      </c>
      <c r="AJ433" s="240">
        <f t="shared" ca="1" si="885"/>
        <v>5.645353776394146E-5</v>
      </c>
      <c r="AK433" s="240">
        <f t="shared" ca="1" si="886"/>
        <v>4.389739469189225E-4</v>
      </c>
      <c r="AL433" s="240">
        <f t="shared" ca="1" si="887"/>
        <v>-2.2773267508614911E-4</v>
      </c>
      <c r="AM433" s="240">
        <f t="shared" ca="1" si="888"/>
        <v>-3.5011706508661974E-4</v>
      </c>
      <c r="AN433" s="240">
        <f t="shared" ca="1" si="889"/>
        <v>3.6434157702833062E-4</v>
      </c>
      <c r="AO433" s="240">
        <f t="shared" ca="1" si="890"/>
        <v>2.0795803391397696E-4</v>
      </c>
      <c r="AP433" s="240">
        <f t="shared" ca="1" si="891"/>
        <v>-4.4548277663256748E-4</v>
      </c>
      <c r="AQ433" s="240">
        <f t="shared" ca="1" si="892"/>
        <v>-3.4139277222205891E-5</v>
      </c>
      <c r="AR433" s="240">
        <f t="shared" ca="1" si="893"/>
        <v>4.5880326180592365E-4</v>
      </c>
      <c r="AS433" s="240">
        <f t="shared" ca="1" si="894"/>
        <v>-1.4487687495333033E-4</v>
      </c>
      <c r="AT433" s="240">
        <f t="shared" ca="1" si="895"/>
        <v>-4.0227510943125221E-4</v>
      </c>
      <c r="AU433" s="240">
        <f t="shared" ca="1" si="896"/>
        <v>3.0183683622936363E-4</v>
      </c>
      <c r="AV433" s="240">
        <f t="shared" ca="1" si="897"/>
        <v>2.8450421827861972E-4</v>
      </c>
      <c r="AW433" s="240">
        <f t="shared" ca="1" si="898"/>
        <v>-4.1284487534720975E-4</v>
      </c>
      <c r="AX433" s="240">
        <f t="shared" ca="1" si="899"/>
        <v>-1.234201389302279E-4</v>
      </c>
      <c r="AY433" s="240">
        <f t="shared" ca="1" si="900"/>
        <v>4.6100102464155643E-4</v>
      </c>
      <c r="AZ433" s="240">
        <f t="shared" ca="1" si="901"/>
        <v>-5.6453537763939319E-5</v>
      </c>
      <c r="BA433" s="240">
        <f t="shared" ca="1" si="902"/>
        <v>-4.3897394691892316E-4</v>
      </c>
      <c r="BB433" s="240">
        <f t="shared" ca="1" si="903"/>
        <v>2.2773267508614724E-4</v>
      </c>
      <c r="BC433" s="240">
        <f t="shared" ca="1" si="904"/>
        <v>3.5011706508662115E-4</v>
      </c>
      <c r="BD433" s="240">
        <f t="shared" ca="1" si="905"/>
        <v>-3.6434157702832932E-4</v>
      </c>
      <c r="BE433" s="240">
        <f t="shared" ca="1" si="906"/>
        <v>-2.0795803391397886E-4</v>
      </c>
      <c r="BF433" s="240">
        <f t="shared" ca="1" si="907"/>
        <v>4.454827766325678E-4</v>
      </c>
      <c r="BG433" s="240">
        <f t="shared" ca="1" si="908"/>
        <v>3.413927722220478E-5</v>
      </c>
      <c r="BH433" s="240">
        <f t="shared" ca="1" si="909"/>
        <v>-4.5880326180592349E-4</v>
      </c>
      <c r="BI433" s="240">
        <f t="shared" ca="1" si="910"/>
        <v>1.4487687495333141E-4</v>
      </c>
      <c r="BJ433" s="240">
        <f t="shared" ca="1" si="911"/>
        <v>4.0227510943125166E-4</v>
      </c>
      <c r="BK433" s="240">
        <f t="shared" ca="1" si="912"/>
        <v>-3.018368362293645E-4</v>
      </c>
      <c r="BL433" s="240">
        <f t="shared" ca="1" si="913"/>
        <v>-2.8450421827862406E-4</v>
      </c>
      <c r="BM433" s="240">
        <f t="shared" ca="1" si="914"/>
        <v>4.1284487534720726E-4</v>
      </c>
      <c r="BN433" s="240">
        <f t="shared" ca="1" si="915"/>
        <v>1.2342013893023316E-4</v>
      </c>
      <c r="BO433" s="240">
        <f t="shared" ca="1" si="916"/>
        <v>-4.6100102464155648E-4</v>
      </c>
      <c r="BP433" s="240">
        <f t="shared" ca="1" si="917"/>
        <v>5.645353776394043E-5</v>
      </c>
      <c r="BQ433" s="240">
        <f t="shared" ca="1" si="918"/>
        <v>4.3897394691892283E-4</v>
      </c>
      <c r="BR433" s="240">
        <f t="shared" ca="1" si="919"/>
        <v>-2.2773267508614825E-4</v>
      </c>
      <c r="BS433" s="240">
        <f t="shared" ca="1" si="920"/>
        <v>-3.5011706508662039E-4</v>
      </c>
      <c r="BT433" s="240">
        <f t="shared" ca="1" si="921"/>
        <v>3.6434157702832997E-4</v>
      </c>
      <c r="BU433" s="240">
        <f t="shared" ca="1" si="922"/>
        <v>2.0795803391397786E-4</v>
      </c>
      <c r="BV433" s="240">
        <f t="shared" ca="1" si="923"/>
        <v>-4.4548277663256813E-4</v>
      </c>
      <c r="BW433" s="240">
        <f t="shared" ca="1" si="924"/>
        <v>-3.4139277222203614E-5</v>
      </c>
      <c r="BX433" s="240">
        <f t="shared" ca="1" si="925"/>
        <v>4.5880326180592333E-4</v>
      </c>
      <c r="BY433" s="240">
        <f t="shared" ca="1" si="926"/>
        <v>-1.4487687495332624E-4</v>
      </c>
      <c r="BZ433" s="240">
        <f t="shared" ca="1" si="927"/>
        <v>-4.0227510943125432E-4</v>
      </c>
      <c r="CA433" s="240">
        <f t="shared" ca="1" si="928"/>
        <v>3.0183683622936531E-4</v>
      </c>
      <c r="CB433" s="240">
        <f t="shared" ca="1" si="929"/>
        <v>2.8450421827862313E-4</v>
      </c>
      <c r="CC433" s="240">
        <f t="shared" ca="1" si="930"/>
        <v>-4.1284487534721078E-4</v>
      </c>
      <c r="CD433" s="240">
        <f t="shared" ca="1" si="931"/>
        <v>-1.234201389302321E-4</v>
      </c>
      <c r="CE433" s="240">
        <f t="shared" ca="1" si="932"/>
        <v>4.610010246415561E-4</v>
      </c>
      <c r="CF433" s="240">
        <f t="shared" ca="1" si="933"/>
        <v>-5.6453537763941568E-5</v>
      </c>
      <c r="CG433" s="240">
        <f t="shared" ca="1" si="934"/>
        <v>-4.3897394691892451E-4</v>
      </c>
      <c r="CH433" s="240">
        <f t="shared" ca="1" si="935"/>
        <v>2.2773267508614922E-4</v>
      </c>
      <c r="CI433" s="240">
        <f t="shared" ca="1" si="936"/>
        <v>3.5011706508662397E-4</v>
      </c>
      <c r="CJ433" s="240">
        <f t="shared" ca="1" si="937"/>
        <v>-3.6434157702833068E-4</v>
      </c>
      <c r="CK433" s="240">
        <f t="shared" ca="1" si="938"/>
        <v>-2.0795803391398268E-4</v>
      </c>
      <c r="CL433" s="240">
        <f t="shared" ca="1" si="939"/>
        <v>4.4548277663256845E-4</v>
      </c>
      <c r="CM433" s="240">
        <f t="shared" ca="1" si="940"/>
        <v>3.4139277222209089E-5</v>
      </c>
      <c r="CN433" s="240">
        <f t="shared" ca="1" si="941"/>
        <v>-4.5880326180592322E-4</v>
      </c>
      <c r="CO433" s="240">
        <f t="shared" ca="1" si="942"/>
        <v>1.4487687495332735E-4</v>
      </c>
      <c r="CP433" s="240">
        <f t="shared" ca="1" si="943"/>
        <v>4.0227510943125053E-4</v>
      </c>
      <c r="CQ433" s="240">
        <f t="shared" ca="1" si="944"/>
        <v>-3.0183683622936124E-4</v>
      </c>
      <c r="CR433" s="240">
        <f t="shared" ca="1" si="945"/>
        <v>-2.8450421827862747E-4</v>
      </c>
      <c r="CS433" s="240">
        <f t="shared" ca="1" si="946"/>
        <v>4.1284487534720834E-4</v>
      </c>
      <c r="CT433" s="240">
        <f t="shared" ca="1" si="947"/>
        <v>1.234201389302373E-4</v>
      </c>
      <c r="CU433" s="240">
        <f t="shared" ca="1" si="948"/>
        <v>-4.6100102464155664E-4</v>
      </c>
      <c r="CV433" s="240">
        <f t="shared" ca="1" si="949"/>
        <v>5.6453537763936175E-5</v>
      </c>
      <c r="CW433" s="240">
        <f t="shared" ca="1" si="950"/>
        <v>4.3897394691892213E-4</v>
      </c>
      <c r="CX433" s="240">
        <f t="shared" ca="1" si="951"/>
        <v>-2.2773267508614448E-4</v>
      </c>
      <c r="CY433" s="240">
        <f t="shared" ca="1" si="952"/>
        <v>-3.5011706508661887E-4</v>
      </c>
      <c r="CZ433" s="240">
        <f t="shared" ca="1" si="953"/>
        <v>3.6434157702832731E-4</v>
      </c>
      <c r="DA433" s="240">
        <f t="shared" ca="1" si="954"/>
        <v>2.0795803391397585E-4</v>
      </c>
      <c r="DB433" s="240">
        <f t="shared" ca="1" si="955"/>
        <v>-4.4548277663256693E-4</v>
      </c>
      <c r="DC433" s="240">
        <f t="shared" ca="1" si="956"/>
        <v>-3.4139277222201364E-5</v>
      </c>
      <c r="DD433" s="240">
        <f t="shared" ca="1" si="957"/>
        <v>4.5880326180592387E-4</v>
      </c>
      <c r="DE433" s="240">
        <f t="shared" ca="1" si="958"/>
        <v>-1.4487687495332214E-4</v>
      </c>
      <c r="DF433" s="240">
        <f t="shared" ca="1" si="959"/>
        <v>-4.0227510943125324E-4</v>
      </c>
      <c r="DG433" s="240">
        <f t="shared" ca="1" si="960"/>
        <v>3.0183683622935712E-4</v>
      </c>
      <c r="DH433" s="240">
        <f t="shared" ca="1" si="961"/>
        <v>2.845042182786214E-4</v>
      </c>
      <c r="DI433" s="240">
        <f t="shared" ca="1" si="962"/>
        <v>-4.1284487534720585E-4</v>
      </c>
      <c r="DJ433" s="240">
        <f t="shared" ca="1" si="963"/>
        <v>-1.2342013893022988E-4</v>
      </c>
      <c r="DK433" s="240">
        <f t="shared" ca="1" si="964"/>
        <v>4.6100102464155621E-4</v>
      </c>
      <c r="DL433" s="240">
        <f t="shared" ca="1" si="965"/>
        <v>-5.6453537763943818E-5</v>
      </c>
      <c r="DM433" s="240">
        <f t="shared" ca="1" si="966"/>
        <v>-4.3897394691892381E-4</v>
      </c>
      <c r="DN433" s="240">
        <f t="shared" ca="1" si="967"/>
        <v>2.277326750861512E-4</v>
      </c>
      <c r="DO433" s="240">
        <f t="shared" ca="1" si="968"/>
        <v>3.5011706508662245E-4</v>
      </c>
      <c r="DP433" s="240">
        <f t="shared" ca="1" si="969"/>
        <v>-3.6434157702833203E-4</v>
      </c>
      <c r="DQ433" s="240">
        <f t="shared" ca="1" si="970"/>
        <v>-2.0795803391398073E-4</v>
      </c>
      <c r="DR433" s="240">
        <f t="shared" ca="1" si="971"/>
        <v>4.4548277663256552E-4</v>
      </c>
      <c r="DS433" s="240">
        <f t="shared" ca="1" si="972"/>
        <v>3.4139277222206785E-5</v>
      </c>
      <c r="DT433" s="240">
        <f t="shared" ca="1" si="973"/>
        <v>-4.5880326180592452E-4</v>
      </c>
      <c r="DU433" s="240">
        <f t="shared" ca="1" si="974"/>
        <v>1.4487687495332946E-4</v>
      </c>
      <c r="DV433" s="240">
        <f t="shared" ca="1" si="975"/>
        <v>4.0227510943125589E-4</v>
      </c>
      <c r="DW433" s="240">
        <f t="shared" ca="1" si="976"/>
        <v>-3.0183683622936292E-4</v>
      </c>
      <c r="DX433" s="240">
        <f t="shared" ca="1" si="977"/>
        <v>-2.8450421827862568E-4</v>
      </c>
      <c r="DY433" s="240">
        <f t="shared" ca="1" si="978"/>
        <v>4.1284487534720937E-4</v>
      </c>
      <c r="DZ433" s="240">
        <f t="shared" ca="1" si="979"/>
        <v>1.2342013893023511E-4</v>
      </c>
      <c r="EA433" s="240">
        <f t="shared" ca="1" si="980"/>
        <v>-4.6100102464155686E-4</v>
      </c>
      <c r="EB433" s="240">
        <f t="shared" ca="1" si="981"/>
        <v>5.6453537763938424E-5</v>
      </c>
      <c r="EC433" s="240">
        <f t="shared" ca="1" si="982"/>
        <v>4.3897394691892137E-4</v>
      </c>
      <c r="ED433" s="240">
        <f t="shared" ca="1" si="983"/>
        <v>-2.2773267508614646E-4</v>
      </c>
      <c r="EE433" s="240">
        <f t="shared" ca="1" si="984"/>
        <v>-3.5011706508662603E-4</v>
      </c>
      <c r="EF433" s="240">
        <f t="shared" ca="1" si="985"/>
        <v>3.6434157702832867E-4</v>
      </c>
      <c r="EG433" s="240">
        <f t="shared" ca="1" si="986"/>
        <v>2.0795803391398556E-4</v>
      </c>
      <c r="EH433" s="240">
        <f t="shared" ca="1" si="987"/>
        <v>-4.4548277663256758E-4</v>
      </c>
      <c r="EI433" s="240">
        <f t="shared" ca="1" si="988"/>
        <v>-3.4139277222212206E-5</v>
      </c>
      <c r="EJ433" s="240">
        <f t="shared" ca="1" si="989"/>
        <v>4.588032618059236E-4</v>
      </c>
      <c r="EK433" s="240">
        <f t="shared" ca="1" si="990"/>
        <v>-1.4487687495332434E-4</v>
      </c>
      <c r="EL433" s="240">
        <f t="shared" ca="1" si="991"/>
        <v>-4.022751094312521E-4</v>
      </c>
      <c r="EM433" s="240">
        <f t="shared" ca="1" si="992"/>
        <v>3.018368362293588E-4</v>
      </c>
      <c r="EN433" s="240">
        <f t="shared" ca="1" si="993"/>
        <v>2.8450421827861961E-4</v>
      </c>
      <c r="EO433" s="240">
        <f t="shared" ca="1" si="994"/>
        <v>-4.1284487534720693E-4</v>
      </c>
      <c r="EP433" s="240">
        <f t="shared" ca="1" si="995"/>
        <v>-1.2342013893022774E-4</v>
      </c>
      <c r="EQ433" s="240">
        <f t="shared" ca="1" si="996"/>
        <v>4.6100102464155643E-4</v>
      </c>
      <c r="ER433" s="240">
        <f t="shared" ca="1" si="997"/>
        <v>-5.645353776393303E-5</v>
      </c>
      <c r="ES433" s="240">
        <f t="shared" ca="1" si="998"/>
        <v>-4.389739469189231E-4</v>
      </c>
      <c r="ET433" s="240">
        <f t="shared" ca="1" si="999"/>
        <v>2.2773267508614174E-4</v>
      </c>
      <c r="EU433" s="240">
        <f t="shared" ca="1" si="1000"/>
        <v>3.5011706508662104E-4</v>
      </c>
      <c r="EV433" s="240">
        <f t="shared" ca="1" si="1001"/>
        <v>-3.6434157702833344E-4</v>
      </c>
      <c r="EW433" s="240">
        <f t="shared" ca="1" si="1002"/>
        <v>-2.0795803391399038E-4</v>
      </c>
      <c r="EX433" s="240">
        <f t="shared" ca="1" si="1003"/>
        <v>4.4548277663256612E-4</v>
      </c>
      <c r="EY433" s="240">
        <f t="shared" ca="1" si="1004"/>
        <v>3.4139277222204536E-5</v>
      </c>
      <c r="EZ433" s="240">
        <f t="shared" ca="1" si="1005"/>
        <v>-4.5880326180592268E-4</v>
      </c>
      <c r="FA433" s="240">
        <f t="shared" ca="1" si="1006"/>
        <v>1.4487687495331916E-4</v>
      </c>
      <c r="FB433" s="240">
        <f t="shared" ca="1" si="1007"/>
        <v>4.0227510943125475E-4</v>
      </c>
      <c r="FC433" s="240">
        <f t="shared" ca="1" si="1008"/>
        <v>-3.0183683622936466E-4</v>
      </c>
      <c r="FD433" s="240">
        <f t="shared" ca="1" si="1009"/>
        <v>-2.8450421827863419E-4</v>
      </c>
      <c r="FE433" s="240">
        <f t="shared" ca="1" si="1010"/>
        <v>4.1284487534720449E-4</v>
      </c>
      <c r="FF433" s="240">
        <f t="shared" ca="1" si="1011"/>
        <v>1.2342013893023299E-4</v>
      </c>
      <c r="FG433" s="240">
        <f t="shared" ca="1" si="1012"/>
        <v>-4.6100102464155697E-4</v>
      </c>
      <c r="FH433" s="240">
        <f t="shared" ca="1" si="1013"/>
        <v>5.6453537763927609E-5</v>
      </c>
      <c r="FI433" s="240">
        <f t="shared" ca="1" si="1014"/>
        <v>4.3897394691892478E-4</v>
      </c>
      <c r="FJ433" s="240">
        <f t="shared" ca="1" si="1015"/>
        <v>-2.2773267508614844E-4</v>
      </c>
      <c r="FK433" s="240">
        <f t="shared" ca="1" si="1016"/>
        <v>-3.5011706508661594E-4</v>
      </c>
      <c r="FL433" s="240">
        <f t="shared" ca="1" si="1017"/>
        <v>3.6434157702832206E-4</v>
      </c>
      <c r="FM433" s="240">
        <f t="shared" ca="1" si="1018"/>
        <v>2.0795803391398355E-4</v>
      </c>
      <c r="FN433" s="240">
        <f t="shared" ca="1" si="1019"/>
        <v>-4.4548277663256823E-4</v>
      </c>
      <c r="FO433" s="240">
        <f t="shared" ca="1" si="1020"/>
        <v>-3.4139277222196838E-5</v>
      </c>
      <c r="FP433" s="240">
        <f t="shared" ca="1" si="1021"/>
        <v>4.5880326180592495E-4</v>
      </c>
      <c r="FQ433" s="240">
        <f t="shared" ca="1" si="1022"/>
        <v>-1.4487687495332645E-4</v>
      </c>
      <c r="FR433" s="240">
        <f t="shared" ca="1" si="1023"/>
        <v>-4.0227510943125096E-4</v>
      </c>
      <c r="FS433" s="240">
        <f t="shared" ca="1" si="1024"/>
        <v>3.0183683622935062E-4</v>
      </c>
      <c r="FT433" s="240">
        <f t="shared" ca="1" si="1025"/>
        <v>2.8450421827862812E-4</v>
      </c>
      <c r="FU433" s="240">
        <f t="shared" ca="1" si="1026"/>
        <v>-4.1284487534720791E-4</v>
      </c>
      <c r="FV433" s="240">
        <f t="shared" ca="1" si="1027"/>
        <v>-1.2342013893022554E-4</v>
      </c>
      <c r="FW433" s="240">
        <f t="shared" ca="1" si="1028"/>
        <v>4.6100102464155567E-4</v>
      </c>
      <c r="FX433" s="240">
        <f t="shared" ca="1" si="1029"/>
        <v>-5.645353776393528E-5</v>
      </c>
      <c r="FY433" s="240">
        <f t="shared" ca="1" si="1030"/>
        <v>-4.3897394691892234E-4</v>
      </c>
      <c r="FZ433" s="240">
        <f t="shared" ca="1" si="1031"/>
        <v>2.2773267508615513E-4</v>
      </c>
      <c r="GA433" s="240">
        <f t="shared" ca="1" si="1032"/>
        <v>3.5011706508662814E-4</v>
      </c>
      <c r="GB433" s="240">
        <f t="shared" ca="1" si="1033"/>
        <v>-3.6434157702832677E-4</v>
      </c>
      <c r="GC433" s="240">
        <f t="shared" ca="1" si="1034"/>
        <v>-2.0795803391397664E-4</v>
      </c>
      <c r="GD433" s="240">
        <f t="shared" ca="1" si="1035"/>
        <v>4.4548277663256325E-4</v>
      </c>
      <c r="GE433" s="240">
        <f t="shared" ca="1" si="1036"/>
        <v>3.4139277222215378E-5</v>
      </c>
      <c r="GF433" s="240">
        <f t="shared" ca="1" si="1037"/>
        <v>-4.5880326180592398E-4</v>
      </c>
      <c r="GG433" s="240">
        <f t="shared" ca="1" si="1038"/>
        <v>1.4487687495333377E-4</v>
      </c>
      <c r="GH433" s="240">
        <f t="shared" ca="1" si="1039"/>
        <v>4.0227510943126012E-4</v>
      </c>
      <c r="GI433" s="240">
        <f t="shared" ca="1" si="1040"/>
        <v>-3.0183683622935642E-4</v>
      </c>
      <c r="GJ433" s="240">
        <f t="shared" ca="1" si="1041"/>
        <v>-2.8450421827862205E-4</v>
      </c>
      <c r="GK433" s="240">
        <f t="shared" ca="1" si="1042"/>
        <v>4.1284487534721138E-4</v>
      </c>
      <c r="GL433" s="240">
        <f t="shared" ca="1" si="1043"/>
        <v>1.2342013893024343E-4</v>
      </c>
      <c r="GM433" s="240">
        <f t="shared" ca="1" si="1044"/>
        <v>-4.6100102464155621E-4</v>
      </c>
      <c r="GN433" s="240">
        <f t="shared" ca="1" si="1045"/>
        <v>5.6453537763942897E-5</v>
      </c>
      <c r="GO433" s="240">
        <f t="shared" ca="1" si="1046"/>
        <v>4.3897394691891996E-4</v>
      </c>
      <c r="GP433" s="240">
        <f t="shared" ca="1" si="1047"/>
        <v>-2.2773267508613898E-4</v>
      </c>
      <c r="GQ433" s="240">
        <f t="shared" ca="1" si="1048"/>
        <v>-3.501170650866231E-4</v>
      </c>
      <c r="GR433" s="240">
        <f t="shared" ca="1" si="1049"/>
        <v>3.6434157702833149E-4</v>
      </c>
      <c r="GS433" s="240">
        <f t="shared" ca="1" si="1050"/>
        <v>2.0795803391399325E-4</v>
      </c>
      <c r="GT433" s="240">
        <f t="shared" ca="1" si="1051"/>
        <v>-4.4548277663256531E-4</v>
      </c>
      <c r="GU433" s="240">
        <f t="shared" ca="1" si="1052"/>
        <v>-3.4139277222207734E-5</v>
      </c>
      <c r="GV433" s="240">
        <f t="shared" ca="1" si="1053"/>
        <v>4.5880326180592306E-4</v>
      </c>
      <c r="GW433" s="240">
        <f t="shared" ca="1" si="1054"/>
        <v>-1.4487687495331615E-4</v>
      </c>
      <c r="GX433" s="240">
        <f t="shared" ca="1" si="1055"/>
        <v>-4.0227510943125633E-4</v>
      </c>
      <c r="GY433" s="240">
        <f t="shared" ca="1" si="1056"/>
        <v>3.0183683622936222E-4</v>
      </c>
      <c r="GZ433" s="240">
        <f t="shared" ca="1" si="1057"/>
        <v>2.8450421827861603E-4</v>
      </c>
      <c r="HA433" s="240">
        <f t="shared" ca="1" si="1058"/>
        <v>-4.1284487534720303E-4</v>
      </c>
      <c r="HB433" s="240">
        <f t="shared" ca="1" si="1059"/>
        <v>-1.2342013893023606E-4</v>
      </c>
      <c r="HC433" s="240">
        <f t="shared" ca="1" si="1060"/>
        <v>4.6100102464155675E-4</v>
      </c>
      <c r="HD433" s="240">
        <f t="shared" ca="1" si="1061"/>
        <v>-5.6453537763924465E-5</v>
      </c>
      <c r="HE433" s="240">
        <f t="shared" ca="1" si="1062"/>
        <v>-4.3897394691892581E-4</v>
      </c>
      <c r="HF433" s="240">
        <f t="shared" ca="1" si="1063"/>
        <v>2.2773267508614567E-4</v>
      </c>
      <c r="HG433" s="240">
        <f t="shared" ca="1" si="1064"/>
        <v>3.50117065086618E-4</v>
      </c>
      <c r="HH433" s="240">
        <f t="shared" ca="1" si="1065"/>
        <v>-3.643415770283201E-4</v>
      </c>
      <c r="HI433" s="240">
        <f t="shared" ca="1" si="1066"/>
        <v>-2.0795803391398634E-4</v>
      </c>
      <c r="HJ433" s="240">
        <f t="shared" ca="1" si="1067"/>
        <v>4.4548277663256731E-4</v>
      </c>
      <c r="HK433" s="240">
        <f t="shared" ca="1" si="1068"/>
        <v>3.4139277222200036E-5</v>
      </c>
      <c r="HL433" s="240">
        <f t="shared" ca="1" si="1069"/>
        <v>-4.5880326180592539E-4</v>
      </c>
      <c r="HM433" s="240">
        <f t="shared" ca="1" si="1070"/>
        <v>1.4487687495332344E-4</v>
      </c>
      <c r="HN433" s="240">
        <f t="shared" ca="1" si="1071"/>
        <v>4.0227510943125253E-4</v>
      </c>
      <c r="HO433" s="240">
        <f t="shared" ca="1" si="1072"/>
        <v>-3.0183683622936807E-4</v>
      </c>
      <c r="HP433" s="240">
        <f t="shared" ca="1" si="1073"/>
        <v>-2.8450421827863062E-4</v>
      </c>
      <c r="HQ433" s="240">
        <f t="shared" ca="1" si="1074"/>
        <v>4.128448753472065E-4</v>
      </c>
      <c r="HR433" s="240">
        <f t="shared" ca="1" si="1075"/>
        <v>1.2342013893022866E-4</v>
      </c>
      <c r="HS433" s="240">
        <f t="shared" ca="1" si="1076"/>
        <v>-4.610010246415554E-4</v>
      </c>
      <c r="HT433" s="240">
        <f t="shared" ca="1" si="1077"/>
        <v>5.6453537763932109E-5</v>
      </c>
      <c r="HU433" s="240">
        <f t="shared" ca="1" si="1078"/>
        <v>4.3897394691892337E-4</v>
      </c>
      <c r="HV433" s="240">
        <f t="shared" ca="1" si="1079"/>
        <v>-2.2773267508615237E-4</v>
      </c>
      <c r="HW433" s="240">
        <f t="shared" ca="1" si="1080"/>
        <v>-3.5011706508663015E-4</v>
      </c>
      <c r="HX433" s="240">
        <f t="shared" ca="1" si="1081"/>
        <v>3.6434157702832482E-4</v>
      </c>
      <c r="HY433" s="240">
        <f t="shared" ca="1" si="1082"/>
        <v>2.0795803391397948E-4</v>
      </c>
      <c r="HZ433" s="240">
        <f t="shared" ca="1" si="1083"/>
        <v>-4.4548277663256943E-4</v>
      </c>
      <c r="IA433" s="240">
        <f t="shared" ca="1" si="1084"/>
        <v>-3.4139277222218576E-5</v>
      </c>
      <c r="IB433" s="240">
        <f t="shared" ca="1" si="1085"/>
        <v>4.5880326180592441E-4</v>
      </c>
      <c r="IC433" s="240">
        <f t="shared" ca="1" si="1086"/>
        <v>-1.4487687495333076E-4</v>
      </c>
      <c r="ID433" s="240">
        <f t="shared" ca="1" si="1087"/>
        <v>-4.0227510943126169E-4</v>
      </c>
      <c r="IE433" s="240">
        <f t="shared" ca="1" si="1088"/>
        <v>6.1790236159411861E-4</v>
      </c>
      <c r="IF433" s="240">
        <f t="shared" ca="1" si="1089"/>
        <v>2.8450421827862454E-4</v>
      </c>
      <c r="IG433" s="240">
        <f t="shared" ca="1" si="1090"/>
        <v>-4.1284487534720997E-4</v>
      </c>
      <c r="IH433" s="240">
        <f t="shared" ca="1" si="1091"/>
        <v>-1.2342013893024655E-4</v>
      </c>
      <c r="II433" s="240">
        <f t="shared" ca="1" si="1092"/>
        <v>4.6100102464155599E-4</v>
      </c>
      <c r="IJ433" s="240">
        <f t="shared" ca="1" si="1093"/>
        <v>-5.6453537763939807E-5</v>
      </c>
      <c r="IK433" s="240">
        <f t="shared" ca="1" si="1094"/>
        <v>-4.3897394691892093E-4</v>
      </c>
      <c r="IL433" s="240">
        <f t="shared" ca="1" si="1095"/>
        <v>2.2773267508613621E-4</v>
      </c>
      <c r="IM433" s="240">
        <f t="shared" ca="1" si="1096"/>
        <v>3.5011706508662516E-4</v>
      </c>
      <c r="IN433" s="240">
        <f t="shared" ca="1" si="1097"/>
        <v>-3.6434157702832954E-4</v>
      </c>
      <c r="IO433" s="240">
        <f t="shared" ca="1" si="1098"/>
        <v>-2.0795803391397263E-4</v>
      </c>
      <c r="IP433" s="240">
        <f t="shared" ca="1" si="1099"/>
        <v>4.4548277663256444E-4</v>
      </c>
      <c r="IQ433" s="240">
        <f t="shared" ca="1" si="1100"/>
        <v>3.4139277222210851E-5</v>
      </c>
      <c r="IR433" s="240">
        <f t="shared" ca="1" si="1101"/>
        <v>-4.5880326180592338E-4</v>
      </c>
      <c r="IS433" s="240">
        <f t="shared" ca="1" si="1102"/>
        <v>1.4487687495331314E-4</v>
      </c>
      <c r="IT433" s="240">
        <f t="shared" ca="1" si="1103"/>
        <v>4.022751094312579E-4</v>
      </c>
      <c r="IU433" s="240">
        <f t="shared" ca="1" si="1104"/>
        <v>-3.0183683622935983E-4</v>
      </c>
      <c r="IV433" s="240">
        <f t="shared" ca="1" si="1105"/>
        <v>-2.8450421827861853E-4</v>
      </c>
      <c r="IW433" s="240">
        <f t="shared" ca="1" si="1106"/>
        <v>4.1284487534720162E-4</v>
      </c>
      <c r="IX433" s="240">
        <f t="shared" ca="1" si="1107"/>
        <v>1.2342013893023904E-4</v>
      </c>
      <c r="IY433" s="240">
        <f t="shared" ca="1" si="1108"/>
        <v>-4.6100102464155654E-4</v>
      </c>
      <c r="IZ433" s="240">
        <f t="shared" ca="1" si="1109"/>
        <v>5.6453537763947423E-5</v>
      </c>
      <c r="JA433" s="240">
        <f t="shared" ca="1" si="1110"/>
        <v>4.3897394691892679E-4</v>
      </c>
      <c r="JB433" s="240">
        <f t="shared" ca="1" si="1111"/>
        <v>-2.2773267508614291E-4</v>
      </c>
    </row>
    <row r="434" spans="2:262">
      <c r="B434" s="248">
        <v>73</v>
      </c>
      <c r="C434" s="247">
        <f t="shared" si="1112"/>
        <v>1.4257812500000008E-3</v>
      </c>
      <c r="D434" s="244">
        <f t="shared" ca="1" si="855"/>
        <v>11.574451097687522</v>
      </c>
      <c r="E434" s="243">
        <f ca="1">CA361</f>
        <v>-0.42554890231247849</v>
      </c>
      <c r="F434" s="242">
        <v>73</v>
      </c>
      <c r="G434" s="240">
        <f t="shared" ca="1" si="856"/>
        <v>5.5635459866744367E-5</v>
      </c>
      <c r="H434" s="240">
        <f t="shared" ca="1" si="857"/>
        <v>-1.3298256538590289E-4</v>
      </c>
      <c r="I434" s="240">
        <f t="shared" ca="1" si="858"/>
        <v>2.6378301238422604E-6</v>
      </c>
      <c r="J434" s="240">
        <f t="shared" ca="1" si="859"/>
        <v>1.3182666168298887E-4</v>
      </c>
      <c r="K434" s="240">
        <f t="shared" ca="1" si="860"/>
        <v>-6.0404600244808115E-5</v>
      </c>
      <c r="L434" s="240">
        <f t="shared" ca="1" si="861"/>
        <v>-1.0535721603335406E-4</v>
      </c>
      <c r="M434" s="240">
        <f t="shared" ca="1" si="862"/>
        <v>1.0657239362957437E-4</v>
      </c>
      <c r="N434" s="240">
        <f t="shared" ca="1" si="863"/>
        <v>5.8656928811902385E-5</v>
      </c>
      <c r="O434" s="240">
        <f t="shared" ca="1" si="864"/>
        <v>-1.322760053225364E-4</v>
      </c>
      <c r="P434" s="240">
        <f t="shared" ca="1" si="865"/>
        <v>-6.9325519357371255E-7</v>
      </c>
      <c r="Q434" s="240">
        <f t="shared" ca="1" si="866"/>
        <v>1.325797914678508E-4</v>
      </c>
      <c r="R434" s="240">
        <f t="shared" ca="1" si="867"/>
        <v>-5.7403538267116906E-5</v>
      </c>
      <c r="S434" s="240">
        <f t="shared" ca="1" si="868"/>
        <v>-1.074254186204155E-4</v>
      </c>
      <c r="T434" s="240">
        <f t="shared" ca="1" si="869"/>
        <v>1.0447762315532478E-4</v>
      </c>
      <c r="U434" s="241">
        <f t="shared" ca="1" si="870"/>
        <v>6.1643065016467978E-5</v>
      </c>
      <c r="V434" s="240">
        <f t="shared" ca="1" si="871"/>
        <v>-1.3148976713968217E-4</v>
      </c>
      <c r="W434" s="240">
        <f t="shared" ca="1" si="872"/>
        <v>-4.023922919983193E-6</v>
      </c>
      <c r="X434" s="240">
        <f t="shared" ca="1" si="873"/>
        <v>1.3325306014381019E-4</v>
      </c>
      <c r="Y434" s="240">
        <f t="shared" ca="1" si="874"/>
        <v>-5.4367898544430338E-5</v>
      </c>
      <c r="Z434" s="240">
        <f t="shared" ca="1" si="875"/>
        <v>-1.0942891215219524E-4</v>
      </c>
      <c r="AA434" s="240">
        <f t="shared" ca="1" si="876"/>
        <v>1.0231991926755651E-4</v>
      </c>
      <c r="AB434" s="240">
        <f t="shared" ca="1" si="877"/>
        <v>6.4592069743650506E-5</v>
      </c>
      <c r="AC434" s="240">
        <f t="shared" ca="1" si="878"/>
        <v>-1.3062432443782204E-4</v>
      </c>
      <c r="AD434" s="240">
        <f t="shared" ca="1" si="879"/>
        <v>-7.3521667856903003E-6</v>
      </c>
      <c r="AE434" s="240">
        <f t="shared" ca="1" si="880"/>
        <v>1.3384606215899162E-4</v>
      </c>
      <c r="AF434" s="240">
        <f t="shared" ca="1" si="881"/>
        <v>-5.1299509632606825E-5</v>
      </c>
      <c r="AG434" s="240">
        <f t="shared" ca="1" si="882"/>
        <v>-1.1136648979910452E-4</v>
      </c>
      <c r="AH434" s="240">
        <f t="shared" ca="1" si="883"/>
        <v>1.0010058168640935E-4</v>
      </c>
      <c r="AI434" s="240">
        <f t="shared" ca="1" si="884"/>
        <v>6.750216662327169E-5</v>
      </c>
      <c r="AJ434" s="240">
        <f t="shared" ca="1" si="885"/>
        <v>-1.2968019852727851E-4</v>
      </c>
      <c r="AK434" s="240">
        <f t="shared" ca="1" si="886"/>
        <v>-1.0675981981039996E-5</v>
      </c>
      <c r="AL434" s="240">
        <f t="shared" ca="1" si="887"/>
        <v>1.3435844031115527E-4</v>
      </c>
      <c r="AM434" s="240">
        <f t="shared" ca="1" si="888"/>
        <v>-4.8200219814392856E-5</v>
      </c>
      <c r="AN434" s="240">
        <f t="shared" ca="1" si="889"/>
        <v>-1.1323698443682065E-4</v>
      </c>
      <c r="AO434" s="240">
        <f t="shared" ca="1" si="890"/>
        <v>9.782094725785612E-5</v>
      </c>
      <c r="AP434" s="240">
        <f t="shared" ca="1" si="891"/>
        <v>7.0371602721789261E-5</v>
      </c>
      <c r="AQ434" s="240">
        <f t="shared" ca="1" si="892"/>
        <v>-1.2865795811419712E-4</v>
      </c>
      <c r="AR434" s="240">
        <f t="shared" ca="1" si="893"/>
        <v>-1.3993366364045959E-5</v>
      </c>
      <c r="AS434" s="240">
        <f t="shared" ca="1" si="894"/>
        <v>1.34789885962861E-4</v>
      </c>
      <c r="AT434" s="240">
        <f t="shared" ca="1" si="895"/>
        <v>-4.5071895986084977E-5</v>
      </c>
      <c r="AU434" s="240">
        <f t="shared" ca="1" si="896"/>
        <v>-1.1503926934931558E-4</v>
      </c>
      <c r="AV434" s="240">
        <f t="shared" ca="1" si="897"/>
        <v>9.5482389148436245E-5</v>
      </c>
      <c r="AW434" s="240">
        <f t="shared" ca="1" si="898"/>
        <v>7.3198649598188459E-5</v>
      </c>
      <c r="AX434" s="240">
        <f t="shared" ca="1" si="899"/>
        <v>-1.2755821895797859E-4</v>
      </c>
      <c r="AY434" s="240">
        <f t="shared" ca="1" si="900"/>
        <v>-1.7302321666399881E-5</v>
      </c>
      <c r="AZ434" s="240">
        <f t="shared" ca="1" si="901"/>
        <v>1.3514013922738132E-4</v>
      </c>
      <c r="BA434" s="240">
        <f t="shared" ca="1" si="902"/>
        <v>-4.1916422532983662E-5</v>
      </c>
      <c r="BB434" s="240">
        <f t="shared" ca="1" si="903"/>
        <v>-1.1677225890754984E-4</v>
      </c>
      <c r="BC434" s="240">
        <f t="shared" ca="1" si="904"/>
        <v>9.3086316018109152E-5</v>
      </c>
      <c r="BD434" s="240">
        <f t="shared" ca="1" si="905"/>
        <v>7.5981604345145166E-5</v>
      </c>
      <c r="BE434" s="240">
        <f t="shared" ca="1" si="906"/>
        <v>-1.263816435003688E-4</v>
      </c>
      <c r="BF434" s="240">
        <f t="shared" ca="1" si="907"/>
        <v>-2.0600854697157435E-5</v>
      </c>
      <c r="BG434" s="240">
        <f t="shared" ca="1" si="908"/>
        <v>1.3540898912524628E-4</v>
      </c>
      <c r="BH434" s="240">
        <f t="shared" ca="1" si="909"/>
        <v>-3.8735700194302645E-5</v>
      </c>
      <c r="BI434" s="240">
        <f t="shared" ca="1" si="910"/>
        <v>-1.1843490922341414E-4</v>
      </c>
      <c r="BJ434" s="240">
        <f t="shared" ca="1" si="911"/>
        <v>9.0634171171734298E-5</v>
      </c>
      <c r="BK434" s="240">
        <f t="shared" ca="1" si="912"/>
        <v>7.8718790614779497E-5</v>
      </c>
      <c r="BL434" s="240">
        <f t="shared" ca="1" si="913"/>
        <v>-1.2512894046642917E-4</v>
      </c>
      <c r="BM434" s="240">
        <f t="shared" ca="1" si="914"/>
        <v>-2.3886978543360994E-5</v>
      </c>
      <c r="BN434" s="240">
        <f t="shared" ca="1" si="915"/>
        <v>1.3559627371133044E-4</v>
      </c>
      <c r="BO434" s="240">
        <f t="shared" ca="1" si="916"/>
        <v>-3.5531644918245695E-5</v>
      </c>
      <c r="BP434" s="240">
        <f t="shared" ca="1" si="917"/>
        <v>-1.2002621877852785E-4</v>
      </c>
      <c r="BQ434" s="240">
        <f t="shared" ca="1" si="918"/>
        <v>8.8127431689675534E-5</v>
      </c>
      <c r="BR434" s="240">
        <f t="shared" ca="1" si="919"/>
        <v>8.1408559628432669E-5</v>
      </c>
      <c r="BS434" s="240">
        <f t="shared" ca="1" si="920"/>
        <v>-1.2380086443762427E-4</v>
      </c>
      <c r="BT434" s="240">
        <f t="shared" ca="1" si="921"/>
        <v>-2.7158713766881699E-5</v>
      </c>
      <c r="BU434" s="240">
        <f t="shared" ca="1" si="922"/>
        <v>1.3570188017240212E-4</v>
      </c>
      <c r="BV434" s="240">
        <f t="shared" ca="1" si="923"/>
        <v>-3.2306186707903761E-5</v>
      </c>
      <c r="BW434" s="240">
        <f t="shared" ca="1" si="924"/>
        <v>-1.215452290275197E-4</v>
      </c>
      <c r="BX434" s="240">
        <f t="shared" ca="1" si="925"/>
        <v>8.5567607538063791E-5</v>
      </c>
      <c r="BY434" s="240">
        <f t="shared" ca="1" si="926"/>
        <v>8.4049291169827758E-5</v>
      </c>
      <c r="BZ434" s="240">
        <f t="shared" ca="1" si="927"/>
        <v>-1.2239821539729377E-4</v>
      </c>
      <c r="CA434" s="240">
        <f t="shared" ca="1" si="928"/>
        <v>-3.0414089596758937E-5</v>
      </c>
      <c r="CB434" s="240">
        <f t="shared" ca="1" si="929"/>
        <v>1.3572574489507808E-4</v>
      </c>
      <c r="CC434" s="240">
        <f t="shared" ca="1" si="930"/>
        <v>-2.9061268458695119E-5</v>
      </c>
      <c r="CD434" s="240">
        <f t="shared" ca="1" si="931"/>
        <v>-1.2299102497541421E-4</v>
      </c>
      <c r="CE434" s="240">
        <f t="shared" ca="1" si="932"/>
        <v>8.2956240659251584E-5</v>
      </c>
      <c r="CF434" s="240">
        <f t="shared" ca="1" si="933"/>
        <v>8.6639394561026085E-5</v>
      </c>
      <c r="CG434" s="240">
        <f t="shared" ca="1" si="934"/>
        <v>-1.2092183824877453E-4</v>
      </c>
      <c r="CH434" s="240">
        <f t="shared" ca="1" si="935"/>
        <v>-3.3651145116319122E-5</v>
      </c>
      <c r="CI434" s="240">
        <f t="shared" ca="1" si="936"/>
        <v>1.3566785350414167E-4</v>
      </c>
      <c r="CJ434" s="240">
        <f t="shared" ca="1" si="937"/>
        <v>-2.5798844788037768E-5</v>
      </c>
      <c r="CK434" s="240">
        <f t="shared" ca="1" si="938"/>
        <v>-1.2436273572879414E-4</v>
      </c>
      <c r="CL434" s="240">
        <f t="shared" ca="1" si="939"/>
        <v>8.0294904042998354E-5</v>
      </c>
      <c r="CM434" s="240">
        <f t="shared" ca="1" si="940"/>
        <v>8.9177309620597963E-5</v>
      </c>
      <c r="CN434" s="240">
        <f t="shared" ca="1" si="941"/>
        <v>-1.1937262230645132E-4</v>
      </c>
      <c r="CO434" s="240">
        <f t="shared" ca="1" si="942"/>
        <v>-3.6867930444358629E-5</v>
      </c>
      <c r="CP434" s="240">
        <f t="shared" ca="1" si="943"/>
        <v>1.3552824087120213E-4</v>
      </c>
      <c r="CQ434" s="240">
        <f t="shared" ca="1" si="944"/>
        <v>-2.2520880857961043E-5</v>
      </c>
      <c r="CR434" s="240">
        <f t="shared" ca="1" si="945"/>
        <v>-1.2565953502039322E-4</v>
      </c>
      <c r="CS434" s="240">
        <f t="shared" ca="1" si="946"/>
        <v>7.7585200778969456E-5</v>
      </c>
      <c r="CT434" s="240">
        <f t="shared" ca="1" si="947"/>
        <v>9.1661507603408784E-5</v>
      </c>
      <c r="CU434" s="240">
        <f t="shared" ca="1" si="948"/>
        <v>-1.1775150076008054E-4</v>
      </c>
      <c r="CV434" s="240">
        <f t="shared" ca="1" si="949"/>
        <v>-4.0062507909675463E-5</v>
      </c>
      <c r="CW434" s="240">
        <f t="shared" ca="1" si="950"/>
        <v>1.3530699109368913E-4</v>
      </c>
      <c r="CX434" s="240">
        <f t="shared" ca="1" si="951"/>
        <v>-1.9229351191365466E-5</v>
      </c>
      <c r="CY434" s="240">
        <f t="shared" ca="1" si="952"/>
        <v>-1.2688064170680868E-4</v>
      </c>
      <c r="CZ434" s="240">
        <f t="shared" ca="1" si="953"/>
        <v>7.4828763091088835E-5</v>
      </c>
      <c r="DA434" s="240">
        <f t="shared" ca="1" si="954"/>
        <v>9.4090492121483811E-5</v>
      </c>
      <c r="DB434" s="240">
        <f t="shared" ca="1" si="955"/>
        <v>-1.1605945011266407E-4</v>
      </c>
      <c r="DC434" s="240">
        <f t="shared" ca="1" si="956"/>
        <v>-4.3232953218264862E-5</v>
      </c>
      <c r="DD434" s="240">
        <f t="shared" ca="1" si="957"/>
        <v>1.3500423744419553E-4</v>
      </c>
      <c r="DE434" s="240">
        <f t="shared" ca="1" si="958"/>
        <v>-1.5926238482643941E-5</v>
      </c>
      <c r="DF434" s="240">
        <f t="shared" ca="1" si="959"/>
        <v>-1.280253202390327E-4</v>
      </c>
      <c r="DG434" s="240">
        <f t="shared" ca="1" si="960"/>
        <v>7.2027251354349776E-5</v>
      </c>
      <c r="DH434" s="240">
        <f t="shared" ca="1" si="961"/>
        <v>9.6462800045374959E-5</v>
      </c>
      <c r="DI434" s="240">
        <f t="shared" ca="1" si="962"/>
        <v>-1.1429748959224208E-4</v>
      </c>
      <c r="DJ434" s="240">
        <f t="shared" ca="1" si="963"/>
        <v>-4.6377356612419838E-5</v>
      </c>
      <c r="DK434" s="240">
        <f t="shared" ca="1" si="964"/>
        <v>1.346201622901996E-4</v>
      </c>
      <c r="DL434" s="240">
        <f t="shared" ca="1" si="965"/>
        <v>-1.2613532403380886E-5</v>
      </c>
      <c r="DM434" s="240">
        <f t="shared" ca="1" si="966"/>
        <v>-1.2909288110551979E-4</v>
      </c>
      <c r="DN434" s="240">
        <f t="shared" ca="1" si="967"/>
        <v>6.9182353094667263E-5</v>
      </c>
      <c r="DO434" s="240">
        <f t="shared" ca="1" si="968"/>
        <v>9.8777002385495182E-5</v>
      </c>
      <c r="DP434" s="240">
        <f t="shared" ca="1" si="969"/>
        <v>-1.1246668053794811E-4</v>
      </c>
      <c r="DQ434" s="240">
        <f t="shared" ca="1" si="970"/>
        <v>-4.9493824021112523E-5</v>
      </c>
      <c r="DR434" s="240">
        <f t="shared" ca="1" si="971"/>
        <v>1.341549969842117E-4</v>
      </c>
      <c r="DS434" s="240">
        <f t="shared" ca="1" si="972"/>
        <v>-9.2932284038484001E-6</v>
      </c>
      <c r="DT434" s="240">
        <f t="shared" ca="1" si="973"/>
        <v>-1.3008268124752259E-4</v>
      </c>
      <c r="DU434" s="240">
        <f t="shared" ca="1" si="974"/>
        <v>6.6295781972375308E-5</v>
      </c>
      <c r="DV434" s="240">
        <f t="shared" ca="1" si="975"/>
        <v>1.0103170515288838E-4</v>
      </c>
      <c r="DW434" s="240">
        <f t="shared" ca="1" si="976"/>
        <v>-1.1056812576069812E-4</v>
      </c>
      <c r="DX434" s="240">
        <f t="shared" ca="1" si="977"/>
        <v>-5.2580478200908181E-5</v>
      </c>
      <c r="DY434" s="240">
        <f t="shared" ca="1" si="978"/>
        <v>1.33609021724419E-4</v>
      </c>
      <c r="DZ434" s="240">
        <f t="shared" ca="1" si="979"/>
        <v>-5.9673265110254844E-6</v>
      </c>
      <c r="EA434" s="240">
        <f t="shared" ca="1" si="980"/>
        <v>-1.3099412444644666E-4</v>
      </c>
      <c r="EB434" s="240">
        <f t="shared" ca="1" si="981"/>
        <v>6.3369276749982153E-5</v>
      </c>
      <c r="EC434" s="240">
        <f t="shared" ca="1" si="982"/>
        <v>1.0322555019891624E-4</v>
      </c>
      <c r="ED434" s="240">
        <f t="shared" ca="1" si="983"/>
        <v>-1.086029688788984E-4</v>
      </c>
      <c r="EE434" s="240">
        <f t="shared" ca="1" si="984"/>
        <v>-5.5635459866746318E-5</v>
      </c>
      <c r="EF434" s="240">
        <f t="shared" ca="1" si="985"/>
        <v>1.3298256538590256E-4</v>
      </c>
      <c r="EG434" s="240">
        <f t="shared" ca="1" si="986"/>
        <v>-2.6378301238411627E-6</v>
      </c>
      <c r="EH434" s="240">
        <f t="shared" ca="1" si="987"/>
        <v>-1.3182666168298996E-4</v>
      </c>
      <c r="EI434" s="240">
        <f t="shared" ca="1" si="988"/>
        <v>6.0404600244804666E-5</v>
      </c>
      <c r="EJ434" s="240">
        <f t="shared" ca="1" si="989"/>
        <v>1.053572160333562E-4</v>
      </c>
      <c r="EK434" s="240">
        <f t="shared" ca="1" si="990"/>
        <v>-1.0657239362957259E-4</v>
      </c>
      <c r="EL434" s="240">
        <f t="shared" ca="1" si="991"/>
        <v>-5.865692881190456E-5</v>
      </c>
      <c r="EM434" s="240">
        <f t="shared" ca="1" si="992"/>
        <v>1.3227600532253602E-4</v>
      </c>
      <c r="EN434" s="240">
        <f t="shared" ca="1" si="993"/>
        <v>6.9325519357493228E-7</v>
      </c>
      <c r="EO434" s="240">
        <f t="shared" ca="1" si="994"/>
        <v>-1.3257979146785097E-4</v>
      </c>
      <c r="EP434" s="240">
        <f t="shared" ca="1" si="995"/>
        <v>5.7403538267113186E-5</v>
      </c>
      <c r="EQ434" s="240">
        <f t="shared" ca="1" si="996"/>
        <v>1.0742541862041772E-4</v>
      </c>
      <c r="ER434" s="240">
        <f t="shared" ca="1" si="997"/>
        <v>-1.0447762315532278E-4</v>
      </c>
      <c r="ES434" s="240">
        <f t="shared" ca="1" si="998"/>
        <v>-6.1643065016470349E-5</v>
      </c>
      <c r="ET434" s="240">
        <f t="shared" ca="1" si="999"/>
        <v>1.3148976713968065E-4</v>
      </c>
      <c r="EU434" s="240">
        <f t="shared" ca="1" si="1000"/>
        <v>4.0239229199848735E-6</v>
      </c>
      <c r="EV434" s="240">
        <f t="shared" ca="1" si="1001"/>
        <v>-1.3325306014381105E-4</v>
      </c>
      <c r="EW434" s="240">
        <f t="shared" ca="1" si="1002"/>
        <v>5.4367898544429667E-5</v>
      </c>
      <c r="EX434" s="240">
        <f t="shared" ca="1" si="1003"/>
        <v>1.094289121521974E-4</v>
      </c>
      <c r="EY434" s="240">
        <f t="shared" ca="1" si="1004"/>
        <v>-1.0231991926755666E-4</v>
      </c>
      <c r="EZ434" s="240">
        <f t="shared" ca="1" si="1005"/>
        <v>-6.4592069743652864E-5</v>
      </c>
      <c r="FA434" s="240">
        <f t="shared" ca="1" si="1006"/>
        <v>1.3062432443782025E-4</v>
      </c>
      <c r="FB434" s="240">
        <f t="shared" ca="1" si="1007"/>
        <v>7.3521667856920011E-6</v>
      </c>
      <c r="FC434" s="240">
        <f t="shared" ca="1" si="1008"/>
        <v>-1.3384606215899254E-4</v>
      </c>
      <c r="FD434" s="240">
        <f t="shared" ca="1" si="1009"/>
        <v>5.1299509632606154E-5</v>
      </c>
      <c r="FE434" s="240">
        <f t="shared" ca="1" si="1010"/>
        <v>1.1136648979910716E-4</v>
      </c>
      <c r="FF434" s="240">
        <f t="shared" ca="1" si="1011"/>
        <v>-1.0010058168640951E-4</v>
      </c>
      <c r="FG434" s="240">
        <f t="shared" ca="1" si="1012"/>
        <v>-6.7502166623274835E-5</v>
      </c>
      <c r="FH434" s="240">
        <f t="shared" ca="1" si="1013"/>
        <v>1.2968019852727886E-4</v>
      </c>
      <c r="FI434" s="240">
        <f t="shared" ca="1" si="1014"/>
        <v>1.0675981981042652E-5</v>
      </c>
      <c r="FJ434" s="240">
        <f t="shared" ca="1" si="1015"/>
        <v>-1.3435844031115603E-4</v>
      </c>
      <c r="FK434" s="240">
        <f t="shared" ca="1" si="1016"/>
        <v>4.8200219814392172E-5</v>
      </c>
      <c r="FL434" s="240">
        <f t="shared" ca="1" si="1017"/>
        <v>1.1323698443682319E-4</v>
      </c>
      <c r="FM434" s="240">
        <f t="shared" ca="1" si="1018"/>
        <v>-9.7820947257856283E-5</v>
      </c>
      <c r="FN434" s="240">
        <f t="shared" ca="1" si="1019"/>
        <v>-7.0371602721791538E-5</v>
      </c>
      <c r="FO434" s="240">
        <f t="shared" ca="1" si="1020"/>
        <v>1.2865795811419748E-4</v>
      </c>
      <c r="FP434" s="240">
        <f t="shared" ca="1" si="1021"/>
        <v>1.3993366364048609E-5</v>
      </c>
      <c r="FQ434" s="240">
        <f t="shared" ca="1" si="1022"/>
        <v>-1.3478988596286179E-4</v>
      </c>
      <c r="FR434" s="240">
        <f t="shared" ca="1" si="1023"/>
        <v>4.5071895986084286E-5</v>
      </c>
      <c r="FS434" s="240">
        <f t="shared" ca="1" si="1024"/>
        <v>1.1503926934931802E-4</v>
      </c>
      <c r="FT434" s="240">
        <f t="shared" ca="1" si="1025"/>
        <v>-9.548238914843573E-5</v>
      </c>
      <c r="FU434" s="240">
        <f t="shared" ca="1" si="1026"/>
        <v>-7.3198649598192321E-5</v>
      </c>
      <c r="FV434" s="240">
        <f t="shared" ca="1" si="1027"/>
        <v>1.27558218957979E-4</v>
      </c>
      <c r="FW434" s="240">
        <f t="shared" ca="1" si="1028"/>
        <v>1.7302321666402524E-5</v>
      </c>
      <c r="FX434" s="240">
        <f t="shared" ca="1" si="1029"/>
        <v>-1.3514013922738191E-4</v>
      </c>
      <c r="FY434" s="240">
        <f t="shared" ca="1" si="1030"/>
        <v>4.1916422532981141E-5</v>
      </c>
      <c r="FZ434" s="240">
        <f t="shared" ca="1" si="1031"/>
        <v>1.1677225890755218E-4</v>
      </c>
      <c r="GA434" s="240">
        <f t="shared" ca="1" si="1032"/>
        <v>-9.3086316018108637E-5</v>
      </c>
      <c r="GB434" s="240">
        <f t="shared" ca="1" si="1033"/>
        <v>-7.5981604345148947E-5</v>
      </c>
      <c r="GC434" s="240">
        <f t="shared" ca="1" si="1034"/>
        <v>1.2638164350036924E-4</v>
      </c>
      <c r="GD434" s="240">
        <f t="shared" ca="1" si="1035"/>
        <v>2.0600854697160071E-5</v>
      </c>
      <c r="GE434" s="240">
        <f t="shared" ca="1" si="1036"/>
        <v>-1.3540898912524674E-4</v>
      </c>
      <c r="GF434" s="240">
        <f t="shared" ca="1" si="1037"/>
        <v>3.8735700194300091E-5</v>
      </c>
      <c r="GG434" s="240">
        <f t="shared" ca="1" si="1038"/>
        <v>1.1843490922341639E-4</v>
      </c>
      <c r="GH434" s="240">
        <f t="shared" ca="1" si="1039"/>
        <v>-9.0634171171733769E-5</v>
      </c>
      <c r="GI434" s="240">
        <f t="shared" ca="1" si="1040"/>
        <v>-7.8718790614783237E-5</v>
      </c>
      <c r="GJ434" s="240">
        <f t="shared" ca="1" si="1041"/>
        <v>1.2512894046642889E-4</v>
      </c>
      <c r="GK434" s="240">
        <f t="shared" ca="1" si="1042"/>
        <v>2.3886978543363616E-5</v>
      </c>
      <c r="GL434" s="240">
        <f t="shared" ca="1" si="1043"/>
        <v>-1.3559627371133038E-4</v>
      </c>
      <c r="GM434" s="240">
        <f t="shared" ca="1" si="1044"/>
        <v>3.553164491824312E-5</v>
      </c>
      <c r="GN434" s="240">
        <f t="shared" ca="1" si="1045"/>
        <v>1.200262187785309E-4</v>
      </c>
      <c r="GO434" s="240">
        <f t="shared" ca="1" si="1046"/>
        <v>-8.8127431689674979E-5</v>
      </c>
      <c r="GP434" s="240">
        <f t="shared" ca="1" si="1047"/>
        <v>-8.1408559628436328E-5</v>
      </c>
      <c r="GQ434" s="240">
        <f t="shared" ca="1" si="1048"/>
        <v>1.2380086443762397E-4</v>
      </c>
      <c r="GR434" s="240">
        <f t="shared" ca="1" si="1049"/>
        <v>2.7158713766884295E-5</v>
      </c>
      <c r="GS434" s="240">
        <f t="shared" ca="1" si="1050"/>
        <v>-1.3570188017240209E-4</v>
      </c>
      <c r="GT434" s="240">
        <f t="shared" ca="1" si="1051"/>
        <v>3.2306186707901173E-5</v>
      </c>
      <c r="GU434" s="240">
        <f t="shared" ca="1" si="1052"/>
        <v>1.2154522902752262E-4</v>
      </c>
      <c r="GV434" s="240">
        <f t="shared" ca="1" si="1053"/>
        <v>-8.5567607538063222E-5</v>
      </c>
      <c r="GW434" s="240">
        <f t="shared" ca="1" si="1054"/>
        <v>-8.4049291169831363E-5</v>
      </c>
      <c r="GX434" s="240">
        <f t="shared" ca="1" si="1055"/>
        <v>1.2239821539729428E-4</v>
      </c>
      <c r="GY434" s="240">
        <f t="shared" ca="1" si="1056"/>
        <v>3.0414089596761526E-5</v>
      </c>
      <c r="GZ434" s="240">
        <f t="shared" ca="1" si="1057"/>
        <v>-1.3572574489507805E-4</v>
      </c>
      <c r="HA434" s="240">
        <f t="shared" ca="1" si="1058"/>
        <v>2.906126845869251E-5</v>
      </c>
      <c r="HB434" s="240">
        <f t="shared" ca="1" si="1059"/>
        <v>1.2299102497541697E-4</v>
      </c>
      <c r="HC434" s="240">
        <f t="shared" ca="1" si="1060"/>
        <v>-8.295624065924947E-5</v>
      </c>
      <c r="HD434" s="240">
        <f t="shared" ca="1" si="1061"/>
        <v>-8.66393945610311E-5</v>
      </c>
      <c r="HE434" s="240">
        <f t="shared" ca="1" si="1062"/>
        <v>1.2092183824877333E-4</v>
      </c>
      <c r="HF434" s="240">
        <f t="shared" ca="1" si="1063"/>
        <v>3.3651145116321717E-5</v>
      </c>
      <c r="HG434" s="240">
        <f t="shared" ca="1" si="1064"/>
        <v>-1.356678535041417E-4</v>
      </c>
      <c r="HH434" s="240">
        <f t="shared" ca="1" si="1065"/>
        <v>2.5798844788035159E-5</v>
      </c>
      <c r="HI434" s="240">
        <f t="shared" ca="1" si="1066"/>
        <v>1.2436273572879675E-4</v>
      </c>
      <c r="HJ434" s="240">
        <f t="shared" ca="1" si="1067"/>
        <v>-8.0294904042996213E-5</v>
      </c>
      <c r="HK434" s="240">
        <f t="shared" ca="1" si="1068"/>
        <v>-8.9177309620602882E-5</v>
      </c>
      <c r="HL434" s="240">
        <f t="shared" ca="1" si="1069"/>
        <v>1.1937262230645006E-4</v>
      </c>
      <c r="HM434" s="240">
        <f t="shared" ca="1" si="1070"/>
        <v>3.6867930444361184E-5</v>
      </c>
      <c r="HN434" s="240">
        <f t="shared" ca="1" si="1071"/>
        <v>-1.3552824087120221E-4</v>
      </c>
      <c r="HO434" s="240">
        <f t="shared" ca="1" si="1072"/>
        <v>2.252088085795842E-5</v>
      </c>
      <c r="HP434" s="240">
        <f t="shared" ca="1" si="1073"/>
        <v>1.2565953502039276E-4</v>
      </c>
      <c r="HQ434" s="240">
        <f t="shared" ca="1" si="1074"/>
        <v>-7.7585200778967288E-5</v>
      </c>
      <c r="HR434" s="240">
        <f t="shared" ca="1" si="1075"/>
        <v>-9.1661507603413582E-5</v>
      </c>
      <c r="HS434" s="240">
        <f t="shared" ca="1" si="1076"/>
        <v>1.1775150076007923E-4</v>
      </c>
      <c r="HT434" s="240">
        <f t="shared" ca="1" si="1077"/>
        <v>4.0062507909681683E-5</v>
      </c>
      <c r="HU434" s="240">
        <f t="shared" ca="1" si="1078"/>
        <v>-1.3530699109368921E-4</v>
      </c>
      <c r="HV434" s="240">
        <f t="shared" ca="1" si="1079"/>
        <v>1.9229351191362831E-5</v>
      </c>
      <c r="HW434" s="240">
        <f t="shared" ca="1" si="1080"/>
        <v>1.2688064170680825E-4</v>
      </c>
      <c r="HX434" s="240">
        <f t="shared" ca="1" si="1081"/>
        <v>-7.4828763091086613E-5</v>
      </c>
      <c r="HY434" s="240">
        <f t="shared" ca="1" si="1082"/>
        <v>-9.40904921214885E-5</v>
      </c>
      <c r="HZ434" s="240">
        <f t="shared" ca="1" si="1083"/>
        <v>1.1605945011266269E-4</v>
      </c>
      <c r="IA434" s="240">
        <f t="shared" ca="1" si="1084"/>
        <v>4.3232953218271048E-5</v>
      </c>
      <c r="IB434" s="240">
        <f t="shared" ca="1" si="1085"/>
        <v>-1.3500423744419564E-4</v>
      </c>
      <c r="IC434" s="240">
        <f t="shared" ca="1" si="1086"/>
        <v>1.5926238482641292E-5</v>
      </c>
      <c r="ID434" s="240">
        <f t="shared" ca="1" si="1087"/>
        <v>1.2802532023903232E-4</v>
      </c>
      <c r="IE434" s="240">
        <f t="shared" ca="1" si="1088"/>
        <v>-1.4487917353573211E-4</v>
      </c>
      <c r="IF434" s="240">
        <f t="shared" ca="1" si="1089"/>
        <v>-9.646280004537954E-5</v>
      </c>
      <c r="IG434" s="240">
        <f t="shared" ca="1" si="1090"/>
        <v>1.1429748959224066E-4</v>
      </c>
      <c r="IH434" s="240">
        <f t="shared" ca="1" si="1091"/>
        <v>4.637735661242597E-5</v>
      </c>
      <c r="II434" s="240">
        <f t="shared" ca="1" si="1092"/>
        <v>-1.3462016229019925E-4</v>
      </c>
      <c r="IJ434" s="240">
        <f t="shared" ca="1" si="1093"/>
        <v>1.2613532403378243E-5</v>
      </c>
      <c r="IK434" s="240">
        <f t="shared" ca="1" si="1094"/>
        <v>1.2909288110551941E-4</v>
      </c>
      <c r="IL434" s="240">
        <f t="shared" ca="1" si="1095"/>
        <v>-6.9182353094664959E-5</v>
      </c>
      <c r="IM434" s="240">
        <f t="shared" ca="1" si="1096"/>
        <v>-9.8777002385499641E-5</v>
      </c>
      <c r="IN434" s="240">
        <f t="shared" ca="1" si="1097"/>
        <v>1.1246668053794664E-4</v>
      </c>
      <c r="IO434" s="240">
        <f t="shared" ca="1" si="1098"/>
        <v>4.9493824021118594E-5</v>
      </c>
      <c r="IP434" s="240">
        <f t="shared" ca="1" si="1099"/>
        <v>-1.3415499698421132E-4</v>
      </c>
      <c r="IQ434" s="240">
        <f t="shared" ca="1" si="1100"/>
        <v>9.2932284038457438E-6</v>
      </c>
      <c r="IR434" s="240">
        <f t="shared" ca="1" si="1101"/>
        <v>1.3008268124752227E-4</v>
      </c>
      <c r="IS434" s="240">
        <f t="shared" ca="1" si="1102"/>
        <v>-6.6295781972372977E-5</v>
      </c>
      <c r="IT434" s="240">
        <f t="shared" ca="1" si="1103"/>
        <v>-1.0103170515288757E-4</v>
      </c>
      <c r="IU434" s="240">
        <f t="shared" ca="1" si="1104"/>
        <v>1.1056812576069659E-4</v>
      </c>
      <c r="IV434" s="240">
        <f t="shared" ca="1" si="1105"/>
        <v>5.2580478200914212E-5</v>
      </c>
      <c r="IW434" s="240">
        <f t="shared" ca="1" si="1106"/>
        <v>-1.3360902172441852E-4</v>
      </c>
      <c r="IX434" s="240">
        <f t="shared" ca="1" si="1107"/>
        <v>5.9673265110189657E-6</v>
      </c>
      <c r="IY434" s="240">
        <f t="shared" ca="1" si="1108"/>
        <v>1.3099412444644637E-4</v>
      </c>
      <c r="IZ434" s="240">
        <f t="shared" ca="1" si="1109"/>
        <v>-6.3369276749979781E-5</v>
      </c>
      <c r="JA434" s="240">
        <f t="shared" ca="1" si="1110"/>
        <v>-1.0322555019891546E-4</v>
      </c>
      <c r="JB434" s="240">
        <f t="shared" ca="1" si="1111"/>
        <v>1.0860296887889682E-4</v>
      </c>
    </row>
    <row r="435" spans="2:262">
      <c r="B435" s="248">
        <v>74</v>
      </c>
      <c r="C435" s="247">
        <f t="shared" si="1112"/>
        <v>1.4453125000000009E-3</v>
      </c>
      <c r="D435" s="244">
        <f t="shared" ca="1" si="855"/>
        <v>11.551680892048442</v>
      </c>
      <c r="E435" s="243">
        <f ca="1">CB361</f>
        <v>-0.44831910795155783</v>
      </c>
      <c r="F435" s="242">
        <v>74</v>
      </c>
      <c r="G435" s="240">
        <f t="shared" ca="1" si="856"/>
        <v>-1.7043195305755762E-4</v>
      </c>
      <c r="H435" s="240">
        <f t="shared" ca="1" si="857"/>
        <v>2.0561139769438295E-4</v>
      </c>
      <c r="I435" s="240">
        <f t="shared" ca="1" si="858"/>
        <v>7.0512964253672208E-5</v>
      </c>
      <c r="J435" s="240">
        <f t="shared" ca="1" si="859"/>
        <v>-2.3987790317412234E-4</v>
      </c>
      <c r="K435" s="240">
        <f t="shared" ca="1" si="860"/>
        <v>4.6058187882459494E-5</v>
      </c>
      <c r="L435" s="240">
        <f t="shared" ca="1" si="861"/>
        <v>2.1749544961872558E-4</v>
      </c>
      <c r="M435" s="240">
        <f t="shared" ca="1" si="862"/>
        <v>-1.5175235483545828E-4</v>
      </c>
      <c r="N435" s="240">
        <f t="shared" ca="1" si="863"/>
        <v>-1.4374982066139847E-4</v>
      </c>
      <c r="O435" s="240">
        <f t="shared" ca="1" si="864"/>
        <v>2.2160906940619504E-4</v>
      </c>
      <c r="P435" s="240">
        <f t="shared" ca="1" si="865"/>
        <v>3.6056597556374535E-5</v>
      </c>
      <c r="Q435" s="240">
        <f t="shared" ca="1" si="866"/>
        <v>-2.3913114652808986E-4</v>
      </c>
      <c r="R435" s="240">
        <f t="shared" ca="1" si="867"/>
        <v>8.0151660451363967E-5</v>
      </c>
      <c r="S435" s="240">
        <f t="shared" ca="1" si="868"/>
        <v>2.0018061677605449E-4</v>
      </c>
      <c r="T435" s="240">
        <f t="shared" ca="1" si="869"/>
        <v>-1.7743150500614828E-4</v>
      </c>
      <c r="U435" s="241">
        <f t="shared" ca="1" si="870"/>
        <v>-1.1395593876225282E-4</v>
      </c>
      <c r="V435" s="240">
        <f t="shared" ca="1" si="871"/>
        <v>2.3280957400914309E-4</v>
      </c>
      <c r="W435" s="240">
        <f t="shared" ca="1" si="872"/>
        <v>8.1971441036554843E-7</v>
      </c>
      <c r="X435" s="240">
        <f t="shared" ca="1" si="873"/>
        <v>-2.3320792271894292E-4</v>
      </c>
      <c r="Y435" s="240">
        <f t="shared" ca="1" si="874"/>
        <v>1.1251009162386445E-4</v>
      </c>
      <c r="Z435" s="240">
        <f t="shared" ca="1" si="875"/>
        <v>1.7853247811154457E-4</v>
      </c>
      <c r="AA435" s="240">
        <f t="shared" ca="1" si="876"/>
        <v>-1.9926979892410235E-4</v>
      </c>
      <c r="AB435" s="240">
        <f t="shared" ca="1" si="877"/>
        <v>-8.1695254927812526E-5</v>
      </c>
      <c r="AC435" s="240">
        <f t="shared" ca="1" si="878"/>
        <v>2.38970454403308E-4</v>
      </c>
      <c r="AD435" s="240">
        <f t="shared" ca="1" si="879"/>
        <v>-3.4434913077148032E-5</v>
      </c>
      <c r="AE435" s="240">
        <f t="shared" ca="1" si="880"/>
        <v>-2.2223645165443068E-4</v>
      </c>
      <c r="AF435" s="240">
        <f t="shared" ca="1" si="881"/>
        <v>1.4243301908526079E-4</v>
      </c>
      <c r="AG435" s="240">
        <f t="shared" ca="1" si="882"/>
        <v>1.5301965045142759E-4</v>
      </c>
      <c r="AH435" s="240">
        <f t="shared" ca="1" si="883"/>
        <v>-2.167945034761061E-4</v>
      </c>
      <c r="AI435" s="240">
        <f t="shared" ca="1" si="884"/>
        <v>-4.7666115538100585E-5</v>
      </c>
      <c r="AJ435" s="240">
        <f t="shared" ca="1" si="885"/>
        <v>2.3995834613358091E-4</v>
      </c>
      <c r="AK435" s="240">
        <f t="shared" ca="1" si="886"/>
        <v>-6.8944128687553312E-5</v>
      </c>
      <c r="AL435" s="240">
        <f t="shared" ca="1" si="887"/>
        <v>-2.0645423255003005E-4</v>
      </c>
      <c r="AM435" s="240">
        <f t="shared" ca="1" si="888"/>
        <v>1.6927270182114611E-4</v>
      </c>
      <c r="AN435" s="240">
        <f t="shared" ca="1" si="889"/>
        <v>1.241944094676031E-4</v>
      </c>
      <c r="AO435" s="240">
        <f t="shared" ca="1" si="890"/>
        <v>-2.2962626173198155E-4</v>
      </c>
      <c r="AP435" s="240">
        <f t="shared" ca="1" si="891"/>
        <v>-1.2605148695301832E-5</v>
      </c>
      <c r="AQ435" s="240">
        <f t="shared" ca="1" si="892"/>
        <v>2.3575186432736486E-4</v>
      </c>
      <c r="AR435" s="240">
        <f t="shared" ca="1" si="893"/>
        <v>-1.0196091211828386E-4</v>
      </c>
      <c r="AS435" s="240">
        <f t="shared" ca="1" si="894"/>
        <v>-1.8620290278816129E-4</v>
      </c>
      <c r="AT435" s="240">
        <f t="shared" ca="1" si="895"/>
        <v>1.9244814175423884E-4</v>
      </c>
      <c r="AU435" s="240">
        <f t="shared" ca="1" si="896"/>
        <v>9.2680734577173558E-5</v>
      </c>
      <c r="AV435" s="240">
        <f t="shared" ca="1" si="897"/>
        <v>-2.3748730487649651E-4</v>
      </c>
      <c r="AW435" s="240">
        <f t="shared" ca="1" si="898"/>
        <v>2.27286815500907E-5</v>
      </c>
      <c r="AX435" s="240">
        <f t="shared" ca="1" si="899"/>
        <v>2.2644206661248567E-4</v>
      </c>
      <c r="AY435" s="240">
        <f t="shared" ca="1" si="900"/>
        <v>-1.3277054971642786E-4</v>
      </c>
      <c r="AZ435" s="240">
        <f t="shared" ca="1" si="901"/>
        <v>-1.6192084250057947E-4</v>
      </c>
      <c r="BA435" s="240">
        <f t="shared" ca="1" si="902"/>
        <v>2.1145766059818587E-4</v>
      </c>
      <c r="BB435" s="240">
        <f t="shared" ca="1" si="903"/>
        <v>5.9160801672438363E-5</v>
      </c>
      <c r="BC435" s="240">
        <f t="shared" ca="1" si="904"/>
        <v>-2.4020746506536739E-4</v>
      </c>
      <c r="BD435" s="240">
        <f t="shared" ca="1" si="905"/>
        <v>5.757050447894109E-5</v>
      </c>
      <c r="BE435" s="240">
        <f t="shared" ca="1" si="906"/>
        <v>2.1223048199453716E-4</v>
      </c>
      <c r="BF435" s="240">
        <f t="shared" ca="1" si="907"/>
        <v>-1.6070610587091917E-4</v>
      </c>
      <c r="BG435" s="240">
        <f t="shared" ca="1" si="908"/>
        <v>-1.3413368496239899E-4</v>
      </c>
      <c r="BH435" s="240">
        <f t="shared" ca="1" si="909"/>
        <v>2.2588975967742248E-4</v>
      </c>
      <c r="BI435" s="240">
        <f t="shared" ca="1" si="910"/>
        <v>2.4360216072948776E-5</v>
      </c>
      <c r="BJ435" s="240">
        <f t="shared" ca="1" si="911"/>
        <v>-2.3772785904519774E-4</v>
      </c>
      <c r="BK435" s="240">
        <f t="shared" ca="1" si="912"/>
        <v>9.116609984469073E-5</v>
      </c>
      <c r="BL435" s="240">
        <f t="shared" ca="1" si="913"/>
        <v>1.9342474836251338E-4</v>
      </c>
      <c r="BM435" s="240">
        <f t="shared" ca="1" si="914"/>
        <v>-1.8516286015442498E-4</v>
      </c>
      <c r="BN435" s="240">
        <f t="shared" ca="1" si="915"/>
        <v>-1.0344293821906302E-4</v>
      </c>
      <c r="BO435" s="240">
        <f t="shared" ca="1" si="916"/>
        <v>2.3543202763080584E-4</v>
      </c>
      <c r="BP435" s="240">
        <f t="shared" ca="1" si="917"/>
        <v>-1.0967694638383535E-5</v>
      </c>
      <c r="BQ435" s="240">
        <f t="shared" ca="1" si="918"/>
        <v>-2.3010216279808969E-4</v>
      </c>
      <c r="BR435" s="240">
        <f t="shared" ca="1" si="919"/>
        <v>1.2278822446400281E-4</v>
      </c>
      <c r="BS435" s="240">
        <f t="shared" ca="1" si="920"/>
        <v>1.7043195305755675E-4</v>
      </c>
      <c r="BT435" s="240">
        <f t="shared" ca="1" si="921"/>
        <v>-2.056113976943826E-4</v>
      </c>
      <c r="BU435" s="240">
        <f t="shared" ca="1" si="922"/>
        <v>-7.0512964253671408E-5</v>
      </c>
      <c r="BV435" s="240">
        <f t="shared" ca="1" si="923"/>
        <v>2.3987790317412229E-4</v>
      </c>
      <c r="BW435" s="240">
        <f t="shared" ca="1" si="924"/>
        <v>-4.605818788246009E-5</v>
      </c>
      <c r="BX435" s="240">
        <f t="shared" ca="1" si="925"/>
        <v>-2.1749544961872621E-4</v>
      </c>
      <c r="BY435" s="240">
        <f t="shared" ca="1" si="926"/>
        <v>1.5175235483545809E-4</v>
      </c>
      <c r="BZ435" s="240">
        <f t="shared" ca="1" si="927"/>
        <v>1.4374982066140001E-4</v>
      </c>
      <c r="CA435" s="240">
        <f t="shared" ca="1" si="928"/>
        <v>-2.2160906940619628E-4</v>
      </c>
      <c r="CB435" s="240">
        <f t="shared" ca="1" si="929"/>
        <v>-3.6056597556373058E-5</v>
      </c>
      <c r="CC435" s="240">
        <f t="shared" ca="1" si="930"/>
        <v>2.3913114652808994E-4</v>
      </c>
      <c r="CD435" s="240">
        <f t="shared" ca="1" si="931"/>
        <v>-8.0151660451361311E-5</v>
      </c>
      <c r="CE435" s="240">
        <f t="shared" ca="1" si="932"/>
        <v>-2.0018061677605322E-4</v>
      </c>
      <c r="CF435" s="240">
        <f t="shared" ca="1" si="933"/>
        <v>1.7743150500614812E-4</v>
      </c>
      <c r="CG435" s="240">
        <f t="shared" ca="1" si="934"/>
        <v>1.1395593876225451E-4</v>
      </c>
      <c r="CH435" s="240">
        <f t="shared" ca="1" si="935"/>
        <v>-2.3280957400914219E-4</v>
      </c>
      <c r="CI435" s="240">
        <f t="shared" ca="1" si="936"/>
        <v>-8.1971441036408476E-7</v>
      </c>
      <c r="CJ435" s="240">
        <f t="shared" ca="1" si="937"/>
        <v>2.3320792271894301E-4</v>
      </c>
      <c r="CK435" s="240">
        <f t="shared" ca="1" si="938"/>
        <v>-1.1251009162386273E-4</v>
      </c>
      <c r="CL435" s="240">
        <f t="shared" ca="1" si="939"/>
        <v>-1.7853247811154245E-4</v>
      </c>
      <c r="CM435" s="240">
        <f t="shared" ca="1" si="940"/>
        <v>1.9926979892410221E-4</v>
      </c>
      <c r="CN435" s="240">
        <f t="shared" ca="1" si="941"/>
        <v>8.1695254927814369E-5</v>
      </c>
      <c r="CO435" s="240">
        <f t="shared" ca="1" si="942"/>
        <v>-2.3897045440330765E-4</v>
      </c>
      <c r="CP435" s="240">
        <f t="shared" ca="1" si="943"/>
        <v>3.4434913077149482E-5</v>
      </c>
      <c r="CQ435" s="240">
        <f t="shared" ca="1" si="944"/>
        <v>2.2223645165443079E-4</v>
      </c>
      <c r="CR435" s="240">
        <f t="shared" ca="1" si="945"/>
        <v>-1.4243301908525925E-4</v>
      </c>
      <c r="CS435" s="240">
        <f t="shared" ca="1" si="946"/>
        <v>-1.5301965045142512E-4</v>
      </c>
      <c r="CT435" s="240">
        <f t="shared" ca="1" si="947"/>
        <v>2.1679450347610599E-4</v>
      </c>
      <c r="CU435" s="240">
        <f t="shared" ca="1" si="948"/>
        <v>4.7666115538102496E-5</v>
      </c>
      <c r="CV435" s="240">
        <f t="shared" ca="1" si="949"/>
        <v>-2.3995834613358108E-4</v>
      </c>
      <c r="CW435" s="240">
        <f t="shared" ca="1" si="950"/>
        <v>6.8944128687554735E-5</v>
      </c>
      <c r="CX435" s="240">
        <f t="shared" ca="1" si="951"/>
        <v>2.0645423255003019E-4</v>
      </c>
      <c r="CY435" s="240">
        <f t="shared" ca="1" si="952"/>
        <v>-1.6927270182114475E-4</v>
      </c>
      <c r="CZ435" s="240">
        <f t="shared" ca="1" si="953"/>
        <v>-1.2419440946760037E-4</v>
      </c>
      <c r="DA435" s="240">
        <f t="shared" ca="1" si="954"/>
        <v>2.2962626173198198E-4</v>
      </c>
      <c r="DB435" s="240">
        <f t="shared" ca="1" si="955"/>
        <v>1.2605148695302076E-5</v>
      </c>
      <c r="DC435" s="240">
        <f t="shared" ca="1" si="956"/>
        <v>-2.3575186432736557E-4</v>
      </c>
      <c r="DD435" s="240">
        <f t="shared" ca="1" si="957"/>
        <v>1.0196091211828675E-4</v>
      </c>
      <c r="DE435" s="240">
        <f t="shared" ca="1" si="958"/>
        <v>1.8620290278816145E-4</v>
      </c>
      <c r="DF435" s="240">
        <f t="shared" ca="1" si="959"/>
        <v>-1.924481417542387E-4</v>
      </c>
      <c r="DG435" s="240">
        <f t="shared" ca="1" si="960"/>
        <v>-9.268073457717063E-5</v>
      </c>
      <c r="DH435" s="240">
        <f t="shared" ca="1" si="961"/>
        <v>2.3748730487649648E-4</v>
      </c>
      <c r="DI435" s="240">
        <f t="shared" ca="1" si="962"/>
        <v>-2.272868155009047E-5</v>
      </c>
      <c r="DJ435" s="240">
        <f t="shared" ca="1" si="963"/>
        <v>-2.2644206661248689E-4</v>
      </c>
      <c r="DK435" s="240">
        <f t="shared" ca="1" si="964"/>
        <v>1.3277054971643052E-4</v>
      </c>
      <c r="DL435" s="240">
        <f t="shared" ca="1" si="965"/>
        <v>1.619208425005796E-4</v>
      </c>
      <c r="DM435" s="240">
        <f t="shared" ca="1" si="966"/>
        <v>-2.1145766059818576E-4</v>
      </c>
      <c r="DN435" s="240">
        <f t="shared" ca="1" si="967"/>
        <v>-5.91608016724353E-5</v>
      </c>
      <c r="DO435" s="240">
        <f t="shared" ca="1" si="968"/>
        <v>2.4020746506536739E-4</v>
      </c>
      <c r="DP435" s="240">
        <f t="shared" ca="1" si="969"/>
        <v>-5.7570504478940853E-5</v>
      </c>
      <c r="DQ435" s="240">
        <f t="shared" ca="1" si="970"/>
        <v>-2.1223048199453886E-4</v>
      </c>
      <c r="DR435" s="240">
        <f t="shared" ca="1" si="971"/>
        <v>1.6070610587092156E-4</v>
      </c>
      <c r="DS435" s="240">
        <f t="shared" ca="1" si="972"/>
        <v>1.341336849623992E-4</v>
      </c>
      <c r="DT435" s="240">
        <f t="shared" ca="1" si="973"/>
        <v>-2.258897596774224E-4</v>
      </c>
      <c r="DU435" s="240">
        <f t="shared" ca="1" si="974"/>
        <v>-2.4360216072952381E-5</v>
      </c>
      <c r="DV435" s="240">
        <f t="shared" ca="1" si="975"/>
        <v>2.3772785904519777E-4</v>
      </c>
      <c r="DW435" s="240">
        <f t="shared" ca="1" si="976"/>
        <v>-9.1166099844690513E-5</v>
      </c>
      <c r="DX435" s="240">
        <f t="shared" ca="1" si="977"/>
        <v>-1.9342474836251552E-4</v>
      </c>
      <c r="DY435" s="240">
        <f t="shared" ca="1" si="978"/>
        <v>1.8516286015442701E-4</v>
      </c>
      <c r="DZ435" s="240">
        <f t="shared" ca="1" si="979"/>
        <v>1.0344293821906322E-4</v>
      </c>
      <c r="EA435" s="240">
        <f t="shared" ca="1" si="980"/>
        <v>-2.3543202763080578E-4</v>
      </c>
      <c r="EB435" s="240">
        <f t="shared" ca="1" si="981"/>
        <v>1.0967694638379889E-5</v>
      </c>
      <c r="EC435" s="240">
        <f t="shared" ca="1" si="982"/>
        <v>2.301021627980888E-4</v>
      </c>
      <c r="ED435" s="240">
        <f t="shared" ca="1" si="983"/>
        <v>-1.2278822446400259E-4</v>
      </c>
      <c r="EE435" s="240">
        <f t="shared" ca="1" si="984"/>
        <v>-1.7043195305755933E-4</v>
      </c>
      <c r="EF435" s="240">
        <f t="shared" ca="1" si="985"/>
        <v>2.0561139769438423E-4</v>
      </c>
      <c r="EG435" s="240">
        <f t="shared" ca="1" si="986"/>
        <v>7.0512964253671652E-5</v>
      </c>
      <c r="EH435" s="240">
        <f t="shared" ca="1" si="987"/>
        <v>-2.3987790317412226E-4</v>
      </c>
      <c r="EI435" s="240">
        <f t="shared" ca="1" si="988"/>
        <v>4.6058187882456526E-5</v>
      </c>
      <c r="EJ435" s="240">
        <f t="shared" ca="1" si="989"/>
        <v>2.1749544961872485E-4</v>
      </c>
      <c r="EK435" s="240">
        <f t="shared" ca="1" si="990"/>
        <v>-1.517523548354579E-4</v>
      </c>
      <c r="EL435" s="240">
        <f t="shared" ca="1" si="991"/>
        <v>-1.437498206614002E-4</v>
      </c>
      <c r="EM435" s="240">
        <f t="shared" ca="1" si="992"/>
        <v>2.2160906940619618E-4</v>
      </c>
      <c r="EN435" s="240">
        <f t="shared" ca="1" si="993"/>
        <v>3.6056597556373302E-5</v>
      </c>
      <c r="EO435" s="240">
        <f t="shared" ca="1" si="994"/>
        <v>-2.3913114652808994E-4</v>
      </c>
      <c r="EP435" s="240">
        <f t="shared" ca="1" si="995"/>
        <v>8.0151660451361094E-5</v>
      </c>
      <c r="EQ435" s="240">
        <f t="shared" ca="1" si="996"/>
        <v>2.0018061677605338E-4</v>
      </c>
      <c r="ER435" s="240">
        <f t="shared" ca="1" si="997"/>
        <v>-1.7743150500614796E-4</v>
      </c>
      <c r="ES435" s="240">
        <f t="shared" ca="1" si="998"/>
        <v>-1.1395593876225469E-4</v>
      </c>
      <c r="ET435" s="240">
        <f t="shared" ca="1" si="999"/>
        <v>2.3280957400914214E-4</v>
      </c>
      <c r="EU435" s="240">
        <f t="shared" ca="1" si="1000"/>
        <v>8.1971441037115918E-7</v>
      </c>
      <c r="EV435" s="240">
        <f t="shared" ca="1" si="1001"/>
        <v>-2.3320792271894143E-4</v>
      </c>
      <c r="EW435" s="240">
        <f t="shared" ca="1" si="1002"/>
        <v>1.1251009162386856E-4</v>
      </c>
      <c r="EX435" s="240">
        <f t="shared" ca="1" si="1003"/>
        <v>1.7853247811154256E-4</v>
      </c>
      <c r="EY435" s="240">
        <f t="shared" ca="1" si="1004"/>
        <v>-1.9926979892410208E-4</v>
      </c>
      <c r="EZ435" s="240">
        <f t="shared" ca="1" si="1005"/>
        <v>-8.1695254927814572E-5</v>
      </c>
      <c r="FA435" s="240">
        <f t="shared" ca="1" si="1006"/>
        <v>2.3897045440330762E-4</v>
      </c>
      <c r="FB435" s="240">
        <f t="shared" ca="1" si="1007"/>
        <v>-3.4434913077142503E-5</v>
      </c>
      <c r="FC435" s="240">
        <f t="shared" ca="1" si="1008"/>
        <v>-2.222364516544283E-4</v>
      </c>
      <c r="FD435" s="240">
        <f t="shared" ca="1" si="1009"/>
        <v>1.4243301908526453E-4</v>
      </c>
      <c r="FE435" s="240">
        <f t="shared" ca="1" si="1010"/>
        <v>1.5301965045142529E-4</v>
      </c>
      <c r="FF435" s="240">
        <f t="shared" ca="1" si="1011"/>
        <v>-2.1679450347610588E-4</v>
      </c>
      <c r="FG435" s="240">
        <f t="shared" ca="1" si="1012"/>
        <v>-4.7666115538102713E-5</v>
      </c>
      <c r="FH435" s="240">
        <f t="shared" ca="1" si="1013"/>
        <v>2.3995834613358108E-4</v>
      </c>
      <c r="FI435" s="240">
        <f t="shared" ca="1" si="1014"/>
        <v>-6.8944128687547959E-5</v>
      </c>
      <c r="FJ435" s="240">
        <f t="shared" ca="1" si="1015"/>
        <v>-2.0645423255003379E-4</v>
      </c>
      <c r="FK435" s="240">
        <f t="shared" ca="1" si="1016"/>
        <v>1.6927270182114942E-4</v>
      </c>
      <c r="FL435" s="240">
        <f t="shared" ca="1" si="1017"/>
        <v>1.2419440946760058E-4</v>
      </c>
      <c r="FM435" s="240">
        <f t="shared" ca="1" si="1018"/>
        <v>-2.2962626173198193E-4</v>
      </c>
      <c r="FN435" s="240">
        <f t="shared" ca="1" si="1019"/>
        <v>-1.2605148695302292E-5</v>
      </c>
      <c r="FO435" s="240">
        <f t="shared" ca="1" si="1020"/>
        <v>2.3575186432736562E-4</v>
      </c>
      <c r="FP435" s="240">
        <f t="shared" ca="1" si="1021"/>
        <v>-1.0196091211828035E-4</v>
      </c>
      <c r="FQ435" s="240">
        <f t="shared" ca="1" si="1022"/>
        <v>-1.862029027881659E-4</v>
      </c>
      <c r="FR435" s="240">
        <f t="shared" ca="1" si="1023"/>
        <v>1.9244814175424266E-4</v>
      </c>
      <c r="FS435" s="240">
        <f t="shared" ca="1" si="1024"/>
        <v>9.2680734577170861E-5</v>
      </c>
      <c r="FT435" s="240">
        <f t="shared" ca="1" si="1025"/>
        <v>-2.3748730487649646E-4</v>
      </c>
      <c r="FU435" s="240">
        <f t="shared" ca="1" si="1026"/>
        <v>2.2728681550090239E-5</v>
      </c>
      <c r="FV435" s="240">
        <f t="shared" ca="1" si="1027"/>
        <v>2.26442066612487E-4</v>
      </c>
      <c r="FW435" s="240">
        <f t="shared" ca="1" si="1028"/>
        <v>-1.3277054971642461E-4</v>
      </c>
      <c r="FX435" s="240">
        <f t="shared" ca="1" si="1029"/>
        <v>-1.6192084250058486E-4</v>
      </c>
      <c r="FY435" s="240">
        <f t="shared" ca="1" si="1030"/>
        <v>2.1145766059818891E-4</v>
      </c>
      <c r="FZ435" s="240">
        <f t="shared" ca="1" si="1031"/>
        <v>5.9160801672435517E-5</v>
      </c>
      <c r="GA435" s="240">
        <f t="shared" ca="1" si="1032"/>
        <v>-2.4020746506536739E-4</v>
      </c>
      <c r="GB435" s="240">
        <f t="shared" ca="1" si="1033"/>
        <v>5.7570504478940629E-5</v>
      </c>
      <c r="GC435" s="240">
        <f t="shared" ca="1" si="1034"/>
        <v>2.1223048199453895E-4</v>
      </c>
      <c r="GD435" s="240">
        <f t="shared" ca="1" si="1035"/>
        <v>-1.607061058709163E-4</v>
      </c>
      <c r="GE435" s="240">
        <f t="shared" ca="1" si="1036"/>
        <v>-1.3413368496240503E-4</v>
      </c>
      <c r="GF435" s="240">
        <f t="shared" ca="1" si="1037"/>
        <v>2.2588975967742465E-4</v>
      </c>
      <c r="GG435" s="240">
        <f t="shared" ca="1" si="1038"/>
        <v>2.4360216072945849E-5</v>
      </c>
      <c r="GH435" s="240">
        <f t="shared" ca="1" si="1039"/>
        <v>-2.3772785904519779E-4</v>
      </c>
      <c r="GI435" s="240">
        <f t="shared" ca="1" si="1040"/>
        <v>9.116609984469031E-5</v>
      </c>
      <c r="GJ435" s="240">
        <f t="shared" ca="1" si="1041"/>
        <v>1.9342474836251568E-4</v>
      </c>
      <c r="GK435" s="240">
        <f t="shared" ca="1" si="1042"/>
        <v>-1.8516286015442252E-4</v>
      </c>
      <c r="GL435" s="240">
        <f t="shared" ca="1" si="1043"/>
        <v>-1.034429382190696E-4</v>
      </c>
      <c r="GM435" s="240">
        <f t="shared" ca="1" si="1044"/>
        <v>2.3543202763080711E-4</v>
      </c>
      <c r="GN435" s="240">
        <f t="shared" ca="1" si="1045"/>
        <v>-1.0967694638386476E-5</v>
      </c>
      <c r="GO435" s="240">
        <f t="shared" ca="1" si="1046"/>
        <v>-2.3010216279808885E-4</v>
      </c>
      <c r="GP435" s="240">
        <f t="shared" ca="1" si="1047"/>
        <v>1.227882244640024E-4</v>
      </c>
      <c r="GQ435" s="240">
        <f t="shared" ca="1" si="1048"/>
        <v>1.7043195305755946E-4</v>
      </c>
      <c r="GR435" s="240">
        <f t="shared" ca="1" si="1049"/>
        <v>-2.0561139769438059E-4</v>
      </c>
      <c r="GS435" s="240">
        <f t="shared" ca="1" si="1050"/>
        <v>-7.0512964253678387E-5</v>
      </c>
      <c r="GT435" s="240">
        <f t="shared" ca="1" si="1051"/>
        <v>2.3987790317412259E-4</v>
      </c>
      <c r="GU435" s="240">
        <f t="shared" ca="1" si="1052"/>
        <v>-4.605818788246299E-5</v>
      </c>
      <c r="GV435" s="240">
        <f t="shared" ca="1" si="1053"/>
        <v>-2.1749544961872496E-4</v>
      </c>
      <c r="GW435" s="240">
        <f t="shared" ca="1" si="1054"/>
        <v>1.5175235483545771E-4</v>
      </c>
      <c r="GX435" s="240">
        <f t="shared" ca="1" si="1055"/>
        <v>1.4374982066140039E-4</v>
      </c>
      <c r="GY435" s="240">
        <f t="shared" ca="1" si="1056"/>
        <v>-2.2160906940619346E-4</v>
      </c>
      <c r="GZ435" s="240">
        <f t="shared" ca="1" si="1057"/>
        <v>-3.6056597556380281E-5</v>
      </c>
      <c r="HA435" s="240">
        <f t="shared" ca="1" si="1058"/>
        <v>2.3913114652808934E-4</v>
      </c>
      <c r="HB435" s="240">
        <f t="shared" ca="1" si="1059"/>
        <v>-8.0151660451367314E-5</v>
      </c>
      <c r="HC435" s="240">
        <f t="shared" ca="1" si="1060"/>
        <v>-2.0018061677605349E-4</v>
      </c>
      <c r="HD435" s="240">
        <f t="shared" ca="1" si="1061"/>
        <v>1.774315050061478E-4</v>
      </c>
      <c r="HE435" s="240">
        <f t="shared" ca="1" si="1062"/>
        <v>1.1395593876225491E-4</v>
      </c>
      <c r="HF435" s="240">
        <f t="shared" ca="1" si="1063"/>
        <v>-2.3280957400914208E-4</v>
      </c>
      <c r="HG435" s="240">
        <f t="shared" ca="1" si="1064"/>
        <v>-8.1971441037138957E-7</v>
      </c>
      <c r="HH435" s="240">
        <f t="shared" ca="1" si="1065"/>
        <v>2.3320792271894149E-4</v>
      </c>
      <c r="HI435" s="240">
        <f t="shared" ca="1" si="1066"/>
        <v>-1.1251009162386836E-4</v>
      </c>
      <c r="HJ435" s="240">
        <f t="shared" ca="1" si="1067"/>
        <v>-1.7853247811154272E-4</v>
      </c>
      <c r="HK435" s="240">
        <f t="shared" ca="1" si="1068"/>
        <v>1.9926979892410192E-4</v>
      </c>
      <c r="HL435" s="240">
        <f t="shared" ca="1" si="1069"/>
        <v>8.169525492781483E-5</v>
      </c>
      <c r="HM435" s="240">
        <f t="shared" ca="1" si="1070"/>
        <v>-2.3897045440330759E-4</v>
      </c>
      <c r="HN435" s="240">
        <f t="shared" ca="1" si="1071"/>
        <v>3.4434913077142259E-5</v>
      </c>
      <c r="HO435" s="240">
        <f t="shared" ca="1" si="1072"/>
        <v>2.2223645165442838E-4</v>
      </c>
      <c r="HP435" s="240">
        <f t="shared" ca="1" si="1073"/>
        <v>-1.4243301908526432E-4</v>
      </c>
      <c r="HQ435" s="240">
        <f t="shared" ca="1" si="1074"/>
        <v>-1.5301965045142548E-4</v>
      </c>
      <c r="HR435" s="240">
        <f t="shared" ca="1" si="1075"/>
        <v>2.1679450347610583E-4</v>
      </c>
      <c r="HS435" s="240">
        <f t="shared" ca="1" si="1076"/>
        <v>4.7666115538102944E-5</v>
      </c>
      <c r="HT435" s="240">
        <f t="shared" ca="1" si="1077"/>
        <v>-2.399583461335811E-4</v>
      </c>
      <c r="HU435" s="240">
        <f t="shared" ca="1" si="1078"/>
        <v>6.8944128687547742E-5</v>
      </c>
      <c r="HV435" s="240">
        <f t="shared" ca="1" si="1079"/>
        <v>2.0645423255002694E-4</v>
      </c>
      <c r="HW435" s="240">
        <f t="shared" ca="1" si="1080"/>
        <v>-1.6927270182114925E-4</v>
      </c>
      <c r="HX435" s="240">
        <f t="shared" ca="1" si="1081"/>
        <v>-1.2419440946760077E-4</v>
      </c>
      <c r="HY435" s="240">
        <f t="shared" ca="1" si="1082"/>
        <v>2.2962626173198185E-4</v>
      </c>
      <c r="HZ435" s="240">
        <f t="shared" ca="1" si="1083"/>
        <v>1.2605148695302523E-5</v>
      </c>
      <c r="IA435" s="240">
        <f t="shared" ca="1" si="1084"/>
        <v>-2.3575186432736565E-4</v>
      </c>
      <c r="IB435" s="240">
        <f t="shared" ca="1" si="1085"/>
        <v>1.0196091211828012E-4</v>
      </c>
      <c r="IC435" s="240">
        <f t="shared" ca="1" si="1086"/>
        <v>1.8620290278816606E-4</v>
      </c>
      <c r="ID435" s="240">
        <f t="shared" ca="1" si="1087"/>
        <v>-1.9244814175424252E-4</v>
      </c>
      <c r="IE435" s="240">
        <f t="shared" ca="1" si="1088"/>
        <v>2.2980573346266982E-5</v>
      </c>
      <c r="IF435" s="240">
        <f t="shared" ca="1" si="1089"/>
        <v>2.3748730487649643E-4</v>
      </c>
      <c r="IG435" s="240">
        <f t="shared" ca="1" si="1090"/>
        <v>-2.2728681550090009E-5</v>
      </c>
      <c r="IH435" s="240">
        <f t="shared" ca="1" si="1091"/>
        <v>-2.2644206661248705E-4</v>
      </c>
      <c r="II435" s="240">
        <f t="shared" ca="1" si="1092"/>
        <v>1.3277054971642442E-4</v>
      </c>
      <c r="IJ435" s="240">
        <f t="shared" ca="1" si="1093"/>
        <v>1.6192084250058502E-4</v>
      </c>
      <c r="IK435" s="240">
        <f t="shared" ca="1" si="1094"/>
        <v>-2.114576605981888E-4</v>
      </c>
      <c r="IL435" s="240">
        <f t="shared" ca="1" si="1095"/>
        <v>-5.9160801672435734E-5</v>
      </c>
      <c r="IM435" s="240">
        <f t="shared" ca="1" si="1096"/>
        <v>2.4020746506536736E-4</v>
      </c>
      <c r="IN435" s="240">
        <f t="shared" ca="1" si="1097"/>
        <v>-5.7570504478940392E-5</v>
      </c>
      <c r="IO435" s="240">
        <f t="shared" ca="1" si="1098"/>
        <v>-2.1223048199453908E-4</v>
      </c>
      <c r="IP435" s="240">
        <f t="shared" ca="1" si="1099"/>
        <v>1.6070610587091614E-4</v>
      </c>
      <c r="IQ435" s="240">
        <f t="shared" ca="1" si="1100"/>
        <v>1.3413368496240525E-4</v>
      </c>
      <c r="IR435" s="240">
        <f t="shared" ca="1" si="1101"/>
        <v>-2.258897596774246E-4</v>
      </c>
      <c r="IS435" s="240">
        <f t="shared" ca="1" si="1102"/>
        <v>-2.4360216072946093E-5</v>
      </c>
      <c r="IT435" s="240">
        <f t="shared" ca="1" si="1103"/>
        <v>2.3772785904519785E-4</v>
      </c>
      <c r="IU435" s="240">
        <f t="shared" ca="1" si="1104"/>
        <v>-9.116609984469008E-5</v>
      </c>
      <c r="IV435" s="240">
        <f t="shared" ca="1" si="1105"/>
        <v>-1.9342474836251582E-4</v>
      </c>
      <c r="IW435" s="240">
        <f t="shared" ca="1" si="1106"/>
        <v>1.8516286015442238E-4</v>
      </c>
      <c r="IX435" s="240">
        <f t="shared" ca="1" si="1107"/>
        <v>1.0344293821906982E-4</v>
      </c>
      <c r="IY435" s="240">
        <f t="shared" ca="1" si="1108"/>
        <v>-2.3543202763080706E-4</v>
      </c>
      <c r="IZ435" s="240">
        <f t="shared" ca="1" si="1109"/>
        <v>1.0967694638386232E-5</v>
      </c>
      <c r="JA435" s="240">
        <f t="shared" ca="1" si="1110"/>
        <v>2.3010216279808893E-4</v>
      </c>
      <c r="JB435" s="240">
        <f t="shared" ca="1" si="1111"/>
        <v>-1.2278822446400219E-4</v>
      </c>
    </row>
    <row r="436" spans="2:262">
      <c r="B436" s="248">
        <v>75</v>
      </c>
      <c r="C436" s="247">
        <f t="shared" si="1112"/>
        <v>1.4648437500000009E-3</v>
      </c>
      <c r="D436" s="244">
        <f t="shared" ca="1" si="855"/>
        <v>11.530595779693279</v>
      </c>
      <c r="E436" s="243">
        <f ca="1">CC361</f>
        <v>-0.46940422030672058</v>
      </c>
      <c r="F436" s="242">
        <v>75</v>
      </c>
      <c r="G436" s="240">
        <f t="shared" ca="1" si="856"/>
        <v>-5.0988145949118165E-4</v>
      </c>
      <c r="H436" s="240">
        <f t="shared" ca="1" si="857"/>
        <v>7.1148229846208148E-4</v>
      </c>
      <c r="I436" s="240">
        <f t="shared" ca="1" si="858"/>
        <v>1.3035864805638114E-4</v>
      </c>
      <c r="J436" s="240">
        <f t="shared" ca="1" si="859"/>
        <v>-7.8101892742971589E-4</v>
      </c>
      <c r="K436" s="240">
        <f t="shared" ca="1" si="860"/>
        <v>2.8625677549335294E-4</v>
      </c>
      <c r="L436" s="240">
        <f t="shared" ca="1" si="861"/>
        <v>6.2832225955430573E-4</v>
      </c>
      <c r="M436" s="240">
        <f t="shared" ca="1" si="862"/>
        <v>-6.2141990035052819E-4</v>
      </c>
      <c r="N436" s="240">
        <f t="shared" ca="1" si="863"/>
        <v>-2.9684102920977398E-4</v>
      </c>
      <c r="O436" s="240">
        <f t="shared" ca="1" si="864"/>
        <v>7.7976247921497969E-4</v>
      </c>
      <c r="P436" s="240">
        <f t="shared" ca="1" si="865"/>
        <v>-1.1910417280400654E-4</v>
      </c>
      <c r="Q436" s="240">
        <f t="shared" ca="1" si="866"/>
        <v>-7.1622927450433341E-4</v>
      </c>
      <c r="R436" s="240">
        <f t="shared" ca="1" si="867"/>
        <v>5.0115914237859941E-4</v>
      </c>
      <c r="S436" s="240">
        <f t="shared" ca="1" si="868"/>
        <v>4.488982009092288E-4</v>
      </c>
      <c r="T436" s="240">
        <f t="shared" ca="1" si="869"/>
        <v>-7.4061289635864267E-4</v>
      </c>
      <c r="U436" s="241">
        <f t="shared" ca="1" si="870"/>
        <v>-5.3836385290662037E-5</v>
      </c>
      <c r="V436" s="240">
        <f t="shared" ca="1" si="871"/>
        <v>7.6933059790534907E-4</v>
      </c>
      <c r="W436" s="240">
        <f t="shared" ca="1" si="872"/>
        <v>-3.5654418506363622E-4</v>
      </c>
      <c r="X436" s="240">
        <f t="shared" ca="1" si="873"/>
        <v>-5.79140832385422E-4</v>
      </c>
      <c r="Y436" s="240">
        <f t="shared" ca="1" si="874"/>
        <v>6.6547268180728279E-4</v>
      </c>
      <c r="Z436" s="240">
        <f t="shared" ca="1" si="875"/>
        <v>2.2416072440735154E-4</v>
      </c>
      <c r="AA436" s="240">
        <f t="shared" ca="1" si="876"/>
        <v>-7.8504573165579449E-4</v>
      </c>
      <c r="AB436" s="240">
        <f t="shared" ca="1" si="877"/>
        <v>1.9460269926027776E-4</v>
      </c>
      <c r="AC436" s="240">
        <f t="shared" ca="1" si="878"/>
        <v>6.8123968659225965E-4</v>
      </c>
      <c r="AD436" s="240">
        <f t="shared" ca="1" si="879"/>
        <v>-5.5799332988499422E-4</v>
      </c>
      <c r="AE436" s="240">
        <f t="shared" ca="1" si="880"/>
        <v>-3.8359180725980297E-4</v>
      </c>
      <c r="AF436" s="240">
        <f t="shared" ca="1" si="881"/>
        <v>7.6261098720307909E-4</v>
      </c>
      <c r="AG436" s="240">
        <f t="shared" ca="1" si="882"/>
        <v>-2.320435129536929E-5</v>
      </c>
      <c r="AH436" s="240">
        <f t="shared" ca="1" si="883"/>
        <v>-7.502331941642694E-4</v>
      </c>
      <c r="AI436" s="240">
        <f t="shared" ca="1" si="884"/>
        <v>4.2339787922487791E-4</v>
      </c>
      <c r="AJ436" s="240">
        <f t="shared" ca="1" si="885"/>
        <v>5.2438196241008975E-4</v>
      </c>
      <c r="AK436" s="240">
        <f t="shared" ca="1" si="886"/>
        <v>-7.0311659755386202E-4</v>
      </c>
      <c r="AL436" s="240">
        <f t="shared" ca="1" si="887"/>
        <v>-1.4932162929016967E-4</v>
      </c>
      <c r="AM436" s="240">
        <f t="shared" ca="1" si="888"/>
        <v>7.8276856455111407E-4</v>
      </c>
      <c r="AN436" s="240">
        <f t="shared" ca="1" si="889"/>
        <v>-2.682270953420241E-4</v>
      </c>
      <c r="AO436" s="240">
        <f t="shared" ca="1" si="890"/>
        <v>-6.3968938809480882E-4</v>
      </c>
      <c r="AP436" s="240">
        <f t="shared" ca="1" si="891"/>
        <v>6.094537365944182E-4</v>
      </c>
      <c r="AQ436" s="240">
        <f t="shared" ca="1" si="892"/>
        <v>3.1459121481385342E-4</v>
      </c>
      <c r="AR436" s="240">
        <f t="shared" ca="1" si="893"/>
        <v>-7.7726471735517684E-4</v>
      </c>
      <c r="AS436" s="240">
        <f t="shared" ca="1" si="894"/>
        <v>1.0002161729364296E-4</v>
      </c>
      <c r="AT436" s="240">
        <f t="shared" ca="1" si="895"/>
        <v>7.2391063464420646E-4</v>
      </c>
      <c r="AU436" s="240">
        <f t="shared" ca="1" si="896"/>
        <v>-4.8617402035635541E-4</v>
      </c>
      <c r="AV436" s="240">
        <f t="shared" ca="1" si="897"/>
        <v>-4.6457300748040076E-4</v>
      </c>
      <c r="AW436" s="240">
        <f t="shared" ca="1" si="898"/>
        <v>7.339891161033678E-4</v>
      </c>
      <c r="AX436" s="240">
        <f t="shared" ca="1" si="899"/>
        <v>7.3044485255423274E-5</v>
      </c>
      <c r="AY436" s="240">
        <f t="shared" ca="1" si="900"/>
        <v>-7.7295290826498214E-4</v>
      </c>
      <c r="AZ436" s="240">
        <f t="shared" ca="1" si="901"/>
        <v>3.3926831786777094E-4</v>
      </c>
      <c r="BA436" s="240">
        <f t="shared" ca="1" si="902"/>
        <v>5.9197853110021128E-4</v>
      </c>
      <c r="BB436" s="240">
        <f t="shared" ca="1" si="903"/>
        <v>-6.550447706591292E-4</v>
      </c>
      <c r="BC436" s="240">
        <f t="shared" ca="1" si="904"/>
        <v>-2.4256093699620064E-4</v>
      </c>
      <c r="BD436" s="240">
        <f t="shared" ca="1" si="905"/>
        <v>7.8443296338303074E-4</v>
      </c>
      <c r="BE436" s="240">
        <f t="shared" ca="1" si="906"/>
        <v>-1.7587562043999003E-4</v>
      </c>
      <c r="BF436" s="240">
        <f t="shared" ca="1" si="907"/>
        <v>-6.9061641998271052E-4</v>
      </c>
      <c r="BG436" s="240">
        <f t="shared" ca="1" si="908"/>
        <v>5.4426803990205626E-4</v>
      </c>
      <c r="BH436" s="240">
        <f t="shared" ca="1" si="909"/>
        <v>4.0028996052724538E-4</v>
      </c>
      <c r="BI436" s="240">
        <f t="shared" ca="1" si="910"/>
        <v>-7.5779291822553464E-4</v>
      </c>
      <c r="BJ436" s="240">
        <f t="shared" ca="1" si="911"/>
        <v>3.9361171025213216E-6</v>
      </c>
      <c r="BK436" s="240">
        <f t="shared" ca="1" si="912"/>
        <v>7.5569329293321955E-4</v>
      </c>
      <c r="BL436" s="240">
        <f t="shared" ca="1" si="913"/>
        <v>-4.0704220102953323E-4</v>
      </c>
      <c r="BM436" s="240">
        <f t="shared" ca="1" si="914"/>
        <v>-5.3856659724274341E-4</v>
      </c>
      <c r="BN436" s="240">
        <f t="shared" ca="1" si="915"/>
        <v>6.9432736549849769E-4</v>
      </c>
      <c r="BO436" s="240">
        <f t="shared" ca="1" si="916"/>
        <v>1.6819466475796778E-4</v>
      </c>
      <c r="BP436" s="240">
        <f t="shared" ca="1" si="917"/>
        <v>-7.8404669115882857E-4</v>
      </c>
      <c r="BQ436" s="240">
        <f t="shared" ca="1" si="918"/>
        <v>2.5003584521811697E-4</v>
      </c>
      <c r="BR436" s="240">
        <f t="shared" ca="1" si="919"/>
        <v>6.5067119166744886E-4</v>
      </c>
      <c r="BS436" s="240">
        <f t="shared" ca="1" si="920"/>
        <v>-5.9712046069631706E-4</v>
      </c>
      <c r="BT436" s="240">
        <f t="shared" ca="1" si="921"/>
        <v>-3.3215190243345222E-4</v>
      </c>
      <c r="BU436" s="240">
        <f t="shared" ca="1" si="922"/>
        <v>7.7429876029343962E-4</v>
      </c>
      <c r="BV436" s="240">
        <f t="shared" ca="1" si="923"/>
        <v>-8.0878812501068102E-5</v>
      </c>
      <c r="BW436" s="240">
        <f t="shared" ca="1" si="924"/>
        <v>-7.3115593808653211E-4</v>
      </c>
      <c r="BX436" s="240">
        <f t="shared" ca="1" si="925"/>
        <v>4.7089604528347055E-4</v>
      </c>
      <c r="BY436" s="240">
        <f t="shared" ca="1" si="926"/>
        <v>4.7996797264337001E-4</v>
      </c>
      <c r="BZ436" s="240">
        <f t="shared" ca="1" si="927"/>
        <v>-7.2692320825017837E-4</v>
      </c>
      <c r="CA436" s="240">
        <f t="shared" ca="1" si="928"/>
        <v>-9.2208585953570152E-5</v>
      </c>
      <c r="CB436" s="240">
        <f t="shared" ca="1" si="929"/>
        <v>7.7610962069524724E-4</v>
      </c>
      <c r="CC436" s="240">
        <f t="shared" ca="1" si="930"/>
        <v>-3.2178808812329668E-4</v>
      </c>
      <c r="CD436" s="240">
        <f t="shared" ca="1" si="931"/>
        <v>-6.0445964408337594E-4</v>
      </c>
      <c r="CE436" s="240">
        <f t="shared" ca="1" si="932"/>
        <v>6.4422228503483218E-4</v>
      </c>
      <c r="CF436" s="240">
        <f t="shared" ca="1" si="933"/>
        <v>2.6081503994652484E-4</v>
      </c>
      <c r="CG436" s="240">
        <f t="shared" ca="1" si="934"/>
        <v>-7.8334768202496189E-4</v>
      </c>
      <c r="CH436" s="240">
        <f t="shared" ca="1" si="935"/>
        <v>1.5704260072236235E-4</v>
      </c>
      <c r="CI436" s="240">
        <f t="shared" ca="1" si="936"/>
        <v>6.9957715186557779E-4</v>
      </c>
      <c r="CJ436" s="240">
        <f t="shared" ca="1" si="937"/>
        <v>-5.3021490320336571E-4</v>
      </c>
      <c r="CK436" s="240">
        <f t="shared" ca="1" si="938"/>
        <v>-4.1674699409026687E-4</v>
      </c>
      <c r="CL436" s="240">
        <f t="shared" ca="1" si="939"/>
        <v>7.5251838312975338E-4</v>
      </c>
      <c r="CM436" s="240">
        <f t="shared" ca="1" si="940"/>
        <v>1.5334488060099482E-5</v>
      </c>
      <c r="CN436" s="240">
        <f t="shared" ca="1" si="941"/>
        <v>-7.6069819031969726E-4</v>
      </c>
      <c r="CO436" s="240">
        <f t="shared" ca="1" si="942"/>
        <v>3.9044133583257648E-4</v>
      </c>
      <c r="CP436" s="240">
        <f t="shared" ca="1" si="943"/>
        <v>5.5242681969552788E-4</v>
      </c>
      <c r="CQ436" s="240">
        <f t="shared" ca="1" si="944"/>
        <v>-6.851198966007319E-4</v>
      </c>
      <c r="CR436" s="240">
        <f t="shared" ca="1" si="945"/>
        <v>-1.8696638604891934E-4</v>
      </c>
      <c r="CS436" s="240">
        <f t="shared" ca="1" si="946"/>
        <v>7.8485253735718246E-4</v>
      </c>
      <c r="CT436" s="240">
        <f t="shared" ca="1" si="947"/>
        <v>-2.3169398285048231E-4</v>
      </c>
      <c r="CU436" s="240">
        <f t="shared" ca="1" si="948"/>
        <v>-6.6126105524439121E-4</v>
      </c>
      <c r="CV436" s="240">
        <f t="shared" ca="1" si="949"/>
        <v>5.8442750176047886E-4</v>
      </c>
      <c r="CW436" s="240">
        <f t="shared" ca="1" si="950"/>
        <v>3.4951251416699458E-4</v>
      </c>
      <c r="CX436" s="240">
        <f t="shared" ca="1" si="951"/>
        <v>-7.708663946113972E-4</v>
      </c>
      <c r="CY436" s="240">
        <f t="shared" ca="1" si="952"/>
        <v>6.16872893360962E-5</v>
      </c>
      <c r="CZ436" s="240">
        <f t="shared" ca="1" si="953"/>
        <v>7.3796082053143952E-4</v>
      </c>
      <c r="DA436" s="240">
        <f t="shared" ca="1" si="954"/>
        <v>-4.5533442004084412E-4</v>
      </c>
      <c r="DB436" s="240">
        <f t="shared" ca="1" si="955"/>
        <v>-4.9507382304677739E-4</v>
      </c>
      <c r="DC436" s="240">
        <f t="shared" ca="1" si="956"/>
        <v>7.1941942903773536E-4</v>
      </c>
      <c r="DD436" s="240">
        <f t="shared" ca="1" si="957"/>
        <v>1.113171436474398E-4</v>
      </c>
      <c r="DE436" s="240">
        <f t="shared" ca="1" si="958"/>
        <v>-7.7879883371061338E-4</v>
      </c>
      <c r="DF436" s="240">
        <f t="shared" ca="1" si="959"/>
        <v>3.0411402526695842E-4</v>
      </c>
      <c r="DG436" s="240">
        <f t="shared" ca="1" si="960"/>
        <v>6.1657665317913922E-4</v>
      </c>
      <c r="DH436" s="240">
        <f t="shared" ca="1" si="961"/>
        <v>-6.330117439950529E-4</v>
      </c>
      <c r="DI436" s="240">
        <f t="shared" ca="1" si="962"/>
        <v>-2.7891203766929854E-4</v>
      </c>
      <c r="DJ436" s="240">
        <f t="shared" ca="1" si="963"/>
        <v>7.817905413144982E-4</v>
      </c>
      <c r="DK436" s="240">
        <f t="shared" ca="1" si="964"/>
        <v>-1.3811498441426045E-4</v>
      </c>
      <c r="DL436" s="240">
        <f t="shared" ca="1" si="965"/>
        <v>-7.0811648463103589E-4</v>
      </c>
      <c r="DM436" s="240">
        <f t="shared" ca="1" si="966"/>
        <v>5.1584238487300572E-4</v>
      </c>
      <c r="DN436" s="240">
        <f t="shared" ca="1" si="967"/>
        <v>4.3295299484722241E-4</v>
      </c>
      <c r="DO436" s="240">
        <f t="shared" ca="1" si="968"/>
        <v>-7.4679055909844939E-4</v>
      </c>
      <c r="DP436" s="240">
        <f t="shared" ca="1" si="969"/>
        <v>-3.4595856300494979E-5</v>
      </c>
      <c r="DQ436" s="240">
        <f t="shared" ca="1" si="970"/>
        <v>7.6524487156066391E-4</v>
      </c>
      <c r="DR436" s="240">
        <f t="shared" ca="1" si="971"/>
        <v>-3.7360528337445611E-4</v>
      </c>
      <c r="DS436" s="240">
        <f t="shared" ca="1" si="972"/>
        <v>-5.6595428088868896E-4</v>
      </c>
      <c r="DT436" s="240">
        <f t="shared" ca="1" si="973"/>
        <v>6.7549973709553693E-4</v>
      </c>
      <c r="DU436" s="240">
        <f t="shared" ca="1" si="974"/>
        <v>2.0562548578003845E-4</v>
      </c>
      <c r="DV436" s="240">
        <f t="shared" ca="1" si="975"/>
        <v>-7.8518561773455956E-4</v>
      </c>
      <c r="DW436" s="240">
        <f t="shared" ca="1" si="976"/>
        <v>2.1321255669118507E-4</v>
      </c>
      <c r="DX436" s="240">
        <f t="shared" ca="1" si="977"/>
        <v>6.7145259988779786E-4</v>
      </c>
      <c r="DY436" s="240">
        <f t="shared" ca="1" si="978"/>
        <v>-5.7138250555072482E-4</v>
      </c>
      <c r="DZ436" s="240">
        <f t="shared" ca="1" si="979"/>
        <v>-3.666625926311074E-4</v>
      </c>
      <c r="EA436" s="240">
        <f t="shared" ca="1" si="980"/>
        <v>7.6696968783779187E-4</v>
      </c>
      <c r="EB436" s="240">
        <f t="shared" ca="1" si="981"/>
        <v>-4.2458608054664608E-5</v>
      </c>
      <c r="EC436" s="240">
        <f t="shared" ca="1" si="982"/>
        <v>-7.4432118297218714E-4</v>
      </c>
      <c r="ED436" s="240">
        <f t="shared" ca="1" si="983"/>
        <v>4.3949851836963571E-4</v>
      </c>
      <c r="EE436" s="240">
        <f t="shared" ca="1" si="984"/>
        <v>5.0988145949118404E-4</v>
      </c>
      <c r="EF436" s="240">
        <f t="shared" ca="1" si="985"/>
        <v>-7.1148229846207368E-4</v>
      </c>
      <c r="EG436" s="240">
        <f t="shared" ca="1" si="986"/>
        <v>-1.3035864805639242E-4</v>
      </c>
      <c r="EH436" s="240">
        <f t="shared" ca="1" si="987"/>
        <v>7.8101892742971633E-4</v>
      </c>
      <c r="EI436" s="240">
        <f t="shared" ca="1" si="988"/>
        <v>-2.8625677549333451E-4</v>
      </c>
      <c r="EJ436" s="240">
        <f t="shared" ca="1" si="989"/>
        <v>-6.2832225955431343E-4</v>
      </c>
      <c r="EK436" s="240">
        <f t="shared" ca="1" si="990"/>
        <v>6.2141990035052461E-4</v>
      </c>
      <c r="EL436" s="240">
        <f t="shared" ca="1" si="991"/>
        <v>2.96841029209773E-4</v>
      </c>
      <c r="EM436" s="240">
        <f t="shared" ca="1" si="992"/>
        <v>-7.7976247921497785E-4</v>
      </c>
      <c r="EN436" s="240">
        <f t="shared" ca="1" si="993"/>
        <v>1.1910417280399938E-4</v>
      </c>
      <c r="EO436" s="240">
        <f t="shared" ca="1" si="994"/>
        <v>7.1622927450433287E-4</v>
      </c>
      <c r="EP436" s="240">
        <f t="shared" ca="1" si="995"/>
        <v>-5.0115914237858748E-4</v>
      </c>
      <c r="EQ436" s="240">
        <f t="shared" ca="1" si="996"/>
        <v>-4.4889820090923704E-4</v>
      </c>
      <c r="ER436" s="240">
        <f t="shared" ca="1" si="997"/>
        <v>7.4061289635864213E-4</v>
      </c>
      <c r="ES436" s="240">
        <f t="shared" ca="1" si="998"/>
        <v>5.3836385290655315E-5</v>
      </c>
      <c r="ET436" s="240">
        <f t="shared" ca="1" si="999"/>
        <v>-7.6933059790534658E-4</v>
      </c>
      <c r="EU436" s="240">
        <f t="shared" ca="1" si="1000"/>
        <v>3.5654418506361242E-4</v>
      </c>
      <c r="EV436" s="240">
        <f t="shared" ca="1" si="1001"/>
        <v>5.7914083238543631E-4</v>
      </c>
      <c r="EW436" s="240">
        <f t="shared" ca="1" si="1002"/>
        <v>-6.6547268180727759E-4</v>
      </c>
      <c r="EX436" s="240">
        <f t="shared" ca="1" si="1003"/>
        <v>-2.2416072440735582E-4</v>
      </c>
      <c r="EY436" s="240">
        <f t="shared" ca="1" si="1004"/>
        <v>7.850457316557946E-4</v>
      </c>
      <c r="EZ436" s="240">
        <f t="shared" ca="1" si="1005"/>
        <v>-1.9460269926028972E-4</v>
      </c>
      <c r="FA436" s="240">
        <f t="shared" ca="1" si="1006"/>
        <v>-6.8123968659227299E-4</v>
      </c>
      <c r="FB436" s="240">
        <f t="shared" ca="1" si="1007"/>
        <v>5.5799332988497937E-4</v>
      </c>
      <c r="FC436" s="240">
        <f t="shared" ca="1" si="1008"/>
        <v>3.8359180725981663E-4</v>
      </c>
      <c r="FD436" s="240">
        <f t="shared" ca="1" si="1009"/>
        <v>-7.6261098720307671E-4</v>
      </c>
      <c r="FE436" s="240">
        <f t="shared" ca="1" si="1010"/>
        <v>2.3204351295370374E-5</v>
      </c>
      <c r="FF436" s="240">
        <f t="shared" ca="1" si="1011"/>
        <v>7.5023319416426734E-4</v>
      </c>
      <c r="FG436" s="240">
        <f t="shared" ca="1" si="1012"/>
        <v>-4.2339787922485069E-4</v>
      </c>
      <c r="FH436" s="240">
        <f t="shared" ca="1" si="1013"/>
        <v>-5.2438196241010547E-4</v>
      </c>
      <c r="FI436" s="240">
        <f t="shared" ca="1" si="1014"/>
        <v>7.0311659755385508E-4</v>
      </c>
      <c r="FJ436" s="240">
        <f t="shared" ca="1" si="1015"/>
        <v>1.4932162929017948E-4</v>
      </c>
      <c r="FK436" s="240">
        <f t="shared" ca="1" si="1016"/>
        <v>-7.8276856455111428E-4</v>
      </c>
      <c r="FL436" s="240">
        <f t="shared" ca="1" si="1017"/>
        <v>2.6822709534202519E-4</v>
      </c>
      <c r="FM436" s="240">
        <f t="shared" ca="1" si="1018"/>
        <v>6.3968938809480166E-4</v>
      </c>
      <c r="FN436" s="240">
        <f t="shared" ca="1" si="1019"/>
        <v>-6.0945373659439792E-4</v>
      </c>
      <c r="FO436" s="240">
        <f t="shared" ca="1" si="1020"/>
        <v>-3.1459121481387288E-4</v>
      </c>
      <c r="FP436" s="240">
        <f t="shared" ca="1" si="1021"/>
        <v>7.7726471735517543E-4</v>
      </c>
      <c r="FQ436" s="240">
        <f t="shared" ca="1" si="1022"/>
        <v>-1.0002161729363298E-4</v>
      </c>
      <c r="FR436" s="240">
        <f t="shared" ca="1" si="1023"/>
        <v>-7.2391063464420603E-4</v>
      </c>
      <c r="FS436" s="240">
        <f t="shared" ca="1" si="1024"/>
        <v>4.8617402035636506E-4</v>
      </c>
      <c r="FT436" s="240">
        <f t="shared" ca="1" si="1025"/>
        <v>4.6457300748042679E-4</v>
      </c>
      <c r="FU436" s="240">
        <f t="shared" ca="1" si="1026"/>
        <v>-7.3398911610336043E-4</v>
      </c>
      <c r="FV436" s="240">
        <f t="shared" ca="1" si="1027"/>
        <v>-7.3044485255433194E-5</v>
      </c>
      <c r="FW436" s="240">
        <f t="shared" ca="1" si="1028"/>
        <v>7.7295290826498388E-4</v>
      </c>
      <c r="FX436" s="240">
        <f t="shared" ca="1" si="1029"/>
        <v>-3.3926831786777192E-4</v>
      </c>
      <c r="FY436" s="240">
        <f t="shared" ca="1" si="1030"/>
        <v>-5.9197853110021053E-4</v>
      </c>
      <c r="FZ436" s="240">
        <f t="shared" ca="1" si="1031"/>
        <v>6.5504477065911142E-4</v>
      </c>
      <c r="GA436" s="240">
        <f t="shared" ca="1" si="1032"/>
        <v>2.4256093699622075E-4</v>
      </c>
      <c r="GB436" s="240">
        <f t="shared" ca="1" si="1033"/>
        <v>-7.8443296338302976E-4</v>
      </c>
      <c r="GC436" s="240">
        <f t="shared" ca="1" si="1034"/>
        <v>1.758756204399803E-4</v>
      </c>
      <c r="GD436" s="240">
        <f t="shared" ca="1" si="1035"/>
        <v>6.9061641998271529E-4</v>
      </c>
      <c r="GE436" s="240">
        <f t="shared" ca="1" si="1036"/>
        <v>-5.4426803990205701E-4</v>
      </c>
      <c r="GF436" s="240">
        <f t="shared" ca="1" si="1037"/>
        <v>-4.0028996052723475E-4</v>
      </c>
      <c r="GG436" s="240">
        <f t="shared" ca="1" si="1038"/>
        <v>7.5779291822552618E-4</v>
      </c>
      <c r="GH436" s="240">
        <f t="shared" ca="1" si="1039"/>
        <v>-3.9361171025001796E-6</v>
      </c>
      <c r="GI436" s="240">
        <f t="shared" ca="1" si="1040"/>
        <v>-7.5569329293322227E-4</v>
      </c>
      <c r="GJ436" s="240">
        <f t="shared" ca="1" si="1041"/>
        <v>4.0704220102952466E-4</v>
      </c>
      <c r="GK436" s="240">
        <f t="shared" ca="1" si="1042"/>
        <v>5.3856659724274255E-4</v>
      </c>
      <c r="GL436" s="240">
        <f t="shared" ca="1" si="1043"/>
        <v>-6.9432736549850343E-4</v>
      </c>
      <c r="GM436" s="240">
        <f t="shared" ca="1" si="1044"/>
        <v>-1.6819466475799939E-4</v>
      </c>
      <c r="GN436" s="240">
        <f t="shared" ca="1" si="1045"/>
        <v>7.8404669115882976E-4</v>
      </c>
      <c r="GO436" s="240">
        <f t="shared" ca="1" si="1046"/>
        <v>-2.5003584521809692E-4</v>
      </c>
      <c r="GP436" s="240">
        <f t="shared" ca="1" si="1047"/>
        <v>-6.5067119166745439E-4</v>
      </c>
      <c r="GQ436" s="240">
        <f t="shared" ca="1" si="1048"/>
        <v>5.9712046069631771E-4</v>
      </c>
      <c r="GR436" s="240">
        <f t="shared" ca="1" si="1049"/>
        <v>3.3215190243345119E-4</v>
      </c>
      <c r="GS436" s="240">
        <f t="shared" ca="1" si="1050"/>
        <v>-7.7429876029344168E-4</v>
      </c>
      <c r="GT436" s="240">
        <f t="shared" ca="1" si="1051"/>
        <v>8.0878812501035955E-5</v>
      </c>
      <c r="GU436" s="240">
        <f t="shared" ca="1" si="1052"/>
        <v>7.3115593808653981E-4</v>
      </c>
      <c r="GV436" s="240">
        <f t="shared" ca="1" si="1053"/>
        <v>-4.7089604528346253E-4</v>
      </c>
      <c r="GW436" s="240">
        <f t="shared" ca="1" si="1054"/>
        <v>-4.7996797264337793E-4</v>
      </c>
      <c r="GX436" s="240">
        <f t="shared" ca="1" si="1055"/>
        <v>7.2692320825017457E-4</v>
      </c>
      <c r="GY436" s="240">
        <f t="shared" ca="1" si="1056"/>
        <v>9.2208585953557954E-5</v>
      </c>
      <c r="GZ436" s="240">
        <f t="shared" ca="1" si="1057"/>
        <v>-7.7610962069525212E-4</v>
      </c>
      <c r="HA436" s="240">
        <f t="shared" ca="1" si="1058"/>
        <v>3.2178808812326714E-4</v>
      </c>
      <c r="HB436" s="240">
        <f t="shared" ca="1" si="1059"/>
        <v>6.0445964408338234E-4</v>
      </c>
      <c r="HC436" s="240">
        <f t="shared" ca="1" si="1060"/>
        <v>-6.4422228503482654E-4</v>
      </c>
      <c r="HD436" s="240">
        <f t="shared" ca="1" si="1061"/>
        <v>-2.6081503994653432E-4</v>
      </c>
      <c r="HE436" s="240">
        <f t="shared" ca="1" si="1062"/>
        <v>7.8334768202496276E-4</v>
      </c>
      <c r="HF436" s="240">
        <f t="shared" ca="1" si="1063"/>
        <v>-1.5704260072237438E-4</v>
      </c>
      <c r="HG436" s="240">
        <f t="shared" ca="1" si="1064"/>
        <v>-6.9957715186559253E-4</v>
      </c>
      <c r="HH436" s="240">
        <f t="shared" ca="1" si="1065"/>
        <v>5.3021490320335823E-4</v>
      </c>
      <c r="HI436" s="240">
        <f t="shared" ca="1" si="1066"/>
        <v>4.1674699409027549E-4</v>
      </c>
      <c r="HJ436" s="240">
        <f t="shared" ca="1" si="1067"/>
        <v>-7.5251838312975056E-4</v>
      </c>
      <c r="HK436" s="240">
        <f t="shared" ca="1" si="1068"/>
        <v>-1.5334488060087068E-5</v>
      </c>
      <c r="HL436" s="240">
        <f t="shared" ca="1" si="1069"/>
        <v>7.6069819031969422E-4</v>
      </c>
      <c r="HM436" s="240">
        <f t="shared" ca="1" si="1070"/>
        <v>-3.9044133583254845E-4</v>
      </c>
      <c r="HN436" s="240">
        <f t="shared" ca="1" si="1071"/>
        <v>-5.5242681969553504E-4</v>
      </c>
      <c r="HO436" s="240">
        <f t="shared" ca="1" si="1072"/>
        <v>6.8511989660072713E-4</v>
      </c>
      <c r="HP436" s="240">
        <f t="shared" ca="1" si="1073"/>
        <v>1.8696638604892904E-4</v>
      </c>
      <c r="HQ436" s="240">
        <f t="shared" ca="1" si="1074"/>
        <v>-7.8485253735718268E-4</v>
      </c>
      <c r="HR436" s="240">
        <f t="shared" ca="1" si="1075"/>
        <v>2.3169398285049407E-4</v>
      </c>
      <c r="HS436" s="240">
        <f t="shared" ca="1" si="1076"/>
        <v>6.6126105524440867E-4</v>
      </c>
      <c r="HT436" s="240">
        <f t="shared" ca="1" si="1077"/>
        <v>-5.8442750176045729E-4</v>
      </c>
      <c r="HU436" s="240">
        <f t="shared" ca="1" si="1078"/>
        <v>-3.4951251416700358E-4</v>
      </c>
      <c r="HV436" s="240">
        <f t="shared" ca="1" si="1079"/>
        <v>7.7086639461139525E-4</v>
      </c>
      <c r="HW436" s="240">
        <f t="shared" ca="1" si="1080"/>
        <v>-6.1687289336086225E-5</v>
      </c>
      <c r="HX436" s="240">
        <f t="shared" ca="1" si="1081"/>
        <v>-7.3796082053143529E-4</v>
      </c>
      <c r="HY436" s="240">
        <f t="shared" ca="1" si="1082"/>
        <v>4.5533442004085415E-4</v>
      </c>
      <c r="HZ436" s="240">
        <f t="shared" ca="1" si="1083"/>
        <v>4.9507382304680254E-4</v>
      </c>
      <c r="IA436" s="240">
        <f t="shared" ca="1" si="1084"/>
        <v>-7.1941942903773134E-4</v>
      </c>
      <c r="IB436" s="240">
        <f t="shared" ca="1" si="1085"/>
        <v>-1.1131714364744972E-4</v>
      </c>
      <c r="IC436" s="240">
        <f t="shared" ca="1" si="1086"/>
        <v>7.7879883371061458E-4</v>
      </c>
      <c r="ID436" s="240">
        <f t="shared" ca="1" si="1087"/>
        <v>-3.041140252669492E-4</v>
      </c>
      <c r="IE436" s="240">
        <f t="shared" ca="1" si="1088"/>
        <v>-5.3380902265249457E-4</v>
      </c>
      <c r="IF436" s="240">
        <f t="shared" ca="1" si="1089"/>
        <v>6.3301174399503371E-4</v>
      </c>
      <c r="IG436" s="240">
        <f t="shared" ca="1" si="1090"/>
        <v>2.7891203766932873E-4</v>
      </c>
      <c r="IH436" s="240">
        <f t="shared" ca="1" si="1091"/>
        <v>-7.8179054131449722E-4</v>
      </c>
      <c r="II436" s="240">
        <f t="shared" ca="1" si="1092"/>
        <v>1.3811498441425064E-4</v>
      </c>
      <c r="IJ436" s="240">
        <f t="shared" ca="1" si="1093"/>
        <v>7.0811648463104011E-4</v>
      </c>
      <c r="IK436" s="240">
        <f t="shared" ca="1" si="1094"/>
        <v>-5.1584238487301505E-4</v>
      </c>
      <c r="IL436" s="240">
        <f t="shared" ca="1" si="1095"/>
        <v>-4.329529948472493E-4</v>
      </c>
      <c r="IM436" s="240">
        <f t="shared" ca="1" si="1096"/>
        <v>7.4679055909843942E-4</v>
      </c>
      <c r="IN436" s="240">
        <f t="shared" ca="1" si="1097"/>
        <v>3.4595856300505008E-5</v>
      </c>
      <c r="IO436" s="240">
        <f t="shared" ca="1" si="1098"/>
        <v>-7.6524487156066608E-4</v>
      </c>
      <c r="IP436" s="240">
        <f t="shared" ca="1" si="1099"/>
        <v>3.7360528337444728E-4</v>
      </c>
      <c r="IQ436" s="240">
        <f t="shared" ca="1" si="1100"/>
        <v>5.6595428088868039E-4</v>
      </c>
      <c r="IR436" s="240">
        <f t="shared" ca="1" si="1101"/>
        <v>-6.7549973709554311E-4</v>
      </c>
      <c r="IS436" s="240">
        <f t="shared" ca="1" si="1102"/>
        <v>-2.0562548578006962E-4</v>
      </c>
      <c r="IT436" s="240">
        <f t="shared" ca="1" si="1103"/>
        <v>7.8518561773455967E-4</v>
      </c>
      <c r="IU436" s="240">
        <f t="shared" ca="1" si="1104"/>
        <v>-2.1321255669117548E-4</v>
      </c>
      <c r="IV436" s="240">
        <f t="shared" ca="1" si="1105"/>
        <v>-6.7145259988780307E-4</v>
      </c>
      <c r="IW436" s="240">
        <f t="shared" ca="1" si="1106"/>
        <v>5.7138250555071799E-4</v>
      </c>
      <c r="IX436" s="240">
        <f t="shared" ca="1" si="1107"/>
        <v>3.6666259263109656E-4</v>
      </c>
      <c r="IY436" s="240">
        <f t="shared" ca="1" si="1108"/>
        <v>-7.6696968783778493E-4</v>
      </c>
      <c r="IZ436" s="240">
        <f t="shared" ca="1" si="1109"/>
        <v>4.2458608054632299E-5</v>
      </c>
      <c r="JA436" s="240">
        <f t="shared" ca="1" si="1110"/>
        <v>7.443211829721904E-4</v>
      </c>
      <c r="JB436" s="240">
        <f t="shared" ca="1" si="1111"/>
        <v>-4.3949851836962741E-4</v>
      </c>
    </row>
    <row r="437" spans="2:262">
      <c r="B437" s="248">
        <v>76</v>
      </c>
      <c r="C437" s="247">
        <f t="shared" si="1112"/>
        <v>1.4843750000000009E-3</v>
      </c>
      <c r="D437" s="244">
        <f t="shared" ca="1" si="855"/>
        <v>11.514951334747575</v>
      </c>
      <c r="E437" s="243">
        <f ca="1">CD361</f>
        <v>-0.4850486652524244</v>
      </c>
      <c r="F437" s="242">
        <v>76</v>
      </c>
      <c r="G437" s="240">
        <f t="shared" ca="1" si="856"/>
        <v>-3.027368275223239E-4</v>
      </c>
      <c r="H437" s="240">
        <f t="shared" ca="1" si="857"/>
        <v>3.9733570242322312E-4</v>
      </c>
      <c r="I437" s="240">
        <f t="shared" ca="1" si="858"/>
        <v>7.2055895243123137E-5</v>
      </c>
      <c r="J437" s="240">
        <f t="shared" ca="1" si="859"/>
        <v>-4.3916914701308578E-4</v>
      </c>
      <c r="K437" s="240">
        <f t="shared" ca="1" si="860"/>
        <v>1.8291225295849936E-4</v>
      </c>
      <c r="L437" s="240">
        <f t="shared" ca="1" si="861"/>
        <v>3.3297589838119691E-4</v>
      </c>
      <c r="M437" s="240">
        <f t="shared" ca="1" si="862"/>
        <v>-3.762278553486995E-4</v>
      </c>
      <c r="N437" s="240">
        <f t="shared" ca="1" si="863"/>
        <v>-1.1454953525312541E-4</v>
      </c>
      <c r="O437" s="240">
        <f t="shared" ca="1" si="864"/>
        <v>4.4273180508990395E-4</v>
      </c>
      <c r="P437" s="240">
        <f t="shared" ca="1" si="865"/>
        <v>-1.4248698304849183E-4</v>
      </c>
      <c r="Q437" s="240">
        <f t="shared" ca="1" si="866"/>
        <v>-3.6000822931551768E-4</v>
      </c>
      <c r="R437" s="240">
        <f t="shared" ca="1" si="867"/>
        <v>3.5149672836010191E-4</v>
      </c>
      <c r="S437" s="240">
        <f t="shared" ca="1" si="868"/>
        <v>1.5594000061949399E-4</v>
      </c>
      <c r="T437" s="240">
        <f t="shared" ca="1" si="869"/>
        <v>-4.4203071386188296E-4</v>
      </c>
      <c r="U437" s="241">
        <f t="shared" ca="1" si="870"/>
        <v>1.0068948560041774E-4</v>
      </c>
      <c r="V437" s="240">
        <f t="shared" ca="1" si="871"/>
        <v>3.8357348420101263E-4</v>
      </c>
      <c r="W437" s="240">
        <f t="shared" ca="1" si="872"/>
        <v>-3.2338049572973939E-4</v>
      </c>
      <c r="X437" s="240">
        <f t="shared" ca="1" si="873"/>
        <v>-1.958286785344213E-4</v>
      </c>
      <c r="Y437" s="240">
        <f t="shared" ca="1" si="874"/>
        <v>4.370726252208041E-4</v>
      </c>
      <c r="Z437" s="240">
        <f t="shared" ca="1" si="875"/>
        <v>-5.7922293363542868E-5</v>
      </c>
      <c r="AA437" s="240">
        <f t="shared" ca="1" si="876"/>
        <v>-4.0344471675105627E-4</v>
      </c>
      <c r="AB437" s="240">
        <f t="shared" ca="1" si="877"/>
        <v>2.9214993214773737E-4</v>
      </c>
      <c r="AC437" s="240">
        <f t="shared" ca="1" si="878"/>
        <v>2.3383141922421713E-4</v>
      </c>
      <c r="AD437" s="240">
        <f t="shared" ca="1" si="879"/>
        <v>-4.2790528827064798E-4</v>
      </c>
      <c r="AE437" s="240">
        <f t="shared" ca="1" si="880"/>
        <v>1.4597277778025987E-5</v>
      </c>
      <c r="AF437" s="240">
        <f t="shared" ca="1" si="881"/>
        <v>4.1943055613347102E-4</v>
      </c>
      <c r="AG437" s="240">
        <f t="shared" ca="1" si="882"/>
        <v>-2.5810580501375543E-4</v>
      </c>
      <c r="AH437" s="240">
        <f t="shared" ca="1" si="883"/>
        <v>-2.6958223552163007E-4</v>
      </c>
      <c r="AI437" s="240">
        <f t="shared" ca="1" si="884"/>
        <v>4.1461698947762075E-4</v>
      </c>
      <c r="AJ437" s="240">
        <f t="shared" ca="1" si="885"/>
        <v>2.8868317572173889E-5</v>
      </c>
      <c r="AK437" s="240">
        <f t="shared" ca="1" si="886"/>
        <v>-4.3137704997625554E-4</v>
      </c>
      <c r="AL437" s="240">
        <f t="shared" ca="1" si="887"/>
        <v>2.2157597788250574E-4</v>
      </c>
      <c r="AM437" s="240">
        <f t="shared" ca="1" si="888"/>
        <v>3.0273682752232661E-4</v>
      </c>
      <c r="AN437" s="240">
        <f t="shared" ca="1" si="889"/>
        <v>-3.9733570242322231E-4</v>
      </c>
      <c r="AO437" s="240">
        <f t="shared" ca="1" si="890"/>
        <v>-7.2055895243123029E-5</v>
      </c>
      <c r="AP437" s="240">
        <f t="shared" ca="1" si="891"/>
        <v>4.3916914701308595E-4</v>
      </c>
      <c r="AQ437" s="240">
        <f t="shared" ca="1" si="892"/>
        <v>-1.8291225295849698E-4</v>
      </c>
      <c r="AR437" s="240">
        <f t="shared" ca="1" si="893"/>
        <v>-3.3297589838119919E-4</v>
      </c>
      <c r="AS437" s="240">
        <f t="shared" ca="1" si="894"/>
        <v>3.7622785534869728E-4</v>
      </c>
      <c r="AT437" s="240">
        <f t="shared" ca="1" si="895"/>
        <v>1.1454953525312481E-4</v>
      </c>
      <c r="AU437" s="240">
        <f t="shared" ca="1" si="896"/>
        <v>-4.42731805089904E-4</v>
      </c>
      <c r="AV437" s="240">
        <f t="shared" ca="1" si="897"/>
        <v>1.4248698304848939E-4</v>
      </c>
      <c r="AW437" s="240">
        <f t="shared" ca="1" si="898"/>
        <v>3.6000822931551914E-4</v>
      </c>
      <c r="AX437" s="240">
        <f t="shared" ca="1" si="899"/>
        <v>-3.5149672836009931E-4</v>
      </c>
      <c r="AY437" s="240">
        <f t="shared" ca="1" si="900"/>
        <v>-1.5594000061949935E-4</v>
      </c>
      <c r="AZ437" s="240">
        <f t="shared" ca="1" si="901"/>
        <v>4.4203071386188296E-4</v>
      </c>
      <c r="BA437" s="240">
        <f t="shared" ca="1" si="902"/>
        <v>-1.0068948560041674E-4</v>
      </c>
      <c r="BB437" s="240">
        <f t="shared" ca="1" si="903"/>
        <v>-3.8357348420101393E-4</v>
      </c>
      <c r="BC437" s="240">
        <f t="shared" ca="1" si="904"/>
        <v>3.2338049572973651E-4</v>
      </c>
      <c r="BD437" s="240">
        <f t="shared" ca="1" si="905"/>
        <v>1.9582867853442645E-4</v>
      </c>
      <c r="BE437" s="240">
        <f t="shared" ca="1" si="906"/>
        <v>-4.3707262522080421E-4</v>
      </c>
      <c r="BF437" s="240">
        <f t="shared" ca="1" si="907"/>
        <v>5.7922293363540266E-5</v>
      </c>
      <c r="BG437" s="240">
        <f t="shared" ca="1" si="908"/>
        <v>4.0344471675105736E-4</v>
      </c>
      <c r="BH437" s="240">
        <f t="shared" ca="1" si="909"/>
        <v>-2.9214993214773542E-4</v>
      </c>
      <c r="BI437" s="240">
        <f t="shared" ca="1" si="910"/>
        <v>-2.3383141922422206E-4</v>
      </c>
      <c r="BJ437" s="240">
        <f t="shared" ca="1" si="911"/>
        <v>4.2790528827064647E-4</v>
      </c>
      <c r="BK437" s="240">
        <f t="shared" ca="1" si="912"/>
        <v>-1.4597277778026502E-5</v>
      </c>
      <c r="BL437" s="240">
        <f t="shared" ca="1" si="913"/>
        <v>-4.1943055613347194E-4</v>
      </c>
      <c r="BM437" s="240">
        <f t="shared" ca="1" si="914"/>
        <v>2.5810580501375331E-4</v>
      </c>
      <c r="BN437" s="240">
        <f t="shared" ca="1" si="915"/>
        <v>2.6958223552163213E-4</v>
      </c>
      <c r="BO437" s="240">
        <f t="shared" ca="1" si="916"/>
        <v>-4.1461698947761874E-4</v>
      </c>
      <c r="BP437" s="240">
        <f t="shared" ca="1" si="917"/>
        <v>-2.8868317572173374E-5</v>
      </c>
      <c r="BQ437" s="240">
        <f t="shared" ca="1" si="918"/>
        <v>4.3137704997625614E-4</v>
      </c>
      <c r="BR437" s="240">
        <f t="shared" ca="1" si="919"/>
        <v>-2.2157597788250349E-4</v>
      </c>
      <c r="BS437" s="240">
        <f t="shared" ca="1" si="920"/>
        <v>-3.0273682752232856E-4</v>
      </c>
      <c r="BT437" s="240">
        <f t="shared" ca="1" si="921"/>
        <v>3.9733570242321981E-4</v>
      </c>
      <c r="BU437" s="240">
        <f t="shared" ca="1" si="922"/>
        <v>7.2055895243125577E-5</v>
      </c>
      <c r="BV437" s="240">
        <f t="shared" ca="1" si="923"/>
        <v>-4.3916914701308627E-4</v>
      </c>
      <c r="BW437" s="240">
        <f t="shared" ca="1" si="924"/>
        <v>1.8291225295848887E-4</v>
      </c>
      <c r="BX437" s="240">
        <f t="shared" ca="1" si="925"/>
        <v>3.3297589838119675E-4</v>
      </c>
      <c r="BY437" s="240">
        <f t="shared" ca="1" si="926"/>
        <v>-3.7622785534869923E-4</v>
      </c>
      <c r="BZ437" s="240">
        <f t="shared" ca="1" si="927"/>
        <v>-1.1454953525312736E-4</v>
      </c>
      <c r="CA437" s="240">
        <f t="shared" ca="1" si="928"/>
        <v>4.4273180508990411E-4</v>
      </c>
      <c r="CB437" s="240">
        <f t="shared" ca="1" si="929"/>
        <v>-1.424869830484869E-4</v>
      </c>
      <c r="CC437" s="240">
        <f t="shared" ca="1" si="930"/>
        <v>-3.6000822931552071E-4</v>
      </c>
      <c r="CD437" s="240">
        <f t="shared" ca="1" si="931"/>
        <v>3.5149672836009779E-4</v>
      </c>
      <c r="CE437" s="240">
        <f t="shared" ca="1" si="932"/>
        <v>1.5594000061950182E-4</v>
      </c>
      <c r="CF437" s="240">
        <f t="shared" ca="1" si="933"/>
        <v>-4.4203071386188242E-4</v>
      </c>
      <c r="CG437" s="240">
        <f t="shared" ca="1" si="934"/>
        <v>1.0068948560040804E-4</v>
      </c>
      <c r="CH437" s="240">
        <f t="shared" ca="1" si="935"/>
        <v>3.8357348420101208E-4</v>
      </c>
      <c r="CI437" s="240">
        <f t="shared" ca="1" si="936"/>
        <v>-3.2338049572973901E-4</v>
      </c>
      <c r="CJ437" s="240">
        <f t="shared" ca="1" si="937"/>
        <v>-1.9582867853442314E-4</v>
      </c>
      <c r="CK437" s="240">
        <f t="shared" ca="1" si="938"/>
        <v>4.3707262522080378E-4</v>
      </c>
      <c r="CL437" s="240">
        <f t="shared" ca="1" si="939"/>
        <v>-5.7922293363537691E-5</v>
      </c>
      <c r="CM437" s="240">
        <f t="shared" ca="1" si="940"/>
        <v>-4.0344471675105844E-4</v>
      </c>
      <c r="CN437" s="240">
        <f t="shared" ca="1" si="941"/>
        <v>2.9214993214773342E-4</v>
      </c>
      <c r="CO437" s="240">
        <f t="shared" ca="1" si="942"/>
        <v>2.3383141922422428E-4</v>
      </c>
      <c r="CP437" s="240">
        <f t="shared" ca="1" si="943"/>
        <v>-4.2790528827064587E-4</v>
      </c>
      <c r="CQ437" s="240">
        <f t="shared" ca="1" si="944"/>
        <v>1.4597277778017638E-5</v>
      </c>
      <c r="CR437" s="240">
        <f t="shared" ca="1" si="945"/>
        <v>4.1943055613347471E-4</v>
      </c>
      <c r="CS437" s="240">
        <f t="shared" ca="1" si="946"/>
        <v>-2.5810580501375635E-4</v>
      </c>
      <c r="CT437" s="240">
        <f t="shared" ca="1" si="947"/>
        <v>-2.695822355216292E-4</v>
      </c>
      <c r="CU437" s="240">
        <f t="shared" ca="1" si="948"/>
        <v>4.1461698947762009E-4</v>
      </c>
      <c r="CV437" s="240">
        <f t="shared" ca="1" si="949"/>
        <v>2.8868317572175976E-5</v>
      </c>
      <c r="CW437" s="240">
        <f t="shared" ca="1" si="950"/>
        <v>-4.3137704997625673E-4</v>
      </c>
      <c r="CX437" s="240">
        <f t="shared" ca="1" si="951"/>
        <v>2.2157597788250122E-4</v>
      </c>
      <c r="CY437" s="240">
        <f t="shared" ca="1" si="952"/>
        <v>3.027368275223304E-4</v>
      </c>
      <c r="CZ437" s="240">
        <f t="shared" ca="1" si="953"/>
        <v>-3.9733570242321862E-4</v>
      </c>
      <c r="DA437" s="240">
        <f t="shared" ca="1" si="954"/>
        <v>-7.2055895243134331E-5</v>
      </c>
      <c r="DB437" s="240">
        <f t="shared" ca="1" si="955"/>
        <v>4.3916914701308741E-4</v>
      </c>
      <c r="DC437" s="240">
        <f t="shared" ca="1" si="956"/>
        <v>-1.8291225295848649E-4</v>
      </c>
      <c r="DD437" s="240">
        <f t="shared" ca="1" si="957"/>
        <v>-3.3297589838119843E-4</v>
      </c>
      <c r="DE437" s="240">
        <f t="shared" ca="1" si="958"/>
        <v>3.7622785534869788E-4</v>
      </c>
      <c r="DF437" s="240">
        <f t="shared" ca="1" si="959"/>
        <v>1.1454953525312985E-4</v>
      </c>
      <c r="DG437" s="240">
        <f t="shared" ca="1" si="960"/>
        <v>-4.4273180508990417E-4</v>
      </c>
      <c r="DH437" s="240">
        <f t="shared" ca="1" si="961"/>
        <v>1.4248698304848446E-4</v>
      </c>
      <c r="DI437" s="240">
        <f t="shared" ca="1" si="962"/>
        <v>3.6000822931552223E-4</v>
      </c>
      <c r="DJ437" s="240">
        <f t="shared" ca="1" si="963"/>
        <v>-3.5149672836009616E-4</v>
      </c>
      <c r="DK437" s="240">
        <f t="shared" ca="1" si="964"/>
        <v>-1.5594000061950426E-4</v>
      </c>
      <c r="DL437" s="240">
        <f t="shared" ca="1" si="965"/>
        <v>4.420307138618822E-4</v>
      </c>
      <c r="DM437" s="240">
        <f t="shared" ca="1" si="966"/>
        <v>-1.0068948560040553E-4</v>
      </c>
      <c r="DN437" s="240">
        <f t="shared" ca="1" si="967"/>
        <v>-3.8357348420101967E-4</v>
      </c>
      <c r="DO437" s="240">
        <f t="shared" ca="1" si="968"/>
        <v>3.2338049572973727E-4</v>
      </c>
      <c r="DP437" s="240">
        <f t="shared" ca="1" si="969"/>
        <v>1.9582867853442547E-4</v>
      </c>
      <c r="DQ437" s="240">
        <f t="shared" ca="1" si="970"/>
        <v>-4.3707262522080334E-4</v>
      </c>
      <c r="DR437" s="240">
        <f t="shared" ca="1" si="971"/>
        <v>5.7922293363535089E-5</v>
      </c>
      <c r="DS437" s="240">
        <f t="shared" ca="1" si="972"/>
        <v>4.0344471675105947E-4</v>
      </c>
      <c r="DT437" s="240">
        <f t="shared" ca="1" si="973"/>
        <v>-2.9214993214773152E-4</v>
      </c>
      <c r="DU437" s="240">
        <f t="shared" ca="1" si="974"/>
        <v>-2.338314192242265E-4</v>
      </c>
      <c r="DV437" s="240">
        <f t="shared" ca="1" si="975"/>
        <v>4.2790528827064516E-4</v>
      </c>
      <c r="DW437" s="240">
        <f t="shared" ca="1" si="976"/>
        <v>-1.4597277778015009E-5</v>
      </c>
      <c r="DX437" s="240">
        <f t="shared" ca="1" si="977"/>
        <v>-4.1943055613347558E-4</v>
      </c>
      <c r="DY437" s="240">
        <f t="shared" ca="1" si="978"/>
        <v>2.5810580501375418E-4</v>
      </c>
      <c r="DZ437" s="240">
        <f t="shared" ca="1" si="979"/>
        <v>2.6958223552163126E-4</v>
      </c>
      <c r="EA437" s="240">
        <f t="shared" ca="1" si="980"/>
        <v>-4.1461698947761912E-4</v>
      </c>
      <c r="EB437" s="240">
        <f t="shared" ca="1" si="981"/>
        <v>-2.8868317572178551E-5</v>
      </c>
      <c r="EC437" s="240">
        <f t="shared" ca="1" si="982"/>
        <v>4.3137704997625733E-4</v>
      </c>
      <c r="ED437" s="240">
        <f t="shared" ca="1" si="983"/>
        <v>-2.2157597788249897E-4</v>
      </c>
      <c r="EE437" s="240">
        <f t="shared" ca="1" si="984"/>
        <v>-3.027368275223323E-4</v>
      </c>
      <c r="EF437" s="240">
        <f t="shared" ca="1" si="985"/>
        <v>3.9733570242321748E-4</v>
      </c>
      <c r="EG437" s="240">
        <f t="shared" ca="1" si="986"/>
        <v>7.2055895243136906E-5</v>
      </c>
      <c r="EH437" s="240">
        <f t="shared" ca="1" si="987"/>
        <v>-4.3916914701308779E-4</v>
      </c>
      <c r="EI437" s="240">
        <f t="shared" ca="1" si="988"/>
        <v>1.8291225295848413E-4</v>
      </c>
      <c r="EJ437" s="240">
        <f t="shared" ca="1" si="989"/>
        <v>3.3297589838120022E-4</v>
      </c>
      <c r="EK437" s="240">
        <f t="shared" ca="1" si="990"/>
        <v>-3.7622785534869652E-4</v>
      </c>
      <c r="EL437" s="240">
        <f t="shared" ca="1" si="991"/>
        <v>-1.1454953525313235E-4</v>
      </c>
      <c r="EM437" s="240">
        <f t="shared" ca="1" si="992"/>
        <v>4.4273180508990428E-4</v>
      </c>
      <c r="EN437" s="240">
        <f t="shared" ca="1" si="993"/>
        <v>-1.4248698304847009E-4</v>
      </c>
      <c r="EO437" s="240">
        <f t="shared" ca="1" si="994"/>
        <v>-3.6000822931552375E-4</v>
      </c>
      <c r="EP437" s="240">
        <f t="shared" ca="1" si="995"/>
        <v>3.5149672836010224E-4</v>
      </c>
      <c r="EQ437" s="240">
        <f t="shared" ca="1" si="996"/>
        <v>1.5594000061950667E-4</v>
      </c>
      <c r="ER437" s="240">
        <f t="shared" ca="1" si="997"/>
        <v>-4.4203071386188285E-4</v>
      </c>
      <c r="ES437" s="240">
        <f t="shared" ca="1" si="998"/>
        <v>1.0068948560040296E-4</v>
      </c>
      <c r="ET437" s="240">
        <f t="shared" ca="1" si="999"/>
        <v>3.8357348420101469E-4</v>
      </c>
      <c r="EU437" s="240">
        <f t="shared" ca="1" si="1000"/>
        <v>-3.2338049572972686E-4</v>
      </c>
      <c r="EV437" s="240">
        <f t="shared" ca="1" si="1001"/>
        <v>-1.9582867853442786E-4</v>
      </c>
      <c r="EW437" s="240">
        <f t="shared" ca="1" si="1002"/>
        <v>4.3707262522080085E-4</v>
      </c>
      <c r="EX437" s="240">
        <f t="shared" ca="1" si="1003"/>
        <v>-5.7922293363532514E-5</v>
      </c>
      <c r="EY437" s="240">
        <f t="shared" ca="1" si="1004"/>
        <v>-4.0344471675106576E-4</v>
      </c>
      <c r="EZ437" s="240">
        <f t="shared" ca="1" si="1005"/>
        <v>2.9214993214772957E-4</v>
      </c>
      <c r="FA437" s="240">
        <f t="shared" ca="1" si="1006"/>
        <v>2.3383141922421799E-4</v>
      </c>
      <c r="FB437" s="240">
        <f t="shared" ca="1" si="1007"/>
        <v>-4.2790528827064446E-4</v>
      </c>
      <c r="FC437" s="240">
        <f t="shared" ca="1" si="1008"/>
        <v>1.4597277778025011E-5</v>
      </c>
      <c r="FD437" s="240">
        <f t="shared" ca="1" si="1009"/>
        <v>4.1943055613347644E-4</v>
      </c>
      <c r="FE437" s="240">
        <f t="shared" ca="1" si="1010"/>
        <v>-2.5810580501375207E-4</v>
      </c>
      <c r="FF437" s="240">
        <f t="shared" ca="1" si="1011"/>
        <v>-2.6958223552164335E-4</v>
      </c>
      <c r="FG437" s="240">
        <f t="shared" ca="1" si="1012"/>
        <v>4.1461698947761825E-4</v>
      </c>
      <c r="FH437" s="240">
        <f t="shared" ca="1" si="1013"/>
        <v>2.886831757219373E-5</v>
      </c>
      <c r="FI437" s="240">
        <f t="shared" ca="1" si="1014"/>
        <v>-4.3137704997625793E-4</v>
      </c>
      <c r="FJ437" s="240">
        <f t="shared" ca="1" si="1015"/>
        <v>2.2157597788250761E-4</v>
      </c>
      <c r="FK437" s="240">
        <f t="shared" ca="1" si="1016"/>
        <v>3.0273682752233425E-4</v>
      </c>
      <c r="FL437" s="240">
        <f t="shared" ca="1" si="1017"/>
        <v>-3.9733570242322187E-4</v>
      </c>
      <c r="FM437" s="240">
        <f t="shared" ca="1" si="1018"/>
        <v>-7.2055895243139454E-5</v>
      </c>
      <c r="FN437" s="240">
        <f t="shared" ca="1" si="1019"/>
        <v>4.3916914701308649E-4</v>
      </c>
      <c r="FO437" s="240">
        <f t="shared" ca="1" si="1020"/>
        <v>-1.8291225295848177E-4</v>
      </c>
      <c r="FP437" s="240">
        <f t="shared" ca="1" si="1021"/>
        <v>-3.329758983812019E-4</v>
      </c>
      <c r="FQ437" s="240">
        <f t="shared" ca="1" si="1022"/>
        <v>3.7622785534868844E-4</v>
      </c>
      <c r="FR437" s="240">
        <f t="shared" ca="1" si="1023"/>
        <v>1.145495352531349E-4</v>
      </c>
      <c r="FS437" s="240">
        <f t="shared" ca="1" si="1024"/>
        <v>-4.4273180508990476E-4</v>
      </c>
      <c r="FT437" s="240">
        <f t="shared" ca="1" si="1025"/>
        <v>1.424869830484795E-4</v>
      </c>
      <c r="FU437" s="240">
        <f t="shared" ca="1" si="1026"/>
        <v>3.600082293155179E-4</v>
      </c>
      <c r="FV437" s="240">
        <f t="shared" ca="1" si="1027"/>
        <v>-3.5149672836009302E-4</v>
      </c>
      <c r="FW437" s="240">
        <f t="shared" ca="1" si="1028"/>
        <v>-1.5594000061949732E-4</v>
      </c>
      <c r="FX437" s="240">
        <f t="shared" ca="1" si="1029"/>
        <v>4.4203071386188193E-4</v>
      </c>
      <c r="FY437" s="240">
        <f t="shared" ca="1" si="1030"/>
        <v>-1.006894856004127E-4</v>
      </c>
      <c r="FZ437" s="240">
        <f t="shared" ca="1" si="1031"/>
        <v>-3.8357348420102228E-4</v>
      </c>
      <c r="GA437" s="240">
        <f t="shared" ca="1" si="1032"/>
        <v>3.2338049572973369E-4</v>
      </c>
      <c r="GB437" s="240">
        <f t="shared" ca="1" si="1033"/>
        <v>1.9582867853444144E-4</v>
      </c>
      <c r="GC437" s="240">
        <f t="shared" ca="1" si="1034"/>
        <v>-4.3707262522080248E-4</v>
      </c>
      <c r="GD437" s="240">
        <f t="shared" ca="1" si="1035"/>
        <v>5.7922293363517444E-5</v>
      </c>
      <c r="GE437" s="240">
        <f t="shared" ca="1" si="1036"/>
        <v>4.0344471675106164E-4</v>
      </c>
      <c r="GF437" s="240">
        <f t="shared" ca="1" si="1037"/>
        <v>-2.9214993214773705E-4</v>
      </c>
      <c r="GG437" s="240">
        <f t="shared" ca="1" si="1038"/>
        <v>-2.3383141922423087E-4</v>
      </c>
      <c r="GH437" s="240">
        <f t="shared" ca="1" si="1039"/>
        <v>4.2790528827064706E-4</v>
      </c>
      <c r="GI437" s="240">
        <f t="shared" ca="1" si="1040"/>
        <v>-1.4597277778009832E-5</v>
      </c>
      <c r="GJ437" s="240">
        <f t="shared" ca="1" si="1041"/>
        <v>-4.1943055613347319E-4</v>
      </c>
      <c r="GK437" s="240">
        <f t="shared" ca="1" si="1042"/>
        <v>2.5810580501373971E-4</v>
      </c>
      <c r="GL437" s="240">
        <f t="shared" ca="1" si="1043"/>
        <v>2.6958223552163543E-4</v>
      </c>
      <c r="GM437" s="240">
        <f t="shared" ca="1" si="1044"/>
        <v>-4.1461698947761283E-4</v>
      </c>
      <c r="GN437" s="240">
        <f t="shared" ca="1" si="1045"/>
        <v>-2.8868317572183755E-5</v>
      </c>
      <c r="GO437" s="240">
        <f t="shared" ca="1" si="1046"/>
        <v>4.3137704997626134E-4</v>
      </c>
      <c r="GP437" s="240">
        <f t="shared" ca="1" si="1047"/>
        <v>-2.2157597788249447E-4</v>
      </c>
      <c r="GQ437" s="240">
        <f t="shared" ca="1" si="1048"/>
        <v>-3.0273682752232693E-4</v>
      </c>
      <c r="GR437" s="240">
        <f t="shared" ca="1" si="1049"/>
        <v>3.973357024232152E-4</v>
      </c>
      <c r="GS437" s="240">
        <f t="shared" ca="1" si="1050"/>
        <v>7.2055895243129615E-5</v>
      </c>
      <c r="GT437" s="240">
        <f t="shared" ca="1" si="1051"/>
        <v>-4.3916914701308844E-4</v>
      </c>
      <c r="GU437" s="240">
        <f t="shared" ca="1" si="1052"/>
        <v>1.8291225295849088E-4</v>
      </c>
      <c r="GV437" s="240">
        <f t="shared" ca="1" si="1053"/>
        <v>3.3297589838121193E-4</v>
      </c>
      <c r="GW437" s="240">
        <f t="shared" ca="1" si="1054"/>
        <v>-3.762278553486937E-4</v>
      </c>
      <c r="GX437" s="240">
        <f t="shared" ca="1" si="1055"/>
        <v>-1.1454953525314959E-4</v>
      </c>
      <c r="GY437" s="240">
        <f t="shared" ca="1" si="1056"/>
        <v>4.4273180508990444E-4</v>
      </c>
      <c r="GZ437" s="240">
        <f t="shared" ca="1" si="1057"/>
        <v>-1.4248698304846513E-4</v>
      </c>
      <c r="HA437" s="240">
        <f t="shared" ca="1" si="1058"/>
        <v>-3.6000822931552679E-4</v>
      </c>
      <c r="HB437" s="240">
        <f t="shared" ca="1" si="1059"/>
        <v>3.5149672836009909E-4</v>
      </c>
      <c r="HC437" s="240">
        <f t="shared" ca="1" si="1060"/>
        <v>1.5594000061951152E-4</v>
      </c>
      <c r="HD437" s="240">
        <f t="shared" ca="1" si="1061"/>
        <v>-4.4203071386188252E-4</v>
      </c>
      <c r="HE437" s="240">
        <f t="shared" ca="1" si="1062"/>
        <v>1.0068948560039793E-4</v>
      </c>
      <c r="HF437" s="240">
        <f t="shared" ca="1" si="1063"/>
        <v>3.8357348420101729E-4</v>
      </c>
      <c r="HG437" s="240">
        <f t="shared" ca="1" si="1064"/>
        <v>-3.2338049572972334E-4</v>
      </c>
      <c r="HH437" s="240">
        <f t="shared" ca="1" si="1065"/>
        <v>-1.9582867853443249E-4</v>
      </c>
      <c r="HI437" s="240">
        <f t="shared" ca="1" si="1066"/>
        <v>4.3707262522079998E-4</v>
      </c>
      <c r="HJ437" s="240">
        <f t="shared" ca="1" si="1067"/>
        <v>-5.7922293363527337E-5</v>
      </c>
      <c r="HK437" s="240">
        <f t="shared" ca="1" si="1068"/>
        <v>-4.0344471675106798E-4</v>
      </c>
      <c r="HL437" s="240">
        <f t="shared" ca="1" si="1069"/>
        <v>2.9214993214772561E-4</v>
      </c>
      <c r="HM437" s="240">
        <f t="shared" ca="1" si="1070"/>
        <v>2.3383141922422239E-4</v>
      </c>
      <c r="HN437" s="240">
        <f t="shared" ca="1" si="1071"/>
        <v>-4.2790528827064316E-4</v>
      </c>
      <c r="HO437" s="240">
        <f t="shared" ca="1" si="1072"/>
        <v>1.4597277778019807E-5</v>
      </c>
      <c r="HP437" s="240">
        <f t="shared" ca="1" si="1073"/>
        <v>4.1943055613347807E-4</v>
      </c>
      <c r="HQ437" s="240">
        <f t="shared" ca="1" si="1074"/>
        <v>-2.5810580501374784E-4</v>
      </c>
      <c r="HR437" s="240">
        <f t="shared" ca="1" si="1075"/>
        <v>-2.6958223552164747E-4</v>
      </c>
      <c r="HS437" s="240">
        <f t="shared" ca="1" si="1076"/>
        <v>4.1461698947761641E-4</v>
      </c>
      <c r="HT437" s="240">
        <f t="shared" ca="1" si="1077"/>
        <v>2.8868317572198934E-5</v>
      </c>
      <c r="HU437" s="240">
        <f t="shared" ca="1" si="1078"/>
        <v>-4.3137704997625907E-4</v>
      </c>
      <c r="HV437" s="240">
        <f t="shared" ca="1" si="1079"/>
        <v>2.2157597788248129E-4</v>
      </c>
      <c r="HW437" s="240">
        <f t="shared" ca="1" si="1080"/>
        <v>3.0273682752233799E-4</v>
      </c>
      <c r="HX437" s="240">
        <f t="shared" ca="1" si="1081"/>
        <v>-3.973357024232196E-4</v>
      </c>
      <c r="HY437" s="240">
        <f t="shared" ca="1" si="1082"/>
        <v>-7.2055895243144604E-5</v>
      </c>
      <c r="HZ437" s="240">
        <f t="shared" ca="1" si="1083"/>
        <v>4.3916914701308719E-4</v>
      </c>
      <c r="IA437" s="240">
        <f t="shared" ca="1" si="1084"/>
        <v>-1.8291225295847703E-4</v>
      </c>
      <c r="IB437" s="240">
        <f t="shared" ca="1" si="1085"/>
        <v>-3.3297589838120537E-4</v>
      </c>
      <c r="IC437" s="240">
        <f t="shared" ca="1" si="1086"/>
        <v>3.7622785534868568E-4</v>
      </c>
      <c r="ID437" s="240">
        <f t="shared" ca="1" si="1087"/>
        <v>1.1454953525313996E-4</v>
      </c>
      <c r="IE437" s="240">
        <f t="shared" ca="1" si="1088"/>
        <v>-4.7150713168214199E-4</v>
      </c>
      <c r="IF437" s="240">
        <f t="shared" ca="1" si="1089"/>
        <v>1.4248698304847459E-4</v>
      </c>
      <c r="IG437" s="240">
        <f t="shared" ca="1" si="1090"/>
        <v>3.6000822931552093E-4</v>
      </c>
      <c r="IH437" s="240">
        <f t="shared" ca="1" si="1091"/>
        <v>-3.5149672836008988E-4</v>
      </c>
      <c r="II437" s="240">
        <f t="shared" ca="1" si="1092"/>
        <v>-1.5594000061950223E-4</v>
      </c>
      <c r="IJ437" s="240">
        <f t="shared" ca="1" si="1093"/>
        <v>4.4203071386188155E-4</v>
      </c>
      <c r="IK437" s="240">
        <f t="shared" ca="1" si="1094"/>
        <v>-1.0068948560040765E-4</v>
      </c>
      <c r="IL437" s="240">
        <f t="shared" ca="1" si="1095"/>
        <v>-3.8357348420102488E-4</v>
      </c>
      <c r="IM437" s="240">
        <f t="shared" ca="1" si="1096"/>
        <v>3.2338049572973012E-4</v>
      </c>
      <c r="IN437" s="240">
        <f t="shared" ca="1" si="1097"/>
        <v>1.958286785344461E-4</v>
      </c>
      <c r="IO437" s="240">
        <f t="shared" ca="1" si="1098"/>
        <v>-4.3707262522080166E-4</v>
      </c>
      <c r="IP437" s="240">
        <f t="shared" ca="1" si="1099"/>
        <v>5.7922293363512294E-5</v>
      </c>
      <c r="IQ437" s="240">
        <f t="shared" ca="1" si="1100"/>
        <v>4.0344471675106381E-4</v>
      </c>
      <c r="IR437" s="240">
        <f t="shared" ca="1" si="1101"/>
        <v>-2.9214993214773314E-4</v>
      </c>
      <c r="IS437" s="240">
        <f t="shared" ca="1" si="1102"/>
        <v>-2.3383141922423529E-4</v>
      </c>
      <c r="IT437" s="240">
        <f t="shared" ca="1" si="1103"/>
        <v>4.2790528827064571E-4</v>
      </c>
      <c r="IU437" s="240">
        <f t="shared" ca="1" si="1104"/>
        <v>-1.4597277778004601E-5</v>
      </c>
      <c r="IV437" s="240">
        <f t="shared" ca="1" si="1105"/>
        <v>-4.1943055613347493E-4</v>
      </c>
      <c r="IW437" s="240">
        <f t="shared" ca="1" si="1106"/>
        <v>2.5810580501373548E-4</v>
      </c>
      <c r="IX437" s="240">
        <f t="shared" ca="1" si="1107"/>
        <v>2.6958223552163955E-4</v>
      </c>
      <c r="IY437" s="240">
        <f t="shared" ca="1" si="1108"/>
        <v>-4.1461698947761099E-4</v>
      </c>
      <c r="IZ437" s="240">
        <f t="shared" ca="1" si="1109"/>
        <v>-2.886831757218896E-5</v>
      </c>
      <c r="JA437" s="240">
        <f t="shared" ca="1" si="1110"/>
        <v>4.3137704997626254E-4</v>
      </c>
      <c r="JB437" s="240">
        <f t="shared" ca="1" si="1111"/>
        <v>-2.2157597788248994E-4</v>
      </c>
    </row>
    <row r="438" spans="2:262">
      <c r="B438" s="248">
        <v>77</v>
      </c>
      <c r="C438" s="247">
        <f t="shared" si="1112"/>
        <v>1.5039062500000009E-3</v>
      </c>
      <c r="D438" s="244">
        <f t="shared" ca="1" si="855"/>
        <v>11.498451948572519</v>
      </c>
      <c r="E438" s="243">
        <f ca="1">CE361</f>
        <v>-0.50154805142747971</v>
      </c>
      <c r="F438" s="242">
        <v>77</v>
      </c>
      <c r="G438" s="240">
        <f t="shared" ca="1" si="856"/>
        <v>1.0083420961456616E-5</v>
      </c>
      <c r="H438" s="240">
        <f t="shared" ca="1" si="857"/>
        <v>-8.7795769045706751E-5</v>
      </c>
      <c r="I438" s="240">
        <f t="shared" ca="1" si="858"/>
        <v>4.4996438306376221E-5</v>
      </c>
      <c r="J438" s="240">
        <f t="shared" ca="1" si="859"/>
        <v>5.9566646886315881E-5</v>
      </c>
      <c r="K438" s="240">
        <f t="shared" ca="1" si="860"/>
        <v>-8.2366377236427795E-5</v>
      </c>
      <c r="L438" s="240">
        <f t="shared" ca="1" si="861"/>
        <v>-7.8929897625672592E-6</v>
      </c>
      <c r="M438" s="240">
        <f t="shared" ca="1" si="862"/>
        <v>8.7318150767773245E-5</v>
      </c>
      <c r="N438" s="240">
        <f t="shared" ca="1" si="863"/>
        <v>-4.6887229239928526E-5</v>
      </c>
      <c r="O438" s="240">
        <f t="shared" ca="1" si="864"/>
        <v>-5.7902815426847995E-5</v>
      </c>
      <c r="P438" s="240">
        <f t="shared" ca="1" si="865"/>
        <v>8.321334107410756E-5</v>
      </c>
      <c r="Q438" s="240">
        <f t="shared" ca="1" si="866"/>
        <v>5.6978041217827981E-6</v>
      </c>
      <c r="R438" s="240">
        <f t="shared" ca="1" si="867"/>
        <v>-8.6787935300853159E-5</v>
      </c>
      <c r="S438" s="240">
        <f t="shared" ca="1" si="868"/>
        <v>4.8749777059813173E-5</v>
      </c>
      <c r="T438" s="240">
        <f t="shared" ca="1" si="869"/>
        <v>5.6204105476492882E-5</v>
      </c>
      <c r="U438" s="241">
        <f t="shared" ca="1" si="870"/>
        <v>-8.4010180306671453E-5</v>
      </c>
      <c r="V438" s="240">
        <f t="shared" ca="1" si="871"/>
        <v>-3.4991863368501601E-6</v>
      </c>
      <c r="W438" s="240">
        <f t="shared" ca="1" si="872"/>
        <v>8.6205442026917733E-5</v>
      </c>
      <c r="X438" s="240">
        <f t="shared" ca="1" si="873"/>
        <v>-5.0582959836868702E-5</v>
      </c>
      <c r="Y438" s="240">
        <f t="shared" ca="1" si="874"/>
        <v>-5.4471540274605355E-5</v>
      </c>
      <c r="Z438" s="240">
        <f t="shared" ca="1" si="875"/>
        <v>8.4756414947961706E-5</v>
      </c>
      <c r="AA438" s="240">
        <f t="shared" ca="1" si="876"/>
        <v>1.2984607729108882E-6</v>
      </c>
      <c r="AB438" s="240">
        <f t="shared" ca="1" si="877"/>
        <v>-8.5571021818134469E-5</v>
      </c>
      <c r="AC438" s="240">
        <f t="shared" ca="1" si="878"/>
        <v>5.2385673330336935E-5</v>
      </c>
      <c r="AD438" s="240">
        <f t="shared" ca="1" si="879"/>
        <v>5.2706163453678726E-5</v>
      </c>
      <c r="AE438" s="240">
        <f t="shared" ca="1" si="880"/>
        <v>-8.5451595494133692E-5</v>
      </c>
      <c r="AF438" s="240">
        <f t="shared" ca="1" si="881"/>
        <v>9.0304693524507985E-7</v>
      </c>
      <c r="AG438" s="240">
        <f t="shared" ca="1" si="882"/>
        <v>8.4885056825514561E-5</v>
      </c>
      <c r="AH438" s="240">
        <f t="shared" ca="1" si="883"/>
        <v>-5.4156831653017463E-5</v>
      </c>
      <c r="AI438" s="240">
        <f t="shared" ca="1" si="884"/>
        <v>-5.0909038410698006E-5</v>
      </c>
      <c r="AJ438" s="240">
        <f t="shared" ca="1" si="885"/>
        <v>8.6095303194420967E-5</v>
      </c>
      <c r="AK438" s="240">
        <f t="shared" ca="1" si="886"/>
        <v>-3.1040106816943692E-6</v>
      </c>
      <c r="AL438" s="240">
        <f t="shared" ca="1" si="887"/>
        <v>-8.4147960248719697E-5</v>
      </c>
      <c r="AM438" s="240">
        <f t="shared" ca="1" si="888"/>
        <v>5.5895367925364592E-5</v>
      </c>
      <c r="AN438" s="240">
        <f t="shared" ca="1" si="889"/>
        <v>4.908124766658971E-5</v>
      </c>
      <c r="AO438" s="240">
        <f t="shared" ca="1" si="890"/>
        <v>-8.6687150303374841E-5</v>
      </c>
      <c r="AP438" s="240">
        <f t="shared" ca="1" si="891"/>
        <v>5.3031046881760831E-6</v>
      </c>
      <c r="AQ438" s="240">
        <f t="shared" ca="1" si="892"/>
        <v>8.336017608716567E-5</v>
      </c>
      <c r="AR438" s="240">
        <f t="shared" ca="1" si="893"/>
        <v>-5.760023491813638E-5</v>
      </c>
      <c r="AS438" s="240">
        <f t="shared" ca="1" si="894"/>
        <v>-4.7223892214153638E-5</v>
      </c>
      <c r="AT438" s="240">
        <f t="shared" ca="1" si="895"/>
        <v>8.7226780314427109E-5</v>
      </c>
      <c r="AU438" s="240">
        <f t="shared" ca="1" si="896"/>
        <v>-7.4990043026888447E-6</v>
      </c>
      <c r="AV438" s="240">
        <f t="shared" ca="1" si="897"/>
        <v>-8.2522178872574705E-5</v>
      </c>
      <c r="AW438" s="240">
        <f t="shared" ca="1" si="898"/>
        <v>5.9270405683204525E-5</v>
      </c>
      <c r="AX438" s="240">
        <f t="shared" ca="1" si="899"/>
        <v>4.5338090854862837E-5</v>
      </c>
      <c r="AY438" s="240">
        <f t="shared" ca="1" si="900"/>
        <v>-8.7713868174637397E-5</v>
      </c>
      <c r="AZ438" s="240">
        <f t="shared" ca="1" si="901"/>
        <v>9.6903867974154983E-6</v>
      </c>
      <c r="BA438" s="240">
        <f t="shared" ca="1" si="902"/>
        <v>8.1634473383133919E-5</v>
      </c>
      <c r="BB438" s="240">
        <f t="shared" ca="1" si="903"/>
        <v>-6.0904874172152334E-5</v>
      </c>
      <c r="BC438" s="240">
        <f t="shared" ca="1" si="904"/>
        <v>-4.3424979524941474E-5</v>
      </c>
      <c r="BD438" s="240">
        <f t="shared" ca="1" si="905"/>
        <v>8.8148120480492049E-5</v>
      </c>
      <c r="BE438" s="240">
        <f t="shared" ca="1" si="906"/>
        <v>-1.1875932165482313E-5</v>
      </c>
      <c r="BF438" s="240">
        <f t="shared" ca="1" si="907"/>
        <v>-8.0697594339436719E-5</v>
      </c>
      <c r="BG438" s="240">
        <f t="shared" ca="1" si="908"/>
        <v>6.2502655842278738E-5</v>
      </c>
      <c r="BH438" s="240">
        <f t="shared" ca="1" si="909"/>
        <v>4.1485710611118871E-5</v>
      </c>
      <c r="BI438" s="240">
        <f t="shared" ca="1" si="910"/>
        <v>-8.8529275654639786E-5</v>
      </c>
      <c r="BJ438" s="240">
        <f t="shared" ca="1" si="911"/>
        <v>1.4054323916082316E-5</v>
      </c>
      <c r="BK438" s="240">
        <f t="shared" ca="1" si="912"/>
        <v>7.9712106082386865E-5</v>
      </c>
      <c r="BL438" s="240">
        <f t="shared" ca="1" si="913"/>
        <v>-6.4062788249650621E-5</v>
      </c>
      <c r="BM438" s="240">
        <f t="shared" ca="1" si="914"/>
        <v>-3.9521452256474759E-5</v>
      </c>
      <c r="BN438" s="240">
        <f t="shared" ca="1" si="915"/>
        <v>8.8857104103456005E-5</v>
      </c>
      <c r="BO438" s="240">
        <f t="shared" ca="1" si="916"/>
        <v>-1.6224249867480316E-5</v>
      </c>
      <c r="BP438" s="240">
        <f t="shared" ca="1" si="917"/>
        <v>-7.8678602233260596E-5</v>
      </c>
      <c r="BQ438" s="240">
        <f t="shared" ca="1" si="918"/>
        <v>6.558433162884285E-5</v>
      </c>
      <c r="BR438" s="240">
        <f t="shared" ca="1" si="919"/>
        <v>3.7533387656793637E-5</v>
      </c>
      <c r="BS438" s="240">
        <f t="shared" ca="1" si="920"/>
        <v>-8.9131408355341442E-5</v>
      </c>
      <c r="BT438" s="240">
        <f t="shared" ca="1" si="921"/>
        <v>1.8384402937421919E-5</v>
      </c>
      <c r="BU438" s="240">
        <f t="shared" ca="1" si="922"/>
        <v>7.7597705336131457E-5</v>
      </c>
      <c r="BV438" s="240">
        <f t="shared" ca="1" si="923"/>
        <v>-6.7066369459018851E-5</v>
      </c>
      <c r="BW438" s="240">
        <f t="shared" ca="1" si="924"/>
        <v>-3.552271434785183E-5</v>
      </c>
      <c r="BX438" s="240">
        <f t="shared" ca="1" si="925"/>
        <v>8.9352023179671759E-5</v>
      </c>
      <c r="BY438" s="240">
        <f t="shared" ca="1" si="926"/>
        <v>-2.0533481930471124E-5</v>
      </c>
      <c r="BZ438" s="240">
        <f t="shared" ca="1" si="927"/>
        <v>-7.6470066482872245E-5</v>
      </c>
      <c r="CA438" s="240">
        <f t="shared" ca="1" si="928"/>
        <v>6.8508009016004105E-5</v>
      </c>
      <c r="CB438" s="240">
        <f t="shared" ca="1" si="929"/>
        <v>3.3490643484065538E-5</v>
      </c>
      <c r="CC438" s="240">
        <f t="shared" ca="1" si="930"/>
        <v>-8.9518815686325781E-5</v>
      </c>
      <c r="CD438" s="240">
        <f t="shared" ca="1" si="931"/>
        <v>2.2670192321802985E-5</v>
      </c>
      <c r="CE438" s="240">
        <f t="shared" ca="1" si="932"/>
        <v>7.529636492096506E-5</v>
      </c>
      <c r="CF438" s="240">
        <f t="shared" ca="1" si="933"/>
        <v>-6.9908381910039247E-5</v>
      </c>
      <c r="CG438" s="240">
        <f t="shared" ca="1" si="934"/>
        <v>-3.1438399108942631E-5</v>
      </c>
      <c r="CH438" s="240">
        <f t="shared" ca="1" si="935"/>
        <v>8.9631685405734647E-5</v>
      </c>
      <c r="CI438" s="240">
        <f t="shared" ca="1" si="936"/>
        <v>-2.4793247036970827E-5</v>
      </c>
      <c r="CJ438" s="240">
        <f t="shared" ca="1" si="937"/>
        <v>-7.4077307644340561E-5</v>
      </c>
      <c r="CK438" s="240">
        <f t="shared" ca="1" si="938"/>
        <v>7.1266644608852941E-5</v>
      </c>
      <c r="CL438" s="240">
        <f t="shared" ca="1" si="939"/>
        <v>2.9367217417751566E-5</v>
      </c>
      <c r="CM438" s="240">
        <f t="shared" ca="1" si="940"/>
        <v>-8.9690564349399586E-5</v>
      </c>
      <c r="CN438" s="240">
        <f t="shared" ca="1" si="941"/>
        <v>2.6901367227205268E-5</v>
      </c>
      <c r="CO438" s="240">
        <f t="shared" ca="1" si="942"/>
        <v>7.281362896752148E-5</v>
      </c>
      <c r="CP438" s="240">
        <f t="shared" ca="1" si="943"/>
        <v>-7.2581978945787296E-5</v>
      </c>
      <c r="CQ438" s="240">
        <f t="shared" ca="1" si="944"/>
        <v>-2.7278346012901455E-5</v>
      </c>
      <c r="CR438" s="240">
        <f t="shared" ca="1" si="945"/>
        <v>8.9695417050846698E-5</v>
      </c>
      <c r="CS438" s="240">
        <f t="shared" ca="1" si="946"/>
        <v>-2.8993283039726508E-5</v>
      </c>
      <c r="CT438" s="240">
        <f t="shared" ca="1" si="947"/>
        <v>-7.1506090083287824E-5</v>
      </c>
      <c r="CU438" s="240">
        <f t="shared" ca="1" si="948"/>
        <v>7.3853592612618238E-5</v>
      </c>
      <c r="CV438" s="240">
        <f t="shared" ca="1" si="949"/>
        <v>2.5173043152413799E-5</v>
      </c>
      <c r="CW438" s="240">
        <f t="shared" ca="1" si="950"/>
        <v>-8.9646240586990111E-5</v>
      </c>
      <c r="CX438" s="240">
        <f t="shared" ca="1" si="951"/>
        <v>3.106773438267573E-5</v>
      </c>
      <c r="CY438" s="240">
        <f t="shared" ca="1" si="952"/>
        <v>7.0155478604174462E-5</v>
      </c>
      <c r="CZ438" s="240">
        <f t="shared" ca="1" si="953"/>
        <v>-7.5080719636824462E-5</v>
      </c>
      <c r="DA438" s="240">
        <f t="shared" ca="1" si="954"/>
        <v>-2.3052576992014289E-5</v>
      </c>
      <c r="DB438" s="240">
        <f t="shared" ca="1" si="955"/>
        <v>8.9543064579892655E-5</v>
      </c>
      <c r="DC438" s="240">
        <f t="shared" ca="1" si="956"/>
        <v>-3.3123471684127833E-5</v>
      </c>
      <c r="DD438" s="240">
        <f t="shared" ca="1" si="957"/>
        <v>-6.8762608088030684E-5</v>
      </c>
      <c r="DE438" s="240">
        <f t="shared" ca="1" si="958"/>
        <v>7.6262620842969031E-5</v>
      </c>
      <c r="DF438" s="240">
        <f t="shared" ca="1" si="959"/>
        <v>2.0918224821223699E-5</v>
      </c>
      <c r="DG438" s="240">
        <f t="shared" ca="1" si="960"/>
        <v>-8.9385951178923276E-5</v>
      </c>
      <c r="DH438" s="240">
        <f t="shared" ca="1" si="961"/>
        <v>3.515925664480619E-5</v>
      </c>
      <c r="DI438" s="240">
        <f t="shared" ca="1" si="962"/>
        <v>6.7328317547975833E-5</v>
      </c>
      <c r="DJ438" s="240">
        <f t="shared" ca="1" si="963"/>
        <v>-7.7398584297962207E-5</v>
      </c>
      <c r="DK438" s="240">
        <f t="shared" ca="1" si="964"/>
        <v>-1.8771272293986089E-5</v>
      </c>
      <c r="DL438" s="240">
        <f t="shared" ca="1" si="965"/>
        <v>8.91749950233195E-5</v>
      </c>
      <c r="DM438" s="240">
        <f t="shared" ca="1" si="966"/>
        <v>-3.7173862983968647E-5</v>
      </c>
      <c r="DN438" s="240">
        <f t="shared" ca="1" si="967"/>
        <v>-6.5853470946996374E-5</v>
      </c>
      <c r="DO438" s="240">
        <f t="shared" ca="1" si="968"/>
        <v>7.8487925739892468E-5</v>
      </c>
      <c r="DP438" s="240">
        <f t="shared" ca="1" si="969"/>
        <v>1.6613012654219176E-5</v>
      </c>
      <c r="DQ438" s="240">
        <f t="shared" ca="1" si="970"/>
        <v>-8.891032318518181E-5</v>
      </c>
      <c r="DR438" s="240">
        <f t="shared" ca="1" si="971"/>
        <v>3.9166077178092155E-5</v>
      </c>
      <c r="DS438" s="240">
        <f t="shared" ca="1" si="972"/>
        <v>6.433895667754005E-5</v>
      </c>
      <c r="DT438" s="240">
        <f t="shared" ca="1" si="973"/>
        <v>-7.9529988990210843E-5</v>
      </c>
      <c r="DU438" s="240">
        <f t="shared" ca="1" si="974"/>
        <v>-1.4444745956832429E-5</v>
      </c>
      <c r="DV438" s="240">
        <f t="shared" ca="1" si="975"/>
        <v>8.8592095092928155E-5</v>
      </c>
      <c r="DW438" s="240">
        <f t="shared" ca="1" si="976"/>
        <v>-4.1134699191835238E-5</v>
      </c>
      <c r="DX438" s="240">
        <f t="shared" ca="1" si="977"/>
        <v>-6.2785687026367941E-5</v>
      </c>
      <c r="DY438" s="240">
        <f t="shared" ca="1" si="978"/>
        <v>8.0524146348978187E-5</v>
      </c>
      <c r="DZ438" s="240">
        <f t="shared" ca="1" si="979"/>
        <v>1.2267778284602597E-5</v>
      </c>
      <c r="EA438" s="240">
        <f t="shared" ca="1" si="980"/>
        <v>-8.8220502435262712E-5</v>
      </c>
      <c r="EB438" s="240">
        <f t="shared" ca="1" si="981"/>
        <v>4.3078543200912917E-5</v>
      </c>
      <c r="EC438" s="240">
        <f t="shared" ca="1" si="982"/>
        <v>6.1194597625041032E-5</v>
      </c>
      <c r="ED438" s="240">
        <f t="shared" ca="1" si="983"/>
        <v>-8.1469798972977787E-5</v>
      </c>
      <c r="EE438" s="240">
        <f t="shared" ca="1" si="984"/>
        <v>-1.0083420961455894E-5</v>
      </c>
      <c r="EF438" s="240">
        <f t="shared" ca="1" si="985"/>
        <v>8.7795769045706873E-5</v>
      </c>
      <c r="EG438" s="240">
        <f t="shared" ca="1" si="986"/>
        <v>-4.4996438306376803E-5</v>
      </c>
      <c r="EH438" s="240">
        <f t="shared" ca="1" si="987"/>
        <v>-5.9566646886316335E-5</v>
      </c>
      <c r="EI438" s="240">
        <f t="shared" ca="1" si="988"/>
        <v>8.2366377236428012E-5</v>
      </c>
      <c r="EJ438" s="240">
        <f t="shared" ca="1" si="989"/>
        <v>7.8929897625679402E-6</v>
      </c>
      <c r="EK438" s="240">
        <f t="shared" ca="1" si="990"/>
        <v>-8.731815076777311E-5</v>
      </c>
      <c r="EL438" s="240">
        <f t="shared" ca="1" si="991"/>
        <v>4.6887229239930105E-5</v>
      </c>
      <c r="EM438" s="240">
        <f t="shared" ca="1" si="992"/>
        <v>5.790281542684767E-5</v>
      </c>
      <c r="EN438" s="240">
        <f t="shared" ca="1" si="993"/>
        <v>-8.3213341074107235E-5</v>
      </c>
      <c r="EO438" s="240">
        <f t="shared" ca="1" si="994"/>
        <v>-5.6978041217849225E-6</v>
      </c>
      <c r="EP438" s="240">
        <f t="shared" ca="1" si="995"/>
        <v>8.6787935300852725E-5</v>
      </c>
      <c r="EQ438" s="240">
        <f t="shared" ca="1" si="996"/>
        <v>-4.8749777059813532E-5</v>
      </c>
      <c r="ER438" s="240">
        <f t="shared" ca="1" si="997"/>
        <v>-5.6204105476493539E-5</v>
      </c>
      <c r="ES438" s="240">
        <f t="shared" ca="1" si="998"/>
        <v>8.4010180306670721E-5</v>
      </c>
      <c r="ET438" s="240">
        <f t="shared" ca="1" si="999"/>
        <v>3.4991863368484592E-6</v>
      </c>
      <c r="EU438" s="240">
        <f t="shared" ca="1" si="1000"/>
        <v>-8.6205442026917692E-5</v>
      </c>
      <c r="EV438" s="240">
        <f t="shared" ca="1" si="1001"/>
        <v>5.058295983686774E-5</v>
      </c>
      <c r="EW438" s="240">
        <f t="shared" ca="1" si="1002"/>
        <v>5.4471540274607293E-5</v>
      </c>
      <c r="EX438" s="240">
        <f t="shared" ca="1" si="1003"/>
        <v>-8.4756414947962153E-5</v>
      </c>
      <c r="EY438" s="240">
        <f t="shared" ca="1" si="1004"/>
        <v>-1.2984607729107865E-6</v>
      </c>
      <c r="EZ438" s="240">
        <f t="shared" ca="1" si="1005"/>
        <v>8.5571021818134807E-5</v>
      </c>
      <c r="FA438" s="240">
        <f t="shared" ca="1" si="1006"/>
        <v>-5.238567333033495E-5</v>
      </c>
      <c r="FB438" s="240">
        <f t="shared" ca="1" si="1007"/>
        <v>-5.2706163453677608E-5</v>
      </c>
      <c r="FC438" s="240">
        <f t="shared" ca="1" si="1008"/>
        <v>8.5451595494133719E-5</v>
      </c>
      <c r="FD438" s="240">
        <f t="shared" ca="1" si="1009"/>
        <v>-9.0304693524392111E-7</v>
      </c>
      <c r="FE438" s="240">
        <f t="shared" ca="1" si="1010"/>
        <v>-8.488505682551536E-5</v>
      </c>
      <c r="FF438" s="240">
        <f t="shared" ca="1" si="1011"/>
        <v>5.4156831653018575E-5</v>
      </c>
      <c r="FG438" s="240">
        <f t="shared" ca="1" si="1012"/>
        <v>5.0909038410697911E-5</v>
      </c>
      <c r="FH438" s="240">
        <f t="shared" ca="1" si="1013"/>
        <v>-8.6095303194420642E-5</v>
      </c>
      <c r="FI438" s="240">
        <f t="shared" ca="1" si="1014"/>
        <v>3.1040106816919365E-6</v>
      </c>
      <c r="FJ438" s="240">
        <f t="shared" ca="1" si="1015"/>
        <v>8.4147960248719223E-5</v>
      </c>
      <c r="FK438" s="240">
        <f t="shared" ca="1" si="1016"/>
        <v>-5.5895367925364674E-5</v>
      </c>
      <c r="FL438" s="240">
        <f t="shared" ca="1" si="1017"/>
        <v>-4.9081247666591215E-5</v>
      </c>
      <c r="FM438" s="240">
        <f t="shared" ca="1" si="1018"/>
        <v>8.6687150303374055E-5</v>
      </c>
      <c r="FN438" s="240">
        <f t="shared" ca="1" si="1019"/>
        <v>-5.3031046881768217E-6</v>
      </c>
      <c r="FO438" s="240">
        <f t="shared" ca="1" si="1020"/>
        <v>-8.336017608716586E-5</v>
      </c>
      <c r="FP438" s="240">
        <f t="shared" ca="1" si="1021"/>
        <v>5.7600234918135011E-5</v>
      </c>
      <c r="FQ438" s="240">
        <f t="shared" ca="1" si="1022"/>
        <v>4.722389221415626E-5</v>
      </c>
      <c r="FR438" s="240">
        <f t="shared" ca="1" si="1023"/>
        <v>-8.7226780314427285E-5</v>
      </c>
      <c r="FS438" s="240">
        <f t="shared" ca="1" si="1024"/>
        <v>7.4990043026883162E-6</v>
      </c>
      <c r="FT438" s="240">
        <f t="shared" ca="1" si="1025"/>
        <v>8.2522178872575409E-5</v>
      </c>
      <c r="FU438" s="240">
        <f t="shared" ca="1" si="1026"/>
        <v>-5.9270405683202221E-5</v>
      </c>
      <c r="FV438" s="240">
        <f t="shared" ca="1" si="1027"/>
        <v>-4.5338090854862186E-5</v>
      </c>
      <c r="FW438" s="240">
        <f t="shared" ca="1" si="1028"/>
        <v>8.7713868174637275E-5</v>
      </c>
      <c r="FX438" s="240">
        <f t="shared" ca="1" si="1029"/>
        <v>-9.6903867974137162E-6</v>
      </c>
      <c r="FY438" s="240">
        <f t="shared" ca="1" si="1030"/>
        <v>-8.1634473383135206E-5</v>
      </c>
      <c r="FZ438" s="240">
        <f t="shared" ca="1" si="1031"/>
        <v>6.0904874172152876E-5</v>
      </c>
      <c r="GA438" s="240">
        <f t="shared" ca="1" si="1032"/>
        <v>4.3424979524941941E-5</v>
      </c>
      <c r="GB438" s="240">
        <f t="shared" ca="1" si="1033"/>
        <v>-8.814812048049171E-5</v>
      </c>
      <c r="GC438" s="240">
        <f t="shared" ca="1" si="1034"/>
        <v>1.1875932165479257E-5</v>
      </c>
      <c r="GD438" s="240">
        <f t="shared" ca="1" si="1035"/>
        <v>8.0697594339436393E-5</v>
      </c>
      <c r="GE438" s="240">
        <f t="shared" ca="1" si="1036"/>
        <v>-6.2502655842278359E-5</v>
      </c>
      <c r="GF438" s="240">
        <f t="shared" ca="1" si="1037"/>
        <v>-4.148571061112047E-5</v>
      </c>
      <c r="GG438" s="240">
        <f t="shared" ca="1" si="1038"/>
        <v>8.8529275654639284E-5</v>
      </c>
      <c r="GH438" s="240">
        <f t="shared" ca="1" si="1039"/>
        <v>-1.4054323916083061E-5</v>
      </c>
      <c r="GI438" s="240">
        <f t="shared" ca="1" si="1040"/>
        <v>-7.9712106082387109E-5</v>
      </c>
      <c r="GJ438" s="240">
        <f t="shared" ca="1" si="1041"/>
        <v>6.4062788249649375E-5</v>
      </c>
      <c r="GK438" s="240">
        <f t="shared" ca="1" si="1042"/>
        <v>3.9521452256477524E-5</v>
      </c>
      <c r="GL438" s="240">
        <f t="shared" ca="1" si="1043"/>
        <v>-8.88571041034561E-5</v>
      </c>
      <c r="GM438" s="240">
        <f t="shared" ca="1" si="1044"/>
        <v>1.6224249867479801E-5</v>
      </c>
      <c r="GN438" s="240">
        <f t="shared" ca="1" si="1045"/>
        <v>7.8678602233261464E-5</v>
      </c>
      <c r="GO438" s="240">
        <f t="shared" ca="1" si="1046"/>
        <v>-6.5584331628840763E-5</v>
      </c>
      <c r="GP438" s="240">
        <f t="shared" ca="1" si="1047"/>
        <v>-3.7533387656792959E-5</v>
      </c>
      <c r="GQ438" s="240">
        <f t="shared" ca="1" si="1048"/>
        <v>8.9131408355341387E-5</v>
      </c>
      <c r="GR438" s="240">
        <f t="shared" ca="1" si="1049"/>
        <v>-1.8384402937420153E-5</v>
      </c>
      <c r="GS438" s="240">
        <f t="shared" ca="1" si="1050"/>
        <v>-7.7597705336130427E-5</v>
      </c>
      <c r="GT438" s="240">
        <f t="shared" ca="1" si="1051"/>
        <v>6.7066369459018498E-5</v>
      </c>
      <c r="GU438" s="240">
        <f t="shared" ca="1" si="1052"/>
        <v>3.5522714347852311E-5</v>
      </c>
      <c r="GV438" s="240">
        <f t="shared" ca="1" si="1053"/>
        <v>-8.9352023179671501E-5</v>
      </c>
      <c r="GW438" s="240">
        <f t="shared" ca="1" si="1054"/>
        <v>2.0533481930473086E-5</v>
      </c>
      <c r="GX438" s="240">
        <f t="shared" ca="1" si="1055"/>
        <v>7.647006648287253E-5</v>
      </c>
      <c r="GY438" s="240">
        <f t="shared" ca="1" si="1056"/>
        <v>-6.8508009016003779E-5</v>
      </c>
      <c r="GZ438" s="240">
        <f t="shared" ca="1" si="1057"/>
        <v>-3.3490643484068391E-5</v>
      </c>
      <c r="HA438" s="240">
        <f t="shared" ca="1" si="1058"/>
        <v>8.9518815686325903E-5</v>
      </c>
      <c r="HB438" s="240">
        <f t="shared" ca="1" si="1059"/>
        <v>-2.2670192321802474E-5</v>
      </c>
      <c r="HC438" s="240">
        <f t="shared" ca="1" si="1060"/>
        <v>-7.5296364920965359E-5</v>
      </c>
      <c r="HD438" s="240">
        <f t="shared" ca="1" si="1061"/>
        <v>6.9908381910037322E-5</v>
      </c>
      <c r="HE438" s="240">
        <f t="shared" ca="1" si="1062"/>
        <v>3.143839910894074E-5</v>
      </c>
      <c r="HF438" s="240">
        <f t="shared" ca="1" si="1063"/>
        <v>-8.963168540573462E-5</v>
      </c>
      <c r="HG438" s="240">
        <f t="shared" ca="1" si="1064"/>
        <v>2.4793247036970315E-5</v>
      </c>
      <c r="HH438" s="240">
        <f t="shared" ca="1" si="1065"/>
        <v>7.4077307644342295E-5</v>
      </c>
      <c r="HI438" s="240">
        <f t="shared" ca="1" si="1066"/>
        <v>-7.126664460885416E-5</v>
      </c>
      <c r="HJ438" s="240">
        <f t="shared" ca="1" si="1067"/>
        <v>-2.9367217417752071E-5</v>
      </c>
      <c r="HK438" s="240">
        <f t="shared" ca="1" si="1068"/>
        <v>8.9690564349399573E-5</v>
      </c>
      <c r="HL438" s="240">
        <f t="shared" ca="1" si="1069"/>
        <v>-2.6901367227202327E-5</v>
      </c>
      <c r="HM438" s="240">
        <f t="shared" ca="1" si="1070"/>
        <v>-7.2813628967520287E-5</v>
      </c>
      <c r="HN438" s="240">
        <f t="shared" ca="1" si="1071"/>
        <v>7.2581978945786984E-5</v>
      </c>
      <c r="HO438" s="240">
        <f t="shared" ca="1" si="1072"/>
        <v>2.7278346012901957E-5</v>
      </c>
      <c r="HP438" s="240">
        <f t="shared" ca="1" si="1073"/>
        <v>-8.9695417050846739E-5</v>
      </c>
      <c r="HQ438" s="240">
        <f t="shared" ca="1" si="1074"/>
        <v>2.8993283039728426E-5</v>
      </c>
      <c r="HR438" s="240">
        <f t="shared" ca="1" si="1075"/>
        <v>7.1506090083288149E-5</v>
      </c>
      <c r="HS438" s="240">
        <f t="shared" ca="1" si="1076"/>
        <v>-7.385359261261794E-5</v>
      </c>
      <c r="HT438" s="240">
        <f t="shared" ca="1" si="1077"/>
        <v>-2.517304315241675E-5</v>
      </c>
      <c r="HU438" s="240">
        <f t="shared" ca="1" si="1078"/>
        <v>8.9646240586990029E-5</v>
      </c>
      <c r="HV438" s="240">
        <f t="shared" ca="1" si="1079"/>
        <v>-3.1067734382675229E-5</v>
      </c>
      <c r="HW438" s="240">
        <f t="shared" ca="1" si="1080"/>
        <v>-7.0155478604174787E-5</v>
      </c>
      <c r="HX438" s="240">
        <f t="shared" ca="1" si="1081"/>
        <v>7.5080719636822781E-5</v>
      </c>
      <c r="HY438" s="240">
        <f t="shared" ca="1" si="1082"/>
        <v>2.3052576992012331E-5</v>
      </c>
      <c r="HZ438" s="240">
        <f t="shared" ca="1" si="1083"/>
        <v>-8.9543064579892682E-5</v>
      </c>
      <c r="IA438" s="240">
        <f t="shared" ca="1" si="1084"/>
        <v>3.3123471684127345E-5</v>
      </c>
      <c r="IB438" s="240">
        <f t="shared" ca="1" si="1085"/>
        <v>6.8762608088032663E-5</v>
      </c>
      <c r="IC438" s="240">
        <f t="shared" ca="1" si="1086"/>
        <v>-7.6262620842970088E-5</v>
      </c>
      <c r="ID438" s="240">
        <f t="shared" ca="1" si="1087"/>
        <v>-2.0918224821224217E-5</v>
      </c>
      <c r="IE438" s="240">
        <f t="shared" ca="1" si="1088"/>
        <v>8.7761248585443871E-5</v>
      </c>
      <c r="IF438" s="240">
        <f t="shared" ca="1" si="1089"/>
        <v>-3.515925664480335E-5</v>
      </c>
      <c r="IG438" s="240">
        <f t="shared" ca="1" si="1090"/>
        <v>-6.7328317547974504E-5</v>
      </c>
      <c r="IH438" s="240">
        <f t="shared" ca="1" si="1091"/>
        <v>7.7398584297961936E-5</v>
      </c>
      <c r="II438" s="240">
        <f t="shared" ca="1" si="1092"/>
        <v>1.8771272293986611E-5</v>
      </c>
      <c r="IJ438" s="240">
        <f t="shared" ca="1" si="1093"/>
        <v>-8.9174995023319839E-5</v>
      </c>
      <c r="IK438" s="240">
        <f t="shared" ca="1" si="1094"/>
        <v>3.7173862983970483E-5</v>
      </c>
      <c r="IL438" s="240">
        <f t="shared" ca="1" si="1095"/>
        <v>6.5853470946996727E-5</v>
      </c>
      <c r="IM438" s="240">
        <f t="shared" ca="1" si="1096"/>
        <v>-7.8487925739892224E-5</v>
      </c>
      <c r="IN438" s="240">
        <f t="shared" ca="1" si="1097"/>
        <v>-1.6613012654222208E-5</v>
      </c>
      <c r="IO438" s="240">
        <f t="shared" ca="1" si="1098"/>
        <v>8.8910323185181539E-5</v>
      </c>
      <c r="IP438" s="240">
        <f t="shared" ca="1" si="1099"/>
        <v>-3.9166077178091674E-5</v>
      </c>
      <c r="IQ438" s="240">
        <f t="shared" ca="1" si="1100"/>
        <v>-6.4338956677540416E-5</v>
      </c>
      <c r="IR438" s="240">
        <f t="shared" ca="1" si="1101"/>
        <v>7.952998899020942E-5</v>
      </c>
      <c r="IS438" s="240">
        <f t="shared" ca="1" si="1102"/>
        <v>1.4444745956830424E-5</v>
      </c>
      <c r="IT438" s="240">
        <f t="shared" ca="1" si="1103"/>
        <v>-8.8592095092928223E-5</v>
      </c>
      <c r="IU438" s="240">
        <f t="shared" ca="1" si="1104"/>
        <v>4.1134699191834777E-5</v>
      </c>
      <c r="IV438" s="240">
        <f t="shared" ca="1" si="1105"/>
        <v>6.2785687026370137E-5</v>
      </c>
      <c r="IW438" s="240">
        <f t="shared" ca="1" si="1106"/>
        <v>-8.0524146348979068E-5</v>
      </c>
      <c r="IX438" s="240">
        <f t="shared" ca="1" si="1107"/>
        <v>-1.2267778284603119E-5</v>
      </c>
      <c r="IY438" s="240">
        <f t="shared" ca="1" si="1108"/>
        <v>8.8220502435262793E-5</v>
      </c>
      <c r="IZ438" s="240">
        <f t="shared" ca="1" si="1109"/>
        <v>-4.3078543200910213E-5</v>
      </c>
      <c r="JA438" s="240">
        <f t="shared" ca="1" si="1110"/>
        <v>-6.1194597625039554E-5</v>
      </c>
      <c r="JB438" s="240">
        <f t="shared" ca="1" si="1111"/>
        <v>8.1469798972977556E-5</v>
      </c>
    </row>
    <row r="439" spans="2:262">
      <c r="B439" s="248">
        <v>78</v>
      </c>
      <c r="C439" s="247">
        <f t="shared" si="1112"/>
        <v>1.5234375000000009E-3</v>
      </c>
      <c r="D439" s="244">
        <f t="shared" ca="1" si="855"/>
        <v>11.484809031567506</v>
      </c>
      <c r="E439" s="243">
        <f ca="1">CF361</f>
        <v>-0.51519096843249435</v>
      </c>
      <c r="F439" s="242">
        <v>78</v>
      </c>
      <c r="G439" s="240">
        <f t="shared" ca="1" si="856"/>
        <v>-1.4544259238568482E-4</v>
      </c>
      <c r="H439" s="240">
        <f t="shared" ca="1" si="857"/>
        <v>2.1728824653151951E-4</v>
      </c>
      <c r="I439" s="240">
        <f t="shared" ca="1" si="858"/>
        <v>-9.6181865002753486E-7</v>
      </c>
      <c r="J439" s="240">
        <f t="shared" ca="1" si="859"/>
        <v>-2.1664019264352422E-4</v>
      </c>
      <c r="K439" s="240">
        <f t="shared" ca="1" si="860"/>
        <v>1.4692958412710575E-4</v>
      </c>
      <c r="L439" s="240">
        <f t="shared" ca="1" si="861"/>
        <v>1.1764202053240309E-4</v>
      </c>
      <c r="M439" s="240">
        <f t="shared" ca="1" si="862"/>
        <v>-2.2619439022695742E-4</v>
      </c>
      <c r="N439" s="240">
        <f t="shared" ca="1" si="863"/>
        <v>3.4763169391001394E-5</v>
      </c>
      <c r="O439" s="240">
        <f t="shared" ca="1" si="864"/>
        <v>2.0277167214779066E-4</v>
      </c>
      <c r="P439" s="240">
        <f t="shared" ca="1" si="865"/>
        <v>-1.7138660719493034E-4</v>
      </c>
      <c r="Q439" s="240">
        <f t="shared" ca="1" si="866"/>
        <v>-8.7294854205210914E-5</v>
      </c>
      <c r="R439" s="240">
        <f t="shared" ca="1" si="867"/>
        <v>2.302041084651076E-4</v>
      </c>
      <c r="S439" s="240">
        <f t="shared" ca="1" si="868"/>
        <v>-6.7812002496982974E-5</v>
      </c>
      <c r="T439" s="240">
        <f t="shared" ca="1" si="869"/>
        <v>-1.8451375730622484E-4</v>
      </c>
      <c r="U439" s="241">
        <f t="shared" ca="1" si="870"/>
        <v>1.9213362779246649E-4</v>
      </c>
      <c r="V439" s="240">
        <f t="shared" ca="1" si="871"/>
        <v>5.5058017908785986E-5</v>
      </c>
      <c r="W439" s="240">
        <f t="shared" ca="1" si="872"/>
        <v>-2.2923060295518066E-4</v>
      </c>
      <c r="X439" s="240">
        <f t="shared" ca="1" si="873"/>
        <v>9.9392910536376264E-5</v>
      </c>
      <c r="Y439" s="240">
        <f t="shared" ca="1" si="874"/>
        <v>1.6226167683752968E-4</v>
      </c>
      <c r="Z439" s="240">
        <f t="shared" ca="1" si="875"/>
        <v>-2.0872153557831779E-4</v>
      </c>
      <c r="AA439" s="240">
        <f t="shared" ca="1" si="876"/>
        <v>-2.1629341795971713E-5</v>
      </c>
      <c r="AB439" s="240">
        <f t="shared" ca="1" si="877"/>
        <v>2.2329494715154859E-4</v>
      </c>
      <c r="AC439" s="240">
        <f t="shared" ca="1" si="878"/>
        <v>-1.2882226222224506E-4</v>
      </c>
      <c r="AD439" s="240">
        <f t="shared" ca="1" si="879"/>
        <v>-1.3649712108413547E-4</v>
      </c>
      <c r="AE439" s="240">
        <f t="shared" ca="1" si="880"/>
        <v>2.207912524432342E-4</v>
      </c>
      <c r="AF439" s="240">
        <f t="shared" ca="1" si="881"/>
        <v>-1.2267544247635806E-5</v>
      </c>
      <c r="AG439" s="240">
        <f t="shared" ca="1" si="882"/>
        <v>-2.1252563007709697E-4</v>
      </c>
      <c r="AH439" s="240">
        <f t="shared" ca="1" si="883"/>
        <v>1.554630009651603E-4</v>
      </c>
      <c r="AI439" s="240">
        <f t="shared" ca="1" si="884"/>
        <v>1.0777781487096207E-4</v>
      </c>
      <c r="AJ439" s="240">
        <f t="shared" ca="1" si="885"/>
        <v>-2.2808150546678528E-4</v>
      </c>
      <c r="AK439" s="240">
        <f t="shared" ca="1" si="886"/>
        <v>4.589887500540155E-5</v>
      </c>
      <c r="AL439" s="240">
        <f t="shared" ca="1" si="887"/>
        <v>1.971557749239097E-4</v>
      </c>
      <c r="AM439" s="240">
        <f t="shared" ca="1" si="888"/>
        <v>-1.7873843522449339E-4</v>
      </c>
      <c r="AN439" s="240">
        <f t="shared" ca="1" si="889"/>
        <v>-7.6725444447241686E-5</v>
      </c>
      <c r="AO439" s="240">
        <f t="shared" ca="1" si="890"/>
        <v>2.3043448268706101E-4</v>
      </c>
      <c r="AP439" s="240">
        <f t="shared" ca="1" si="891"/>
        <v>-7.8536633730671437E-5</v>
      </c>
      <c r="AQ439" s="240">
        <f t="shared" ca="1" si="892"/>
        <v>-1.7751809264017192E-4</v>
      </c>
      <c r="AR439" s="240">
        <f t="shared" ca="1" si="893"/>
        <v>1.9814472213869864E-4</v>
      </c>
      <c r="AS439" s="240">
        <f t="shared" ca="1" si="894"/>
        <v>4.401219985667644E-5</v>
      </c>
      <c r="AT439" s="240">
        <f t="shared" ca="1" si="895"/>
        <v>-2.2779924925306845E-4</v>
      </c>
      <c r="AU439" s="240">
        <f t="shared" ca="1" si="896"/>
        <v>1.0947431151077261E-4</v>
      </c>
      <c r="AV439" s="240">
        <f t="shared" ca="1" si="897"/>
        <v>1.5403767974291114E-4</v>
      </c>
      <c r="AW439" s="240">
        <f t="shared" ca="1" si="898"/>
        <v>-2.1326177420170745E-4</v>
      </c>
      <c r="AX439" s="240">
        <f t="shared" ca="1" si="899"/>
        <v>-1.0346224052957569E-5</v>
      </c>
      <c r="AY439" s="240">
        <f t="shared" ca="1" si="900"/>
        <v>2.2023285001043411E-4</v>
      </c>
      <c r="AZ439" s="240">
        <f t="shared" ca="1" si="901"/>
        <v>-1.3804220105137526E-4</v>
      </c>
      <c r="BA439" s="240">
        <f t="shared" ca="1" si="902"/>
        <v>-1.2722281626215918E-4</v>
      </c>
      <c r="BB439" s="240">
        <f t="shared" ca="1" si="903"/>
        <v>2.2376235288878413E-4</v>
      </c>
      <c r="BC439" s="240">
        <f t="shared" ca="1" si="904"/>
        <v>-2.354371625664319E-5</v>
      </c>
      <c r="BD439" s="240">
        <f t="shared" ca="1" si="905"/>
        <v>-2.0789907465276831E-4</v>
      </c>
      <c r="BE439" s="240">
        <f t="shared" ca="1" si="906"/>
        <v>1.6362189381693949E-4</v>
      </c>
      <c r="BF439" s="240">
        <f t="shared" ca="1" si="907"/>
        <v>9.765396301327532E-5</v>
      </c>
      <c r="BG439" s="240">
        <f t="shared" ca="1" si="908"/>
        <v>-2.2941915238236315E-4</v>
      </c>
      <c r="BH439" s="240">
        <f t="shared" ca="1" si="909"/>
        <v>5.692400620964908E-5</v>
      </c>
      <c r="BI439" s="240">
        <f t="shared" ca="1" si="910"/>
        <v>1.9106491216942987E-4</v>
      </c>
      <c r="BJ439" s="240">
        <f t="shared" ca="1" si="911"/>
        <v>-1.8565966670796126E-4</v>
      </c>
      <c r="BK439" s="240">
        <f t="shared" ca="1" si="912"/>
        <v>-6.5971196373243888E-5</v>
      </c>
      <c r="BL439" s="240">
        <f t="shared" ca="1" si="913"/>
        <v>2.3010972005654452E-4</v>
      </c>
      <c r="BM439" s="240">
        <f t="shared" ca="1" si="914"/>
        <v>-8.9072063334705268E-5</v>
      </c>
      <c r="BN439" s="240">
        <f t="shared" ca="1" si="915"/>
        <v>-1.7009477134020132E-4</v>
      </c>
      <c r="BO439" s="240">
        <f t="shared" ca="1" si="916"/>
        <v>2.0367846849387325E-4</v>
      </c>
      <c r="BP439" s="240">
        <f t="shared" ca="1" si="917"/>
        <v>3.2860352560097944E-5</v>
      </c>
      <c r="BQ439" s="240">
        <f t="shared" ca="1" si="918"/>
        <v>-2.2581910720664798E-4</v>
      </c>
      <c r="BR439" s="240">
        <f t="shared" ca="1" si="919"/>
        <v>1.1929197927992236E-4</v>
      </c>
      <c r="BS439" s="240">
        <f t="shared" ca="1" si="920"/>
        <v>1.4544259238568585E-4</v>
      </c>
      <c r="BT439" s="240">
        <f t="shared" ca="1" si="921"/>
        <v>-2.1728824653151926E-4</v>
      </c>
      <c r="BU439" s="240">
        <f t="shared" ca="1" si="922"/>
        <v>9.618186500239841E-7</v>
      </c>
      <c r="BV439" s="240">
        <f t="shared" ca="1" si="923"/>
        <v>2.1664019264352522E-4</v>
      </c>
      <c r="BW439" s="240">
        <f t="shared" ca="1" si="924"/>
        <v>-1.4692958412710396E-4</v>
      </c>
      <c r="BX439" s="240">
        <f t="shared" ca="1" si="925"/>
        <v>-1.1764202053240477E-4</v>
      </c>
      <c r="BY439" s="240">
        <f t="shared" ca="1" si="926"/>
        <v>2.2619439022695718E-4</v>
      </c>
      <c r="BZ439" s="240">
        <f t="shared" ca="1" si="927"/>
        <v>-3.4763169391000703E-5</v>
      </c>
      <c r="CA439" s="240">
        <f t="shared" ca="1" si="928"/>
        <v>-2.0277167214779077E-4</v>
      </c>
      <c r="CB439" s="240">
        <f t="shared" ca="1" si="929"/>
        <v>1.7138660719493069E-4</v>
      </c>
      <c r="CC439" s="240">
        <f t="shared" ca="1" si="930"/>
        <v>8.729485420520964E-5</v>
      </c>
      <c r="CD439" s="240">
        <f t="shared" ca="1" si="931"/>
        <v>-2.3020410846510736E-4</v>
      </c>
      <c r="CE439" s="240">
        <f t="shared" ca="1" si="932"/>
        <v>6.7812002496978787E-5</v>
      </c>
      <c r="CF439" s="240">
        <f t="shared" ca="1" si="933"/>
        <v>1.8451375730622698E-4</v>
      </c>
      <c r="CG439" s="240">
        <f t="shared" ca="1" si="934"/>
        <v>-1.9213362779246454E-4</v>
      </c>
      <c r="CH439" s="240">
        <f t="shared" ca="1" si="935"/>
        <v>-5.5058017908788629E-5</v>
      </c>
      <c r="CI439" s="240">
        <f t="shared" ca="1" si="936"/>
        <v>2.2923060295518085E-4</v>
      </c>
      <c r="CJ439" s="240">
        <f t="shared" ca="1" si="937"/>
        <v>-9.9392910536374516E-5</v>
      </c>
      <c r="CK439" s="240">
        <f t="shared" ca="1" si="938"/>
        <v>-1.6226167683752992E-4</v>
      </c>
      <c r="CL439" s="240">
        <f t="shared" ca="1" si="939"/>
        <v>2.0872153557831771E-4</v>
      </c>
      <c r="CM439" s="240">
        <f t="shared" ca="1" si="940"/>
        <v>2.1629341795971997E-5</v>
      </c>
      <c r="CN439" s="240">
        <f t="shared" ca="1" si="941"/>
        <v>-2.2329494715154824E-4</v>
      </c>
      <c r="CO439" s="240">
        <f t="shared" ca="1" si="942"/>
        <v>1.288222622222462E-4</v>
      </c>
      <c r="CP439" s="240">
        <f t="shared" ca="1" si="943"/>
        <v>1.3649712108413967E-4</v>
      </c>
      <c r="CQ439" s="240">
        <f t="shared" ca="1" si="944"/>
        <v>-2.207912524432332E-4</v>
      </c>
      <c r="CR439" s="240">
        <f t="shared" ca="1" si="945"/>
        <v>1.2267544247632255E-5</v>
      </c>
      <c r="CS439" s="240">
        <f t="shared" ca="1" si="946"/>
        <v>2.1252563007709833E-4</v>
      </c>
      <c r="CT439" s="240">
        <f t="shared" ca="1" si="947"/>
        <v>-1.5546300096515889E-4</v>
      </c>
      <c r="CU439" s="240">
        <f t="shared" ca="1" si="948"/>
        <v>-1.077778148709638E-4</v>
      </c>
      <c r="CV439" s="240">
        <f t="shared" ca="1" si="949"/>
        <v>2.2808150546678501E-4</v>
      </c>
      <c r="CW439" s="240">
        <f t="shared" ca="1" si="950"/>
        <v>-4.5898875005401265E-5</v>
      </c>
      <c r="CX439" s="240">
        <f t="shared" ca="1" si="951"/>
        <v>-1.9715577492390986E-4</v>
      </c>
      <c r="CY439" s="240">
        <f t="shared" ca="1" si="952"/>
        <v>1.787384352244932E-4</v>
      </c>
      <c r="CZ439" s="240">
        <f t="shared" ca="1" si="953"/>
        <v>7.6725444447240412E-5</v>
      </c>
      <c r="DA439" s="240">
        <f t="shared" ca="1" si="954"/>
        <v>-2.3043448268706107E-4</v>
      </c>
      <c r="DB439" s="240">
        <f t="shared" ca="1" si="955"/>
        <v>7.8536633730666558E-5</v>
      </c>
      <c r="DC439" s="240">
        <f t="shared" ca="1" si="956"/>
        <v>1.7751809264017522E-4</v>
      </c>
      <c r="DD439" s="240">
        <f t="shared" ca="1" si="957"/>
        <v>-1.9814472213869767E-4</v>
      </c>
      <c r="DE439" s="240">
        <f t="shared" ca="1" si="958"/>
        <v>-4.4012199856678297E-5</v>
      </c>
      <c r="DF439" s="240">
        <f t="shared" ca="1" si="959"/>
        <v>2.2779924925306875E-4</v>
      </c>
      <c r="DG439" s="240">
        <f t="shared" ca="1" si="960"/>
        <v>-1.0947431151077093E-4</v>
      </c>
      <c r="DH439" s="240">
        <f t="shared" ca="1" si="961"/>
        <v>-1.5403767974291255E-4</v>
      </c>
      <c r="DI439" s="240">
        <f t="shared" ca="1" si="962"/>
        <v>2.1326177420170672E-4</v>
      </c>
      <c r="DJ439" s="240">
        <f t="shared" ca="1" si="963"/>
        <v>1.0346224052956214E-5</v>
      </c>
      <c r="DK439" s="240">
        <f t="shared" ca="1" si="964"/>
        <v>-2.202328500104337E-4</v>
      </c>
      <c r="DL439" s="240">
        <f t="shared" ca="1" si="965"/>
        <v>1.3804220105137634E-4</v>
      </c>
      <c r="DM439" s="240">
        <f t="shared" ca="1" si="966"/>
        <v>1.2722281626216349E-4</v>
      </c>
      <c r="DN439" s="240">
        <f t="shared" ca="1" si="967"/>
        <v>-2.2376235288878288E-4</v>
      </c>
      <c r="DO439" s="240">
        <f t="shared" ca="1" si="968"/>
        <v>2.3543716256638027E-5</v>
      </c>
      <c r="DP439" s="240">
        <f t="shared" ca="1" si="969"/>
        <v>2.0789907465276915E-4</v>
      </c>
      <c r="DQ439" s="240">
        <f t="shared" ca="1" si="970"/>
        <v>-1.6362189381693816E-4</v>
      </c>
      <c r="DR439" s="240">
        <f t="shared" ca="1" si="971"/>
        <v>-9.7653963013277054E-5</v>
      </c>
      <c r="DS439" s="240">
        <f t="shared" ca="1" si="972"/>
        <v>2.2941915238236293E-4</v>
      </c>
      <c r="DT439" s="240">
        <f t="shared" ca="1" si="973"/>
        <v>-5.6924006209647236E-5</v>
      </c>
      <c r="DU439" s="240">
        <f t="shared" ca="1" si="974"/>
        <v>-1.9106491216943093E-4</v>
      </c>
      <c r="DV439" s="240">
        <f t="shared" ca="1" si="975"/>
        <v>1.8565966670796205E-4</v>
      </c>
      <c r="DW439" s="240">
        <f t="shared" ca="1" si="976"/>
        <v>6.5971196373242614E-5</v>
      </c>
      <c r="DX439" s="240">
        <f t="shared" ca="1" si="977"/>
        <v>-2.3010972005654446E-4</v>
      </c>
      <c r="DY439" s="240">
        <f t="shared" ca="1" si="978"/>
        <v>8.9072063334700484E-5</v>
      </c>
      <c r="DZ439" s="240">
        <f t="shared" ca="1" si="979"/>
        <v>1.7009477134020484E-4</v>
      </c>
      <c r="EA439" s="240">
        <f t="shared" ca="1" si="980"/>
        <v>-2.0367846849387081E-4</v>
      </c>
      <c r="EB439" s="240">
        <f t="shared" ca="1" si="981"/>
        <v>-3.2860352560099855E-5</v>
      </c>
      <c r="EC439" s="240">
        <f t="shared" ca="1" si="982"/>
        <v>2.2581910720664836E-4</v>
      </c>
      <c r="ED439" s="240">
        <f t="shared" ca="1" si="983"/>
        <v>-1.1929197927992072E-4</v>
      </c>
      <c r="EE439" s="240">
        <f t="shared" ca="1" si="984"/>
        <v>-1.4544259238568737E-4</v>
      </c>
      <c r="EF439" s="240">
        <f t="shared" ca="1" si="985"/>
        <v>2.1728824653151861E-4</v>
      </c>
      <c r="EG439" s="240">
        <f t="shared" ca="1" si="986"/>
        <v>-9.6181865002533935E-7</v>
      </c>
      <c r="EH439" s="240">
        <f t="shared" ca="1" si="987"/>
        <v>-2.1664019264352473E-4</v>
      </c>
      <c r="EI439" s="240">
        <f t="shared" ca="1" si="988"/>
        <v>1.4692958412710499E-4</v>
      </c>
      <c r="EJ439" s="240">
        <f t="shared" ca="1" si="989"/>
        <v>1.1764202053240918E-4</v>
      </c>
      <c r="EK439" s="240">
        <f t="shared" ca="1" si="990"/>
        <v>-2.2619439022695623E-4</v>
      </c>
      <c r="EL439" s="240">
        <f t="shared" ca="1" si="991"/>
        <v>3.476316939099558E-5</v>
      </c>
      <c r="EM439" s="240">
        <f t="shared" ca="1" si="992"/>
        <v>2.0277167214779323E-4</v>
      </c>
      <c r="EN439" s="240">
        <f t="shared" ca="1" si="993"/>
        <v>-1.7138660719492722E-4</v>
      </c>
      <c r="EO439" s="240">
        <f t="shared" ca="1" si="994"/>
        <v>-8.7294854205214424E-5</v>
      </c>
      <c r="EP439" s="240">
        <f t="shared" ca="1" si="995"/>
        <v>2.3020410846510741E-4</v>
      </c>
      <c r="EQ439" s="240">
        <f t="shared" ca="1" si="996"/>
        <v>-6.7812002496980074E-5</v>
      </c>
      <c r="ER439" s="240">
        <f t="shared" ca="1" si="997"/>
        <v>-1.8451375730622617E-4</v>
      </c>
      <c r="ES439" s="240">
        <f t="shared" ca="1" si="998"/>
        <v>1.921336277924653E-4</v>
      </c>
      <c r="ET439" s="240">
        <f t="shared" ca="1" si="999"/>
        <v>5.5058017908787301E-5</v>
      </c>
      <c r="EU439" s="240">
        <f t="shared" ca="1" si="1000"/>
        <v>-2.2923060295518071E-4</v>
      </c>
      <c r="EV439" s="240">
        <f t="shared" ca="1" si="1001"/>
        <v>9.9392910536375749E-5</v>
      </c>
      <c r="EW439" s="240">
        <f t="shared" ca="1" si="1002"/>
        <v>1.6226167683752892E-4</v>
      </c>
      <c r="EX439" s="240">
        <f t="shared" ca="1" si="1003"/>
        <v>-2.0872153557831828E-4</v>
      </c>
      <c r="EY439" s="240">
        <f t="shared" ca="1" si="1004"/>
        <v>-2.1629341795970669E-5</v>
      </c>
      <c r="EZ439" s="240">
        <f t="shared" ca="1" si="1005"/>
        <v>2.2329494715154789E-4</v>
      </c>
      <c r="FA439" s="240">
        <f t="shared" ca="1" si="1006"/>
        <v>-1.2882226222224731E-4</v>
      </c>
      <c r="FB439" s="240">
        <f t="shared" ca="1" si="1007"/>
        <v>-1.3649712108414387E-4</v>
      </c>
      <c r="FC439" s="240">
        <f t="shared" ca="1" si="1008"/>
        <v>2.207912524432317E-4</v>
      </c>
      <c r="FD439" s="240">
        <f t="shared" ca="1" si="1009"/>
        <v>-1.2267544247627064E-5</v>
      </c>
      <c r="FE439" s="240">
        <f t="shared" ca="1" si="1010"/>
        <v>-2.1252563007710033E-4</v>
      </c>
      <c r="FF439" s="240">
        <f t="shared" ca="1" si="1011"/>
        <v>1.5546300096515507E-4</v>
      </c>
      <c r="FG439" s="240">
        <f t="shared" ca="1" si="1012"/>
        <v>1.0777781487096839E-4</v>
      </c>
      <c r="FH439" s="240">
        <f t="shared" ca="1" si="1013"/>
        <v>-2.2808150546678425E-4</v>
      </c>
      <c r="FI439" s="240">
        <f t="shared" ca="1" si="1014"/>
        <v>4.5898875005396196E-5</v>
      </c>
      <c r="FJ439" s="240">
        <f t="shared" ca="1" si="1015"/>
        <v>1.9715577492391255E-4</v>
      </c>
      <c r="FK439" s="240">
        <f t="shared" ca="1" si="1016"/>
        <v>-1.7873843522448992E-4</v>
      </c>
      <c r="FL439" s="240">
        <f t="shared" ca="1" si="1017"/>
        <v>-7.6725444447245305E-5</v>
      </c>
      <c r="FM439" s="240">
        <f t="shared" ca="1" si="1018"/>
        <v>2.3043448268706101E-4</v>
      </c>
      <c r="FN439" s="240">
        <f t="shared" ca="1" si="1019"/>
        <v>-7.8536633730667805E-5</v>
      </c>
      <c r="FO439" s="240">
        <f t="shared" ca="1" si="1020"/>
        <v>-1.7751809264017436E-4</v>
      </c>
      <c r="FP439" s="240">
        <f t="shared" ca="1" si="1021"/>
        <v>1.9814472213869837E-4</v>
      </c>
      <c r="FQ439" s="240">
        <f t="shared" ca="1" si="1022"/>
        <v>4.4012199856676955E-5</v>
      </c>
      <c r="FR439" s="240">
        <f t="shared" ca="1" si="1023"/>
        <v>-2.2779924925306856E-4</v>
      </c>
      <c r="FS439" s="240">
        <f t="shared" ca="1" si="1024"/>
        <v>1.0947431151077212E-4</v>
      </c>
      <c r="FT439" s="240">
        <f t="shared" ca="1" si="1025"/>
        <v>1.5403767974291158E-4</v>
      </c>
      <c r="FU439" s="240">
        <f t="shared" ca="1" si="1026"/>
        <v>-2.1326177420170724E-4</v>
      </c>
      <c r="FV439" s="240">
        <f t="shared" ca="1" si="1027"/>
        <v>-1.0346224052954858E-5</v>
      </c>
      <c r="FW439" s="240">
        <f t="shared" ca="1" si="1028"/>
        <v>2.2023285001043332E-4</v>
      </c>
      <c r="FX439" s="240">
        <f t="shared" ca="1" si="1029"/>
        <v>-1.3804220105137743E-4</v>
      </c>
      <c r="FY439" s="240">
        <f t="shared" ca="1" si="1030"/>
        <v>-1.2722281626216783E-4</v>
      </c>
      <c r="FZ439" s="240">
        <f t="shared" ca="1" si="1031"/>
        <v>2.2376235288878164E-4</v>
      </c>
      <c r="GA439" s="240">
        <f t="shared" ca="1" si="1032"/>
        <v>-2.354371625663285E-5</v>
      </c>
      <c r="GB439" s="240">
        <f t="shared" ca="1" si="1033"/>
        <v>-2.0789907465277143E-4</v>
      </c>
      <c r="GC439" s="240">
        <f t="shared" ca="1" si="1034"/>
        <v>1.636218938169345E-4</v>
      </c>
      <c r="GD439" s="240">
        <f t="shared" ca="1" si="1035"/>
        <v>9.7653963013281757E-5</v>
      </c>
      <c r="GE439" s="240">
        <f t="shared" ca="1" si="1036"/>
        <v>-2.2941915238236245E-4</v>
      </c>
      <c r="GF439" s="240">
        <f t="shared" ca="1" si="1037"/>
        <v>5.6924006209642202E-5</v>
      </c>
      <c r="GG439" s="240">
        <f t="shared" ca="1" si="1038"/>
        <v>1.9106491216943386E-4</v>
      </c>
      <c r="GH439" s="240">
        <f t="shared" ca="1" si="1039"/>
        <v>-1.8565966670795899E-4</v>
      </c>
      <c r="GI439" s="240">
        <f t="shared" ca="1" si="1040"/>
        <v>-6.5971196373247547E-5</v>
      </c>
      <c r="GJ439" s="240">
        <f t="shared" ca="1" si="1041"/>
        <v>2.3010972005654473E-4</v>
      </c>
      <c r="GK439" s="240">
        <f t="shared" ca="1" si="1042"/>
        <v>-8.9072063334701731E-5</v>
      </c>
      <c r="GL439" s="240">
        <f t="shared" ca="1" si="1043"/>
        <v>-1.7009477134020392E-4</v>
      </c>
      <c r="GM439" s="240">
        <f t="shared" ca="1" si="1044"/>
        <v>2.0367846849387146E-4</v>
      </c>
      <c r="GN439" s="240">
        <f t="shared" ca="1" si="1045"/>
        <v>3.2860352560098487E-5</v>
      </c>
      <c r="GO439" s="240">
        <f t="shared" ca="1" si="1046"/>
        <v>-2.2581910720664811E-4</v>
      </c>
      <c r="GP439" s="240">
        <f t="shared" ca="1" si="1047"/>
        <v>1.1929197927992188E-4</v>
      </c>
      <c r="GQ439" s="240">
        <f t="shared" ca="1" si="1048"/>
        <v>1.4544259238568632E-4</v>
      </c>
      <c r="GR439" s="240">
        <f t="shared" ca="1" si="1049"/>
        <v>-2.1728824653151905E-4</v>
      </c>
      <c r="GS439" s="240">
        <f t="shared" ca="1" si="1050"/>
        <v>9.6181865002669461E-7</v>
      </c>
      <c r="GT439" s="240">
        <f t="shared" ca="1" si="1051"/>
        <v>2.1664019264352427E-4</v>
      </c>
      <c r="GU439" s="240">
        <f t="shared" ca="1" si="1052"/>
        <v>-1.4692958412710605E-4</v>
      </c>
      <c r="GV439" s="240">
        <f t="shared" ca="1" si="1053"/>
        <v>-1.1764202053241368E-4</v>
      </c>
      <c r="GW439" s="240">
        <f t="shared" ca="1" si="1054"/>
        <v>2.2619439022695525E-4</v>
      </c>
      <c r="GX439" s="240">
        <f t="shared" ca="1" si="1055"/>
        <v>-3.476316939099043E-5</v>
      </c>
      <c r="GY439" s="240">
        <f t="shared" ca="1" si="1056"/>
        <v>-2.027716721477957E-4</v>
      </c>
      <c r="GZ439" s="240">
        <f t="shared" ca="1" si="1057"/>
        <v>1.7138660719492375E-4</v>
      </c>
      <c r="HA439" s="240">
        <f t="shared" ca="1" si="1058"/>
        <v>8.7294854205219235E-5</v>
      </c>
      <c r="HB439" s="240">
        <f t="shared" ca="1" si="1059"/>
        <v>-2.302041084651072E-4</v>
      </c>
      <c r="HC439" s="240">
        <f t="shared" ca="1" si="1060"/>
        <v>6.7812002496975114E-5</v>
      </c>
      <c r="HD439" s="240">
        <f t="shared" ca="1" si="1061"/>
        <v>1.8451375730622928E-4</v>
      </c>
      <c r="HE439" s="240">
        <f t="shared" ca="1" si="1062"/>
        <v>-1.9213362779246242E-4</v>
      </c>
      <c r="HF439" s="240">
        <f t="shared" ca="1" si="1063"/>
        <v>-5.5058017908792383E-5</v>
      </c>
      <c r="HG439" s="240">
        <f t="shared" ca="1" si="1064"/>
        <v>2.2923060295518123E-4</v>
      </c>
      <c r="HH439" s="240">
        <f t="shared" ca="1" si="1065"/>
        <v>-9.9392910536371073E-5</v>
      </c>
      <c r="HI439" s="240">
        <f t="shared" ca="1" si="1066"/>
        <v>-1.6226167683753263E-4</v>
      </c>
      <c r="HJ439" s="240">
        <f t="shared" ca="1" si="1067"/>
        <v>2.0872153557831605E-4</v>
      </c>
      <c r="HK439" s="240">
        <f t="shared" ca="1" si="1068"/>
        <v>2.1629341795975833E-5</v>
      </c>
      <c r="HL439" s="240">
        <f t="shared" ca="1" si="1069"/>
        <v>-2.2329494715154919E-4</v>
      </c>
      <c r="HM439" s="240">
        <f t="shared" ca="1" si="1070"/>
        <v>1.28822262222243E-4</v>
      </c>
      <c r="HN439" s="240">
        <f t="shared" ca="1" si="1071"/>
        <v>1.3649712108413747E-4</v>
      </c>
      <c r="HO439" s="240">
        <f t="shared" ca="1" si="1072"/>
        <v>-2.2079125244323398E-4</v>
      </c>
      <c r="HP439" s="240">
        <f t="shared" ca="1" si="1073"/>
        <v>1.2267544247634966E-5</v>
      </c>
      <c r="HQ439" s="240">
        <f t="shared" ca="1" si="1074"/>
        <v>2.125256300770973E-4</v>
      </c>
      <c r="HR439" s="240">
        <f t="shared" ca="1" si="1075"/>
        <v>-1.5546300096516089E-4</v>
      </c>
      <c r="HS439" s="240">
        <f t="shared" ca="1" si="1076"/>
        <v>-1.0777781487096138E-4</v>
      </c>
      <c r="HT439" s="240">
        <f t="shared" ca="1" si="1077"/>
        <v>2.2808150546678351E-4</v>
      </c>
      <c r="HU439" s="240">
        <f t="shared" ca="1" si="1078"/>
        <v>-4.5898875005391101E-5</v>
      </c>
      <c r="HV439" s="240">
        <f t="shared" ca="1" si="1079"/>
        <v>-1.9715577492391523E-4</v>
      </c>
      <c r="HW439" s="240">
        <f t="shared" ca="1" si="1080"/>
        <v>1.7873843522448661E-4</v>
      </c>
      <c r="HX439" s="240">
        <f t="shared" ca="1" si="1081"/>
        <v>7.6725444447250211E-5</v>
      </c>
      <c r="HY439" s="240">
        <f t="shared" ca="1" si="1082"/>
        <v>-2.3043448268706107E-4</v>
      </c>
      <c r="HZ439" s="240">
        <f t="shared" ca="1" si="1083"/>
        <v>7.8536633730662939E-5</v>
      </c>
      <c r="IA439" s="240">
        <f t="shared" ca="1" si="1084"/>
        <v>1.7751809264017766E-4</v>
      </c>
      <c r="IB439" s="240">
        <f t="shared" ca="1" si="1085"/>
        <v>-1.9814472213869572E-4</v>
      </c>
      <c r="IC439" s="240">
        <f t="shared" ca="1" si="1086"/>
        <v>-4.4012199856682078E-5</v>
      </c>
      <c r="ID439" s="240">
        <f t="shared" ca="1" si="1087"/>
        <v>2.2779924925306932E-4</v>
      </c>
      <c r="IE439" s="240">
        <f t="shared" ca="1" si="1088"/>
        <v>-5.2728506756954393E-5</v>
      </c>
      <c r="IF439" s="240">
        <f t="shared" ca="1" si="1089"/>
        <v>-1.5403767974291543E-4</v>
      </c>
      <c r="IG439" s="240">
        <f t="shared" ca="1" si="1090"/>
        <v>2.1326177420170526E-4</v>
      </c>
      <c r="IH439" s="240">
        <f t="shared" ca="1" si="1091"/>
        <v>1.0346224052960062E-5</v>
      </c>
      <c r="II439" s="240">
        <f t="shared" ca="1" si="1092"/>
        <v>-2.2023285001043482E-4</v>
      </c>
      <c r="IJ439" s="240">
        <f t="shared" ca="1" si="1093"/>
        <v>1.3804220105137328E-4</v>
      </c>
      <c r="IK439" s="240">
        <f t="shared" ca="1" si="1094"/>
        <v>1.2722281626216124E-4</v>
      </c>
      <c r="IL439" s="240">
        <f t="shared" ca="1" si="1095"/>
        <v>-2.2376235288878353E-4</v>
      </c>
      <c r="IM439" s="240">
        <f t="shared" ca="1" si="1096"/>
        <v>2.3543716256640724E-5</v>
      </c>
      <c r="IN439" s="240">
        <f t="shared" ca="1" si="1097"/>
        <v>2.0789907465276799E-4</v>
      </c>
      <c r="IO439" s="240">
        <f t="shared" ca="1" si="1098"/>
        <v>-1.6362189381694006E-4</v>
      </c>
      <c r="IP439" s="240">
        <f t="shared" ca="1" si="1099"/>
        <v>-9.7653963013274588E-5</v>
      </c>
      <c r="IQ439" s="240">
        <f t="shared" ca="1" si="1100"/>
        <v>2.2941915238236196E-4</v>
      </c>
      <c r="IR439" s="240">
        <f t="shared" ca="1" si="1101"/>
        <v>-5.6924006209637174E-5</v>
      </c>
      <c r="IS439" s="240">
        <f t="shared" ca="1" si="1102"/>
        <v>-1.9106491216943676E-4</v>
      </c>
      <c r="IT439" s="240">
        <f t="shared" ca="1" si="1103"/>
        <v>1.856596667079559E-4</v>
      </c>
      <c r="IU439" s="240">
        <f t="shared" ca="1" si="1104"/>
        <v>6.5971196373252534E-5</v>
      </c>
      <c r="IV439" s="240">
        <f t="shared" ca="1" si="1105"/>
        <v>-2.3010972005654498E-4</v>
      </c>
      <c r="IW439" s="240">
        <f t="shared" ca="1" si="1106"/>
        <v>8.9072063334696934E-5</v>
      </c>
      <c r="IX439" s="240">
        <f t="shared" ca="1" si="1107"/>
        <v>1.7009477134020745E-4</v>
      </c>
      <c r="IY439" s="240">
        <f t="shared" ca="1" si="1108"/>
        <v>-2.0367846849386905E-4</v>
      </c>
      <c r="IZ439" s="240">
        <f t="shared" ca="1" si="1109"/>
        <v>-3.2860352560103637E-5</v>
      </c>
      <c r="JA439" s="240">
        <f t="shared" ca="1" si="1110"/>
        <v>2.2581910720664914E-4</v>
      </c>
      <c r="JB439" s="240">
        <f t="shared" ca="1" si="1111"/>
        <v>-1.1929197927991743E-4</v>
      </c>
    </row>
    <row r="440" spans="2:262">
      <c r="B440" s="248">
        <v>79</v>
      </c>
      <c r="C440" s="247">
        <f t="shared" si="1112"/>
        <v>1.5429687500000009E-3</v>
      </c>
      <c r="D440" s="244">
        <f t="shared" ca="1" si="855"/>
        <v>11.471182225427551</v>
      </c>
      <c r="E440" s="243">
        <f ca="1">CG361</f>
        <v>-0.52881777457244883</v>
      </c>
      <c r="F440" s="242">
        <v>79</v>
      </c>
      <c r="G440" s="240">
        <f t="shared" ca="1" si="856"/>
        <v>-3.9888648569236208E-4</v>
      </c>
      <c r="H440" s="240">
        <f t="shared" ca="1" si="857"/>
        <v>6.9220259589082935E-4</v>
      </c>
      <c r="I440" s="240">
        <f t="shared" ca="1" si="858"/>
        <v>-9.9354071383125496E-5</v>
      </c>
      <c r="J440" s="240">
        <f t="shared" ca="1" si="859"/>
        <v>-6.2068852159017003E-4</v>
      </c>
      <c r="K440" s="240">
        <f t="shared" ca="1" si="860"/>
        <v>5.4611950769220909E-4</v>
      </c>
      <c r="L440" s="240">
        <f t="shared" ca="1" si="861"/>
        <v>2.2759712124345466E-4</v>
      </c>
      <c r="M440" s="240">
        <f t="shared" ca="1" si="862"/>
        <v>-7.0994165622255217E-4</v>
      </c>
      <c r="N440" s="240">
        <f t="shared" ca="1" si="863"/>
        <v>2.8341183536439562E-4</v>
      </c>
      <c r="O440" s="240">
        <f t="shared" ca="1" si="864"/>
        <v>5.0594463053671716E-4</v>
      </c>
      <c r="P440" s="240">
        <f t="shared" ca="1" si="865"/>
        <v>-6.4758575794778158E-4</v>
      </c>
      <c r="Q440" s="240">
        <f t="shared" ca="1" si="866"/>
        <v>-3.9818830504407545E-5</v>
      </c>
      <c r="R440" s="240">
        <f t="shared" ca="1" si="867"/>
        <v>6.7624695686611014E-4</v>
      </c>
      <c r="S440" s="240">
        <f t="shared" ca="1" si="868"/>
        <v>-4.4693701599159873E-4</v>
      </c>
      <c r="T440" s="240">
        <f t="shared" ca="1" si="869"/>
        <v>-3.5454612946783984E-4</v>
      </c>
      <c r="U440" s="241">
        <f t="shared" ca="1" si="870"/>
        <v>7.0213580042793303E-4</v>
      </c>
      <c r="V440" s="240">
        <f t="shared" ca="1" si="871"/>
        <v>-1.508442496272279E-4</v>
      </c>
      <c r="W440" s="240">
        <f t="shared" ca="1" si="872"/>
        <v>-5.9355960696656589E-4</v>
      </c>
      <c r="X440" s="240">
        <f t="shared" ca="1" si="873"/>
        <v>5.7808256249707924E-4</v>
      </c>
      <c r="Y440" s="240">
        <f t="shared" ca="1" si="874"/>
        <v>1.7746151706631366E-4</v>
      </c>
      <c r="Z440" s="240">
        <f t="shared" ca="1" si="875"/>
        <v>-7.058176008333493E-4</v>
      </c>
      <c r="AA440" s="240">
        <f t="shared" ca="1" si="876"/>
        <v>3.305789854115997E-4</v>
      </c>
      <c r="AB440" s="240">
        <f t="shared" ca="1" si="877"/>
        <v>4.6787012876853609E-4</v>
      </c>
      <c r="AC440" s="240">
        <f t="shared" ca="1" si="878"/>
        <v>-6.6734725958516152E-4</v>
      </c>
      <c r="AD440" s="240">
        <f t="shared" ca="1" si="879"/>
        <v>1.2479803971318149E-5</v>
      </c>
      <c r="AE440" s="240">
        <f t="shared" ca="1" si="880"/>
        <v>6.5836442057274941E-4</v>
      </c>
      <c r="AF440" s="240">
        <f t="shared" ca="1" si="881"/>
        <v>-4.8636397836204727E-4</v>
      </c>
      <c r="AG440" s="240">
        <f t="shared" ca="1" si="882"/>
        <v>-3.0828445704892906E-4</v>
      </c>
      <c r="AH440" s="240">
        <f t="shared" ca="1" si="883"/>
        <v>7.0826407022763285E-4</v>
      </c>
      <c r="AI440" s="240">
        <f t="shared" ca="1" si="884"/>
        <v>-2.0151698981305937E-4</v>
      </c>
      <c r="AJ440" s="240">
        <f t="shared" ca="1" si="885"/>
        <v>-5.6321414140525017E-4</v>
      </c>
      <c r="AK440" s="240">
        <f t="shared" ca="1" si="886"/>
        <v>6.0691293780918863E-4</v>
      </c>
      <c r="AL440" s="240">
        <f t="shared" ca="1" si="887"/>
        <v>1.2636423355245966E-4</v>
      </c>
      <c r="AM440" s="240">
        <f t="shared" ca="1" si="888"/>
        <v>-6.9786865871134451E-4</v>
      </c>
      <c r="AN440" s="240">
        <f t="shared" ca="1" si="889"/>
        <v>3.7595469929462255E-4</v>
      </c>
      <c r="AO440" s="240">
        <f t="shared" ca="1" si="890"/>
        <v>4.2726019823506481E-4</v>
      </c>
      <c r="AP440" s="240">
        <f t="shared" ca="1" si="891"/>
        <v>-6.8349234860213626E-4</v>
      </c>
      <c r="AQ440" s="240">
        <f t="shared" ca="1" si="892"/>
        <v>6.4710809308032749E-5</v>
      </c>
      <c r="AR440" s="240">
        <f t="shared" ca="1" si="893"/>
        <v>6.3691415044188663E-4</v>
      </c>
      <c r="AS440" s="240">
        <f t="shared" ca="1" si="894"/>
        <v>-5.2315529219390609E-4</v>
      </c>
      <c r="AT440" s="240">
        <f t="shared" ca="1" si="895"/>
        <v>-2.6035216444669486E-4</v>
      </c>
      <c r="AU440" s="240">
        <f t="shared" ca="1" si="896"/>
        <v>7.1055419566491457E-4</v>
      </c>
      <c r="AV440" s="240">
        <f t="shared" ca="1" si="897"/>
        <v>-2.5109769197113874E-4</v>
      </c>
      <c r="AW440" s="240">
        <f t="shared" ca="1" si="898"/>
        <v>-5.2981656961331063E-4</v>
      </c>
      <c r="AX440" s="240">
        <f t="shared" ca="1" si="899"/>
        <v>6.3245439932678319E-4</v>
      </c>
      <c r="AY440" s="240">
        <f t="shared" ca="1" si="900"/>
        <v>7.4582171308451594E-5</v>
      </c>
      <c r="AZ440" s="240">
        <f t="shared" ca="1" si="901"/>
        <v>-6.8613790586261438E-4</v>
      </c>
      <c r="BA440" s="240">
        <f t="shared" ca="1" si="902"/>
        <v>4.1929308208847631E-4</v>
      </c>
      <c r="BB440" s="240">
        <f t="shared" ca="1" si="903"/>
        <v>3.8433490766841066E-4</v>
      </c>
      <c r="BC440" s="240">
        <f t="shared" ca="1" si="904"/>
        <v>-6.9593353336246566E-4</v>
      </c>
      <c r="BD440" s="240">
        <f t="shared" ca="1" si="905"/>
        <v>1.165911411624032E-4</v>
      </c>
      <c r="BE440" s="240">
        <f t="shared" ca="1" si="906"/>
        <v>6.1201238734587173E-4</v>
      </c>
      <c r="BF440" s="240">
        <f t="shared" ca="1" si="907"/>
        <v>-5.5711158216981442E-4</v>
      </c>
      <c r="BG440" s="240">
        <f t="shared" ca="1" si="908"/>
        <v>-2.1100900090772578E-4</v>
      </c>
      <c r="BH440" s="240">
        <f t="shared" ca="1" si="909"/>
        <v>7.0899376635161161E-4</v>
      </c>
      <c r="BI440" s="240">
        <f t="shared" ca="1" si="910"/>
        <v>-2.9931767398065526E-4</v>
      </c>
      <c r="BJ440" s="240">
        <f t="shared" ca="1" si="911"/>
        <v>-4.9354787592593768E-4</v>
      </c>
      <c r="BK440" s="240">
        <f t="shared" ca="1" si="912"/>
        <v>6.5456853565691814E-4</v>
      </c>
      <c r="BL440" s="240">
        <f t="shared" ca="1" si="913"/>
        <v>2.2395941816138456E-5</v>
      </c>
      <c r="BM440" s="240">
        <f t="shared" ca="1" si="914"/>
        <v>-6.7068891225322762E-4</v>
      </c>
      <c r="BN440" s="240">
        <f t="shared" ca="1" si="915"/>
        <v>4.603592793418336E-4</v>
      </c>
      <c r="BO440" s="240">
        <f t="shared" ca="1" si="916"/>
        <v>3.3932687293732668E-4</v>
      </c>
      <c r="BP440" s="240">
        <f t="shared" ca="1" si="917"/>
        <v>-7.0460339400800162E-4</v>
      </c>
      <c r="BQ440" s="240">
        <f t="shared" ca="1" si="918"/>
        <v>1.678396555210427E-4</v>
      </c>
      <c r="BR440" s="240">
        <f t="shared" ca="1" si="919"/>
        <v>5.8379407609646778E-4</v>
      </c>
      <c r="BS440" s="240">
        <f t="shared" ca="1" si="920"/>
        <v>-5.8804883621234392E-4</v>
      </c>
      <c r="BT440" s="240">
        <f t="shared" ca="1" si="921"/>
        <v>-1.6052236131047478E-4</v>
      </c>
      <c r="BU440" s="240">
        <f t="shared" ca="1" si="922"/>
        <v>7.0359123838937155E-4</v>
      </c>
      <c r="BV440" s="240">
        <f t="shared" ca="1" si="923"/>
        <v>-3.4591562758120366E-4</v>
      </c>
      <c r="BW440" s="240">
        <f t="shared" ca="1" si="924"/>
        <v>-4.5460460353664064E-4</v>
      </c>
      <c r="BX440" s="240">
        <f t="shared" ca="1" si="925"/>
        <v>6.7313550837879961E-4</v>
      </c>
      <c r="BY440" s="240">
        <f t="shared" ca="1" si="926"/>
        <v>-2.9911653225319409E-5</v>
      </c>
      <c r="BZ440" s="240">
        <f t="shared" ca="1" si="927"/>
        <v>-6.5160539731809561E-4</v>
      </c>
      <c r="CA440" s="240">
        <f t="shared" ca="1" si="928"/>
        <v>4.9893074977371118E-4</v>
      </c>
      <c r="CB440" s="240">
        <f t="shared" ca="1" si="929"/>
        <v>2.924799964816266E-4</v>
      </c>
      <c r="CC440" s="240">
        <f t="shared" ca="1" si="930"/>
        <v>-7.0945494781272369E-4</v>
      </c>
      <c r="CD440" s="240">
        <f t="shared" ca="1" si="931"/>
        <v>2.1817863224435612E-4</v>
      </c>
      <c r="CE440" s="240">
        <f t="shared" ca="1" si="932"/>
        <v>5.5241213416725495E-4</v>
      </c>
      <c r="CF440" s="240">
        <f t="shared" ca="1" si="933"/>
        <v>-6.1579940266134653E-4</v>
      </c>
      <c r="CG440" s="240">
        <f t="shared" ca="1" si="934"/>
        <v>-1.0916583712919451E-4</v>
      </c>
      <c r="CH440" s="240">
        <f t="shared" ca="1" si="935"/>
        <v>6.9437588854531274E-4</v>
      </c>
      <c r="CI440" s="240">
        <f t="shared" ca="1" si="936"/>
        <v>-3.9063903442487059E-4</v>
      </c>
      <c r="CJ440" s="240">
        <f t="shared" ca="1" si="937"/>
        <v>-4.1319778941265256E-4</v>
      </c>
      <c r="CK440" s="240">
        <f t="shared" ca="1" si="938"/>
        <v>6.8805470145854935E-4</v>
      </c>
      <c r="CL440" s="240">
        <f t="shared" ca="1" si="939"/>
        <v>-8.2057154426345427E-5</v>
      </c>
      <c r="CM440" s="240">
        <f t="shared" ca="1" si="940"/>
        <v>-6.2899077627810219E-4</v>
      </c>
      <c r="CN440" s="240">
        <f t="shared" ca="1" si="941"/>
        <v>5.3479847124389087E-4</v>
      </c>
      <c r="CO440" s="240">
        <f t="shared" ca="1" si="942"/>
        <v>2.4404814558374083E-4</v>
      </c>
      <c r="CP440" s="240">
        <f t="shared" ca="1" si="943"/>
        <v>-7.1046190378621287E-4</v>
      </c>
      <c r="CQ440" s="240">
        <f t="shared" ca="1" si="944"/>
        <v>2.6733528005595949E-4</v>
      </c>
      <c r="CR440" s="240">
        <f t="shared" ca="1" si="945"/>
        <v>5.1803662302054199E-4</v>
      </c>
      <c r="CS440" s="240">
        <f t="shared" ca="1" si="946"/>
        <v>-6.4021289879284899E-4</v>
      </c>
      <c r="CT440" s="240">
        <f t="shared" ca="1" si="947"/>
        <v>-5.7217733818107114E-5</v>
      </c>
      <c r="CU440" s="240">
        <f t="shared" ca="1" si="948"/>
        <v>6.8139765559867608E-4</v>
      </c>
      <c r="CV440" s="240">
        <f t="shared" ca="1" si="949"/>
        <v>-4.3324553449498274E-4</v>
      </c>
      <c r="CW440" s="240">
        <f t="shared" ca="1" si="950"/>
        <v>-3.6955182066729901E-4</v>
      </c>
      <c r="CX440" s="240">
        <f t="shared" ca="1" si="951"/>
        <v>6.9924526649623776E-4</v>
      </c>
      <c r="CY440" s="240">
        <f t="shared" ca="1" si="952"/>
        <v>-1.3375798079786811E-4</v>
      </c>
      <c r="CZ440" s="240">
        <f t="shared" ca="1" si="953"/>
        <v>-6.0296759972405009E-4</v>
      </c>
      <c r="DA440" s="240">
        <f t="shared" ca="1" si="954"/>
        <v>5.6776807346205996E-4</v>
      </c>
      <c r="DB440" s="240">
        <f t="shared" ca="1" si="955"/>
        <v>1.9429377663998475E-4</v>
      </c>
      <c r="DC440" s="240">
        <f t="shared" ca="1" si="956"/>
        <v>-7.0761880514680505E-4</v>
      </c>
      <c r="DD440" s="240">
        <f t="shared" ca="1" si="957"/>
        <v>3.1504321482231097E-4</v>
      </c>
      <c r="DE440" s="240">
        <f t="shared" ca="1" si="958"/>
        <v>4.8085382652964415E-4</v>
      </c>
      <c r="DF440" s="240">
        <f t="shared" ca="1" si="959"/>
        <v>-6.6115702575607099E-4</v>
      </c>
      <c r="DG440" s="240">
        <f t="shared" ca="1" si="960"/>
        <v>-4.9595626499651028E-6</v>
      </c>
      <c r="DH440" s="240">
        <f t="shared" ca="1" si="961"/>
        <v>6.6472686971827735E-4</v>
      </c>
      <c r="DI440" s="240">
        <f t="shared" ca="1" si="962"/>
        <v>-4.7350423947613892E-4</v>
      </c>
      <c r="DJ440" s="240">
        <f t="shared" ca="1" si="963"/>
        <v>-3.2390321858681185E-4</v>
      </c>
      <c r="DK440" s="240">
        <f t="shared" ca="1" si="964"/>
        <v>7.0664656085033732E-4</v>
      </c>
      <c r="DL440" s="240">
        <f t="shared" ca="1" si="965"/>
        <v>-1.847339610823055E-4</v>
      </c>
      <c r="DM440" s="240">
        <f t="shared" ca="1" si="966"/>
        <v>-5.7367688950440163E-4</v>
      </c>
      <c r="DN440" s="240">
        <f t="shared" ca="1" si="967"/>
        <v>5.9766089129723639E-4</v>
      </c>
      <c r="DO440" s="240">
        <f t="shared" ca="1" si="968"/>
        <v>1.4348651288649512E-4</v>
      </c>
      <c r="DP440" s="240">
        <f t="shared" ca="1" si="969"/>
        <v>-7.0094105889236045E-4</v>
      </c>
      <c r="DQ440" s="240">
        <f t="shared" ca="1" si="970"/>
        <v>3.610439031113887E-4</v>
      </c>
      <c r="DR440" s="240">
        <f t="shared" ca="1" si="971"/>
        <v>4.4106524149034739E-4</v>
      </c>
      <c r="DS440" s="240">
        <f t="shared" ca="1" si="972"/>
        <v>-6.7851828551234502E-4</v>
      </c>
      <c r="DT440" s="240">
        <f t="shared" ca="1" si="973"/>
        <v>4.7325484817906766E-5</v>
      </c>
      <c r="DU440" s="240">
        <f t="shared" ca="1" si="974"/>
        <v>6.444538713371987E-4</v>
      </c>
      <c r="DV440" s="240">
        <f t="shared" ca="1" si="975"/>
        <v>-5.1119698395792686E-4</v>
      </c>
      <c r="DW440" s="240">
        <f t="shared" ca="1" si="976"/>
        <v>-2.7649935690096119E-4</v>
      </c>
      <c r="DX440" s="240">
        <f t="shared" ca="1" si="977"/>
        <v>7.1021847626548049E-4</v>
      </c>
      <c r="DY440" s="240">
        <f t="shared" ca="1" si="978"/>
        <v>-2.3470885202580375E-4</v>
      </c>
      <c r="DZ440" s="240">
        <f t="shared" ca="1" si="979"/>
        <v>-5.4127737451564783E-4</v>
      </c>
      <c r="EA440" s="240">
        <f t="shared" ca="1" si="980"/>
        <v>6.2431493297955651E-4</v>
      </c>
      <c r="EB440" s="240">
        <f t="shared" ca="1" si="981"/>
        <v>9.1901683287626322E-5</v>
      </c>
      <c r="EC440" s="240">
        <f t="shared" ca="1" si="982"/>
        <v>-6.9046485230840453E-4</v>
      </c>
      <c r="ED440" s="240">
        <f t="shared" ca="1" si="983"/>
        <v>4.0508806320769858E-4</v>
      </c>
      <c r="EE440" s="240">
        <f t="shared" ca="1" si="984"/>
        <v>3.9888648569236696E-4</v>
      </c>
      <c r="EF440" s="240">
        <f t="shared" ca="1" si="985"/>
        <v>-6.9220259589083109E-4</v>
      </c>
      <c r="EG440" s="240">
        <f t="shared" ca="1" si="986"/>
        <v>9.9354071383126255E-5</v>
      </c>
      <c r="EH440" s="240">
        <f t="shared" ca="1" si="987"/>
        <v>6.2068852159017284E-4</v>
      </c>
      <c r="EI440" s="240">
        <f t="shared" ca="1" si="988"/>
        <v>-5.4611950769220151E-4</v>
      </c>
      <c r="EJ440" s="240">
        <f t="shared" ca="1" si="989"/>
        <v>-2.2759712124345395E-4</v>
      </c>
      <c r="EK440" s="240">
        <f t="shared" ca="1" si="990"/>
        <v>7.0994165622255152E-4</v>
      </c>
      <c r="EL440" s="240">
        <f t="shared" ca="1" si="991"/>
        <v>-2.8341183536438467E-4</v>
      </c>
      <c r="EM440" s="240">
        <f t="shared" ca="1" si="992"/>
        <v>-5.0594463053671662E-4</v>
      </c>
      <c r="EN440" s="240">
        <f t="shared" ca="1" si="993"/>
        <v>6.4758575794778808E-4</v>
      </c>
      <c r="EO440" s="240">
        <f t="shared" ca="1" si="994"/>
        <v>3.9818830504419526E-5</v>
      </c>
      <c r="EP440" s="240">
        <f t="shared" ca="1" si="995"/>
        <v>-6.7624695686611003E-4</v>
      </c>
      <c r="EQ440" s="240">
        <f t="shared" ca="1" si="996"/>
        <v>4.4693701599161109E-4</v>
      </c>
      <c r="ER440" s="240">
        <f t="shared" ca="1" si="997"/>
        <v>3.5454612946785025E-4</v>
      </c>
      <c r="ES440" s="240">
        <f t="shared" ca="1" si="998"/>
        <v>-7.0213580042793346E-4</v>
      </c>
      <c r="ET440" s="240">
        <f t="shared" ca="1" si="999"/>
        <v>1.5084424962724332E-4</v>
      </c>
      <c r="EU440" s="240">
        <f t="shared" ca="1" si="1000"/>
        <v>5.9355960696657098E-4</v>
      </c>
      <c r="EV440" s="240">
        <f t="shared" ca="1" si="1001"/>
        <v>-5.7808256249707968E-4</v>
      </c>
      <c r="EW440" s="240">
        <f t="shared" ca="1" si="1002"/>
        <v>-1.7746151706629832E-4</v>
      </c>
      <c r="EX440" s="240">
        <f t="shared" ca="1" si="1003"/>
        <v>7.0581760083335038E-4</v>
      </c>
      <c r="EY440" s="240">
        <f t="shared" ca="1" si="1004"/>
        <v>-3.3057898541160035E-4</v>
      </c>
      <c r="EZ440" s="240">
        <f t="shared" ca="1" si="1005"/>
        <v>-4.6787012876852417E-4</v>
      </c>
      <c r="FA440" s="240">
        <f t="shared" ca="1" si="1006"/>
        <v>6.6734725958515837E-4</v>
      </c>
      <c r="FB440" s="240">
        <f t="shared" ca="1" si="1007"/>
        <v>-1.2479803971318854E-5</v>
      </c>
      <c r="FC440" s="240">
        <f t="shared" ca="1" si="1008"/>
        <v>-6.5836442057274334E-4</v>
      </c>
      <c r="FD440" s="240">
        <f t="shared" ca="1" si="1009"/>
        <v>4.8636397836204038E-4</v>
      </c>
      <c r="FE440" s="240">
        <f t="shared" ca="1" si="1010"/>
        <v>3.082844570489238E-4</v>
      </c>
      <c r="FF440" s="240">
        <f t="shared" ca="1" si="1011"/>
        <v>-7.0826407022763415E-4</v>
      </c>
      <c r="FG440" s="240">
        <f t="shared" ca="1" si="1012"/>
        <v>2.0151698981305037E-4</v>
      </c>
      <c r="FH440" s="240">
        <f t="shared" ca="1" si="1013"/>
        <v>5.6321414140524649E-4</v>
      </c>
      <c r="FI440" s="240">
        <f t="shared" ca="1" si="1014"/>
        <v>-6.0691293780919687E-4</v>
      </c>
      <c r="FJ440" s="240">
        <f t="shared" ca="1" si="1015"/>
        <v>-1.2636423355246893E-4</v>
      </c>
      <c r="FK440" s="240">
        <f t="shared" ca="1" si="1016"/>
        <v>6.9786865871134343E-4</v>
      </c>
      <c r="FL440" s="240">
        <f t="shared" ca="1" si="1017"/>
        <v>-3.7595469929464027E-4</v>
      </c>
      <c r="FM440" s="240">
        <f t="shared" ca="1" si="1018"/>
        <v>-4.2726019823507229E-4</v>
      </c>
      <c r="FN440" s="240">
        <f t="shared" ca="1" si="1019"/>
        <v>6.8349234860213648E-4</v>
      </c>
      <c r="FO440" s="240">
        <f t="shared" ca="1" si="1020"/>
        <v>-6.4710809308053566E-5</v>
      </c>
      <c r="FP440" s="240">
        <f t="shared" ca="1" si="1021"/>
        <v>-6.3691415044189086E-4</v>
      </c>
      <c r="FQ440" s="240">
        <f t="shared" ca="1" si="1022"/>
        <v>5.2315529219390663E-4</v>
      </c>
      <c r="FR440" s="240">
        <f t="shared" ca="1" si="1023"/>
        <v>2.603521644466754E-4</v>
      </c>
      <c r="FS440" s="240">
        <f t="shared" ca="1" si="1024"/>
        <v>-7.1055419566491457E-4</v>
      </c>
      <c r="FT440" s="240">
        <f t="shared" ca="1" si="1025"/>
        <v>2.5109769197113944E-4</v>
      </c>
      <c r="FU440" s="240">
        <f t="shared" ca="1" si="1026"/>
        <v>5.2981656961329675E-4</v>
      </c>
      <c r="FV440" s="240">
        <f t="shared" ca="1" si="1027"/>
        <v>-6.3245439932677885E-4</v>
      </c>
      <c r="FW440" s="240">
        <f t="shared" ca="1" si="1028"/>
        <v>-7.4582171308450998E-5</v>
      </c>
      <c r="FX440" s="240">
        <f t="shared" ca="1" si="1029"/>
        <v>6.8613790586260896E-4</v>
      </c>
      <c r="FY440" s="240">
        <f t="shared" ca="1" si="1030"/>
        <v>-4.1929308208846873E-4</v>
      </c>
      <c r="FZ440" s="240">
        <f t="shared" ca="1" si="1031"/>
        <v>-3.8433490766841012E-4</v>
      </c>
      <c r="GA440" s="240">
        <f t="shared" ca="1" si="1032"/>
        <v>6.9593353336247E-4</v>
      </c>
      <c r="GB440" s="240">
        <f t="shared" ca="1" si="1033"/>
        <v>-1.1659114116239393E-4</v>
      </c>
      <c r="GC440" s="240">
        <f t="shared" ca="1" si="1034"/>
        <v>-6.1201238734586621E-4</v>
      </c>
      <c r="GD440" s="240">
        <f t="shared" ca="1" si="1035"/>
        <v>5.5711158216982743E-4</v>
      </c>
      <c r="GE440" s="240">
        <f t="shared" ca="1" si="1036"/>
        <v>2.1100900090773473E-4</v>
      </c>
      <c r="GF440" s="240">
        <f t="shared" ca="1" si="1037"/>
        <v>-7.0899376635161085E-4</v>
      </c>
      <c r="GG440" s="240">
        <f t="shared" ca="1" si="1038"/>
        <v>2.9931767398067423E-4</v>
      </c>
      <c r="GH440" s="240">
        <f t="shared" ca="1" si="1039"/>
        <v>4.935478759259444E-4</v>
      </c>
      <c r="GI440" s="240">
        <f t="shared" ca="1" si="1040"/>
        <v>-6.5456853565692237E-4</v>
      </c>
      <c r="GJ440" s="240">
        <f t="shared" ca="1" si="1041"/>
        <v>-2.2395941816117585E-5</v>
      </c>
      <c r="GK440" s="240">
        <f t="shared" ca="1" si="1042"/>
        <v>6.7068891225323076E-4</v>
      </c>
      <c r="GL440" s="240">
        <f t="shared" ca="1" si="1043"/>
        <v>-4.6035927934184184E-4</v>
      </c>
      <c r="GM440" s="240">
        <f t="shared" ca="1" si="1044"/>
        <v>-3.393268729373083E-4</v>
      </c>
      <c r="GN440" s="240">
        <f t="shared" ca="1" si="1045"/>
        <v>7.0460339400800042E-4</v>
      </c>
      <c r="GO440" s="240">
        <f t="shared" ca="1" si="1046"/>
        <v>-1.6783965552105319E-4</v>
      </c>
      <c r="GP440" s="240">
        <f t="shared" ca="1" si="1047"/>
        <v>-5.8379407609645585E-4</v>
      </c>
      <c r="GQ440" s="240">
        <f t="shared" ca="1" si="1048"/>
        <v>5.8804883621233861E-4</v>
      </c>
      <c r="GR440" s="240">
        <f t="shared" ca="1" si="1049"/>
        <v>1.6052236131046421E-4</v>
      </c>
      <c r="GS440" s="240">
        <f t="shared" ca="1" si="1050"/>
        <v>-7.0359123838937415E-4</v>
      </c>
      <c r="GT440" s="240">
        <f t="shared" ca="1" si="1051"/>
        <v>3.4591562758120426E-4</v>
      </c>
      <c r="GU440" s="240">
        <f t="shared" ca="1" si="1052"/>
        <v>4.5460460353664004E-4</v>
      </c>
      <c r="GV440" s="240">
        <f t="shared" ca="1" si="1053"/>
        <v>-6.7313550837879333E-4</v>
      </c>
      <c r="GW440" s="240">
        <f t="shared" ca="1" si="1054"/>
        <v>2.9911653225320168E-5</v>
      </c>
      <c r="GX440" s="240">
        <f t="shared" ca="1" si="1055"/>
        <v>6.5160539731809529E-4</v>
      </c>
      <c r="GY440" s="240">
        <f t="shared" ca="1" si="1056"/>
        <v>-4.9893074977369731E-4</v>
      </c>
      <c r="GZ440" s="240">
        <f t="shared" ca="1" si="1057"/>
        <v>-2.9247999648162595E-4</v>
      </c>
      <c r="HA440" s="240">
        <f t="shared" ca="1" si="1058"/>
        <v>7.0945494781272369E-4</v>
      </c>
      <c r="HB440" s="240">
        <f t="shared" ca="1" si="1059"/>
        <v>-2.1817863224433753E-4</v>
      </c>
      <c r="HC440" s="240">
        <f t="shared" ca="1" si="1060"/>
        <v>-5.5241213416725441E-4</v>
      </c>
      <c r="HD440" s="240">
        <f t="shared" ca="1" si="1061"/>
        <v>6.1579940266134686E-4</v>
      </c>
      <c r="HE440" s="240">
        <f t="shared" ca="1" si="1062"/>
        <v>1.0916583712921381E-4</v>
      </c>
      <c r="HF440" s="240">
        <f t="shared" ca="1" si="1063"/>
        <v>-6.9437588854531253E-4</v>
      </c>
      <c r="HG440" s="240">
        <f t="shared" ca="1" si="1064"/>
        <v>3.9063903442487118E-4</v>
      </c>
      <c r="HH440" s="240">
        <f t="shared" ca="1" si="1065"/>
        <v>4.131977894126685E-4</v>
      </c>
      <c r="HI440" s="240">
        <f t="shared" ca="1" si="1066"/>
        <v>-6.8805470145854946E-4</v>
      </c>
      <c r="HJ440" s="240">
        <f t="shared" ca="1" si="1067"/>
        <v>8.2057154426346131E-5</v>
      </c>
      <c r="HK440" s="240">
        <f t="shared" ca="1" si="1068"/>
        <v>6.289907762781113E-4</v>
      </c>
      <c r="HL440" s="240">
        <f t="shared" ca="1" si="1069"/>
        <v>-5.3479847124389131E-4</v>
      </c>
      <c r="HM440" s="240">
        <f t="shared" ca="1" si="1070"/>
        <v>-2.4404814558374015E-4</v>
      </c>
      <c r="HN440" s="240">
        <f t="shared" ca="1" si="1071"/>
        <v>7.1046190378621331E-4</v>
      </c>
      <c r="HO440" s="240">
        <f t="shared" ca="1" si="1072"/>
        <v>-2.6733528005596014E-4</v>
      </c>
      <c r="HP440" s="240">
        <f t="shared" ca="1" si="1073"/>
        <v>-5.1803662302054166E-4</v>
      </c>
      <c r="HQ440" s="240">
        <f t="shared" ca="1" si="1074"/>
        <v>6.4021289879284053E-4</v>
      </c>
      <c r="HR440" s="240">
        <f t="shared" ca="1" si="1075"/>
        <v>5.7217733818106409E-5</v>
      </c>
      <c r="HS440" s="240">
        <f t="shared" ca="1" si="1076"/>
        <v>-6.8139765559867586E-4</v>
      </c>
      <c r="HT440" s="240">
        <f t="shared" ca="1" si="1077"/>
        <v>4.3324553449496729E-4</v>
      </c>
      <c r="HU440" s="240">
        <f t="shared" ca="1" si="1078"/>
        <v>3.695518206672983E-4</v>
      </c>
      <c r="HV440" s="240">
        <f t="shared" ca="1" si="1079"/>
        <v>-6.9924526649623787E-4</v>
      </c>
      <c r="HW440" s="240">
        <f t="shared" ca="1" si="1080"/>
        <v>1.33757980797849E-4</v>
      </c>
      <c r="HX440" s="240">
        <f t="shared" ca="1" si="1081"/>
        <v>6.0296759972404976E-4</v>
      </c>
      <c r="HY440" s="240">
        <f t="shared" ca="1" si="1082"/>
        <v>-5.6776807346207254E-4</v>
      </c>
      <c r="HZ440" s="240">
        <f t="shared" ca="1" si="1083"/>
        <v>-1.9429377664000361E-4</v>
      </c>
      <c r="IA440" s="240">
        <f t="shared" ca="1" si="1084"/>
        <v>7.0761880514680494E-4</v>
      </c>
      <c r="IB440" s="240">
        <f t="shared" ca="1" si="1085"/>
        <v>-3.1504321482232972E-4</v>
      </c>
      <c r="IC440" s="240">
        <f t="shared" ca="1" si="1086"/>
        <v>-4.8085382652965846E-4</v>
      </c>
      <c r="ID440" s="240">
        <f t="shared" ca="1" si="1087"/>
        <v>6.6115702575607121E-4</v>
      </c>
      <c r="IE440" s="240">
        <f t="shared" ca="1" si="1088"/>
        <v>2.0251639122171434E-4</v>
      </c>
      <c r="IF440" s="240">
        <f t="shared" ca="1" si="1089"/>
        <v>-6.6472686971828408E-4</v>
      </c>
      <c r="IG440" s="240">
        <f t="shared" ca="1" si="1090"/>
        <v>4.7350423947613947E-4</v>
      </c>
      <c r="IH440" s="240">
        <f t="shared" ca="1" si="1091"/>
        <v>3.2390321858679331E-4</v>
      </c>
      <c r="II440" s="240">
        <f t="shared" ca="1" si="1092"/>
        <v>-7.0664656085033515E-4</v>
      </c>
      <c r="IJ440" s="240">
        <f t="shared" ca="1" si="1093"/>
        <v>1.8473396108230621E-4</v>
      </c>
      <c r="IK440" s="240">
        <f t="shared" ca="1" si="1094"/>
        <v>5.7367688950438927E-4</v>
      </c>
      <c r="IL440" s="240">
        <f t="shared" ca="1" si="1095"/>
        <v>-5.9766089129722588E-4</v>
      </c>
      <c r="IM440" s="240">
        <f t="shared" ca="1" si="1096"/>
        <v>-1.4348651288649447E-4</v>
      </c>
      <c r="IN440" s="240">
        <f t="shared" ca="1" si="1097"/>
        <v>7.0094105889235688E-4</v>
      </c>
      <c r="IO440" s="240">
        <f t="shared" ca="1" si="1098"/>
        <v>-3.6104390311137189E-4</v>
      </c>
      <c r="IP440" s="240">
        <f t="shared" ca="1" si="1099"/>
        <v>-4.4106524149034685E-4</v>
      </c>
      <c r="IQ440" s="240">
        <f t="shared" ca="1" si="1100"/>
        <v>6.785182855123512E-4</v>
      </c>
      <c r="IR440" s="240">
        <f t="shared" ca="1" si="1101"/>
        <v>-4.7325484817887305E-5</v>
      </c>
      <c r="IS440" s="240">
        <f t="shared" ca="1" si="1102"/>
        <v>-6.4445387133719827E-4</v>
      </c>
      <c r="IT440" s="240">
        <f t="shared" ca="1" si="1103"/>
        <v>5.1119698395794139E-4</v>
      </c>
      <c r="IU440" s="240">
        <f t="shared" ca="1" si="1104"/>
        <v>2.7649935690097924E-4</v>
      </c>
      <c r="IV440" s="240">
        <f t="shared" ca="1" si="1105"/>
        <v>-7.1021847626548038E-4</v>
      </c>
      <c r="IW440" s="240">
        <f t="shared" ca="1" si="1106"/>
        <v>2.3470885202582349E-4</v>
      </c>
      <c r="IX440" s="240">
        <f t="shared" ca="1" si="1107"/>
        <v>5.412773745156604E-4</v>
      </c>
      <c r="IY440" s="240">
        <f t="shared" ca="1" si="1108"/>
        <v>-6.2431493297955684E-4</v>
      </c>
      <c r="IZ440" s="240">
        <f t="shared" ca="1" si="1109"/>
        <v>-9.1901683287605614E-5</v>
      </c>
      <c r="JA440" s="240">
        <f t="shared" ca="1" si="1110"/>
        <v>6.9046485230840919E-4</v>
      </c>
      <c r="JB440" s="240">
        <f t="shared" ca="1" si="1111"/>
        <v>-4.0508806320769912E-4</v>
      </c>
    </row>
    <row r="441" spans="2:262">
      <c r="B441" s="248">
        <v>80</v>
      </c>
      <c r="C441" s="247">
        <f t="shared" si="1112"/>
        <v>1.562500000000001E-3</v>
      </c>
      <c r="D441" s="244">
        <f t="shared" ca="1" si="855"/>
        <v>11.460882426855855</v>
      </c>
      <c r="E441" s="243">
        <f ca="1">CH361</f>
        <v>-0.5391175731441451</v>
      </c>
      <c r="F441" s="242">
        <v>80</v>
      </c>
      <c r="G441" s="240">
        <f t="shared" ca="1" si="856"/>
        <v>-2.5588379960508304E-4</v>
      </c>
      <c r="H441" s="240">
        <f t="shared" ca="1" si="857"/>
        <v>4.1197027990686592E-4</v>
      </c>
      <c r="I441" s="240">
        <f t="shared" ca="1" si="858"/>
        <v>-5.9424601889249167E-5</v>
      </c>
      <c r="J441" s="240">
        <f t="shared" ca="1" si="859"/>
        <v>-3.6648865867105205E-4</v>
      </c>
      <c r="K441" s="240">
        <f t="shared" ca="1" si="860"/>
        <v>3.3992287753548144E-4</v>
      </c>
      <c r="L441" s="240">
        <f t="shared" ca="1" si="861"/>
        <v>1.0632295164166033E-4</v>
      </c>
      <c r="M441" s="240">
        <f t="shared" ca="1" si="862"/>
        <v>-4.2129894168231716E-4</v>
      </c>
      <c r="N441" s="240">
        <f t="shared" ca="1" si="863"/>
        <v>2.1612529846787778E-4</v>
      </c>
      <c r="O441" s="240">
        <f t="shared" ca="1" si="864"/>
        <v>2.5588379960508314E-4</v>
      </c>
      <c r="P441" s="240">
        <f t="shared" ca="1" si="865"/>
        <v>-4.1197027990686592E-4</v>
      </c>
      <c r="Q441" s="240">
        <f t="shared" ca="1" si="866"/>
        <v>5.9424601889249655E-5</v>
      </c>
      <c r="R441" s="240">
        <f t="shared" ca="1" si="867"/>
        <v>3.6648865867105259E-4</v>
      </c>
      <c r="S441" s="240">
        <f t="shared" ca="1" si="868"/>
        <v>-3.3992287753548085E-4</v>
      </c>
      <c r="T441" s="240">
        <f t="shared" ca="1" si="869"/>
        <v>-1.0632295164166058E-4</v>
      </c>
      <c r="U441" s="241">
        <f t="shared" ca="1" si="870"/>
        <v>4.2129894168231716E-4</v>
      </c>
      <c r="V441" s="240">
        <f t="shared" ca="1" si="871"/>
        <v>-2.1612529846787754E-4</v>
      </c>
      <c r="W441" s="240">
        <f t="shared" ca="1" si="872"/>
        <v>-2.5588379960508325E-4</v>
      </c>
      <c r="X441" s="240">
        <f t="shared" ca="1" si="873"/>
        <v>4.1197027990686592E-4</v>
      </c>
      <c r="Y441" s="240">
        <f t="shared" ca="1" si="874"/>
        <v>-5.9424601889249384E-5</v>
      </c>
      <c r="Z441" s="240">
        <f t="shared" ca="1" si="875"/>
        <v>-3.6648865867105194E-4</v>
      </c>
      <c r="AA441" s="240">
        <f t="shared" ca="1" si="876"/>
        <v>3.3992287753548161E-4</v>
      </c>
      <c r="AB441" s="240">
        <f t="shared" ca="1" si="877"/>
        <v>1.0632295164165938E-4</v>
      </c>
      <c r="AC441" s="240">
        <f t="shared" ca="1" si="878"/>
        <v>-4.2129894168231705E-4</v>
      </c>
      <c r="AD441" s="240">
        <f t="shared" ca="1" si="879"/>
        <v>2.1612529846787602E-4</v>
      </c>
      <c r="AE441" s="240">
        <f t="shared" ca="1" si="880"/>
        <v>2.5588379960508472E-4</v>
      </c>
      <c r="AF441" s="240">
        <f t="shared" ca="1" si="881"/>
        <v>-4.1197027990686543E-4</v>
      </c>
      <c r="AG441" s="240">
        <f t="shared" ca="1" si="882"/>
        <v>5.9424601889247622E-5</v>
      </c>
      <c r="AH441" s="240">
        <f t="shared" ca="1" si="883"/>
        <v>3.6648865867105286E-4</v>
      </c>
      <c r="AI441" s="240">
        <f t="shared" ca="1" si="884"/>
        <v>-3.3992287753548052E-4</v>
      </c>
      <c r="AJ441" s="240">
        <f t="shared" ca="1" si="885"/>
        <v>-1.0632295164166109E-4</v>
      </c>
      <c r="AK441" s="240">
        <f t="shared" ca="1" si="886"/>
        <v>4.2129894168231726E-4</v>
      </c>
      <c r="AL441" s="240">
        <f t="shared" ca="1" si="887"/>
        <v>-2.161252984678771E-4</v>
      </c>
      <c r="AM441" s="240">
        <f t="shared" ca="1" si="888"/>
        <v>-2.5588379960508618E-4</v>
      </c>
      <c r="AN441" s="240">
        <f t="shared" ca="1" si="889"/>
        <v>4.1197027990686581E-4</v>
      </c>
      <c r="AO441" s="240">
        <f t="shared" ca="1" si="890"/>
        <v>-5.9424601889245888E-5</v>
      </c>
      <c r="AP441" s="240">
        <f t="shared" ca="1" si="891"/>
        <v>-3.6648865867105221E-4</v>
      </c>
      <c r="AQ441" s="240">
        <f t="shared" ca="1" si="892"/>
        <v>3.3992287753547949E-4</v>
      </c>
      <c r="AR441" s="240">
        <f t="shared" ca="1" si="893"/>
        <v>1.063229516416599E-4</v>
      </c>
      <c r="AS441" s="240">
        <f t="shared" ca="1" si="894"/>
        <v>-4.2129894168231748E-4</v>
      </c>
      <c r="AT441" s="240">
        <f t="shared" ca="1" si="895"/>
        <v>2.1612529846787819E-4</v>
      </c>
      <c r="AU441" s="240">
        <f t="shared" ca="1" si="896"/>
        <v>2.558837996050852E-4</v>
      </c>
      <c r="AV441" s="240">
        <f t="shared" ca="1" si="897"/>
        <v>-4.1197027990686602E-4</v>
      </c>
      <c r="AW441" s="240">
        <f t="shared" ca="1" si="898"/>
        <v>5.9424601889247134E-5</v>
      </c>
      <c r="AX441" s="240">
        <f t="shared" ca="1" si="899"/>
        <v>3.6648865867105156E-4</v>
      </c>
      <c r="AY441" s="240">
        <f t="shared" ca="1" si="900"/>
        <v>-3.3992287753548025E-4</v>
      </c>
      <c r="AZ441" s="240">
        <f t="shared" ca="1" si="901"/>
        <v>-1.0632295164165868E-4</v>
      </c>
      <c r="BA441" s="240">
        <f t="shared" ca="1" si="902"/>
        <v>4.2129894168231732E-4</v>
      </c>
      <c r="BB441" s="240">
        <f t="shared" ca="1" si="903"/>
        <v>-2.1612529846787404E-4</v>
      </c>
      <c r="BC441" s="240">
        <f t="shared" ca="1" si="904"/>
        <v>-2.5588379960508417E-4</v>
      </c>
      <c r="BD441" s="240">
        <f t="shared" ca="1" si="905"/>
        <v>4.1197027990686494E-4</v>
      </c>
      <c r="BE441" s="240">
        <f t="shared" ca="1" si="906"/>
        <v>-5.9424601889248354E-5</v>
      </c>
      <c r="BF441" s="240">
        <f t="shared" ca="1" si="907"/>
        <v>-3.66488658671054E-4</v>
      </c>
      <c r="BG441" s="240">
        <f t="shared" ca="1" si="908"/>
        <v>3.3992287753548096E-4</v>
      </c>
      <c r="BH441" s="240">
        <f t="shared" ca="1" si="909"/>
        <v>1.0632295164166334E-4</v>
      </c>
      <c r="BI441" s="240">
        <f t="shared" ca="1" si="910"/>
        <v>-4.2129894168231716E-4</v>
      </c>
      <c r="BJ441" s="240">
        <f t="shared" ca="1" si="911"/>
        <v>2.1612529846787513E-4</v>
      </c>
      <c r="BK441" s="240">
        <f t="shared" ca="1" si="912"/>
        <v>2.5588379960508314E-4</v>
      </c>
      <c r="BL441" s="240">
        <f t="shared" ca="1" si="913"/>
        <v>-4.1197027990686516E-4</v>
      </c>
      <c r="BM441" s="240">
        <f t="shared" ca="1" si="914"/>
        <v>5.9424601889249574E-5</v>
      </c>
      <c r="BN441" s="240">
        <f t="shared" ca="1" si="915"/>
        <v>3.6648865867105335E-4</v>
      </c>
      <c r="BO441" s="240">
        <f t="shared" ca="1" si="916"/>
        <v>-3.3992287753548171E-4</v>
      </c>
      <c r="BP441" s="240">
        <f t="shared" ca="1" si="917"/>
        <v>-1.0632295164166207E-4</v>
      </c>
      <c r="BQ441" s="240">
        <f t="shared" ca="1" si="918"/>
        <v>4.2129894168231694E-4</v>
      </c>
      <c r="BR441" s="240">
        <f t="shared" ca="1" si="919"/>
        <v>-2.1612529846787621E-4</v>
      </c>
      <c r="BS441" s="240">
        <f t="shared" ca="1" si="920"/>
        <v>-2.5588379960508694E-4</v>
      </c>
      <c r="BT441" s="240">
        <f t="shared" ca="1" si="921"/>
        <v>4.1197027990686402E-4</v>
      </c>
      <c r="BU441" s="240">
        <f t="shared" ca="1" si="922"/>
        <v>-5.9424601889244885E-5</v>
      </c>
      <c r="BV441" s="240">
        <f t="shared" ca="1" si="923"/>
        <v>-3.6648865867105275E-4</v>
      </c>
      <c r="BW441" s="240">
        <f t="shared" ca="1" si="924"/>
        <v>3.3992287753548247E-4</v>
      </c>
      <c r="BX441" s="240">
        <f t="shared" ca="1" si="925"/>
        <v>1.063229516416667E-4</v>
      </c>
      <c r="BY441" s="240">
        <f t="shared" ca="1" si="926"/>
        <v>-4.2129894168231764E-4</v>
      </c>
      <c r="BZ441" s="240">
        <f t="shared" ca="1" si="927"/>
        <v>2.1612529846787727E-4</v>
      </c>
      <c r="CA441" s="240">
        <f t="shared" ca="1" si="928"/>
        <v>2.5588379960508114E-4</v>
      </c>
      <c r="CB441" s="240">
        <f t="shared" ca="1" si="929"/>
        <v>-4.1197027990686429E-4</v>
      </c>
      <c r="CC441" s="240">
        <f t="shared" ca="1" si="930"/>
        <v>5.9424601889246131E-5</v>
      </c>
      <c r="CD441" s="240">
        <f t="shared" ca="1" si="931"/>
        <v>3.664886586710521E-4</v>
      </c>
      <c r="CE441" s="240">
        <f t="shared" ca="1" si="932"/>
        <v>-3.3992287753548318E-4</v>
      </c>
      <c r="CF441" s="240">
        <f t="shared" ca="1" si="933"/>
        <v>-1.0632295164166556E-4</v>
      </c>
      <c r="CG441" s="240">
        <f t="shared" ca="1" si="934"/>
        <v>4.2129894168231748E-4</v>
      </c>
      <c r="CH441" s="240">
        <f t="shared" ca="1" si="935"/>
        <v>-2.1612529846787835E-4</v>
      </c>
      <c r="CI441" s="240">
        <f t="shared" ca="1" si="936"/>
        <v>-2.5588379960508981E-4</v>
      </c>
      <c r="CJ441" s="240">
        <f t="shared" ca="1" si="937"/>
        <v>4.1197027990686461E-4</v>
      </c>
      <c r="CK441" s="240">
        <f t="shared" ca="1" si="938"/>
        <v>-5.9424601889247324E-5</v>
      </c>
      <c r="CL441" s="240">
        <f t="shared" ca="1" si="939"/>
        <v>-3.6648865867105145E-4</v>
      </c>
      <c r="CM441" s="240">
        <f t="shared" ca="1" si="940"/>
        <v>3.3992287753547667E-4</v>
      </c>
      <c r="CN441" s="240">
        <f t="shared" ca="1" si="941"/>
        <v>1.0632295164166437E-4</v>
      </c>
      <c r="CO441" s="240">
        <f t="shared" ca="1" si="942"/>
        <v>-4.2129894168231726E-4</v>
      </c>
      <c r="CP441" s="240">
        <f t="shared" ca="1" si="943"/>
        <v>2.1612529846787943E-4</v>
      </c>
      <c r="CQ441" s="240">
        <f t="shared" ca="1" si="944"/>
        <v>2.5588379960508878E-4</v>
      </c>
      <c r="CR441" s="240">
        <f t="shared" ca="1" si="945"/>
        <v>-4.1197027990686494E-4</v>
      </c>
      <c r="CS441" s="240">
        <f t="shared" ca="1" si="946"/>
        <v>5.9424601889248571E-5</v>
      </c>
      <c r="CT441" s="240">
        <f t="shared" ca="1" si="947"/>
        <v>3.6648865867105085E-4</v>
      </c>
      <c r="CU441" s="240">
        <f t="shared" ca="1" si="948"/>
        <v>-3.3992287753547743E-4</v>
      </c>
      <c r="CV441" s="240">
        <f t="shared" ca="1" si="949"/>
        <v>-1.063229516416631E-4</v>
      </c>
      <c r="CW441" s="240">
        <f t="shared" ca="1" si="950"/>
        <v>4.2129894168231716E-4</v>
      </c>
      <c r="CX441" s="240">
        <f t="shared" ca="1" si="951"/>
        <v>-2.1612529846787008E-4</v>
      </c>
      <c r="CY441" s="240">
        <f t="shared" ca="1" si="952"/>
        <v>-2.5588379960508781E-4</v>
      </c>
      <c r="CZ441" s="240">
        <f t="shared" ca="1" si="953"/>
        <v>4.1197027990686527E-4</v>
      </c>
      <c r="DA441" s="240">
        <f t="shared" ca="1" si="954"/>
        <v>-5.9424601889249791E-5</v>
      </c>
      <c r="DB441" s="240">
        <f t="shared" ca="1" si="955"/>
        <v>-3.6648865867105633E-4</v>
      </c>
      <c r="DC441" s="240">
        <f t="shared" ca="1" si="956"/>
        <v>3.3992287753547819E-4</v>
      </c>
      <c r="DD441" s="240">
        <f t="shared" ca="1" si="957"/>
        <v>1.0632295164166188E-4</v>
      </c>
      <c r="DE441" s="240">
        <f t="shared" ca="1" si="958"/>
        <v>-4.2129894168231694E-4</v>
      </c>
      <c r="DF441" s="240">
        <f t="shared" ca="1" si="959"/>
        <v>2.1612529846787117E-4</v>
      </c>
      <c r="DG441" s="240">
        <f t="shared" ca="1" si="960"/>
        <v>2.5588379960508683E-4</v>
      </c>
      <c r="DH441" s="240">
        <f t="shared" ca="1" si="961"/>
        <v>-4.1197027990686559E-4</v>
      </c>
      <c r="DI441" s="240">
        <f t="shared" ca="1" si="962"/>
        <v>5.9424601889251037E-5</v>
      </c>
      <c r="DJ441" s="240">
        <f t="shared" ca="1" si="963"/>
        <v>3.6648865867105568E-4</v>
      </c>
      <c r="DK441" s="240">
        <f t="shared" ca="1" si="964"/>
        <v>-3.39922877535479E-4</v>
      </c>
      <c r="DL441" s="240">
        <f t="shared" ca="1" si="965"/>
        <v>-1.0632295164166071E-4</v>
      </c>
      <c r="DM441" s="240">
        <f t="shared" ca="1" si="966"/>
        <v>4.2129894168231678E-4</v>
      </c>
      <c r="DN441" s="240">
        <f t="shared" ca="1" si="967"/>
        <v>-2.1612529846787225E-4</v>
      </c>
      <c r="DO441" s="240">
        <f t="shared" ca="1" si="968"/>
        <v>-2.558837996050858E-4</v>
      </c>
      <c r="DP441" s="240">
        <f t="shared" ca="1" si="969"/>
        <v>4.1197027990686586E-4</v>
      </c>
      <c r="DQ441" s="240">
        <f t="shared" ca="1" si="970"/>
        <v>-5.9424601889240304E-5</v>
      </c>
      <c r="DR441" s="240">
        <f t="shared" ca="1" si="971"/>
        <v>-3.6648865867105508E-4</v>
      </c>
      <c r="DS441" s="240">
        <f t="shared" ca="1" si="972"/>
        <v>3.3992287753547971E-4</v>
      </c>
      <c r="DT441" s="240">
        <f t="shared" ca="1" si="973"/>
        <v>1.0632295164165947E-4</v>
      </c>
      <c r="DU441" s="240">
        <f t="shared" ca="1" si="974"/>
        <v>-4.2129894168231829E-4</v>
      </c>
      <c r="DV441" s="240">
        <f t="shared" ca="1" si="975"/>
        <v>2.1612529846787334E-4</v>
      </c>
      <c r="DW441" s="240">
        <f t="shared" ca="1" si="976"/>
        <v>2.5588379960508483E-4</v>
      </c>
      <c r="DX441" s="240">
        <f t="shared" ca="1" si="977"/>
        <v>-4.1197027990686624E-4</v>
      </c>
      <c r="DY441" s="240">
        <f t="shared" ca="1" si="978"/>
        <v>5.9424601889241551E-5</v>
      </c>
      <c r="DZ441" s="240">
        <f t="shared" ca="1" si="979"/>
        <v>3.6648865867105443E-4</v>
      </c>
      <c r="EA441" s="240">
        <f t="shared" ca="1" si="980"/>
        <v>-3.3992287753548047E-4</v>
      </c>
      <c r="EB441" s="240">
        <f t="shared" ca="1" si="981"/>
        <v>-1.0632295164165825E-4</v>
      </c>
      <c r="EC441" s="240">
        <f t="shared" ca="1" si="982"/>
        <v>4.2129894168231813E-4</v>
      </c>
      <c r="ED441" s="240">
        <f t="shared" ca="1" si="983"/>
        <v>-2.1612529846787439E-4</v>
      </c>
      <c r="EE441" s="240">
        <f t="shared" ca="1" si="984"/>
        <v>-2.558837996050838E-4</v>
      </c>
      <c r="EF441" s="240">
        <f t="shared" ca="1" si="985"/>
        <v>4.1197027990686342E-4</v>
      </c>
      <c r="EG441" s="240">
        <f t="shared" ca="1" si="986"/>
        <v>-5.9424601889242798E-5</v>
      </c>
      <c r="EH441" s="240">
        <f t="shared" ca="1" si="987"/>
        <v>-3.6648865867105996E-4</v>
      </c>
      <c r="EI441" s="240">
        <f t="shared" ca="1" si="988"/>
        <v>3.3992287753548123E-4</v>
      </c>
      <c r="EJ441" s="240">
        <f t="shared" ca="1" si="989"/>
        <v>1.0632295164166876E-4</v>
      </c>
      <c r="EK441" s="240">
        <f t="shared" ca="1" si="990"/>
        <v>-4.2129894168231629E-4</v>
      </c>
      <c r="EL441" s="240">
        <f t="shared" ca="1" si="991"/>
        <v>2.1612529846787548E-4</v>
      </c>
      <c r="EM441" s="240">
        <f t="shared" ca="1" si="992"/>
        <v>2.5588379960509247E-4</v>
      </c>
      <c r="EN441" s="240">
        <f t="shared" ca="1" si="993"/>
        <v>-4.1197027990686678E-4</v>
      </c>
      <c r="EO441" s="240">
        <f t="shared" ca="1" si="994"/>
        <v>5.9424601889244044E-5</v>
      </c>
      <c r="EP441" s="240">
        <f t="shared" ca="1" si="995"/>
        <v>3.6648865867105931E-4</v>
      </c>
      <c r="EQ441" s="240">
        <f t="shared" ca="1" si="996"/>
        <v>-3.3992287753548199E-4</v>
      </c>
      <c r="ER441" s="240">
        <f t="shared" ca="1" si="997"/>
        <v>-1.0632295164166757E-4</v>
      </c>
      <c r="ES441" s="240">
        <f t="shared" ca="1" si="998"/>
        <v>4.2129894168231607E-4</v>
      </c>
      <c r="ET441" s="240">
        <f t="shared" ca="1" si="999"/>
        <v>-2.1612529846787656E-4</v>
      </c>
      <c r="EU441" s="240">
        <f t="shared" ca="1" si="1000"/>
        <v>-2.5588379960509149E-4</v>
      </c>
      <c r="EV441" s="240">
        <f t="shared" ca="1" si="1001"/>
        <v>4.1197027990686711E-4</v>
      </c>
      <c r="EW441" s="240">
        <f t="shared" ca="1" si="1002"/>
        <v>-5.9424601889245264E-5</v>
      </c>
      <c r="EX441" s="240">
        <f t="shared" ca="1" si="1003"/>
        <v>-3.6648865867105866E-4</v>
      </c>
      <c r="EY441" s="240">
        <f t="shared" ca="1" si="1004"/>
        <v>3.3992287753548274E-4</v>
      </c>
      <c r="EZ441" s="240">
        <f t="shared" ca="1" si="1005"/>
        <v>1.0632295164166635E-4</v>
      </c>
      <c r="FA441" s="240">
        <f t="shared" ca="1" si="1006"/>
        <v>-4.2129894168231927E-4</v>
      </c>
      <c r="FB441" s="240">
        <f t="shared" ca="1" si="1007"/>
        <v>2.1612529846787765E-4</v>
      </c>
      <c r="FC441" s="240">
        <f t="shared" ca="1" si="1008"/>
        <v>2.5588379960509046E-4</v>
      </c>
      <c r="FD441" s="240">
        <f t="shared" ca="1" si="1009"/>
        <v>-4.1197027990686743E-4</v>
      </c>
      <c r="FE441" s="240">
        <f t="shared" ca="1" si="1010"/>
        <v>5.9424601889246511E-5</v>
      </c>
      <c r="FF441" s="240">
        <f t="shared" ca="1" si="1011"/>
        <v>3.6648865867105801E-4</v>
      </c>
      <c r="FG441" s="240">
        <f t="shared" ca="1" si="1012"/>
        <v>-3.399228775354835E-4</v>
      </c>
      <c r="FH441" s="240">
        <f t="shared" ca="1" si="1013"/>
        <v>-1.0632295164166513E-4</v>
      </c>
      <c r="FI441" s="240">
        <f t="shared" ca="1" si="1014"/>
        <v>4.2129894168231911E-4</v>
      </c>
      <c r="FJ441" s="240">
        <f t="shared" ca="1" si="1015"/>
        <v>-2.161252984678787E-4</v>
      </c>
      <c r="FK441" s="240">
        <f t="shared" ca="1" si="1016"/>
        <v>-2.5588379960508954E-4</v>
      </c>
      <c r="FL441" s="240">
        <f t="shared" ca="1" si="1017"/>
        <v>4.1197027990686169E-4</v>
      </c>
      <c r="FM441" s="240">
        <f t="shared" ca="1" si="1018"/>
        <v>-5.9424601889247731E-5</v>
      </c>
      <c r="FN441" s="240">
        <f t="shared" ca="1" si="1019"/>
        <v>-3.6648865867105741E-4</v>
      </c>
      <c r="FO441" s="240">
        <f t="shared" ca="1" si="1020"/>
        <v>3.3992287753548426E-4</v>
      </c>
      <c r="FP441" s="240">
        <f t="shared" ca="1" si="1021"/>
        <v>1.0632295164166394E-4</v>
      </c>
      <c r="FQ441" s="240">
        <f t="shared" ca="1" si="1022"/>
        <v>-4.2129894168231895E-4</v>
      </c>
      <c r="FR441" s="240">
        <f t="shared" ca="1" si="1023"/>
        <v>2.1612529846787979E-4</v>
      </c>
      <c r="FS441" s="240">
        <f t="shared" ca="1" si="1024"/>
        <v>2.5588379960508846E-4</v>
      </c>
      <c r="FT441" s="240">
        <f t="shared" ca="1" si="1025"/>
        <v>-4.1197027990686201E-4</v>
      </c>
      <c r="FU441" s="240">
        <f t="shared" ca="1" si="1026"/>
        <v>5.9424601889248977E-5</v>
      </c>
      <c r="FV441" s="240">
        <f t="shared" ca="1" si="1027"/>
        <v>3.6648865867105676E-4</v>
      </c>
      <c r="FW441" s="240">
        <f t="shared" ca="1" si="1028"/>
        <v>-3.3992287753548497E-4</v>
      </c>
      <c r="FX441" s="240">
        <f t="shared" ca="1" si="1029"/>
        <v>-1.0632295164166275E-4</v>
      </c>
      <c r="FY441" s="240">
        <f t="shared" ca="1" si="1030"/>
        <v>4.2129894168231873E-4</v>
      </c>
      <c r="FZ441" s="240">
        <f t="shared" ca="1" si="1031"/>
        <v>-2.1612529846788087E-4</v>
      </c>
      <c r="GA441" s="240">
        <f t="shared" ca="1" si="1032"/>
        <v>-2.5588379960508748E-4</v>
      </c>
      <c r="GB441" s="240">
        <f t="shared" ca="1" si="1033"/>
        <v>4.1197027990686234E-4</v>
      </c>
      <c r="GC441" s="240">
        <f t="shared" ca="1" si="1034"/>
        <v>-5.9424601889250224E-5</v>
      </c>
      <c r="GD441" s="240">
        <f t="shared" ca="1" si="1035"/>
        <v>-3.6648865867105611E-4</v>
      </c>
      <c r="GE441" s="240">
        <f t="shared" ca="1" si="1036"/>
        <v>3.399228775354712E-4</v>
      </c>
      <c r="GF441" s="240">
        <f t="shared" ca="1" si="1037"/>
        <v>1.0632295164166153E-4</v>
      </c>
      <c r="GG441" s="240">
        <f t="shared" ca="1" si="1038"/>
        <v>-4.2129894168231862E-4</v>
      </c>
      <c r="GH441" s="240">
        <f t="shared" ca="1" si="1039"/>
        <v>2.1612529846788196E-4</v>
      </c>
      <c r="GI441" s="240">
        <f t="shared" ca="1" si="1040"/>
        <v>2.5588379960508645E-4</v>
      </c>
      <c r="GJ441" s="240">
        <f t="shared" ca="1" si="1041"/>
        <v>-4.1197027990686266E-4</v>
      </c>
      <c r="GK441" s="240">
        <f t="shared" ca="1" si="1042"/>
        <v>5.9424601889251498E-5</v>
      </c>
      <c r="GL441" s="240">
        <f t="shared" ca="1" si="1043"/>
        <v>3.6648865867105546E-4</v>
      </c>
      <c r="GM441" s="240">
        <f t="shared" ca="1" si="1044"/>
        <v>-3.3992287753547196E-4</v>
      </c>
      <c r="GN441" s="240">
        <f t="shared" ca="1" si="1045"/>
        <v>-1.0632295164166025E-4</v>
      </c>
      <c r="GO441" s="240">
        <f t="shared" ca="1" si="1046"/>
        <v>4.212989416823184E-4</v>
      </c>
      <c r="GP441" s="240">
        <f t="shared" ca="1" si="1047"/>
        <v>-2.161252984678622E-4</v>
      </c>
      <c r="GQ441" s="240">
        <f t="shared" ca="1" si="1048"/>
        <v>-2.5588379960508548E-4</v>
      </c>
      <c r="GR441" s="240">
        <f t="shared" ca="1" si="1049"/>
        <v>4.1197027990686299E-4</v>
      </c>
      <c r="GS441" s="240">
        <f t="shared" ca="1" si="1050"/>
        <v>-5.9424601889252691E-5</v>
      </c>
      <c r="GT441" s="240">
        <f t="shared" ca="1" si="1051"/>
        <v>-3.6648865867105486E-4</v>
      </c>
      <c r="GU441" s="240">
        <f t="shared" ca="1" si="1052"/>
        <v>3.3992287753547266E-4</v>
      </c>
      <c r="GV441" s="240">
        <f t="shared" ca="1" si="1053"/>
        <v>1.0632295164165911E-4</v>
      </c>
      <c r="GW441" s="240">
        <f t="shared" ca="1" si="1054"/>
        <v>-4.2129894168231824E-4</v>
      </c>
      <c r="GX441" s="240">
        <f t="shared" ca="1" si="1055"/>
        <v>2.1612529846786328E-4</v>
      </c>
      <c r="GY441" s="240">
        <f t="shared" ca="1" si="1056"/>
        <v>2.5588379960508445E-4</v>
      </c>
      <c r="GZ441" s="240">
        <f t="shared" ca="1" si="1057"/>
        <v>-4.1197027990686326E-4</v>
      </c>
      <c r="HA441" s="240">
        <f t="shared" ca="1" si="1058"/>
        <v>5.9424601889253938E-5</v>
      </c>
      <c r="HB441" s="240">
        <f t="shared" ca="1" si="1059"/>
        <v>3.6648865867105421E-4</v>
      </c>
      <c r="HC441" s="240">
        <f t="shared" ca="1" si="1060"/>
        <v>-3.3992287753547342E-4</v>
      </c>
      <c r="HD441" s="240">
        <f t="shared" ca="1" si="1061"/>
        <v>-1.0632295164165784E-4</v>
      </c>
      <c r="HE441" s="240">
        <f t="shared" ca="1" si="1062"/>
        <v>4.2129894168231802E-4</v>
      </c>
      <c r="HF441" s="240">
        <f t="shared" ca="1" si="1063"/>
        <v>-2.1612529846786434E-4</v>
      </c>
      <c r="HG441" s="240">
        <f t="shared" ca="1" si="1064"/>
        <v>-2.5588379960508347E-4</v>
      </c>
      <c r="HH441" s="240">
        <f t="shared" ca="1" si="1065"/>
        <v>4.1197027990686358E-4</v>
      </c>
      <c r="HI441" s="240">
        <f t="shared" ca="1" si="1066"/>
        <v>-5.9424601889231224E-5</v>
      </c>
      <c r="HJ441" s="240">
        <f t="shared" ca="1" si="1067"/>
        <v>-3.6648865867105356E-4</v>
      </c>
      <c r="HK441" s="240">
        <f t="shared" ca="1" si="1068"/>
        <v>3.3992287753547418E-4</v>
      </c>
      <c r="HL441" s="240">
        <f t="shared" ca="1" si="1069"/>
        <v>1.0632295164165662E-4</v>
      </c>
      <c r="HM441" s="240">
        <f t="shared" ca="1" si="1070"/>
        <v>-4.2129894168231792E-4</v>
      </c>
      <c r="HN441" s="240">
        <f t="shared" ca="1" si="1071"/>
        <v>2.1612529846786542E-4</v>
      </c>
      <c r="HO441" s="240">
        <f t="shared" ca="1" si="1072"/>
        <v>2.5588379960508249E-4</v>
      </c>
      <c r="HP441" s="240">
        <f t="shared" ca="1" si="1073"/>
        <v>-4.1197027990686386E-4</v>
      </c>
      <c r="HQ441" s="240">
        <f t="shared" ca="1" si="1074"/>
        <v>5.9424601889232443E-5</v>
      </c>
      <c r="HR441" s="240">
        <f t="shared" ca="1" si="1075"/>
        <v>3.6648865867105297E-4</v>
      </c>
      <c r="HS441" s="240">
        <f t="shared" ca="1" si="1076"/>
        <v>-3.3992287753547494E-4</v>
      </c>
      <c r="HT441" s="240">
        <f t="shared" ca="1" si="1077"/>
        <v>-1.0632295164165543E-4</v>
      </c>
      <c r="HU441" s="240">
        <f t="shared" ca="1" si="1078"/>
        <v>4.212989416823177E-4</v>
      </c>
      <c r="HV441" s="240">
        <f t="shared" ca="1" si="1079"/>
        <v>-2.1612529846786651E-4</v>
      </c>
      <c r="HW441" s="240">
        <f t="shared" ca="1" si="1080"/>
        <v>-2.5588379960508152E-4</v>
      </c>
      <c r="HX441" s="240">
        <f t="shared" ca="1" si="1081"/>
        <v>4.1197027990686418E-4</v>
      </c>
      <c r="HY441" s="240">
        <f t="shared" ca="1" si="1082"/>
        <v>-5.942460188923369E-5</v>
      </c>
      <c r="HZ441" s="240">
        <f t="shared" ca="1" si="1083"/>
        <v>-3.6648865867105232E-4</v>
      </c>
      <c r="IA441" s="240">
        <f t="shared" ca="1" si="1084"/>
        <v>3.399228775354757E-4</v>
      </c>
      <c r="IB441" s="240">
        <f t="shared" ca="1" si="1085"/>
        <v>1.0632295164167765E-4</v>
      </c>
      <c r="IC441" s="240">
        <f t="shared" ca="1" si="1086"/>
        <v>-4.2129894168231754E-4</v>
      </c>
      <c r="ID441" s="240">
        <f t="shared" ca="1" si="1087"/>
        <v>2.1612529846786759E-4</v>
      </c>
      <c r="IE441" s="240">
        <f t="shared" ca="1" si="1088"/>
        <v>2.5588379960508005E-4</v>
      </c>
      <c r="IF441" s="240">
        <f t="shared" ca="1" si="1089"/>
        <v>-4.1197027990686451E-4</v>
      </c>
      <c r="IG441" s="240">
        <f t="shared" ca="1" si="1090"/>
        <v>5.9424601889234937E-5</v>
      </c>
      <c r="IH441" s="240">
        <f t="shared" ca="1" si="1091"/>
        <v>3.6648865867105167E-4</v>
      </c>
      <c r="II441" s="240">
        <f t="shared" ca="1" si="1092"/>
        <v>-3.3992287753547646E-4</v>
      </c>
      <c r="IJ441" s="240">
        <f t="shared" ca="1" si="1093"/>
        <v>-1.0632295164167643E-4</v>
      </c>
      <c r="IK441" s="240">
        <f t="shared" ca="1" si="1094"/>
        <v>4.2129894168231737E-4</v>
      </c>
      <c r="IL441" s="240">
        <f t="shared" ca="1" si="1095"/>
        <v>-2.1612529846786865E-4</v>
      </c>
      <c r="IM441" s="240">
        <f t="shared" ca="1" si="1096"/>
        <v>-2.5588379960509876E-4</v>
      </c>
      <c r="IN441" s="240">
        <f t="shared" ca="1" si="1097"/>
        <v>4.1197027990686483E-4</v>
      </c>
      <c r="IO441" s="240">
        <f t="shared" ca="1" si="1098"/>
        <v>-5.9424601889236184E-5</v>
      </c>
      <c r="IP441" s="240">
        <f t="shared" ca="1" si="1099"/>
        <v>-3.6648865867105102E-4</v>
      </c>
      <c r="IQ441" s="240">
        <f t="shared" ca="1" si="1100"/>
        <v>3.3992287753547722E-4</v>
      </c>
      <c r="IR441" s="240">
        <f t="shared" ca="1" si="1101"/>
        <v>1.0632295164167521E-4</v>
      </c>
      <c r="IS441" s="240">
        <f t="shared" ca="1" si="1102"/>
        <v>-4.2129894168231716E-4</v>
      </c>
      <c r="IT441" s="240">
        <f t="shared" ca="1" si="1103"/>
        <v>2.1612529846786973E-4</v>
      </c>
      <c r="IU441" s="240">
        <f t="shared" ca="1" si="1104"/>
        <v>2.5588379960509784E-4</v>
      </c>
      <c r="IV441" s="240">
        <f t="shared" ca="1" si="1105"/>
        <v>-4.1197027990686516E-4</v>
      </c>
      <c r="IW441" s="240">
        <f t="shared" ca="1" si="1106"/>
        <v>5.9424601889237431E-5</v>
      </c>
      <c r="IX441" s="240">
        <f t="shared" ca="1" si="1107"/>
        <v>3.6648865867105042E-4</v>
      </c>
      <c r="IY441" s="240">
        <f t="shared" ca="1" si="1108"/>
        <v>-3.3992287753547797E-4</v>
      </c>
      <c r="IZ441" s="240">
        <f t="shared" ca="1" si="1109"/>
        <v>-1.0632295164167402E-4</v>
      </c>
      <c r="JA441" s="240">
        <f t="shared" ca="1" si="1110"/>
        <v>4.2129894168231705E-4</v>
      </c>
      <c r="JB441" s="240">
        <f t="shared" ca="1" si="1111"/>
        <v>-2.1612529846787082E-4</v>
      </c>
    </row>
    <row r="442" spans="2:262">
      <c r="B442" s="248">
        <v>81</v>
      </c>
      <c r="C442" s="247">
        <f t="shared" si="1112"/>
        <v>1.582031250000001E-3</v>
      </c>
      <c r="D442" s="244">
        <f t="shared" ca="1" si="855"/>
        <v>11.453429161363221</v>
      </c>
      <c r="E442" s="243">
        <f ca="1">CI361</f>
        <v>-0.54657083863677902</v>
      </c>
      <c r="F442" s="242">
        <v>81</v>
      </c>
      <c r="G442" s="240">
        <f t="shared" ca="1" si="856"/>
        <v>-2.2979625061751176E-5</v>
      </c>
      <c r="H442" s="240">
        <f t="shared" ca="1" si="857"/>
        <v>-3.9002526915836128E-5</v>
      </c>
      <c r="I442" s="240">
        <f t="shared" ca="1" si="858"/>
        <v>5.4590495575528E-5</v>
      </c>
      <c r="J442" s="240">
        <f t="shared" ca="1" si="859"/>
        <v>-5.2421214025849589E-6</v>
      </c>
      <c r="K442" s="240">
        <f t="shared" ca="1" si="860"/>
        <v>-5.0341847244813584E-5</v>
      </c>
      <c r="L442" s="240">
        <f t="shared" ca="1" si="861"/>
        <v>4.6043314056438434E-5</v>
      </c>
      <c r="M442" s="240">
        <f t="shared" ca="1" si="862"/>
        <v>1.3024541066062523E-5</v>
      </c>
      <c r="N442" s="240">
        <f t="shared" ca="1" si="863"/>
        <v>-5.659947832828468E-5</v>
      </c>
      <c r="O442" s="240">
        <f t="shared" ca="1" si="864"/>
        <v>3.2848352873439481E-5</v>
      </c>
      <c r="P442" s="240">
        <f t="shared" ca="1" si="865"/>
        <v>2.9976458965620323E-5</v>
      </c>
      <c r="Q442" s="240">
        <f t="shared" ca="1" si="866"/>
        <v>-5.7143752114328721E-5</v>
      </c>
      <c r="R442" s="240">
        <f t="shared" ca="1" si="867"/>
        <v>1.6337559422351792E-5</v>
      </c>
      <c r="S442" s="240">
        <f t="shared" ca="1" si="868"/>
        <v>4.3902444018431879E-5</v>
      </c>
      <c r="T442" s="240">
        <f t="shared" ca="1" si="869"/>
        <v>-5.1919727626471427E-5</v>
      </c>
      <c r="U442" s="241">
        <f t="shared" ca="1" si="870"/>
        <v>-1.8224067261670257E-6</v>
      </c>
      <c r="V442" s="240">
        <f t="shared" ca="1" si="871"/>
        <v>5.339675661919834E-5</v>
      </c>
      <c r="W442" s="240">
        <f t="shared" ca="1" si="872"/>
        <v>-4.1454736905770216E-5</v>
      </c>
      <c r="X442" s="240">
        <f t="shared" ca="1" si="873"/>
        <v>-1.9798412508347568E-5</v>
      </c>
      <c r="Y442" s="240">
        <f t="shared" ca="1" si="874"/>
        <v>5.750100630596123E-5</v>
      </c>
      <c r="Z442" s="240">
        <f t="shared" ca="1" si="875"/>
        <v>-2.6805154195726251E-5</v>
      </c>
      <c r="AA442" s="240">
        <f t="shared" ca="1" si="876"/>
        <v>-3.5775894489196162E-5</v>
      </c>
      <c r="AB442" s="240">
        <f t="shared" ca="1" si="877"/>
        <v>5.5800895180737799E-5</v>
      </c>
      <c r="AC442" s="240">
        <f t="shared" ca="1" si="878"/>
        <v>-9.449761682197602E-6</v>
      </c>
      <c r="AD442" s="240">
        <f t="shared" ca="1" si="879"/>
        <v>-4.8142027498482225E-5</v>
      </c>
      <c r="AE442" s="240">
        <f t="shared" ca="1" si="880"/>
        <v>4.8468038646896221E-5</v>
      </c>
      <c r="AF442" s="240">
        <f t="shared" ca="1" si="881"/>
        <v>8.8595241614564732E-6</v>
      </c>
      <c r="AG442" s="240">
        <f t="shared" ca="1" si="882"/>
        <v>-5.5648529072191534E-5</v>
      </c>
      <c r="AH442" s="240">
        <f t="shared" ca="1" si="883"/>
        <v>3.624264192586298E-5</v>
      </c>
      <c r="AI442" s="240">
        <f t="shared" ca="1" si="884"/>
        <v>2.6274497398093605E-5</v>
      </c>
      <c r="AJ442" s="240">
        <f t="shared" ca="1" si="885"/>
        <v>-5.7537665626711079E-5</v>
      </c>
      <c r="AK442" s="240">
        <f t="shared" ca="1" si="886"/>
        <v>2.0358781048602598E-5</v>
      </c>
      <c r="AL442" s="240">
        <f t="shared" ca="1" si="887"/>
        <v>4.1037227259359741E-5</v>
      </c>
      <c r="AM442" s="240">
        <f t="shared" ca="1" si="888"/>
        <v>-5.3618740844011328E-5</v>
      </c>
      <c r="AN442" s="240">
        <f t="shared" ca="1" si="889"/>
        <v>2.4198307304810088E-6</v>
      </c>
      <c r="AO442" s="240">
        <f t="shared" ca="1" si="890"/>
        <v>5.1657510074232096E-5</v>
      </c>
      <c r="AP442" s="240">
        <f t="shared" ca="1" si="891"/>
        <v>-4.4287345251896243E-5</v>
      </c>
      <c r="AQ442" s="240">
        <f t="shared" ca="1" si="892"/>
        <v>-1.576338610689026E-5</v>
      </c>
      <c r="AR442" s="240">
        <f t="shared" ca="1" si="893"/>
        <v>5.7063295850144437E-5</v>
      </c>
      <c r="AS442" s="240">
        <f t="shared" ca="1" si="894"/>
        <v>-3.0485423876646125E-5</v>
      </c>
      <c r="AT442" s="240">
        <f t="shared" ca="1" si="895"/>
        <v>-3.2355389390602327E-5</v>
      </c>
      <c r="AU442" s="240">
        <f t="shared" ca="1" si="896"/>
        <v>5.6708904900227612E-5</v>
      </c>
      <c r="AV442" s="240">
        <f t="shared" ca="1" si="897"/>
        <v>-1.3606192884502415E-5</v>
      </c>
      <c r="AW442" s="240">
        <f t="shared" ca="1" si="898"/>
        <v>-4.5681321933985518E-5</v>
      </c>
      <c r="AX442" s="240">
        <f t="shared" ca="1" si="899"/>
        <v>5.0630110736528577E-5</v>
      </c>
      <c r="AY442" s="240">
        <f t="shared" ca="1" si="900"/>
        <v>4.6464967278071123E-6</v>
      </c>
      <c r="AZ442" s="240">
        <f t="shared" ca="1" si="901"/>
        <v>-5.4396015615521814E-5</v>
      </c>
      <c r="BA442" s="240">
        <f t="shared" ca="1" si="902"/>
        <v>3.9440528961532496E-5</v>
      </c>
      <c r="BB442" s="240">
        <f t="shared" ca="1" si="903"/>
        <v>2.243015205267479E-5</v>
      </c>
      <c r="BC442" s="240">
        <f t="shared" ca="1" si="904"/>
        <v>-5.7619777543848228E-5</v>
      </c>
      <c r="BD442" s="240">
        <f t="shared" ca="1" si="905"/>
        <v>2.4269676676413295E-5</v>
      </c>
      <c r="BE442" s="240">
        <f t="shared" ca="1" si="906"/>
        <v>3.7949626210196448E-5</v>
      </c>
      <c r="BF442" s="240">
        <f t="shared" ca="1" si="907"/>
        <v>-5.5027189459249674E-5</v>
      </c>
      <c r="BG442" s="240">
        <f t="shared" ca="1" si="908"/>
        <v>6.6489549147394826E-6</v>
      </c>
      <c r="BH442" s="240">
        <f t="shared" ca="1" si="909"/>
        <v>4.9638327006431795E-5</v>
      </c>
      <c r="BI442" s="240">
        <f t="shared" ca="1" si="910"/>
        <v>-4.6879956636930699E-5</v>
      </c>
      <c r="BJ442" s="240">
        <f t="shared" ca="1" si="911"/>
        <v>-1.1642936550337867E-5</v>
      </c>
      <c r="BK442" s="240">
        <f t="shared" ca="1" si="912"/>
        <v>5.631635445000237E-5</v>
      </c>
      <c r="BL442" s="240">
        <f t="shared" ca="1" si="913"/>
        <v>-3.4000490404241141E-5</v>
      </c>
      <c r="BM442" s="240">
        <f t="shared" ca="1" si="914"/>
        <v>-2.8759547633544459E-5</v>
      </c>
      <c r="BN442" s="240">
        <f t="shared" ca="1" si="915"/>
        <v>5.7309604150654901E-5</v>
      </c>
      <c r="BO442" s="240">
        <f t="shared" ca="1" si="916"/>
        <v>-1.7688890948689527E-5</v>
      </c>
      <c r="BP442" s="240">
        <f t="shared" ca="1" si="917"/>
        <v>-4.2973065327979202E-5</v>
      </c>
      <c r="BQ442" s="240">
        <f t="shared" ca="1" si="918"/>
        <v>5.2517813869354653E-5</v>
      </c>
      <c r="BR442" s="240">
        <f t="shared" ca="1" si="919"/>
        <v>4.0828952580552503E-7</v>
      </c>
      <c r="BS442" s="240">
        <f t="shared" ca="1" si="920"/>
        <v>-5.2848725437218461E-5</v>
      </c>
      <c r="BT442" s="240">
        <f t="shared" ca="1" si="921"/>
        <v>4.242468435352876E-5</v>
      </c>
      <c r="BU442" s="240">
        <f t="shared" ca="1" si="922"/>
        <v>1.8464255769876928E-5</v>
      </c>
      <c r="BV442" s="240">
        <f t="shared" ca="1" si="923"/>
        <v>-5.7389642894146755E-5</v>
      </c>
      <c r="BW442" s="240">
        <f t="shared" ca="1" si="924"/>
        <v>2.804905282352651E-5</v>
      </c>
      <c r="BX442" s="240">
        <f t="shared" ca="1" si="925"/>
        <v>3.465637284854446E-5</v>
      </c>
      <c r="BY442" s="240">
        <f t="shared" ca="1" si="926"/>
        <v>-5.6137440967108275E-5</v>
      </c>
      <c r="BZ442" s="240">
        <f t="shared" ca="1" si="927"/>
        <v>1.0842047836232121E-5</v>
      </c>
      <c r="CA442" s="240">
        <f t="shared" ca="1" si="928"/>
        <v>4.7350149543789033E-5</v>
      </c>
      <c r="CB442" s="240">
        <f t="shared" ca="1" si="929"/>
        <v>-4.9218521475147435E-5</v>
      </c>
      <c r="CC442" s="240">
        <f t="shared" ca="1" si="930"/>
        <v>-7.4593929118446607E-6</v>
      </c>
      <c r="CD442" s="240">
        <f t="shared" ca="1" si="931"/>
        <v>5.5264229845699105E-5</v>
      </c>
      <c r="CE442" s="240">
        <f t="shared" ca="1" si="932"/>
        <v>-3.7331305328444689E-5</v>
      </c>
      <c r="CF442" s="240">
        <f t="shared" ca="1" si="933"/>
        <v>-2.5007855396058578E-5</v>
      </c>
      <c r="CG442" s="240">
        <f t="shared" ca="1" si="934"/>
        <v>5.7599737690735607E-5</v>
      </c>
      <c r="CH442" s="240">
        <f t="shared" ca="1" si="935"/>
        <v>-2.1675731380213857E-5</v>
      </c>
      <c r="CI442" s="240">
        <f t="shared" ca="1" si="936"/>
        <v>-4.003193395766166E-5</v>
      </c>
      <c r="CJ442" s="240">
        <f t="shared" ca="1" si="937"/>
        <v>5.4120918418541688E-5</v>
      </c>
      <c r="CK442" s="240">
        <f t="shared" ca="1" si="938"/>
        <v>-3.8321302325124927E-6</v>
      </c>
      <c r="CL442" s="240">
        <f t="shared" ca="1" si="939"/>
        <v>-5.1015043436818499E-5</v>
      </c>
      <c r="CM442" s="240">
        <f t="shared" ca="1" si="940"/>
        <v>4.5178936705228031E-5</v>
      </c>
      <c r="CN442" s="240">
        <f t="shared" ca="1" si="941"/>
        <v>1.4398300085269093E-5</v>
      </c>
      <c r="CO442" s="240">
        <f t="shared" ca="1" si="942"/>
        <v>-5.684850879721313E-5</v>
      </c>
      <c r="CP442" s="240">
        <f t="shared" ca="1" si="943"/>
        <v>3.1676428723144232E-5</v>
      </c>
      <c r="CQ442" s="240">
        <f t="shared" ca="1" si="944"/>
        <v>3.1175313599707257E-5</v>
      </c>
      <c r="CR442" s="240">
        <f t="shared" ca="1" si="945"/>
        <v>-5.694347881847135E-5</v>
      </c>
      <c r="CS442" s="240">
        <f t="shared" ca="1" si="946"/>
        <v>1.4976386761117592E-5</v>
      </c>
      <c r="CT442" s="240">
        <f t="shared" ca="1" si="947"/>
        <v>4.4805377518227015E-5</v>
      </c>
      <c r="CU442" s="240">
        <f t="shared" ca="1" si="948"/>
        <v>-5.1290366881069143E-5</v>
      </c>
      <c r="CV442" s="240">
        <f t="shared" ca="1" si="949"/>
        <v>-3.2354261768624541E-6</v>
      </c>
      <c r="CW442" s="240">
        <f t="shared" ca="1" si="950"/>
        <v>5.3912623591624886E-5</v>
      </c>
      <c r="CX442" s="240">
        <f t="shared" ca="1" si="951"/>
        <v>-4.0459818674591274E-5</v>
      </c>
      <c r="CY442" s="240">
        <f t="shared" ca="1" si="952"/>
        <v>-2.1120643423434623E-5</v>
      </c>
      <c r="CZ442" s="240">
        <f t="shared" ca="1" si="953"/>
        <v>5.7577733261678103E-5</v>
      </c>
      <c r="DA442" s="240">
        <f t="shared" ca="1" si="954"/>
        <v>-2.5545109145347427E-5</v>
      </c>
      <c r="DB442" s="240">
        <f t="shared" ca="1" si="955"/>
        <v>-3.6873866068755345E-5</v>
      </c>
      <c r="DC442" s="240">
        <f t="shared" ca="1" si="956"/>
        <v>5.5430737021639997E-5</v>
      </c>
      <c r="DD442" s="240">
        <f t="shared" ca="1" si="957"/>
        <v>-8.0517833450730979E-6</v>
      </c>
      <c r="DE442" s="240">
        <f t="shared" ca="1" si="958"/>
        <v>-4.8904906495958231E-5</v>
      </c>
      <c r="DF442" s="240">
        <f t="shared" ca="1" si="959"/>
        <v>4.7688360484500203E-5</v>
      </c>
      <c r="DG442" s="240">
        <f t="shared" ca="1" si="960"/>
        <v>1.0254318764992731E-5</v>
      </c>
      <c r="DH442" s="240">
        <f t="shared" ca="1" si="961"/>
        <v>-5.5999307705603487E-5</v>
      </c>
      <c r="DI442" s="240">
        <f t="shared" ca="1" si="962"/>
        <v>3.5132147310983868E-5</v>
      </c>
      <c r="DJ442" s="240">
        <f t="shared" ca="1" si="963"/>
        <v>2.7525312625363807E-5</v>
      </c>
      <c r="DK442" s="240">
        <f t="shared" ca="1" si="964"/>
        <v>-5.7440935024384788E-5</v>
      </c>
      <c r="DL442" s="240">
        <f t="shared" ca="1" si="965"/>
        <v>1.9029567348549631E-5</v>
      </c>
      <c r="DM442" s="240">
        <f t="shared" ca="1" si="966"/>
        <v>4.2017801269838404E-5</v>
      </c>
      <c r="DN442" s="240">
        <f t="shared" ca="1" si="967"/>
        <v>-5.3084265344930553E-5</v>
      </c>
      <c r="DO442" s="240">
        <f t="shared" ca="1" si="968"/>
        <v>1.0060736128995968E-6</v>
      </c>
      <c r="DP442" s="240">
        <f t="shared" ca="1" si="969"/>
        <v>5.2268860159176194E-5</v>
      </c>
      <c r="DQ442" s="240">
        <f t="shared" ca="1" si="970"/>
        <v>-4.3369076757794454E-5</v>
      </c>
      <c r="DR442" s="240">
        <f t="shared" ca="1" si="971"/>
        <v>-1.7118976854152745E-5</v>
      </c>
      <c r="DS442" s="240">
        <f t="shared" ca="1" si="972"/>
        <v>5.7243710107390052E-5</v>
      </c>
      <c r="DT442" s="240">
        <f t="shared" ca="1" si="973"/>
        <v>-2.9276055750727161E-5</v>
      </c>
      <c r="DU442" s="240">
        <f t="shared" ca="1" si="974"/>
        <v>-3.3515975504774059E-5</v>
      </c>
      <c r="DV442" s="240">
        <f t="shared" ca="1" si="975"/>
        <v>5.64401716581543E-5</v>
      </c>
      <c r="DW442" s="240">
        <f t="shared" ca="1" si="976"/>
        <v>-1.2227803146060777E-5</v>
      </c>
      <c r="DX442" s="240">
        <f t="shared" ca="1" si="977"/>
        <v>-4.6529749629546345E-5</v>
      </c>
      <c r="DY442" s="240">
        <f t="shared" ca="1" si="978"/>
        <v>4.9939356906461529E-5</v>
      </c>
      <c r="DZ442" s="240">
        <f t="shared" ca="1" si="979"/>
        <v>6.0547684028694552E-6</v>
      </c>
      <c r="EA442" s="240">
        <f t="shared" ca="1" si="980"/>
        <v>-5.4846641513610404E-5</v>
      </c>
      <c r="EB442" s="240">
        <f t="shared" ca="1" si="981"/>
        <v>3.8397481748603972E-5</v>
      </c>
      <c r="EC442" s="240">
        <f t="shared" ca="1" si="982"/>
        <v>2.3726149597036916E-5</v>
      </c>
      <c r="ED442" s="240">
        <f t="shared" ca="1" si="983"/>
        <v>-5.7627113826568196E-5</v>
      </c>
      <c r="EE442" s="240">
        <f t="shared" ca="1" si="984"/>
        <v>2.2979625061749875E-5</v>
      </c>
      <c r="EF442" s="240">
        <f t="shared" ca="1" si="985"/>
        <v>3.9002526915837334E-5</v>
      </c>
      <c r="EG442" s="240">
        <f t="shared" ca="1" si="986"/>
        <v>-5.459049557552739E-5</v>
      </c>
      <c r="EH442" s="240">
        <f t="shared" ca="1" si="987"/>
        <v>5.2421214025828591E-6</v>
      </c>
      <c r="EI442" s="240">
        <f t="shared" ca="1" si="988"/>
        <v>5.0341847244814709E-5</v>
      </c>
      <c r="EJ442" s="240">
        <f t="shared" ca="1" si="989"/>
        <v>-4.6043314056436862E-5</v>
      </c>
      <c r="EK442" s="240">
        <f t="shared" ca="1" si="990"/>
        <v>-1.3024541066065274E-5</v>
      </c>
      <c r="EL442" s="240">
        <f t="shared" ca="1" si="991"/>
        <v>5.6599478328284633E-5</v>
      </c>
      <c r="EM442" s="240">
        <f t="shared" ca="1" si="992"/>
        <v>-3.2848352873439509E-5</v>
      </c>
      <c r="EN442" s="240">
        <f t="shared" ca="1" si="993"/>
        <v>-2.9976458965620462E-5</v>
      </c>
      <c r="EO442" s="240">
        <f t="shared" ca="1" si="994"/>
        <v>5.7143752114328681E-5</v>
      </c>
      <c r="EP442" s="240">
        <f t="shared" ca="1" si="995"/>
        <v>-1.6337559422351047E-5</v>
      </c>
      <c r="EQ442" s="240">
        <f t="shared" ca="1" si="996"/>
        <v>-4.390244401843251E-5</v>
      </c>
      <c r="ER442" s="240">
        <f t="shared" ca="1" si="997"/>
        <v>5.1919727626470912E-5</v>
      </c>
      <c r="ES442" s="240">
        <f t="shared" ca="1" si="998"/>
        <v>1.8224067261684159E-6</v>
      </c>
      <c r="ET442" s="240">
        <f t="shared" ca="1" si="999"/>
        <v>-5.3396756619198943E-5</v>
      </c>
      <c r="EU442" s="240">
        <f t="shared" ca="1" si="1000"/>
        <v>4.1454736905768821E-5</v>
      </c>
      <c r="EV442" s="240">
        <f t="shared" ca="1" si="1001"/>
        <v>1.9798412508349449E-5</v>
      </c>
      <c r="EW442" s="240">
        <f t="shared" ca="1" si="1002"/>
        <v>-5.7501006305961379E-5</v>
      </c>
      <c r="EX442" s="240">
        <f t="shared" ca="1" si="1003"/>
        <v>2.6805154195724113E-5</v>
      </c>
      <c r="EY442" s="240">
        <f t="shared" ca="1" si="1004"/>
        <v>3.5775894489198377E-5</v>
      </c>
      <c r="EZ442" s="240">
        <f t="shared" ca="1" si="1005"/>
        <v>-5.5800895180737914E-5</v>
      </c>
      <c r="FA442" s="240">
        <f t="shared" ca="1" si="1006"/>
        <v>9.4497616821976444E-6</v>
      </c>
      <c r="FB442" s="240">
        <f t="shared" ca="1" si="1007"/>
        <v>4.8142027498482421E-5</v>
      </c>
      <c r="FC442" s="240">
        <f t="shared" ca="1" si="1008"/>
        <v>-4.8468038646896024E-5</v>
      </c>
      <c r="FD442" s="240">
        <f t="shared" ca="1" si="1009"/>
        <v>-8.8595241614572406E-6</v>
      </c>
      <c r="FE442" s="240">
        <f t="shared" ca="1" si="1010"/>
        <v>5.5648529072191731E-5</v>
      </c>
      <c r="FF442" s="240">
        <f t="shared" ca="1" si="1011"/>
        <v>-3.6242641925862058E-5</v>
      </c>
      <c r="FG442" s="240">
        <f t="shared" ca="1" si="1012"/>
        <v>-2.6274497398094659E-5</v>
      </c>
      <c r="FH442" s="240">
        <f t="shared" ca="1" si="1013"/>
        <v>5.7537665626710991E-5</v>
      </c>
      <c r="FI442" s="240">
        <f t="shared" ca="1" si="1014"/>
        <v>-2.0358781048601101E-5</v>
      </c>
      <c r="FJ442" s="240">
        <f t="shared" ca="1" si="1015"/>
        <v>-4.1037227259361158E-5</v>
      </c>
      <c r="FK442" s="240">
        <f t="shared" ca="1" si="1016"/>
        <v>5.361874084401059E-5</v>
      </c>
      <c r="FL442" s="240">
        <f t="shared" ca="1" si="1017"/>
        <v>-2.4198307304781874E-6</v>
      </c>
      <c r="FM442" s="240">
        <f t="shared" ca="1" si="1018"/>
        <v>-5.1657510074233343E-5</v>
      </c>
      <c r="FN442" s="240">
        <f t="shared" ca="1" si="1019"/>
        <v>4.4287345251896535E-5</v>
      </c>
      <c r="FO442" s="240">
        <f t="shared" ca="1" si="1020"/>
        <v>1.5763386106889826E-5</v>
      </c>
      <c r="FP442" s="240">
        <f t="shared" ca="1" si="1021"/>
        <v>-5.7063295850144485E-5</v>
      </c>
      <c r="FQ442" s="240">
        <f t="shared" ca="1" si="1022"/>
        <v>3.0485423876645813E-5</v>
      </c>
      <c r="FR442" s="240">
        <f t="shared" ca="1" si="1023"/>
        <v>3.2355389390602639E-5</v>
      </c>
      <c r="FS442" s="240">
        <f t="shared" ca="1" si="1024"/>
        <v>-5.6708904900227409E-5</v>
      </c>
      <c r="FT442" s="240">
        <f t="shared" ca="1" si="1025"/>
        <v>1.3606192884501262E-5</v>
      </c>
      <c r="FU442" s="240">
        <f t="shared" ca="1" si="1026"/>
        <v>4.5681321933986236E-5</v>
      </c>
      <c r="FV442" s="240">
        <f t="shared" ca="1" si="1027"/>
        <v>-5.0630110736528015E-5</v>
      </c>
      <c r="FW442" s="240">
        <f t="shared" ca="1" si="1028"/>
        <v>-4.6464967278091104E-6</v>
      </c>
      <c r="FX442" s="240">
        <f t="shared" ca="1" si="1029"/>
        <v>5.4396015615522478E-5</v>
      </c>
      <c r="FY442" s="240">
        <f t="shared" ca="1" si="1030"/>
        <v>-3.9440528961531025E-5</v>
      </c>
      <c r="FZ442" s="240">
        <f t="shared" ca="1" si="1031"/>
        <v>-2.2430152052677395E-5</v>
      </c>
      <c r="GA442" s="240">
        <f t="shared" ca="1" si="1032"/>
        <v>5.7619777543848275E-5</v>
      </c>
      <c r="GB442" s="240">
        <f t="shared" ca="1" si="1033"/>
        <v>-2.4269676676413705E-5</v>
      </c>
      <c r="GC442" s="240">
        <f t="shared" ca="1" si="1034"/>
        <v>-3.7949626210196109E-5</v>
      </c>
      <c r="GD442" s="240">
        <f t="shared" ca="1" si="1035"/>
        <v>5.5027189459249572E-5</v>
      </c>
      <c r="GE442" s="240">
        <f t="shared" ca="1" si="1036"/>
        <v>-6.6489549147391175E-6</v>
      </c>
      <c r="GF442" s="240">
        <f t="shared" ca="1" si="1037"/>
        <v>-4.9638327006431991E-5</v>
      </c>
      <c r="GG442" s="240">
        <f t="shared" ca="1" si="1038"/>
        <v>4.6879956636930482E-5</v>
      </c>
      <c r="GH442" s="240">
        <f t="shared" ca="1" si="1039"/>
        <v>1.1642936550339029E-5</v>
      </c>
      <c r="GI442" s="240">
        <f t="shared" ca="1" si="1040"/>
        <v>-5.6316354450002621E-5</v>
      </c>
      <c r="GJ442" s="240">
        <f t="shared" ca="1" si="1041"/>
        <v>3.4000490404240186E-5</v>
      </c>
      <c r="GK442" s="240">
        <f t="shared" ca="1" si="1042"/>
        <v>2.8759547633546201E-5</v>
      </c>
      <c r="GL442" s="240">
        <f t="shared" ca="1" si="1043"/>
        <v>-5.7309604150654685E-5</v>
      </c>
      <c r="GM442" s="240">
        <f t="shared" ca="1" si="1044"/>
        <v>1.7688890948687616E-5</v>
      </c>
      <c r="GN442" s="240">
        <f t="shared" ca="1" si="1045"/>
        <v>4.2973065327980537E-5</v>
      </c>
      <c r="GO442" s="240">
        <f t="shared" ca="1" si="1046"/>
        <v>-5.2517813869353495E-5</v>
      </c>
      <c r="GP442" s="240">
        <f t="shared" ca="1" si="1047"/>
        <v>-4.0828952580507325E-7</v>
      </c>
      <c r="GQ442" s="240">
        <f t="shared" ca="1" si="1048"/>
        <v>5.2848725437218291E-5</v>
      </c>
      <c r="GR442" s="240">
        <f t="shared" ca="1" si="1049"/>
        <v>-4.2424684353529065E-5</v>
      </c>
      <c r="GS442" s="240">
        <f t="shared" ca="1" si="1050"/>
        <v>-1.8464255769876505E-5</v>
      </c>
      <c r="GT442" s="240">
        <f t="shared" ca="1" si="1051"/>
        <v>5.7389642894146863E-5</v>
      </c>
      <c r="GU442" s="240">
        <f t="shared" ca="1" si="1052"/>
        <v>-2.8049052823525473E-5</v>
      </c>
      <c r="GV442" s="240">
        <f t="shared" ca="1" si="1053"/>
        <v>-3.4656372848545408E-5</v>
      </c>
      <c r="GW442" s="240">
        <f t="shared" ca="1" si="1054"/>
        <v>5.6137440967107997E-5</v>
      </c>
      <c r="GX442" s="240">
        <f t="shared" ca="1" si="1055"/>
        <v>-1.0842047836230955E-5</v>
      </c>
      <c r="GY442" s="240">
        <f t="shared" ca="1" si="1056"/>
        <v>-4.7350149543789704E-5</v>
      </c>
      <c r="GZ442" s="240">
        <f t="shared" ca="1" si="1057"/>
        <v>4.9218521475146825E-5</v>
      </c>
      <c r="HA442" s="240">
        <f t="shared" ca="1" si="1058"/>
        <v>7.4593929118474619E-6</v>
      </c>
      <c r="HB442" s="240">
        <f t="shared" ca="1" si="1059"/>
        <v>-5.5264229845699912E-5</v>
      </c>
      <c r="HC442" s="240">
        <f t="shared" ca="1" si="1060"/>
        <v>3.7331305328442534E-5</v>
      </c>
      <c r="HD442" s="240">
        <f t="shared" ca="1" si="1061"/>
        <v>2.5007855396061126E-5</v>
      </c>
      <c r="HE442" s="240">
        <f t="shared" ca="1" si="1062"/>
        <v>-5.759973769073562E-5</v>
      </c>
      <c r="HF442" s="240">
        <f t="shared" ca="1" si="1063"/>
        <v>2.167573138021428E-5</v>
      </c>
      <c r="HG442" s="240">
        <f t="shared" ca="1" si="1064"/>
        <v>4.0031933957661334E-5</v>
      </c>
      <c r="HH442" s="240">
        <f t="shared" ca="1" si="1065"/>
        <v>-5.4120918418541288E-5</v>
      </c>
      <c r="HI442" s="240">
        <f t="shared" ca="1" si="1066"/>
        <v>3.8321302325113094E-6</v>
      </c>
      <c r="HJ442" s="240">
        <f t="shared" ca="1" si="1067"/>
        <v>5.1015043436819048E-5</v>
      </c>
      <c r="HK442" s="240">
        <f t="shared" ca="1" si="1068"/>
        <v>-4.51789367052273E-5</v>
      </c>
      <c r="HL442" s="240">
        <f t="shared" ca="1" si="1069"/>
        <v>-1.439830008527024E-5</v>
      </c>
      <c r="HM442" s="240">
        <f t="shared" ca="1" si="1070"/>
        <v>5.6848508797213327E-5</v>
      </c>
      <c r="HN442" s="240">
        <f t="shared" ca="1" si="1071"/>
        <v>-3.1676428723143229E-5</v>
      </c>
      <c r="HO442" s="240">
        <f t="shared" ca="1" si="1072"/>
        <v>-3.1175313599709628E-5</v>
      </c>
      <c r="HP442" s="240">
        <f t="shared" ca="1" si="1073"/>
        <v>5.6943478818470923E-5</v>
      </c>
      <c r="HQ442" s="240">
        <f t="shared" ca="1" si="1074"/>
        <v>-1.4976386761114866E-5</v>
      </c>
      <c r="HR442" s="240">
        <f t="shared" ca="1" si="1075"/>
        <v>-4.4805377518228784E-5</v>
      </c>
      <c r="HS442" s="240">
        <f t="shared" ca="1" si="1076"/>
        <v>5.1290366881069353E-5</v>
      </c>
      <c r="HT442" s="240">
        <f t="shared" ca="1" si="1077"/>
        <v>3.235426176862003E-6</v>
      </c>
      <c r="HU442" s="240">
        <f t="shared" ca="1" si="1078"/>
        <v>-5.3912623591624723E-5</v>
      </c>
      <c r="HV442" s="240">
        <f t="shared" ca="1" si="1079"/>
        <v>4.0459818674590434E-5</v>
      </c>
      <c r="HW442" s="240">
        <f t="shared" ca="1" si="1080"/>
        <v>2.1120643423435728E-5</v>
      </c>
      <c r="HX442" s="240">
        <f t="shared" ca="1" si="1081"/>
        <v>-5.757773326167815E-5</v>
      </c>
      <c r="HY442" s="240">
        <f t="shared" ca="1" si="1082"/>
        <v>2.5545109145346363E-5</v>
      </c>
      <c r="HZ442" s="240">
        <f t="shared" ca="1" si="1083"/>
        <v>3.6873866068756259E-5</v>
      </c>
      <c r="IA442" s="240">
        <f t="shared" ca="1" si="1084"/>
        <v>-5.5430737021639678E-5</v>
      </c>
      <c r="IB442" s="240">
        <f t="shared" ca="1" si="1085"/>
        <v>8.0517833450719239E-6</v>
      </c>
      <c r="IC442" s="240">
        <f t="shared" ca="1" si="1086"/>
        <v>4.8904906495958861E-5</v>
      </c>
      <c r="ID442" s="240">
        <f t="shared" ca="1" si="1087"/>
        <v>-4.7688360484498617E-5</v>
      </c>
      <c r="IE442" s="240">
        <f t="shared" ca="1" si="1088"/>
        <v>-9.9989815974047466E-6</v>
      </c>
      <c r="IF442" s="240">
        <f t="shared" ca="1" si="1089"/>
        <v>5.5999307705604151E-5</v>
      </c>
      <c r="IG442" s="240">
        <f t="shared" ca="1" si="1090"/>
        <v>-3.513214731098422E-5</v>
      </c>
      <c r="IH442" s="240">
        <f t="shared" ca="1" si="1091"/>
        <v>-2.7525312625363407E-5</v>
      </c>
      <c r="II442" s="240">
        <f t="shared" ca="1" si="1092"/>
        <v>5.7440935024384822E-5</v>
      </c>
      <c r="IJ442" s="240">
        <f t="shared" ca="1" si="1093"/>
        <v>-1.9029567348550054E-5</v>
      </c>
      <c r="IK442" s="240">
        <f t="shared" ca="1" si="1094"/>
        <v>-4.2017801269839217E-5</v>
      </c>
      <c r="IL442" s="240">
        <f t="shared" ca="1" si="1095"/>
        <v>5.3084265344930092E-5</v>
      </c>
      <c r="IM442" s="240">
        <f t="shared" ca="1" si="1096"/>
        <v>-1.0060736128984112E-6</v>
      </c>
      <c r="IN442" s="240">
        <f t="shared" ca="1" si="1097"/>
        <v>-5.2268860159176689E-5</v>
      </c>
      <c r="IO442" s="240">
        <f t="shared" ca="1" si="1098"/>
        <v>4.3369076757793668E-5</v>
      </c>
      <c r="IP442" s="240">
        <f t="shared" ca="1" si="1099"/>
        <v>1.711897685415388E-5</v>
      </c>
      <c r="IQ442" s="240">
        <f t="shared" ca="1" si="1100"/>
        <v>-5.7243710107390194E-5</v>
      </c>
      <c r="IR442" s="240">
        <f t="shared" ca="1" si="1101"/>
        <v>2.9276055750724731E-5</v>
      </c>
      <c r="IS442" s="240">
        <f t="shared" ca="1" si="1102"/>
        <v>3.3515975504776356E-5</v>
      </c>
      <c r="IT442" s="240">
        <f t="shared" ca="1" si="1103"/>
        <v>-5.6440171658153717E-5</v>
      </c>
      <c r="IU442" s="240">
        <f t="shared" ca="1" si="1104"/>
        <v>1.222780314606122E-5</v>
      </c>
      <c r="IV442" s="240">
        <f t="shared" ca="1" si="1105"/>
        <v>4.6529749629546088E-5</v>
      </c>
      <c r="IW442" s="240">
        <f t="shared" ca="1" si="1106"/>
        <v>-4.9939356906461759E-5</v>
      </c>
      <c r="IX442" s="240">
        <f t="shared" ca="1" si="1107"/>
        <v>-6.0547684028690054E-6</v>
      </c>
      <c r="IY442" s="240">
        <f t="shared" ca="1" si="1108"/>
        <v>5.484664151361077E-5</v>
      </c>
      <c r="IZ442" s="240">
        <f t="shared" ca="1" si="1109"/>
        <v>-3.8397481748603085E-5</v>
      </c>
      <c r="JA442" s="240">
        <f t="shared" ca="1" si="1110"/>
        <v>-2.3726149597037997E-5</v>
      </c>
      <c r="JB442" s="240">
        <f t="shared" ca="1" si="1111"/>
        <v>5.7627113826568189E-5</v>
      </c>
    </row>
    <row r="443" spans="2:262">
      <c r="B443" s="248">
        <v>82</v>
      </c>
      <c r="C443" s="247">
        <f t="shared" si="1112"/>
        <v>1.601562500000001E-3</v>
      </c>
      <c r="D443" s="244">
        <f t="shared" ca="1" si="855"/>
        <v>11.449298821458441</v>
      </c>
      <c r="E443" s="243">
        <f ca="1">CJ361</f>
        <v>-0.55070117854155942</v>
      </c>
      <c r="F443" s="242">
        <v>82</v>
      </c>
      <c r="G443" s="240">
        <f t="shared" ca="1" si="856"/>
        <v>-1.2086186909638735E-4</v>
      </c>
      <c r="H443" s="240">
        <f t="shared" ca="1" si="857"/>
        <v>2.1952975749544315E-4</v>
      </c>
      <c r="I443" s="240">
        <f t="shared" ca="1" si="858"/>
        <v>-6.6860262856995224E-5</v>
      </c>
      <c r="J443" s="240">
        <f t="shared" ca="1" si="859"/>
        <v>-1.6235686563025148E-4</v>
      </c>
      <c r="K443" s="240">
        <f t="shared" ca="1" si="860"/>
        <v>2.0569327256417513E-4</v>
      </c>
      <c r="L443" s="240">
        <f t="shared" ca="1" si="861"/>
        <v>-1.3533547108060957E-5</v>
      </c>
      <c r="M443" s="240">
        <f t="shared" ca="1" si="862"/>
        <v>-1.9412059856771475E-4</v>
      </c>
      <c r="N443" s="240">
        <f t="shared" ca="1" si="863"/>
        <v>1.7952804842278415E-4</v>
      </c>
      <c r="O443" s="240">
        <f t="shared" ca="1" si="864"/>
        <v>4.060433553419569E-5</v>
      </c>
      <c r="P443" s="240">
        <f t="shared" ca="1" si="865"/>
        <v>-2.1424922936877895E-4</v>
      </c>
      <c r="Q443" s="240">
        <f t="shared" ca="1" si="866"/>
        <v>1.4260236302607294E-4</v>
      </c>
      <c r="R443" s="240">
        <f t="shared" ca="1" si="867"/>
        <v>9.2308496074796148E-5</v>
      </c>
      <c r="S443" s="240">
        <f t="shared" ca="1" si="868"/>
        <v>-2.2153629835340924E-4</v>
      </c>
      <c r="T443" s="240">
        <f t="shared" ca="1" si="869"/>
        <v>9.7129449406585403E-5</v>
      </c>
      <c r="U443" s="241">
        <f t="shared" ca="1" si="870"/>
        <v>1.3847991672167993E-4</v>
      </c>
      <c r="V443" s="240">
        <f t="shared" ca="1" si="871"/>
        <v>-2.1554503687089684E-4</v>
      </c>
      <c r="W443" s="240">
        <f t="shared" ca="1" si="872"/>
        <v>4.5834840033859227E-5</v>
      </c>
      <c r="X443" s="240">
        <f t="shared" ca="1" si="873"/>
        <v>1.7635119824481951E-4</v>
      </c>
      <c r="Y443" s="240">
        <f t="shared" ca="1" si="874"/>
        <v>-1.9663454611807145E-4</v>
      </c>
      <c r="Z443" s="240">
        <f t="shared" ca="1" si="875"/>
        <v>-8.2069947705528193E-6</v>
      </c>
      <c r="AA443" s="240">
        <f t="shared" ca="1" si="876"/>
        <v>2.0365243094988252E-4</v>
      </c>
      <c r="AB443" s="240">
        <f t="shared" ca="1" si="877"/>
        <v>-1.6593827351360881E-4</v>
      </c>
      <c r="AC443" s="240">
        <f t="shared" ca="1" si="878"/>
        <v>-6.1756922878341547E-5</v>
      </c>
      <c r="AD443" s="240">
        <f t="shared" ca="1" si="879"/>
        <v>2.1874724737604075E-4</v>
      </c>
      <c r="AE443" s="240">
        <f t="shared" ca="1" si="880"/>
        <v>-1.2529607670061938E-4</v>
      </c>
      <c r="AF443" s="240">
        <f t="shared" ca="1" si="881"/>
        <v>-1.1160529581567862E-4</v>
      </c>
      <c r="AG443" s="240">
        <f t="shared" ca="1" si="882"/>
        <v>2.2073090206019256E-4</v>
      </c>
      <c r="AH443" s="240">
        <f t="shared" ca="1" si="883"/>
        <v>-7.7143947090912873E-5</v>
      </c>
      <c r="AI443" s="240">
        <f t="shared" ca="1" si="884"/>
        <v>-1.5476432704812079E-4</v>
      </c>
      <c r="AJ443" s="240">
        <f t="shared" ca="1" si="885"/>
        <v>2.0948449971238097E-4</v>
      </c>
      <c r="AK443" s="240">
        <f t="shared" ca="1" si="886"/>
        <v>-2.4368002645325658E-5</v>
      </c>
      <c r="AL443" s="240">
        <f t="shared" ca="1" si="887"/>
        <v>-1.8864717241691791E-4</v>
      </c>
      <c r="AM443" s="240">
        <f t="shared" ca="1" si="888"/>
        <v>1.8568212150147284E-4</v>
      </c>
      <c r="AN443" s="240">
        <f t="shared" ca="1" si="889"/>
        <v>2.9868498803128012E-5</v>
      </c>
      <c r="AO443" s="240">
        <f t="shared" ca="1" si="890"/>
        <v>-2.112229790942601E-4</v>
      </c>
      <c r="AP443" s="240">
        <f t="shared" ca="1" si="891"/>
        <v>1.5075042231940918E-4</v>
      </c>
      <c r="AQ443" s="240">
        <f t="shared" ca="1" si="892"/>
        <v>8.2314757295401557E-5</v>
      </c>
      <c r="AR443" s="240">
        <f t="shared" ca="1" si="893"/>
        <v>-2.2113860981166157E-4</v>
      </c>
      <c r="AS443" s="240">
        <f t="shared" ca="1" si="894"/>
        <v>1.0678312066273607E-4</v>
      </c>
      <c r="AT443" s="240">
        <f t="shared" ca="1" si="895"/>
        <v>1.2982727554819548E-4</v>
      </c>
      <c r="AU443" s="240">
        <f t="shared" ca="1" si="896"/>
        <v>-2.1779974651635109E-4</v>
      </c>
      <c r="AV443" s="240">
        <f t="shared" ca="1" si="897"/>
        <v>5.6415506393584381E-5</v>
      </c>
      <c r="AW443" s="240">
        <f t="shared" ca="1" si="898"/>
        <v>1.6955827230229995E-4</v>
      </c>
      <c r="AX443" s="240">
        <f t="shared" ca="1" si="899"/>
        <v>-2.0140651230575801E-4</v>
      </c>
      <c r="AY443" s="240">
        <f t="shared" ca="1" si="900"/>
        <v>2.6664880704107516E-6</v>
      </c>
      <c r="AZ443" s="240">
        <f t="shared" ca="1" si="901"/>
        <v>1.9912637119360763E-4</v>
      </c>
      <c r="BA443" s="240">
        <f t="shared" ca="1" si="902"/>
        <v>-1.7294147655064207E-4</v>
      </c>
      <c r="BB443" s="240">
        <f t="shared" ca="1" si="903"/>
        <v>-5.1242352864446709E-5</v>
      </c>
      <c r="BC443" s="240">
        <f t="shared" ca="1" si="904"/>
        <v>2.1675933448373326E-4</v>
      </c>
      <c r="BD443" s="240">
        <f t="shared" ca="1" si="905"/>
        <v>-1.3411076214971243E-4</v>
      </c>
      <c r="BE443" s="240">
        <f t="shared" ca="1" si="906"/>
        <v>-1.0207985560188037E-4</v>
      </c>
      <c r="BF443" s="240">
        <f t="shared" ca="1" si="907"/>
        <v>2.2140028654813547E-4</v>
      </c>
      <c r="BG443" s="240">
        <f t="shared" ca="1" si="908"/>
        <v>-8.724178479927758E-5</v>
      </c>
      <c r="BH443" s="240">
        <f t="shared" ca="1" si="909"/>
        <v>-1.4679894764637634E-4</v>
      </c>
      <c r="BI443" s="240">
        <f t="shared" ca="1" si="910"/>
        <v>2.1277106035210423E-4</v>
      </c>
      <c r="BJ443" s="240">
        <f t="shared" ca="1" si="911"/>
        <v>-3.5143753529831264E-5</v>
      </c>
      <c r="BK443" s="240">
        <f t="shared" ca="1" si="912"/>
        <v>-1.8271927870422869E-4</v>
      </c>
      <c r="BL443" s="240">
        <f t="shared" ca="1" si="913"/>
        <v>1.9138887008563125E-4</v>
      </c>
      <c r="BM443" s="240">
        <f t="shared" ca="1" si="914"/>
        <v>1.9060706242269727E-5</v>
      </c>
      <c r="BN443" s="240">
        <f t="shared" ca="1" si="915"/>
        <v>-2.0768787416215436E-4</v>
      </c>
      <c r="BO443" s="240">
        <f t="shared" ca="1" si="916"/>
        <v>1.5853531064120282E-4</v>
      </c>
      <c r="BP443" s="240">
        <f t="shared" ca="1" si="917"/>
        <v>7.2122715055758269E-5</v>
      </c>
      <c r="BQ443" s="240">
        <f t="shared" ca="1" si="918"/>
        <v>-2.202081789894233E-4</v>
      </c>
      <c r="BR443" s="240">
        <f t="shared" ca="1" si="919"/>
        <v>1.1617954202811144E-4</v>
      </c>
      <c r="BS443" s="240">
        <f t="shared" ca="1" si="920"/>
        <v>1.2086186909638784E-4</v>
      </c>
      <c r="BT443" s="240">
        <f t="shared" ca="1" si="921"/>
        <v>-2.1952975749544261E-4</v>
      </c>
      <c r="BU443" s="240">
        <f t="shared" ca="1" si="922"/>
        <v>6.6860262856994167E-5</v>
      </c>
      <c r="BV443" s="240">
        <f t="shared" ca="1" si="923"/>
        <v>1.6235686563025468E-4</v>
      </c>
      <c r="BW443" s="240">
        <f t="shared" ca="1" si="924"/>
        <v>-2.0569327256417442E-4</v>
      </c>
      <c r="BX443" s="240">
        <f t="shared" ca="1" si="925"/>
        <v>1.3533547108055902E-5</v>
      </c>
      <c r="BY443" s="240">
        <f t="shared" ca="1" si="926"/>
        <v>1.9412059856771584E-4</v>
      </c>
      <c r="BZ443" s="240">
        <f t="shared" ca="1" si="927"/>
        <v>-1.7952804842278074E-4</v>
      </c>
      <c r="CA443" s="240">
        <f t="shared" ca="1" si="928"/>
        <v>-4.0604335534198346E-5</v>
      </c>
      <c r="CB443" s="240">
        <f t="shared" ca="1" si="929"/>
        <v>2.1424922936878066E-4</v>
      </c>
      <c r="CC443" s="240">
        <f t="shared" ca="1" si="930"/>
        <v>-1.4260236302607028E-4</v>
      </c>
      <c r="CD443" s="240">
        <f t="shared" ca="1" si="931"/>
        <v>-9.2308496074796446E-5</v>
      </c>
      <c r="CE443" s="240">
        <f t="shared" ca="1" si="932"/>
        <v>2.2153629835340929E-4</v>
      </c>
      <c r="CF443" s="240">
        <f t="shared" ca="1" si="933"/>
        <v>-9.71294494065844E-5</v>
      </c>
      <c r="CG443" s="240">
        <f t="shared" ca="1" si="934"/>
        <v>-1.3847991672168386E-4</v>
      </c>
      <c r="CH443" s="240">
        <f t="shared" ca="1" si="935"/>
        <v>2.1554503687089637E-4</v>
      </c>
      <c r="CI443" s="240">
        <f t="shared" ca="1" si="936"/>
        <v>-4.5834840033854294E-5</v>
      </c>
      <c r="CJ443" s="240">
        <f t="shared" ca="1" si="937"/>
        <v>-1.7635119824482064E-4</v>
      </c>
      <c r="CK443" s="240">
        <f t="shared" ca="1" si="938"/>
        <v>1.9663454611806841E-4</v>
      </c>
      <c r="CL443" s="240">
        <f t="shared" ca="1" si="939"/>
        <v>8.2069947705562752E-6</v>
      </c>
      <c r="CM443" s="240">
        <f t="shared" ca="1" si="940"/>
        <v>-2.0365243094988512E-4</v>
      </c>
      <c r="CN443" s="240">
        <f t="shared" ca="1" si="941"/>
        <v>1.6593827351360651E-4</v>
      </c>
      <c r="CO443" s="240">
        <f t="shared" ca="1" si="942"/>
        <v>6.1756922878341872E-5</v>
      </c>
      <c r="CP443" s="240">
        <f t="shared" ca="1" si="943"/>
        <v>-2.1874724737604129E-4</v>
      </c>
      <c r="CQ443" s="240">
        <f t="shared" ca="1" si="944"/>
        <v>1.2529607670061778E-4</v>
      </c>
      <c r="CR443" s="240">
        <f t="shared" ca="1" si="945"/>
        <v>1.11605295815683E-4</v>
      </c>
      <c r="CS443" s="240">
        <f t="shared" ca="1" si="946"/>
        <v>-2.2073090206019237E-4</v>
      </c>
      <c r="CT443" s="240">
        <f t="shared" ca="1" si="947"/>
        <v>7.7143947090908143E-5</v>
      </c>
      <c r="CU443" s="240">
        <f t="shared" ca="1" si="948"/>
        <v>1.5476432704812214E-4</v>
      </c>
      <c r="CV443" s="240">
        <f t="shared" ca="1" si="949"/>
        <v>-2.0948449971237881E-4</v>
      </c>
      <c r="CW443" s="240">
        <f t="shared" ca="1" si="950"/>
        <v>2.4368002645322188E-5</v>
      </c>
      <c r="CX443" s="240">
        <f t="shared" ca="1" si="951"/>
        <v>1.8864717241692138E-4</v>
      </c>
      <c r="CY443" s="240">
        <f t="shared" ca="1" si="952"/>
        <v>-1.8568212150147094E-4</v>
      </c>
      <c r="CZ443" s="240">
        <f t="shared" ca="1" si="953"/>
        <v>-2.9868498803128324E-5</v>
      </c>
      <c r="DA443" s="240">
        <f t="shared" ca="1" si="954"/>
        <v>2.1122297909426113E-4</v>
      </c>
      <c r="DB443" s="240">
        <f t="shared" ca="1" si="955"/>
        <v>-1.5075042231940894E-4</v>
      </c>
      <c r="DC443" s="240">
        <f t="shared" ca="1" si="956"/>
        <v>-8.2314757295404782E-5</v>
      </c>
      <c r="DD443" s="240">
        <f t="shared" ca="1" si="957"/>
        <v>2.2113860981166179E-4</v>
      </c>
      <c r="DE443" s="240">
        <f t="shared" ca="1" si="958"/>
        <v>-1.0678312066273025E-4</v>
      </c>
      <c r="DF443" s="240">
        <f t="shared" ca="1" si="959"/>
        <v>-1.298272755481983E-4</v>
      </c>
      <c r="DG443" s="240">
        <f t="shared" ca="1" si="960"/>
        <v>2.1779974651634987E-4</v>
      </c>
      <c r="DH443" s="240">
        <f t="shared" ca="1" si="961"/>
        <v>-5.6415506393581027E-5</v>
      </c>
      <c r="DI443" s="240">
        <f t="shared" ca="1" si="962"/>
        <v>-1.6955827230230014E-4</v>
      </c>
      <c r="DJ443" s="240">
        <f t="shared" ca="1" si="963"/>
        <v>2.0140651230575658E-4</v>
      </c>
      <c r="DK443" s="240">
        <f t="shared" ca="1" si="964"/>
        <v>-2.6664880704104264E-6</v>
      </c>
      <c r="DL443" s="240">
        <f t="shared" ca="1" si="965"/>
        <v>-1.9912637119360918E-4</v>
      </c>
      <c r="DM443" s="240">
        <f t="shared" ca="1" si="966"/>
        <v>1.7294147655064188E-4</v>
      </c>
      <c r="DN443" s="240">
        <f t="shared" ca="1" si="967"/>
        <v>5.1242352864450097E-5</v>
      </c>
      <c r="DO443" s="240">
        <f t="shared" ca="1" si="968"/>
        <v>-2.1675933448373397E-4</v>
      </c>
      <c r="DP443" s="240">
        <f t="shared" ca="1" si="969"/>
        <v>1.3411076214970714E-4</v>
      </c>
      <c r="DQ443" s="240">
        <f t="shared" ca="1" si="970"/>
        <v>1.0207985560188346E-4</v>
      </c>
      <c r="DR443" s="240">
        <f t="shared" ca="1" si="971"/>
        <v>-2.2140028654813522E-4</v>
      </c>
      <c r="DS443" s="240">
        <f t="shared" ca="1" si="972"/>
        <v>8.7241784799274382E-5</v>
      </c>
      <c r="DT443" s="240">
        <f t="shared" ca="1" si="973"/>
        <v>1.4679894764637659E-4</v>
      </c>
      <c r="DU443" s="240">
        <f t="shared" ca="1" si="974"/>
        <v>-2.1277106035210325E-4</v>
      </c>
      <c r="DV443" s="240">
        <f t="shared" ca="1" si="975"/>
        <v>3.5143753529830938E-5</v>
      </c>
      <c r="DW443" s="240">
        <f t="shared" ca="1" si="976"/>
        <v>1.8271927870423064E-4</v>
      </c>
      <c r="DX443" s="240">
        <f t="shared" ca="1" si="977"/>
        <v>-1.9138887008563108E-4</v>
      </c>
      <c r="DY443" s="240">
        <f t="shared" ca="1" si="978"/>
        <v>-1.9060706242276341E-5</v>
      </c>
      <c r="DZ443" s="240">
        <f t="shared" ca="1" si="979"/>
        <v>2.0768787416215558E-4</v>
      </c>
      <c r="EA443" s="240">
        <f t="shared" ca="1" si="980"/>
        <v>-1.5853531064119822E-4</v>
      </c>
      <c r="EB443" s="240">
        <f t="shared" ca="1" si="981"/>
        <v>-7.2122715055761549E-5</v>
      </c>
      <c r="EC443" s="240">
        <f t="shared" ca="1" si="982"/>
        <v>2.2020817898942406E-4</v>
      </c>
      <c r="ED443" s="240">
        <f t="shared" ca="1" si="983"/>
        <v>-1.1617954202810847E-4</v>
      </c>
      <c r="EE443" s="240">
        <f t="shared" ca="1" si="984"/>
        <v>-1.2086186909639077E-4</v>
      </c>
      <c r="EF443" s="240">
        <f t="shared" ca="1" si="985"/>
        <v>2.1952975749544302E-4</v>
      </c>
      <c r="EG443" s="240">
        <f t="shared" ca="1" si="986"/>
        <v>-6.6860262856984843E-5</v>
      </c>
      <c r="EH443" s="240">
        <f t="shared" ca="1" si="987"/>
        <v>-1.6235686563025704E-4</v>
      </c>
      <c r="EI443" s="240">
        <f t="shared" ca="1" si="988"/>
        <v>2.0569327256417317E-4</v>
      </c>
      <c r="EJ443" s="240">
        <f t="shared" ca="1" si="989"/>
        <v>-1.3533547108058734E-5</v>
      </c>
      <c r="EK443" s="240">
        <f t="shared" ca="1" si="990"/>
        <v>-1.9412059856772055E-4</v>
      </c>
      <c r="EL443" s="240">
        <f t="shared" ca="1" si="991"/>
        <v>1.7952804842277868E-4</v>
      </c>
      <c r="EM443" s="240">
        <f t="shared" ca="1" si="992"/>
        <v>4.0604335534201761E-5</v>
      </c>
      <c r="EN443" s="240">
        <f t="shared" ca="1" si="993"/>
        <v>-2.142492293687799E-4</v>
      </c>
      <c r="EO443" s="240">
        <f t="shared" ca="1" si="994"/>
        <v>1.4260236302607242E-4</v>
      </c>
      <c r="EP443" s="240">
        <f t="shared" ca="1" si="995"/>
        <v>9.2308496074805337E-5</v>
      </c>
      <c r="EQ443" s="240">
        <f t="shared" ca="1" si="996"/>
        <v>-2.2153629835340932E-4</v>
      </c>
      <c r="ER443" s="240">
        <f t="shared" ca="1" si="997"/>
        <v>9.7129449406581296E-5</v>
      </c>
      <c r="ES443" s="240">
        <f t="shared" ca="1" si="998"/>
        <v>1.3847991672168167E-4</v>
      </c>
      <c r="ET443" s="240">
        <f t="shared" ca="1" si="999"/>
        <v>-2.1554503687089413E-4</v>
      </c>
      <c r="EU443" s="240">
        <f t="shared" ca="1" si="1000"/>
        <v>4.5834840033850879E-5</v>
      </c>
      <c r="EV443" s="240">
        <f t="shared" ca="1" si="1001"/>
        <v>1.7635119824482276E-4</v>
      </c>
      <c r="EW443" s="240">
        <f t="shared" ca="1" si="1002"/>
        <v>-1.9663454611806971E-4</v>
      </c>
      <c r="EX443" s="240">
        <f t="shared" ca="1" si="1003"/>
        <v>-8.2069947705660465E-6</v>
      </c>
      <c r="EY443" s="240">
        <f t="shared" ca="1" si="1004"/>
        <v>2.036524309498865E-4</v>
      </c>
      <c r="EZ443" s="240">
        <f t="shared" ca="1" si="1005"/>
        <v>-1.659382735136042E-4</v>
      </c>
      <c r="FA443" s="240">
        <f t="shared" ca="1" si="1006"/>
        <v>-6.1756922878345219E-5</v>
      </c>
      <c r="FB443" s="240">
        <f t="shared" ca="1" si="1007"/>
        <v>2.1874724737604083E-4</v>
      </c>
      <c r="FC443" s="240">
        <f t="shared" ca="1" si="1008"/>
        <v>-1.2529607670060973E-4</v>
      </c>
      <c r="FD443" s="240">
        <f t="shared" ca="1" si="1009"/>
        <v>-1.1160529581568599E-4</v>
      </c>
      <c r="FE443" s="240">
        <f t="shared" ca="1" si="1010"/>
        <v>2.2073090206019207E-4</v>
      </c>
      <c r="FF443" s="240">
        <f t="shared" ca="1" si="1011"/>
        <v>-7.7143947090910786E-5</v>
      </c>
      <c r="FG443" s="240">
        <f t="shared" ca="1" si="1012"/>
        <v>-1.5476432704812914E-4</v>
      </c>
      <c r="FH443" s="240">
        <f t="shared" ca="1" si="1013"/>
        <v>2.0948449971237767E-4</v>
      </c>
      <c r="FI443" s="240">
        <f t="shared" ca="1" si="1014"/>
        <v>-2.4368002645318746E-5</v>
      </c>
      <c r="FJ443" s="240">
        <f t="shared" ca="1" si="1015"/>
        <v>-1.8864717241691989E-4</v>
      </c>
      <c r="FK443" s="240">
        <f t="shared" ca="1" si="1016"/>
        <v>1.8568212150147251E-4</v>
      </c>
      <c r="FL443" s="240">
        <f t="shared" ca="1" si="1017"/>
        <v>2.9868498803138014E-5</v>
      </c>
      <c r="FM443" s="240">
        <f t="shared" ca="1" si="1018"/>
        <v>-2.1122297909426219E-4</v>
      </c>
      <c r="FN443" s="240">
        <f t="shared" ca="1" si="1019"/>
        <v>1.5075042231940639E-4</v>
      </c>
      <c r="FO443" s="240">
        <f t="shared" ca="1" si="1020"/>
        <v>8.2314757295402153E-5</v>
      </c>
      <c r="FP443" s="240">
        <f t="shared" ca="1" si="1021"/>
        <v>-2.2113860981166238E-4</v>
      </c>
      <c r="FQ443" s="240">
        <f t="shared" ca="1" si="1022"/>
        <v>1.0678312066272722E-4</v>
      </c>
      <c r="FR443" s="240">
        <f t="shared" ca="1" si="1023"/>
        <v>1.2982727554820112E-4</v>
      </c>
      <c r="FS443" s="240">
        <f t="shared" ca="1" si="1024"/>
        <v>-2.1779974651635038E-4</v>
      </c>
      <c r="FT443" s="240">
        <f t="shared" ca="1" si="1025"/>
        <v>5.6415506393571567E-5</v>
      </c>
      <c r="FU443" s="240">
        <f t="shared" ca="1" si="1026"/>
        <v>1.6955827230230643E-4</v>
      </c>
      <c r="FV443" s="240">
        <f t="shared" ca="1" si="1027"/>
        <v>-2.0140651230575517E-4</v>
      </c>
      <c r="FW443" s="240">
        <f t="shared" ca="1" si="1028"/>
        <v>2.6664880704069705E-6</v>
      </c>
      <c r="FX443" s="240">
        <f t="shared" ca="1" si="1029"/>
        <v>1.9912637119360791E-4</v>
      </c>
      <c r="FY443" s="240">
        <f t="shared" ca="1" si="1030"/>
        <v>-1.7294147655063578E-4</v>
      </c>
      <c r="FZ443" s="240">
        <f t="shared" ca="1" si="1031"/>
        <v>-5.1242352864453445E-5</v>
      </c>
      <c r="GA443" s="240">
        <f t="shared" ca="1" si="1032"/>
        <v>2.1675933448373473E-4</v>
      </c>
      <c r="GB443" s="240">
        <f t="shared" ca="1" si="1033"/>
        <v>-1.3411076214970939E-4</v>
      </c>
      <c r="GC443" s="240">
        <f t="shared" ca="1" si="1034"/>
        <v>-1.0207985560189213E-4</v>
      </c>
      <c r="GD443" s="240">
        <f t="shared" ca="1" si="1035"/>
        <v>2.2140028654813509E-4</v>
      </c>
      <c r="GE443" s="240">
        <f t="shared" ca="1" si="1036"/>
        <v>-8.7241784799271197E-5</v>
      </c>
      <c r="GF443" s="240">
        <f t="shared" ca="1" si="1037"/>
        <v>-1.4679894764637919E-4</v>
      </c>
      <c r="GG443" s="240">
        <f t="shared" ca="1" si="1038"/>
        <v>2.1277106035210404E-4</v>
      </c>
      <c r="GH443" s="240">
        <f t="shared" ca="1" si="1039"/>
        <v>-3.5143753529821303E-5</v>
      </c>
      <c r="GI443" s="240">
        <f t="shared" ca="1" si="1040"/>
        <v>-1.8271927870423262E-4</v>
      </c>
      <c r="GJ443" s="240">
        <f t="shared" ca="1" si="1041"/>
        <v>1.9138887008562932E-4</v>
      </c>
      <c r="GK443" s="240">
        <f t="shared" ca="1" si="1042"/>
        <v>1.9060706242273495E-5</v>
      </c>
      <c r="GL443" s="240">
        <f t="shared" ca="1" si="1043"/>
        <v>-2.0768787416215897E-4</v>
      </c>
      <c r="GM443" s="240">
        <f t="shared" ca="1" si="1044"/>
        <v>1.5853531064119578E-4</v>
      </c>
      <c r="GN443" s="240">
        <f t="shared" ca="1" si="1045"/>
        <v>7.2122715055764815E-5</v>
      </c>
      <c r="GO443" s="240">
        <f t="shared" ca="1" si="1046"/>
        <v>-2.2020817898942371E-4</v>
      </c>
      <c r="GP443" s="240">
        <f t="shared" ca="1" si="1047"/>
        <v>1.1617954202810017E-4</v>
      </c>
      <c r="GQ443" s="240">
        <f t="shared" ca="1" si="1048"/>
        <v>1.2086186909639895E-4</v>
      </c>
      <c r="GR443" s="240">
        <f t="shared" ca="1" si="1049"/>
        <v>-2.1952975749544169E-4</v>
      </c>
      <c r="GS443" s="240">
        <f t="shared" ca="1" si="1050"/>
        <v>6.6860262856987526E-5</v>
      </c>
      <c r="GT443" s="240">
        <f t="shared" ca="1" si="1051"/>
        <v>1.6235686563025511E-4</v>
      </c>
      <c r="GU443" s="240">
        <f t="shared" ca="1" si="1052"/>
        <v>-2.0569327256416954E-4</v>
      </c>
      <c r="GV443" s="240">
        <f t="shared" ca="1" si="1053"/>
        <v>1.353354710804899E-5</v>
      </c>
      <c r="GW443" s="240">
        <f t="shared" ca="1" si="1054"/>
        <v>1.9412059856771917E-4</v>
      </c>
      <c r="GX443" s="240">
        <f t="shared" ca="1" si="1055"/>
        <v>-1.7952804842278036E-4</v>
      </c>
      <c r="GY443" s="240">
        <f t="shared" ca="1" si="1056"/>
        <v>-4.0604335534211356E-5</v>
      </c>
      <c r="GZ443" s="240">
        <f t="shared" ca="1" si="1057"/>
        <v>2.1424922936878239E-4</v>
      </c>
      <c r="HA443" s="240">
        <f t="shared" ca="1" si="1058"/>
        <v>-1.4260236302606494E-4</v>
      </c>
      <c r="HB443" s="240">
        <f t="shared" ca="1" si="1059"/>
        <v>-9.2308496074802762E-5</v>
      </c>
      <c r="HC443" s="240">
        <f t="shared" ca="1" si="1060"/>
        <v>2.2153629835340929E-4</v>
      </c>
      <c r="HD443" s="240">
        <f t="shared" ca="1" si="1061"/>
        <v>-9.7129449406572514E-5</v>
      </c>
      <c r="HE443" s="240">
        <f t="shared" ca="1" si="1062"/>
        <v>-1.3847991672168928E-4</v>
      </c>
      <c r="HF443" s="240">
        <f t="shared" ca="1" si="1063"/>
        <v>2.1554503687089478E-4</v>
      </c>
      <c r="HG443" s="240">
        <f t="shared" ca="1" si="1064"/>
        <v>-4.5834840033853643E-5</v>
      </c>
      <c r="HH443" s="240">
        <f t="shared" ca="1" si="1065"/>
        <v>-1.7635119824482867E-4</v>
      </c>
      <c r="HI443" s="240">
        <f t="shared" ca="1" si="1066"/>
        <v>1.9663454611806521E-4</v>
      </c>
      <c r="HJ443" s="240">
        <f t="shared" ca="1" si="1067"/>
        <v>8.2069947705632276E-6</v>
      </c>
      <c r="HK443" s="240">
        <f t="shared" ca="1" si="1068"/>
        <v>-2.0365243094988539E-4</v>
      </c>
      <c r="HL443" s="240">
        <f t="shared" ca="1" si="1069"/>
        <v>1.6593827351360605E-4</v>
      </c>
      <c r="HM443" s="240">
        <f t="shared" ca="1" si="1070"/>
        <v>6.1756922878354598E-5</v>
      </c>
      <c r="HN443" s="240">
        <f t="shared" ca="1" si="1071"/>
        <v>-2.1874724737604238E-4</v>
      </c>
      <c r="HO443" s="240">
        <f t="shared" ca="1" si="1072"/>
        <v>1.2529607670061206E-4</v>
      </c>
      <c r="HP443" s="240">
        <f t="shared" ca="1" si="1073"/>
        <v>1.1160529581568355E-4</v>
      </c>
      <c r="HQ443" s="240">
        <f t="shared" ca="1" si="1074"/>
        <v>-2.2073090206019123E-4</v>
      </c>
      <c r="HR443" s="240">
        <f t="shared" ca="1" si="1075"/>
        <v>7.7143947090901638E-5</v>
      </c>
      <c r="HS443" s="240">
        <f t="shared" ca="1" si="1076"/>
        <v>1.547643270481271E-4</v>
      </c>
      <c r="HT443" s="240">
        <f t="shared" ca="1" si="1077"/>
        <v>-2.0948449971237859E-4</v>
      </c>
      <c r="HU443" s="240">
        <f t="shared" ca="1" si="1078"/>
        <v>2.4368002645309029E-5</v>
      </c>
      <c r="HV443" s="240">
        <f t="shared" ca="1" si="1079"/>
        <v>1.8864717241692501E-4</v>
      </c>
      <c r="HW443" s="240">
        <f t="shared" ca="1" si="1080"/>
        <v>-1.8568212150146715E-4</v>
      </c>
      <c r="HX443" s="240">
        <f t="shared" ca="1" si="1081"/>
        <v>-2.9868498803135209E-5</v>
      </c>
      <c r="HY443" s="240">
        <f t="shared" ca="1" si="1082"/>
        <v>2.1122297909426135E-4</v>
      </c>
      <c r="HZ443" s="240">
        <f t="shared" ca="1" si="1083"/>
        <v>-1.5075042231939924E-4</v>
      </c>
      <c r="IA443" s="240">
        <f t="shared" ca="1" si="1084"/>
        <v>-8.2314757295411261E-5</v>
      </c>
      <c r="IB443" s="240">
        <f t="shared" ca="1" si="1085"/>
        <v>2.2113860981166222E-4</v>
      </c>
      <c r="IC443" s="240">
        <f t="shared" ca="1" si="1086"/>
        <v>-1.0678312066272967E-4</v>
      </c>
      <c r="ID443" s="240">
        <f t="shared" ca="1" si="1087"/>
        <v>-1.2982727554820904E-4</v>
      </c>
      <c r="IE443" s="240">
        <f t="shared" ca="1" si="1088"/>
        <v>-2.635647609075718E-6</v>
      </c>
      <c r="IF443" s="240">
        <f t="shared" ca="1" si="1089"/>
        <v>-5.6415506393574305E-5</v>
      </c>
      <c r="IG443" s="240">
        <f t="shared" ca="1" si="1090"/>
        <v>-1.6955827230230464E-4</v>
      </c>
      <c r="IH443" s="240">
        <f t="shared" ca="1" si="1091"/>
        <v>2.0140651230575631E-4</v>
      </c>
      <c r="II443" s="240">
        <f t="shared" ca="1" si="1092"/>
        <v>-2.6664880703971855E-6</v>
      </c>
      <c r="IJ443" s="240">
        <f t="shared" ca="1" si="1093"/>
        <v>-1.9912637119361219E-4</v>
      </c>
      <c r="IK443" s="240">
        <f t="shared" ca="1" si="1094"/>
        <v>1.7294147655063752E-4</v>
      </c>
      <c r="IL443" s="240">
        <f t="shared" ca="1" si="1095"/>
        <v>5.1242352864450694E-5</v>
      </c>
      <c r="IM443" s="240">
        <f t="shared" ca="1" si="1096"/>
        <v>-2.1675933448373673E-4</v>
      </c>
      <c r="IN443" s="240">
        <f t="shared" ca="1" si="1097"/>
        <v>1.3411076214970164E-4</v>
      </c>
      <c r="IO443" s="240">
        <f t="shared" ca="1" si="1098"/>
        <v>1.0207985560188961E-4</v>
      </c>
      <c r="IP443" s="240">
        <f t="shared" ca="1" si="1099"/>
        <v>-2.2140028654813522E-4</v>
      </c>
      <c r="IQ443" s="240">
        <f t="shared" ca="1" si="1100"/>
        <v>8.7241784799262198E-5</v>
      </c>
      <c r="IR443" s="240">
        <f t="shared" ca="1" si="1101"/>
        <v>1.4679894764638651E-4</v>
      </c>
      <c r="IS443" s="240">
        <f t="shared" ca="1" si="1102"/>
        <v>-2.127710603521013E-4</v>
      </c>
      <c r="IT443" s="240">
        <f t="shared" ca="1" si="1103"/>
        <v>3.5143753529824067E-5</v>
      </c>
      <c r="IU443" s="240">
        <f t="shared" ca="1" si="1104"/>
        <v>1.8271927870423102E-4</v>
      </c>
      <c r="IV443" s="240">
        <f t="shared" ca="1" si="1105"/>
        <v>-1.9138887008562439E-4</v>
      </c>
      <c r="IW443" s="240">
        <f t="shared" ca="1" si="1106"/>
        <v>-1.9060706242283239E-5</v>
      </c>
      <c r="IX443" s="240">
        <f t="shared" ca="1" si="1107"/>
        <v>2.0768787416215799E-4</v>
      </c>
      <c r="IY443" s="240">
        <f t="shared" ca="1" si="1108"/>
        <v>-1.5853531064119775E-4</v>
      </c>
      <c r="IZ443" s="240">
        <f t="shared" ca="1" si="1109"/>
        <v>-7.2122715055774071E-5</v>
      </c>
      <c r="JA443" s="240">
        <f t="shared" ca="1" si="1110"/>
        <v>2.2020817898942479E-4</v>
      </c>
      <c r="JB443" s="240">
        <f t="shared" ca="1" si="1111"/>
        <v>-1.1617954202810256E-4</v>
      </c>
    </row>
    <row r="444" spans="2:262">
      <c r="B444" s="248">
        <v>83</v>
      </c>
      <c r="C444" s="247">
        <f t="shared" si="1112"/>
        <v>1.621093750000001E-3</v>
      </c>
      <c r="D444" s="244">
        <f t="shared" ca="1" si="855"/>
        <v>11.448539408585031</v>
      </c>
      <c r="E444" s="243">
        <f ca="1">CK361</f>
        <v>-0.55146059141496917</v>
      </c>
      <c r="F444" s="242">
        <v>83</v>
      </c>
      <c r="G444" s="240">
        <f t="shared" ca="1" si="856"/>
        <v>-3.006868836667274E-4</v>
      </c>
      <c r="H444" s="240">
        <f t="shared" ca="1" si="857"/>
        <v>6.4501560532960077E-4</v>
      </c>
      <c r="I444" s="240">
        <f t="shared" ca="1" si="858"/>
        <v>-2.7932576425369817E-4</v>
      </c>
      <c r="J444" s="240">
        <f t="shared" ca="1" si="859"/>
        <v>-3.9383954878381179E-4</v>
      </c>
      <c r="K444" s="240">
        <f t="shared" ca="1" si="860"/>
        <v>6.3347521065221821E-4</v>
      </c>
      <c r="L444" s="240">
        <f t="shared" ca="1" si="861"/>
        <v>-1.7579571474533989E-4</v>
      </c>
      <c r="M444" s="240">
        <f t="shared" ca="1" si="862"/>
        <v>-4.7539572054375008E-4</v>
      </c>
      <c r="N444" s="240">
        <f t="shared" ca="1" si="863"/>
        <v>6.0328231879691011E-4</v>
      </c>
      <c r="O444" s="240">
        <f t="shared" ca="1" si="864"/>
        <v>-6.7089410479037094E-5</v>
      </c>
      <c r="P444" s="240">
        <f t="shared" ca="1" si="865"/>
        <v>-5.4295400069446283E-4</v>
      </c>
      <c r="Q444" s="240">
        <f t="shared" ca="1" si="866"/>
        <v>5.5532595086608819E-4</v>
      </c>
      <c r="R444" s="240">
        <f t="shared" ca="1" si="867"/>
        <v>4.3592322373241829E-5</v>
      </c>
      <c r="S444" s="240">
        <f t="shared" ca="1" si="868"/>
        <v>-5.9452515491601929E-4</v>
      </c>
      <c r="T444" s="240">
        <f t="shared" ca="1" si="869"/>
        <v>4.9101816845656258E-4</v>
      </c>
      <c r="U444" s="241">
        <f t="shared" ca="1" si="870"/>
        <v>1.529904917073699E-4</v>
      </c>
      <c r="V444" s="240">
        <f t="shared" ca="1" si="871"/>
        <v>-6.2859068525868817E-4</v>
      </c>
      <c r="W444" s="240">
        <f t="shared" ca="1" si="872"/>
        <v>4.1225249590794947E-4</v>
      </c>
      <c r="X444" s="240">
        <f t="shared" ca="1" si="873"/>
        <v>2.5788389958148058E-4</v>
      </c>
      <c r="Y444" s="240">
        <f t="shared" ca="1" si="874"/>
        <v>-6.4414754188263899E-4</v>
      </c>
      <c r="Z444" s="240">
        <f t="shared" ca="1" si="875"/>
        <v>3.2134816601771997E-4</v>
      </c>
      <c r="AA444" s="240">
        <f t="shared" ca="1" si="876"/>
        <v>3.5518398947204951E-4</v>
      </c>
      <c r="AB444" s="240">
        <f t="shared" ca="1" si="877"/>
        <v>-6.4073765757482852E-4</v>
      </c>
      <c r="AC444" s="240">
        <f t="shared" ca="1" si="878"/>
        <v>2.2098183089194499E-4</v>
      </c>
      <c r="AD444" s="240">
        <f t="shared" ca="1" si="879"/>
        <v>4.4202578794115451E-4</v>
      </c>
      <c r="AE444" s="240">
        <f t="shared" ca="1" si="880"/>
        <v>-6.1846143540764109E-4</v>
      </c>
      <c r="AF444" s="240">
        <f t="shared" ca="1" si="881"/>
        <v>1.1410874868629877E-4</v>
      </c>
      <c r="AG444" s="240">
        <f t="shared" ca="1" si="882"/>
        <v>5.158522629635006E-4</v>
      </c>
      <c r="AH444" s="240">
        <f t="shared" ca="1" si="883"/>
        <v>-5.7797479239901227E-4</v>
      </c>
      <c r="AI444" s="240">
        <f t="shared" ca="1" si="884"/>
        <v>3.8757668712278959E-6</v>
      </c>
      <c r="AJ444" s="240">
        <f t="shared" ca="1" si="885"/>
        <v>5.7448961500620413E-4</v>
      </c>
      <c r="AK444" s="240">
        <f t="shared" ca="1" si="886"/>
        <v>-5.2046984622263392E-4</v>
      </c>
      <c r="AL444" s="240">
        <f t="shared" ca="1" si="887"/>
        <v>-1.0647133579562911E-4</v>
      </c>
      <c r="AM444" s="240">
        <f t="shared" ca="1" si="888"/>
        <v>6.1621128393698392E-4</v>
      </c>
      <c r="AN444" s="240">
        <f t="shared" ca="1" si="889"/>
        <v>-4.4763981364253139E-4</v>
      </c>
      <c r="AO444" s="240">
        <f t="shared" ca="1" si="890"/>
        <v>-2.1368342030066549E-4</v>
      </c>
      <c r="AP444" s="240">
        <f t="shared" ca="1" si="891"/>
        <v>6.3978878709558442E-4</v>
      </c>
      <c r="AQ444" s="240">
        <f t="shared" ca="1" si="892"/>
        <v>-3.6162915422764317E-4</v>
      </c>
      <c r="AR444" s="240">
        <f t="shared" ca="1" si="893"/>
        <v>-3.1460365734726104E-4</v>
      </c>
      <c r="AS444" s="240">
        <f t="shared" ca="1" si="894"/>
        <v>6.4452789161585221E-4</v>
      </c>
      <c r="AT444" s="240">
        <f t="shared" ca="1" si="895"/>
        <v>-2.649704273505072E-4</v>
      </c>
      <c r="AU444" s="240">
        <f t="shared" ca="1" si="896"/>
        <v>-4.0626047929543708E-4</v>
      </c>
      <c r="AV444" s="240">
        <f t="shared" ca="1" si="897"/>
        <v>6.3028905591477804E-4</v>
      </c>
      <c r="AW444" s="240">
        <f t="shared" ca="1" si="898"/>
        <v>-1.6050972169774411E-4</v>
      </c>
      <c r="AX444" s="240">
        <f t="shared" ca="1" si="899"/>
        <v>-4.8595507712475064E-4</v>
      </c>
      <c r="AY444" s="240">
        <f t="shared" ca="1" si="900"/>
        <v>5.9749153845467702E-4</v>
      </c>
      <c r="AZ444" s="240">
        <f t="shared" ca="1" si="901"/>
        <v>-5.1322852999218156E-5</v>
      </c>
      <c r="BA444" s="240">
        <f t="shared" ca="1" si="902"/>
        <v>-5.5134086609738412E-4</v>
      </c>
      <c r="BB444" s="240">
        <f t="shared" ca="1" si="903"/>
        <v>5.4710105279715373E-4</v>
      </c>
      <c r="BC444" s="240">
        <f t="shared" ca="1" si="904"/>
        <v>5.9375202490256353E-5</v>
      </c>
      <c r="BD444" s="240">
        <f t="shared" ca="1" si="905"/>
        <v>-6.0049258027746518E-4</v>
      </c>
      <c r="BE444" s="240">
        <f t="shared" ca="1" si="906"/>
        <v>4.8060133244229812E-4</v>
      </c>
      <c r="BF444" s="240">
        <f t="shared" ca="1" si="907"/>
        <v>1.6832497205114969E-4</v>
      </c>
      <c r="BG444" s="240">
        <f t="shared" ca="1" si="908"/>
        <v>-6.319629614382823E-4</v>
      </c>
      <c r="BH444" s="240">
        <f t="shared" ca="1" si="909"/>
        <v>3.9995044271830938E-4</v>
      </c>
      <c r="BI444" s="240">
        <f t="shared" ca="1" si="910"/>
        <v>2.7231846074522628E-4</v>
      </c>
      <c r="BJ444" s="240">
        <f t="shared" ca="1" si="911"/>
        <v>-6.4482537316862406E-4</v>
      </c>
      <c r="BK444" s="240">
        <f t="shared" ca="1" si="912"/>
        <v>3.0752312610551251E-4</v>
      </c>
      <c r="BL444" s="240">
        <f t="shared" ca="1" si="913"/>
        <v>3.6829360991294204E-4</v>
      </c>
      <c r="BM444" s="240">
        <f t="shared" ca="1" si="914"/>
        <v>-6.3870108541801899E-4</v>
      </c>
      <c r="BN444" s="240">
        <f t="shared" ca="1" si="915"/>
        <v>2.0604087862033095E-4</v>
      </c>
      <c r="BO444" s="240">
        <f t="shared" ca="1" si="916"/>
        <v>4.5342445861863776E-4</v>
      </c>
      <c r="BP444" s="240">
        <f t="shared" ca="1" si="917"/>
        <v>-6.1377042609522348E-4</v>
      </c>
      <c r="BQ444" s="240">
        <f t="shared" ca="1" si="918"/>
        <v>9.8491816140059156E-5</v>
      </c>
      <c r="BR444" s="240">
        <f t="shared" ca="1" si="919"/>
        <v>5.2520435326556527E-4</v>
      </c>
      <c r="BS444" s="240">
        <f t="shared" ca="1" si="920"/>
        <v>-5.7076747136429711E-4</v>
      </c>
      <c r="BT444" s="240">
        <f t="shared" ca="1" si="921"/>
        <v>-1.1957309818165745E-5</v>
      </c>
      <c r="BU444" s="240">
        <f t="shared" ca="1" si="922"/>
        <v>5.8151975529717231E-4</v>
      </c>
      <c r="BV444" s="240">
        <f t="shared" ca="1" si="923"/>
        <v>-5.1095843098100148E-4</v>
      </c>
      <c r="BW444" s="240">
        <f t="shared" ca="1" si="924"/>
        <v>-1.2205435619397212E-4</v>
      </c>
      <c r="BX444" s="240">
        <f t="shared" ca="1" si="925"/>
        <v>6.2071247373801934E-4</v>
      </c>
      <c r="BY444" s="240">
        <f t="shared" ca="1" si="926"/>
        <v>-4.3610436510713082E-4</v>
      </c>
      <c r="BZ444" s="240">
        <f t="shared" ca="1" si="927"/>
        <v>-2.2855754681002827E-4</v>
      </c>
      <c r="CA444" s="240">
        <f t="shared" ca="1" si="928"/>
        <v>6.4162849015483479E-4</v>
      </c>
      <c r="CB444" s="240">
        <f t="shared" ca="1" si="929"/>
        <v>-3.4840933039555878E-4</v>
      </c>
      <c r="CC444" s="240">
        <f t="shared" ca="1" si="930"/>
        <v>-3.2833092554839763E-4</v>
      </c>
      <c r="CD444" s="240">
        <f t="shared" ca="1" si="931"/>
        <v>6.436519384006447E-4</v>
      </c>
      <c r="CE444" s="240">
        <f t="shared" ca="1" si="932"/>
        <v>-2.5045548216976116E-4</v>
      </c>
      <c r="CF444" s="240">
        <f t="shared" ca="1" si="933"/>
        <v>-4.184366936853803E-4</v>
      </c>
      <c r="CG444" s="240">
        <f t="shared" ca="1" si="934"/>
        <v>6.2672323861808431E-4</v>
      </c>
      <c r="CH444" s="240">
        <f t="shared" ca="1" si="935"/>
        <v>-1.4512704359565716E-4</v>
      </c>
      <c r="CI444" s="240">
        <f t="shared" ca="1" si="936"/>
        <v>-4.9622171253832482E-4</v>
      </c>
      <c r="CJ444" s="240">
        <f t="shared" ca="1" si="937"/>
        <v>5.9134085155132456E-4</v>
      </c>
      <c r="CK444" s="240">
        <f t="shared" ca="1" si="938"/>
        <v>-3.5525380551832948E-5</v>
      </c>
      <c r="CL444" s="240">
        <f t="shared" ca="1" si="939"/>
        <v>-5.5939562437853354E-4</v>
      </c>
      <c r="CM444" s="240">
        <f t="shared" ca="1" si="940"/>
        <v>5.3854660151143657E-4</v>
      </c>
      <c r="CN444" s="240">
        <f t="shared" ca="1" si="941"/>
        <v>7.5122317205479335E-5</v>
      </c>
      <c r="CO444" s="240">
        <f t="shared" ca="1" si="942"/>
        <v>-6.0609829136241814E-4</v>
      </c>
      <c r="CP444" s="240">
        <f t="shared" ca="1" si="943"/>
        <v>4.6989500015620568E-4</v>
      </c>
      <c r="CQ444" s="240">
        <f t="shared" ca="1" si="944"/>
        <v>1.8355805972585087E-4</v>
      </c>
      <c r="CR444" s="240">
        <f t="shared" ca="1" si="945"/>
        <v>-6.3495456676052509E-4</v>
      </c>
      <c r="CS444" s="240">
        <f t="shared" ca="1" si="946"/>
        <v>3.8740747433707893E-4</v>
      </c>
      <c r="CT444" s="240">
        <f t="shared" ca="1" si="947"/>
        <v>2.8658898745087048E-4</v>
      </c>
      <c r="CU444" s="240">
        <f t="shared" ca="1" si="948"/>
        <v>-6.4511478576138588E-4</v>
      </c>
      <c r="CV444" s="240">
        <f t="shared" ca="1" si="949"/>
        <v>2.9351284576117746E-4</v>
      </c>
      <c r="CW444" s="240">
        <f t="shared" ca="1" si="950"/>
        <v>3.8118138405460444E-4</v>
      </c>
      <c r="CX444" s="240">
        <f t="shared" ca="1" si="951"/>
        <v>-6.3627978360992609E-4</v>
      </c>
      <c r="CY444" s="240">
        <f t="shared" ca="1" si="952"/>
        <v>1.9097581502780511E-4</v>
      </c>
      <c r="CZ444" s="240">
        <f t="shared" ca="1" si="953"/>
        <v>4.645500033568784E-4</v>
      </c>
      <c r="DA444" s="240">
        <f t="shared" ca="1" si="954"/>
        <v>-6.0870970442848205E-4</v>
      </c>
      <c r="DB444" s="240">
        <f t="shared" ca="1" si="955"/>
        <v>8.2815555806627528E-5</v>
      </c>
      <c r="DC444" s="240">
        <f t="shared" ca="1" si="956"/>
        <v>5.3424008010387585E-4</v>
      </c>
      <c r="DD444" s="240">
        <f t="shared" ca="1" si="957"/>
        <v>-5.6321634134720274E-4</v>
      </c>
      <c r="DE444" s="240">
        <f t="shared" ca="1" si="958"/>
        <v>-2.77831838712376E-5</v>
      </c>
      <c r="DF444" s="240">
        <f t="shared" ca="1" si="959"/>
        <v>5.8819960983197395E-4</v>
      </c>
      <c r="DG444" s="240">
        <f t="shared" ca="1" si="960"/>
        <v>-5.0113923348651273E-4</v>
      </c>
      <c r="DH444" s="240">
        <f t="shared" ca="1" si="961"/>
        <v>-1.3756385561205039E-4</v>
      </c>
      <c r="DI444" s="240">
        <f t="shared" ca="1" si="962"/>
        <v>6.248397695548095E-4</v>
      </c>
      <c r="DJ444" s="240">
        <f t="shared" ca="1" si="963"/>
        <v>-4.2430622360918244E-4</v>
      </c>
      <c r="DK444" s="240">
        <f t="shared" ca="1" si="964"/>
        <v>-2.4329399879950995E-4</v>
      </c>
      <c r="DL444" s="240">
        <f t="shared" ca="1" si="965"/>
        <v>6.430817002036508E-4</v>
      </c>
      <c r="DM444" s="240">
        <f t="shared" ca="1" si="966"/>
        <v>-3.3497963781070823E-4</v>
      </c>
      <c r="DN444" s="240">
        <f t="shared" ca="1" si="967"/>
        <v>-3.4186041947708364E-4</v>
      </c>
      <c r="DO444" s="240">
        <f t="shared" ca="1" si="968"/>
        <v>6.4238827332543946E-4</v>
      </c>
      <c r="DP444" s="240">
        <f t="shared" ca="1" si="969"/>
        <v>-2.3578967197167294E-4</v>
      </c>
      <c r="DQ444" s="240">
        <f t="shared" ca="1" si="970"/>
        <v>-4.3036085745742426E-4</v>
      </c>
      <c r="DR444" s="240">
        <f t="shared" ca="1" si="971"/>
        <v>6.2277990667713198E-4</v>
      </c>
      <c r="DS444" s="240">
        <f t="shared" ca="1" si="972"/>
        <v>-1.2965694638913106E-4</v>
      </c>
      <c r="DT444" s="240">
        <f t="shared" ca="1" si="973"/>
        <v>-5.061894425471853E-4</v>
      </c>
      <c r="DU444" s="240">
        <f t="shared" ca="1" si="974"/>
        <v>5.8483396303066009E-4</v>
      </c>
      <c r="DV444" s="240">
        <f t="shared" ca="1" si="975"/>
        <v>-1.9706508943592054E-5</v>
      </c>
      <c r="DW444" s="240">
        <f t="shared" ca="1" si="976"/>
        <v>-5.6711342365270239E-4</v>
      </c>
      <c r="DX444" s="240">
        <f t="shared" ca="1" si="977"/>
        <v>5.2966774989052852E-4</v>
      </c>
      <c r="DY444" s="240">
        <f t="shared" ca="1" si="978"/>
        <v>9.0824181045813144E-5</v>
      </c>
      <c r="DZ444" s="240">
        <f t="shared" ca="1" si="979"/>
        <v>-6.1133891150012625E-4</v>
      </c>
      <c r="EA444" s="240">
        <f t="shared" ca="1" si="980"/>
        <v>4.5890562069253124E-4</v>
      </c>
      <c r="EB444" s="240">
        <f t="shared" ca="1" si="981"/>
        <v>1.9868057888904238E-4</v>
      </c>
      <c r="EC444" s="240">
        <f t="shared" ca="1" si="982"/>
        <v>-6.3756369919422743E-4</v>
      </c>
      <c r="ED444" s="240">
        <f t="shared" ca="1" si="983"/>
        <v>3.7463114617941368E-4</v>
      </c>
      <c r="EE444" s="240">
        <f t="shared" ca="1" si="984"/>
        <v>3.0068688366673472E-4</v>
      </c>
      <c r="EF444" s="240">
        <f t="shared" ca="1" si="985"/>
        <v>-6.4501560532960087E-4</v>
      </c>
      <c r="EG444" s="240">
        <f t="shared" ca="1" si="986"/>
        <v>2.7932576425369177E-4</v>
      </c>
      <c r="EH444" s="240">
        <f t="shared" ca="1" si="987"/>
        <v>3.9383954878380247E-4</v>
      </c>
      <c r="EI444" s="240">
        <f t="shared" ca="1" si="988"/>
        <v>-6.334752106522169E-4</v>
      </c>
      <c r="EJ444" s="240">
        <f t="shared" ca="1" si="989"/>
        <v>1.7579571474535233E-4</v>
      </c>
      <c r="EK444" s="240">
        <f t="shared" ca="1" si="990"/>
        <v>4.7539572054375296E-4</v>
      </c>
      <c r="EL444" s="240">
        <f t="shared" ca="1" si="991"/>
        <v>-6.0328231879691521E-4</v>
      </c>
      <c r="EM444" s="240">
        <f t="shared" ca="1" si="992"/>
        <v>6.7089410479032865E-5</v>
      </c>
      <c r="EN444" s="240">
        <f t="shared" ca="1" si="993"/>
        <v>5.4295400069445535E-4</v>
      </c>
      <c r="EO444" s="240">
        <f t="shared" ca="1" si="994"/>
        <v>-5.5532595086608722E-4</v>
      </c>
      <c r="EP444" s="240">
        <f t="shared" ca="1" si="995"/>
        <v>-4.3592322373225511E-5</v>
      </c>
      <c r="EQ444" s="240">
        <f t="shared" ca="1" si="996"/>
        <v>5.9452515491602005E-4</v>
      </c>
      <c r="ER444" s="240">
        <f t="shared" ca="1" si="997"/>
        <v>-4.9101816845657461E-4</v>
      </c>
      <c r="ES444" s="240">
        <f t="shared" ca="1" si="998"/>
        <v>-1.5299049170736963E-4</v>
      </c>
      <c r="ET444" s="240">
        <f t="shared" ca="1" si="999"/>
        <v>6.2859068525868394E-4</v>
      </c>
      <c r="EU444" s="240">
        <f t="shared" ca="1" si="1000"/>
        <v>-4.1225249590794968E-4</v>
      </c>
      <c r="EV444" s="240">
        <f t="shared" ca="1" si="1001"/>
        <v>-2.578838995814635E-4</v>
      </c>
      <c r="EW444" s="240">
        <f t="shared" ca="1" si="1002"/>
        <v>6.4414754188263888E-4</v>
      </c>
      <c r="EX444" s="240">
        <f t="shared" ca="1" si="1003"/>
        <v>-3.2134816601773607E-4</v>
      </c>
      <c r="EY444" s="240">
        <f t="shared" ca="1" si="1004"/>
        <v>-3.5518398947204544E-4</v>
      </c>
      <c r="EZ444" s="240">
        <f t="shared" ca="1" si="1005"/>
        <v>6.4073765757483134E-4</v>
      </c>
      <c r="FA444" s="240">
        <f t="shared" ca="1" si="1006"/>
        <v>-2.2098183089194959E-4</v>
      </c>
      <c r="FB444" s="240">
        <f t="shared" ca="1" si="1007"/>
        <v>-4.420257879411376E-4</v>
      </c>
      <c r="FC444" s="240">
        <f t="shared" ca="1" si="1008"/>
        <v>6.184614354076425E-4</v>
      </c>
      <c r="FD444" s="240">
        <f t="shared" ca="1" si="1009"/>
        <v>-1.1410874868632168E-4</v>
      </c>
      <c r="FE444" s="240">
        <f t="shared" ca="1" si="1010"/>
        <v>-5.1585226296349779E-4</v>
      </c>
      <c r="FF444" s="240">
        <f t="shared" ca="1" si="1011"/>
        <v>5.7797479239902463E-4</v>
      </c>
      <c r="FG444" s="240">
        <f t="shared" ca="1" si="1012"/>
        <v>-3.8757668712374369E-6</v>
      </c>
      <c r="FH444" s="240">
        <f t="shared" ca="1" si="1013"/>
        <v>-5.7448961500619156E-4</v>
      </c>
      <c r="FI444" s="240">
        <f t="shared" ca="1" si="1014"/>
        <v>5.2046984622263956E-4</v>
      </c>
      <c r="FJ444" s="240">
        <f t="shared" ca="1" si="1015"/>
        <v>1.0647133579560168E-4</v>
      </c>
      <c r="FK444" s="240">
        <f t="shared" ca="1" si="1016"/>
        <v>-6.1621128393698121E-4</v>
      </c>
      <c r="FL444" s="240">
        <f t="shared" ca="1" si="1017"/>
        <v>4.4763981364252499E-4</v>
      </c>
      <c r="FM444" s="240">
        <f t="shared" ca="1" si="1018"/>
        <v>2.1368342030065655E-4</v>
      </c>
      <c r="FN444" s="240">
        <f t="shared" ca="1" si="1019"/>
        <v>-6.3978878709558562E-4</v>
      </c>
      <c r="FO444" s="240">
        <f t="shared" ca="1" si="1020"/>
        <v>3.6162915422765097E-4</v>
      </c>
      <c r="FP444" s="240">
        <f t="shared" ca="1" si="1021"/>
        <v>3.1460365734726868E-4</v>
      </c>
      <c r="FQ444" s="240">
        <f t="shared" ca="1" si="1022"/>
        <v>-6.4452789161585254E-4</v>
      </c>
      <c r="FR444" s="240">
        <f t="shared" ca="1" si="1023"/>
        <v>2.6497042735049907E-4</v>
      </c>
      <c r="FS444" s="240">
        <f t="shared" ca="1" si="1024"/>
        <v>4.0626047929542266E-4</v>
      </c>
      <c r="FT444" s="240">
        <f t="shared" ca="1" si="1025"/>
        <v>-6.3028905591477815E-4</v>
      </c>
      <c r="FU444" s="240">
        <f t="shared" ca="1" si="1026"/>
        <v>1.6050972169776218E-4</v>
      </c>
      <c r="FV444" s="240">
        <f t="shared" ca="1" si="1027"/>
        <v>4.8595507712475043E-4</v>
      </c>
      <c r="FW444" s="240">
        <f t="shared" ca="1" si="1028"/>
        <v>-5.9749153845468396E-4</v>
      </c>
      <c r="FX444" s="240">
        <f t="shared" ca="1" si="1029"/>
        <v>5.1322852999218427E-5</v>
      </c>
      <c r="FY444" s="240">
        <f t="shared" ca="1" si="1030"/>
        <v>5.5134086609737447E-4</v>
      </c>
      <c r="FZ444" s="240">
        <f t="shared" ca="1" si="1031"/>
        <v>-5.4710105279715394E-4</v>
      </c>
      <c r="GA444" s="240">
        <f t="shared" ca="1" si="1032"/>
        <v>-5.9375202490237759E-5</v>
      </c>
      <c r="GB444" s="240">
        <f t="shared" ca="1" si="1033"/>
        <v>6.0049258027746496E-4</v>
      </c>
      <c r="GC444" s="240">
        <f t="shared" ca="1" si="1034"/>
        <v>-4.8060133244231059E-4</v>
      </c>
      <c r="GD444" s="240">
        <f t="shared" ca="1" si="1035"/>
        <v>-1.6832497205114937E-4</v>
      </c>
      <c r="GE444" s="240">
        <f t="shared" ca="1" si="1036"/>
        <v>6.3196296143827851E-4</v>
      </c>
      <c r="GF444" s="240">
        <f t="shared" ca="1" si="1037"/>
        <v>-3.9995044271830959E-4</v>
      </c>
      <c r="GG444" s="240">
        <f t="shared" ca="1" si="1038"/>
        <v>-2.7231846074520936E-4</v>
      </c>
      <c r="GH444" s="240">
        <f t="shared" ca="1" si="1039"/>
        <v>6.4482537316862374E-4</v>
      </c>
      <c r="GI444" s="240">
        <f t="shared" ca="1" si="1040"/>
        <v>-3.0752312610553696E-4</v>
      </c>
      <c r="GJ444" s="240">
        <f t="shared" ca="1" si="1041"/>
        <v>-3.6829360991293429E-4</v>
      </c>
      <c r="GK444" s="240">
        <f t="shared" ca="1" si="1042"/>
        <v>6.387010854180229E-4</v>
      </c>
      <c r="GL444" s="240">
        <f t="shared" ca="1" si="1043"/>
        <v>-2.0604087862033995E-4</v>
      </c>
      <c r="GM444" s="240">
        <f t="shared" ca="1" si="1044"/>
        <v>-4.5342445861861792E-4</v>
      </c>
      <c r="GN444" s="240">
        <f t="shared" ca="1" si="1045"/>
        <v>6.137704260952264E-4</v>
      </c>
      <c r="GO444" s="240">
        <f t="shared" ca="1" si="1046"/>
        <v>-9.8491816140086613E-5</v>
      </c>
      <c r="GP444" s="240">
        <f t="shared" ca="1" si="1047"/>
        <v>-5.2520435326555974E-4</v>
      </c>
      <c r="GQ444" s="240">
        <f t="shared" ca="1" si="1048"/>
        <v>5.7076747136429299E-4</v>
      </c>
      <c r="GR444" s="240">
        <f t="shared" ca="1" si="1049"/>
        <v>1.1957309818156259E-5</v>
      </c>
      <c r="GS444" s="240">
        <f t="shared" ca="1" si="1050"/>
        <v>-5.8151975529717622E-4</v>
      </c>
      <c r="GT444" s="240">
        <f t="shared" ca="1" si="1051"/>
        <v>5.1095843098100723E-4</v>
      </c>
      <c r="GU444" s="240">
        <f t="shared" ca="1" si="1052"/>
        <v>1.2205435619398085E-4</v>
      </c>
      <c r="GV444" s="240">
        <f t="shared" ca="1" si="1053"/>
        <v>-6.2071247373801674E-4</v>
      </c>
      <c r="GW444" s="240">
        <f t="shared" ca="1" si="1054"/>
        <v>4.3610436510712431E-4</v>
      </c>
      <c r="GX444" s="240">
        <f t="shared" ca="1" si="1055"/>
        <v>2.2855754681001947E-4</v>
      </c>
      <c r="GY444" s="240">
        <f t="shared" ca="1" si="1056"/>
        <v>-6.4162849015483576E-4</v>
      </c>
      <c r="GZ444" s="240">
        <f t="shared" ca="1" si="1057"/>
        <v>3.4840933039556674E-4</v>
      </c>
      <c r="HA444" s="240">
        <f t="shared" ca="1" si="1058"/>
        <v>3.2833092554840522E-4</v>
      </c>
      <c r="HB444" s="240">
        <f t="shared" ca="1" si="1059"/>
        <v>-6.4365193840064535E-4</v>
      </c>
      <c r="HC444" s="240">
        <f t="shared" ca="1" si="1060"/>
        <v>2.5045548216975303E-4</v>
      </c>
      <c r="HD444" s="240">
        <f t="shared" ca="1" si="1061"/>
        <v>4.1843669368537314E-4</v>
      </c>
      <c r="HE444" s="240">
        <f t="shared" ca="1" si="1062"/>
        <v>-6.2672323861808225E-4</v>
      </c>
      <c r="HF444" s="240">
        <f t="shared" ca="1" si="1063"/>
        <v>1.4512704359566632E-4</v>
      </c>
      <c r="HG444" s="240">
        <f t="shared" ca="1" si="1064"/>
        <v>4.9622171253831885E-4</v>
      </c>
      <c r="HH444" s="240">
        <f t="shared" ca="1" si="1065"/>
        <v>-5.9134085155133562E-4</v>
      </c>
      <c r="HI444" s="240">
        <f t="shared" ca="1" si="1066"/>
        <v>3.5525380551842435E-5</v>
      </c>
      <c r="HJ444" s="240">
        <f t="shared" ca="1" si="1067"/>
        <v>5.5939562437851966E-4</v>
      </c>
      <c r="HK444" s="240">
        <f t="shared" ca="1" si="1068"/>
        <v>-5.3854660151144177E-4</v>
      </c>
      <c r="HL444" s="240">
        <f t="shared" ca="1" si="1069"/>
        <v>-7.5122317205451742E-5</v>
      </c>
      <c r="HM444" s="240">
        <f t="shared" ca="1" si="1070"/>
        <v>6.0609829136241489E-4</v>
      </c>
      <c r="HN444" s="240">
        <f t="shared" ca="1" si="1071"/>
        <v>-4.6989500015622476E-4</v>
      </c>
      <c r="HO444" s="240">
        <f t="shared" ca="1" si="1072"/>
        <v>-1.8355805972584185E-4</v>
      </c>
      <c r="HP444" s="240">
        <f t="shared" ca="1" si="1073"/>
        <v>6.349545667605201E-4</v>
      </c>
      <c r="HQ444" s="240">
        <f t="shared" ca="1" si="1074"/>
        <v>-3.8740747433708652E-4</v>
      </c>
      <c r="HR444" s="240">
        <f t="shared" ca="1" si="1075"/>
        <v>-2.8658898745084554E-4</v>
      </c>
      <c r="HS444" s="240">
        <f t="shared" ca="1" si="1076"/>
        <v>6.4511478576138588E-4</v>
      </c>
      <c r="HT444" s="240">
        <f t="shared" ca="1" si="1077"/>
        <v>-2.9351284576120229E-4</v>
      </c>
      <c r="HU444" s="240">
        <f t="shared" ca="1" si="1078"/>
        <v>-3.8118138405459685E-4</v>
      </c>
      <c r="HV444" s="240">
        <f t="shared" ca="1" si="1079"/>
        <v>6.3627978360992457E-4</v>
      </c>
      <c r="HW444" s="240">
        <f t="shared" ca="1" si="1080"/>
        <v>-1.9097581502781419E-4</v>
      </c>
      <c r="HX444" s="240">
        <f t="shared" ca="1" si="1081"/>
        <v>-4.6455000335688458E-4</v>
      </c>
      <c r="HY444" s="240">
        <f t="shared" ca="1" si="1082"/>
        <v>6.0870970442848519E-4</v>
      </c>
      <c r="HZ444" s="240">
        <f t="shared" ca="1" si="1083"/>
        <v>-8.2815555806618746E-5</v>
      </c>
      <c r="IA444" s="240">
        <f t="shared" ca="1" si="1084"/>
        <v>-5.3424008010387054E-4</v>
      </c>
      <c r="IB444" s="240">
        <f t="shared" ca="1" si="1085"/>
        <v>5.632163413471984E-4</v>
      </c>
      <c r="IC444" s="240">
        <f t="shared" ca="1" si="1086"/>
        <v>2.7783183871228113E-5</v>
      </c>
      <c r="ID444" s="240">
        <f t="shared" ca="1" si="1087"/>
        <v>-5.8819960983197753E-4</v>
      </c>
      <c r="IE444" s="240">
        <f t="shared" ca="1" si="1088"/>
        <v>-1.3763580180657246E-4</v>
      </c>
      <c r="IF444" s="240">
        <f t="shared" ca="1" si="1089"/>
        <v>1.3756385561205906E-4</v>
      </c>
      <c r="IG444" s="240">
        <f t="shared" ca="1" si="1090"/>
        <v>-6.2483976955480711E-4</v>
      </c>
      <c r="IH444" s="240">
        <f t="shared" ca="1" si="1091"/>
        <v>4.2430622360917583E-4</v>
      </c>
      <c r="II444" s="240">
        <f t="shared" ca="1" si="1092"/>
        <v>2.432939987995012E-4</v>
      </c>
      <c r="IJ444" s="240">
        <f t="shared" ca="1" si="1093"/>
        <v>-6.4308170020365145E-4</v>
      </c>
      <c r="IK444" s="240">
        <f t="shared" ca="1" si="1094"/>
        <v>3.3497963781071636E-4</v>
      </c>
      <c r="IL444" s="240">
        <f t="shared" ca="1" si="1095"/>
        <v>3.4186041947707562E-4</v>
      </c>
      <c r="IM444" s="240">
        <f t="shared" ca="1" si="1096"/>
        <v>-6.4238827332544195E-4</v>
      </c>
      <c r="IN444" s="240">
        <f t="shared" ca="1" si="1097"/>
        <v>2.3578967197168172E-4</v>
      </c>
      <c r="IO444" s="240">
        <f t="shared" ca="1" si="1098"/>
        <v>4.3036085745740349E-4</v>
      </c>
      <c r="IP444" s="240">
        <f t="shared" ca="1" si="1099"/>
        <v>-6.2277990667713448E-4</v>
      </c>
      <c r="IQ444" s="240">
        <f t="shared" ca="1" si="1100"/>
        <v>1.296569463891583E-4</v>
      </c>
      <c r="IR444" s="240">
        <f t="shared" ca="1" si="1101"/>
        <v>5.0618944254717934E-4</v>
      </c>
      <c r="IS444" s="240">
        <f t="shared" ca="1" si="1102"/>
        <v>-5.848339630306718E-4</v>
      </c>
      <c r="IT444" s="240">
        <f t="shared" ca="1" si="1103"/>
        <v>1.9706508943601541E-5</v>
      </c>
      <c r="IU444" s="240">
        <f t="shared" ca="1" si="1104"/>
        <v>5.6711342365268905E-4</v>
      </c>
      <c r="IV444" s="240">
        <f t="shared" ca="1" si="1105"/>
        <v>-5.2966774989053394E-4</v>
      </c>
      <c r="IW444" s="240">
        <f t="shared" ca="1" si="1106"/>
        <v>-9.0824181045785551E-5</v>
      </c>
      <c r="IX444" s="240">
        <f t="shared" ca="1" si="1107"/>
        <v>6.1133891150012322E-4</v>
      </c>
      <c r="IY444" s="240">
        <f t="shared" ca="1" si="1108"/>
        <v>-4.5890562069252495E-4</v>
      </c>
      <c r="IZ444" s="240">
        <f t="shared" ca="1" si="1109"/>
        <v>-1.9868057888899849E-4</v>
      </c>
      <c r="JA444" s="240">
        <f t="shared" ca="1" si="1110"/>
        <v>6.3756369919422602E-4</v>
      </c>
      <c r="JB444" s="240">
        <f t="shared" ca="1" si="1111"/>
        <v>-3.7463114617942143E-4</v>
      </c>
    </row>
    <row r="445" spans="2:262">
      <c r="B445" s="248">
        <v>84</v>
      </c>
      <c r="C445" s="247">
        <f t="shared" si="1112"/>
        <v>1.640625000000001E-3</v>
      </c>
      <c r="D445" s="244">
        <f t="shared" ca="1" si="855"/>
        <v>11.44807126580227</v>
      </c>
      <c r="E445" s="243">
        <f ca="1">CL361</f>
        <v>-0.55192873419772981</v>
      </c>
      <c r="F445" s="242">
        <v>84</v>
      </c>
      <c r="G445" s="240">
        <f t="shared" ca="1" si="856"/>
        <v>-2.09791942580406E-4</v>
      </c>
      <c r="H445" s="240">
        <f t="shared" ca="1" si="857"/>
        <v>4.090717567770289E-4</v>
      </c>
      <c r="I445" s="240">
        <f t="shared" ca="1" si="858"/>
        <v>-1.7587823996433329E-4</v>
      </c>
      <c r="J445" s="240">
        <f t="shared" ca="1" si="859"/>
        <v>-2.4325489998125601E-4</v>
      </c>
      <c r="K445" s="240">
        <f t="shared" ca="1" si="860"/>
        <v>4.0521737210053033E-4</v>
      </c>
      <c r="L445" s="240">
        <f t="shared" ca="1" si="861"/>
        <v>-1.3878139384553611E-4</v>
      </c>
      <c r="M445" s="240">
        <f t="shared" ca="1" si="862"/>
        <v>-2.7437517971863167E-4</v>
      </c>
      <c r="N445" s="240">
        <f t="shared" ca="1" si="863"/>
        <v>3.9746052261635534E-4</v>
      </c>
      <c r="O445" s="240">
        <f t="shared" ca="1" si="864"/>
        <v>-1.0034800703837948E-4</v>
      </c>
      <c r="P445" s="240">
        <f t="shared" ca="1" si="865"/>
        <v>-3.0285307648658671E-4</v>
      </c>
      <c r="Q445" s="240">
        <f t="shared" ca="1" si="866"/>
        <v>3.8587591102536196E-4</v>
      </c>
      <c r="R445" s="240">
        <f t="shared" ca="1" si="867"/>
        <v>-6.0948214067642613E-5</v>
      </c>
      <c r="S445" s="240">
        <f t="shared" ca="1" si="868"/>
        <v>-3.284143325716438E-4</v>
      </c>
      <c r="T445" s="240">
        <f t="shared" ca="1" si="869"/>
        <v>3.7057510346996431E-4</v>
      </c>
      <c r="U445" s="241">
        <f t="shared" ca="1" si="870"/>
        <v>-2.0961456477751463E-5</v>
      </c>
      <c r="V445" s="240">
        <f t="shared" ca="1" si="871"/>
        <v>-3.5081277910449987E-4</v>
      </c>
      <c r="W445" s="240">
        <f t="shared" ca="1" si="872"/>
        <v>3.517054550911938E-4</v>
      </c>
      <c r="X445" s="240">
        <f t="shared" ca="1" si="873"/>
        <v>1.9227171396718105E-5</v>
      </c>
      <c r="Y445" s="240">
        <f t="shared" ca="1" si="874"/>
        <v>-3.6983270680080783E-4</v>
      </c>
      <c r="Z445" s="240">
        <f t="shared" ca="1" si="875"/>
        <v>3.2944869091813486E-4</v>
      </c>
      <c r="AA445" s="240">
        <f t="shared" ca="1" si="876"/>
        <v>5.9230631099994868E-5</v>
      </c>
      <c r="AB445" s="240">
        <f t="shared" ca="1" si="877"/>
        <v>-3.8529094335950021E-4</v>
      </c>
      <c r="AC445" s="240">
        <f t="shared" ca="1" si="878"/>
        <v>3.0401915575656015E-4</v>
      </c>
      <c r="AD445" s="240">
        <f t="shared" ca="1" si="879"/>
        <v>9.8663667447024977E-5</v>
      </c>
      <c r="AE445" s="240">
        <f t="shared" ca="1" si="880"/>
        <v>-3.9703861751218673E-4</v>
      </c>
      <c r="AF445" s="240">
        <f t="shared" ca="1" si="881"/>
        <v>2.7566174993127584E-4</v>
      </c>
      <c r="AG445" s="240">
        <f t="shared" ca="1" si="882"/>
        <v>1.3714651874149322E-4</v>
      </c>
      <c r="AH445" s="240">
        <f t="shared" ca="1" si="883"/>
        <v>-4.0496259273484545E-4</v>
      </c>
      <c r="AI445" s="240">
        <f t="shared" ca="1" si="884"/>
        <v>2.4464957076211254E-4</v>
      </c>
      <c r="AJ445" s="240">
        <f t="shared" ca="1" si="885"/>
        <v>1.743085740885648E-4</v>
      </c>
      <c r="AK445" s="240">
        <f t="shared" ca="1" si="886"/>
        <v>-4.0898655681439566E-4</v>
      </c>
      <c r="AL445" s="240">
        <f t="shared" ca="1" si="887"/>
        <v>2.1128128248744835E-4</v>
      </c>
      <c r="AM445" s="240">
        <f t="shared" ca="1" si="888"/>
        <v>2.0979194258040441E-4</v>
      </c>
      <c r="AN445" s="240">
        <f t="shared" ca="1" si="889"/>
        <v>-4.0907175677702906E-4</v>
      </c>
      <c r="AO445" s="240">
        <f t="shared" ca="1" si="890"/>
        <v>1.7587823996433229E-4</v>
      </c>
      <c r="AP445" s="240">
        <f t="shared" ca="1" si="891"/>
        <v>2.4325489998125563E-4</v>
      </c>
      <c r="AQ445" s="240">
        <f t="shared" ca="1" si="892"/>
        <v>-4.0521737210053054E-4</v>
      </c>
      <c r="AR445" s="240">
        <f t="shared" ca="1" si="893"/>
        <v>1.3878139384553375E-4</v>
      </c>
      <c r="AS445" s="240">
        <f t="shared" ca="1" si="894"/>
        <v>2.7437517971863243E-4</v>
      </c>
      <c r="AT445" s="240">
        <f t="shared" ca="1" si="895"/>
        <v>-3.9746052261635544E-4</v>
      </c>
      <c r="AU445" s="240">
        <f t="shared" ca="1" si="896"/>
        <v>1.0034800703838127E-4</v>
      </c>
      <c r="AV445" s="240">
        <f t="shared" ca="1" si="897"/>
        <v>3.0285307648658444E-4</v>
      </c>
      <c r="AW445" s="240">
        <f t="shared" ca="1" si="898"/>
        <v>-3.8587591102536164E-4</v>
      </c>
      <c r="AX445" s="240">
        <f t="shared" ca="1" si="899"/>
        <v>6.0948214067643047E-5</v>
      </c>
      <c r="AY445" s="240">
        <f t="shared" ca="1" si="900"/>
        <v>3.2841433257164266E-4</v>
      </c>
      <c r="AZ445" s="240">
        <f t="shared" ca="1" si="901"/>
        <v>-3.7057510346996322E-4</v>
      </c>
      <c r="BA445" s="240">
        <f t="shared" ca="1" si="902"/>
        <v>2.0961456477750406E-5</v>
      </c>
      <c r="BB445" s="240">
        <f t="shared" ca="1" si="903"/>
        <v>3.5081277910449965E-4</v>
      </c>
      <c r="BC445" s="240">
        <f t="shared" ca="1" si="904"/>
        <v>-3.5170545509119396E-4</v>
      </c>
      <c r="BD445" s="240">
        <f t="shared" ca="1" si="905"/>
        <v>-1.9227171396714852E-5</v>
      </c>
      <c r="BE445" s="240">
        <f t="shared" ca="1" si="906"/>
        <v>3.6983270680080767E-4</v>
      </c>
      <c r="BF445" s="240">
        <f t="shared" ca="1" si="907"/>
        <v>-3.2944869091813508E-4</v>
      </c>
      <c r="BG445" s="240">
        <f t="shared" ca="1" si="908"/>
        <v>-5.9230631099994489E-5</v>
      </c>
      <c r="BH445" s="240">
        <f t="shared" ca="1" si="909"/>
        <v>3.8529094335950113E-4</v>
      </c>
      <c r="BI445" s="240">
        <f t="shared" ca="1" si="910"/>
        <v>-3.0401915575656042E-4</v>
      </c>
      <c r="BJ445" s="240">
        <f t="shared" ca="1" si="911"/>
        <v>-9.8663667447024625E-5</v>
      </c>
      <c r="BK445" s="240">
        <f t="shared" ca="1" si="912"/>
        <v>3.9703861751218662E-4</v>
      </c>
      <c r="BL445" s="240">
        <f t="shared" ca="1" si="913"/>
        <v>-2.7566174993127828E-4</v>
      </c>
      <c r="BM445" s="240">
        <f t="shared" ca="1" si="914"/>
        <v>-1.3714651874149284E-4</v>
      </c>
      <c r="BN445" s="240">
        <f t="shared" ca="1" si="915"/>
        <v>4.0496259273484534E-4</v>
      </c>
      <c r="BO445" s="240">
        <f t="shared" ca="1" si="916"/>
        <v>-2.4464957076211286E-4</v>
      </c>
      <c r="BP445" s="240">
        <f t="shared" ca="1" si="917"/>
        <v>-1.7430857408856708E-4</v>
      </c>
      <c r="BQ445" s="240">
        <f t="shared" ca="1" si="918"/>
        <v>4.0898655681439534E-4</v>
      </c>
      <c r="BR445" s="240">
        <f t="shared" ca="1" si="919"/>
        <v>-2.1128128248744867E-4</v>
      </c>
      <c r="BS445" s="240">
        <f t="shared" ca="1" si="920"/>
        <v>-2.0979194258040909E-4</v>
      </c>
      <c r="BT445" s="240">
        <f t="shared" ca="1" si="921"/>
        <v>4.0907175677702912E-4</v>
      </c>
      <c r="BU445" s="240">
        <f t="shared" ca="1" si="922"/>
        <v>-1.7587823996433266E-4</v>
      </c>
      <c r="BV445" s="240">
        <f t="shared" ca="1" si="923"/>
        <v>-2.4325489998125061E-4</v>
      </c>
      <c r="BW445" s="240">
        <f t="shared" ca="1" si="924"/>
        <v>4.0521737210053065E-4</v>
      </c>
      <c r="BX445" s="240">
        <f t="shared" ca="1" si="925"/>
        <v>-1.3878139384553413E-4</v>
      </c>
      <c r="BY445" s="240">
        <f t="shared" ca="1" si="926"/>
        <v>-2.7437517971862777E-4</v>
      </c>
      <c r="BZ445" s="240">
        <f t="shared" ca="1" si="927"/>
        <v>3.9746052261635555E-4</v>
      </c>
      <c r="CA445" s="240">
        <f t="shared" ca="1" si="928"/>
        <v>-1.0034800703837602E-4</v>
      </c>
      <c r="CB445" s="240">
        <f t="shared" ca="1" si="929"/>
        <v>-3.0285307648658417E-4</v>
      </c>
      <c r="CC445" s="240">
        <f t="shared" ca="1" si="930"/>
        <v>3.8587591102536175E-4</v>
      </c>
      <c r="CD445" s="240">
        <f t="shared" ca="1" si="931"/>
        <v>-6.0948214067637653E-5</v>
      </c>
      <c r="CE445" s="240">
        <f t="shared" ca="1" si="932"/>
        <v>-3.2841433257164239E-4</v>
      </c>
      <c r="CF445" s="240">
        <f t="shared" ca="1" si="933"/>
        <v>3.7057510346996344E-4</v>
      </c>
      <c r="CG445" s="240">
        <f t="shared" ca="1" si="934"/>
        <v>-2.0961456477756641E-5</v>
      </c>
      <c r="CH445" s="240">
        <f t="shared" ca="1" si="935"/>
        <v>-3.5081277910449944E-4</v>
      </c>
      <c r="CI445" s="240">
        <f t="shared" ca="1" si="936"/>
        <v>3.5170545509119119E-4</v>
      </c>
      <c r="CJ445" s="240">
        <f t="shared" ca="1" si="937"/>
        <v>1.9227171396714418E-5</v>
      </c>
      <c r="CK445" s="240">
        <f t="shared" ca="1" si="938"/>
        <v>-3.6983270680080756E-4</v>
      </c>
      <c r="CL445" s="240">
        <f t="shared" ca="1" si="939"/>
        <v>3.2944869091813876E-4</v>
      </c>
      <c r="CM445" s="240">
        <f t="shared" ca="1" si="940"/>
        <v>5.9230631099994082E-5</v>
      </c>
      <c r="CN445" s="240">
        <f t="shared" ca="1" si="941"/>
        <v>-3.8529094335950097E-4</v>
      </c>
      <c r="CO445" s="240">
        <f t="shared" ca="1" si="942"/>
        <v>3.0401915575656459E-4</v>
      </c>
      <c r="CP445" s="240">
        <f t="shared" ca="1" si="943"/>
        <v>9.8663667447024191E-5</v>
      </c>
      <c r="CQ445" s="240">
        <f t="shared" ca="1" si="944"/>
        <v>-3.9703861751218798E-4</v>
      </c>
      <c r="CR445" s="240">
        <f t="shared" ca="1" si="945"/>
        <v>2.756617499312786E-4</v>
      </c>
      <c r="CS445" s="240">
        <f t="shared" ca="1" si="946"/>
        <v>1.3714651874149246E-4</v>
      </c>
      <c r="CT445" s="240">
        <f t="shared" ca="1" si="947"/>
        <v>-4.0496259273484621E-4</v>
      </c>
      <c r="CU445" s="240">
        <f t="shared" ca="1" si="948"/>
        <v>2.4464957076211319E-4</v>
      </c>
      <c r="CV445" s="240">
        <f t="shared" ca="1" si="949"/>
        <v>1.7430857408856675E-4</v>
      </c>
      <c r="CW445" s="240">
        <f t="shared" ca="1" si="950"/>
        <v>-4.0898655681439528E-4</v>
      </c>
      <c r="CX445" s="240">
        <f t="shared" ca="1" si="951"/>
        <v>2.1128128248744903E-4</v>
      </c>
      <c r="CY445" s="240">
        <f t="shared" ca="1" si="952"/>
        <v>2.0979194258040871E-4</v>
      </c>
      <c r="CZ445" s="240">
        <f t="shared" ca="1" si="953"/>
        <v>-4.0907175677702912E-4</v>
      </c>
      <c r="DA445" s="240">
        <f t="shared" ca="1" si="954"/>
        <v>1.7587823996433304E-4</v>
      </c>
      <c r="DB445" s="240">
        <f t="shared" ca="1" si="955"/>
        <v>2.4325489998125032E-4</v>
      </c>
      <c r="DC445" s="240">
        <f t="shared" ca="1" si="956"/>
        <v>-4.0521737210053065E-4</v>
      </c>
      <c r="DD445" s="240">
        <f t="shared" ca="1" si="957"/>
        <v>1.3878139384553451E-4</v>
      </c>
      <c r="DE445" s="240">
        <f t="shared" ca="1" si="958"/>
        <v>2.743751797186275E-4</v>
      </c>
      <c r="DF445" s="240">
        <f t="shared" ca="1" si="959"/>
        <v>-3.9746052261635566E-4</v>
      </c>
      <c r="DG445" s="240">
        <f t="shared" ca="1" si="960"/>
        <v>1.0034800703837643E-4</v>
      </c>
      <c r="DH445" s="240">
        <f t="shared" ca="1" si="961"/>
        <v>3.0285307648658395E-4</v>
      </c>
      <c r="DI445" s="240">
        <f t="shared" ca="1" si="962"/>
        <v>-3.8587591102536185E-4</v>
      </c>
      <c r="DJ445" s="240">
        <f t="shared" ca="1" si="963"/>
        <v>6.094821406763806E-5</v>
      </c>
      <c r="DK445" s="240">
        <f t="shared" ca="1" si="964"/>
        <v>3.2841433257164223E-4</v>
      </c>
      <c r="DL445" s="240">
        <f t="shared" ca="1" si="965"/>
        <v>-3.7057510346996355E-4</v>
      </c>
      <c r="DM445" s="240">
        <f t="shared" ca="1" si="966"/>
        <v>2.096145647775702E-5</v>
      </c>
      <c r="DN445" s="240">
        <f t="shared" ca="1" si="967"/>
        <v>3.5081277910449927E-4</v>
      </c>
      <c r="DO445" s="240">
        <f t="shared" ca="1" si="968"/>
        <v>-3.5170545509119141E-4</v>
      </c>
      <c r="DP445" s="240">
        <f t="shared" ca="1" si="969"/>
        <v>-1.9227171396714039E-5</v>
      </c>
      <c r="DQ445" s="240">
        <f t="shared" ca="1" si="970"/>
        <v>3.6983270680080734E-4</v>
      </c>
      <c r="DR445" s="240">
        <f t="shared" ca="1" si="971"/>
        <v>-3.2944869091813898E-4</v>
      </c>
      <c r="DS445" s="240">
        <f t="shared" ca="1" si="972"/>
        <v>-5.9230631099993676E-5</v>
      </c>
      <c r="DT445" s="240">
        <f t="shared" ca="1" si="973"/>
        <v>3.8529094335950081E-4</v>
      </c>
      <c r="DU445" s="240">
        <f t="shared" ca="1" si="974"/>
        <v>-3.0401915575656486E-4</v>
      </c>
      <c r="DV445" s="240">
        <f t="shared" ca="1" si="975"/>
        <v>-9.8663667447023811E-5</v>
      </c>
      <c r="DW445" s="240">
        <f t="shared" ca="1" si="976"/>
        <v>3.9703861751218787E-4</v>
      </c>
      <c r="DX445" s="240">
        <f t="shared" ca="1" si="977"/>
        <v>-2.7566174993127888E-4</v>
      </c>
      <c r="DY445" s="240">
        <f t="shared" ca="1" si="978"/>
        <v>-1.3714651874149208E-4</v>
      </c>
      <c r="DZ445" s="240">
        <f t="shared" ca="1" si="979"/>
        <v>4.049625927348461E-4</v>
      </c>
      <c r="EA445" s="240">
        <f t="shared" ca="1" si="980"/>
        <v>-2.4464957076210413E-4</v>
      </c>
      <c r="EB445" s="240">
        <f t="shared" ca="1" si="981"/>
        <v>-1.7430857408855583E-4</v>
      </c>
      <c r="EC445" s="240">
        <f t="shared" ca="1" si="982"/>
        <v>4.0898655681439534E-4</v>
      </c>
      <c r="ED445" s="240">
        <f t="shared" ca="1" si="983"/>
        <v>-2.1128128248744938E-4</v>
      </c>
      <c r="EE445" s="240">
        <f t="shared" ca="1" si="984"/>
        <v>-2.0979194258040834E-4</v>
      </c>
      <c r="EF445" s="240">
        <f t="shared" ca="1" si="985"/>
        <v>4.0907175677702858E-4</v>
      </c>
      <c r="EG445" s="240">
        <f t="shared" ca="1" si="986"/>
        <v>-1.7587823996434389E-4</v>
      </c>
      <c r="EH445" s="240">
        <f t="shared" ca="1" si="987"/>
        <v>-2.4325489998124996E-4</v>
      </c>
      <c r="EI445" s="240">
        <f t="shared" ca="1" si="988"/>
        <v>4.0521737210053076E-4</v>
      </c>
      <c r="EJ445" s="240">
        <f t="shared" ca="1" si="989"/>
        <v>-1.3878139384553489E-4</v>
      </c>
      <c r="EK445" s="240">
        <f t="shared" ca="1" si="990"/>
        <v>-2.7437517971863585E-4</v>
      </c>
      <c r="EL445" s="240">
        <f t="shared" ca="1" si="991"/>
        <v>3.9746052261635859E-4</v>
      </c>
      <c r="EM445" s="240">
        <f t="shared" ca="1" si="992"/>
        <v>-1.003480070383881E-4</v>
      </c>
      <c r="EN445" s="240">
        <f t="shared" ca="1" si="993"/>
        <v>-3.0285307648658362E-4</v>
      </c>
      <c r="EO445" s="240">
        <f t="shared" ca="1" si="994"/>
        <v>3.8587591102536207E-4</v>
      </c>
      <c r="EP445" s="240">
        <f t="shared" ca="1" si="995"/>
        <v>-6.0948214067638466E-5</v>
      </c>
      <c r="EQ445" s="240">
        <f t="shared" ca="1" si="996"/>
        <v>-3.2841433257164889E-4</v>
      </c>
      <c r="ER445" s="240">
        <f t="shared" ca="1" si="997"/>
        <v>3.705751034699687E-4</v>
      </c>
      <c r="ES445" s="240">
        <f t="shared" ca="1" si="998"/>
        <v>-2.0961456477757427E-5</v>
      </c>
      <c r="ET445" s="240">
        <f t="shared" ca="1" si="999"/>
        <v>-3.5081277910449906E-4</v>
      </c>
      <c r="EU445" s="240">
        <f t="shared" ca="1" si="1000"/>
        <v>3.5170545509119163E-4</v>
      </c>
      <c r="EV445" s="240">
        <f t="shared" ca="1" si="1001"/>
        <v>1.9227171396725288E-5</v>
      </c>
      <c r="EW445" s="240">
        <f t="shared" ca="1" si="1002"/>
        <v>-3.6983270680080219E-4</v>
      </c>
      <c r="EX445" s="240">
        <f t="shared" ca="1" si="1003"/>
        <v>3.2944869091813925E-4</v>
      </c>
      <c r="EY445" s="240">
        <f t="shared" ca="1" si="1004"/>
        <v>5.9230631099993296E-5</v>
      </c>
      <c r="EZ445" s="240">
        <f t="shared" ca="1" si="1005"/>
        <v>-3.852909433595007E-4</v>
      </c>
      <c r="FA445" s="240">
        <f t="shared" ca="1" si="1006"/>
        <v>3.0401915575655733E-4</v>
      </c>
      <c r="FB445" s="240">
        <f t="shared" ca="1" si="1007"/>
        <v>9.8663667447034708E-5</v>
      </c>
      <c r="FC445" s="240">
        <f t="shared" ca="1" si="1008"/>
        <v>-3.9703861751218489E-4</v>
      </c>
      <c r="FD445" s="240">
        <f t="shared" ca="1" si="1009"/>
        <v>2.7566174993127915E-4</v>
      </c>
      <c r="FE445" s="240">
        <f t="shared" ca="1" si="1010"/>
        <v>1.3714651874149173E-4</v>
      </c>
      <c r="FF445" s="240">
        <f t="shared" ca="1" si="1011"/>
        <v>-4.049625927348461E-4</v>
      </c>
      <c r="FG445" s="240">
        <f t="shared" ca="1" si="1012"/>
        <v>2.4464957076210446E-4</v>
      </c>
      <c r="FH445" s="240">
        <f t="shared" ca="1" si="1013"/>
        <v>1.7430857408855545E-4</v>
      </c>
      <c r="FI445" s="240">
        <f t="shared" ca="1" si="1014"/>
        <v>-4.0898655681439528E-4</v>
      </c>
      <c r="FJ445" s="240">
        <f t="shared" ca="1" si="1015"/>
        <v>2.112812824874497E-4</v>
      </c>
      <c r="FK445" s="240">
        <f t="shared" ca="1" si="1016"/>
        <v>2.0979194258040801E-4</v>
      </c>
      <c r="FL445" s="240">
        <f t="shared" ca="1" si="1017"/>
        <v>-4.0907175677702863E-4</v>
      </c>
      <c r="FM445" s="240">
        <f t="shared" ca="1" si="1018"/>
        <v>1.7587823996434427E-4</v>
      </c>
      <c r="FN445" s="240">
        <f t="shared" ca="1" si="1019"/>
        <v>2.4325489998124967E-4</v>
      </c>
      <c r="FO445" s="240">
        <f t="shared" ca="1" si="1020"/>
        <v>-4.0521737210053076E-4</v>
      </c>
      <c r="FP445" s="240">
        <f t="shared" ca="1" si="1021"/>
        <v>1.3878139384553527E-4</v>
      </c>
      <c r="FQ445" s="240">
        <f t="shared" ca="1" si="1022"/>
        <v>2.7437517971863552E-4</v>
      </c>
      <c r="FR445" s="240">
        <f t="shared" ca="1" si="1023"/>
        <v>-3.9746052261635864E-4</v>
      </c>
      <c r="FS445" s="240">
        <f t="shared" ca="1" si="1024"/>
        <v>1.0034800703838848E-4</v>
      </c>
      <c r="FT445" s="240">
        <f t="shared" ca="1" si="1025"/>
        <v>3.0285307648658341E-4</v>
      </c>
      <c r="FU445" s="240">
        <f t="shared" ca="1" si="1026"/>
        <v>-3.8587591102536218E-4</v>
      </c>
      <c r="FV445" s="240">
        <f t="shared" ca="1" si="1027"/>
        <v>6.0948214067638818E-5</v>
      </c>
      <c r="FW445" s="240">
        <f t="shared" ca="1" si="1028"/>
        <v>3.2841433257164862E-4</v>
      </c>
      <c r="FX445" s="240">
        <f t="shared" ca="1" si="1029"/>
        <v>-3.7057510346996886E-4</v>
      </c>
      <c r="FY445" s="240">
        <f t="shared" ca="1" si="1030"/>
        <v>2.0961456477757833E-5</v>
      </c>
      <c r="FZ445" s="240">
        <f t="shared" ca="1" si="1031"/>
        <v>3.5081277910449884E-4</v>
      </c>
      <c r="GA445" s="240">
        <f t="shared" ca="1" si="1032"/>
        <v>-3.5170545509119184E-4</v>
      </c>
      <c r="GB445" s="240">
        <f t="shared" ca="1" si="1033"/>
        <v>-1.9227171396724827E-5</v>
      </c>
      <c r="GC445" s="240">
        <f t="shared" ca="1" si="1034"/>
        <v>3.6983270680080197E-4</v>
      </c>
      <c r="GD445" s="240">
        <f t="shared" ca="1" si="1035"/>
        <v>-3.2944869091813941E-4</v>
      </c>
      <c r="GE445" s="240">
        <f t="shared" ca="1" si="1036"/>
        <v>-5.923063109999289E-5</v>
      </c>
      <c r="GF445" s="240">
        <f t="shared" ca="1" si="1037"/>
        <v>3.8529094335950053E-4</v>
      </c>
      <c r="GG445" s="240">
        <f t="shared" ca="1" si="1038"/>
        <v>-3.040191557565576E-4</v>
      </c>
      <c r="GH445" s="240">
        <f t="shared" ca="1" si="1039"/>
        <v>-9.8663667447034355E-5</v>
      </c>
      <c r="GI445" s="240">
        <f t="shared" ca="1" si="1040"/>
        <v>3.9703861751218489E-4</v>
      </c>
      <c r="GJ445" s="240">
        <f t="shared" ca="1" si="1041"/>
        <v>-2.7566174993127947E-4</v>
      </c>
      <c r="GK445" s="240">
        <f t="shared" ca="1" si="1042"/>
        <v>-1.3714651874149135E-4</v>
      </c>
      <c r="GL445" s="240">
        <f t="shared" ca="1" si="1043"/>
        <v>4.0496259273484599E-4</v>
      </c>
      <c r="GM445" s="240">
        <f t="shared" ca="1" si="1044"/>
        <v>-2.4464957076210478E-4</v>
      </c>
      <c r="GN445" s="240">
        <f t="shared" ca="1" si="1045"/>
        <v>-1.7430857408855509E-4</v>
      </c>
      <c r="GO445" s="240">
        <f t="shared" ca="1" si="1046"/>
        <v>4.0898655681439523E-4</v>
      </c>
      <c r="GP445" s="240">
        <f t="shared" ca="1" si="1047"/>
        <v>-2.1128128248745006E-4</v>
      </c>
      <c r="GQ445" s="240">
        <f t="shared" ca="1" si="1048"/>
        <v>-2.0979194258040766E-4</v>
      </c>
      <c r="GR445" s="240">
        <f t="shared" ca="1" si="1049"/>
        <v>4.0907175677702863E-4</v>
      </c>
      <c r="GS445" s="240">
        <f t="shared" ca="1" si="1050"/>
        <v>-1.7587823996434464E-4</v>
      </c>
      <c r="GT445" s="240">
        <f t="shared" ca="1" si="1051"/>
        <v>-2.4325489998124931E-4</v>
      </c>
      <c r="GU445" s="240">
        <f t="shared" ca="1" si="1052"/>
        <v>4.0521737210053081E-4</v>
      </c>
      <c r="GV445" s="240">
        <f t="shared" ca="1" si="1053"/>
        <v>-1.3878139384553565E-4</v>
      </c>
      <c r="GW445" s="240">
        <f t="shared" ca="1" si="1054"/>
        <v>-2.7437517971863525E-4</v>
      </c>
      <c r="GX445" s="240">
        <f t="shared" ca="1" si="1055"/>
        <v>3.9746052261635875E-4</v>
      </c>
      <c r="GY445" s="240">
        <f t="shared" ca="1" si="1056"/>
        <v>-1.0034800703838888E-4</v>
      </c>
      <c r="GZ445" s="240">
        <f t="shared" ca="1" si="1057"/>
        <v>-3.0285307648658308E-4</v>
      </c>
      <c r="HA445" s="240">
        <f t="shared" ca="1" si="1058"/>
        <v>3.8587591102536229E-4</v>
      </c>
      <c r="HB445" s="240">
        <f t="shared" ca="1" si="1059"/>
        <v>-6.0948214067639279E-5</v>
      </c>
      <c r="HC445" s="240">
        <f t="shared" ca="1" si="1060"/>
        <v>-3.2841433257164841E-4</v>
      </c>
      <c r="HD445" s="240">
        <f t="shared" ca="1" si="1061"/>
        <v>3.7057510346996908E-4</v>
      </c>
      <c r="HE445" s="240">
        <f t="shared" ca="1" si="1062"/>
        <v>-2.0961456477758213E-5</v>
      </c>
      <c r="HF445" s="240">
        <f t="shared" ca="1" si="1063"/>
        <v>-3.5081277910449862E-4</v>
      </c>
      <c r="HG445" s="240">
        <f t="shared" ca="1" si="1064"/>
        <v>3.5170545509119206E-4</v>
      </c>
      <c r="HH445" s="240">
        <f t="shared" ca="1" si="1065"/>
        <v>1.9227171396724447E-5</v>
      </c>
      <c r="HI445" s="240">
        <f t="shared" ca="1" si="1066"/>
        <v>-3.6983270680080181E-4</v>
      </c>
      <c r="HJ445" s="240">
        <f t="shared" ca="1" si="1067"/>
        <v>3.2944869091813974E-4</v>
      </c>
      <c r="HK445" s="240">
        <f t="shared" ca="1" si="1068"/>
        <v>5.923063109999251E-5</v>
      </c>
      <c r="HL445" s="240">
        <f t="shared" ca="1" si="1069"/>
        <v>-3.8529094335950043E-4</v>
      </c>
      <c r="HM445" s="240">
        <f t="shared" ca="1" si="1070"/>
        <v>3.0401915575655787E-4</v>
      </c>
      <c r="HN445" s="240">
        <f t="shared" ca="1" si="1071"/>
        <v>9.8663667447033922E-5</v>
      </c>
      <c r="HO445" s="240">
        <f t="shared" ca="1" si="1072"/>
        <v>-3.9703861751218473E-4</v>
      </c>
      <c r="HP445" s="240">
        <f t="shared" ca="1" si="1073"/>
        <v>2.756617499312798E-4</v>
      </c>
      <c r="HQ445" s="240">
        <f t="shared" ca="1" si="1074"/>
        <v>1.3714651874149097E-4</v>
      </c>
      <c r="HR445" s="240">
        <f t="shared" ca="1" si="1075"/>
        <v>-4.0496259273484594E-4</v>
      </c>
      <c r="HS445" s="240">
        <f t="shared" ca="1" si="1076"/>
        <v>2.4464957076210516E-4</v>
      </c>
      <c r="HT445" s="240">
        <f t="shared" ca="1" si="1077"/>
        <v>1.7430857408855472E-4</v>
      </c>
      <c r="HU445" s="240">
        <f t="shared" ca="1" si="1078"/>
        <v>-4.0898655681439523E-4</v>
      </c>
      <c r="HV445" s="240">
        <f t="shared" ca="1" si="1079"/>
        <v>2.1128128248745041E-4</v>
      </c>
      <c r="HW445" s="240">
        <f t="shared" ca="1" si="1080"/>
        <v>2.0979194258040736E-4</v>
      </c>
      <c r="HX445" s="240">
        <f t="shared" ca="1" si="1081"/>
        <v>-4.0907175677702863E-4</v>
      </c>
      <c r="HY445" s="240">
        <f t="shared" ca="1" si="1082"/>
        <v>1.75878239964345E-4</v>
      </c>
      <c r="HZ445" s="240">
        <f t="shared" ca="1" si="1083"/>
        <v>2.4325489998124902E-4</v>
      </c>
      <c r="IA445" s="240">
        <f t="shared" ca="1" si="1084"/>
        <v>-4.0521737210053087E-4</v>
      </c>
      <c r="IB445" s="240">
        <f t="shared" ca="1" si="1085"/>
        <v>1.3878139384553603E-4</v>
      </c>
      <c r="IC445" s="240">
        <f t="shared" ca="1" si="1086"/>
        <v>2.7437517971863493E-4</v>
      </c>
      <c r="ID445" s="240">
        <f t="shared" ca="1" si="1087"/>
        <v>-3.9746052261635881E-4</v>
      </c>
      <c r="IE445" s="240">
        <f t="shared" ca="1" si="1088"/>
        <v>-1.0720566829993202E-4</v>
      </c>
      <c r="IF445" s="240">
        <f t="shared" ca="1" si="1089"/>
        <v>3.0285307648658286E-4</v>
      </c>
      <c r="IG445" s="240">
        <f t="shared" ca="1" si="1090"/>
        <v>-3.858759110253624E-4</v>
      </c>
      <c r="IH445" s="240">
        <f t="shared" ca="1" si="1091"/>
        <v>6.0948214067639659E-5</v>
      </c>
      <c r="II445" s="240">
        <f t="shared" ca="1" si="1092"/>
        <v>3.2841433257164819E-4</v>
      </c>
      <c r="IJ445" s="240">
        <f t="shared" ca="1" si="1093"/>
        <v>-3.7057510346996919E-4</v>
      </c>
      <c r="IK445" s="240">
        <f t="shared" ca="1" si="1094"/>
        <v>2.0961456477758619E-5</v>
      </c>
      <c r="IL445" s="240">
        <f t="shared" ca="1" si="1095"/>
        <v>3.5081277910449841E-4</v>
      </c>
      <c r="IM445" s="240">
        <f t="shared" ca="1" si="1096"/>
        <v>-3.5170545509119222E-4</v>
      </c>
      <c r="IN445" s="240">
        <f t="shared" ca="1" si="1097"/>
        <v>-1.9227171396724095E-5</v>
      </c>
      <c r="IO445" s="240">
        <f t="shared" ca="1" si="1098"/>
        <v>3.6983270680080159E-4</v>
      </c>
      <c r="IP445" s="240">
        <f t="shared" ca="1" si="1099"/>
        <v>-3.2944869091813996E-4</v>
      </c>
      <c r="IQ445" s="240">
        <f t="shared" ca="1" si="1100"/>
        <v>-5.9230631099992077E-5</v>
      </c>
      <c r="IR445" s="240">
        <f t="shared" ca="1" si="1101"/>
        <v>3.8529094335950026E-4</v>
      </c>
      <c r="IS445" s="240">
        <f t="shared" ca="1" si="1102"/>
        <v>-3.0401915575655814E-4</v>
      </c>
      <c r="IT445" s="240">
        <f t="shared" ca="1" si="1103"/>
        <v>-9.8663667447033542E-5</v>
      </c>
      <c r="IU445" s="240">
        <f t="shared" ca="1" si="1104"/>
        <v>3.9703861751218462E-4</v>
      </c>
      <c r="IV445" s="240">
        <f t="shared" ca="1" si="1105"/>
        <v>-2.7566174993126288E-4</v>
      </c>
      <c r="IW445" s="240">
        <f t="shared" ca="1" si="1106"/>
        <v>-1.3714651874149059E-4</v>
      </c>
      <c r="IX445" s="240">
        <f t="shared" ca="1" si="1107"/>
        <v>4.0496259273484247E-4</v>
      </c>
      <c r="IY445" s="240">
        <f t="shared" ca="1" si="1108"/>
        <v>-2.4464957076210543E-4</v>
      </c>
      <c r="IZ445" s="240">
        <f t="shared" ca="1" si="1109"/>
        <v>-1.7430857408855439E-4</v>
      </c>
      <c r="JA445" s="240">
        <f t="shared" ca="1" si="1110"/>
        <v>4.0898655681439642E-4</v>
      </c>
      <c r="JB445" s="240">
        <f t="shared" ca="1" si="1111"/>
        <v>-2.1128128248745073E-4</v>
      </c>
    </row>
    <row r="446" spans="2:262">
      <c r="B446" s="248">
        <v>85</v>
      </c>
      <c r="C446" s="247">
        <f t="shared" si="1112"/>
        <v>1.660156250000001E-3</v>
      </c>
      <c r="D446" s="244">
        <f t="shared" ca="1" si="855"/>
        <v>11.44913776144733</v>
      </c>
      <c r="E446" s="243">
        <f ca="1">CM361</f>
        <v>-0.5508622385526698</v>
      </c>
      <c r="F446" s="242">
        <v>85</v>
      </c>
      <c r="G446" s="240">
        <f t="shared" ca="1" si="856"/>
        <v>-4.5154612654425098E-5</v>
      </c>
      <c r="H446" s="240">
        <f t="shared" ca="1" si="857"/>
        <v>8.071944471567921E-6</v>
      </c>
      <c r="I446" s="240">
        <f t="shared" ca="1" si="858"/>
        <v>3.7197318978795054E-5</v>
      </c>
      <c r="J446" s="240">
        <f t="shared" ca="1" si="859"/>
        <v>-4.4740927032453347E-5</v>
      </c>
      <c r="K446" s="240">
        <f t="shared" ca="1" si="860"/>
        <v>6.9081251271667649E-6</v>
      </c>
      <c r="L446" s="240">
        <f t="shared" ca="1" si="861"/>
        <v>3.7930922258698018E-5</v>
      </c>
      <c r="M446" s="240">
        <f t="shared" ca="1" si="862"/>
        <v>-4.4300291149008276E-5</v>
      </c>
      <c r="N446" s="240">
        <f t="shared" ca="1" si="863"/>
        <v>5.7401445865005271E-6</v>
      </c>
      <c r="O446" s="240">
        <f t="shared" ca="1" si="864"/>
        <v>3.8641677369360904E-5</v>
      </c>
      <c r="P446" s="240">
        <f t="shared" ca="1" si="865"/>
        <v>-4.383297042666956E-5</v>
      </c>
      <c r="Q446" s="240">
        <f t="shared" ca="1" si="866"/>
        <v>4.5687063973732173E-6</v>
      </c>
      <c r="R446" s="240">
        <f t="shared" ca="1" si="867"/>
        <v>3.9329156178481818E-5</v>
      </c>
      <c r="S446" s="240">
        <f t="shared" ca="1" si="868"/>
        <v>-4.3339246361966214E-5</v>
      </c>
      <c r="T446" s="240">
        <f t="shared" ca="1" si="869"/>
        <v>3.3945161903470598E-6</v>
      </c>
      <c r="U446" s="241">
        <f t="shared" ca="1" si="870"/>
        <v>3.9992944574532685E-5</v>
      </c>
      <c r="V446" s="240">
        <f t="shared" ca="1" si="871"/>
        <v>-4.2819416355813221E-5</v>
      </c>
      <c r="W446" s="240">
        <f t="shared" ca="1" si="872"/>
        <v>2.2182812536968033E-6</v>
      </c>
      <c r="X446" s="240">
        <f t="shared" ca="1" si="873"/>
        <v>4.0632642716204476E-5</v>
      </c>
      <c r="Y446" s="240">
        <f t="shared" ca="1" si="874"/>
        <v>-4.2273793534368512E-5</v>
      </c>
      <c r="Z446" s="240">
        <f t="shared" ca="1" si="875"/>
        <v>1.0407101073662024E-6</v>
      </c>
      <c r="AA446" s="240">
        <f t="shared" ca="1" si="876"/>
        <v>4.124786527325621E-5</v>
      </c>
      <c r="AB446" s="240">
        <f t="shared" ca="1" si="877"/>
        <v>-4.1702706560417821E-5</v>
      </c>
      <c r="AC446" s="240">
        <f t="shared" ca="1" si="878"/>
        <v>-1.3748792381807742E-7</v>
      </c>
      <c r="AD446" s="240">
        <f t="shared" ca="1" si="879"/>
        <v>4.1838241658624537E-5</v>
      </c>
      <c r="AE446" s="240">
        <f t="shared" ca="1" si="880"/>
        <v>-4.1106499435399601E-5</v>
      </c>
      <c r="AF446" s="240">
        <f t="shared" ca="1" si="881"/>
        <v>-1.3156031374184E-6</v>
      </c>
      <c r="AG446" s="240">
        <f t="shared" ca="1" si="882"/>
        <v>4.2403416251650329E-5</v>
      </c>
      <c r="AH446" s="240">
        <f t="shared" ca="1" si="883"/>
        <v>-4.0485531292192691E-5</v>
      </c>
      <c r="AI446" s="240">
        <f t="shared" ca="1" si="884"/>
        <v>-2.492925880881969E-6</v>
      </c>
      <c r="AJ446" s="240">
        <f t="shared" ca="1" si="885"/>
        <v>4.2943048612291816E-5</v>
      </c>
      <c r="AK446" s="240">
        <f t="shared" ca="1" si="886"/>
        <v>-3.9840176178786517E-5</v>
      </c>
      <c r="AL446" s="240">
        <f t="shared" ca="1" si="887"/>
        <v>-3.6687469790117326E-6</v>
      </c>
      <c r="AM446" s="240">
        <f t="shared" ca="1" si="888"/>
        <v>4.3456813686193292E-5</v>
      </c>
      <c r="AN446" s="240">
        <f t="shared" ca="1" si="889"/>
        <v>-3.9170822832970752E-5</v>
      </c>
      <c r="AO446" s="240">
        <f t="shared" ca="1" si="890"/>
        <v>-4.8423581611442893E-6</v>
      </c>
      <c r="AP446" s="240">
        <f t="shared" ca="1" si="891"/>
        <v>4.3944402000485402E-5</v>
      </c>
      <c r="AQ446" s="240">
        <f t="shared" ca="1" si="892"/>
        <v>-3.8477874448171822E-5</v>
      </c>
      <c r="AR446" s="240">
        <f t="shared" ca="1" si="893"/>
        <v>-6.013052487788687E-6</v>
      </c>
      <c r="AS446" s="240">
        <f t="shared" ca="1" si="894"/>
        <v>4.4405519850199182E-5</v>
      </c>
      <c r="AT446" s="240">
        <f t="shared" ca="1" si="895"/>
        <v>-3.7761748430585302E-5</v>
      </c>
      <c r="AU446" s="240">
        <f t="shared" ca="1" si="896"/>
        <v>-7.1801247764562765E-6</v>
      </c>
      <c r="AV446" s="240">
        <f t="shared" ca="1" si="897"/>
        <v>4.4839889475184542E-5</v>
      </c>
      <c r="AW446" s="240">
        <f t="shared" ca="1" si="898"/>
        <v>-3.7022876147747329E-5</v>
      </c>
      <c r="AX446" s="240">
        <f t="shared" ca="1" si="899"/>
        <v>-8.3428720264406936E-6</v>
      </c>
      <c r="AY446" s="240">
        <f t="shared" ca="1" si="900"/>
        <v>4.524724922742175E-5</v>
      </c>
      <c r="AZ446" s="240">
        <f t="shared" ca="1" si="901"/>
        <v>-3.6261702668692468E-5</v>
      </c>
      <c r="BA446" s="240">
        <f t="shared" ca="1" si="902"/>
        <v>-9.5005938422771242E-6</v>
      </c>
      <c r="BB446" s="240">
        <f t="shared" ca="1" si="903"/>
        <v>4.5627353728627744E-5</v>
      </c>
      <c r="BC446" s="240">
        <f t="shared" ca="1" si="904"/>
        <v>-3.5478686495862389E-5</v>
      </c>
      <c r="BD446" s="240">
        <f t="shared" ca="1" si="905"/>
        <v>-1.0652592855632383E-5</v>
      </c>
      <c r="BE446" s="240">
        <f t="shared" ca="1" si="906"/>
        <v>4.5979974018064271E-5</v>
      </c>
      <c r="BF446" s="240">
        <f t="shared" ca="1" si="907"/>
        <v>-3.4674299288920274E-5</v>
      </c>
      <c r="BG446" s="240">
        <f t="shared" ca="1" si="908"/>
        <v>-1.1798175145377515E-5</v>
      </c>
      <c r="BH446" s="240">
        <f t="shared" ca="1" si="909"/>
        <v>4.6304897690454478E-5</v>
      </c>
      <c r="BI446" s="240">
        <f t="shared" ca="1" si="910"/>
        <v>-3.3849025580642545E-5</v>
      </c>
      <c r="BJ446" s="240">
        <f t="shared" ca="1" si="911"/>
        <v>-1.2936650655577258E-5</v>
      </c>
      <c r="BK446" s="240">
        <f t="shared" ca="1" si="912"/>
        <v>4.6601929023927418E-5</v>
      </c>
      <c r="BL446" s="240">
        <f t="shared" ca="1" si="913"/>
        <v>-3.3003362485051641E-5</v>
      </c>
      <c r="BM446" s="240">
        <f t="shared" ca="1" si="914"/>
        <v>-1.4067333611155261E-5</v>
      </c>
      <c r="BN446" s="240">
        <f t="shared" ca="1" si="915"/>
        <v>4.6870889097914707E-5</v>
      </c>
      <c r="BO446" s="240">
        <f t="shared" ca="1" si="916"/>
        <v>-3.213781939797444E-5</v>
      </c>
      <c r="BP446" s="240">
        <f t="shared" ca="1" si="917"/>
        <v>-1.5189542930977381E-5</v>
      </c>
      <c r="BQ446" s="240">
        <f t="shared" ca="1" si="918"/>
        <v>4.7111615900924991E-5</v>
      </c>
      <c r="BR446" s="240">
        <f t="shared" ca="1" si="919"/>
        <v>-3.1252917690202879E-5</v>
      </c>
      <c r="BS446" s="240">
        <f t="shared" ca="1" si="920"/>
        <v>-1.6302602638110181E-5</v>
      </c>
      <c r="BT446" s="240">
        <f t="shared" ca="1" si="921"/>
        <v>4.7323964428133092E-5</v>
      </c>
      <c r="BU446" s="240">
        <f t="shared" ca="1" si="922"/>
        <v>-3.0349190393436074E-5</v>
      </c>
      <c r="BV446" s="240">
        <f t="shared" ca="1" si="923"/>
        <v>-1.7405842267008651E-5</v>
      </c>
      <c r="BW446" s="240">
        <f t="shared" ca="1" si="924"/>
        <v>4.7507806768726929E-5</v>
      </c>
      <c r="BX446" s="240">
        <f t="shared" ca="1" si="925"/>
        <v>-2.9427181879206657E-5</v>
      </c>
      <c r="BY446" s="240">
        <f t="shared" ca="1" si="926"/>
        <v>-1.8498597267371833E-5</v>
      </c>
      <c r="BZ446" s="240">
        <f t="shared" ca="1" si="927"/>
        <v>4.7663032182954572E-5</v>
      </c>
      <c r="CA446" s="240">
        <f t="shared" ca="1" si="928"/>
        <v>-2.848744753096533E-5</v>
      </c>
      <c r="CB446" s="240">
        <f t="shared" ca="1" si="929"/>
        <v>-1.9580209404446995E-5</v>
      </c>
      <c r="CC446" s="240">
        <f t="shared" ca="1" si="930"/>
        <v>4.7789547168830616E-5</v>
      </c>
      <c r="CD446" s="240">
        <f t="shared" ca="1" si="931"/>
        <v>-2.7530553409545616E-5</v>
      </c>
      <c r="CE446" s="240">
        <f t="shared" ca="1" si="932"/>
        <v>-2.0650027155529355E-5</v>
      </c>
      <c r="CF446" s="240">
        <f t="shared" ca="1" si="933"/>
        <v>4.788727551845857E-5</v>
      </c>
      <c r="CG446" s="240">
        <f t="shared" ca="1" si="934"/>
        <v>-2.6557075912186808E-5</v>
      </c>
      <c r="CH446" s="240">
        <f t="shared" ca="1" si="935"/>
        <v>-2.1707406102407467E-5</v>
      </c>
      <c r="CI446" s="240">
        <f t="shared" ca="1" si="936"/>
        <v>4.7956158363934745E-5</v>
      </c>
      <c r="CJ446" s="240">
        <f t="shared" ca="1" si="937"/>
        <v>-2.5567601425330396E-5</v>
      </c>
      <c r="CK446" s="240">
        <f t="shared" ca="1" si="938"/>
        <v>-2.2751709319540461E-5</v>
      </c>
      <c r="CL446" s="240">
        <f t="shared" ca="1" si="939"/>
        <v>4.7996154212808694E-5</v>
      </c>
      <c r="CM446" s="240">
        <f t="shared" ca="1" si="940"/>
        <v>-2.4562725971409554E-5</v>
      </c>
      <c r="CN446" s="240">
        <f t="shared" ca="1" si="941"/>
        <v>-2.378230775772179E-5</v>
      </c>
      <c r="CO446" s="240">
        <f t="shared" ca="1" si="942"/>
        <v>4.8007238973076682E-5</v>
      </c>
      <c r="CP446" s="240">
        <f t="shared" ca="1" si="943"/>
        <v>-2.3543054849824188E-5</v>
      </c>
      <c r="CQ446" s="240">
        <f t="shared" ca="1" si="944"/>
        <v>-2.4798580622986443E-5</v>
      </c>
      <c r="CR446" s="240">
        <f t="shared" ca="1" si="945"/>
        <v>4.7989405967693562E-5</v>
      </c>
      <c r="CS446" s="240">
        <f t="shared" ca="1" si="946"/>
        <v>-2.2509202272327632E-5</v>
      </c>
      <c r="CT446" s="240">
        <f t="shared" ca="1" si="947"/>
        <v>-2.5799915750563644E-5</v>
      </c>
      <c r="CU446" s="240">
        <f t="shared" ca="1" si="948"/>
        <v>4.7942665938595015E-5</v>
      </c>
      <c r="CV446" s="240">
        <f t="shared" ca="1" si="949"/>
        <v>-2.1461790993055496E-5</v>
      </c>
      <c r="CW446" s="240">
        <f t="shared" ca="1" si="950"/>
        <v>-2.6785709973613678E-5</v>
      </c>
      <c r="CX446" s="240">
        <f t="shared" ca="1" si="951"/>
        <v>4.7867047040226743E-5</v>
      </c>
      <c r="CY446" s="240">
        <f t="shared" ca="1" si="952"/>
        <v>-2.0401451933398426E-5</v>
      </c>
      <c r="CZ446" s="240">
        <f t="shared" ca="1" si="953"/>
        <v>-2.7755369486556691E-5</v>
      </c>
      <c r="DA446" s="240">
        <f t="shared" ca="1" si="954"/>
        <v>4.776259482258559E-5</v>
      </c>
      <c r="DB446" s="240">
        <f t="shared" ca="1" si="955"/>
        <v>-1.9328823801954867E-5</v>
      </c>
      <c r="DC446" s="240">
        <f t="shared" ca="1" si="956"/>
        <v>-2.8708310202762234E-5</v>
      </c>
      <c r="DD446" s="240">
        <f t="shared" ca="1" si="957"/>
        <v>4.7629372203781909E-5</v>
      </c>
      <c r="DE446" s="240">
        <f t="shared" ca="1" si="958"/>
        <v>-1.8244552709804276E-5</v>
      </c>
      <c r="DF446" s="240">
        <f t="shared" ca="1" si="959"/>
        <v>-2.9643958106374475E-5</v>
      </c>
      <c r="DG446" s="240">
        <f t="shared" ca="1" si="960"/>
        <v>4.7467459432139459E-5</v>
      </c>
      <c r="DH446" s="240">
        <f t="shared" ca="1" si="961"/>
        <v>-1.7149291781310333E-5</v>
      </c>
      <c r="DI446" s="240">
        <f t="shared" ca="1" si="962"/>
        <v>-3.0561749598081361E-5</v>
      </c>
      <c r="DJ446" s="240">
        <f t="shared" ca="1" si="963"/>
        <v>4.7276954037857693E-5</v>
      </c>
      <c r="DK446" s="240">
        <f t="shared" ca="1" si="964"/>
        <v>-1.6043700760699379E-5</v>
      </c>
      <c r="DL446" s="240">
        <f t="shared" ca="1" si="965"/>
        <v>-3.1461131834608838E-5</v>
      </c>
      <c r="DM446" s="240">
        <f t="shared" ca="1" si="966"/>
        <v>4.7057970774262931E-5</v>
      </c>
      <c r="DN446" s="240">
        <f t="shared" ca="1" si="967"/>
        <v>-1.492844561466408E-5</v>
      </c>
      <c r="DO446" s="240">
        <f t="shared" ca="1" si="968"/>
        <v>-3.2341563061726639E-5</v>
      </c>
      <c r="DP446" s="240">
        <f t="shared" ca="1" si="969"/>
        <v>4.6810641548684369E-5</v>
      </c>
      <c r="DQ446" s="240">
        <f t="shared" ca="1" si="970"/>
        <v>-1.3804198131199749E-5</v>
      </c>
      <c r="DR446" s="240">
        <f t="shared" ca="1" si="971"/>
        <v>-3.3202512940583981E-5</v>
      </c>
      <c r="DS446" s="240">
        <f t="shared" ca="1" si="972"/>
        <v>4.6535115342999475E-5</v>
      </c>
      <c r="DT446" s="240">
        <f t="shared" ca="1" si="973"/>
        <v>-1.2671635514953397E-5</v>
      </c>
      <c r="DU446" s="240">
        <f t="shared" ca="1" si="974"/>
        <v>-3.4043462867168834E-5</v>
      </c>
      <c r="DV446" s="240">
        <f t="shared" ca="1" si="975"/>
        <v>4.6231558123892356E-5</v>
      </c>
      <c r="DW446" s="240">
        <f t="shared" ca="1" si="976"/>
        <v>-1.1531439979297124E-5</v>
      </c>
      <c r="DX446" s="240">
        <f t="shared" ca="1" si="977"/>
        <v>-3.4863906284689556E-5</v>
      </c>
      <c r="DY446" s="240">
        <f t="shared" ca="1" si="978"/>
        <v>4.5900152742880739E-5</v>
      </c>
      <c r="DZ446" s="240">
        <f t="shared" ca="1" si="979"/>
        <v>-1.0384298335382979E-5</v>
      </c>
      <c r="EA446" s="240">
        <f t="shared" ca="1" si="980"/>
        <v>-3.5663348988709778E-5</v>
      </c>
      <c r="EB446" s="240">
        <f t="shared" ca="1" si="981"/>
        <v>4.5541098826173255E-5</v>
      </c>
      <c r="EC446" s="240">
        <f t="shared" ca="1" si="982"/>
        <v>-9.2309015784481842E-6</v>
      </c>
      <c r="ED446" s="240">
        <f t="shared" ca="1" si="983"/>
        <v>-3.6441309424836819E-5</v>
      </c>
      <c r="EE446" s="240">
        <f t="shared" ca="1" si="984"/>
        <v>4.5154612654425091E-5</v>
      </c>
      <c r="EF446" s="240">
        <f t="shared" ca="1" si="985"/>
        <v>-8.0719444715681819E-6</v>
      </c>
      <c r="EG446" s="240">
        <f t="shared" ca="1" si="986"/>
        <v>-3.7197318978794688E-5</v>
      </c>
      <c r="EH446" s="240">
        <f t="shared" ca="1" si="987"/>
        <v>4.4740927032453658E-5</v>
      </c>
      <c r="EI446" s="240">
        <f t="shared" ca="1" si="988"/>
        <v>-6.9081251271652572E-6</v>
      </c>
      <c r="EJ446" s="240">
        <f t="shared" ca="1" si="989"/>
        <v>-3.793092225869879E-5</v>
      </c>
      <c r="EK446" s="240">
        <f t="shared" ca="1" si="990"/>
        <v>4.4300291149007883E-5</v>
      </c>
      <c r="EL446" s="240">
        <f t="shared" ca="1" si="991"/>
        <v>-5.740144586499863E-6</v>
      </c>
      <c r="EM446" s="240">
        <f t="shared" ca="1" si="992"/>
        <v>-3.8641677369361094E-5</v>
      </c>
      <c r="EN446" s="240">
        <f t="shared" ca="1" si="993"/>
        <v>4.383297042666956E-5</v>
      </c>
      <c r="EO446" s="240">
        <f t="shared" ca="1" si="994"/>
        <v>-4.5687063973733969E-6</v>
      </c>
      <c r="EP446" s="240">
        <f t="shared" ca="1" si="995"/>
        <v>-3.932915617848152E-5</v>
      </c>
      <c r="EQ446" s="240">
        <f t="shared" ca="1" si="996"/>
        <v>4.3339246361966587E-5</v>
      </c>
      <c r="ER446" s="240">
        <f t="shared" ca="1" si="997"/>
        <v>-3.3945161903453691E-6</v>
      </c>
      <c r="ES446" s="240">
        <f t="shared" ca="1" si="998"/>
        <v>-3.9992944574533437E-5</v>
      </c>
      <c r="ET446" s="240">
        <f t="shared" ca="1" si="999"/>
        <v>4.2819416355812767E-5</v>
      </c>
      <c r="EU446" s="240">
        <f t="shared" ca="1" si="1000"/>
        <v>-2.2182812536961358E-6</v>
      </c>
      <c r="EV446" s="240">
        <f t="shared" ca="1" si="1001"/>
        <v>-4.0632642716204652E-5</v>
      </c>
      <c r="EW446" s="240">
        <f t="shared" ca="1" si="1002"/>
        <v>4.2273793534368525E-5</v>
      </c>
      <c r="EX446" s="240">
        <f t="shared" ca="1" si="1003"/>
        <v>-1.0407101073665547E-6</v>
      </c>
      <c r="EY446" s="240">
        <f t="shared" ca="1" si="1004"/>
        <v>-4.1247865273256027E-5</v>
      </c>
      <c r="EZ446" s="240">
        <f t="shared" ca="1" si="1005"/>
        <v>4.1702706560418166E-5</v>
      </c>
      <c r="FA446" s="240">
        <f t="shared" ca="1" si="1006"/>
        <v>1.3748792381977149E-7</v>
      </c>
      <c r="FB446" s="240">
        <f t="shared" ca="1" si="1007"/>
        <v>-4.1838241658625201E-5</v>
      </c>
      <c r="FC446" s="240">
        <f t="shared" ca="1" si="1008"/>
        <v>4.110649943539908E-5</v>
      </c>
      <c r="FD446" s="240">
        <f t="shared" ca="1" si="1009"/>
        <v>1.3156031374190708E-6</v>
      </c>
      <c r="FE446" s="240">
        <f t="shared" ca="1" si="1010"/>
        <v>-4.2403416251650478E-5</v>
      </c>
      <c r="FF446" s="240">
        <f t="shared" ca="1" si="1011"/>
        <v>4.0485531292192521E-5</v>
      </c>
      <c r="FG446" s="240">
        <f t="shared" ca="1" si="1012"/>
        <v>2.4929258808819554E-6</v>
      </c>
      <c r="FH446" s="240">
        <f t="shared" ca="1" si="1013"/>
        <v>-4.2943048612291661E-5</v>
      </c>
      <c r="FI446" s="240">
        <f t="shared" ca="1" si="1014"/>
        <v>3.9840176178787093E-5</v>
      </c>
      <c r="FJ446" s="240">
        <f t="shared" ca="1" si="1015"/>
        <v>3.6687469790134233E-6</v>
      </c>
      <c r="FK446" s="240">
        <f t="shared" ca="1" si="1016"/>
        <v>-4.3456813686194011E-5</v>
      </c>
      <c r="FL446" s="240">
        <f t="shared" ca="1" si="1017"/>
        <v>3.9170822832970169E-5</v>
      </c>
      <c r="FM446" s="240">
        <f t="shared" ca="1" si="1018"/>
        <v>4.8423581611452955E-6</v>
      </c>
      <c r="FN446" s="240">
        <f t="shared" ca="1" si="1019"/>
        <v>-4.3944402000485537E-5</v>
      </c>
      <c r="FO446" s="240">
        <f t="shared" ca="1" si="1020"/>
        <v>3.8477874448171633E-5</v>
      </c>
      <c r="FP446" s="240">
        <f t="shared" ca="1" si="1021"/>
        <v>6.0130524877883346E-6</v>
      </c>
      <c r="FQ446" s="240">
        <f t="shared" ca="1" si="1022"/>
        <v>-4.4405519850199047E-5</v>
      </c>
      <c r="FR446" s="240">
        <f t="shared" ca="1" si="1023"/>
        <v>3.7761748430585945E-5</v>
      </c>
      <c r="FS446" s="240">
        <f t="shared" ca="1" si="1024"/>
        <v>7.1801247764552533E-6</v>
      </c>
      <c r="FT446" s="240">
        <f t="shared" ca="1" si="1025"/>
        <v>-4.4839889475185145E-5</v>
      </c>
      <c r="FU446" s="240">
        <f t="shared" ca="1" si="1026"/>
        <v>3.7022876147746685E-5</v>
      </c>
      <c r="FV446" s="240">
        <f t="shared" ca="1" si="1027"/>
        <v>8.3428720264416829E-6</v>
      </c>
      <c r="FW446" s="240">
        <f t="shared" ca="1" si="1028"/>
        <v>-4.5247249227421858E-5</v>
      </c>
      <c r="FX446" s="240">
        <f t="shared" ca="1" si="1029"/>
        <v>3.6261702668692252E-5</v>
      </c>
      <c r="FY446" s="240">
        <f t="shared" ca="1" si="1030"/>
        <v>9.5005938422767786E-6</v>
      </c>
      <c r="FZ446" s="240">
        <f t="shared" ca="1" si="1031"/>
        <v>-4.5627353728627636E-5</v>
      </c>
      <c r="GA446" s="240">
        <f t="shared" ca="1" si="1032"/>
        <v>3.5478686495862626E-5</v>
      </c>
      <c r="GB446" s="240">
        <f t="shared" ca="1" si="1033"/>
        <v>1.065259285563137E-5</v>
      </c>
      <c r="GC446" s="240">
        <f t="shared" ca="1" si="1034"/>
        <v>-4.5979974018064759E-5</v>
      </c>
      <c r="GD446" s="240">
        <f t="shared" ca="1" si="1035"/>
        <v>3.4674299288919582E-5</v>
      </c>
      <c r="GE446" s="240">
        <f t="shared" ca="1" si="1036"/>
        <v>1.1798175145378497E-5</v>
      </c>
      <c r="GF446" s="240">
        <f t="shared" ca="1" si="1037"/>
        <v>-4.6304897690454573E-5</v>
      </c>
      <c r="GG446" s="240">
        <f t="shared" ca="1" si="1038"/>
        <v>3.3849025580642321E-5</v>
      </c>
      <c r="GH446" s="240">
        <f t="shared" ca="1" si="1039"/>
        <v>1.2936650655577576E-5</v>
      </c>
      <c r="GI446" s="240">
        <f t="shared" ca="1" si="1040"/>
        <v>-4.660192902392733E-5</v>
      </c>
      <c r="GJ446" s="240">
        <f t="shared" ca="1" si="1041"/>
        <v>3.3003362485051892E-5</v>
      </c>
      <c r="GK446" s="240">
        <f t="shared" ca="1" si="1042"/>
        <v>1.4067333611154272E-5</v>
      </c>
      <c r="GL446" s="240">
        <f t="shared" ca="1" si="1043"/>
        <v>-4.6870889097915073E-5</v>
      </c>
      <c r="GM446" s="240">
        <f t="shared" ca="1" si="1044"/>
        <v>3.2137819397973688E-5</v>
      </c>
      <c r="GN446" s="240">
        <f t="shared" ca="1" si="1045"/>
        <v>1.5189542930977696E-5</v>
      </c>
      <c r="GO446" s="240">
        <f t="shared" ca="1" si="1046"/>
        <v>-4.7111615900925058E-5</v>
      </c>
      <c r="GP446" s="240">
        <f t="shared" ca="1" si="1047"/>
        <v>3.1252917690202629E-5</v>
      </c>
      <c r="GQ446" s="240">
        <f t="shared" ca="1" si="1048"/>
        <v>1.63026026381105E-5</v>
      </c>
      <c r="GR446" s="240">
        <f t="shared" ca="1" si="1049"/>
        <v>-4.7323964428133146E-5</v>
      </c>
      <c r="GS446" s="240">
        <f t="shared" ca="1" si="1050"/>
        <v>3.034919039343688E-5</v>
      </c>
      <c r="GT446" s="240">
        <f t="shared" ca="1" si="1051"/>
        <v>1.7405842267007692E-5</v>
      </c>
      <c r="GU446" s="240">
        <f t="shared" ca="1" si="1052"/>
        <v>-4.7507806768727173E-5</v>
      </c>
      <c r="GV446" s="240">
        <f t="shared" ca="1" si="1053"/>
        <v>2.9427181879205318E-5</v>
      </c>
      <c r="GW446" s="240">
        <f t="shared" ca="1" si="1054"/>
        <v>1.8498597267372134E-5</v>
      </c>
      <c r="GX446" s="240">
        <f t="shared" ca="1" si="1055"/>
        <v>-4.7663032182954612E-5</v>
      </c>
      <c r="GY446" s="240">
        <f t="shared" ca="1" si="1056"/>
        <v>2.8487447530965066E-5</v>
      </c>
      <c r="GZ446" s="240">
        <f t="shared" ca="1" si="1057"/>
        <v>1.9580209404447293E-5</v>
      </c>
      <c r="HA446" s="240">
        <f t="shared" ca="1" si="1058"/>
        <v>-4.778954716883065E-5</v>
      </c>
      <c r="HB446" s="240">
        <f t="shared" ca="1" si="1059"/>
        <v>2.7530553409546463E-5</v>
      </c>
      <c r="HC446" s="240">
        <f t="shared" ca="1" si="1060"/>
        <v>2.065002715552842E-5</v>
      </c>
      <c r="HD446" s="240">
        <f t="shared" ca="1" si="1061"/>
        <v>-4.7887275518458685E-5</v>
      </c>
      <c r="HE446" s="240">
        <f t="shared" ca="1" si="1062"/>
        <v>2.6557075912185395E-5</v>
      </c>
      <c r="HF446" s="240">
        <f t="shared" ca="1" si="1063"/>
        <v>2.1707406102407758E-5</v>
      </c>
      <c r="HG446" s="240">
        <f t="shared" ca="1" si="1064"/>
        <v>-4.7956158363934758E-5</v>
      </c>
      <c r="HH446" s="240">
        <f t="shared" ca="1" si="1065"/>
        <v>2.5567601425330115E-5</v>
      </c>
      <c r="HI446" s="240">
        <f t="shared" ca="1" si="1066"/>
        <v>2.2751709319540759E-5</v>
      </c>
      <c r="HJ446" s="240">
        <f t="shared" ca="1" si="1067"/>
        <v>-4.7996154212808694E-5</v>
      </c>
      <c r="HK446" s="240">
        <f t="shared" ca="1" si="1068"/>
        <v>2.4562725971410441E-5</v>
      </c>
      <c r="HL446" s="240">
        <f t="shared" ca="1" si="1069"/>
        <v>2.3782307757720885E-5</v>
      </c>
      <c r="HM446" s="240">
        <f t="shared" ca="1" si="1070"/>
        <v>-4.8007238973076682E-5</v>
      </c>
      <c r="HN446" s="240">
        <f t="shared" ca="1" si="1071"/>
        <v>2.3543054849822714E-5</v>
      </c>
      <c r="HO446" s="240">
        <f t="shared" ca="1" si="1072"/>
        <v>2.4798580622987896E-5</v>
      </c>
      <c r="HP446" s="240">
        <f t="shared" ca="1" si="1073"/>
        <v>-4.7989405967693548E-5</v>
      </c>
      <c r="HQ446" s="240">
        <f t="shared" ca="1" si="1074"/>
        <v>2.250920227232734E-5</v>
      </c>
      <c r="HR446" s="240">
        <f t="shared" ca="1" si="1075"/>
        <v>2.5799915750563922E-5</v>
      </c>
      <c r="HS446" s="240">
        <f t="shared" ca="1" si="1076"/>
        <v>-4.7942665938594995E-5</v>
      </c>
      <c r="HT446" s="240">
        <f t="shared" ca="1" si="1077"/>
        <v>2.1461790993056424E-5</v>
      </c>
      <c r="HU446" s="240">
        <f t="shared" ca="1" si="1078"/>
        <v>2.6785709973612827E-5</v>
      </c>
      <c r="HV446" s="240">
        <f t="shared" ca="1" si="1079"/>
        <v>-4.7867047040226824E-5</v>
      </c>
      <c r="HW446" s="240">
        <f t="shared" ca="1" si="1080"/>
        <v>2.0401451933396891E-5</v>
      </c>
      <c r="HX446" s="240">
        <f t="shared" ca="1" si="1081"/>
        <v>2.7755369486558073E-5</v>
      </c>
      <c r="HY446" s="240">
        <f t="shared" ca="1" si="1082"/>
        <v>-4.7762594822585563E-5</v>
      </c>
      <c r="HZ446" s="240">
        <f t="shared" ca="1" si="1083"/>
        <v>1.9328823801954565E-5</v>
      </c>
      <c r="IA446" s="240">
        <f t="shared" ca="1" si="1084"/>
        <v>2.8708310202762498E-5</v>
      </c>
      <c r="IB446" s="240">
        <f t="shared" ca="1" si="1085"/>
        <v>-4.7629372203781875E-5</v>
      </c>
      <c r="IC446" s="240">
        <f t="shared" ca="1" si="1086"/>
        <v>1.8244552709805234E-5</v>
      </c>
      <c r="ID446" s="240">
        <f t="shared" ca="1" si="1087"/>
        <v>2.9643958106373665E-5</v>
      </c>
      <c r="IE446" s="240">
        <f t="shared" ca="1" si="1088"/>
        <v>-3.213802553426958E-5</v>
      </c>
      <c r="IF446" s="240">
        <f t="shared" ca="1" si="1089"/>
        <v>1.7149291781308751E-5</v>
      </c>
      <c r="IG446" s="240">
        <f t="shared" ca="1" si="1090"/>
        <v>3.0561749598082669E-5</v>
      </c>
      <c r="IH446" s="240">
        <f t="shared" ca="1" si="1091"/>
        <v>-4.7276954037857632E-5</v>
      </c>
      <c r="II446" s="240">
        <f t="shared" ca="1" si="1092"/>
        <v>1.604370076069907E-5</v>
      </c>
      <c r="IJ446" s="240">
        <f t="shared" ca="1" si="1093"/>
        <v>3.1461131834609096E-5</v>
      </c>
      <c r="IK446" s="240">
        <f t="shared" ca="1" si="1094"/>
        <v>-4.705797077426287E-5</v>
      </c>
      <c r="IL446" s="240">
        <f t="shared" ca="1" si="1095"/>
        <v>1.4928445614663769E-5</v>
      </c>
      <c r="IM446" s="240">
        <f t="shared" ca="1" si="1096"/>
        <v>3.2341563061725874E-5</v>
      </c>
      <c r="IN446" s="240">
        <f t="shared" ca="1" si="1097"/>
        <v>-4.68106415486846E-5</v>
      </c>
      <c r="IO446" s="240">
        <f t="shared" ca="1" si="1098"/>
        <v>1.3804198131198129E-5</v>
      </c>
      <c r="IP446" s="240">
        <f t="shared" ca="1" si="1099"/>
        <v>3.3202512940585201E-5</v>
      </c>
      <c r="IQ446" s="240">
        <f t="shared" ca="1" si="1100"/>
        <v>-4.6535115342999401E-5</v>
      </c>
      <c r="IR446" s="240">
        <f t="shared" ca="1" si="1101"/>
        <v>1.2671635514955715E-5</v>
      </c>
      <c r="IS446" s="240">
        <f t="shared" ca="1" si="1102"/>
        <v>3.4043462867170989E-5</v>
      </c>
      <c r="IT446" s="240">
        <f t="shared" ca="1" si="1103"/>
        <v>-4.623155812389153E-5</v>
      </c>
      <c r="IU446" s="240">
        <f t="shared" ca="1" si="1104"/>
        <v>1.1531439979294156E-5</v>
      </c>
      <c r="IV446" s="240">
        <f t="shared" ca="1" si="1105"/>
        <v>3.4863906284690714E-5</v>
      </c>
      <c r="IW446" s="240">
        <f t="shared" ca="1" si="1106"/>
        <v>-4.5900152742879845E-5</v>
      </c>
      <c r="IX446" s="240">
        <f t="shared" ca="1" si="1107"/>
        <v>1.0384298335382658E-5</v>
      </c>
      <c r="IY446" s="240">
        <f t="shared" ca="1" si="1108"/>
        <v>3.5663348988710001E-5</v>
      </c>
      <c r="IZ446" s="240">
        <f t="shared" ca="1" si="1109"/>
        <v>-4.5541098826173146E-5</v>
      </c>
      <c r="JA446" s="240">
        <f t="shared" ca="1" si="1110"/>
        <v>9.2309015784478589E-6</v>
      </c>
      <c r="JB446" s="240">
        <f t="shared" ca="1" si="1111"/>
        <v>3.6441309424837029E-5</v>
      </c>
    </row>
    <row r="447" spans="2:262">
      <c r="B447" s="248">
        <v>86</v>
      </c>
      <c r="C447" s="247">
        <f t="shared" si="1112"/>
        <v>1.6796875000000011E-3</v>
      </c>
      <c r="D447" s="244">
        <f t="shared" ca="1" si="855"/>
        <v>11.447342831070774</v>
      </c>
      <c r="E447" s="243">
        <f ca="1">CN361</f>
        <v>-0.55265716892922612</v>
      </c>
      <c r="F447" s="242">
        <v>86</v>
      </c>
      <c r="G447" s="240">
        <f t="shared" ca="1" si="856"/>
        <v>-9.6804508345676104E-5</v>
      </c>
      <c r="H447" s="240">
        <f t="shared" ca="1" si="857"/>
        <v>2.1293345500115546E-4</v>
      </c>
      <c r="I447" s="240">
        <f t="shared" ca="1" si="858"/>
        <v>-1.2213483874759962E-4</v>
      </c>
      <c r="J447" s="240">
        <f t="shared" ca="1" si="859"/>
        <v>-8.7353743477680288E-5</v>
      </c>
      <c r="K447" s="240">
        <f t="shared" ca="1" si="860"/>
        <v>2.1195243722245196E-4</v>
      </c>
      <c r="L447" s="240">
        <f t="shared" ca="1" si="861"/>
        <v>-1.3057691575132788E-4</v>
      </c>
      <c r="M447" s="240">
        <f t="shared" ca="1" si="862"/>
        <v>-7.7692535790362409E-5</v>
      </c>
      <c r="N447" s="240">
        <f t="shared" ca="1" si="863"/>
        <v>2.1046080745763869E-4</v>
      </c>
      <c r="O447" s="240">
        <f t="shared" ca="1" si="864"/>
        <v>-1.3870442152782446E-4</v>
      </c>
      <c r="P447" s="240">
        <f t="shared" ca="1" si="865"/>
        <v>-6.7844159979263177E-5</v>
      </c>
      <c r="Q447" s="240">
        <f t="shared" ca="1" si="866"/>
        <v>2.0846215917347052E-4</v>
      </c>
      <c r="R447" s="240">
        <f t="shared" ca="1" si="867"/>
        <v>-1.4649777620378749E-4</v>
      </c>
      <c r="S447" s="240">
        <f t="shared" ca="1" si="868"/>
        <v>-5.7832341644326908E-5</v>
      </c>
      <c r="T447" s="240">
        <f t="shared" ca="1" si="869"/>
        <v>2.0596130728872463E-4</v>
      </c>
      <c r="U447" s="241">
        <f t="shared" ca="1" si="870"/>
        <v>-1.5393820490518589E-4</v>
      </c>
      <c r="V447" s="240">
        <f t="shared" ca="1" si="871"/>
        <v>-4.7681200132855349E-5</v>
      </c>
      <c r="W447" s="240">
        <f t="shared" ca="1" si="872"/>
        <v>2.0296427657464028E-4</v>
      </c>
      <c r="X447" s="240">
        <f t="shared" ca="1" si="873"/>
        <v>-1.6100778298757445E-4</v>
      </c>
      <c r="Y447" s="240">
        <f t="shared" ca="1" si="874"/>
        <v>-3.7415190433883865E-5</v>
      </c>
      <c r="Z447" s="240">
        <f t="shared" ca="1" si="875"/>
        <v>1.9947828714071686E-4</v>
      </c>
      <c r="AA447" s="240">
        <f t="shared" ca="1" si="876"/>
        <v>-1.6768947921812872E-4</v>
      </c>
      <c r="AB447" s="240">
        <f t="shared" ca="1" si="877"/>
        <v>-2.7059044263973535E-5</v>
      </c>
      <c r="AC447" s="240">
        <f t="shared" ca="1" si="878"/>
        <v>1.9551173704083715E-4</v>
      </c>
      <c r="AD447" s="240">
        <f t="shared" ca="1" si="879"/>
        <v>-1.7396719680538289E-4</v>
      </c>
      <c r="AE447" s="240">
        <f t="shared" ca="1" si="880"/>
        <v>-1.6637710486337417E-5</v>
      </c>
      <c r="AF447" s="240">
        <f t="shared" ca="1" si="881"/>
        <v>1.9107418204161974E-4</v>
      </c>
      <c r="AG447" s="240">
        <f t="shared" ca="1" si="882"/>
        <v>-1.7982581217780615E-4</v>
      </c>
      <c r="AH447" s="240">
        <f t="shared" ca="1" si="883"/>
        <v>-6.1762950068499115E-6</v>
      </c>
      <c r="AI447" s="240">
        <f t="shared" ca="1" si="884"/>
        <v>1.8617631260174302E-4</v>
      </c>
      <c r="AJ447" s="240">
        <f t="shared" ca="1" si="885"/>
        <v>-1.852512114178122E-4</v>
      </c>
      <c r="AK447" s="240">
        <f t="shared" ca="1" si="886"/>
        <v>4.2999997082901703E-6</v>
      </c>
      <c r="AL447" s="240">
        <f t="shared" ca="1" si="887"/>
        <v>1.8082992811768969E-4</v>
      </c>
      <c r="AM447" s="240">
        <f t="shared" ca="1" si="888"/>
        <v>-1.9023032426342308E-4</v>
      </c>
      <c r="AN447" s="240">
        <f t="shared" ca="1" si="889"/>
        <v>1.4765935347495974E-5</v>
      </c>
      <c r="AO447" s="240">
        <f t="shared" ca="1" si="890"/>
        <v>1.7504790849796984E-4</v>
      </c>
      <c r="AP447" s="240">
        <f t="shared" ca="1" si="891"/>
        <v>-1.9475115559567611E-4</v>
      </c>
      <c r="AQ447" s="240">
        <f t="shared" ca="1" si="892"/>
        <v>2.5196298555106467E-5</v>
      </c>
      <c r="AR447" s="240">
        <f t="shared" ca="1" si="893"/>
        <v>1.6884418313429245E-4</v>
      </c>
      <c r="AS447" s="240">
        <f t="shared" ca="1" si="894"/>
        <v>-1.988028143359113E-4</v>
      </c>
      <c r="AT447" s="240">
        <f t="shared" ca="1" si="895"/>
        <v>3.5565961672562603E-5</v>
      </c>
      <c r="AU447" s="240">
        <f t="shared" ca="1" si="896"/>
        <v>1.6223369734444084E-4</v>
      </c>
      <c r="AV447" s="240">
        <f t="shared" ca="1" si="897"/>
        <v>-2.0237553968334131E-4</v>
      </c>
      <c r="AW447" s="240">
        <f t="shared" ca="1" si="898"/>
        <v>4.5849943273139232E-5</v>
      </c>
      <c r="AX447" s="240">
        <f t="shared" ca="1" si="899"/>
        <v>1.5523237636769286E-4</v>
      </c>
      <c r="AY447" s="240">
        <f t="shared" ca="1" si="900"/>
        <v>-2.0546072462967048E-4</v>
      </c>
      <c r="AZ447" s="240">
        <f t="shared" ca="1" si="901"/>
        <v>5.6023468344390168E-5</v>
      </c>
      <c r="BA447" s="240">
        <f t="shared" ca="1" si="902"/>
        <v>1.4785708699952265E-4</v>
      </c>
      <c r="BB447" s="240">
        <f t="shared" ca="1" si="903"/>
        <v>-2.0805093669413276E-4</v>
      </c>
      <c r="BC447" s="240">
        <f t="shared" ca="1" si="904"/>
        <v>6.6062027973323194E-5</v>
      </c>
      <c r="BD447" s="240">
        <f t="shared" ca="1" si="905"/>
        <v>1.401255969580214E-4</v>
      </c>
      <c r="BE447" s="240">
        <f t="shared" ca="1" si="906"/>
        <v>-2.1013993582898912E-4</v>
      </c>
      <c r="BF447" s="240">
        <f t="shared" ca="1" si="907"/>
        <v>7.5941438390521093E-5</v>
      </c>
      <c r="BG447" s="240">
        <f t="shared" ca="1" si="908"/>
        <v>1.3205653207989563E-4</v>
      </c>
      <c r="BH447" s="240">
        <f t="shared" ca="1" si="909"/>
        <v>-2.1172268945234896E-4</v>
      </c>
      <c r="BI447" s="240">
        <f t="shared" ca="1" si="910"/>
        <v>8.5637899230948933E-5</v>
      </c>
      <c r="BJ447" s="240">
        <f t="shared" ca="1" si="911"/>
        <v>1.2366933144920329E-4</v>
      </c>
      <c r="BK447" s="240">
        <f t="shared" ca="1" si="912"/>
        <v>-2.1279538457210078E-4</v>
      </c>
      <c r="BL447" s="240">
        <f t="shared" ca="1" si="913"/>
        <v>9.512805087113539E-5</v>
      </c>
      <c r="BM447" s="240">
        <f t="shared" ca="1" si="914"/>
        <v>1.1498420056689569E-4</v>
      </c>
      <c r="BN447" s="240">
        <f t="shared" ca="1" si="915"/>
        <v>-2.1335543697174406E-4</v>
      </c>
      <c r="BO447" s="240">
        <f t="shared" ca="1" si="916"/>
        <v>1.0438903070453747E-4</v>
      </c>
      <c r="BP447" s="240">
        <f t="shared" ca="1" si="917"/>
        <v>1.060220626739934E-4</v>
      </c>
      <c r="BQ447" s="240">
        <f t="shared" ca="1" si="918"/>
        <v>-2.1340149743599325E-4</v>
      </c>
      <c r="BR447" s="240">
        <f t="shared" ca="1" si="919"/>
        <v>1.133985282195784E-4</v>
      </c>
      <c r="BS447" s="240">
        <f t="shared" ca="1" si="920"/>
        <v>9.6804508345678814E-5</v>
      </c>
      <c r="BT447" s="240">
        <f t="shared" ca="1" si="921"/>
        <v>-2.1293345500115573E-4</v>
      </c>
      <c r="BU447" s="240">
        <f t="shared" ca="1" si="922"/>
        <v>1.2213483874760027E-4</v>
      </c>
      <c r="BV447" s="240">
        <f t="shared" ca="1" si="923"/>
        <v>8.7353743477680613E-5</v>
      </c>
      <c r="BW447" s="240">
        <f t="shared" ca="1" si="924"/>
        <v>-2.1195243722245215E-4</v>
      </c>
      <c r="BX447" s="240">
        <f t="shared" ca="1" si="925"/>
        <v>1.3057691575132579E-4</v>
      </c>
      <c r="BY447" s="240">
        <f t="shared" ca="1" si="926"/>
        <v>7.7692535790365946E-5</v>
      </c>
      <c r="BZ447" s="240">
        <f t="shared" ca="1" si="927"/>
        <v>-2.104608074576385E-4</v>
      </c>
      <c r="CA447" s="240">
        <f t="shared" ca="1" si="928"/>
        <v>1.3870442152782417E-4</v>
      </c>
      <c r="CB447" s="240">
        <f t="shared" ca="1" si="929"/>
        <v>6.7844159979264221E-5</v>
      </c>
      <c r="CC447" s="240">
        <f t="shared" ca="1" si="930"/>
        <v>-2.0846215917347092E-4</v>
      </c>
      <c r="CD447" s="240">
        <f t="shared" ca="1" si="931"/>
        <v>1.4649777620378499E-4</v>
      </c>
      <c r="CE447" s="240">
        <f t="shared" ca="1" si="932"/>
        <v>5.7832341644331638E-5</v>
      </c>
      <c r="CF447" s="240">
        <f t="shared" ca="1" si="933"/>
        <v>-2.0596130728872452E-4</v>
      </c>
      <c r="CG447" s="240">
        <f t="shared" ca="1" si="934"/>
        <v>1.5393820490518562E-4</v>
      </c>
      <c r="CH447" s="240">
        <f t="shared" ca="1" si="935"/>
        <v>4.7681200132857179E-5</v>
      </c>
      <c r="CI447" s="240">
        <f t="shared" ca="1" si="936"/>
        <v>-2.0296427657464134E-4</v>
      </c>
      <c r="CJ447" s="240">
        <f t="shared" ca="1" si="937"/>
        <v>1.6100778298757122E-4</v>
      </c>
      <c r="CK447" s="240">
        <f t="shared" ca="1" si="938"/>
        <v>3.7415190433882727E-5</v>
      </c>
      <c r="CL447" s="240">
        <f t="shared" ca="1" si="939"/>
        <v>-1.9947828714071702E-4</v>
      </c>
      <c r="CM447" s="240">
        <f t="shared" ca="1" si="940"/>
        <v>1.6768947921812753E-4</v>
      </c>
      <c r="CN447" s="240">
        <f t="shared" ca="1" si="941"/>
        <v>2.7059044263975392E-5</v>
      </c>
      <c r="CO447" s="240">
        <f t="shared" ca="1" si="942"/>
        <v>-1.9551173704083851E-4</v>
      </c>
      <c r="CP447" s="240">
        <f t="shared" ca="1" si="943"/>
        <v>1.7396719680538001E-4</v>
      </c>
      <c r="CQ447" s="240">
        <f t="shared" ca="1" si="944"/>
        <v>1.6637710486337769E-5</v>
      </c>
      <c r="CR447" s="240">
        <f t="shared" ca="1" si="945"/>
        <v>-1.9107418204162058E-4</v>
      </c>
      <c r="CS447" s="240">
        <f t="shared" ca="1" si="946"/>
        <v>1.7982581217780512E-4</v>
      </c>
      <c r="CT447" s="240">
        <f t="shared" ca="1" si="947"/>
        <v>6.1762950068533132E-6</v>
      </c>
      <c r="CU447" s="240">
        <f t="shared" ca="1" si="948"/>
        <v>-1.8617631260174543E-4</v>
      </c>
      <c r="CV447" s="240">
        <f t="shared" ca="1" si="949"/>
        <v>1.8525121141781277E-4</v>
      </c>
      <c r="CW447" s="240">
        <f t="shared" ca="1" si="950"/>
        <v>-4.299999708288273E-6</v>
      </c>
      <c r="CX447" s="240">
        <f t="shared" ca="1" si="951"/>
        <v>-1.8082992811769069E-4</v>
      </c>
      <c r="CY447" s="240">
        <f t="shared" ca="1" si="952"/>
        <v>1.9023032426342221E-4</v>
      </c>
      <c r="CZ447" s="240">
        <f t="shared" ca="1" si="953"/>
        <v>-1.4765935347491055E-5</v>
      </c>
      <c r="DA447" s="240">
        <f t="shared" ca="1" si="954"/>
        <v>-1.7504790849796919E-4</v>
      </c>
      <c r="DB447" s="240">
        <f t="shared" ca="1" si="955"/>
        <v>1.9475115559567532E-4</v>
      </c>
      <c r="DC447" s="240">
        <f t="shared" ca="1" si="956"/>
        <v>-2.5196298555104596E-5</v>
      </c>
      <c r="DD447" s="240">
        <f t="shared" ca="1" si="957"/>
        <v>-1.6884418313429362E-4</v>
      </c>
      <c r="DE447" s="240">
        <f t="shared" ca="1" si="958"/>
        <v>1.9880281433590951E-4</v>
      </c>
      <c r="DF447" s="240">
        <f t="shared" ca="1" si="959"/>
        <v>-3.5565961672563741E-5</v>
      </c>
      <c r="DG447" s="240">
        <f t="shared" ca="1" si="960"/>
        <v>-1.6223369734444008E-4</v>
      </c>
      <c r="DH447" s="240">
        <f t="shared" ca="1" si="961"/>
        <v>2.0237553968334069E-4</v>
      </c>
      <c r="DI447" s="240">
        <f t="shared" ca="1" si="962"/>
        <v>-4.5849943273137409E-5</v>
      </c>
      <c r="DJ447" s="240">
        <f t="shared" ca="1" si="963"/>
        <v>-1.5523237636769417E-4</v>
      </c>
      <c r="DK447" s="240">
        <f t="shared" ca="1" si="964"/>
        <v>2.0546072462966912E-4</v>
      </c>
      <c r="DL447" s="240">
        <f t="shared" ca="1" si="965"/>
        <v>-5.6023468344391293E-5</v>
      </c>
      <c r="DM447" s="240">
        <f t="shared" ca="1" si="966"/>
        <v>-1.47857086999524E-4</v>
      </c>
      <c r="DN447" s="240">
        <f t="shared" ca="1" si="967"/>
        <v>2.0805093669413232E-4</v>
      </c>
      <c r="DO447" s="240">
        <f t="shared" ca="1" si="968"/>
        <v>-6.6062027973321405E-5</v>
      </c>
      <c r="DP447" s="240">
        <f t="shared" ca="1" si="969"/>
        <v>-1.4012559695802512E-4</v>
      </c>
      <c r="DQ447" s="240">
        <f t="shared" ca="1" si="970"/>
        <v>2.1013993582898931E-4</v>
      </c>
      <c r="DR447" s="240">
        <f t="shared" ca="1" si="971"/>
        <v>-7.5941438390519331E-5</v>
      </c>
      <c r="DS447" s="240">
        <f t="shared" ca="1" si="972"/>
        <v>-1.3205653207989709E-4</v>
      </c>
      <c r="DT447" s="240">
        <f t="shared" ca="1" si="973"/>
        <v>2.1172268945234869E-4</v>
      </c>
      <c r="DU447" s="240">
        <f t="shared" ca="1" si="974"/>
        <v>-8.5637899230944434E-5</v>
      </c>
      <c r="DV447" s="240">
        <f t="shared" ca="1" si="975"/>
        <v>-1.2366933144920727E-4</v>
      </c>
      <c r="DW447" s="240">
        <f t="shared" ca="1" si="976"/>
        <v>2.1279538457210089E-4</v>
      </c>
      <c r="DX447" s="240">
        <f t="shared" ca="1" si="977"/>
        <v>-9.5128050871128261E-5</v>
      </c>
      <c r="DY447" s="240">
        <f t="shared" ca="1" si="978"/>
        <v>-1.1498420056689729E-4</v>
      </c>
      <c r="DZ447" s="240">
        <f t="shared" ca="1" si="979"/>
        <v>2.133554369717442E-4</v>
      </c>
      <c r="EA447" s="240">
        <f t="shared" ca="1" si="980"/>
        <v>-1.0438903070453582E-4</v>
      </c>
      <c r="EB447" s="240">
        <f t="shared" ca="1" si="981"/>
        <v>-1.0602206267399503E-4</v>
      </c>
      <c r="EC447" s="240">
        <f t="shared" ca="1" si="982"/>
        <v>2.1340149743599344E-4</v>
      </c>
      <c r="ED447" s="240">
        <f t="shared" ca="1" si="983"/>
        <v>-1.1339852821957682E-4</v>
      </c>
      <c r="EE447" s="240">
        <f t="shared" ca="1" si="984"/>
        <v>-9.6804508345675101E-5</v>
      </c>
      <c r="EF447" s="240">
        <f t="shared" ca="1" si="985"/>
        <v>2.1293345500115584E-4</v>
      </c>
      <c r="EG447" s="240">
        <f t="shared" ca="1" si="986"/>
        <v>-1.2213483874759873E-4</v>
      </c>
      <c r="EH447" s="240">
        <f t="shared" ca="1" si="987"/>
        <v>-8.7353743477687864E-5</v>
      </c>
      <c r="EI447" s="240">
        <f t="shared" ca="1" si="988"/>
        <v>2.1195243722245237E-4</v>
      </c>
      <c r="EJ447" s="240">
        <f t="shared" ca="1" si="989"/>
        <v>-1.305769157513291E-4</v>
      </c>
      <c r="EK447" s="240">
        <f t="shared" ca="1" si="990"/>
        <v>-7.7692535790367694E-5</v>
      </c>
      <c r="EL447" s="240">
        <f t="shared" ca="1" si="991"/>
        <v>2.1046080745763883E-4</v>
      </c>
      <c r="EM447" s="240">
        <f t="shared" ca="1" si="992"/>
        <v>-1.3870442152781815E-4</v>
      </c>
      <c r="EN447" s="240">
        <f t="shared" ca="1" si="993"/>
        <v>-6.784415997926601E-5</v>
      </c>
      <c r="EO447" s="240">
        <f t="shared" ca="1" si="994"/>
        <v>2.0846215917347E-4</v>
      </c>
      <c r="EP447" s="240">
        <f t="shared" ca="1" si="995"/>
        <v>-1.4649777620378364E-4</v>
      </c>
      <c r="EQ447" s="240">
        <f t="shared" ca="1" si="996"/>
        <v>-5.7832341644327627E-5</v>
      </c>
      <c r="ER447" s="240">
        <f t="shared" ca="1" si="997"/>
        <v>2.0596130728872664E-4</v>
      </c>
      <c r="ES447" s="240">
        <f t="shared" ca="1" si="998"/>
        <v>-1.5393820490518432E-4</v>
      </c>
      <c r="ET447" s="240">
        <f t="shared" ca="1" si="999"/>
        <v>-4.7681200132853113E-5</v>
      </c>
      <c r="EU447" s="240">
        <f t="shared" ca="1" si="1000"/>
        <v>2.0296427657464194E-4</v>
      </c>
      <c r="EV447" s="240">
        <f t="shared" ca="1" si="1001"/>
        <v>-1.6100778298757396E-4</v>
      </c>
      <c r="EW447" s="240">
        <f t="shared" ca="1" si="1002"/>
        <v>-3.741519043389056E-5</v>
      </c>
      <c r="EX447" s="240">
        <f t="shared" ca="1" si="1003"/>
        <v>1.994782871407177E-4</v>
      </c>
      <c r="EY447" s="240">
        <f t="shared" ca="1" si="1004"/>
        <v>-1.6768947921812262E-4</v>
      </c>
      <c r="EZ447" s="240">
        <f t="shared" ca="1" si="1005"/>
        <v>-2.7059044263977262E-5</v>
      </c>
      <c r="FA447" s="240">
        <f t="shared" ca="1" si="1006"/>
        <v>1.9551173704083683E-4</v>
      </c>
      <c r="FB447" s="240">
        <f t="shared" ca="1" si="1007"/>
        <v>-1.7396719680537893E-4</v>
      </c>
      <c r="FC447" s="240">
        <f t="shared" ca="1" si="1008"/>
        <v>-1.6637710486339666E-5</v>
      </c>
      <c r="FD447" s="240">
        <f t="shared" ca="1" si="1009"/>
        <v>1.9107418204162413E-4</v>
      </c>
      <c r="FE447" s="240">
        <f t="shared" ca="1" si="1010"/>
        <v>-1.7982581217780412E-4</v>
      </c>
      <c r="FF447" s="240">
        <f t="shared" ca="1" si="1011"/>
        <v>-6.176295006849139E-6</v>
      </c>
      <c r="FG447" s="240">
        <f t="shared" ca="1" si="1012"/>
        <v>1.8617631260174636E-4</v>
      </c>
      <c r="FH447" s="240">
        <f t="shared" ca="1" si="1013"/>
        <v>-1.8525121141781185E-4</v>
      </c>
      <c r="FI447" s="240">
        <f t="shared" ca="1" si="1014"/>
        <v>4.2999997082803447E-6</v>
      </c>
      <c r="FJ447" s="240">
        <f t="shared" ca="1" si="1015"/>
        <v>1.808299281176917E-4</v>
      </c>
      <c r="FK447" s="240">
        <f t="shared" ca="1" si="1016"/>
        <v>-1.9023032426342411E-4</v>
      </c>
      <c r="FL447" s="240">
        <f t="shared" ca="1" si="1017"/>
        <v>1.4765935347489184E-5</v>
      </c>
      <c r="FM447" s="240">
        <f t="shared" ca="1" si="1018"/>
        <v>1.7504790849797027E-4</v>
      </c>
      <c r="FN447" s="240">
        <f t="shared" ca="1" si="1019"/>
        <v>-1.9475115559567209E-4</v>
      </c>
      <c r="FO447" s="240">
        <f t="shared" ca="1" si="1020"/>
        <v>2.5196298555102712E-5</v>
      </c>
      <c r="FP447" s="240">
        <f t="shared" ca="1" si="1021"/>
        <v>1.6884418313429107E-4</v>
      </c>
      <c r="FQ447" s="240">
        <f t="shared" ca="1" si="1022"/>
        <v>-1.988028143359088E-4</v>
      </c>
      <c r="FR447" s="240">
        <f t="shared" ca="1" si="1023"/>
        <v>3.5565961672561885E-5</v>
      </c>
      <c r="FS447" s="240">
        <f t="shared" ca="1" si="1024"/>
        <v>1.6223369734444525E-4</v>
      </c>
      <c r="FT447" s="240">
        <f t="shared" ca="1" si="1025"/>
        <v>-2.0237553968334012E-4</v>
      </c>
      <c r="FU447" s="240">
        <f t="shared" ca="1" si="1026"/>
        <v>4.5849943273141489E-5</v>
      </c>
      <c r="FV447" s="240">
        <f t="shared" ca="1" si="1027"/>
        <v>1.5523237636769544E-4</v>
      </c>
      <c r="FW447" s="240">
        <f t="shared" ca="1" si="1028"/>
        <v>-2.0546072462967026E-4</v>
      </c>
      <c r="FX447" s="240">
        <f t="shared" ca="1" si="1029"/>
        <v>5.6023468344383616E-5</v>
      </c>
      <c r="FY447" s="240">
        <f t="shared" ca="1" si="1030"/>
        <v>1.4785708699952536E-4</v>
      </c>
      <c r="FZ447" s="240">
        <f t="shared" ca="1" si="1031"/>
        <v>-2.0805093669413056E-4</v>
      </c>
      <c r="GA447" s="240">
        <f t="shared" ca="1" si="1032"/>
        <v>6.6062027973319603E-5</v>
      </c>
      <c r="GB447" s="240">
        <f t="shared" ca="1" si="1033"/>
        <v>1.4012559695802197E-4</v>
      </c>
      <c r="GC447" s="240">
        <f t="shared" ca="1" si="1034"/>
        <v>-2.1013993582898793E-4</v>
      </c>
      <c r="GD447" s="240">
        <f t="shared" ca="1" si="1035"/>
        <v>7.5941438390517569E-5</v>
      </c>
      <c r="GE447" s="240">
        <f t="shared" ca="1" si="1036"/>
        <v>1.3205653207990333E-4</v>
      </c>
      <c r="GF447" s="240">
        <f t="shared" ca="1" si="1037"/>
        <v>-2.1172268945234847E-4</v>
      </c>
      <c r="GG447" s="240">
        <f t="shared" ca="1" si="1038"/>
        <v>8.5637899230948269E-5</v>
      </c>
      <c r="GH447" s="240">
        <f t="shared" ca="1" si="1039"/>
        <v>1.2366933144920882E-4</v>
      </c>
      <c r="GI447" s="240">
        <f t="shared" ca="1" si="1040"/>
        <v>-2.1279538457210073E-4</v>
      </c>
      <c r="GJ447" s="240">
        <f t="shared" ca="1" si="1041"/>
        <v>9.5128050871126581E-5</v>
      </c>
      <c r="GK447" s="240">
        <f t="shared" ca="1" si="1042"/>
        <v>1.1498420056689889E-4</v>
      </c>
      <c r="GL447" s="240">
        <f t="shared" ca="1" si="1043"/>
        <v>-2.1335543697174414E-4</v>
      </c>
      <c r="GM447" s="240">
        <f t="shared" ca="1" si="1044"/>
        <v>1.0438903070453418E-4</v>
      </c>
      <c r="GN447" s="240">
        <f t="shared" ca="1" si="1045"/>
        <v>1.0602206267399667E-4</v>
      </c>
      <c r="GO447" s="240">
        <f t="shared" ca="1" si="1046"/>
        <v>-2.1340149743599346E-4</v>
      </c>
      <c r="GP447" s="240">
        <f t="shared" ca="1" si="1047"/>
        <v>1.1339852821957522E-4</v>
      </c>
      <c r="GQ447" s="240">
        <f t="shared" ca="1" si="1048"/>
        <v>9.6804508345676782E-5</v>
      </c>
      <c r="GR447" s="240">
        <f t="shared" ca="1" si="1049"/>
        <v>-2.12933455001156E-4</v>
      </c>
      <c r="GS447" s="240">
        <f t="shared" ca="1" si="1050"/>
        <v>1.2213483874759718E-4</v>
      </c>
      <c r="GT447" s="240">
        <f t="shared" ca="1" si="1051"/>
        <v>8.7353743477689599E-5</v>
      </c>
      <c r="GU447" s="240">
        <f t="shared" ca="1" si="1052"/>
        <v>-2.1195243722245256E-4</v>
      </c>
      <c r="GV447" s="240">
        <f t="shared" ca="1" si="1053"/>
        <v>1.3057691575132764E-4</v>
      </c>
      <c r="GW447" s="240">
        <f t="shared" ca="1" si="1054"/>
        <v>7.7692535790369456E-5</v>
      </c>
      <c r="GX447" s="240">
        <f t="shared" ca="1" si="1055"/>
        <v>-2.1046080745763912E-4</v>
      </c>
      <c r="GY447" s="240">
        <f t="shared" ca="1" si="1056"/>
        <v>1.3870442152781671E-4</v>
      </c>
      <c r="GZ447" s="240">
        <f t="shared" ca="1" si="1057"/>
        <v>6.7844159979267785E-5</v>
      </c>
      <c r="HA447" s="240">
        <f t="shared" ca="1" si="1058"/>
        <v>-2.0846215917347041E-4</v>
      </c>
      <c r="HB447" s="240">
        <f t="shared" ca="1" si="1059"/>
        <v>1.4649777620378226E-4</v>
      </c>
      <c r="HC447" s="240">
        <f t="shared" ca="1" si="1060"/>
        <v>5.7832341644329429E-5</v>
      </c>
      <c r="HD447" s="240">
        <f t="shared" ca="1" si="1061"/>
        <v>-2.0596130728872713E-4</v>
      </c>
      <c r="HE447" s="240">
        <f t="shared" ca="1" si="1062"/>
        <v>1.5393820490518302E-4</v>
      </c>
      <c r="HF447" s="240">
        <f t="shared" ca="1" si="1063"/>
        <v>4.7681200132854929E-5</v>
      </c>
      <c r="HG447" s="240">
        <f t="shared" ca="1" si="1064"/>
        <v>-2.029642765746425E-4</v>
      </c>
      <c r="HH447" s="240">
        <f t="shared" ca="1" si="1065"/>
        <v>1.6100778298757274E-4</v>
      </c>
      <c r="HI447" s="240">
        <f t="shared" ca="1" si="1066"/>
        <v>3.7415190433892403E-5</v>
      </c>
      <c r="HJ447" s="240">
        <f t="shared" ca="1" si="1067"/>
        <v>-1.9947828714071835E-4</v>
      </c>
      <c r="HK447" s="240">
        <f t="shared" ca="1" si="1068"/>
        <v>1.6768947921812146E-4</v>
      </c>
      <c r="HL447" s="240">
        <f t="shared" ca="1" si="1069"/>
        <v>2.7059044263979133E-5</v>
      </c>
      <c r="HM447" s="240">
        <f t="shared" ca="1" si="1070"/>
        <v>-1.9551173704083759E-4</v>
      </c>
      <c r="HN447" s="240">
        <f t="shared" ca="1" si="1071"/>
        <v>1.7396719680537784E-4</v>
      </c>
      <c r="HO447" s="240">
        <f t="shared" ca="1" si="1072"/>
        <v>1.663771048634155E-5</v>
      </c>
      <c r="HP447" s="240">
        <f t="shared" ca="1" si="1073"/>
        <v>-1.9107418204162497E-4</v>
      </c>
      <c r="HQ447" s="240">
        <f t="shared" ca="1" si="1074"/>
        <v>1.7982581217780309E-4</v>
      </c>
      <c r="HR447" s="240">
        <f t="shared" ca="1" si="1075"/>
        <v>6.1762950068510093E-6</v>
      </c>
      <c r="HS447" s="240">
        <f t="shared" ca="1" si="1076"/>
        <v>-1.8617631260174728E-4</v>
      </c>
      <c r="HT447" s="240">
        <f t="shared" ca="1" si="1077"/>
        <v>1.8525121141781088E-4</v>
      </c>
      <c r="HU447" s="240">
        <f t="shared" ca="1" si="1078"/>
        <v>-4.2999997082784609E-6</v>
      </c>
      <c r="HV447" s="240">
        <f t="shared" ca="1" si="1079"/>
        <v>-1.808299281176927E-4</v>
      </c>
      <c r="HW447" s="240">
        <f t="shared" ca="1" si="1080"/>
        <v>1.9023032426342324E-4</v>
      </c>
      <c r="HX447" s="240">
        <f t="shared" ca="1" si="1081"/>
        <v>-1.4765935347487301E-5</v>
      </c>
      <c r="HY447" s="240">
        <f t="shared" ca="1" si="1082"/>
        <v>-1.7504790849797133E-4</v>
      </c>
      <c r="HZ447" s="240">
        <f t="shared" ca="1" si="1083"/>
        <v>1.9475115559567131E-4</v>
      </c>
      <c r="IA447" s="240">
        <f t="shared" ca="1" si="1084"/>
        <v>-2.5196298555100842E-5</v>
      </c>
      <c r="IB447" s="240">
        <f t="shared" ca="1" si="1085"/>
        <v>-1.6884418313429223E-4</v>
      </c>
      <c r="IC447" s="240">
        <f t="shared" ca="1" si="1086"/>
        <v>1.988028143359081E-4</v>
      </c>
      <c r="ID447" s="240">
        <f t="shared" ca="1" si="1087"/>
        <v>-3.5565961672560042E-5</v>
      </c>
      <c r="IE447" s="240">
        <f t="shared" ca="1" si="1088"/>
        <v>1.0960418212576829E-4</v>
      </c>
      <c r="IF447" s="240">
        <f t="shared" ca="1" si="1089"/>
        <v>2.0237553968333949E-4</v>
      </c>
      <c r="IG447" s="240">
        <f t="shared" ca="1" si="1090"/>
        <v>-4.5849943273139652E-5</v>
      </c>
      <c r="IH447" s="240">
        <f t="shared" ca="1" si="1091"/>
        <v>-1.5523237636769674E-4</v>
      </c>
      <c r="II447" s="240">
        <f t="shared" ca="1" si="1092"/>
        <v>2.0546072462966975E-4</v>
      </c>
      <c r="IJ447" s="240">
        <f t="shared" ca="1" si="1093"/>
        <v>-5.6023468344381793E-5</v>
      </c>
      <c r="IK447" s="240">
        <f t="shared" ca="1" si="1094"/>
        <v>-1.4785708699952671E-4</v>
      </c>
      <c r="IL447" s="240">
        <f t="shared" ca="1" si="1095"/>
        <v>2.0805093669413013E-4</v>
      </c>
      <c r="IM447" s="240">
        <f t="shared" ca="1" si="1096"/>
        <v>-6.6062027973317841E-5</v>
      </c>
      <c r="IN447" s="240">
        <f t="shared" ca="1" si="1097"/>
        <v>-1.4012559695802338E-4</v>
      </c>
      <c r="IO447" s="240">
        <f t="shared" ca="1" si="1098"/>
        <v>2.1013993582898763E-4</v>
      </c>
      <c r="IP447" s="240">
        <f t="shared" ca="1" si="1099"/>
        <v>-7.5941438390504477E-5</v>
      </c>
      <c r="IQ447" s="240">
        <f t="shared" ca="1" si="1100"/>
        <v>-1.320565320798953E-4</v>
      </c>
      <c r="IR447" s="240">
        <f t="shared" ca="1" si="1101"/>
        <v>2.1172268945234826E-4</v>
      </c>
      <c r="IS447" s="240">
        <f t="shared" ca="1" si="1102"/>
        <v>-8.5637899230935421E-5</v>
      </c>
      <c r="IT447" s="240">
        <f t="shared" ca="1" si="1103"/>
        <v>-1.2366933144920044E-4</v>
      </c>
      <c r="IU447" s="240">
        <f t="shared" ca="1" si="1104"/>
        <v>2.1279538457210056E-4</v>
      </c>
      <c r="IV447" s="240">
        <f t="shared" ca="1" si="1105"/>
        <v>-9.51280508711249E-5</v>
      </c>
      <c r="IW447" s="240">
        <f t="shared" ca="1" si="1106"/>
        <v>-1.1498420056689024E-4</v>
      </c>
      <c r="IX447" s="240">
        <f t="shared" ca="1" si="1107"/>
        <v>2.1335543697174409E-4</v>
      </c>
      <c r="IY447" s="240">
        <f t="shared" ca="1" si="1108"/>
        <v>-1.0438903070453254E-4</v>
      </c>
      <c r="IZ447" s="240">
        <f t="shared" ca="1" si="1109"/>
        <v>-1.0602206267400885E-4</v>
      </c>
      <c r="JA447" s="240">
        <f t="shared" ca="1" si="1110"/>
        <v>2.1340149743599325E-4</v>
      </c>
      <c r="JB447" s="240">
        <f t="shared" ca="1" si="1111"/>
        <v>-1.1339852821957362E-4</v>
      </c>
    </row>
    <row r="448" spans="2:262">
      <c r="B448" s="248">
        <v>87</v>
      </c>
      <c r="C448" s="247">
        <f t="shared" si="1112"/>
        <v>1.6992187500000011E-3</v>
      </c>
      <c r="D448" s="244">
        <f t="shared" ca="1" si="855"/>
        <v>11.446874312531873</v>
      </c>
      <c r="E448" s="243">
        <f ca="1">CO361</f>
        <v>-0.55312568746812607</v>
      </c>
      <c r="F448" s="242">
        <v>87</v>
      </c>
      <c r="G448" s="240">
        <f t="shared" ca="1" si="856"/>
        <v>-2.1415618147403059E-4</v>
      </c>
      <c r="H448" s="240">
        <f t="shared" ca="1" si="857"/>
        <v>5.7657723694831513E-4</v>
      </c>
      <c r="I448" s="240">
        <f t="shared" ca="1" si="858"/>
        <v>-4.0277871742282423E-4</v>
      </c>
      <c r="J448" s="240">
        <f t="shared" ca="1" si="859"/>
        <v>-1.4560592662353806E-4</v>
      </c>
      <c r="K448" s="240">
        <f t="shared" ca="1" si="860"/>
        <v>5.5857636579292034E-4</v>
      </c>
      <c r="L448" s="240">
        <f t="shared" ca="1" si="861"/>
        <v>-4.5206812582525584E-4</v>
      </c>
      <c r="M448" s="240">
        <f t="shared" ca="1" si="862"/>
        <v>-7.4865623106255906E-5</v>
      </c>
      <c r="N448" s="240">
        <f t="shared" ca="1" si="863"/>
        <v>5.3217398617167789E-4</v>
      </c>
      <c r="O448" s="240">
        <f t="shared" ca="1" si="864"/>
        <v>-4.9455800882909813E-4</v>
      </c>
      <c r="P448" s="240">
        <f t="shared" ca="1" si="865"/>
        <v>-2.999270932338362E-6</v>
      </c>
      <c r="Q448" s="240">
        <f t="shared" ca="1" si="866"/>
        <v>4.9776721444949449E-4</v>
      </c>
      <c r="R448" s="240">
        <f t="shared" ca="1" si="867"/>
        <v>-5.2960927904427977E-4</v>
      </c>
      <c r="S448" s="240">
        <f t="shared" ca="1" si="868"/>
        <v>6.8912193068128535E-5</v>
      </c>
      <c r="T448" s="240">
        <f t="shared" ca="1" si="869"/>
        <v>4.558735604989832E-4</v>
      </c>
      <c r="U448" s="241">
        <f t="shared" ca="1" si="870"/>
        <v>-5.5669473274095292E-4</v>
      </c>
      <c r="V448" s="240">
        <f t="shared" ca="1" si="871"/>
        <v>1.3978715354120367E-4</v>
      </c>
      <c r="W448" s="240">
        <f t="shared" ca="1" si="872"/>
        <v>4.0712314387028126E-4</v>
      </c>
      <c r="X448" s="240">
        <f t="shared" ca="1" si="873"/>
        <v>-5.7540697948430799E-4</v>
      </c>
      <c r="Y448" s="240">
        <f t="shared" ca="1" si="874"/>
        <v>2.0855958511077597E-4</v>
      </c>
      <c r="Z448" s="240">
        <f t="shared" ca="1" si="875"/>
        <v>3.5224921620649439E-4</v>
      </c>
      <c r="AA448" s="240">
        <f t="shared" ca="1" si="876"/>
        <v>-5.8546456966591812E-4</v>
      </c>
      <c r="AB448" s="240">
        <f t="shared" ca="1" si="877"/>
        <v>2.7419508639248244E-4</v>
      </c>
      <c r="AC448" s="240">
        <f t="shared" ca="1" si="878"/>
        <v>2.9207713245648563E-4</v>
      </c>
      <c r="AD448" s="240">
        <f t="shared" ca="1" si="879"/>
        <v>-5.8671622776782124E-4</v>
      </c>
      <c r="AE448" s="240">
        <f t="shared" ca="1" si="880"/>
        <v>3.3570643835335227E-4</v>
      </c>
      <c r="AF448" s="240">
        <f t="shared" ca="1" si="881"/>
        <v>2.2751193676818305E-4</v>
      </c>
      <c r="AG448" s="240">
        <f t="shared" ca="1" si="882"/>
        <v>-5.7914312768711789E-4</v>
      </c>
      <c r="AH448" s="240">
        <f t="shared" ca="1" si="883"/>
        <v>3.9216845300496875E-4</v>
      </c>
      <c r="AI448" s="240">
        <f t="shared" ca="1" si="884"/>
        <v>1.5952474978218941E-4</v>
      </c>
      <c r="AJ448" s="240">
        <f t="shared" ca="1" si="885"/>
        <v>-5.628591758980821E-4</v>
      </c>
      <c r="AK448" s="240">
        <f t="shared" ca="1" si="886"/>
        <v>4.4273188909198561E-4</v>
      </c>
      <c r="AL448" s="240">
        <f t="shared" ca="1" si="887"/>
        <v>8.9138162073422987E-5</v>
      </c>
      <c r="AM448" s="240">
        <f t="shared" ca="1" si="888"/>
        <v>-5.3810929819276838E-4</v>
      </c>
      <c r="AN448" s="240">
        <f t="shared" ca="1" si="889"/>
        <v>4.8663622547106915E-4</v>
      </c>
      <c r="AO448" s="240">
        <f t="shared" ca="1" si="890"/>
        <v>1.7410853437036899E-5</v>
      </c>
      <c r="AP448" s="240">
        <f t="shared" ca="1" si="891"/>
        <v>-5.0526575576910937E-4</v>
      </c>
      <c r="AQ448" s="240">
        <f t="shared" ca="1" si="892"/>
        <v>5.2322110005681834E-4</v>
      </c>
      <c r="AR448" s="240">
        <f t="shared" ca="1" si="893"/>
        <v>-5.4578330641101173E-5</v>
      </c>
      <c r="AS448" s="240">
        <f t="shared" ca="1" si="894"/>
        <v>-4.6482254607601827E-4</v>
      </c>
      <c r="AT448" s="240">
        <f t="shared" ca="1" si="895"/>
        <v>5.5193624228216248E-4</v>
      </c>
      <c r="AU448" s="240">
        <f t="shared" ca="1" si="896"/>
        <v>-1.2574660582475447E-4</v>
      </c>
      <c r="AV448" s="240">
        <f t="shared" ca="1" si="897"/>
        <v>-4.1738797263191389E-4</v>
      </c>
      <c r="AW448" s="240">
        <f t="shared" ca="1" si="898"/>
        <v>5.7234974967990192E-4</v>
      </c>
      <c r="AX448" s="240">
        <f t="shared" ca="1" si="899"/>
        <v>-1.9502353501153026E-4</v>
      </c>
      <c r="AY448" s="240">
        <f t="shared" ca="1" si="900"/>
        <v>-3.6367549557362959E-4</v>
      </c>
      <c r="AZ448" s="240">
        <f t="shared" ca="1" si="901"/>
        <v>5.8415458409783404E-4</v>
      </c>
      <c r="BA448" s="240">
        <f t="shared" ca="1" si="902"/>
        <v>-2.613671287033309E-4</v>
      </c>
      <c r="BB448" s="240">
        <f t="shared" ca="1" si="903"/>
        <v>-3.0449300055182212E-4</v>
      </c>
      <c r="BC448" s="240">
        <f t="shared" ca="1" si="904"/>
        <v>5.8717318983834022E-4</v>
      </c>
      <c r="BD448" s="240">
        <f t="shared" ca="1" si="905"/>
        <v>-3.2377951749822852E-4</v>
      </c>
      <c r="BE448" s="240">
        <f t="shared" ca="1" si="906"/>
        <v>-2.4073064737884425E-4</v>
      </c>
      <c r="BF448" s="240">
        <f t="shared" ca="1" si="907"/>
        <v>5.8136016426135772E-4</v>
      </c>
      <c r="BG448" s="240">
        <f t="shared" ca="1" si="908"/>
        <v>-3.813219609751495E-4</v>
      </c>
      <c r="BH448" s="240">
        <f t="shared" ca="1" si="909"/>
        <v>-1.7334748119658856E-4</v>
      </c>
      <c r="BI448" s="240">
        <f t="shared" ca="1" si="910"/>
        <v>5.668029406823451E-4</v>
      </c>
      <c r="BJ448" s="240">
        <f t="shared" ca="1" si="911"/>
        <v>-4.33128967223533E-4</v>
      </c>
      <c r="BK448" s="240">
        <f t="shared" ca="1" si="912"/>
        <v>-1.0335700754484555E-4</v>
      </c>
      <c r="BL448" s="240">
        <f t="shared" ca="1" si="913"/>
        <v>5.4372047329382842E-4</v>
      </c>
      <c r="BM448" s="240">
        <f t="shared" ca="1" si="914"/>
        <v>-4.7842131064732018E-4</v>
      </c>
      <c r="BN448" s="240">
        <f t="shared" ca="1" si="915"/>
        <v>-3.1811948294658751E-5</v>
      </c>
      <c r="BO448" s="240">
        <f t="shared" ca="1" si="916"/>
        <v>5.1245994389055648E-4</v>
      </c>
      <c r="BP448" s="240">
        <f t="shared" ca="1" si="917"/>
        <v>-5.165177522431807E-4</v>
      </c>
      <c r="BQ448" s="240">
        <f t="shared" ca="1" si="918"/>
        <v>4.0211592268506765E-5</v>
      </c>
      <c r="BR448" s="240">
        <f t="shared" ca="1" si="919"/>
        <v>4.7349153993212894E-4</v>
      </c>
      <c r="BS448" s="240">
        <f t="shared" ca="1" si="920"/>
        <v>-5.4684528606924665E-4</v>
      </c>
      <c r="BT448" s="240">
        <f t="shared" ca="1" si="921"/>
        <v>1.1163031305491664E-4</v>
      </c>
      <c r="BU448" s="240">
        <f t="shared" ca="1" si="922"/>
        <v>4.2740138248597448E-4</v>
      </c>
      <c r="BV448" s="240">
        <f t="shared" ca="1" si="923"/>
        <v>-5.6894775778782315E-4</v>
      </c>
      <c r="BW448" s="240">
        <f t="shared" ca="1" si="924"/>
        <v>1.813700100271971E-4</v>
      </c>
      <c r="BX448" s="240">
        <f t="shared" ca="1" si="925"/>
        <v>3.7488271042092092E-4</v>
      </c>
      <c r="BY448" s="240">
        <f t="shared" ca="1" si="926"/>
        <v>-5.8249272565123538E-4</v>
      </c>
      <c r="BZ448" s="240">
        <f t="shared" ca="1" si="927"/>
        <v>2.4838173322899498E-4</v>
      </c>
      <c r="CA448" s="240">
        <f t="shared" ca="1" si="928"/>
        <v>3.167254534493562E-4</v>
      </c>
      <c r="CB448" s="240">
        <f t="shared" ca="1" si="929"/>
        <v>-5.8727646073512016E-4</v>
      </c>
      <c r="CC448" s="240">
        <f t="shared" ca="1" si="930"/>
        <v>3.1165756396867034E-4</v>
      </c>
      <c r="CD448" s="240">
        <f t="shared" ca="1" si="931"/>
        <v>2.5380435084903054E-4</v>
      </c>
      <c r="CE448" s="240">
        <f t="shared" ca="1" si="932"/>
        <v>-5.8322701121110319E-4</v>
      </c>
      <c r="CF448" s="240">
        <f t="shared" ca="1" si="933"/>
        <v>3.7024577485457878E-4</v>
      </c>
      <c r="CG448" s="240">
        <f t="shared" ca="1" si="934"/>
        <v>1.8706579457019066E-4</v>
      </c>
      <c r="CH448" s="240">
        <f t="shared" ca="1" si="935"/>
        <v>-5.7040528456926373E-4</v>
      </c>
      <c r="CI448" s="240">
        <f t="shared" ca="1" si="936"/>
        <v>4.2326514466096564E-4</v>
      </c>
      <c r="CJ448" s="240">
        <f t="shared" ca="1" si="937"/>
        <v>1.1751359461969061E-4</v>
      </c>
      <c r="CK448" s="240">
        <f t="shared" ca="1" si="938"/>
        <v>-5.4900413151279714E-4</v>
      </c>
      <c r="CL448" s="240">
        <f t="shared" ca="1" si="939"/>
        <v>4.699182127153623E-4</v>
      </c>
      <c r="CM448" s="240">
        <f t="shared" ca="1" si="940"/>
        <v>4.6193880824169824E-5</v>
      </c>
      <c r="CN448" s="240">
        <f t="shared" ca="1" si="941"/>
        <v>-5.1934544530391131E-4</v>
      </c>
      <c r="CO448" s="240">
        <f t="shared" ca="1" si="942"/>
        <v>5.0950327344943445E-4</v>
      </c>
      <c r="CP448" s="240">
        <f t="shared" ca="1" si="943"/>
        <v>-2.5820631936346371E-5</v>
      </c>
      <c r="CQ448" s="240">
        <f t="shared" ca="1" si="944"/>
        <v>-4.8187532018957352E-4</v>
      </c>
      <c r="CR448" s="240">
        <f t="shared" ca="1" si="945"/>
        <v>5.4142493070385858E-4</v>
      </c>
      <c r="CS448" s="240">
        <f t="shared" ca="1" si="946"/>
        <v>-9.7446778358629071E-5</v>
      </c>
      <c r="CT448" s="240">
        <f t="shared" ca="1" si="947"/>
        <v>-4.3715734172879265E-4</v>
      </c>
      <c r="CU448" s="240">
        <f t="shared" ca="1" si="948"/>
        <v>5.6520305304078174E-4</v>
      </c>
      <c r="CV448" s="240">
        <f t="shared" ca="1" si="949"/>
        <v>-1.6760723453068508E-4</v>
      </c>
      <c r="CW448" s="240">
        <f t="shared" ca="1" si="950"/>
        <v>-3.8586410994124115E-4</v>
      </c>
      <c r="CX448" s="240">
        <f t="shared" ca="1" si="951"/>
        <v>5.8047999536751092E-4</v>
      </c>
      <c r="CY448" s="240">
        <f t="shared" ca="1" si="952"/>
        <v>-2.3524672188615306E-4</v>
      </c>
      <c r="CZ448" s="240">
        <f t="shared" ca="1" si="953"/>
        <v>-3.2876712277685264E-4</v>
      </c>
      <c r="DA448" s="240">
        <f t="shared" ca="1" si="954"/>
        <v>5.8702597825163456E-4</v>
      </c>
      <c r="DB448" s="240">
        <f t="shared" ca="1" si="955"/>
        <v>-2.9934787957618298E-4</v>
      </c>
      <c r="DC448" s="240">
        <f t="shared" ca="1" si="956"/>
        <v>-2.667251720686138E-4</v>
      </c>
      <c r="DD448" s="240">
        <f t="shared" ca="1" si="957"/>
        <v>5.8474254401755764E-4</v>
      </c>
      <c r="DE448" s="240">
        <f t="shared" ca="1" si="958"/>
        <v>-3.5894656652362328E-4</v>
      </c>
      <c r="DF448" s="240">
        <f t="shared" ca="1" si="959"/>
        <v>-2.0067142650398429E-4</v>
      </c>
      <c r="DG448" s="240">
        <f t="shared" ca="1" si="960"/>
        <v>5.73664037641591E-4</v>
      </c>
      <c r="DH448" s="240">
        <f t="shared" ca="1" si="961"/>
        <v>-4.1314636300215761E-4</v>
      </c>
      <c r="DI448" s="240">
        <f t="shared" ca="1" si="962"/>
        <v>-1.3159939589925298E-4</v>
      </c>
      <c r="DJ448" s="240">
        <f t="shared" ca="1" si="963"/>
        <v>5.5395709017152606E-4</v>
      </c>
      <c r="DK448" s="240">
        <f t="shared" ca="1" si="964"/>
        <v>-4.6113205362343843E-4</v>
      </c>
      <c r="DL448" s="240">
        <f t="shared" ca="1" si="965"/>
        <v>-6.0547987887156235E-5</v>
      </c>
      <c r="DM448" s="240">
        <f t="shared" ca="1" si="966"/>
        <v>5.2591811244059189E-4</v>
      </c>
      <c r="DN448" s="240">
        <f t="shared" ca="1" si="967"/>
        <v>-5.0218188893530816E-4</v>
      </c>
      <c r="DO448" s="240">
        <f t="shared" ca="1" si="968"/>
        <v>1.1414118221003146E-5</v>
      </c>
      <c r="DP448" s="240">
        <f t="shared" ca="1" si="969"/>
        <v>4.8996883677261476E-4</v>
      </c>
      <c r="DQ448" s="240">
        <f t="shared" ca="1" si="970"/>
        <v>-5.3567844120540255E-4</v>
      </c>
      <c r="DR448" s="240">
        <f t="shared" ca="1" si="971"/>
        <v>8.3204545366827895E-5</v>
      </c>
      <c r="DS448" s="240">
        <f t="shared" ca="1" si="972"/>
        <v>4.4664997373533008E-4</v>
      </c>
      <c r="DT448" s="240">
        <f t="shared" ca="1" si="973"/>
        <v>-5.6111789110889205E-4</v>
      </c>
      <c r="DU448" s="240">
        <f t="shared" ca="1" si="974"/>
        <v>1.5374349870332987E-4</v>
      </c>
      <c r="DV448" s="240">
        <f t="shared" ca="1" si="975"/>
        <v>3.9661307935009608E-4</v>
      </c>
      <c r="DW448" s="240">
        <f t="shared" ca="1" si="976"/>
        <v>-5.7811760564012221E-4</v>
      </c>
      <c r="DX448" s="240">
        <f t="shared" ca="1" si="977"/>
        <v>2.2197000671447294E-4</v>
      </c>
      <c r="DY448" s="240">
        <f t="shared" ca="1" si="978"/>
        <v>3.4061075508296933E-4</v>
      </c>
      <c r="DZ448" s="240">
        <f t="shared" ca="1" si="979"/>
        <v>-5.8642189326916518E-4</v>
      </c>
      <c r="EA448" s="240">
        <f t="shared" ca="1" si="980"/>
        <v>2.8685787921439124E-4</v>
      </c>
      <c r="EB448" s="240">
        <f t="shared" ca="1" si="981"/>
        <v>2.7948532801805412E-4</v>
      </c>
      <c r="EC448" s="240">
        <f t="shared" ca="1" si="982"/>
        <v>-5.8590584978042805E-4</v>
      </c>
      <c r="ED448" s="240">
        <f t="shared" ca="1" si="983"/>
        <v>3.4743114220287056E-4</v>
      </c>
      <c r="EE448" s="240">
        <f t="shared" ca="1" si="984"/>
        <v>2.1415618147405539E-4</v>
      </c>
      <c r="EF448" s="240">
        <f t="shared" ca="1" si="985"/>
        <v>-5.7657723694831578E-4</v>
      </c>
      <c r="EG448" s="240">
        <f t="shared" ca="1" si="986"/>
        <v>4.0277871742281474E-4</v>
      </c>
      <c r="EH448" s="240">
        <f t="shared" ca="1" si="987"/>
        <v>1.4560592662356026E-4</v>
      </c>
      <c r="EI448" s="240">
        <f t="shared" ca="1" si="988"/>
        <v>-5.5857636579293064E-4</v>
      </c>
      <c r="EJ448" s="240">
        <f t="shared" ca="1" si="989"/>
        <v>4.5206812582524982E-4</v>
      </c>
      <c r="EK448" s="240">
        <f t="shared" ca="1" si="990"/>
        <v>7.4865623106274445E-5</v>
      </c>
      <c r="EL448" s="240">
        <f t="shared" ca="1" si="991"/>
        <v>-5.3217398617169036E-4</v>
      </c>
      <c r="EM448" s="240">
        <f t="shared" ca="1" si="992"/>
        <v>4.9455800882909477E-4</v>
      </c>
      <c r="EN448" s="240">
        <f t="shared" ca="1" si="993"/>
        <v>2.9992709323550587E-6</v>
      </c>
      <c r="EO448" s="240">
        <f t="shared" ca="1" si="994"/>
        <v>-4.9776721444950772E-4</v>
      </c>
      <c r="EP448" s="240">
        <f t="shared" ca="1" si="995"/>
        <v>5.2960927904427879E-4</v>
      </c>
      <c r="EQ448" s="240">
        <f t="shared" ca="1" si="996"/>
        <v>-6.8912193068116067E-5</v>
      </c>
      <c r="ER448" s="240">
        <f t="shared" ca="1" si="997"/>
        <v>-4.5587356049899642E-4</v>
      </c>
      <c r="ES448" s="240">
        <f t="shared" ca="1" si="998"/>
        <v>5.566947327409423E-4</v>
      </c>
      <c r="ET448" s="240">
        <f t="shared" ca="1" si="999"/>
        <v>-1.3978715354119559E-4</v>
      </c>
      <c r="EU448" s="240">
        <f t="shared" ca="1" si="1000"/>
        <v>-4.0712314387029329E-4</v>
      </c>
      <c r="EV448" s="240">
        <f t="shared" ca="1" si="1001"/>
        <v>5.7540697948430214E-4</v>
      </c>
      <c r="EW448" s="240">
        <f t="shared" ca="1" si="1002"/>
        <v>-2.085595851107721E-4</v>
      </c>
      <c r="EX448" s="240">
        <f t="shared" ca="1" si="1003"/>
        <v>-3.5224921620650768E-4</v>
      </c>
      <c r="EY448" s="240">
        <f t="shared" ca="1" si="1004"/>
        <v>5.8546456966591617E-4</v>
      </c>
      <c r="EZ448" s="240">
        <f t="shared" ca="1" si="1005"/>
        <v>-2.7419508639248244E-4</v>
      </c>
      <c r="FA448" s="240">
        <f t="shared" ca="1" si="1006"/>
        <v>-2.9207713245649647E-4</v>
      </c>
      <c r="FB448" s="240">
        <f t="shared" ca="1" si="1007"/>
        <v>5.8671622776782211E-4</v>
      </c>
      <c r="FC448" s="240">
        <f t="shared" ca="1" si="1008"/>
        <v>-3.3570643835332826E-4</v>
      </c>
      <c r="FD448" s="240">
        <f t="shared" ca="1" si="1009"/>
        <v>-2.2751193676819078E-4</v>
      </c>
      <c r="FE448" s="240">
        <f t="shared" ca="1" si="1010"/>
        <v>5.791431276871207E-4</v>
      </c>
      <c r="FF448" s="240">
        <f t="shared" ca="1" si="1011"/>
        <v>-3.921684530049501E-4</v>
      </c>
      <c r="FG448" s="240">
        <f t="shared" ca="1" si="1012"/>
        <v>-1.5952474978219342E-4</v>
      </c>
      <c r="FH448" s="240">
        <f t="shared" ca="1" si="1013"/>
        <v>5.6285917589808676E-4</v>
      </c>
      <c r="FI448" s="240">
        <f t="shared" ca="1" si="1014"/>
        <v>-4.4273188909196918E-4</v>
      </c>
      <c r="FJ448" s="240">
        <f t="shared" ca="1" si="1015"/>
        <v>-8.9138162073422987E-5</v>
      </c>
      <c r="FK448" s="240">
        <f t="shared" ca="1" si="1016"/>
        <v>5.3810929819277174E-4</v>
      </c>
      <c r="FL448" s="240">
        <f t="shared" ca="1" si="1017"/>
        <v>-4.8663622547105972E-4</v>
      </c>
      <c r="FM448" s="240">
        <f t="shared" ca="1" si="1018"/>
        <v>-1.7410853437070293E-5</v>
      </c>
      <c r="FN448" s="240">
        <f t="shared" ca="1" si="1019"/>
        <v>5.052657557691136E-4</v>
      </c>
      <c r="FO448" s="240">
        <f t="shared" ca="1" si="1020"/>
        <v>-5.2322110005681075E-4</v>
      </c>
      <c r="FP448" s="240">
        <f t="shared" ca="1" si="1021"/>
        <v>5.4578330641076291E-5</v>
      </c>
      <c r="FQ448" s="240">
        <f t="shared" ca="1" si="1022"/>
        <v>4.6482254607601827E-4</v>
      </c>
      <c r="FR448" s="240">
        <f t="shared" ca="1" si="1023"/>
        <v>-5.5193624228215684E-4</v>
      </c>
      <c r="FS448" s="240">
        <f t="shared" ca="1" si="1024"/>
        <v>1.2574660582472999E-4</v>
      </c>
      <c r="FT448" s="240">
        <f t="shared" ca="1" si="1025"/>
        <v>4.1738797263193736E-4</v>
      </c>
      <c r="FU448" s="240">
        <f t="shared" ca="1" si="1026"/>
        <v>-5.7234974967990018E-4</v>
      </c>
      <c r="FV448" s="240">
        <f t="shared" ca="1" si="1027"/>
        <v>1.9502353501151451E-4</v>
      </c>
      <c r="FW448" s="240">
        <f t="shared" ca="1" si="1028"/>
        <v>3.6367549557364933E-4</v>
      </c>
      <c r="FX448" s="240">
        <f t="shared" ca="1" si="1029"/>
        <v>-5.8415458409783328E-4</v>
      </c>
      <c r="FY448" s="240">
        <f t="shared" ca="1" si="1030"/>
        <v>2.61367128703316E-4</v>
      </c>
      <c r="FZ448" s="240">
        <f t="shared" ca="1" si="1031"/>
        <v>3.0449300055184348E-4</v>
      </c>
      <c r="GA448" s="240">
        <f t="shared" ca="1" si="1032"/>
        <v>-5.8717318983834022E-4</v>
      </c>
      <c r="GB448" s="240">
        <f t="shared" ca="1" si="1033"/>
        <v>3.2377951749822153E-4</v>
      </c>
      <c r="GC448" s="240">
        <f t="shared" ca="1" si="1034"/>
        <v>2.407306473788671E-4</v>
      </c>
      <c r="GD448" s="240">
        <f t="shared" ca="1" si="1035"/>
        <v>-5.8136016426136249E-4</v>
      </c>
      <c r="GE448" s="240">
        <f t="shared" ca="1" si="1036"/>
        <v>3.8132196097514316E-4</v>
      </c>
      <c r="GF448" s="240">
        <f t="shared" ca="1" si="1037"/>
        <v>1.733474811966045E-4</v>
      </c>
      <c r="GG448" s="240">
        <f t="shared" ca="1" si="1038"/>
        <v>-5.6680294068235161E-4</v>
      </c>
      <c r="GH448" s="240">
        <f t="shared" ca="1" si="1039"/>
        <v>4.33128967223533E-4</v>
      </c>
      <c r="GI448" s="240">
        <f t="shared" ca="1" si="1040"/>
        <v>1.03357007544862E-4</v>
      </c>
      <c r="GJ448" s="240">
        <f t="shared" ca="1" si="1041"/>
        <v>-5.4372047329383786E-4</v>
      </c>
      <c r="GK448" s="240">
        <f t="shared" ca="1" si="1042"/>
        <v>4.7842131064732018E-4</v>
      </c>
      <c r="GL448" s="240">
        <f t="shared" ca="1" si="1043"/>
        <v>3.1811948294675394E-5</v>
      </c>
      <c r="GM448" s="240">
        <f t="shared" ca="1" si="1044"/>
        <v>-5.1245994389056472E-4</v>
      </c>
      <c r="GN448" s="240">
        <f t="shared" ca="1" si="1045"/>
        <v>5.1651775224316487E-4</v>
      </c>
      <c r="GO448" s="240">
        <f t="shared" ca="1" si="1046"/>
        <v>-4.0211592268506765E-5</v>
      </c>
      <c r="GP448" s="240">
        <f t="shared" ca="1" si="1047"/>
        <v>-4.734915399321388E-4</v>
      </c>
      <c r="GQ448" s="240">
        <f t="shared" ca="1" si="1048"/>
        <v>5.468452860692345E-4</v>
      </c>
      <c r="GR448" s="240">
        <f t="shared" ca="1" si="1049"/>
        <v>-1.1163031305491664E-4</v>
      </c>
      <c r="GS448" s="240">
        <f t="shared" ca="1" si="1050"/>
        <v>-4.2740138248598591E-4</v>
      </c>
      <c r="GT448" s="240">
        <f t="shared" ca="1" si="1051"/>
        <v>5.6894775778781903E-4</v>
      </c>
      <c r="GU448" s="240">
        <f t="shared" ca="1" si="1052"/>
        <v>-1.8137001002716538E-4</v>
      </c>
      <c r="GV448" s="240">
        <f t="shared" ca="1" si="1053"/>
        <v>-3.7488271042093372E-4</v>
      </c>
      <c r="GW448" s="240">
        <f t="shared" ca="1" si="1054"/>
        <v>5.8249272565123311E-4</v>
      </c>
      <c r="GX448" s="240">
        <f t="shared" ca="1" si="1055"/>
        <v>-2.4838173322896473E-4</v>
      </c>
      <c r="GY448" s="240">
        <f t="shared" ca="1" si="1056"/>
        <v>-3.167254534493562E-4</v>
      </c>
      <c r="GZ448" s="240">
        <f t="shared" ca="1" si="1057"/>
        <v>5.8727646073512016E-4</v>
      </c>
      <c r="HA448" s="240">
        <f t="shared" ca="1" si="1058"/>
        <v>-3.1165756396864198E-4</v>
      </c>
      <c r="HB448" s="240">
        <f t="shared" ca="1" si="1059"/>
        <v>-2.5380435084903054E-4</v>
      </c>
      <c r="HC448" s="240">
        <f t="shared" ca="1" si="1060"/>
        <v>5.8322701121110514E-4</v>
      </c>
      <c r="HD448" s="240">
        <f t="shared" ca="1" si="1061"/>
        <v>-3.7024577485456582E-4</v>
      </c>
      <c r="HE448" s="240">
        <f t="shared" ca="1" si="1062"/>
        <v>-1.8706579457022235E-4</v>
      </c>
      <c r="HF448" s="240">
        <f t="shared" ca="1" si="1063"/>
        <v>5.7040528456926774E-4</v>
      </c>
      <c r="HG448" s="240">
        <f t="shared" ca="1" si="1064"/>
        <v>-4.2326514466095404E-4</v>
      </c>
      <c r="HH448" s="240">
        <f t="shared" ca="1" si="1065"/>
        <v>-1.1751359461972328E-4</v>
      </c>
      <c r="HI448" s="240">
        <f t="shared" ca="1" si="1066"/>
        <v>5.4900413151279714E-4</v>
      </c>
      <c r="HJ448" s="240">
        <f t="shared" ca="1" si="1067"/>
        <v>-4.6991821271535222E-4</v>
      </c>
      <c r="HK448" s="240">
        <f t="shared" ca="1" si="1068"/>
        <v>-4.6193880824186521E-5</v>
      </c>
      <c r="HL448" s="240">
        <f t="shared" ca="1" si="1069"/>
        <v>5.1934544530391131E-4</v>
      </c>
      <c r="HM448" s="240">
        <f t="shared" ca="1" si="1070"/>
        <v>-5.0950327344942621E-4</v>
      </c>
      <c r="HN448" s="240">
        <f t="shared" ca="1" si="1071"/>
        <v>2.5820631936329674E-5</v>
      </c>
      <c r="HO448" s="240">
        <f t="shared" ca="1" si="1072"/>
        <v>4.8187532018959266E-4</v>
      </c>
      <c r="HP448" s="240">
        <f t="shared" ca="1" si="1073"/>
        <v>-5.4142493070385858E-4</v>
      </c>
      <c r="HQ448" s="240">
        <f t="shared" ca="1" si="1074"/>
        <v>9.7446778358612537E-5</v>
      </c>
      <c r="HR448" s="240">
        <f t="shared" ca="1" si="1075"/>
        <v>4.3715734172881493E-4</v>
      </c>
      <c r="HS448" s="240">
        <f t="shared" ca="1" si="1076"/>
        <v>-5.6520305304078174E-4</v>
      </c>
      <c r="HT448" s="240">
        <f t="shared" ca="1" si="1077"/>
        <v>1.6760723453066904E-4</v>
      </c>
      <c r="HU448" s="240">
        <f t="shared" ca="1" si="1078"/>
        <v>3.8586410994125378E-4</v>
      </c>
      <c r="HV448" s="240">
        <f t="shared" ca="1" si="1079"/>
        <v>-5.8047999536750582E-4</v>
      </c>
      <c r="HW448" s="240">
        <f t="shared" ca="1" si="1080"/>
        <v>2.3524672188613777E-4</v>
      </c>
      <c r="HX448" s="240">
        <f t="shared" ca="1" si="1081"/>
        <v>3.2876712277686652E-4</v>
      </c>
      <c r="HY448" s="240">
        <f t="shared" ca="1" si="1082"/>
        <v>-5.8702597825163359E-4</v>
      </c>
      <c r="HZ448" s="240">
        <f t="shared" ca="1" si="1083"/>
        <v>2.9934787957618298E-4</v>
      </c>
      <c r="IA448" s="240">
        <f t="shared" ca="1" si="1084"/>
        <v>2.6672517206862865E-4</v>
      </c>
      <c r="IB448" s="240">
        <f t="shared" ca="1" si="1085"/>
        <v>-5.8474254401756078E-4</v>
      </c>
      <c r="IC448" s="240">
        <f t="shared" ca="1" si="1086"/>
        <v>3.5894656652362328E-4</v>
      </c>
      <c r="ID448" s="240">
        <f t="shared" ca="1" si="1087"/>
        <v>2.0067142650399993E-4</v>
      </c>
      <c r="IE448" s="240">
        <f t="shared" ca="1" si="1088"/>
        <v>3.2119325147443199E-4</v>
      </c>
      <c r="IF448" s="240">
        <f t="shared" ca="1" si="1089"/>
        <v>4.1314636300213392E-4</v>
      </c>
      <c r="IG448" s="240">
        <f t="shared" ca="1" si="1090"/>
        <v>1.3159939589926924E-4</v>
      </c>
      <c r="IH448" s="240">
        <f t="shared" ca="1" si="1091"/>
        <v>-5.5395709017153159E-4</v>
      </c>
      <c r="II448" s="240">
        <f t="shared" ca="1" si="1092"/>
        <v>4.6113205362341772E-4</v>
      </c>
      <c r="IJ448" s="240">
        <f t="shared" ca="1" si="1093"/>
        <v>6.0547987887156235E-5</v>
      </c>
      <c r="IK448" s="240">
        <f t="shared" ca="1" si="1094"/>
        <v>-5.2591811244059948E-4</v>
      </c>
      <c r="IL448" s="240">
        <f t="shared" ca="1" si="1095"/>
        <v>5.0218188893531683E-4</v>
      </c>
      <c r="IM448" s="240">
        <f t="shared" ca="1" si="1096"/>
        <v>-1.1414118220969753E-5</v>
      </c>
      <c r="IN448" s="240">
        <f t="shared" ca="1" si="1097"/>
        <v>-4.8996883677262387E-4</v>
      </c>
      <c r="IO448" s="240">
        <f t="shared" ca="1" si="1098"/>
        <v>5.3567844120540949E-4</v>
      </c>
      <c r="IP448" s="240">
        <f t="shared" ca="1" si="1099"/>
        <v>-8.3204545366794827E-5</v>
      </c>
      <c r="IQ448" s="240">
        <f t="shared" ca="1" si="1100"/>
        <v>-4.4664997373533008E-4</v>
      </c>
      <c r="IR448" s="240">
        <f t="shared" ca="1" si="1101"/>
        <v>5.6111789110889693E-4</v>
      </c>
      <c r="IS448" s="240">
        <f t="shared" ca="1" si="1102"/>
        <v>-1.5374349870329767E-4</v>
      </c>
      <c r="IT448" s="240">
        <f t="shared" ca="1" si="1103"/>
        <v>-3.9661307935010839E-4</v>
      </c>
      <c r="IU448" s="240">
        <f t="shared" ca="1" si="1104"/>
        <v>5.7811760564011332E-4</v>
      </c>
      <c r="IV448" s="240">
        <f t="shared" ca="1" si="1105"/>
        <v>-2.2197000671445746E-4</v>
      </c>
      <c r="IW448" s="240">
        <f t="shared" ca="1" si="1106"/>
        <v>-3.4061075508298294E-4</v>
      </c>
      <c r="IX448" s="240">
        <f t="shared" ca="1" si="1107"/>
        <v>5.8642189326916258E-4</v>
      </c>
      <c r="IY448" s="240">
        <f t="shared" ca="1" si="1108"/>
        <v>-2.868578792143766E-4</v>
      </c>
      <c r="IZ448" s="240">
        <f t="shared" ca="1" si="1109"/>
        <v>-2.7948532801803943E-4</v>
      </c>
      <c r="JA448" s="240">
        <f t="shared" ca="1" si="1110"/>
        <v>5.8590584978043142E-4</v>
      </c>
      <c r="JB448" s="240">
        <f t="shared" ca="1" si="1111"/>
        <v>-3.4743114220285706E-4</v>
      </c>
    </row>
    <row r="449" spans="2:262">
      <c r="B449" s="248">
        <v>88</v>
      </c>
      <c r="C449" s="247">
        <f t="shared" si="1112"/>
        <v>1.7187500000000011E-3</v>
      </c>
      <c r="D449" s="244">
        <f t="shared" ca="1" si="855"/>
        <v>11.443825645860699</v>
      </c>
      <c r="E449" s="243">
        <f ca="1">CP361</f>
        <v>-0.55617435413930172</v>
      </c>
      <c r="F449" s="242">
        <v>88</v>
      </c>
      <c r="G449" s="240">
        <f t="shared" ca="1" si="856"/>
        <v>-1.647030207216974E-4</v>
      </c>
      <c r="H449" s="240">
        <f t="shared" ca="1" si="857"/>
        <v>3.8996990358344948E-4</v>
      </c>
      <c r="I449" s="240">
        <f t="shared" ca="1" si="858"/>
        <v>-2.6860831968728011E-4</v>
      </c>
      <c r="J449" s="240">
        <f t="shared" ca="1" si="859"/>
        <v>-9.1508330064117522E-5</v>
      </c>
      <c r="K449" s="240">
        <f t="shared" ca="1" si="860"/>
        <v>3.7028692820119299E-4</v>
      </c>
      <c r="L449" s="240">
        <f t="shared" ca="1" si="861"/>
        <v>-3.1993245990558127E-4</v>
      </c>
      <c r="M449" s="240">
        <f t="shared" ca="1" si="862"/>
        <v>-1.479702560063648E-5</v>
      </c>
      <c r="N449" s="240">
        <f t="shared" ca="1" si="863"/>
        <v>3.3637403382746651E-4</v>
      </c>
      <c r="O449" s="240">
        <f t="shared" ca="1" si="864"/>
        <v>-3.5896177510990159E-4</v>
      </c>
      <c r="P449" s="240">
        <f t="shared" ca="1" si="865"/>
        <v>6.248292025840945E-5</v>
      </c>
      <c r="Q449" s="240">
        <f t="shared" ca="1" si="866"/>
        <v>2.895344739744821E-4</v>
      </c>
      <c r="R449" s="240">
        <f t="shared" ca="1" si="867"/>
        <v>-3.8419639060483131E-4</v>
      </c>
      <c r="S449" s="240">
        <f t="shared" ca="1" si="868"/>
        <v>1.3736168253275017E-4</v>
      </c>
      <c r="T449" s="240">
        <f t="shared" ca="1" si="869"/>
        <v>2.3156826665946212E-4</v>
      </c>
      <c r="U449" s="241">
        <f t="shared" ca="1" si="870"/>
        <v>-3.946665542686355E-4</v>
      </c>
      <c r="V449" s="240">
        <f t="shared" ca="1" si="871"/>
        <v>2.0696171238067634E-4</v>
      </c>
      <c r="W449" s="240">
        <f t="shared" ca="1" si="872"/>
        <v>1.6470302072169911E-4</v>
      </c>
      <c r="X449" s="240">
        <f t="shared" ca="1" si="873"/>
        <v>-3.8996990358344975E-4</v>
      </c>
      <c r="Y449" s="240">
        <f t="shared" ca="1" si="874"/>
        <v>2.6860831968727864E-4</v>
      </c>
      <c r="Z449" s="240">
        <f t="shared" ca="1" si="875"/>
        <v>9.1508330064119447E-5</v>
      </c>
      <c r="AA449" s="240">
        <f t="shared" ca="1" si="876"/>
        <v>-3.7028692820119364E-4</v>
      </c>
      <c r="AB449" s="240">
        <f t="shared" ca="1" si="877"/>
        <v>3.1993245990558008E-4</v>
      </c>
      <c r="AC449" s="240">
        <f t="shared" ca="1" si="878"/>
        <v>1.4797025600638404E-5</v>
      </c>
      <c r="AD449" s="240">
        <f t="shared" ca="1" si="879"/>
        <v>-3.3637403382746754E-4</v>
      </c>
      <c r="AE449" s="240">
        <f t="shared" ca="1" si="880"/>
        <v>3.5896177510990083E-4</v>
      </c>
      <c r="AF449" s="240">
        <f t="shared" ca="1" si="881"/>
        <v>-6.2482920258407579E-5</v>
      </c>
      <c r="AG449" s="240">
        <f t="shared" ca="1" si="882"/>
        <v>-2.895344739744834E-4</v>
      </c>
      <c r="AH449" s="240">
        <f t="shared" ca="1" si="883"/>
        <v>3.8419639060483082E-4</v>
      </c>
      <c r="AI449" s="240">
        <f t="shared" ca="1" si="884"/>
        <v>-1.3736168253274835E-4</v>
      </c>
      <c r="AJ449" s="240">
        <f t="shared" ca="1" si="885"/>
        <v>-2.3156826665946364E-4</v>
      </c>
      <c r="AK449" s="240">
        <f t="shared" ca="1" si="886"/>
        <v>3.9466655426863544E-4</v>
      </c>
      <c r="AL449" s="240">
        <f t="shared" ca="1" si="887"/>
        <v>-2.0696171238067469E-4</v>
      </c>
      <c r="AM449" s="240">
        <f t="shared" ca="1" si="888"/>
        <v>-1.6470302072170087E-4</v>
      </c>
      <c r="AN449" s="240">
        <f t="shared" ca="1" si="889"/>
        <v>3.8996990358345003E-4</v>
      </c>
      <c r="AO449" s="240">
        <f t="shared" ca="1" si="890"/>
        <v>-2.6860831968727729E-4</v>
      </c>
      <c r="AP449" s="240">
        <f t="shared" ca="1" si="891"/>
        <v>-9.1508330064121344E-5</v>
      </c>
      <c r="AQ449" s="240">
        <f t="shared" ca="1" si="892"/>
        <v>3.7028692820119429E-4</v>
      </c>
      <c r="AR449" s="240">
        <f t="shared" ca="1" si="893"/>
        <v>-3.1993245990557899E-4</v>
      </c>
      <c r="AS449" s="240">
        <f t="shared" ca="1" si="894"/>
        <v>-1.4797025600640356E-5</v>
      </c>
      <c r="AT449" s="240">
        <f t="shared" ca="1" si="895"/>
        <v>3.3637403382746857E-4</v>
      </c>
      <c r="AU449" s="240">
        <f t="shared" ca="1" si="896"/>
        <v>-3.5896177510989996E-4</v>
      </c>
      <c r="AV449" s="240">
        <f t="shared" ca="1" si="897"/>
        <v>6.2482920258405655E-5</v>
      </c>
      <c r="AW449" s="240">
        <f t="shared" ca="1" si="898"/>
        <v>2.895344739744847E-4</v>
      </c>
      <c r="AX449" s="240">
        <f t="shared" ca="1" si="899"/>
        <v>-3.8419639060483033E-4</v>
      </c>
      <c r="AY449" s="240">
        <f t="shared" ca="1" si="900"/>
        <v>1.3736168253274654E-4</v>
      </c>
      <c r="AZ449" s="240">
        <f t="shared" ca="1" si="901"/>
        <v>2.3156826665946524E-4</v>
      </c>
      <c r="BA449" s="240">
        <f t="shared" ca="1" si="902"/>
        <v>-3.9466655426863539E-4</v>
      </c>
      <c r="BB449" s="240">
        <f t="shared" ca="1" si="903"/>
        <v>2.0696171238067306E-4</v>
      </c>
      <c r="BC449" s="240">
        <f t="shared" ca="1" si="904"/>
        <v>1.6470302072170263E-4</v>
      </c>
      <c r="BD449" s="240">
        <f t="shared" ca="1" si="905"/>
        <v>-3.8996990358345035E-4</v>
      </c>
      <c r="BE449" s="240">
        <f t="shared" ca="1" si="906"/>
        <v>2.6860831968727582E-4</v>
      </c>
      <c r="BF449" s="240">
        <f t="shared" ca="1" si="907"/>
        <v>9.1508330064123214E-5</v>
      </c>
      <c r="BG449" s="240">
        <f t="shared" ca="1" si="908"/>
        <v>-3.7028692820119505E-4</v>
      </c>
      <c r="BH449" s="240">
        <f t="shared" ca="1" si="909"/>
        <v>3.1993245990557785E-4</v>
      </c>
      <c r="BI449" s="240">
        <f t="shared" ca="1" si="910"/>
        <v>1.4797025600642307E-5</v>
      </c>
      <c r="BJ449" s="240">
        <f t="shared" ca="1" si="911"/>
        <v>-3.3637403382746954E-4</v>
      </c>
      <c r="BK449" s="240">
        <f t="shared" ca="1" si="912"/>
        <v>3.5896177510989921E-4</v>
      </c>
      <c r="BL449" s="240">
        <f t="shared" ca="1" si="913"/>
        <v>-6.248292025840373E-5</v>
      </c>
      <c r="BM449" s="240">
        <f t="shared" ca="1" si="914"/>
        <v>-2.8953447397448605E-4</v>
      </c>
      <c r="BN449" s="240">
        <f t="shared" ca="1" si="915"/>
        <v>3.841963906048299E-4</v>
      </c>
      <c r="BO449" s="240">
        <f t="shared" ca="1" si="916"/>
        <v>-1.3736168253274469E-4</v>
      </c>
      <c r="BP449" s="240">
        <f t="shared" ca="1" si="917"/>
        <v>-2.3156826665946684E-4</v>
      </c>
      <c r="BQ449" s="240">
        <f t="shared" ca="1" si="918"/>
        <v>3.9466655426863523E-4</v>
      </c>
      <c r="BR449" s="240">
        <f t="shared" ca="1" si="919"/>
        <v>-2.0696171238067141E-4</v>
      </c>
      <c r="BS449" s="240">
        <f t="shared" ca="1" si="920"/>
        <v>-1.6470302072170439E-4</v>
      </c>
      <c r="BT449" s="240">
        <f t="shared" ca="1" si="921"/>
        <v>3.8996990358345068E-4</v>
      </c>
      <c r="BU449" s="240">
        <f t="shared" ca="1" si="922"/>
        <v>-2.6860831968727442E-4</v>
      </c>
      <c r="BV449" s="240">
        <f t="shared" ca="1" si="923"/>
        <v>-9.1508330064125058E-5</v>
      </c>
      <c r="BW449" s="240">
        <f t="shared" ca="1" si="924"/>
        <v>3.702869282011957E-4</v>
      </c>
      <c r="BX449" s="240">
        <f t="shared" ca="1" si="925"/>
        <v>-3.1993245990557671E-4</v>
      </c>
      <c r="BY449" s="240">
        <f t="shared" ca="1" si="926"/>
        <v>-1.4797025600644232E-5</v>
      </c>
      <c r="BZ449" s="240">
        <f t="shared" ca="1" si="927"/>
        <v>3.3637403382747057E-4</v>
      </c>
      <c r="CA449" s="240">
        <f t="shared" ca="1" si="928"/>
        <v>-3.5896177510989834E-4</v>
      </c>
      <c r="CB449" s="240">
        <f t="shared" ca="1" si="929"/>
        <v>6.2482920258401833E-5</v>
      </c>
      <c r="CC449" s="240">
        <f t="shared" ca="1" si="930"/>
        <v>2.8953447397448735E-4</v>
      </c>
      <c r="CD449" s="240">
        <f t="shared" ca="1" si="931"/>
        <v>-3.8419639060482947E-4</v>
      </c>
      <c r="CE449" s="240">
        <f t="shared" ca="1" si="932"/>
        <v>1.373616825327429E-4</v>
      </c>
      <c r="CF449" s="240">
        <f t="shared" ca="1" si="933"/>
        <v>2.3156826665946835E-4</v>
      </c>
      <c r="CG449" s="240">
        <f t="shared" ca="1" si="934"/>
        <v>-3.9466655426863523E-4</v>
      </c>
      <c r="CH449" s="240">
        <f t="shared" ca="1" si="935"/>
        <v>2.0696171238066975E-4</v>
      </c>
      <c r="CI449" s="240">
        <f t="shared" ca="1" si="936"/>
        <v>1.6470302072170616E-4</v>
      </c>
      <c r="CJ449" s="240">
        <f t="shared" ca="1" si="937"/>
        <v>-3.89969903583451E-4</v>
      </c>
      <c r="CK449" s="240">
        <f t="shared" ca="1" si="938"/>
        <v>2.6860831968727301E-4</v>
      </c>
      <c r="CL449" s="240">
        <f t="shared" ca="1" si="939"/>
        <v>9.1508330064126955E-5</v>
      </c>
      <c r="CM449" s="240">
        <f t="shared" ca="1" si="940"/>
        <v>-3.702869282011963E-4</v>
      </c>
      <c r="CN449" s="240">
        <f t="shared" ca="1" si="941"/>
        <v>3.1993245990557558E-4</v>
      </c>
      <c r="CO449" s="240">
        <f t="shared" ca="1" si="942"/>
        <v>1.4797025600646156E-5</v>
      </c>
      <c r="CP449" s="240">
        <f t="shared" ca="1" si="943"/>
        <v>-3.363740338274716E-4</v>
      </c>
      <c r="CQ449" s="240">
        <f t="shared" ca="1" si="944"/>
        <v>3.5896177510989758E-4</v>
      </c>
      <c r="CR449" s="240">
        <f t="shared" ca="1" si="945"/>
        <v>-6.2482920258399882E-5</v>
      </c>
      <c r="CS449" s="240">
        <f t="shared" ca="1" si="946"/>
        <v>-2.8953447397448871E-4</v>
      </c>
      <c r="CT449" s="240">
        <f t="shared" ca="1" si="947"/>
        <v>3.8419639060482903E-4</v>
      </c>
      <c r="CU449" s="240">
        <f t="shared" ca="1" si="948"/>
        <v>-1.3736168253274106E-4</v>
      </c>
      <c r="CV449" s="240">
        <f t="shared" ca="1" si="949"/>
        <v>-2.3156826665946987E-4</v>
      </c>
      <c r="CW449" s="240">
        <f t="shared" ca="1" si="950"/>
        <v>3.9466655426863512E-4</v>
      </c>
      <c r="CX449" s="240">
        <f t="shared" ca="1" si="951"/>
        <v>-2.069617123806681E-4</v>
      </c>
      <c r="CY449" s="240">
        <f t="shared" ca="1" si="952"/>
        <v>-1.6470302072170792E-4</v>
      </c>
      <c r="CZ449" s="240">
        <f t="shared" ca="1" si="953"/>
        <v>3.8996990358345127E-4</v>
      </c>
      <c r="DA449" s="240">
        <f t="shared" ca="1" si="954"/>
        <v>-2.6860831968727154E-4</v>
      </c>
      <c r="DB449" s="240">
        <f t="shared" ca="1" si="955"/>
        <v>-9.1508330064128879E-5</v>
      </c>
      <c r="DC449" s="240">
        <f t="shared" ca="1" si="956"/>
        <v>3.7028692820119705E-4</v>
      </c>
      <c r="DD449" s="240">
        <f t="shared" ca="1" si="957"/>
        <v>-3.1993245990557444E-4</v>
      </c>
      <c r="DE449" s="240">
        <f t="shared" ca="1" si="958"/>
        <v>-1.4797025600648108E-5</v>
      </c>
      <c r="DF449" s="240">
        <f t="shared" ca="1" si="959"/>
        <v>3.3637403382747263E-4</v>
      </c>
      <c r="DG449" s="240">
        <f t="shared" ca="1" si="960"/>
        <v>-3.5896177510989682E-4</v>
      </c>
      <c r="DH449" s="240">
        <f t="shared" ca="1" si="961"/>
        <v>6.2482920258398011E-5</v>
      </c>
      <c r="DI449" s="240">
        <f t="shared" ca="1" si="962"/>
        <v>2.8953447397449001E-4</v>
      </c>
      <c r="DJ449" s="240">
        <f t="shared" ca="1" si="963"/>
        <v>-3.841963906048286E-4</v>
      </c>
      <c r="DK449" s="240">
        <f t="shared" ca="1" si="964"/>
        <v>1.3736168253273927E-4</v>
      </c>
      <c r="DL449" s="240">
        <f t="shared" ca="1" si="965"/>
        <v>2.3156826665947147E-4</v>
      </c>
      <c r="DM449" s="240">
        <f t="shared" ca="1" si="966"/>
        <v>-3.9466655426863506E-4</v>
      </c>
      <c r="DN449" s="240">
        <f t="shared" ca="1" si="967"/>
        <v>2.0696171238066645E-4</v>
      </c>
      <c r="DO449" s="240">
        <f t="shared" ca="1" si="968"/>
        <v>1.6470302072170965E-4</v>
      </c>
      <c r="DP449" s="240">
        <f t="shared" ca="1" si="969"/>
        <v>-3.8996990358345165E-4</v>
      </c>
      <c r="DQ449" s="240">
        <f t="shared" ca="1" si="970"/>
        <v>2.6860831968727019E-4</v>
      </c>
      <c r="DR449" s="240">
        <f t="shared" ca="1" si="971"/>
        <v>9.150833006413075E-5</v>
      </c>
      <c r="DS449" s="240">
        <f t="shared" ca="1" si="972"/>
        <v>-3.702869282011977E-4</v>
      </c>
      <c r="DT449" s="240">
        <f t="shared" ca="1" si="973"/>
        <v>3.1993245990557335E-4</v>
      </c>
      <c r="DU449" s="240">
        <f t="shared" ca="1" si="974"/>
        <v>1.4797025600650005E-5</v>
      </c>
      <c r="DV449" s="240">
        <f t="shared" ca="1" si="975"/>
        <v>-3.3637403382747361E-4</v>
      </c>
      <c r="DW449" s="240">
        <f t="shared" ca="1" si="976"/>
        <v>3.5896177510989595E-4</v>
      </c>
      <c r="DX449" s="240">
        <f t="shared" ca="1" si="977"/>
        <v>-6.2482920258396087E-5</v>
      </c>
      <c r="DY449" s="240">
        <f t="shared" ca="1" si="978"/>
        <v>-2.8953447397449131E-4</v>
      </c>
      <c r="DZ449" s="240">
        <f t="shared" ca="1" si="979"/>
        <v>3.8419639060482816E-4</v>
      </c>
      <c r="EA449" s="240">
        <f t="shared" ca="1" si="980"/>
        <v>-1.3736168253273746E-4</v>
      </c>
      <c r="EB449" s="240">
        <f t="shared" ca="1" si="981"/>
        <v>-2.3156826665947307E-4</v>
      </c>
      <c r="EC449" s="240">
        <f t="shared" ca="1" si="982"/>
        <v>3.9466655426863501E-4</v>
      </c>
      <c r="ED449" s="240">
        <f t="shared" ca="1" si="983"/>
        <v>-2.0696171238066479E-4</v>
      </c>
      <c r="EE449" s="240">
        <f t="shared" ca="1" si="984"/>
        <v>-1.6470302072171144E-4</v>
      </c>
      <c r="EF449" s="240">
        <f t="shared" ca="1" si="985"/>
        <v>3.8996990358345192E-4</v>
      </c>
      <c r="EG449" s="240">
        <f t="shared" ca="1" si="986"/>
        <v>-2.6860831968726878E-4</v>
      </c>
      <c r="EH449" s="240">
        <f t="shared" ca="1" si="987"/>
        <v>-9.150833006413262E-5</v>
      </c>
      <c r="EI449" s="240">
        <f t="shared" ca="1" si="988"/>
        <v>3.7028692820119836E-4</v>
      </c>
      <c r="EJ449" s="240">
        <f t="shared" ca="1" si="989"/>
        <v>-3.1993245990557216E-4</v>
      </c>
      <c r="EK449" s="240">
        <f t="shared" ca="1" si="990"/>
        <v>-1.4797025600651957E-5</v>
      </c>
      <c r="EL449" s="240">
        <f t="shared" ca="1" si="991"/>
        <v>3.3637403382747464E-4</v>
      </c>
      <c r="EM449" s="240">
        <f t="shared" ca="1" si="992"/>
        <v>-3.5896177510989519E-4</v>
      </c>
      <c r="EN449" s="240">
        <f t="shared" ca="1" si="993"/>
        <v>6.2482920258394162E-5</v>
      </c>
      <c r="EO449" s="240">
        <f t="shared" ca="1" si="994"/>
        <v>2.8953447397449267E-4</v>
      </c>
      <c r="EP449" s="240">
        <f t="shared" ca="1" si="995"/>
        <v>-3.8419639060482768E-4</v>
      </c>
      <c r="EQ449" s="240">
        <f t="shared" ca="1" si="996"/>
        <v>1.3736168253273564E-4</v>
      </c>
      <c r="ER449" s="240">
        <f t="shared" ca="1" si="997"/>
        <v>2.3156826665947464E-4</v>
      </c>
      <c r="ES449" s="240">
        <f t="shared" ca="1" si="998"/>
        <v>-3.946665542686349E-4</v>
      </c>
      <c r="ET449" s="240">
        <f t="shared" ca="1" si="999"/>
        <v>2.0696171238066317E-4</v>
      </c>
      <c r="EU449" s="240">
        <f t="shared" ca="1" si="1000"/>
        <v>1.6470302072171318E-4</v>
      </c>
      <c r="EV449" s="240">
        <f t="shared" ca="1" si="1001"/>
        <v>-3.8996990358345219E-4</v>
      </c>
      <c r="EW449" s="240">
        <f t="shared" ca="1" si="1002"/>
        <v>2.6860831968726731E-4</v>
      </c>
      <c r="EX449" s="240">
        <f t="shared" ca="1" si="1003"/>
        <v>9.150833006413449E-5</v>
      </c>
      <c r="EY449" s="240">
        <f t="shared" ca="1" si="1004"/>
        <v>-3.7028692820119906E-4</v>
      </c>
      <c r="EZ449" s="240">
        <f t="shared" ca="1" si="1005"/>
        <v>3.1993245990557108E-4</v>
      </c>
      <c r="FA449" s="240">
        <f t="shared" ca="1" si="1006"/>
        <v>1.4797025600653881E-5</v>
      </c>
      <c r="FB449" s="240">
        <f t="shared" ca="1" si="1007"/>
        <v>-3.3637403382747567E-4</v>
      </c>
      <c r="FC449" s="240">
        <f t="shared" ca="1" si="1008"/>
        <v>3.5896177510989433E-4</v>
      </c>
      <c r="FD449" s="240">
        <f t="shared" ca="1" si="1009"/>
        <v>-6.2482920258392292E-5</v>
      </c>
      <c r="FE449" s="240">
        <f t="shared" ca="1" si="1010"/>
        <v>-2.8953447397449397E-4</v>
      </c>
      <c r="FF449" s="240">
        <f t="shared" ca="1" si="1011"/>
        <v>3.8419639060482719E-4</v>
      </c>
      <c r="FG449" s="240">
        <f t="shared" ca="1" si="1012"/>
        <v>-1.3736168253273382E-4</v>
      </c>
      <c r="FH449" s="240">
        <f t="shared" ca="1" si="1013"/>
        <v>-2.3156826665947619E-4</v>
      </c>
      <c r="FI449" s="240">
        <f t="shared" ca="1" si="1014"/>
        <v>3.9466655426863485E-4</v>
      </c>
      <c r="FJ449" s="240">
        <f t="shared" ca="1" si="1015"/>
        <v>-2.0696171238066151E-4</v>
      </c>
      <c r="FK449" s="240">
        <f t="shared" ca="1" si="1016"/>
        <v>-1.6470302072171494E-4</v>
      </c>
      <c r="FL449" s="240">
        <f t="shared" ca="1" si="1017"/>
        <v>3.8996990358345252E-4</v>
      </c>
      <c r="FM449" s="240">
        <f t="shared" ca="1" si="1018"/>
        <v>-2.686083196872659E-4</v>
      </c>
      <c r="FN449" s="240">
        <f t="shared" ca="1" si="1019"/>
        <v>-9.150833006413636E-5</v>
      </c>
      <c r="FO449" s="240">
        <f t="shared" ca="1" si="1020"/>
        <v>3.7028692820119971E-4</v>
      </c>
      <c r="FP449" s="240">
        <f t="shared" ca="1" si="1021"/>
        <v>-3.1993245990556988E-4</v>
      </c>
      <c r="FQ449" s="240">
        <f t="shared" ca="1" si="1022"/>
        <v>-1.4797025600655806E-5</v>
      </c>
      <c r="FR449" s="240">
        <f t="shared" ca="1" si="1023"/>
        <v>3.3637403382747664E-4</v>
      </c>
      <c r="FS449" s="240">
        <f t="shared" ca="1" si="1024"/>
        <v>-3.5896177510989357E-4</v>
      </c>
      <c r="FT449" s="240">
        <f t="shared" ca="1" si="1025"/>
        <v>6.2482920258390368E-5</v>
      </c>
      <c r="FU449" s="240">
        <f t="shared" ca="1" si="1026"/>
        <v>2.8953447397449521E-4</v>
      </c>
      <c r="FV449" s="240">
        <f t="shared" ca="1" si="1027"/>
        <v>-3.8419639060482676E-4</v>
      </c>
      <c r="FW449" s="240">
        <f t="shared" ca="1" si="1028"/>
        <v>1.3736168253273201E-4</v>
      </c>
      <c r="FX449" s="240">
        <f t="shared" ca="1" si="1029"/>
        <v>2.3156826665947779E-4</v>
      </c>
      <c r="FY449" s="240">
        <f t="shared" ca="1" si="1030"/>
        <v>-3.9466655426863479E-4</v>
      </c>
      <c r="FZ449" s="240">
        <f t="shared" ca="1" si="1031"/>
        <v>2.0696171238065986E-4</v>
      </c>
      <c r="GA449" s="240">
        <f t="shared" ca="1" si="1032"/>
        <v>1.647030207217167E-4</v>
      </c>
      <c r="GB449" s="240">
        <f t="shared" ca="1" si="1033"/>
        <v>-3.8996990358345284E-4</v>
      </c>
      <c r="GC449" s="240">
        <f t="shared" ca="1" si="1034"/>
        <v>2.6860831968726449E-4</v>
      </c>
      <c r="GD449" s="240">
        <f t="shared" ca="1" si="1035"/>
        <v>9.1508330064138285E-5</v>
      </c>
      <c r="GE449" s="240">
        <f t="shared" ca="1" si="1036"/>
        <v>-3.7028692820120042E-4</v>
      </c>
      <c r="GF449" s="240">
        <f t="shared" ca="1" si="1037"/>
        <v>3.199324599055688E-4</v>
      </c>
      <c r="GG449" s="240">
        <f t="shared" ca="1" si="1038"/>
        <v>1.4797025600657757E-5</v>
      </c>
      <c r="GH449" s="240">
        <f t="shared" ca="1" si="1039"/>
        <v>-3.3637403382747767E-4</v>
      </c>
      <c r="GI449" s="240">
        <f t="shared" ca="1" si="1040"/>
        <v>3.589617751098927E-4</v>
      </c>
      <c r="GJ449" s="240">
        <f t="shared" ca="1" si="1041"/>
        <v>-6.248292025838847E-5</v>
      </c>
      <c r="GK449" s="240">
        <f t="shared" ca="1" si="1042"/>
        <v>-2.8953447397449662E-4</v>
      </c>
      <c r="GL449" s="240">
        <f t="shared" ca="1" si="1043"/>
        <v>3.8419639060482632E-4</v>
      </c>
      <c r="GM449" s="240">
        <f t="shared" ca="1" si="1044"/>
        <v>-1.3736168253273016E-4</v>
      </c>
      <c r="GN449" s="240">
        <f t="shared" ca="1" si="1045"/>
        <v>-2.3156826665947936E-4</v>
      </c>
      <c r="GO449" s="240">
        <f t="shared" ca="1" si="1046"/>
        <v>3.9466655426863468E-4</v>
      </c>
      <c r="GP449" s="240">
        <f t="shared" ca="1" si="1047"/>
        <v>-2.0696171238065821E-4</v>
      </c>
      <c r="GQ449" s="240">
        <f t="shared" ca="1" si="1048"/>
        <v>-1.6470302072171843E-4</v>
      </c>
      <c r="GR449" s="240">
        <f t="shared" ca="1" si="1049"/>
        <v>3.8996990358345312E-4</v>
      </c>
      <c r="GS449" s="240">
        <f t="shared" ca="1" si="1050"/>
        <v>-2.6860831968726309E-4</v>
      </c>
      <c r="GT449" s="240">
        <f t="shared" ca="1" si="1051"/>
        <v>-9.1508330064140155E-5</v>
      </c>
      <c r="GU449" s="240">
        <f t="shared" ca="1" si="1052"/>
        <v>3.7028692820120107E-4</v>
      </c>
      <c r="GV449" s="240">
        <f t="shared" ca="1" si="1053"/>
        <v>-3.1993245990556761E-4</v>
      </c>
      <c r="GW449" s="240">
        <f t="shared" ca="1" si="1054"/>
        <v>-1.4797025600659709E-5</v>
      </c>
      <c r="GX449" s="240">
        <f t="shared" ca="1" si="1055"/>
        <v>3.363740338274787E-4</v>
      </c>
      <c r="GY449" s="240">
        <f t="shared" ca="1" si="1056"/>
        <v>-3.5896177510989194E-4</v>
      </c>
      <c r="GZ449" s="240">
        <f t="shared" ca="1" si="1057"/>
        <v>6.2482920258386546E-5</v>
      </c>
      <c r="HA449" s="240">
        <f t="shared" ca="1" si="1058"/>
        <v>2.8953447397449787E-4</v>
      </c>
      <c r="HB449" s="240">
        <f t="shared" ca="1" si="1059"/>
        <v>-3.8419639060482589E-4</v>
      </c>
      <c r="HC449" s="240">
        <f t="shared" ca="1" si="1060"/>
        <v>1.3736168253272838E-4</v>
      </c>
      <c r="HD449" s="240">
        <f t="shared" ca="1" si="1061"/>
        <v>2.3156826665948088E-4</v>
      </c>
      <c r="HE449" s="240">
        <f t="shared" ca="1" si="1062"/>
        <v>-3.9466655426863463E-4</v>
      </c>
      <c r="HF449" s="240">
        <f t="shared" ca="1" si="1063"/>
        <v>2.0696171238065655E-4</v>
      </c>
      <c r="HG449" s="240">
        <f t="shared" ca="1" si="1064"/>
        <v>1.6470302072172022E-4</v>
      </c>
      <c r="HH449" s="240">
        <f t="shared" ca="1" si="1065"/>
        <v>-3.8996990358345339E-4</v>
      </c>
      <c r="HI449" s="240">
        <f t="shared" ca="1" si="1066"/>
        <v>2.6860831968726162E-4</v>
      </c>
      <c r="HJ449" s="240">
        <f t="shared" ca="1" si="1067"/>
        <v>9.1508330064142052E-5</v>
      </c>
      <c r="HK449" s="240">
        <f t="shared" ca="1" si="1068"/>
        <v>-3.7028692820120177E-4</v>
      </c>
      <c r="HL449" s="240">
        <f t="shared" ca="1" si="1069"/>
        <v>3.1993245990556652E-4</v>
      </c>
      <c r="HM449" s="240">
        <f t="shared" ca="1" si="1070"/>
        <v>1.479702560066166E-5</v>
      </c>
      <c r="HN449" s="240">
        <f t="shared" ca="1" si="1071"/>
        <v>-3.3637403382747973E-4</v>
      </c>
      <c r="HO449" s="240">
        <f t="shared" ca="1" si="1072"/>
        <v>3.5896177510989118E-4</v>
      </c>
      <c r="HP449" s="240">
        <f t="shared" ca="1" si="1073"/>
        <v>-6.2482920258384621E-5</v>
      </c>
      <c r="HQ449" s="240">
        <f t="shared" ca="1" si="1074"/>
        <v>-2.8953447397449917E-4</v>
      </c>
      <c r="HR449" s="240">
        <f t="shared" ca="1" si="1075"/>
        <v>3.8419639060482545E-4</v>
      </c>
      <c r="HS449" s="240">
        <f t="shared" ca="1" si="1076"/>
        <v>-1.3736168253272656E-4</v>
      </c>
      <c r="HT449" s="240">
        <f t="shared" ca="1" si="1077"/>
        <v>-2.3156826665948248E-4</v>
      </c>
      <c r="HU449" s="240">
        <f t="shared" ca="1" si="1078"/>
        <v>3.9466655426863458E-4</v>
      </c>
      <c r="HV449" s="240">
        <f t="shared" ca="1" si="1079"/>
        <v>-2.0696171238065493E-4</v>
      </c>
      <c r="HW449" s="240">
        <f t="shared" ca="1" si="1080"/>
        <v>-1.6470302072172201E-4</v>
      </c>
      <c r="HX449" s="240">
        <f t="shared" ca="1" si="1081"/>
        <v>3.8996990358345371E-4</v>
      </c>
      <c r="HY449" s="240">
        <f t="shared" ca="1" si="1082"/>
        <v>-2.6860831968726021E-4</v>
      </c>
      <c r="HZ449" s="240">
        <f t="shared" ca="1" si="1083"/>
        <v>-9.1508330064143896E-5</v>
      </c>
      <c r="IA449" s="240">
        <f t="shared" ca="1" si="1084"/>
        <v>3.7028692820120237E-4</v>
      </c>
      <c r="IB449" s="240">
        <f t="shared" ca="1" si="1085"/>
        <v>-3.1993245990556533E-4</v>
      </c>
      <c r="IC449" s="240">
        <f t="shared" ca="1" si="1086"/>
        <v>-1.4797025600663585E-5</v>
      </c>
      <c r="ID449" s="240">
        <f t="shared" ca="1" si="1087"/>
        <v>3.3637403382748071E-4</v>
      </c>
      <c r="IE449" s="240">
        <f t="shared" ca="1" si="1088"/>
        <v>1.0760241274051225E-4</v>
      </c>
      <c r="IF449" s="240">
        <f t="shared" ca="1" si="1089"/>
        <v>6.2482920258382697E-5</v>
      </c>
      <c r="IG449" s="240">
        <f t="shared" ca="1" si="1090"/>
        <v>2.8953447397450058E-4</v>
      </c>
      <c r="IH449" s="240">
        <f t="shared" ca="1" si="1091"/>
        <v>-3.8419639060482497E-4</v>
      </c>
      <c r="II449" s="240">
        <f t="shared" ca="1" si="1092"/>
        <v>1.3736168253272474E-4</v>
      </c>
      <c r="IJ449" s="240">
        <f t="shared" ca="1" si="1093"/>
        <v>2.3156826665948402E-4</v>
      </c>
      <c r="IK449" s="240">
        <f t="shared" ca="1" si="1094"/>
        <v>-3.9466655426863452E-4</v>
      </c>
      <c r="IL449" s="240">
        <f t="shared" ca="1" si="1095"/>
        <v>2.0696171238065327E-4</v>
      </c>
      <c r="IM449" s="240">
        <f t="shared" ca="1" si="1096"/>
        <v>1.6470302072172369E-4</v>
      </c>
      <c r="IN449" s="240">
        <f t="shared" ca="1" si="1097"/>
        <v>-3.8996990358345409E-4</v>
      </c>
      <c r="IO449" s="240">
        <f t="shared" ca="1" si="1098"/>
        <v>2.686083196872588E-4</v>
      </c>
      <c r="IP449" s="240">
        <f t="shared" ca="1" si="1099"/>
        <v>9.1508330064145793E-5</v>
      </c>
      <c r="IQ449" s="240">
        <f t="shared" ca="1" si="1100"/>
        <v>-3.7028692820120307E-4</v>
      </c>
      <c r="IR449" s="240">
        <f t="shared" ca="1" si="1101"/>
        <v>3.1993245990556425E-4</v>
      </c>
      <c r="IS449" s="240">
        <f t="shared" ca="1" si="1102"/>
        <v>1.4797025600665536E-5</v>
      </c>
      <c r="IT449" s="240">
        <f t="shared" ca="1" si="1103"/>
        <v>-3.3637403382748174E-4</v>
      </c>
      <c r="IU449" s="240">
        <f t="shared" ca="1" si="1104"/>
        <v>3.589617751098895E-4</v>
      </c>
      <c r="IV449" s="240">
        <f t="shared" ca="1" si="1105"/>
        <v>-6.24829202583808E-5</v>
      </c>
      <c r="IW449" s="240">
        <f t="shared" ca="1" si="1106"/>
        <v>-2.8953447397450183E-4</v>
      </c>
      <c r="IX449" s="240">
        <f t="shared" ca="1" si="1107"/>
        <v>3.8419639060482459E-4</v>
      </c>
      <c r="IY449" s="240">
        <f t="shared" ca="1" si="1108"/>
        <v>-1.3736168253272293E-4</v>
      </c>
      <c r="IZ449" s="240">
        <f t="shared" ca="1" si="1109"/>
        <v>-2.3156826665948559E-4</v>
      </c>
      <c r="JA449" s="240">
        <f t="shared" ca="1" si="1110"/>
        <v>3.9466655426863441E-4</v>
      </c>
      <c r="JB449" s="240">
        <f t="shared" ca="1" si="1111"/>
        <v>-2.0696171238065162E-4</v>
      </c>
    </row>
    <row r="450" spans="2:262">
      <c r="B450" s="248">
        <v>89</v>
      </c>
      <c r="C450" s="247">
        <f t="shared" si="1112"/>
        <v>1.7382812500000011E-3</v>
      </c>
      <c r="D450" s="244">
        <f t="shared" ca="1" si="855"/>
        <v>11.444510906060566</v>
      </c>
      <c r="E450" s="243">
        <f ca="1">CQ361</f>
        <v>-0.55548909393943424</v>
      </c>
      <c r="F450" s="242">
        <v>89</v>
      </c>
      <c r="G450" s="240">
        <f t="shared" ca="1" si="856"/>
        <v>-5.7821706609666538E-5</v>
      </c>
      <c r="H450" s="240">
        <f t="shared" ca="1" si="857"/>
        <v>4.9173559978593746E-5</v>
      </c>
      <c r="I450" s="240">
        <f t="shared" ca="1" si="858"/>
        <v>1.1926293359645516E-6</v>
      </c>
      <c r="J450" s="240">
        <f t="shared" ca="1" si="859"/>
        <v>-5.0547011460540947E-5</v>
      </c>
      <c r="K450" s="240">
        <f t="shared" ca="1" si="860"/>
        <v>5.7018137165377853E-5</v>
      </c>
      <c r="L450" s="240">
        <f t="shared" ca="1" si="861"/>
        <v>-1.5116009417880694E-5</v>
      </c>
      <c r="M450" s="240">
        <f t="shared" ca="1" si="862"/>
        <v>-3.9610293076647798E-5</v>
      </c>
      <c r="N450" s="240">
        <f t="shared" ca="1" si="863"/>
        <v>6.0731871853871465E-5</v>
      </c>
      <c r="O450" s="240">
        <f t="shared" ca="1" si="864"/>
        <v>-3.0329525510548299E-5</v>
      </c>
      <c r="P450" s="240">
        <f t="shared" ca="1" si="865"/>
        <v>-2.5803893392290895E-5</v>
      </c>
      <c r="Q450" s="240">
        <f t="shared" ca="1" si="866"/>
        <v>6.0045711882056259E-5</v>
      </c>
      <c r="R450" s="240">
        <f t="shared" ca="1" si="867"/>
        <v>-4.3345732130116649E-5</v>
      </c>
      <c r="S450" s="240">
        <f t="shared" ca="1" si="868"/>
        <v>-1.0128056635006423E-5</v>
      </c>
      <c r="T450" s="240">
        <f t="shared" ca="1" si="869"/>
        <v>5.50093680772779E-5</v>
      </c>
      <c r="U450" s="241">
        <f t="shared" ca="1" si="870"/>
        <v>-5.3221632852225333E-5</v>
      </c>
      <c r="V450" s="240">
        <f t="shared" ca="1" si="871"/>
        <v>6.2815362366111144E-6</v>
      </c>
      <c r="W450" s="240">
        <f t="shared" ca="1" si="872"/>
        <v>4.598771281276791E-5</v>
      </c>
      <c r="X450" s="240">
        <f t="shared" ca="1" si="873"/>
        <v>-5.9241739720937503E-5</v>
      </c>
      <c r="Y450" s="240">
        <f t="shared" ca="1" si="874"/>
        <v>2.2236045197551524E-5</v>
      </c>
      <c r="Z450" s="240">
        <f t="shared" ca="1" si="875"/>
        <v>3.3634345781962196E-5</v>
      </c>
      <c r="AA450" s="240">
        <f t="shared" ca="1" si="876"/>
        <v>-6.0969908826019838E-5</v>
      </c>
      <c r="AB450" s="240">
        <f t="shared" ca="1" si="877"/>
        <v>3.6579600082080486E-5</v>
      </c>
      <c r="AC450" s="240">
        <f t="shared" ca="1" si="878"/>
        <v>1.8844242093918047E-5</v>
      </c>
      <c r="AD450" s="240">
        <f t="shared" ca="1" si="879"/>
        <v>-5.8280937999558645E-5</v>
      </c>
      <c r="AE450" s="240">
        <f t="shared" ca="1" si="880"/>
        <v>4.8273040913404632E-5</v>
      </c>
      <c r="AF450" s="240">
        <f t="shared" ca="1" si="881"/>
        <v>2.6889132343841194E-6</v>
      </c>
      <c r="AG450" s="240">
        <f t="shared" ca="1" si="882"/>
        <v>-5.1369637446145106E-5</v>
      </c>
      <c r="AH450" s="240">
        <f t="shared" ca="1" si="883"/>
        <v>5.6469202828926368E-5</v>
      </c>
      <c r="AI450" s="240">
        <f t="shared" ca="1" si="884"/>
        <v>-1.3661221657318006E-5</v>
      </c>
      <c r="AJ450" s="240">
        <f t="shared" ca="1" si="885"/>
        <v>-4.0736716158809472E-5</v>
      </c>
      <c r="AK450" s="240">
        <f t="shared" ca="1" si="886"/>
        <v>6.0574291368730134E-5</v>
      </c>
      <c r="AL450" s="240">
        <f t="shared" ca="1" si="887"/>
        <v>-2.9021630160082937E-5</v>
      </c>
      <c r="AM450" s="240">
        <f t="shared" ca="1" si="888"/>
        <v>-2.7152506619780128E-5</v>
      </c>
      <c r="AN450" s="240">
        <f t="shared" ca="1" si="889"/>
        <v>6.0290901618476379E-5</v>
      </c>
      <c r="AO450" s="240">
        <f t="shared" ca="1" si="890"/>
        <v>-4.227948341999235E-5</v>
      </c>
      <c r="AP450" s="240">
        <f t="shared" ca="1" si="891"/>
        <v>-1.1601155854183932E-5</v>
      </c>
      <c r="AQ450" s="240">
        <f t="shared" ca="1" si="892"/>
        <v>5.5639564561500157E-5</v>
      </c>
      <c r="AR450" s="240">
        <f t="shared" ca="1" si="893"/>
        <v>-5.2474278228683974E-5</v>
      </c>
      <c r="AS450" s="240">
        <f t="shared" ca="1" si="894"/>
        <v>4.7906739241306968E-6</v>
      </c>
      <c r="AT450" s="240">
        <f t="shared" ca="1" si="895"/>
        <v>4.6957259652831298E-5</v>
      </c>
      <c r="AU450" s="240">
        <f t="shared" ca="1" si="896"/>
        <v>-5.8867423433400766E-5</v>
      </c>
      <c r="AV450" s="240">
        <f t="shared" ca="1" si="897"/>
        <v>2.0835429588398064E-5</v>
      </c>
      <c r="AW450" s="240">
        <f t="shared" ca="1" si="898"/>
        <v>3.4873001375981756E-5</v>
      </c>
      <c r="AX450" s="240">
        <f t="shared" ca="1" si="899"/>
        <v>-6.0995749291630371E-5</v>
      </c>
      <c r="AY450" s="240">
        <f t="shared" ca="1" si="900"/>
        <v>3.5370702791598472E-5</v>
      </c>
      <c r="AZ450" s="240">
        <f t="shared" ca="1" si="901"/>
        <v>2.0262268484413338E-5</v>
      </c>
      <c r="BA450" s="240">
        <f t="shared" ca="1" si="902"/>
        <v>-5.8705063131664245E-5</v>
      </c>
      <c r="BB450" s="240">
        <f t="shared" ca="1" si="903"/>
        <v>4.7343443973414372E-5</v>
      </c>
      <c r="BC450" s="240">
        <f t="shared" ca="1" si="904"/>
        <v>4.18357743201667E-6</v>
      </c>
      <c r="BD450" s="240">
        <f t="shared" ca="1" si="905"/>
        <v>-5.2161320282986457E-5</v>
      </c>
      <c r="BE450" s="240">
        <f t="shared" ca="1" si="906"/>
        <v>5.5886253556210323E-5</v>
      </c>
      <c r="BF450" s="240">
        <f t="shared" ca="1" si="907"/>
        <v>-1.2198204887654939E-5</v>
      </c>
      <c r="BG450" s="240">
        <f t="shared" ca="1" si="908"/>
        <v>-4.1838600966400458E-5</v>
      </c>
      <c r="BH450" s="240">
        <f t="shared" ca="1" si="909"/>
        <v>6.0380223195487016E-5</v>
      </c>
      <c r="BI450" s="240">
        <f t="shared" ca="1" si="910"/>
        <v>-2.7696253264797416E-5</v>
      </c>
      <c r="BJ450" s="240">
        <f t="shared" ca="1" si="911"/>
        <v>-2.8484764192579602E-5</v>
      </c>
      <c r="BK450" s="240">
        <f t="shared" ca="1" si="912"/>
        <v>6.0499774370183642E-5</v>
      </c>
      <c r="BL450" s="240">
        <f t="shared" ca="1" si="913"/>
        <v>-4.1187767129986932E-5</v>
      </c>
      <c r="BM450" s="240">
        <f t="shared" ca="1" si="914"/>
        <v>-1.3067266970869188E-5</v>
      </c>
      <c r="BN450" s="240">
        <f t="shared" ca="1" si="915"/>
        <v>5.623624585252798E-5</v>
      </c>
      <c r="BO450" s="240">
        <f t="shared" ca="1" si="916"/>
        <v>-5.1695315062077514E-5</v>
      </c>
      <c r="BP450" s="240">
        <f t="shared" ca="1" si="917"/>
        <v>3.296925888812787E-6</v>
      </c>
      <c r="BQ450" s="240">
        <f t="shared" ca="1" si="918"/>
        <v>4.7898521195524586E-5</v>
      </c>
      <c r="BR450" s="240">
        <f t="shared" ca="1" si="919"/>
        <v>-5.8457647611182264E-5</v>
      </c>
      <c r="BS450" s="240">
        <f t="shared" ca="1" si="920"/>
        <v>1.9422263495547438E-5</v>
      </c>
      <c r="BT450" s="240">
        <f t="shared" ca="1" si="921"/>
        <v>3.6090650777957227E-5</v>
      </c>
      <c r="BU450" s="240">
        <f t="shared" ca="1" si="922"/>
        <v>-6.0984848198645581E-5</v>
      </c>
      <c r="BV450" s="240">
        <f t="shared" ca="1" si="923"/>
        <v>3.4140499512350931E-5</v>
      </c>
      <c r="BW450" s="240">
        <f t="shared" ca="1" si="924"/>
        <v>2.1668089642029046E-5</v>
      </c>
      <c r="BX450" s="240">
        <f t="shared" ca="1" si="925"/>
        <v>-5.9093826528863063E-5</v>
      </c>
      <c r="BY450" s="240">
        <f t="shared" ca="1" si="926"/>
        <v>4.6385329113060471E-5</v>
      </c>
      <c r="BZ450" s="240">
        <f t="shared" ca="1" si="927"/>
        <v>5.6757215990382137E-6</v>
      </c>
      <c r="CA450" s="240">
        <f t="shared" ca="1" si="928"/>
        <v>-5.2921583090926282E-5</v>
      </c>
      <c r="CB450" s="240">
        <f t="shared" ca="1" si="929"/>
        <v>5.5269640494073464E-5</v>
      </c>
      <c r="CC450" s="240">
        <f t="shared" ca="1" si="930"/>
        <v>-1.072784037548823E-5</v>
      </c>
      <c r="CD450" s="240">
        <f t="shared" ca="1" si="931"/>
        <v>-4.2915283765215974E-5</v>
      </c>
      <c r="CE450" s="240">
        <f t="shared" ca="1" si="932"/>
        <v>6.0149784233552646E-5</v>
      </c>
      <c r="CF450" s="240">
        <f t="shared" ca="1" si="933"/>
        <v>-2.6354193182175567E-5</v>
      </c>
      <c r="CG450" s="240">
        <f t="shared" ca="1" si="934"/>
        <v>-2.9799863608543402E-5</v>
      </c>
      <c r="CH450" s="240">
        <f t="shared" ca="1" si="935"/>
        <v>6.0672204320042491E-5</v>
      </c>
      <c r="CI450" s="240">
        <f t="shared" ca="1" si="936"/>
        <v>-4.007124086917222E-5</v>
      </c>
      <c r="CJ450" s="240">
        <f t="shared" ca="1" si="937"/>
        <v>-1.4525506854547783E-5</v>
      </c>
      <c r="CK450" s="240">
        <f t="shared" ca="1" si="938"/>
        <v>5.6799052531862584E-5</v>
      </c>
      <c r="CL450" s="240">
        <f t="shared" ca="1" si="939"/>
        <v>-5.0885212570689076E-5</v>
      </c>
      <c r="CM450" s="240">
        <f t="shared" ca="1" si="940"/>
        <v>1.8011919086203209E-6</v>
      </c>
      <c r="CN450" s="240">
        <f t="shared" ca="1" si="941"/>
        <v>4.8810930460091823E-5</v>
      </c>
      <c r="CO450" s="240">
        <f t="shared" ca="1" si="942"/>
        <v>-5.8012659087915287E-5</v>
      </c>
      <c r="CP450" s="240">
        <f t="shared" ca="1" si="943"/>
        <v>1.7997398157413131E-5</v>
      </c>
      <c r="CQ450" s="240">
        <f t="shared" ca="1" si="944"/>
        <v>3.7286560521420425E-5</v>
      </c>
      <c r="CR450" s="240">
        <f t="shared" ca="1" si="945"/>
        <v>-6.0937212113476309E-5</v>
      </c>
      <c r="CS450" s="240">
        <f t="shared" ca="1" si="946"/>
        <v>3.2889731272791205E-5</v>
      </c>
      <c r="CT450" s="240">
        <f t="shared" ca="1" si="947"/>
        <v>2.3060858752665647E-5</v>
      </c>
      <c r="CU450" s="240">
        <f t="shared" ca="1" si="948"/>
        <v>-5.94469940146218E-5</v>
      </c>
      <c r="CV450" s="240">
        <f t="shared" ca="1" si="949"/>
        <v>4.5399273464908057E-5</v>
      </c>
      <c r="CW450" s="240">
        <f t="shared" ca="1" si="950"/>
        <v>7.164446923596531E-6</v>
      </c>
      <c r="CX450" s="240">
        <f t="shared" ca="1" si="951"/>
        <v>-5.3649967916078444E-5</v>
      </c>
      <c r="CY450" s="240">
        <f t="shared" ca="1" si="952"/>
        <v>5.4619735067168314E-5</v>
      </c>
      <c r="CZ450" s="240">
        <f t="shared" ca="1" si="953"/>
        <v>-9.2510138134174103E-6</v>
      </c>
      <c r="DA450" s="240">
        <f t="shared" ca="1" si="954"/>
        <v>-4.3966116001796526E-5</v>
      </c>
      <c r="DB450" s="240">
        <f t="shared" ca="1" si="955"/>
        <v>5.9883113290741557E-5</v>
      </c>
      <c r="DC450" s="240">
        <f t="shared" ca="1" si="956"/>
        <v>-2.4996258319027541E-5</v>
      </c>
      <c r="DD450" s="240">
        <f t="shared" ca="1" si="957"/>
        <v>-3.1097012700957335E-5</v>
      </c>
      <c r="DE450" s="240">
        <f t="shared" ca="1" si="958"/>
        <v>6.0808087602698951E-5</v>
      </c>
      <c r="DF450" s="240">
        <f t="shared" ca="1" si="959"/>
        <v>-3.8930577191218779E-5</v>
      </c>
      <c r="DG450" s="240">
        <f t="shared" ca="1" si="960"/>
        <v>-1.5974997116042562E-5</v>
      </c>
      <c r="DH450" s="240">
        <f t="shared" ca="1" si="961"/>
        <v>5.7327645585805397E-5</v>
      </c>
      <c r="DI450" s="240">
        <f t="shared" ca="1" si="962"/>
        <v>-5.004445872996965E-5</v>
      </c>
      <c r="DJ450" s="240">
        <f t="shared" ca="1" si="963"/>
        <v>3.0437295777300825E-7</v>
      </c>
      <c r="DK450" s="240">
        <f t="shared" ca="1" si="964"/>
        <v>4.9693937845307097E-5</v>
      </c>
      <c r="DL450" s="240">
        <f t="shared" ca="1" si="965"/>
        <v>-5.7532725908046229E-5</v>
      </c>
      <c r="DM450" s="240">
        <f t="shared" ca="1" si="966"/>
        <v>1.6561691859594872E-5</v>
      </c>
      <c r="DN450" s="240">
        <f t="shared" ca="1" si="967"/>
        <v>3.8460010235061179E-5</v>
      </c>
      <c r="DO450" s="240">
        <f t="shared" ca="1" si="968"/>
        <v>-6.0852869730319034E-5</v>
      </c>
      <c r="DP450" s="240">
        <f t="shared" ca="1" si="969"/>
        <v>3.1619151488940475E-5</v>
      </c>
      <c r="DQ450" s="240">
        <f t="shared" ca="1" si="970"/>
        <v>2.4439736864290699E-5</v>
      </c>
      <c r="DR450" s="240">
        <f t="shared" ca="1" si="971"/>
        <v>-5.9764352854052013E-5</v>
      </c>
      <c r="DS450" s="240">
        <f t="shared" ca="1" si="972"/>
        <v>4.4385870992007396E-5</v>
      </c>
      <c r="DT450" s="240">
        <f t="shared" ca="1" si="973"/>
        <v>8.6488566532240001E-6</v>
      </c>
      <c r="DU450" s="240">
        <f t="shared" ca="1" si="974"/>
        <v>-5.4346036006657845E-5</v>
      </c>
      <c r="DV450" s="240">
        <f t="shared" ca="1" si="975"/>
        <v>5.393692875422135E-5</v>
      </c>
      <c r="DW450" s="240">
        <f t="shared" ca="1" si="976"/>
        <v>-7.7686147865447799E-6</v>
      </c>
      <c r="DX450" s="240">
        <f t="shared" ca="1" si="977"/>
        <v>-4.4990464694096585E-5</v>
      </c>
      <c r="DY450" s="240">
        <f t="shared" ca="1" si="978"/>
        <v>5.9580370999657606E-5</v>
      </c>
      <c r="DZ450" s="240">
        <f t="shared" ca="1" si="979"/>
        <v>-2.3623266644536855E-5</v>
      </c>
      <c r="EA450" s="240">
        <f t="shared" ca="1" si="980"/>
        <v>-3.2375430115712416E-5</v>
      </c>
      <c r="EB450" s="240">
        <f t="shared" ca="1" si="981"/>
        <v>6.0907342367144141E-5</v>
      </c>
      <c r="EC450" s="240">
        <f t="shared" ca="1" si="982"/>
        <v>-3.7766463189272043E-5</v>
      </c>
      <c r="ED450" s="240">
        <f t="shared" ca="1" si="983"/>
        <v>-1.741486463661658E-5</v>
      </c>
      <c r="EE450" s="240">
        <f t="shared" ca="1" si="984"/>
        <v>5.7821706609666084E-5</v>
      </c>
      <c r="EF450" s="240">
        <f t="shared" ca="1" si="985"/>
        <v>-4.917355997859313E-5</v>
      </c>
      <c r="EG450" s="240">
        <f t="shared" ca="1" si="986"/>
        <v>-1.1926293359645685E-6</v>
      </c>
      <c r="EH450" s="240">
        <f t="shared" ca="1" si="987"/>
        <v>5.0547011460540405E-5</v>
      </c>
      <c r="EI450" s="240">
        <f t="shared" ca="1" si="988"/>
        <v>-5.7018137165378538E-5</v>
      </c>
      <c r="EJ450" s="240">
        <f t="shared" ca="1" si="989"/>
        <v>1.5116009417880259E-5</v>
      </c>
      <c r="EK450" s="240">
        <f t="shared" ca="1" si="990"/>
        <v>3.9610293076647398E-5</v>
      </c>
      <c r="EL450" s="240">
        <f t="shared" ca="1" si="991"/>
        <v>-6.0731871853871601E-5</v>
      </c>
      <c r="EM450" s="240">
        <f t="shared" ca="1" si="992"/>
        <v>3.0329525510547533E-5</v>
      </c>
      <c r="EN450" s="240">
        <f t="shared" ca="1" si="993"/>
        <v>2.5803893392290912E-5</v>
      </c>
      <c r="EO450" s="240">
        <f t="shared" ca="1" si="994"/>
        <v>-6.0045711882056069E-5</v>
      </c>
      <c r="EP450" s="240">
        <f t="shared" ca="1" si="995"/>
        <v>4.3345732130118167E-5</v>
      </c>
      <c r="EQ450" s="240">
        <f t="shared" ca="1" si="996"/>
        <v>1.0128056635006863E-5</v>
      </c>
      <c r="ER450" s="240">
        <f t="shared" ca="1" si="997"/>
        <v>-5.5009368077277616E-5</v>
      </c>
      <c r="ES450" s="240">
        <f t="shared" ca="1" si="998"/>
        <v>5.322163285222618E-5</v>
      </c>
      <c r="ET450" s="240">
        <f t="shared" ca="1" si="999"/>
        <v>-6.2815362366102335E-6</v>
      </c>
      <c r="EU450" s="240">
        <f t="shared" ca="1" si="1000"/>
        <v>-4.5987712812767923E-5</v>
      </c>
      <c r="EV450" s="240">
        <f t="shared" ca="1" si="1001"/>
        <v>5.9241739720937801E-5</v>
      </c>
      <c r="EW450" s="240">
        <f t="shared" ca="1" si="1002"/>
        <v>-2.2236045197553533E-5</v>
      </c>
      <c r="EX450" s="240">
        <f t="shared" ca="1" si="1003"/>
        <v>-3.3634345781962576E-5</v>
      </c>
      <c r="EY450" s="240">
        <f t="shared" ca="1" si="1004"/>
        <v>6.0969908826019817E-5</v>
      </c>
      <c r="EZ450" s="240">
        <f t="shared" ca="1" si="1005"/>
        <v>-3.6579600082081854E-5</v>
      </c>
      <c r="FA450" s="240">
        <f t="shared" ca="1" si="1006"/>
        <v>-1.8844242093918888E-5</v>
      </c>
      <c r="FB450" s="240">
        <f t="shared" ca="1" si="1007"/>
        <v>5.8280937999558517E-5</v>
      </c>
      <c r="FC450" s="240">
        <f t="shared" ca="1" si="1008"/>
        <v>-4.8273040913405419E-5</v>
      </c>
      <c r="FD450" s="240">
        <f t="shared" ca="1" si="1009"/>
        <v>-2.688913234385434E-6</v>
      </c>
      <c r="FE450" s="240">
        <f t="shared" ca="1" si="1010"/>
        <v>5.1369637446145336E-5</v>
      </c>
      <c r="FF450" s="240">
        <f t="shared" ca="1" si="1011"/>
        <v>-5.6469202828926693E-5</v>
      </c>
      <c r="FG450" s="240">
        <f t="shared" ca="1" si="1012"/>
        <v>1.3661221657319684E-5</v>
      </c>
      <c r="FH450" s="240">
        <f t="shared" ca="1" si="1013"/>
        <v>4.073671615880981E-5</v>
      </c>
      <c r="FI450" s="240">
        <f t="shared" ca="1" si="1014"/>
        <v>-6.0574291368730189E-5</v>
      </c>
      <c r="FJ450" s="240">
        <f t="shared" ca="1" si="1015"/>
        <v>2.9021630160084072E-5</v>
      </c>
      <c r="FK450" s="240">
        <f t="shared" ca="1" si="1016"/>
        <v>2.7152506619781303E-5</v>
      </c>
      <c r="FL450" s="240">
        <f t="shared" ca="1" si="1017"/>
        <v>-6.0290901618476446E-5</v>
      </c>
      <c r="FM450" s="240">
        <f t="shared" ca="1" si="1018"/>
        <v>4.2279483419992648E-5</v>
      </c>
      <c r="FN450" s="240">
        <f t="shared" ca="1" si="1019"/>
        <v>1.1601155854181817E-5</v>
      </c>
      <c r="FO450" s="240">
        <f t="shared" ca="1" si="1020"/>
        <v>-5.5639564561500346E-5</v>
      </c>
      <c r="FP450" s="240">
        <f t="shared" ca="1" si="1021"/>
        <v>5.2474278228684184E-5</v>
      </c>
      <c r="FQ450" s="240">
        <f t="shared" ca="1" si="1022"/>
        <v>-4.7906739241319741E-6</v>
      </c>
      <c r="FR450" s="240">
        <f t="shared" ca="1" si="1023"/>
        <v>-4.6957259652832131E-5</v>
      </c>
      <c r="FS450" s="240">
        <f t="shared" ca="1" si="1024"/>
        <v>5.8867423433400651E-5</v>
      </c>
      <c r="FT450" s="240">
        <f t="shared" ca="1" si="1025"/>
        <v>-2.0835429588399277E-5</v>
      </c>
      <c r="FU450" s="240">
        <f t="shared" ca="1" si="1026"/>
        <v>-3.4873001375979988E-5</v>
      </c>
      <c r="FV450" s="240">
        <f t="shared" ca="1" si="1027"/>
        <v>6.0995749291630371E-5</v>
      </c>
      <c r="FW450" s="240">
        <f t="shared" ca="1" si="1028"/>
        <v>-3.537070279159881E-5</v>
      </c>
      <c r="FX450" s="240">
        <f t="shared" ca="1" si="1029"/>
        <v>-2.0262268484412125E-5</v>
      </c>
      <c r="FY450" s="240">
        <f t="shared" ca="1" si="1030"/>
        <v>5.8705063131664604E-5</v>
      </c>
      <c r="FZ450" s="240">
        <f t="shared" ca="1" si="1031"/>
        <v>-4.7343443973414636E-5</v>
      </c>
      <c r="GA450" s="240">
        <f t="shared" ca="1" si="1032"/>
        <v>-4.1835774320153926E-6</v>
      </c>
      <c r="GB450" s="240">
        <f t="shared" ca="1" si="1033"/>
        <v>5.2161320282985339E-5</v>
      </c>
      <c r="GC450" s="240">
        <f t="shared" ca="1" si="1034"/>
        <v>-5.588625355621014E-5</v>
      </c>
      <c r="GD450" s="240">
        <f t="shared" ca="1" si="1035"/>
        <v>1.2198204887655349E-5</v>
      </c>
      <c r="GE450" s="240">
        <f t="shared" ca="1" si="1036"/>
        <v>4.1838600966399523E-5</v>
      </c>
      <c r="GF450" s="240">
        <f t="shared" ca="1" si="1037"/>
        <v>-6.0380223195486833E-5</v>
      </c>
      <c r="GG450" s="240">
        <f t="shared" ca="1" si="1038"/>
        <v>2.7696253264797793E-5</v>
      </c>
      <c r="GH450" s="240">
        <f t="shared" ca="1" si="1039"/>
        <v>2.8484764192578467E-5</v>
      </c>
      <c r="GI450" s="240">
        <f t="shared" ca="1" si="1040"/>
        <v>-6.0499774370183371E-5</v>
      </c>
      <c r="GJ450" s="240">
        <f t="shared" ca="1" si="1041"/>
        <v>4.1187767129986606E-5</v>
      </c>
      <c r="GK450" s="240">
        <f t="shared" ca="1" si="1042"/>
        <v>1.3067266970868778E-5</v>
      </c>
      <c r="GL450" s="240">
        <f t="shared" ca="1" si="1043"/>
        <v>-5.6236245852527147E-5</v>
      </c>
      <c r="GM450" s="240">
        <f t="shared" ca="1" si="1044"/>
        <v>5.1695315062076823E-5</v>
      </c>
      <c r="GN450" s="240">
        <f t="shared" ca="1" si="1045"/>
        <v>-3.2969258888132038E-6</v>
      </c>
      <c r="GO450" s="240">
        <f t="shared" ca="1" si="1046"/>
        <v>-4.7898521195524328E-5</v>
      </c>
      <c r="GP450" s="240">
        <f t="shared" ca="1" si="1047"/>
        <v>5.8457647611181884E-5</v>
      </c>
      <c r="GQ450" s="240">
        <f t="shared" ca="1" si="1048"/>
        <v>-1.9422263495547841E-5</v>
      </c>
      <c r="GR450" s="240">
        <f t="shared" ca="1" si="1049"/>
        <v>-3.6090650777956888E-5</v>
      </c>
      <c r="GS450" s="240">
        <f t="shared" ca="1" si="1050"/>
        <v>6.0984848198645622E-5</v>
      </c>
      <c r="GT450" s="240">
        <f t="shared" ca="1" si="1051"/>
        <v>-3.414049951234984E-5</v>
      </c>
      <c r="GU450" s="240">
        <f t="shared" ca="1" si="1052"/>
        <v>-2.1668089642028656E-5</v>
      </c>
      <c r="GV450" s="240">
        <f t="shared" ca="1" si="1053"/>
        <v>5.9093826528862955E-5</v>
      </c>
      <c r="GW450" s="240">
        <f t="shared" ca="1" si="1054"/>
        <v>-4.6385329113059617E-5</v>
      </c>
      <c r="GX450" s="240">
        <f t="shared" ca="1" si="1055"/>
        <v>-5.6757215990377953E-6</v>
      </c>
      <c r="GY450" s="240">
        <f t="shared" ca="1" si="1056"/>
        <v>5.2921583090926078E-5</v>
      </c>
      <c r="GZ450" s="240">
        <f t="shared" ca="1" si="1057"/>
        <v>-5.5269640494074372E-5</v>
      </c>
      <c r="HA450" s="240">
        <f t="shared" ca="1" si="1058"/>
        <v>1.0727840375486933E-5</v>
      </c>
      <c r="HB450" s="240">
        <f t="shared" ca="1" si="1059"/>
        <v>4.2915283765215676E-5</v>
      </c>
      <c r="HC450" s="240">
        <f t="shared" ca="1" si="1060"/>
        <v>-6.0149784233552999E-5</v>
      </c>
      <c r="HD450" s="240">
        <f t="shared" ca="1" si="1061"/>
        <v>2.6354193182174378E-5</v>
      </c>
      <c r="HE450" s="240">
        <f t="shared" ca="1" si="1062"/>
        <v>2.9799863608543033E-5</v>
      </c>
      <c r="HF450" s="240">
        <f t="shared" ca="1" si="1063"/>
        <v>-6.0672204320042443E-5</v>
      </c>
      <c r="HG450" s="240">
        <f t="shared" ca="1" si="1064"/>
        <v>4.0071240869173846E-5</v>
      </c>
      <c r="HH450" s="240">
        <f t="shared" ca="1" si="1065"/>
        <v>1.4525506854549058E-5</v>
      </c>
      <c r="HI450" s="240">
        <f t="shared" ca="1" si="1066"/>
        <v>-5.6799052531862435E-5</v>
      </c>
      <c r="HJ450" s="240">
        <f t="shared" ca="1" si="1067"/>
        <v>5.0885212570690262E-5</v>
      </c>
      <c r="HK450" s="240">
        <f t="shared" ca="1" si="1068"/>
        <v>-1.8011919086190063E-6</v>
      </c>
      <c r="HL450" s="240">
        <f t="shared" ca="1" si="1069"/>
        <v>-4.8810930460091572E-5</v>
      </c>
      <c r="HM450" s="240">
        <f t="shared" ca="1" si="1070"/>
        <v>5.8012659087915402E-5</v>
      </c>
      <c r="HN450" s="240">
        <f t="shared" ca="1" si="1071"/>
        <v>-1.7997398157415184E-5</v>
      </c>
      <c r="HO450" s="240">
        <f t="shared" ca="1" si="1072"/>
        <v>-3.7286560521421468E-5</v>
      </c>
      <c r="HP450" s="240">
        <f t="shared" ca="1" si="1073"/>
        <v>6.0937212113476336E-5</v>
      </c>
      <c r="HQ450" s="240">
        <f t="shared" ca="1" si="1074"/>
        <v>-3.2889731272793015E-5</v>
      </c>
      <c r="HR450" s="240">
        <f t="shared" ca="1" si="1075"/>
        <v>-2.3060858752666863E-5</v>
      </c>
      <c r="HS450" s="240">
        <f t="shared" ca="1" si="1076"/>
        <v>5.9446994014621712E-5</v>
      </c>
      <c r="HT450" s="240">
        <f t="shared" ca="1" si="1077"/>
        <v>-4.5399273464908335E-5</v>
      </c>
      <c r="HU450" s="240">
        <f t="shared" ca="1" si="1078"/>
        <v>-7.1644469235943914E-6</v>
      </c>
      <c r="HV450" s="240">
        <f t="shared" ca="1" si="1079"/>
        <v>5.3649967916078255E-5</v>
      </c>
      <c r="HW450" s="240">
        <f t="shared" ca="1" si="1080"/>
        <v>-5.4619735067168497E-5</v>
      </c>
      <c r="HX450" s="240">
        <f t="shared" ca="1" si="1081"/>
        <v>9.2510138134195346E-6</v>
      </c>
      <c r="HY450" s="240">
        <f t="shared" ca="1" si="1082"/>
        <v>4.3966116001797434E-5</v>
      </c>
      <c r="HZ450" s="240">
        <f t="shared" ca="1" si="1083"/>
        <v>-5.9883113290741631E-5</v>
      </c>
      <c r="IA450" s="240">
        <f t="shared" ca="1" si="1084"/>
        <v>2.4996258319027931E-5</v>
      </c>
      <c r="IB450" s="240">
        <f t="shared" ca="1" si="1085"/>
        <v>3.1097012700955485E-5</v>
      </c>
      <c r="IC450" s="240">
        <f t="shared" ca="1" si="1086"/>
        <v>-6.0808087602698917E-5</v>
      </c>
      <c r="ID450" s="240">
        <f t="shared" ca="1" si="1087"/>
        <v>3.8930577191219104E-5</v>
      </c>
      <c r="IE450" s="240">
        <f t="shared" ca="1" si="1088"/>
        <v>2.7403649453074302E-5</v>
      </c>
      <c r="IF450" s="240">
        <f t="shared" ca="1" si="1089"/>
        <v>-5.7327645585805851E-5</v>
      </c>
      <c r="IG450" s="240">
        <f t="shared" ca="1" si="1090"/>
        <v>5.0044458729971873E-5</v>
      </c>
      <c r="IH450" s="240">
        <f t="shared" ca="1" si="1091"/>
        <v>-3.0437295777342499E-7</v>
      </c>
      <c r="II450" s="240">
        <f t="shared" ca="1" si="1092"/>
        <v>-4.9693937845307863E-5</v>
      </c>
      <c r="IJ450" s="240">
        <f t="shared" ca="1" si="1093"/>
        <v>5.7532725908047523E-5</v>
      </c>
      <c r="IK450" s="240">
        <f t="shared" ca="1" si="1094"/>
        <v>-1.6561691859595269E-5</v>
      </c>
      <c r="IL450" s="240">
        <f t="shared" ca="1" si="1095"/>
        <v>-3.8460010235062202E-5</v>
      </c>
      <c r="IM450" s="240">
        <f t="shared" ca="1" si="1096"/>
        <v>6.0852869730319183E-5</v>
      </c>
      <c r="IN450" s="240">
        <f t="shared" ca="1" si="1097"/>
        <v>-3.1619151488940827E-5</v>
      </c>
      <c r="IO450" s="240">
        <f t="shared" ca="1" si="1098"/>
        <v>-2.4439736864293494E-5</v>
      </c>
      <c r="IP450" s="240">
        <f t="shared" ca="1" si="1099"/>
        <v>5.9764352854051586E-5</v>
      </c>
      <c r="IQ450" s="240">
        <f t="shared" ca="1" si="1100"/>
        <v>-4.4385870992007687E-5</v>
      </c>
      <c r="IR450" s="240">
        <f t="shared" ca="1" si="1101"/>
        <v>-8.6488566532270189E-6</v>
      </c>
      <c r="IS450" s="240">
        <f t="shared" ca="1" si="1102"/>
        <v>5.4346036006657655E-5</v>
      </c>
      <c r="IT450" s="240">
        <f t="shared" ca="1" si="1103"/>
        <v>-5.3936928754221553E-5</v>
      </c>
      <c r="IU450" s="240">
        <f t="shared" ca="1" si="1104"/>
        <v>7.7686147865486322E-6</v>
      </c>
      <c r="IV450" s="240">
        <f t="shared" ca="1" si="1105"/>
        <v>4.4990464694096301E-5</v>
      </c>
      <c r="IW450" s="240">
        <f t="shared" ca="1" si="1106"/>
        <v>-5.9580370999657701E-5</v>
      </c>
      <c r="IX450" s="240">
        <f t="shared" ca="1" si="1107"/>
        <v>2.3623266644540433E-5</v>
      </c>
      <c r="IY450" s="240">
        <f t="shared" ca="1" si="1108"/>
        <v>3.2375430115712063E-5</v>
      </c>
      <c r="IZ450" s="240">
        <f t="shared" ca="1" si="1109"/>
        <v>-6.0907342367144304E-5</v>
      </c>
      <c r="JA450" s="240">
        <f t="shared" ca="1" si="1110"/>
        <v>3.7766463189275093E-5</v>
      </c>
      <c r="JB450" s="240">
        <f t="shared" ca="1" si="1111"/>
        <v>1.7414864636616177E-5</v>
      </c>
    </row>
    <row r="451" spans="2:262">
      <c r="B451" s="248">
        <v>90</v>
      </c>
      <c r="C451" s="247">
        <f t="shared" si="1112"/>
        <v>1.7578125000000011E-3</v>
      </c>
      <c r="D451" s="244">
        <f t="shared" ca="1" si="855"/>
        <v>11.44460325597333</v>
      </c>
      <c r="E451" s="243">
        <f ca="1">CR361</f>
        <v>-0.55539674402666928</v>
      </c>
      <c r="F451" s="242">
        <v>90</v>
      </c>
      <c r="G451" s="240">
        <f t="shared" ca="1" si="856"/>
        <v>-7.3388385322037511E-5</v>
      </c>
      <c r="H451" s="240">
        <f t="shared" ca="1" si="857"/>
        <v>1.983401505272563E-4</v>
      </c>
      <c r="I451" s="240">
        <f t="shared" ca="1" si="858"/>
        <v>-1.6291379412198477E-4</v>
      </c>
      <c r="J451" s="240">
        <f t="shared" ca="1" si="859"/>
        <v>-4.2448828258767694E-6</v>
      </c>
      <c r="K451" s="240">
        <f t="shared" ca="1" si="860"/>
        <v>1.6797114161603809E-4</v>
      </c>
      <c r="L451" s="240">
        <f t="shared" ca="1" si="861"/>
        <v>-1.9587570164507107E-4</v>
      </c>
      <c r="M451" s="240">
        <f t="shared" ca="1" si="862"/>
        <v>6.5394896857834381E-5</v>
      </c>
      <c r="N451" s="240">
        <f t="shared" ca="1" si="863"/>
        <v>1.1796431249393841E-4</v>
      </c>
      <c r="O451" s="240">
        <f t="shared" ca="1" si="864"/>
        <v>-2.059374146729686E-4</v>
      </c>
      <c r="P451" s="240">
        <f t="shared" ca="1" si="865"/>
        <v>1.2738923688537595E-4</v>
      </c>
      <c r="Q451" s="240">
        <f t="shared" ca="1" si="866"/>
        <v>5.4166055048087815E-5</v>
      </c>
      <c r="R451" s="240">
        <f t="shared" ca="1" si="867"/>
        <v>-1.9192259952386558E-4</v>
      </c>
      <c r="S451" s="240">
        <f t="shared" ca="1" si="868"/>
        <v>1.744902630574053E-4</v>
      </c>
      <c r="T451" s="240">
        <f t="shared" ca="1" si="869"/>
        <v>-1.5964857164130661E-5</v>
      </c>
      <c r="U451" s="241">
        <f t="shared" ca="1" si="870"/>
        <v>-1.5546975443941788E-4</v>
      </c>
      <c r="V451" s="240">
        <f t="shared" ca="1" si="871"/>
        <v>2.0119130634247212E-4</v>
      </c>
      <c r="W451" s="240">
        <f t="shared" ca="1" si="872"/>
        <v>-8.4229288076850849E-5</v>
      </c>
      <c r="X451" s="240">
        <f t="shared" ca="1" si="873"/>
        <v>-1.0084064969192545E-4</v>
      </c>
      <c r="Y451" s="240">
        <f t="shared" ca="1" si="874"/>
        <v>2.0437069784894199E-4</v>
      </c>
      <c r="Z451" s="240">
        <f t="shared" ca="1" si="875"/>
        <v>-1.4264631544256981E-4</v>
      </c>
      <c r="AA451" s="240">
        <f t="shared" ca="1" si="876"/>
        <v>-3.4422076053846885E-5</v>
      </c>
      <c r="AB451" s="240">
        <f t="shared" ca="1" si="877"/>
        <v>1.8365672897149523E-4</v>
      </c>
      <c r="AC451" s="240">
        <f t="shared" ca="1" si="878"/>
        <v>-1.8438629537350252E-4</v>
      </c>
      <c r="AD451" s="240">
        <f t="shared" ca="1" si="879"/>
        <v>3.6020846852369206E-5</v>
      </c>
      <c r="AE451" s="240">
        <f t="shared" ca="1" si="880"/>
        <v>1.4147110853913374E-4</v>
      </c>
      <c r="AF451" s="240">
        <f t="shared" ca="1" si="881"/>
        <v>-2.0456932877743969E-4</v>
      </c>
      <c r="AG451" s="240">
        <f t="shared" ca="1" si="882"/>
        <v>1.0225250520727506E-4</v>
      </c>
      <c r="AH451" s="240">
        <f t="shared" ca="1" si="883"/>
        <v>8.2745836308273374E-5</v>
      </c>
      <c r="AI451" s="240">
        <f t="shared" ca="1" si="884"/>
        <v>-2.0083577948424244E-4</v>
      </c>
      <c r="AJ451" s="240">
        <f t="shared" ca="1" si="885"/>
        <v>1.5652963200364468E-4</v>
      </c>
      <c r="AK451" s="240">
        <f t="shared" ca="1" si="886"/>
        <v>1.4346593650188769E-5</v>
      </c>
      <c r="AL451" s="240">
        <f t="shared" ca="1" si="887"/>
        <v>-1.7362214372214891E-4</v>
      </c>
      <c r="AM451" s="240">
        <f t="shared" ca="1" si="888"/>
        <v>1.925065868693514E-4</v>
      </c>
      <c r="AN451" s="240">
        <f t="shared" ca="1" si="889"/>
        <v>-5.5729936094419449E-5</v>
      </c>
      <c r="AO451" s="240">
        <f t="shared" ca="1" si="890"/>
        <v>-1.2611001852764309E-4</v>
      </c>
      <c r="AP451" s="240">
        <f t="shared" ca="1" si="891"/>
        <v>2.0597723674731019E-4</v>
      </c>
      <c r="AQ451" s="240">
        <f t="shared" ca="1" si="892"/>
        <v>-1.1929097481564803E-4</v>
      </c>
      <c r="AR451" s="240">
        <f t="shared" ca="1" si="893"/>
        <v>-6.3854135287497353E-5</v>
      </c>
      <c r="AS451" s="240">
        <f t="shared" ca="1" si="894"/>
        <v>1.9536670277510437E-4</v>
      </c>
      <c r="AT451" s="240">
        <f t="shared" ca="1" si="895"/>
        <v>-1.6890548264072172E-4</v>
      </c>
      <c r="AU451" s="240">
        <f t="shared" ca="1" si="896"/>
        <v>5.8670542929694291E-6</v>
      </c>
      <c r="AV451" s="240">
        <f t="shared" ca="1" si="897"/>
        <v>1.619154823172392E-4</v>
      </c>
      <c r="AW451" s="240">
        <f t="shared" ca="1" si="898"/>
        <v>-1.9877293469884252E-4</v>
      </c>
      <c r="AX451" s="240">
        <f t="shared" ca="1" si="899"/>
        <v>7.4902315586801221E-5</v>
      </c>
      <c r="AY451" s="240">
        <f t="shared" ca="1" si="900"/>
        <v>1.0953442009898143E-4</v>
      </c>
      <c r="AZ451" s="240">
        <f t="shared" ca="1" si="901"/>
        <v>-2.0540147132869284E-4</v>
      </c>
      <c r="BA451" s="240">
        <f t="shared" ca="1" si="902"/>
        <v>1.3518060712546729E-4</v>
      </c>
      <c r="BB451" s="240">
        <f t="shared" ca="1" si="903"/>
        <v>4.4347484037680286E-5</v>
      </c>
      <c r="BC451" s="240">
        <f t="shared" ca="1" si="904"/>
        <v>-1.8801613791993971E-4</v>
      </c>
      <c r="BD451" s="240">
        <f t="shared" ca="1" si="905"/>
        <v>1.7965468114684131E-4</v>
      </c>
      <c r="BE451" s="240">
        <f t="shared" ca="1" si="906"/>
        <v>-2.6024199296025301E-5</v>
      </c>
      <c r="BF451" s="240">
        <f t="shared" ca="1" si="907"/>
        <v>-1.4864948630561019E-4</v>
      </c>
      <c r="BG451" s="240">
        <f t="shared" ca="1" si="908"/>
        <v>2.0312499050684544E-4</v>
      </c>
      <c r="BH451" s="240">
        <f t="shared" ca="1" si="909"/>
        <v>-9.3353344834308689E-5</v>
      </c>
      <c r="BI451" s="240">
        <f t="shared" ca="1" si="910"/>
        <v>-9.1903945327164263E-5</v>
      </c>
      <c r="BJ451" s="240">
        <f t="shared" ca="1" si="911"/>
        <v>2.0284757745731412E-4</v>
      </c>
      <c r="BK451" s="240">
        <f t="shared" ca="1" si="912"/>
        <v>-1.4976837629142938E-4</v>
      </c>
      <c r="BL451" s="240">
        <f t="shared" ca="1" si="913"/>
        <v>-2.4413742273782436E-5</v>
      </c>
      <c r="BM451" s="240">
        <f t="shared" ca="1" si="914"/>
        <v>1.7885487487652899E-4</v>
      </c>
      <c r="BN451" s="240">
        <f t="shared" ca="1" si="915"/>
        <v>-1.8867370686427798E-4</v>
      </c>
      <c r="BO451" s="240">
        <f t="shared" ca="1" si="916"/>
        <v>4.5930717033591765E-5</v>
      </c>
      <c r="BP451" s="240">
        <f t="shared" ca="1" si="917"/>
        <v>1.3395191448078333E-4</v>
      </c>
      <c r="BQ451" s="240">
        <f t="shared" ca="1" si="918"/>
        <v>-2.0552084161685216E-4</v>
      </c>
      <c r="BR451" s="240">
        <f t="shared" ca="1" si="919"/>
        <v>1.1090533033893506E-4</v>
      </c>
      <c r="BS451" s="240">
        <f t="shared" ca="1" si="920"/>
        <v>7.3388385322036928E-5</v>
      </c>
      <c r="BT451" s="240">
        <f t="shared" ca="1" si="921"/>
        <v>-1.9834015052725586E-4</v>
      </c>
      <c r="BU451" s="240">
        <f t="shared" ca="1" si="922"/>
        <v>1.6291379412198273E-4</v>
      </c>
      <c r="BV451" s="240">
        <f t="shared" ca="1" si="923"/>
        <v>4.2448828258790191E-6</v>
      </c>
      <c r="BW451" s="240">
        <f t="shared" ca="1" si="924"/>
        <v>-1.6797114161603877E-4</v>
      </c>
      <c r="BX451" s="240">
        <f t="shared" ca="1" si="925"/>
        <v>1.9587570164507091E-4</v>
      </c>
      <c r="BY451" s="240">
        <f t="shared" ca="1" si="926"/>
        <v>-6.5394896857835032E-5</v>
      </c>
      <c r="BZ451" s="240">
        <f t="shared" ca="1" si="927"/>
        <v>-1.1796431249393692E-4</v>
      </c>
      <c r="CA451" s="240">
        <f t="shared" ca="1" si="928"/>
        <v>2.0593741467296871E-4</v>
      </c>
      <c r="CB451" s="240">
        <f t="shared" ca="1" si="929"/>
        <v>-1.2738923688537448E-4</v>
      </c>
      <c r="CC451" s="240">
        <f t="shared" ca="1" si="930"/>
        <v>-5.41660550480889E-5</v>
      </c>
      <c r="CD451" s="240">
        <f t="shared" ca="1" si="931"/>
        <v>1.9192259952386572E-4</v>
      </c>
      <c r="CE451" s="240">
        <f t="shared" ca="1" si="932"/>
        <v>-1.7449026305740585E-4</v>
      </c>
      <c r="CF451" s="240">
        <f t="shared" ca="1" si="933"/>
        <v>1.596485716413245E-5</v>
      </c>
      <c r="CG451" s="240">
        <f t="shared" ca="1" si="934"/>
        <v>1.554697544394201E-4</v>
      </c>
      <c r="CH451" s="240">
        <f t="shared" ca="1" si="935"/>
        <v>-2.0119130634247174E-4</v>
      </c>
      <c r="CI451" s="240">
        <f t="shared" ca="1" si="936"/>
        <v>8.422928807685047E-5</v>
      </c>
      <c r="CJ451" s="240">
        <f t="shared" ca="1" si="937"/>
        <v>1.0084064969192578E-4</v>
      </c>
      <c r="CK451" s="240">
        <f t="shared" ca="1" si="938"/>
        <v>-2.0437069784894188E-4</v>
      </c>
      <c r="CL451" s="240">
        <f t="shared" ca="1" si="939"/>
        <v>1.4264631544257166E-4</v>
      </c>
      <c r="CM451" s="240">
        <f t="shared" ca="1" si="940"/>
        <v>3.4422076053850179E-5</v>
      </c>
      <c r="CN451" s="240">
        <f t="shared" ca="1" si="941"/>
        <v>-1.836567289714961E-4</v>
      </c>
      <c r="CO451" s="240">
        <f t="shared" ca="1" si="942"/>
        <v>1.8438629537350233E-4</v>
      </c>
      <c r="CP451" s="240">
        <f t="shared" ca="1" si="943"/>
        <v>-3.6020846852368813E-5</v>
      </c>
      <c r="CQ451" s="240">
        <f t="shared" ca="1" si="944"/>
        <v>-1.4147110853913295E-4</v>
      </c>
      <c r="CR451" s="240">
        <f t="shared" ca="1" si="945"/>
        <v>2.0456932877743999E-4</v>
      </c>
      <c r="CS451" s="240">
        <f t="shared" ca="1" si="946"/>
        <v>-1.0225250520727345E-4</v>
      </c>
      <c r="CT451" s="240">
        <f t="shared" ca="1" si="947"/>
        <v>-8.2745836308275108E-5</v>
      </c>
      <c r="CU451" s="240">
        <f t="shared" ca="1" si="948"/>
        <v>2.0083577948424252E-4</v>
      </c>
      <c r="CV451" s="240">
        <f t="shared" ca="1" si="949"/>
        <v>-1.5652963200364444E-4</v>
      </c>
      <c r="CW451" s="240">
        <f t="shared" ca="1" si="950"/>
        <v>-1.4346593650186234E-5</v>
      </c>
      <c r="CX451" s="240">
        <f t="shared" ca="1" si="951"/>
        <v>1.7362214372214756E-4</v>
      </c>
      <c r="CY451" s="240">
        <f t="shared" ca="1" si="952"/>
        <v>-1.9250658686935021E-4</v>
      </c>
      <c r="CZ451" s="240">
        <f t="shared" ca="1" si="953"/>
        <v>5.5729936094419049E-5</v>
      </c>
      <c r="DA451" s="240">
        <f t="shared" ca="1" si="954"/>
        <v>1.2611001852764342E-4</v>
      </c>
      <c r="DB451" s="240">
        <f t="shared" ca="1" si="955"/>
        <v>-2.0597723674731016E-4</v>
      </c>
      <c r="DC451" s="240">
        <f t="shared" ca="1" si="956"/>
        <v>1.1929097481565008E-4</v>
      </c>
      <c r="DD451" s="240">
        <f t="shared" ca="1" si="957"/>
        <v>6.3854135287500511E-5</v>
      </c>
      <c r="DE451" s="240">
        <f t="shared" ca="1" si="958"/>
        <v>-1.9536670277510543E-4</v>
      </c>
      <c r="DF451" s="240">
        <f t="shared" ca="1" si="959"/>
        <v>1.6890548264072151E-4</v>
      </c>
      <c r="DG451" s="240">
        <f t="shared" ca="1" si="960"/>
        <v>-5.8670542929690361E-6</v>
      </c>
      <c r="DH451" s="240">
        <f t="shared" ca="1" si="961"/>
        <v>-1.6191548231723945E-4</v>
      </c>
      <c r="DI451" s="240">
        <f t="shared" ca="1" si="962"/>
        <v>1.9877293469884317E-4</v>
      </c>
      <c r="DJ451" s="240">
        <f t="shared" ca="1" si="963"/>
        <v>-7.4902315586798131E-5</v>
      </c>
      <c r="DK451" s="240">
        <f t="shared" ca="1" si="964"/>
        <v>-1.0953442009898424E-4</v>
      </c>
      <c r="DL451" s="240">
        <f t="shared" ca="1" si="965"/>
        <v>2.0540147132869284E-4</v>
      </c>
      <c r="DM451" s="240">
        <f t="shared" ca="1" si="966"/>
        <v>-1.3518060712546697E-4</v>
      </c>
      <c r="DN451" s="240">
        <f t="shared" ca="1" si="967"/>
        <v>-4.4347484037680679E-5</v>
      </c>
      <c r="DO451" s="240">
        <f t="shared" ca="1" si="968"/>
        <v>1.8801613791993865E-4</v>
      </c>
      <c r="DP451" s="240">
        <f t="shared" ca="1" si="969"/>
        <v>-1.7965468114683968E-4</v>
      </c>
      <c r="DQ451" s="240">
        <f t="shared" ca="1" si="970"/>
        <v>2.6024199296024908E-5</v>
      </c>
      <c r="DR451" s="240">
        <f t="shared" ca="1" si="971"/>
        <v>1.4864948630561049E-4</v>
      </c>
      <c r="DS451" s="240">
        <f t="shared" ca="1" si="972"/>
        <v>-2.0312499050684438E-4</v>
      </c>
      <c r="DT451" s="240">
        <f t="shared" ca="1" si="973"/>
        <v>9.3353344834310926E-5</v>
      </c>
      <c r="DU451" s="240">
        <f t="shared" ca="1" si="974"/>
        <v>9.1903945327167244E-5</v>
      </c>
      <c r="DV451" s="240">
        <f t="shared" ca="1" si="975"/>
        <v>-2.0284757745731371E-4</v>
      </c>
      <c r="DW451" s="240">
        <f t="shared" ca="1" si="976"/>
        <v>1.4976837629142911E-4</v>
      </c>
      <c r="DX451" s="240">
        <f t="shared" ca="1" si="977"/>
        <v>2.4413742273777001E-5</v>
      </c>
      <c r="DY451" s="240">
        <f t="shared" ca="1" si="978"/>
        <v>-1.7885487487652918E-4</v>
      </c>
      <c r="DZ451" s="240">
        <f t="shared" ca="1" si="979"/>
        <v>1.8867370686427549E-4</v>
      </c>
      <c r="EA451" s="240">
        <f t="shared" ca="1" si="980"/>
        <v>-4.5930717033591379E-5</v>
      </c>
      <c r="EB451" s="240">
        <f t="shared" ca="1" si="981"/>
        <v>-1.3395191448078365E-4</v>
      </c>
      <c r="EC451" s="240">
        <f t="shared" ca="1" si="982"/>
        <v>2.0552084161685254E-4</v>
      </c>
      <c r="ED451" s="240">
        <f t="shared" ca="1" si="983"/>
        <v>-1.1090533033893472E-4</v>
      </c>
      <c r="EE451" s="240">
        <f t="shared" ca="1" si="984"/>
        <v>-7.3388385322042783E-5</v>
      </c>
      <c r="EF451" s="240">
        <f t="shared" ca="1" si="985"/>
        <v>1.9834015052725597E-4</v>
      </c>
      <c r="EG451" s="240">
        <f t="shared" ca="1" si="986"/>
        <v>-1.6291379412198246E-4</v>
      </c>
      <c r="EH451" s="240">
        <f t="shared" ca="1" si="987"/>
        <v>-4.2448828258735439E-6</v>
      </c>
      <c r="EI451" s="240">
        <f t="shared" ca="1" si="988"/>
        <v>1.6797114161603899E-4</v>
      </c>
      <c r="EJ451" s="240">
        <f t="shared" ca="1" si="989"/>
        <v>-1.9587570164506898E-4</v>
      </c>
      <c r="EK451" s="240">
        <f t="shared" ca="1" si="990"/>
        <v>6.5394896857834652E-5</v>
      </c>
      <c r="EL451" s="240">
        <f t="shared" ca="1" si="991"/>
        <v>1.1796431249394207E-4</v>
      </c>
      <c r="EM451" s="240">
        <f t="shared" ca="1" si="992"/>
        <v>-2.0593741467296855E-4</v>
      </c>
      <c r="EN451" s="240">
        <f t="shared" ca="1" si="993"/>
        <v>1.2738923688537413E-4</v>
      </c>
      <c r="EO451" s="240">
        <f t="shared" ca="1" si="994"/>
        <v>5.4166055048083641E-5</v>
      </c>
      <c r="EP451" s="240">
        <f t="shared" ca="1" si="995"/>
        <v>-1.9192259952386588E-4</v>
      </c>
      <c r="EQ451" s="240">
        <f t="shared" ca="1" si="996"/>
        <v>1.7449026305740251E-4</v>
      </c>
      <c r="ER451" s="240">
        <f t="shared" ca="1" si="997"/>
        <v>-1.5964857164132043E-5</v>
      </c>
      <c r="ES451" s="240">
        <f t="shared" ca="1" si="998"/>
        <v>-1.5546975443942037E-4</v>
      </c>
      <c r="ET451" s="240">
        <f t="shared" ca="1" si="999"/>
        <v>2.0119130634247291E-4</v>
      </c>
      <c r="EU451" s="240">
        <f t="shared" ca="1" si="1000"/>
        <v>-8.4229288076850104E-5</v>
      </c>
      <c r="EV451" s="240">
        <f t="shared" ca="1" si="1001"/>
        <v>-1.0084064969193124E-4</v>
      </c>
      <c r="EW451" s="240">
        <f t="shared" ca="1" si="1002"/>
        <v>2.0437069784894193E-4</v>
      </c>
      <c r="EX451" s="240">
        <f t="shared" ca="1" si="1003"/>
        <v>-1.4264631544256713E-4</v>
      </c>
      <c r="EY451" s="240">
        <f t="shared" ca="1" si="1004"/>
        <v>-3.4422076053844825E-5</v>
      </c>
      <c r="EZ451" s="240">
        <f t="shared" ca="1" si="1005"/>
        <v>1.8365672897149626E-4</v>
      </c>
      <c r="FA451" s="240">
        <f t="shared" ca="1" si="1006"/>
        <v>-1.8438629537350477E-4</v>
      </c>
      <c r="FB451" s="240">
        <f t="shared" ca="1" si="1007"/>
        <v>3.6020846852368406E-5</v>
      </c>
      <c r="FC451" s="240">
        <f t="shared" ca="1" si="1008"/>
        <v>1.414711085391375E-4</v>
      </c>
      <c r="FD451" s="240">
        <f t="shared" ca="1" si="1009"/>
        <v>-2.0456932877743994E-4</v>
      </c>
      <c r="FE451" s="240">
        <f t="shared" ca="1" si="1010"/>
        <v>1.0225250520727309E-4</v>
      </c>
      <c r="FF451" s="240">
        <f t="shared" ca="1" si="1011"/>
        <v>8.274583630827008E-5</v>
      </c>
      <c r="FG451" s="240">
        <f t="shared" ca="1" si="1012"/>
        <v>-2.008357794842426E-4</v>
      </c>
      <c r="FH451" s="240">
        <f t="shared" ca="1" si="1013"/>
        <v>1.5652963200364037E-4</v>
      </c>
      <c r="FI451" s="240">
        <f t="shared" ca="1" si="1014"/>
        <v>1.4346593650186641E-5</v>
      </c>
      <c r="FJ451" s="240">
        <f t="shared" ca="1" si="1015"/>
        <v>-1.7362214372215092E-4</v>
      </c>
      <c r="FK451" s="240">
        <f t="shared" ca="1" si="1016"/>
        <v>1.9250658686935216E-4</v>
      </c>
      <c r="FL451" s="240">
        <f t="shared" ca="1" si="1017"/>
        <v>-5.5729936094418669E-5</v>
      </c>
      <c r="FM451" s="240">
        <f t="shared" ca="1" si="1018"/>
        <v>-1.2611001852764838E-4</v>
      </c>
      <c r="FN451" s="240">
        <f t="shared" ca="1" si="1019"/>
        <v>2.0597723674731016E-4</v>
      </c>
      <c r="FO451" s="240">
        <f t="shared" ca="1" si="1020"/>
        <v>-1.1929097481564499E-4</v>
      </c>
      <c r="FP451" s="240">
        <f t="shared" ca="1" si="1021"/>
        <v>-6.385413528749532E-5</v>
      </c>
      <c r="FQ451" s="240">
        <f t="shared" ca="1" si="1022"/>
        <v>1.9536670277510557E-4</v>
      </c>
      <c r="FR451" s="240">
        <f t="shared" ca="1" si="1023"/>
        <v>-1.689054826407246E-4</v>
      </c>
      <c r="FS451" s="240">
        <f t="shared" ca="1" si="1024"/>
        <v>5.8670542929686431E-6</v>
      </c>
      <c r="FT451" s="240">
        <f t="shared" ca="1" si="1025"/>
        <v>1.6191548231724332E-4</v>
      </c>
      <c r="FU451" s="240">
        <f t="shared" ca="1" si="1026"/>
        <v>-1.9877293469884306E-4</v>
      </c>
      <c r="FV451" s="240">
        <f t="shared" ca="1" si="1027"/>
        <v>7.4902315586797752E-5</v>
      </c>
      <c r="FW451" s="240">
        <f t="shared" ca="1" si="1028"/>
        <v>1.0953442009897964E-4</v>
      </c>
      <c r="FX451" s="240">
        <f t="shared" ca="1" si="1029"/>
        <v>-2.0540147132869289E-4</v>
      </c>
      <c r="FY451" s="240">
        <f t="shared" ca="1" si="1030"/>
        <v>1.3518060712546225E-4</v>
      </c>
      <c r="FZ451" s="240">
        <f t="shared" ca="1" si="1031"/>
        <v>4.4347484037681085E-5</v>
      </c>
      <c r="GA451" s="240">
        <f t="shared" ca="1" si="1032"/>
        <v>-1.8801613791994123E-4</v>
      </c>
      <c r="GB451" s="240">
        <f t="shared" ca="1" si="1033"/>
        <v>1.7965468114684236E-4</v>
      </c>
      <c r="GC451" s="240">
        <f t="shared" ca="1" si="1034"/>
        <v>-2.6024199296024515E-5</v>
      </c>
      <c r="GD451" s="240">
        <f t="shared" ca="1" si="1035"/>
        <v>-1.4864948630560667E-4</v>
      </c>
      <c r="GE451" s="240">
        <f t="shared" ca="1" si="1036"/>
        <v>2.031249905068453E-4</v>
      </c>
      <c r="GF451" s="240">
        <f t="shared" ca="1" si="1037"/>
        <v>-9.3353344834305355E-5</v>
      </c>
      <c r="GG451" s="240">
        <f t="shared" ca="1" si="1038"/>
        <v>-9.1903945327162365E-5</v>
      </c>
      <c r="GH451" s="240">
        <f t="shared" ca="1" si="1039"/>
        <v>2.028475774573148E-4</v>
      </c>
      <c r="GI451" s="240">
        <f t="shared" ca="1" si="1040"/>
        <v>-1.4976837629143285E-4</v>
      </c>
      <c r="GJ451" s="240">
        <f t="shared" ca="1" si="1041"/>
        <v>-2.4413742273783235E-5</v>
      </c>
      <c r="GK451" s="240">
        <f t="shared" ca="1" si="1042"/>
        <v>1.7885487487653232E-4</v>
      </c>
      <c r="GL451" s="240">
        <f t="shared" ca="1" si="1043"/>
        <v>-1.8867370686427766E-4</v>
      </c>
      <c r="GM451" s="240">
        <f t="shared" ca="1" si="1044"/>
        <v>4.5930717033585267E-5</v>
      </c>
      <c r="GN451" s="240">
        <f t="shared" ca="1" si="1045"/>
        <v>1.339519144807795E-4</v>
      </c>
      <c r="GO451" s="240">
        <f t="shared" ca="1" si="1046"/>
        <v>-2.0552084161685211E-4</v>
      </c>
      <c r="GP451" s="240">
        <f t="shared" ca="1" si="1047"/>
        <v>1.1090533033893932E-4</v>
      </c>
      <c r="GQ451" s="240">
        <f t="shared" ca="1" si="1048"/>
        <v>7.3388385322037701E-5</v>
      </c>
      <c r="GR451" s="240">
        <f t="shared" ca="1" si="1049"/>
        <v>-1.9834015052725765E-4</v>
      </c>
      <c r="GS451" s="240">
        <f t="shared" ca="1" si="1050"/>
        <v>1.629137941219858E-4</v>
      </c>
      <c r="GT451" s="240">
        <f t="shared" ca="1" si="1051"/>
        <v>4.2448828258798051E-6</v>
      </c>
      <c r="GU451" s="240">
        <f t="shared" ca="1" si="1052"/>
        <v>-1.6797114161603581E-4</v>
      </c>
      <c r="GV451" s="240">
        <f t="shared" ca="1" si="1053"/>
        <v>1.9587570164507069E-4</v>
      </c>
      <c r="GW451" s="240">
        <f t="shared" ca="1" si="1054"/>
        <v>-6.539489685782873E-5</v>
      </c>
      <c r="GX451" s="240">
        <f t="shared" ca="1" si="1055"/>
        <v>-1.179643124939376E-4</v>
      </c>
      <c r="GY451" s="240">
        <f t="shared" ca="1" si="1056"/>
        <v>2.0593741467296874E-4</v>
      </c>
      <c r="GZ451" s="240">
        <f t="shared" ca="1" si="1057"/>
        <v>-1.2738923688537844E-4</v>
      </c>
      <c r="HA451" s="240">
        <f t="shared" ca="1" si="1058"/>
        <v>-5.4166055048089672E-5</v>
      </c>
      <c r="HB451" s="240">
        <f t="shared" ca="1" si="1059"/>
        <v>1.9192259952386813E-4</v>
      </c>
      <c r="HC451" s="240">
        <f t="shared" ca="1" si="1060"/>
        <v>-1.7449026305740541E-4</v>
      </c>
      <c r="HD451" s="240">
        <f t="shared" ca="1" si="1061"/>
        <v>1.5964857164125809E-5</v>
      </c>
      <c r="HE451" s="240">
        <f t="shared" ca="1" si="1062"/>
        <v>1.5546975443941679E-4</v>
      </c>
      <c r="HF451" s="240">
        <f t="shared" ca="1" si="1063"/>
        <v>-2.0119130634247155E-4</v>
      </c>
      <c r="HG451" s="240">
        <f t="shared" ca="1" si="1064"/>
        <v>8.4229288076855078E-5</v>
      </c>
      <c r="HH451" s="240">
        <f t="shared" ca="1" si="1065"/>
        <v>1.008406496919265E-4</v>
      </c>
      <c r="HI451" s="240">
        <f t="shared" ca="1" si="1066"/>
        <v>-2.0437069784894272E-4</v>
      </c>
      <c r="HJ451" s="240">
        <f t="shared" ca="1" si="1067"/>
        <v>1.4264631544257106E-4</v>
      </c>
      <c r="HK451" s="240">
        <f t="shared" ca="1" si="1068"/>
        <v>3.4422076053850978E-5</v>
      </c>
      <c r="HL451" s="240">
        <f t="shared" ca="1" si="1069"/>
        <v>-1.8365672897149377E-4</v>
      </c>
      <c r="HM451" s="240">
        <f t="shared" ca="1" si="1070"/>
        <v>1.8438629537350198E-4</v>
      </c>
      <c r="HN451" s="240">
        <f t="shared" ca="1" si="1071"/>
        <v>-3.6020846852362253E-5</v>
      </c>
      <c r="HO451" s="240">
        <f t="shared" ca="1" si="1072"/>
        <v>-1.4147110853913355E-4</v>
      </c>
      <c r="HP451" s="240">
        <f t="shared" ca="1" si="1073"/>
        <v>2.0456932877743923E-4</v>
      </c>
      <c r="HQ451" s="240">
        <f t="shared" ca="1" si="1074"/>
        <v>-1.0225250520727784E-4</v>
      </c>
      <c r="HR451" s="240">
        <f t="shared" ca="1" si="1075"/>
        <v>-8.2745836308275813E-5</v>
      </c>
      <c r="HS451" s="240">
        <f t="shared" ca="1" si="1076"/>
        <v>2.0083577948424138E-4</v>
      </c>
      <c r="HT451" s="240">
        <f t="shared" ca="1" si="1077"/>
        <v>-1.565296320036439E-4</v>
      </c>
      <c r="HU451" s="240">
        <f t="shared" ca="1" si="1078"/>
        <v>-1.4346593650192875E-5</v>
      </c>
      <c r="HV451" s="240">
        <f t="shared" ca="1" si="1079"/>
        <v>1.7362214372214799E-4</v>
      </c>
      <c r="HW451" s="240">
        <f t="shared" ca="1" si="1080"/>
        <v>-1.9250658686934994E-4</v>
      </c>
      <c r="HX451" s="240">
        <f t="shared" ca="1" si="1081"/>
        <v>5.5729936094423901E-5</v>
      </c>
      <c r="HY451" s="240">
        <f t="shared" ca="1" si="1082"/>
        <v>1.2611001852764407E-4</v>
      </c>
      <c r="HZ451" s="240">
        <f t="shared" ca="1" si="1083"/>
        <v>-2.0597723674731005E-4</v>
      </c>
      <c r="IA451" s="240">
        <f t="shared" ca="1" si="1084"/>
        <v>1.1929097481564942E-4</v>
      </c>
      <c r="IB451" s="240">
        <f t="shared" ca="1" si="1085"/>
        <v>6.3854135287501297E-5</v>
      </c>
      <c r="IC451" s="240">
        <f t="shared" ca="1" si="1086"/>
        <v>-1.953667027751038E-4</v>
      </c>
      <c r="ID451" s="240">
        <f t="shared" ca="1" si="1087"/>
        <v>1.6890548264072105E-4</v>
      </c>
      <c r="IE451" s="240">
        <f t="shared" ca="1" si="1088"/>
        <v>-1.9855326509301031E-4</v>
      </c>
      <c r="IF451" s="240">
        <f t="shared" ca="1" si="1089"/>
        <v>-1.6191548231724723E-4</v>
      </c>
      <c r="IG451" s="240">
        <f t="shared" ca="1" si="1090"/>
        <v>1.9877293469884141E-4</v>
      </c>
      <c r="IH451" s="240">
        <f t="shared" ca="1" si="1091"/>
        <v>-7.4902315586802834E-5</v>
      </c>
      <c r="II451" s="240">
        <f t="shared" ca="1" si="1092"/>
        <v>-1.09534420098975E-4</v>
      </c>
      <c r="IJ451" s="240">
        <f t="shared" ca="1" si="1093"/>
        <v>2.0540147132869335E-4</v>
      </c>
      <c r="IK451" s="240">
        <f t="shared" ca="1" si="1094"/>
        <v>-1.3518060712546637E-4</v>
      </c>
      <c r="IL451" s="240">
        <f t="shared" ca="1" si="1095"/>
        <v>-4.4347484037675746E-5</v>
      </c>
      <c r="IM451" s="240">
        <f t="shared" ca="1" si="1096"/>
        <v>1.880161379199438E-4</v>
      </c>
      <c r="IN451" s="240">
        <f t="shared" ca="1" si="1097"/>
        <v>-1.796546811468393E-4</v>
      </c>
      <c r="IO451" s="240">
        <f t="shared" ca="1" si="1098"/>
        <v>2.6024199296029909E-5</v>
      </c>
      <c r="IP451" s="240">
        <f t="shared" ca="1" si="1099"/>
        <v>1.4864948630560293E-4</v>
      </c>
      <c r="IQ451" s="240">
        <f t="shared" ca="1" si="1100"/>
        <v>-2.0312499050684424E-4</v>
      </c>
      <c r="IR451" s="240">
        <f t="shared" ca="1" si="1101"/>
        <v>9.3353344834310207E-5</v>
      </c>
      <c r="IS451" s="240">
        <f t="shared" ca="1" si="1102"/>
        <v>9.1903945327157486E-5</v>
      </c>
      <c r="IT451" s="240">
        <f t="shared" ca="1" si="1103"/>
        <v>-2.0284757745731588E-4</v>
      </c>
      <c r="IU451" s="240">
        <f t="shared" ca="1" si="1104"/>
        <v>1.4976837629142854E-4</v>
      </c>
      <c r="IV451" s="240">
        <f t="shared" ca="1" si="1105"/>
        <v>2.4413742273777828E-5</v>
      </c>
      <c r="IW451" s="240">
        <f t="shared" ca="1" si="1106"/>
        <v>-1.7885487487653541E-4</v>
      </c>
      <c r="IX451" s="240">
        <f t="shared" ca="1" si="1107"/>
        <v>1.8867370686427514E-4</v>
      </c>
      <c r="IY451" s="240">
        <f t="shared" ca="1" si="1108"/>
        <v>-4.5930717033590586E-5</v>
      </c>
      <c r="IZ451" s="240">
        <f t="shared" ca="1" si="1109"/>
        <v>-1.3395191448077533E-4</v>
      </c>
      <c r="JA451" s="240">
        <f t="shared" ca="1" si="1110"/>
        <v>2.0552084161685167E-4</v>
      </c>
      <c r="JB451" s="240">
        <f t="shared" ca="1" si="1111"/>
        <v>-1.1090533033893405E-4</v>
      </c>
    </row>
    <row r="452" spans="2:262">
      <c r="B452" s="248">
        <v>91</v>
      </c>
      <c r="C452" s="247">
        <f t="shared" si="1112"/>
        <v>1.7773437500000011E-3</v>
      </c>
      <c r="D452" s="244">
        <f t="shared" ca="1" si="855"/>
        <v>11.449568895449818</v>
      </c>
      <c r="E452" s="243">
        <f ca="1">CS361</f>
        <v>-0.55043110455018129</v>
      </c>
      <c r="F452" s="242">
        <v>91</v>
      </c>
      <c r="G452" s="240">
        <f t="shared" ca="1" si="856"/>
        <v>-1.3836538996945435E-4</v>
      </c>
      <c r="H452" s="240">
        <f t="shared" ca="1" si="857"/>
        <v>4.9318500378490223E-4</v>
      </c>
      <c r="I452" s="240">
        <f t="shared" ca="1" si="858"/>
        <v>-4.6848059868874112E-4</v>
      </c>
      <c r="J452" s="240">
        <f t="shared" ca="1" si="859"/>
        <v>8.3263123989975004E-5</v>
      </c>
      <c r="K452" s="240">
        <f t="shared" ca="1" si="860"/>
        <v>3.6602839027061255E-4</v>
      </c>
      <c r="L452" s="240">
        <f t="shared" ca="1" si="861"/>
        <v>-5.3364758147768593E-4</v>
      </c>
      <c r="M452" s="240">
        <f t="shared" ca="1" si="862"/>
        <v>2.9060531045342971E-4</v>
      </c>
      <c r="N452" s="240">
        <f t="shared" ca="1" si="863"/>
        <v>1.7606844671480491E-4</v>
      </c>
      <c r="O452" s="240">
        <f t="shared" ca="1" si="864"/>
        <v>-5.0725105150024928E-4</v>
      </c>
      <c r="P452" s="240">
        <f t="shared" ca="1" si="865"/>
        <v>4.4808529576158312E-4</v>
      </c>
      <c r="Q452" s="240">
        <f t="shared" ca="1" si="866"/>
        <v>-4.4101406954129686E-5</v>
      </c>
      <c r="R452" s="240">
        <f t="shared" ca="1" si="867"/>
        <v>-3.9382013826711897E-4</v>
      </c>
      <c r="S452" s="240">
        <f t="shared" ca="1" si="868"/>
        <v>5.2868258709165192E-4</v>
      </c>
      <c r="T452" s="240">
        <f t="shared" ca="1" si="869"/>
        <v>-2.5670431967023691E-4</v>
      </c>
      <c r="U452" s="241">
        <f t="shared" ca="1" si="870"/>
        <v>-2.1281737329237668E-4</v>
      </c>
      <c r="V452" s="240">
        <f t="shared" ca="1" si="871"/>
        <v>5.1856826181795692E-4</v>
      </c>
      <c r="W452" s="240">
        <f t="shared" ca="1" si="872"/>
        <v>-4.2526177979340868E-4</v>
      </c>
      <c r="X452" s="240">
        <f t="shared" ca="1" si="873"/>
        <v>4.7007005729375584E-6</v>
      </c>
      <c r="Y452" s="240">
        <f t="shared" ca="1" si="874"/>
        <v>4.1947774081274543E-4</v>
      </c>
      <c r="Z452" s="240">
        <f t="shared" ca="1" si="875"/>
        <v>-5.2085261595972434E-4</v>
      </c>
      <c r="AA452" s="240">
        <f t="shared" ca="1" si="876"/>
        <v>2.2141222593721803E-4</v>
      </c>
      <c r="AB452" s="240">
        <f t="shared" ca="1" si="877"/>
        <v>2.4841302408502072E-4</v>
      </c>
      <c r="AC452" s="240">
        <f t="shared" ca="1" si="878"/>
        <v>-5.2707530579475985E-4</v>
      </c>
      <c r="AD452" s="240">
        <f t="shared" ca="1" si="879"/>
        <v>4.0013373339473784E-4</v>
      </c>
      <c r="AE452" s="240">
        <f t="shared" ca="1" si="880"/>
        <v>3.4725479311942232E-5</v>
      </c>
      <c r="AF452" s="240">
        <f t="shared" ca="1" si="881"/>
        <v>-4.428621571362596E-4</v>
      </c>
      <c r="AG452" s="240">
        <f t="shared" ca="1" si="882"/>
        <v>5.1020009937387495E-4</v>
      </c>
      <c r="AH452" s="240">
        <f t="shared" ca="1" si="883"/>
        <v>-1.8492028016810666E-4</v>
      </c>
      <c r="AI452" s="240">
        <f t="shared" ca="1" si="884"/>
        <v>-2.8266250317699284E-4</v>
      </c>
      <c r="AJ452" s="240">
        <f t="shared" ca="1" si="885"/>
        <v>5.3272608302227641E-4</v>
      </c>
      <c r="AK452" s="240">
        <f t="shared" ca="1" si="886"/>
        <v>-3.7283732762617125E-4</v>
      </c>
      <c r="AL452" s="240">
        <f t="shared" ca="1" si="887"/>
        <v>-7.3963478815720278E-5</v>
      </c>
      <c r="AM452" s="240">
        <f t="shared" ca="1" si="888"/>
        <v>4.6384666505951469E-4</v>
      </c>
      <c r="AN452" s="240">
        <f t="shared" ca="1" si="889"/>
        <v>-4.9678276424444656E-4</v>
      </c>
      <c r="AO452" s="240">
        <f t="shared" ca="1" si="890"/>
        <v>1.474262353787867E-4</v>
      </c>
      <c r="AP452" s="240">
        <f t="shared" ca="1" si="891"/>
        <v>3.1538020967363239E-4</v>
      </c>
      <c r="AQ452" s="240">
        <f t="shared" ca="1" si="892"/>
        <v>-5.3548997144911147E-4</v>
      </c>
      <c r="AR452" s="240">
        <f t="shared" ca="1" si="893"/>
        <v>3.4352048407559042E-4</v>
      </c>
      <c r="AS452" s="240">
        <f t="shared" ca="1" si="894"/>
        <v>1.1280066381941017E-4</v>
      </c>
      <c r="AT452" s="240">
        <f t="shared" ca="1" si="895"/>
        <v>-4.8231754771591842E-4</v>
      </c>
      <c r="AU452" s="240">
        <f t="shared" ca="1" si="896"/>
        <v>4.8067332027301594E-4</v>
      </c>
      <c r="AV452" s="240">
        <f t="shared" ca="1" si="897"/>
        <v>-1.0913327504656118E-4</v>
      </c>
      <c r="AW452" s="240">
        <f t="shared" ca="1" si="898"/>
        <v>-3.4638884348868275E-4</v>
      </c>
      <c r="AX452" s="240">
        <f t="shared" ca="1" si="899"/>
        <v>5.3535199332440991E-4</v>
      </c>
      <c r="AY452" s="240">
        <f t="shared" ca="1" si="900"/>
        <v>-3.1234207325828904E-4</v>
      </c>
      <c r="AZ452" s="240">
        <f t="shared" ca="1" si="901"/>
        <v>-1.5102657225251028E-4</v>
      </c>
      <c r="BA452" s="240">
        <f t="shared" ca="1" si="902"/>
        <v>4.9817470979199741E-4</v>
      </c>
      <c r="BB452" s="240">
        <f t="shared" ca="1" si="903"/>
        <v>-4.619590659322298E-4</v>
      </c>
      <c r="BC452" s="240">
        <f t="shared" ca="1" si="904"/>
        <v>7.0248912041258132E-5</v>
      </c>
      <c r="BD452" s="240">
        <f t="shared" ca="1" si="905"/>
        <v>3.7552036614883083E-4</v>
      </c>
      <c r="BE452" s="240">
        <f t="shared" ca="1" si="906"/>
        <v>-5.3231289636358411E-4</v>
      </c>
      <c r="BF452" s="240">
        <f t="shared" ca="1" si="907"/>
        <v>2.794710536838654E-4</v>
      </c>
      <c r="BG452" s="240">
        <f t="shared" ca="1" si="908"/>
        <v>1.884340546052435E-4</v>
      </c>
      <c r="BH452" s="240">
        <f t="shared" ca="1" si="909"/>
        <v>-5.1133221995255116E-4</v>
      </c>
      <c r="BI452" s="240">
        <f t="shared" ca="1" si="910"/>
        <v>4.4074141538781738E-4</v>
      </c>
      <c r="BJ452" s="240">
        <f t="shared" ca="1" si="911"/>
        <v>-3.0983864095053673E-5</v>
      </c>
      <c r="BK452" s="240">
        <f t="shared" ca="1" si="912"/>
        <v>-4.0261691140874498E-4</v>
      </c>
      <c r="BL452" s="240">
        <f t="shared" ca="1" si="913"/>
        <v>5.2638914969638142E-4</v>
      </c>
      <c r="BM452" s="240">
        <f t="shared" ca="1" si="914"/>
        <v>-2.4508555625543129E-4</v>
      </c>
      <c r="BN452" s="240">
        <f t="shared" ca="1" si="915"/>
        <v>-2.2482039648965071E-4</v>
      </c>
      <c r="BO452" s="240">
        <f t="shared" ca="1" si="916"/>
        <v>5.2171877651001884E-4</v>
      </c>
      <c r="BP452" s="240">
        <f t="shared" ca="1" si="917"/>
        <v>-4.1713534892642818E-4</v>
      </c>
      <c r="BQ452" s="240">
        <f t="shared" ca="1" si="918"/>
        <v>-8.4490880951974237E-6</v>
      </c>
      <c r="BR452" s="240">
        <f t="shared" ca="1" si="919"/>
        <v>4.2753164074195638E-4</v>
      </c>
      <c r="BS452" s="240">
        <f t="shared" ca="1" si="920"/>
        <v>-5.1761285461923592E-4</v>
      </c>
      <c r="BT452" s="240">
        <f t="shared" ca="1" si="921"/>
        <v>2.0937191896278063E-4</v>
      </c>
      <c r="BU452" s="240">
        <f t="shared" ca="1" si="922"/>
        <v>2.5998841716644554E-4</v>
      </c>
      <c r="BV452" s="240">
        <f t="shared" ca="1" si="923"/>
        <v>-5.2927809381449556E-4</v>
      </c>
      <c r="BW452" s="240">
        <f t="shared" ca="1" si="924"/>
        <v>3.9126878986749748E-4</v>
      </c>
      <c r="BX452" s="240">
        <f t="shared" ca="1" si="925"/>
        <v>4.7836253945024698E-5</v>
      </c>
      <c r="BY452" s="240">
        <f t="shared" ca="1" si="926"/>
        <v>-4.5012953907152132E-4</v>
      </c>
      <c r="BZ452" s="240">
        <f t="shared" ca="1" si="927"/>
        <v>5.0603157063557871E-4</v>
      </c>
      <c r="CA452" s="240">
        <f t="shared" ca="1" si="928"/>
        <v>-1.7252367710075299E-4</v>
      </c>
      <c r="CB452" s="240">
        <f t="shared" ca="1" si="929"/>
        <v>-2.9374753808455106E-4</v>
      </c>
      <c r="CC452" s="240">
        <f t="shared" ca="1" si="930"/>
        <v>5.3396920727055187E-4</v>
      </c>
      <c r="CD452" s="240">
        <f t="shared" ca="1" si="931"/>
        <v>-3.6328191133573205E-4</v>
      </c>
      <c r="CE452" s="240">
        <f t="shared" ca="1" si="932"/>
        <v>-8.6964190990050357E-5</v>
      </c>
      <c r="CF452" s="240">
        <f t="shared" ca="1" si="933"/>
        <v>4.7028814642846329E-4</v>
      </c>
      <c r="CG452" s="240">
        <f t="shared" ca="1" si="934"/>
        <v>-4.9170805772674709E-4</v>
      </c>
      <c r="CH452" s="240">
        <f t="shared" ca="1" si="935"/>
        <v>1.3474051448461339E-4</v>
      </c>
      <c r="CI452" s="240">
        <f t="shared" ca="1" si="936"/>
        <v>3.2591481564270719E-4</v>
      </c>
      <c r="CJ452" s="240">
        <f t="shared" ca="1" si="937"/>
        <v>-5.3576669532791885E-4</v>
      </c>
      <c r="CK452" s="240">
        <f t="shared" ca="1" si="938"/>
        <v>3.3332637665073041E-4</v>
      </c>
      <c r="CL452" s="240">
        <f t="shared" ca="1" si="939"/>
        <v>1.2562086154929575E-4</v>
      </c>
      <c r="CM452" s="240">
        <f t="shared" ca="1" si="940"/>
        <v>-4.8789822157290484E-4</v>
      </c>
      <c r="CN452" s="240">
        <f t="shared" ca="1" si="941"/>
        <v>4.7471993625021372E-4</v>
      </c>
      <c r="CO452" s="240">
        <f t="shared" ca="1" si="942"/>
        <v>-9.62271813461956E-5</v>
      </c>
      <c r="CP452" s="240">
        <f t="shared" ca="1" si="943"/>
        <v>-3.5631593257678268E-4</v>
      </c>
      <c r="CQ452" s="240">
        <f t="shared" ca="1" si="944"/>
        <v>5.3466081724307351E-4</v>
      </c>
      <c r="CR452" s="240">
        <f t="shared" ca="1" si="945"/>
        <v>-3.0156451745039957E-4</v>
      </c>
      <c r="CS452" s="240">
        <f t="shared" ca="1" si="946"/>
        <v>-1.6359678177569966E-4</v>
      </c>
      <c r="CT452" s="240">
        <f t="shared" ca="1" si="947"/>
        <v>5.0286433398186343E-4</v>
      </c>
      <c r="CU452" s="240">
        <f t="shared" ca="1" si="948"/>
        <v>-4.5515926630816824E-4</v>
      </c>
      <c r="CV452" s="240">
        <f t="shared" ca="1" si="949"/>
        <v>5.7192384774702623E-5</v>
      </c>
      <c r="CW452" s="240">
        <f t="shared" ca="1" si="950"/>
        <v>3.847861426000898E-4</v>
      </c>
      <c r="CX452" s="240">
        <f t="shared" ca="1" si="951"/>
        <v>-5.3065756586517278E-4</v>
      </c>
      <c r="CY452" s="240">
        <f t="shared" ca="1" si="952"/>
        <v>2.681684540016658E-4</v>
      </c>
      <c r="CZ452" s="240">
        <f t="shared" ca="1" si="953"/>
        <v>2.0068615686719279E-4</v>
      </c>
      <c r="DA452" s="240">
        <f t="shared" ca="1" si="954"/>
        <v>-5.1510538099549608E-4</v>
      </c>
      <c r="DB452" s="240">
        <f t="shared" ca="1" si="955"/>
        <v>4.3313204886579935E-4</v>
      </c>
      <c r="DC452" s="240">
        <f t="shared" ca="1" si="956"/>
        <v>-1.7847657714817648E-5</v>
      </c>
      <c r="DD452" s="240">
        <f t="shared" ca="1" si="957"/>
        <v>-4.1117116317775684E-4</v>
      </c>
      <c r="DE452" s="240">
        <f t="shared" ca="1" si="958"/>
        <v>5.2377863516028886E-4</v>
      </c>
      <c r="DF452" s="240">
        <f t="shared" ca="1" si="959"/>
        <v>-2.3331916246586623E-4</v>
      </c>
      <c r="DG452" s="240">
        <f t="shared" ca="1" si="960"/>
        <v>-2.3668799628664847E-4</v>
      </c>
      <c r="DH452" s="240">
        <f t="shared" ca="1" si="961"/>
        <v>5.2455502731942993E-4</v>
      </c>
      <c r="DI452" s="240">
        <f t="shared" ca="1" si="962"/>
        <v>-4.0875765132293996E-4</v>
      </c>
      <c r="DJ452" s="240">
        <f t="shared" ca="1" si="963"/>
        <v>-2.1593787348607029E-5</v>
      </c>
      <c r="DK452" s="240">
        <f t="shared" ca="1" si="964"/>
        <v>4.3532801159721756E-4</v>
      </c>
      <c r="DL452" s="240">
        <f t="shared" ca="1" si="965"/>
        <v>-5.1406130264991892E-4</v>
      </c>
      <c r="DM452" s="240">
        <f t="shared" ca="1" si="966"/>
        <v>1.9720549417329435E-4</v>
      </c>
      <c r="DN452" s="240">
        <f t="shared" ca="1" si="967"/>
        <v>2.7140720294697231E-4</v>
      </c>
      <c r="DO452" s="240">
        <f t="shared" ca="1" si="968"/>
        <v>-5.3116206450150088E-4</v>
      </c>
      <c r="DP452" s="240">
        <f t="shared" ca="1" si="969"/>
        <v>3.8216816065172852E-4</v>
      </c>
      <c r="DQ452" s="240">
        <f t="shared" ca="1" si="970"/>
        <v>6.0918213807447199E-5</v>
      </c>
      <c r="DR452" s="240">
        <f t="shared" ca="1" si="971"/>
        <v>-4.5712577980387415E-4</v>
      </c>
      <c r="DS452" s="240">
        <f t="shared" ca="1" si="972"/>
        <v>5.0155822740087204E-4</v>
      </c>
      <c r="DT452" s="240">
        <f t="shared" ca="1" si="973"/>
        <v>-1.6002315222139691E-4</v>
      </c>
      <c r="DU452" s="240">
        <f t="shared" ca="1" si="974"/>
        <v>-3.0465563045908211E-4</v>
      </c>
      <c r="DV452" s="240">
        <f t="shared" ca="1" si="975"/>
        <v>5.3489068843476319E-4</v>
      </c>
      <c r="DW452" s="240">
        <f t="shared" ca="1" si="976"/>
        <v>-3.5350766760588385E-4</v>
      </c>
      <c r="DX452" s="240">
        <f t="shared" ca="1" si="977"/>
        <v>-9.9912519187536077E-5</v>
      </c>
      <c r="DY452" s="240">
        <f t="shared" ca="1" si="978"/>
        <v>4.7644634380321316E-4</v>
      </c>
      <c r="DZ452" s="240">
        <f t="shared" ca="1" si="979"/>
        <v>-4.8633716466122171E-4</v>
      </c>
      <c r="EA452" s="240">
        <f t="shared" ca="1" si="980"/>
        <v>1.2197363094278689E-4</v>
      </c>
      <c r="EB452" s="240">
        <f t="shared" ca="1" si="981"/>
        <v>3.3625310271357279E-4</v>
      </c>
      <c r="EC452" s="240">
        <f t="shared" ca="1" si="982"/>
        <v>-5.3572069338306781E-4</v>
      </c>
      <c r="ED452" s="240">
        <f t="shared" ca="1" si="983"/>
        <v>3.2293148588046373E-4</v>
      </c>
      <c r="EE452" s="240">
        <f t="shared" ca="1" si="984"/>
        <v>1.3836538996946535E-4</v>
      </c>
      <c r="EF452" s="240">
        <f t="shared" ca="1" si="985"/>
        <v>-4.9318500378490808E-4</v>
      </c>
      <c r="EG452" s="240">
        <f t="shared" ca="1" si="986"/>
        <v>4.6848059868873223E-4</v>
      </c>
      <c r="EH452" s="240">
        <f t="shared" ca="1" si="987"/>
        <v>-8.3263123989953076E-5</v>
      </c>
      <c r="EI452" s="240">
        <f t="shared" ca="1" si="988"/>
        <v>-3.660283902706093E-4</v>
      </c>
      <c r="EJ452" s="240">
        <f t="shared" ca="1" si="989"/>
        <v>5.3364758147768615E-4</v>
      </c>
      <c r="EK452" s="240">
        <f t="shared" ca="1" si="990"/>
        <v>-2.9060531045342798E-4</v>
      </c>
      <c r="EL452" s="240">
        <f t="shared" ca="1" si="991"/>
        <v>-1.7606844671481052E-4</v>
      </c>
      <c r="EM452" s="240">
        <f t="shared" ca="1" si="992"/>
        <v>5.0725105150025253E-4</v>
      </c>
      <c r="EN452" s="240">
        <f t="shared" ca="1" si="993"/>
        <v>-4.4808529576157569E-4</v>
      </c>
      <c r="EO452" s="240">
        <f t="shared" ca="1" si="994"/>
        <v>4.4101406954112312E-5</v>
      </c>
      <c r="EP452" s="240">
        <f t="shared" ca="1" si="995"/>
        <v>3.9382013826713203E-4</v>
      </c>
      <c r="EQ452" s="240">
        <f t="shared" ca="1" si="996"/>
        <v>-5.2868258709165322E-4</v>
      </c>
      <c r="ER452" s="240">
        <f t="shared" ca="1" si="997"/>
        <v>2.5670431967024E-4</v>
      </c>
      <c r="ES452" s="240">
        <f t="shared" ca="1" si="998"/>
        <v>2.1281737329237695E-4</v>
      </c>
      <c r="ET452" s="240">
        <f t="shared" ca="1" si="999"/>
        <v>-5.1856826181795801E-4</v>
      </c>
      <c r="EU452" s="240">
        <f t="shared" ca="1" si="1000"/>
        <v>4.2526177979340391E-4</v>
      </c>
      <c r="EV452" s="240">
        <f t="shared" ca="1" si="1001"/>
        <v>-4.7007005729258491E-6</v>
      </c>
      <c r="EW452" s="240">
        <f t="shared" ca="1" si="1002"/>
        <v>-4.1947774081275508E-4</v>
      </c>
      <c r="EX452" s="240">
        <f t="shared" ca="1" si="1003"/>
        <v>5.208526159597199E-4</v>
      </c>
      <c r="EY452" s="240">
        <f t="shared" ca="1" si="1004"/>
        <v>-2.2141222593719703E-4</v>
      </c>
      <c r="EZ452" s="240">
        <f t="shared" ca="1" si="1005"/>
        <v>-2.4841302408501757E-4</v>
      </c>
      <c r="FA452" s="240">
        <f t="shared" ca="1" si="1006"/>
        <v>5.2707530579475985E-4</v>
      </c>
      <c r="FB452" s="240">
        <f t="shared" ca="1" si="1007"/>
        <v>-4.0013373339473768E-4</v>
      </c>
      <c r="FC452" s="240">
        <f t="shared" ca="1" si="1008"/>
        <v>-3.4725479311946297E-5</v>
      </c>
      <c r="FD452" s="240">
        <f t="shared" ca="1" si="1009"/>
        <v>4.4286215713626405E-4</v>
      </c>
      <c r="FE452" s="240">
        <f t="shared" ca="1" si="1010"/>
        <v>-5.1020009937387148E-4</v>
      </c>
      <c r="FF452" s="240">
        <f t="shared" ca="1" si="1011"/>
        <v>1.8492028016809213E-4</v>
      </c>
      <c r="FG452" s="240">
        <f t="shared" ca="1" si="1012"/>
        <v>2.8266250317701247E-4</v>
      </c>
      <c r="FH452" s="240">
        <f t="shared" ca="1" si="1013"/>
        <v>-5.3272608302227565E-4</v>
      </c>
      <c r="FI452" s="240">
        <f t="shared" ca="1" si="1014"/>
        <v>3.7283732762617109E-4</v>
      </c>
      <c r="FJ452" s="240">
        <f t="shared" ca="1" si="1015"/>
        <v>7.3963478815720549E-5</v>
      </c>
      <c r="FK452" s="240">
        <f t="shared" ca="1" si="1016"/>
        <v>-4.638466650595148E-4</v>
      </c>
      <c r="FL452" s="240">
        <f t="shared" ca="1" si="1017"/>
        <v>4.9678276424444364E-4</v>
      </c>
      <c r="FM452" s="240">
        <f t="shared" ca="1" si="1018"/>
        <v>-1.4742623537877908E-4</v>
      </c>
      <c r="FN452" s="240">
        <f t="shared" ca="1" si="1019"/>
        <v>-3.1538020967364485E-4</v>
      </c>
      <c r="FO452" s="240">
        <f t="shared" ca="1" si="1020"/>
        <v>5.3548997144911201E-4</v>
      </c>
      <c r="FP452" s="240">
        <f t="shared" ca="1" si="1021"/>
        <v>-3.4352048407557269E-4</v>
      </c>
      <c r="FQ452" s="240">
        <f t="shared" ca="1" si="1022"/>
        <v>-1.1280066381940296E-4</v>
      </c>
      <c r="FR452" s="240">
        <f t="shared" ca="1" si="1023"/>
        <v>4.8231754771591853E-4</v>
      </c>
      <c r="FS452" s="240">
        <f t="shared" ca="1" si="1024"/>
        <v>-4.8067332027301583E-4</v>
      </c>
      <c r="FT452" s="240">
        <f t="shared" ca="1" si="1025"/>
        <v>1.0913327504655349E-4</v>
      </c>
      <c r="FU452" s="240">
        <f t="shared" ca="1" si="1026"/>
        <v>3.4638884348868872E-4</v>
      </c>
      <c r="FV452" s="240">
        <f t="shared" ca="1" si="1027"/>
        <v>-5.3535199332440926E-4</v>
      </c>
      <c r="FW452" s="240">
        <f t="shared" ca="1" si="1028"/>
        <v>3.1234207325827646E-4</v>
      </c>
      <c r="FX452" s="240">
        <f t="shared" ca="1" si="1029"/>
        <v>1.5102657225253243E-4</v>
      </c>
      <c r="FY452" s="240">
        <f t="shared" ca="1" si="1030"/>
        <v>-4.981747097919947E-4</v>
      </c>
      <c r="FZ452" s="240">
        <f t="shared" ca="1" si="1031"/>
        <v>4.6195906593223354E-4</v>
      </c>
      <c r="GA452" s="240">
        <f t="shared" ca="1" si="1032"/>
        <v>-7.0248912041257833E-5</v>
      </c>
      <c r="GB452" s="240">
        <f t="shared" ca="1" si="1033"/>
        <v>-3.7552036614883105E-4</v>
      </c>
      <c r="GC452" s="240">
        <f t="shared" ca="1" si="1034"/>
        <v>5.3231289636358325E-4</v>
      </c>
      <c r="GD452" s="240">
        <f t="shared" ca="1" si="1035"/>
        <v>-2.7947105368385868E-4</v>
      </c>
      <c r="GE452" s="240">
        <f t="shared" ca="1" si="1036"/>
        <v>-1.88434054605258E-4</v>
      </c>
      <c r="GF452" s="240">
        <f t="shared" ca="1" si="1037"/>
        <v>5.1133221995255582E-4</v>
      </c>
      <c r="GG452" s="240">
        <f t="shared" ca="1" si="1038"/>
        <v>-4.4074141538780426E-4</v>
      </c>
      <c r="GH452" s="240">
        <f t="shared" ca="1" si="1039"/>
        <v>3.0983864095061045E-5</v>
      </c>
      <c r="GI452" s="240">
        <f t="shared" ca="1" si="1040"/>
        <v>4.0261691140874514E-4</v>
      </c>
      <c r="GJ452" s="240">
        <f t="shared" ca="1" si="1041"/>
        <v>-5.263891496963799E-4</v>
      </c>
      <c r="GK452" s="240">
        <f t="shared" ca="1" si="1042"/>
        <v>2.4508555625542424E-4</v>
      </c>
      <c r="GL452" s="240">
        <f t="shared" ca="1" si="1043"/>
        <v>2.2482039648965782E-4</v>
      </c>
      <c r="GM452" s="240">
        <f t="shared" ca="1" si="1044"/>
        <v>-5.2171877651002057E-4</v>
      </c>
      <c r="GN452" s="240">
        <f t="shared" ca="1" si="1045"/>
        <v>4.1713534892641371E-4</v>
      </c>
      <c r="GO452" s="240">
        <f t="shared" ca="1" si="1046"/>
        <v>8.4490880952205714E-6</v>
      </c>
      <c r="GP452" s="240">
        <f t="shared" ca="1" si="1047"/>
        <v>-4.2753164074197032E-4</v>
      </c>
      <c r="GQ452" s="240">
        <f t="shared" ca="1" si="1048"/>
        <v>5.1761285461923777E-4</v>
      </c>
      <c r="GR452" s="240">
        <f t="shared" ca="1" si="1049"/>
        <v>-2.093719189627874E-4</v>
      </c>
      <c r="GS452" s="240">
        <f t="shared" ca="1" si="1050"/>
        <v>-2.5998841716645243E-4</v>
      </c>
      <c r="GT452" s="240">
        <f t="shared" ca="1" si="1051"/>
        <v>5.2927809381449675E-4</v>
      </c>
      <c r="GU452" s="240">
        <f t="shared" ca="1" si="1052"/>
        <v>-3.9126878986749211E-4</v>
      </c>
      <c r="GV452" s="240">
        <f t="shared" ca="1" si="1053"/>
        <v>-4.7836253945032558E-5</v>
      </c>
      <c r="GW452" s="240">
        <f t="shared" ca="1" si="1054"/>
        <v>4.501295390715339E-4</v>
      </c>
      <c r="GX452" s="240">
        <f t="shared" ca="1" si="1055"/>
        <v>-5.0603157063557102E-4</v>
      </c>
      <c r="GY452" s="240">
        <f t="shared" ca="1" si="1056"/>
        <v>1.7252367710075998E-4</v>
      </c>
      <c r="GZ452" s="240">
        <f t="shared" ca="1" si="1057"/>
        <v>2.9374753808454493E-4</v>
      </c>
      <c r="HA452" s="240">
        <f t="shared" ca="1" si="1058"/>
        <v>-5.3396920727055252E-4</v>
      </c>
      <c r="HB452" s="240">
        <f t="shared" ca="1" si="1059"/>
        <v>3.6328191133572625E-4</v>
      </c>
      <c r="HC452" s="240">
        <f t="shared" ca="1" si="1060"/>
        <v>8.6964190990058109E-5</v>
      </c>
      <c r="HD452" s="240">
        <f t="shared" ca="1" si="1061"/>
        <v>-4.7028814642846708E-4</v>
      </c>
      <c r="HE452" s="240">
        <f t="shared" ca="1" si="1062"/>
        <v>4.9170805772673788E-4</v>
      </c>
      <c r="HF452" s="240">
        <f t="shared" ca="1" si="1063"/>
        <v>-1.3474051448459097E-4</v>
      </c>
      <c r="HG452" s="240">
        <f t="shared" ca="1" si="1064"/>
        <v>-3.2591481564272552E-4</v>
      </c>
      <c r="HH452" s="240">
        <f t="shared" ca="1" si="1065"/>
        <v>5.3576669532791874E-4</v>
      </c>
      <c r="HI452" s="240">
        <f t="shared" ca="1" si="1066"/>
        <v>-3.3332637665073615E-4</v>
      </c>
      <c r="HJ452" s="240">
        <f t="shared" ca="1" si="1067"/>
        <v>-1.2562086154930345E-4</v>
      </c>
      <c r="HK452" s="240">
        <f t="shared" ca="1" si="1068"/>
        <v>4.8789822157290809E-4</v>
      </c>
      <c r="HL452" s="240">
        <f t="shared" ca="1" si="1069"/>
        <v>-4.7471993625021003E-4</v>
      </c>
      <c r="HM452" s="240">
        <f t="shared" ca="1" si="1070"/>
        <v>9.6227181346187875E-5</v>
      </c>
      <c r="HN452" s="240">
        <f t="shared" ca="1" si="1071"/>
        <v>3.5631593257679992E-4</v>
      </c>
      <c r="HO452" s="240">
        <f t="shared" ca="1" si="1072"/>
        <v>-5.34660817243072E-4</v>
      </c>
      <c r="HP452" s="240">
        <f t="shared" ca="1" si="1073"/>
        <v>3.0156451745040565E-4</v>
      </c>
      <c r="HQ452" s="240">
        <f t="shared" ca="1" si="1074"/>
        <v>1.6359678177569264E-4</v>
      </c>
      <c r="HR452" s="240">
        <f t="shared" ca="1" si="1075"/>
        <v>-5.0286433398186614E-4</v>
      </c>
      <c r="HS452" s="240">
        <f t="shared" ca="1" si="1076"/>
        <v>4.5515926630816412E-4</v>
      </c>
      <c r="HT452" s="240">
        <f t="shared" ca="1" si="1077"/>
        <v>-5.7192384774694817E-5</v>
      </c>
      <c r="HU452" s="240">
        <f t="shared" ca="1" si="1078"/>
        <v>-3.8478614260009528E-4</v>
      </c>
      <c r="HV452" s="240">
        <f t="shared" ca="1" si="1079"/>
        <v>5.3065756586517169E-4</v>
      </c>
      <c r="HW452" s="240">
        <f t="shared" ca="1" si="1080"/>
        <v>-2.6816845400164579E-4</v>
      </c>
      <c r="HX452" s="240">
        <f t="shared" ca="1" si="1081"/>
        <v>-2.006861568672142E-4</v>
      </c>
      <c r="HY452" s="240">
        <f t="shared" ca="1" si="1082"/>
        <v>5.1510538099549402E-4</v>
      </c>
      <c r="HZ452" s="240">
        <f t="shared" ca="1" si="1083"/>
        <v>-4.3313204886580368E-4</v>
      </c>
      <c r="IA452" s="240">
        <f t="shared" ca="1" si="1084"/>
        <v>1.7847657714809733E-5</v>
      </c>
      <c r="IB452" s="240">
        <f t="shared" ca="1" si="1085"/>
        <v>4.111711631777814E-4</v>
      </c>
      <c r="IC452" s="240">
        <f t="shared" ca="1" si="1086"/>
        <v>-5.2377863516029364E-4</v>
      </c>
      <c r="ID452" s="240">
        <f t="shared" ca="1" si="1087"/>
        <v>2.3331916246588662E-4</v>
      </c>
      <c r="IE452" s="240">
        <f t="shared" ca="1" si="1088"/>
        <v>-5.6951005858385875E-4</v>
      </c>
      <c r="IF452" s="240">
        <f t="shared" ca="1" si="1089"/>
        <v>-5.2455502731942852E-4</v>
      </c>
      <c r="IG452" s="240">
        <f t="shared" ca="1" si="1090"/>
        <v>4.0875765132294473E-4</v>
      </c>
      <c r="IH452" s="240">
        <f t="shared" ca="1" si="1091"/>
        <v>2.1593787348599656E-5</v>
      </c>
      <c r="II452" s="240">
        <f t="shared" ca="1" si="1092"/>
        <v>-4.3532801159722211E-4</v>
      </c>
      <c r="IJ452" s="240">
        <f t="shared" ca="1" si="1093"/>
        <v>5.1406130264991675E-4</v>
      </c>
      <c r="IK452" s="240">
        <f t="shared" ca="1" si="1094"/>
        <v>-1.9720549417328697E-4</v>
      </c>
      <c r="IL452" s="240">
        <f t="shared" ca="1" si="1095"/>
        <v>-2.7140720294697909E-4</v>
      </c>
      <c r="IM452" s="240">
        <f t="shared" ca="1" si="1096"/>
        <v>5.3116206450150197E-4</v>
      </c>
      <c r="IN452" s="240">
        <f t="shared" ca="1" si="1097"/>
        <v>-3.8216816065171237E-4</v>
      </c>
      <c r="IO452" s="240">
        <f t="shared" ca="1" si="1098"/>
        <v>-6.0918213807455005E-5</v>
      </c>
      <c r="IP452" s="240">
        <f t="shared" ca="1" si="1099"/>
        <v>4.5712577980389416E-4</v>
      </c>
      <c r="IQ452" s="240">
        <f t="shared" ca="1" si="1100"/>
        <v>-5.015582274008586E-4</v>
      </c>
      <c r="IR452" s="240">
        <f t="shared" ca="1" si="1101"/>
        <v>1.600231522213603E-4</v>
      </c>
      <c r="IS452" s="240">
        <f t="shared" ca="1" si="1102"/>
        <v>3.0465563045911366E-4</v>
      </c>
      <c r="IT452" s="240">
        <f t="shared" ca="1" si="1103"/>
        <v>-5.3489068843476188E-4</v>
      </c>
      <c r="IU452" s="240">
        <f t="shared" ca="1" si="1104"/>
        <v>3.5350766760590087E-4</v>
      </c>
      <c r="IV452" s="240">
        <f t="shared" ca="1" si="1105"/>
        <v>9.9912519187513824E-5</v>
      </c>
      <c r="IW452" s="240">
        <f t="shared" ca="1" si="1106"/>
        <v>-4.7644634380320286E-4</v>
      </c>
      <c r="IX452" s="240">
        <f t="shared" ca="1" si="1107"/>
        <v>4.8633716466121846E-4</v>
      </c>
      <c r="IY452" s="240">
        <f t="shared" ca="1" si="1108"/>
        <v>-1.2197363094277919E-4</v>
      </c>
      <c r="IZ452" s="240">
        <f t="shared" ca="1" si="1109"/>
        <v>-3.3625310271357892E-4</v>
      </c>
      <c r="JA452" s="240">
        <f t="shared" ca="1" si="1110"/>
        <v>5.3572069338306771E-4</v>
      </c>
      <c r="JB452" s="240">
        <f t="shared" ca="1" si="1111"/>
        <v>-3.2293148588045744E-4</v>
      </c>
    </row>
    <row r="453" spans="2:262">
      <c r="B453" s="248">
        <v>92</v>
      </c>
      <c r="C453" s="247">
        <f t="shared" si="1112"/>
        <v>1.7968750000000012E-3</v>
      </c>
      <c r="D453" s="244">
        <f t="shared" ca="1" si="855"/>
        <v>11.45366110644013</v>
      </c>
      <c r="E453" s="243">
        <f ca="1">CT361</f>
        <v>-0.54633889355986986</v>
      </c>
      <c r="F453" s="242">
        <v>92</v>
      </c>
      <c r="G453" s="240">
        <f t="shared" ca="1" si="856"/>
        <v>-1.2086073968006314E-4</v>
      </c>
      <c r="H453" s="240">
        <f t="shared" ca="1" si="857"/>
        <v>3.5644432452052528E-4</v>
      </c>
      <c r="I453" s="240">
        <f t="shared" ca="1" si="858"/>
        <v>-3.3139103162807342E-4</v>
      </c>
      <c r="J453" s="240">
        <f t="shared" ca="1" si="859"/>
        <v>6.4020165273298519E-5</v>
      </c>
      <c r="K453" s="240">
        <f t="shared" ca="1" si="860"/>
        <v>2.5016310582721903E-4</v>
      </c>
      <c r="L453" s="240">
        <f t="shared" ca="1" si="861"/>
        <v>-3.8142375383791249E-4</v>
      </c>
      <c r="M453" s="240">
        <f t="shared" ca="1" si="862"/>
        <v>2.3378222988329944E-4</v>
      </c>
      <c r="N453" s="240">
        <f t="shared" ca="1" si="863"/>
        <v>8.4804000648379391E-5</v>
      </c>
      <c r="O453" s="240">
        <f t="shared" ca="1" si="864"/>
        <v>-3.4138040684638201E-4</v>
      </c>
      <c r="P453" s="240">
        <f t="shared" ca="1" si="865"/>
        <v>3.4833487424841569E-4</v>
      </c>
      <c r="Q453" s="240">
        <f t="shared" ca="1" si="866"/>
        <v>-1.005822028799835E-4</v>
      </c>
      <c r="R453" s="240">
        <f t="shared" ca="1" si="867"/>
        <v>-2.2071752622152105E-4</v>
      </c>
      <c r="S453" s="240">
        <f t="shared" ca="1" si="868"/>
        <v>3.8062563554427714E-4</v>
      </c>
      <c r="T453" s="240">
        <f t="shared" ca="1" si="869"/>
        <v>-2.6221516771809619E-4</v>
      </c>
      <c r="U453" s="241">
        <f t="shared" ca="1" si="870"/>
        <v>-4.7930552731870538E-5</v>
      </c>
      <c r="V453" s="240">
        <f t="shared" ca="1" si="871"/>
        <v>3.2302880923679465E-4</v>
      </c>
      <c r="W453" s="240">
        <f t="shared" ca="1" si="872"/>
        <v>-3.6192406161053472E-4</v>
      </c>
      <c r="X453" s="240">
        <f t="shared" ca="1" si="873"/>
        <v>1.3617557888910987E-4</v>
      </c>
      <c r="Y453" s="240">
        <f t="shared" ca="1" si="874"/>
        <v>1.8914631618183723E-4</v>
      </c>
      <c r="Z453" s="240">
        <f t="shared" ca="1" si="875"/>
        <v>-3.7616188430921322E-4</v>
      </c>
      <c r="AA453" s="240">
        <f t="shared" ca="1" si="876"/>
        <v>2.8812283014637615E-4</v>
      </c>
      <c r="AB453" s="240">
        <f t="shared" ca="1" si="877"/>
        <v>1.0595507391047054E-5</v>
      </c>
      <c r="AC453" s="240">
        <f t="shared" ca="1" si="878"/>
        <v>-3.0156626760874752E-4</v>
      </c>
      <c r="AD453" s="240">
        <f t="shared" ca="1" si="879"/>
        <v>3.7202772241152652E-4</v>
      </c>
      <c r="AE453" s="240">
        <f t="shared" ca="1" si="880"/>
        <v>-1.7045750963239049E-4</v>
      </c>
      <c r="AF453" s="240">
        <f t="shared" ca="1" si="881"/>
        <v>-1.557535237194283E-4</v>
      </c>
      <c r="AG453" s="240">
        <f t="shared" ca="1" si="882"/>
        <v>3.6807548849724866E-4</v>
      </c>
      <c r="AH453" s="240">
        <f t="shared" ca="1" si="883"/>
        <v>-3.1125571221638626E-4</v>
      </c>
      <c r="AI453" s="240">
        <f t="shared" ca="1" si="884"/>
        <v>2.6841578478045653E-5</v>
      </c>
      <c r="AJ453" s="240">
        <f t="shared" ca="1" si="885"/>
        <v>2.7719947797073921E-4</v>
      </c>
      <c r="AK453" s="240">
        <f t="shared" ca="1" si="886"/>
        <v>-3.7854855287465522E-4</v>
      </c>
      <c r="AL453" s="240">
        <f t="shared" ca="1" si="887"/>
        <v>2.0309784137635795E-4</v>
      </c>
      <c r="AM453" s="240">
        <f t="shared" ca="1" si="888"/>
        <v>1.2086073968006688E-4</v>
      </c>
      <c r="AN453" s="240">
        <f t="shared" ca="1" si="889"/>
        <v>-3.5644432452052534E-4</v>
      </c>
      <c r="AO453" s="240">
        <f t="shared" ca="1" si="890"/>
        <v>3.3139103162807256E-4</v>
      </c>
      <c r="AP453" s="240">
        <f t="shared" ca="1" si="891"/>
        <v>-6.4020165273295429E-5</v>
      </c>
      <c r="AQ453" s="240">
        <f t="shared" ca="1" si="892"/>
        <v>-2.5016310582722244E-4</v>
      </c>
      <c r="AR453" s="240">
        <f t="shared" ca="1" si="893"/>
        <v>3.8142375383791243E-4</v>
      </c>
      <c r="AS453" s="240">
        <f t="shared" ca="1" si="894"/>
        <v>-2.3378222988329754E-4</v>
      </c>
      <c r="AT453" s="240">
        <f t="shared" ca="1" si="895"/>
        <v>-8.480400064838305E-5</v>
      </c>
      <c r="AU453" s="240">
        <f t="shared" ca="1" si="896"/>
        <v>3.4138040684638185E-4</v>
      </c>
      <c r="AV453" s="240">
        <f t="shared" ca="1" si="897"/>
        <v>-3.4833487424841531E-4</v>
      </c>
      <c r="AW453" s="240">
        <f t="shared" ca="1" si="898"/>
        <v>1.0058220287998116E-4</v>
      </c>
      <c r="AX453" s="240">
        <f t="shared" ca="1" si="899"/>
        <v>2.2071752622152528E-4</v>
      </c>
      <c r="AY453" s="240">
        <f t="shared" ca="1" si="900"/>
        <v>-3.8062563554427725E-4</v>
      </c>
      <c r="AZ453" s="240">
        <f t="shared" ca="1" si="901"/>
        <v>2.622151677180944E-4</v>
      </c>
      <c r="BA453" s="240">
        <f t="shared" ca="1" si="902"/>
        <v>4.793055273187295E-5</v>
      </c>
      <c r="BB453" s="240">
        <f t="shared" ca="1" si="903"/>
        <v>-3.2302880923679449E-4</v>
      </c>
      <c r="BC453" s="240">
        <f t="shared" ca="1" si="904"/>
        <v>3.6192406161053396E-4</v>
      </c>
      <c r="BD453" s="240">
        <f t="shared" ca="1" si="905"/>
        <v>-1.3617557888910759E-4</v>
      </c>
      <c r="BE453" s="240">
        <f t="shared" ca="1" si="906"/>
        <v>-1.8914631618184178E-4</v>
      </c>
      <c r="BF453" s="240">
        <f t="shared" ca="1" si="907"/>
        <v>3.7616188430921317E-4</v>
      </c>
      <c r="BG453" s="240">
        <f t="shared" ca="1" si="908"/>
        <v>-2.8812283014637458E-4</v>
      </c>
      <c r="BH453" s="240">
        <f t="shared" ca="1" si="909"/>
        <v>-1.0595507391049521E-5</v>
      </c>
      <c r="BI453" s="240">
        <f t="shared" ca="1" si="910"/>
        <v>3.0156626760875066E-4</v>
      </c>
      <c r="BJ453" s="240">
        <f t="shared" ca="1" si="911"/>
        <v>-3.7202772241152598E-4</v>
      </c>
      <c r="BK453" s="240">
        <f t="shared" ca="1" si="912"/>
        <v>1.7045750963239314E-4</v>
      </c>
      <c r="BL453" s="240">
        <f t="shared" ca="1" si="913"/>
        <v>1.5575352371943296E-4</v>
      </c>
      <c r="BM453" s="240">
        <f t="shared" ca="1" si="914"/>
        <v>-3.6807548849724855E-4</v>
      </c>
      <c r="BN453" s="240">
        <f t="shared" ca="1" si="915"/>
        <v>3.1125571221638171E-4</v>
      </c>
      <c r="BO453" s="240">
        <f t="shared" ca="1" si="916"/>
        <v>-2.6841578478043214E-5</v>
      </c>
      <c r="BP453" s="240">
        <f t="shared" ca="1" si="917"/>
        <v>-2.7719947797073715E-4</v>
      </c>
      <c r="BQ453" s="240">
        <f t="shared" ca="1" si="918"/>
        <v>3.785485528746543E-4</v>
      </c>
      <c r="BR453" s="240">
        <f t="shared" ca="1" si="919"/>
        <v>-2.0309784137635589E-4</v>
      </c>
      <c r="BS453" s="240">
        <f t="shared" ca="1" si="920"/>
        <v>-1.2086073968006403E-4</v>
      </c>
      <c r="BT453" s="240">
        <f t="shared" ca="1" si="921"/>
        <v>3.564443245205281E-4</v>
      </c>
      <c r="BU453" s="240">
        <f t="shared" ca="1" si="922"/>
        <v>-3.3139103162807136E-4</v>
      </c>
      <c r="BV453" s="240">
        <f t="shared" ca="1" si="923"/>
        <v>6.4020165273298384E-5</v>
      </c>
      <c r="BW453" s="240">
        <f t="shared" ca="1" si="924"/>
        <v>2.5016310582722423E-4</v>
      </c>
      <c r="BX453" s="240">
        <f t="shared" ca="1" si="925"/>
        <v>-3.8142375383791243E-4</v>
      </c>
      <c r="BY453" s="240">
        <f t="shared" ca="1" si="926"/>
        <v>2.3378222988329131E-4</v>
      </c>
      <c r="BZ453" s="240">
        <f t="shared" ca="1" si="927"/>
        <v>8.4804000648385381E-5</v>
      </c>
      <c r="CA453" s="240">
        <f t="shared" ca="1" si="928"/>
        <v>-3.4138040684638293E-4</v>
      </c>
      <c r="CB453" s="240">
        <f t="shared" ca="1" si="929"/>
        <v>3.4833487424841211E-4</v>
      </c>
      <c r="CC453" s="240">
        <f t="shared" ca="1" si="930"/>
        <v>-1.0058220287997883E-4</v>
      </c>
      <c r="CD453" s="240">
        <f t="shared" ca="1" si="931"/>
        <v>-2.2071752622152284E-4</v>
      </c>
      <c r="CE453" s="240">
        <f t="shared" ca="1" si="932"/>
        <v>3.8062563554427779E-4</v>
      </c>
      <c r="CF453" s="240">
        <f t="shared" ca="1" si="933"/>
        <v>-2.6221516771809261E-4</v>
      </c>
      <c r="CG453" s="240">
        <f t="shared" ca="1" si="934"/>
        <v>-4.7930552731869941E-5</v>
      </c>
      <c r="CH453" s="240">
        <f t="shared" ca="1" si="935"/>
        <v>3.2302880923679866E-4</v>
      </c>
      <c r="CI453" s="240">
        <f t="shared" ca="1" si="936"/>
        <v>-3.619240616105332E-4</v>
      </c>
      <c r="CJ453" s="240">
        <f t="shared" ca="1" si="937"/>
        <v>1.3617557888911038E-4</v>
      </c>
      <c r="CK453" s="240">
        <f t="shared" ca="1" si="938"/>
        <v>1.8914631618184384E-4</v>
      </c>
      <c r="CL453" s="240">
        <f t="shared" ca="1" si="939"/>
        <v>-3.761618843092136E-4</v>
      </c>
      <c r="CM453" s="240">
        <f t="shared" ca="1" si="940"/>
        <v>2.8812283014636943E-4</v>
      </c>
      <c r="CN453" s="240">
        <f t="shared" ca="1" si="941"/>
        <v>1.059550739105196E-5</v>
      </c>
      <c r="CO453" s="240">
        <f t="shared" ca="1" si="942"/>
        <v>-3.0156626760874882E-4</v>
      </c>
      <c r="CP453" s="240">
        <f t="shared" ca="1" si="943"/>
        <v>3.7202772241152419E-4</v>
      </c>
      <c r="CQ453" s="240">
        <f t="shared" ca="1" si="944"/>
        <v>-1.7045750963238612E-4</v>
      </c>
      <c r="CR453" s="240">
        <f t="shared" ca="1" si="945"/>
        <v>-1.557535237194303E-4</v>
      </c>
      <c r="CS453" s="240">
        <f t="shared" ca="1" si="946"/>
        <v>3.6807548849725061E-4</v>
      </c>
      <c r="CT453" s="240">
        <f t="shared" ca="1" si="947"/>
        <v>-3.112557122163835E-4</v>
      </c>
      <c r="CU453" s="240">
        <f t="shared" ca="1" si="948"/>
        <v>2.6841578478046195E-5</v>
      </c>
      <c r="CV453" s="240">
        <f t="shared" ca="1" si="949"/>
        <v>2.7719947797074257E-4</v>
      </c>
      <c r="CW453" s="240">
        <f t="shared" ca="1" si="950"/>
        <v>-3.7854855287465462E-4</v>
      </c>
      <c r="CX453" s="240">
        <f t="shared" ca="1" si="951"/>
        <v>2.0309784137635843E-4</v>
      </c>
      <c r="CY453" s="240">
        <f t="shared" ca="1" si="952"/>
        <v>1.2086073968007148E-4</v>
      </c>
      <c r="CZ453" s="240">
        <f t="shared" ca="1" si="953"/>
        <v>-3.5644432452052707E-4</v>
      </c>
      <c r="DA453" s="240">
        <f t="shared" ca="1" si="954"/>
        <v>3.3139103162806746E-4</v>
      </c>
      <c r="DB453" s="240">
        <f t="shared" ca="1" si="955"/>
        <v>-6.4020165273290659E-5</v>
      </c>
      <c r="DC453" s="240">
        <f t="shared" ca="1" si="956"/>
        <v>-2.5016310582722201E-4</v>
      </c>
      <c r="DD453" s="240">
        <f t="shared" ca="1" si="957"/>
        <v>3.8142375383791222E-4</v>
      </c>
      <c r="DE453" s="240">
        <f t="shared" ca="1" si="958"/>
        <v>-2.3378222988329367E-4</v>
      </c>
      <c r="DF453" s="240">
        <f t="shared" ca="1" si="959"/>
        <v>-8.4804000648382508E-5</v>
      </c>
      <c r="DG453" s="240">
        <f t="shared" ca="1" si="960"/>
        <v>3.4138040684638646E-4</v>
      </c>
      <c r="DH453" s="240">
        <f t="shared" ca="1" si="961"/>
        <v>-3.483348742484133E-4</v>
      </c>
      <c r="DI453" s="240">
        <f t="shared" ca="1" si="962"/>
        <v>1.0058220287998169E-4</v>
      </c>
      <c r="DJ453" s="240">
        <f t="shared" ca="1" si="963"/>
        <v>2.2071752622152924E-4</v>
      </c>
      <c r="DK453" s="240">
        <f t="shared" ca="1" si="964"/>
        <v>-3.8062563554427757E-4</v>
      </c>
      <c r="DL453" s="240">
        <f t="shared" ca="1" si="965"/>
        <v>2.6221516771808692E-4</v>
      </c>
      <c r="DM453" s="240">
        <f t="shared" ca="1" si="966"/>
        <v>4.7930552731877775E-5</v>
      </c>
      <c r="DN453" s="240">
        <f t="shared" ca="1" si="967"/>
        <v>-3.2302880923679709E-4</v>
      </c>
      <c r="DO453" s="240">
        <f t="shared" ca="1" si="968"/>
        <v>3.6192406161053071E-4</v>
      </c>
      <c r="DP453" s="240">
        <f t="shared" ca="1" si="969"/>
        <v>-1.3617557888911318E-4</v>
      </c>
      <c r="DQ453" s="240">
        <f t="shared" ca="1" si="970"/>
        <v>-1.8914631618185067E-4</v>
      </c>
      <c r="DR453" s="240">
        <f t="shared" ca="1" si="971"/>
        <v>3.761618843092149E-4</v>
      </c>
      <c r="DS453" s="240">
        <f t="shared" ca="1" si="972"/>
        <v>-2.8812283014637138E-4</v>
      </c>
      <c r="DT453" s="240">
        <f t="shared" ca="1" si="973"/>
        <v>-1.0595507391048952E-5</v>
      </c>
      <c r="DU453" s="240">
        <f t="shared" ca="1" si="974"/>
        <v>3.0156626760874703E-4</v>
      </c>
      <c r="DV453" s="240">
        <f t="shared" ca="1" si="975"/>
        <v>-3.7202772241152246E-4</v>
      </c>
      <c r="DW453" s="240">
        <f t="shared" ca="1" si="976"/>
        <v>1.704575096323791E-4</v>
      </c>
      <c r="DX453" s="240">
        <f t="shared" ca="1" si="977"/>
        <v>1.5575352371943746E-4</v>
      </c>
      <c r="DY453" s="240">
        <f t="shared" ca="1" si="978"/>
        <v>-3.680754884972498E-4</v>
      </c>
      <c r="DZ453" s="240">
        <f t="shared" ca="1" si="979"/>
        <v>3.1125571221638518E-4</v>
      </c>
      <c r="EA453" s="240">
        <f t="shared" ca="1" si="980"/>
        <v>-2.6841578478049177E-5</v>
      </c>
      <c r="EB453" s="240">
        <f t="shared" ca="1" si="981"/>
        <v>-2.77199477970748E-4</v>
      </c>
      <c r="EC453" s="240">
        <f t="shared" ca="1" si="982"/>
        <v>3.7854855287465365E-4</v>
      </c>
      <c r="ED453" s="240">
        <f t="shared" ca="1" si="983"/>
        <v>-2.0309784137635177E-4</v>
      </c>
      <c r="EE453" s="240">
        <f t="shared" ca="1" si="984"/>
        <v>-1.2086073968006864E-4</v>
      </c>
      <c r="EF453" s="240">
        <f t="shared" ca="1" si="985"/>
        <v>3.5644432452052604E-4</v>
      </c>
      <c r="EG453" s="240">
        <f t="shared" ca="1" si="986"/>
        <v>-3.3139103162806356E-4</v>
      </c>
      <c r="EH453" s="240">
        <f t="shared" ca="1" si="987"/>
        <v>6.4020165273282907E-5</v>
      </c>
      <c r="EI453" s="240">
        <f t="shared" ca="1" si="988"/>
        <v>2.5016310582722792E-4</v>
      </c>
      <c r="EJ453" s="240">
        <f t="shared" ca="1" si="989"/>
        <v>-3.8142375383791227E-4</v>
      </c>
      <c r="EK453" s="240">
        <f t="shared" ca="1" si="990"/>
        <v>2.3378222988329603E-4</v>
      </c>
      <c r="EL453" s="240">
        <f t="shared" ca="1" si="991"/>
        <v>8.4804000648379581E-5</v>
      </c>
      <c r="EM453" s="240">
        <f t="shared" ca="1" si="992"/>
        <v>-3.4138040684638993E-4</v>
      </c>
      <c r="EN453" s="240">
        <f t="shared" ca="1" si="993"/>
        <v>3.4833487424841005E-4</v>
      </c>
      <c r="EO453" s="240">
        <f t="shared" ca="1" si="994"/>
        <v>-1.0058220287997413E-4</v>
      </c>
      <c r="EP453" s="240">
        <f t="shared" ca="1" si="995"/>
        <v>-2.207175262215268E-4</v>
      </c>
      <c r="EQ453" s="240">
        <f t="shared" ca="1" si="996"/>
        <v>3.8062563554427736E-4</v>
      </c>
      <c r="ER453" s="240">
        <f t="shared" ca="1" si="997"/>
        <v>-2.6221516771808123E-4</v>
      </c>
      <c r="ES453" s="240">
        <f t="shared" ca="1" si="998"/>
        <v>-4.7930552731885554E-5</v>
      </c>
      <c r="ET453" s="240">
        <f t="shared" ca="1" si="999"/>
        <v>3.2302880923680126E-4</v>
      </c>
      <c r="EU453" s="240">
        <f t="shared" ca="1" si="1000"/>
        <v>-3.6192406161053169E-4</v>
      </c>
      <c r="EV453" s="240">
        <f t="shared" ca="1" si="1001"/>
        <v>1.3617557888910586E-4</v>
      </c>
      <c r="EW453" s="240">
        <f t="shared" ca="1" si="1002"/>
        <v>1.8914631618183864E-4</v>
      </c>
      <c r="EX453" s="240">
        <f t="shared" ca="1" si="1003"/>
        <v>-3.7616188430921626E-4</v>
      </c>
      <c r="EY453" s="240">
        <f t="shared" ca="1" si="1004"/>
        <v>2.8812283014636623E-4</v>
      </c>
      <c r="EZ453" s="240">
        <f t="shared" ca="1" si="1005"/>
        <v>1.0595507391056812E-5</v>
      </c>
      <c r="FA453" s="240">
        <f t="shared" ca="1" si="1006"/>
        <v>-3.0156626760875175E-4</v>
      </c>
      <c r="FB453" s="240">
        <f t="shared" ca="1" si="1007"/>
        <v>3.720277224115256E-4</v>
      </c>
      <c r="FC453" s="240">
        <f t="shared" ca="1" si="1008"/>
        <v>-1.7045750963239146E-4</v>
      </c>
      <c r="FD453" s="240">
        <f t="shared" ca="1" si="1009"/>
        <v>-1.5575352371944461E-4</v>
      </c>
      <c r="FE453" s="240">
        <f t="shared" ca="1" si="1010"/>
        <v>3.6807548849725192E-4</v>
      </c>
      <c r="FF453" s="240">
        <f t="shared" ca="1" si="1011"/>
        <v>-3.1125571221638063E-4</v>
      </c>
      <c r="FG453" s="240">
        <f t="shared" ca="1" si="1012"/>
        <v>2.6841578478041371E-5</v>
      </c>
      <c r="FH453" s="240">
        <f t="shared" ca="1" si="1013"/>
        <v>2.771994779707384E-4</v>
      </c>
      <c r="FI453" s="240">
        <f t="shared" ca="1" si="1014"/>
        <v>-3.7854855287465267E-4</v>
      </c>
      <c r="FJ453" s="240">
        <f t="shared" ca="1" si="1015"/>
        <v>2.0309784137634513E-4</v>
      </c>
      <c r="FK453" s="240">
        <f t="shared" ca="1" si="1016"/>
        <v>1.2086073968007609E-4</v>
      </c>
      <c r="FL453" s="240">
        <f t="shared" ca="1" si="1017"/>
        <v>-3.5644432452052875E-4</v>
      </c>
      <c r="FM453" s="240">
        <f t="shared" ca="1" si="1018"/>
        <v>3.3139103162807044E-4</v>
      </c>
      <c r="FN453" s="240">
        <f t="shared" ca="1" si="1019"/>
        <v>-6.4020165273296541E-5</v>
      </c>
      <c r="FO453" s="240">
        <f t="shared" ca="1" si="1020"/>
        <v>-2.5016310582723388E-4</v>
      </c>
      <c r="FP453" s="240">
        <f t="shared" ca="1" si="1021"/>
        <v>3.8142375383791205E-4</v>
      </c>
      <c r="FQ453" s="240">
        <f t="shared" ca="1" si="1022"/>
        <v>-2.3378222988328985E-4</v>
      </c>
      <c r="FR453" s="240">
        <f t="shared" ca="1" si="1023"/>
        <v>-8.4804000648387251E-5</v>
      </c>
      <c r="FS453" s="240">
        <f t="shared" ca="1" si="1024"/>
        <v>3.4138040684638375E-4</v>
      </c>
      <c r="FT453" s="240">
        <f t="shared" ca="1" si="1025"/>
        <v>-3.4833487424840691E-4</v>
      </c>
      <c r="FU453" s="240">
        <f t="shared" ca="1" si="1026"/>
        <v>1.0058220287996656E-4</v>
      </c>
      <c r="FV453" s="240">
        <f t="shared" ca="1" si="1027"/>
        <v>2.2071752622153319E-4</v>
      </c>
      <c r="FW453" s="240">
        <f t="shared" ca="1" si="1028"/>
        <v>-3.8062563554427795E-4</v>
      </c>
      <c r="FX453" s="240">
        <f t="shared" ca="1" si="1029"/>
        <v>2.6221516771809126E-4</v>
      </c>
      <c r="FY453" s="240">
        <f t="shared" ca="1" si="1030"/>
        <v>4.7930552731871784E-5</v>
      </c>
      <c r="FZ453" s="240">
        <f t="shared" ca="1" si="1031"/>
        <v>-3.2302880923680544E-4</v>
      </c>
      <c r="GA453" s="240">
        <f t="shared" ca="1" si="1032"/>
        <v>3.6192406161052914E-4</v>
      </c>
      <c r="GB453" s="240">
        <f t="shared" ca="1" si="1033"/>
        <v>-1.3617557888909851E-4</v>
      </c>
      <c r="GC453" s="240">
        <f t="shared" ca="1" si="1034"/>
        <v>-1.8914631618184547E-4</v>
      </c>
      <c r="GD453" s="240">
        <f t="shared" ca="1" si="1035"/>
        <v>3.7616188430921387E-4</v>
      </c>
      <c r="GE453" s="240">
        <f t="shared" ca="1" si="1036"/>
        <v>-2.8812283014636108E-4</v>
      </c>
      <c r="GF453" s="240">
        <f t="shared" ca="1" si="1037"/>
        <v>-1.0595507391064645E-5</v>
      </c>
      <c r="GG453" s="240">
        <f t="shared" ca="1" si="1038"/>
        <v>3.0156626760875663E-4</v>
      </c>
      <c r="GH453" s="240">
        <f t="shared" ca="1" si="1039"/>
        <v>-3.7202772241152381E-4</v>
      </c>
      <c r="GI453" s="240">
        <f t="shared" ca="1" si="1040"/>
        <v>1.7045750963238444E-4</v>
      </c>
      <c r="GJ453" s="240">
        <f t="shared" ca="1" si="1041"/>
        <v>1.5575352371943193E-4</v>
      </c>
      <c r="GK453" s="240">
        <f t="shared" ca="1" si="1042"/>
        <v>-3.6807548849725403E-4</v>
      </c>
      <c r="GL453" s="240">
        <f t="shared" ca="1" si="1043"/>
        <v>3.1125571221637613E-4</v>
      </c>
      <c r="GM453" s="240">
        <f t="shared" ca="1" si="1044"/>
        <v>-2.6841578478033537E-5</v>
      </c>
      <c r="GN453" s="240">
        <f t="shared" ca="1" si="1045"/>
        <v>-2.7719947797074388E-4</v>
      </c>
      <c r="GO453" s="240">
        <f t="shared" ca="1" si="1046"/>
        <v>3.7854855287465441E-4</v>
      </c>
      <c r="GP453" s="240">
        <f t="shared" ca="1" si="1047"/>
        <v>-2.0309784137635683E-4</v>
      </c>
      <c r="GQ453" s="240">
        <f t="shared" ca="1" si="1048"/>
        <v>-1.2086073968008355E-4</v>
      </c>
      <c r="GR453" s="240">
        <f t="shared" ca="1" si="1049"/>
        <v>3.5644432452053157E-4</v>
      </c>
      <c r="GS453" s="240">
        <f t="shared" ca="1" si="1050"/>
        <v>-3.3139103162806654E-4</v>
      </c>
      <c r="GT453" s="240">
        <f t="shared" ca="1" si="1051"/>
        <v>6.4020165273288816E-5</v>
      </c>
      <c r="GU453" s="240">
        <f t="shared" ca="1" si="1052"/>
        <v>2.5016310582722342E-4</v>
      </c>
      <c r="GV453" s="240">
        <f t="shared" ca="1" si="1053"/>
        <v>-3.8142375383791184E-4</v>
      </c>
      <c r="GW453" s="240">
        <f t="shared" ca="1" si="1054"/>
        <v>2.3378222988328364E-4</v>
      </c>
      <c r="GX453" s="240">
        <f t="shared" ca="1" si="1055"/>
        <v>8.4804000648394922E-5</v>
      </c>
      <c r="GY453" s="240">
        <f t="shared" ca="1" si="1056"/>
        <v>-3.4138040684638727E-4</v>
      </c>
      <c r="GZ453" s="240">
        <f t="shared" ca="1" si="1057"/>
        <v>3.4833487424841254E-4</v>
      </c>
      <c r="HA453" s="240">
        <f t="shared" ca="1" si="1058"/>
        <v>-1.0058220287997991E-4</v>
      </c>
      <c r="HB453" s="240">
        <f t="shared" ca="1" si="1059"/>
        <v>-2.2071752622153954E-4</v>
      </c>
      <c r="HC453" s="240">
        <f t="shared" ca="1" si="1060"/>
        <v>3.806256355442785E-4</v>
      </c>
      <c r="HD453" s="240">
        <f t="shared" ca="1" si="1061"/>
        <v>-2.6221516771808556E-4</v>
      </c>
      <c r="HE453" s="240">
        <f t="shared" ca="1" si="1062"/>
        <v>-4.7930552731879618E-5</v>
      </c>
      <c r="HF453" s="240">
        <f t="shared" ca="1" si="1063"/>
        <v>3.2302880923679807E-4</v>
      </c>
      <c r="HG453" s="240">
        <f t="shared" ca="1" si="1064"/>
        <v>-3.619240616105267E-4</v>
      </c>
      <c r="HH453" s="240">
        <f t="shared" ca="1" si="1065"/>
        <v>1.3617557888909117E-4</v>
      </c>
      <c r="HI453" s="240">
        <f t="shared" ca="1" si="1066"/>
        <v>1.891463161818523E-4</v>
      </c>
      <c r="HJ453" s="240">
        <f t="shared" ca="1" si="1067"/>
        <v>-3.7616188430921523E-4</v>
      </c>
      <c r="HK453" s="240">
        <f t="shared" ca="1" si="1068"/>
        <v>2.8812283014637019E-4</v>
      </c>
      <c r="HL453" s="240">
        <f t="shared" ca="1" si="1069"/>
        <v>1.0595507391050822E-5</v>
      </c>
      <c r="HM453" s="240">
        <f t="shared" ca="1" si="1070"/>
        <v>-3.0156626760876145E-4</v>
      </c>
      <c r="HN453" s="240">
        <f t="shared" ca="1" si="1071"/>
        <v>3.7202772241152208E-4</v>
      </c>
      <c r="HO453" s="240">
        <f t="shared" ca="1" si="1072"/>
        <v>-1.7045750963237742E-4</v>
      </c>
      <c r="HP453" s="240">
        <f t="shared" ca="1" si="1073"/>
        <v>-1.5575352371943914E-4</v>
      </c>
      <c r="HQ453" s="240">
        <f t="shared" ca="1" si="1074"/>
        <v>3.6807548849725034E-4</v>
      </c>
      <c r="HR453" s="240">
        <f t="shared" ca="1" si="1075"/>
        <v>-3.1125571221637157E-4</v>
      </c>
      <c r="HS453" s="240">
        <f t="shared" ca="1" si="1076"/>
        <v>2.6841578478025677E-5</v>
      </c>
      <c r="HT453" s="240">
        <f t="shared" ca="1" si="1077"/>
        <v>2.771994779707493E-4</v>
      </c>
      <c r="HU453" s="240">
        <f t="shared" ca="1" si="1078"/>
        <v>-3.7854855287465343E-4</v>
      </c>
      <c r="HV453" s="240">
        <f t="shared" ca="1" si="1079"/>
        <v>2.0309784137635019E-4</v>
      </c>
      <c r="HW453" s="240">
        <f t="shared" ca="1" si="1080"/>
        <v>1.2086073968007045E-4</v>
      </c>
      <c r="HX453" s="240">
        <f t="shared" ca="1" si="1081"/>
        <v>-3.5644432452053439E-4</v>
      </c>
      <c r="HY453" s="240">
        <f t="shared" ca="1" si="1082"/>
        <v>3.3139103162806264E-4</v>
      </c>
      <c r="HZ453" s="240">
        <f t="shared" ca="1" si="1083"/>
        <v>-6.402016527330245E-5</v>
      </c>
      <c r="IA453" s="240">
        <f t="shared" ca="1" si="1084"/>
        <v>-2.5016310582722938E-4</v>
      </c>
      <c r="IB453" s="240">
        <f t="shared" ca="1" si="1085"/>
        <v>3.8142375383791162E-4</v>
      </c>
      <c r="IC453" s="240">
        <f t="shared" ca="1" si="1086"/>
        <v>-2.3378222988329456E-4</v>
      </c>
      <c r="ID453" s="240">
        <f t="shared" ca="1" si="1087"/>
        <v>-8.4804000648402566E-5</v>
      </c>
      <c r="IE453" s="240">
        <f t="shared" ca="1" si="1088"/>
        <v>-2.29797576658534E-4</v>
      </c>
      <c r="IF453" s="240">
        <f t="shared" ca="1" si="1089"/>
        <v>-3.4833487424840929E-4</v>
      </c>
      <c r="IG453" s="240">
        <f t="shared" ca="1" si="1090"/>
        <v>1.0058220287995141E-4</v>
      </c>
      <c r="IH453" s="240">
        <f t="shared" ca="1" si="1091"/>
        <v>2.2071752622152831E-4</v>
      </c>
      <c r="II453" s="240">
        <f t="shared" ca="1" si="1092"/>
        <v>-3.8062563554427909E-4</v>
      </c>
      <c r="IJ453" s="240">
        <f t="shared" ca="1" si="1093"/>
        <v>2.6221516771809559E-4</v>
      </c>
      <c r="IK453" s="240">
        <f t="shared" ca="1" si="1094"/>
        <v>4.7930552731887397E-5</v>
      </c>
      <c r="IL453" s="240">
        <f t="shared" ca="1" si="1095"/>
        <v>-3.2302880923681379E-4</v>
      </c>
      <c r="IM453" s="240">
        <f t="shared" ca="1" si="1096"/>
        <v>3.6192406161053109E-4</v>
      </c>
      <c r="IN453" s="240">
        <f t="shared" ca="1" si="1097"/>
        <v>-1.3617557888908385E-4</v>
      </c>
      <c r="IO453" s="240">
        <f t="shared" ca="1" si="1098"/>
        <v>-1.8914631618184027E-4</v>
      </c>
      <c r="IP453" s="240">
        <f t="shared" ca="1" si="1099"/>
        <v>3.7616188430921653E-4</v>
      </c>
      <c r="IQ453" s="240">
        <f t="shared" ca="1" si="1100"/>
        <v>-2.8812283014635078E-4</v>
      </c>
      <c r="IR453" s="240">
        <f t="shared" ca="1" si="1101"/>
        <v>-1.0595507391058682E-5</v>
      </c>
      <c r="IS453" s="240">
        <f t="shared" ca="1" si="1102"/>
        <v>3.0156626760876628E-4</v>
      </c>
      <c r="IT453" s="240">
        <f t="shared" ca="1" si="1103"/>
        <v>-3.7202772241152517E-4</v>
      </c>
      <c r="IU453" s="240">
        <f t="shared" ca="1" si="1104"/>
        <v>1.704575096323704E-4</v>
      </c>
      <c r="IV453" s="240">
        <f t="shared" ca="1" si="1105"/>
        <v>1.5575352371942651E-4</v>
      </c>
      <c r="IW453" s="240">
        <f t="shared" ca="1" si="1106"/>
        <v>-3.6807548849725246E-4</v>
      </c>
      <c r="IX453" s="240">
        <f t="shared" ca="1" si="1107"/>
        <v>3.1125571221636702E-4</v>
      </c>
      <c r="IY453" s="240">
        <f t="shared" ca="1" si="1108"/>
        <v>-2.6841578478039473E-5</v>
      </c>
      <c r="IZ453" s="240">
        <f t="shared" ca="1" si="1109"/>
        <v>-2.7719947797075461E-4</v>
      </c>
      <c r="JA453" s="240">
        <f t="shared" ca="1" si="1110"/>
        <v>3.7854855287465516E-4</v>
      </c>
      <c r="JB453" s="240">
        <f t="shared" ca="1" si="1111"/>
        <v>-2.0309784137634355E-4</v>
      </c>
    </row>
    <row r="454" spans="2:262">
      <c r="B454" s="248">
        <v>93</v>
      </c>
      <c r="C454" s="247">
        <f t="shared" si="1112"/>
        <v>1.8164062500000012E-3</v>
      </c>
      <c r="D454" s="244">
        <f t="shared" ca="1" si="855"/>
        <v>11.460262195249321</v>
      </c>
      <c r="E454" s="243">
        <f ca="1">CU361</f>
        <v>-0.53973780475067834</v>
      </c>
      <c r="F454" s="242">
        <v>93</v>
      </c>
      <c r="G454" s="240">
        <f t="shared" ca="1" si="856"/>
        <v>-6.2193753133733904E-5</v>
      </c>
      <c r="H454" s="240">
        <f t="shared" ca="1" si="857"/>
        <v>8.1094483583324243E-5</v>
      </c>
      <c r="I454" s="240">
        <f t="shared" ca="1" si="858"/>
        <v>-4.3743675646242572E-5</v>
      </c>
      <c r="J454" s="240">
        <f t="shared" ca="1" si="859"/>
        <v>-2.395012161711592E-5</v>
      </c>
      <c r="K454" s="240">
        <f t="shared" ca="1" si="860"/>
        <v>7.5030813697723193E-5</v>
      </c>
      <c r="L454" s="240">
        <f t="shared" ca="1" si="861"/>
        <v>-7.4066058167038113E-5</v>
      </c>
      <c r="M454" s="240">
        <f t="shared" ca="1" si="862"/>
        <v>2.1725061860964914E-5</v>
      </c>
      <c r="N454" s="240">
        <f t="shared" ca="1" si="863"/>
        <v>4.5685617328891857E-5</v>
      </c>
      <c r="O454" s="240">
        <f t="shared" ca="1" si="864"/>
        <v>-8.1406270966586191E-5</v>
      </c>
      <c r="P454" s="240">
        <f t="shared" ca="1" si="865"/>
        <v>6.0659113554129332E-5</v>
      </c>
      <c r="Q454" s="240">
        <f t="shared" ca="1" si="866"/>
        <v>2.1644996641730381E-6</v>
      </c>
      <c r="R454" s="240">
        <f t="shared" ca="1" si="867"/>
        <v>-6.348669835257013E-5</v>
      </c>
      <c r="S454" s="240">
        <f t="shared" ca="1" si="868"/>
        <v>8.0771074841221019E-5</v>
      </c>
      <c r="T454" s="240">
        <f t="shared" ca="1" si="869"/>
        <v>-4.2028246812375081E-5</v>
      </c>
      <c r="U454" s="241">
        <f t="shared" ca="1" si="870"/>
        <v>-2.5867655931616773E-5</v>
      </c>
      <c r="V454" s="240">
        <f t="shared" ca="1" si="871"/>
        <v>7.5820347543183782E-5</v>
      </c>
      <c r="W454" s="240">
        <f t="shared" ca="1" si="872"/>
        <v>-7.3179927985432541E-5</v>
      </c>
      <c r="X454" s="240">
        <f t="shared" ca="1" si="873"/>
        <v>1.9777935675611292E-5</v>
      </c>
      <c r="Y454" s="240">
        <f t="shared" ca="1" si="874"/>
        <v>4.7343107039440209E-5</v>
      </c>
      <c r="Z454" s="240">
        <f t="shared" ca="1" si="875"/>
        <v>-8.1624399314044006E-5</v>
      </c>
      <c r="AA454" s="240">
        <f t="shared" ca="1" si="876"/>
        <v>5.9286574869256434E-5</v>
      </c>
      <c r="AB454" s="240">
        <f t="shared" ca="1" si="877"/>
        <v>4.1756380013558229E-6</v>
      </c>
      <c r="AC454" s="240">
        <f t="shared" ca="1" si="878"/>
        <v>-6.4741401558239238E-5</v>
      </c>
      <c r="AD454" s="240">
        <f t="shared" ca="1" si="879"/>
        <v>8.0399012623858421E-5</v>
      </c>
      <c r="AE454" s="240">
        <f t="shared" ca="1" si="880"/>
        <v>-4.0287501734165441E-5</v>
      </c>
      <c r="AF454" s="240">
        <f t="shared" ca="1" si="881"/>
        <v>-2.7769608537438517E-5</v>
      </c>
      <c r="AG454" s="240">
        <f t="shared" ca="1" si="882"/>
        <v>7.6564210046389754E-5</v>
      </c>
      <c r="AH454" s="240">
        <f t="shared" ca="1" si="883"/>
        <v>-7.2249716951582323E-5</v>
      </c>
      <c r="AI454" s="240">
        <f t="shared" ca="1" si="884"/>
        <v>1.781889600135204E-5</v>
      </c>
      <c r="AJ454" s="240">
        <f t="shared" ca="1" si="885"/>
        <v>4.8972079032581042E-5</v>
      </c>
      <c r="AK454" s="240">
        <f t="shared" ca="1" si="886"/>
        <v>-8.1793360175487912E-5</v>
      </c>
      <c r="AL454" s="240">
        <f t="shared" ca="1" si="887"/>
        <v>5.78783241685501E-5</v>
      </c>
      <c r="AM454" s="240">
        <f t="shared" ca="1" si="888"/>
        <v>6.1842610903437509E-6</v>
      </c>
      <c r="AN454" s="240">
        <f t="shared" ca="1" si="889"/>
        <v>-6.5957106964446597E-5</v>
      </c>
      <c r="AO454" s="240">
        <f t="shared" ca="1" si="890"/>
        <v>7.9978521047603934E-5</v>
      </c>
      <c r="AP454" s="240">
        <f t="shared" ca="1" si="891"/>
        <v>-3.8522488971357085E-5</v>
      </c>
      <c r="AQ454" s="240">
        <f t="shared" ca="1" si="892"/>
        <v>-2.9654833769450387E-5</v>
      </c>
      <c r="AR454" s="240">
        <f t="shared" ca="1" si="893"/>
        <v>7.7261953132383773E-5</v>
      </c>
      <c r="AS454" s="240">
        <f t="shared" ca="1" si="894"/>
        <v>-7.1275985389831632E-5</v>
      </c>
      <c r="AT454" s="240">
        <f t="shared" ca="1" si="895"/>
        <v>1.5849122890432439E-5</v>
      </c>
      <c r="AU454" s="240">
        <f t="shared" ca="1" si="896"/>
        <v>5.0571552076496614E-5</v>
      </c>
      <c r="AV454" s="240">
        <f t="shared" ca="1" si="897"/>
        <v>-8.1913051775212847E-5</v>
      </c>
      <c r="AW454" s="240">
        <f t="shared" ca="1" si="898"/>
        <v>5.6435209729574552E-5</v>
      </c>
      <c r="AX454" s="240">
        <f t="shared" ca="1" si="899"/>
        <v>8.1891590116952709E-6</v>
      </c>
      <c r="AY454" s="240">
        <f t="shared" ca="1" si="900"/>
        <v>-6.7133082275713622E-5</v>
      </c>
      <c r="AZ454" s="240">
        <f t="shared" ca="1" si="901"/>
        <v>7.9509853400859895E-5</v>
      </c>
      <c r="BA454" s="240">
        <f t="shared" ca="1" si="902"/>
        <v>-3.6734271701641537E-5</v>
      </c>
      <c r="BB454" s="240">
        <f t="shared" ca="1" si="903"/>
        <v>-3.1522196038464637E-5</v>
      </c>
      <c r="BC454" s="240">
        <f t="shared" ca="1" si="904"/>
        <v>7.7913156506821552E-5</v>
      </c>
      <c r="BD454" s="240">
        <f t="shared" ca="1" si="905"/>
        <v>-7.0259319839662614E-5</v>
      </c>
      <c r="BE454" s="240">
        <f t="shared" ca="1" si="906"/>
        <v>1.3869802860520515E-5</v>
      </c>
      <c r="BF454" s="240">
        <f t="shared" ca="1" si="907"/>
        <v>5.2140562708433423E-5</v>
      </c>
      <c r="BG454" s="240">
        <f t="shared" ca="1" si="908"/>
        <v>-8.1983402015474666E-5</v>
      </c>
      <c r="BH454" s="240">
        <f t="shared" ca="1" si="909"/>
        <v>5.495810083050633E-5</v>
      </c>
      <c r="BI454" s="240">
        <f t="shared" ca="1" si="910"/>
        <v>1.0189124089870525E-5</v>
      </c>
      <c r="BJ454" s="240">
        <f t="shared" ca="1" si="911"/>
        <v>-6.8268619128485395E-5</v>
      </c>
      <c r="BK454" s="240">
        <f t="shared" ca="1" si="912"/>
        <v>7.8993291991492394E-5</v>
      </c>
      <c r="BL454" s="240">
        <f t="shared" ca="1" si="913"/>
        <v>-3.4923927080236849E-5</v>
      </c>
      <c r="BM454" s="240">
        <f t="shared" ca="1" si="914"/>
        <v>-3.3370570515275085E-5</v>
      </c>
      <c r="BN454" s="240">
        <f t="shared" ca="1" si="915"/>
        <v>7.851742790914019E-5</v>
      </c>
      <c r="BO454" s="240">
        <f t="shared" ca="1" si="916"/>
        <v>-6.9200332702387343E-5</v>
      </c>
      <c r="BP454" s="240">
        <f t="shared" ca="1" si="917"/>
        <v>1.1882128179990745E-5</v>
      </c>
      <c r="BQ454" s="240">
        <f t="shared" ca="1" si="918"/>
        <v>5.367816581505589E-5</v>
      </c>
      <c r="BR454" s="240">
        <f t="shared" ca="1" si="919"/>
        <v>-8.2004368519919194E-5</v>
      </c>
      <c r="BS454" s="240">
        <f t="shared" ca="1" si="920"/>
        <v>5.3447887226513528E-5</v>
      </c>
      <c r="BT454" s="240">
        <f t="shared" ca="1" si="921"/>
        <v>1.2182951620689927E-5</v>
      </c>
      <c r="BU454" s="240">
        <f t="shared" ca="1" si="922"/>
        <v>-6.9363033517822232E-5</v>
      </c>
      <c r="BV454" s="240">
        <f t="shared" ca="1" si="923"/>
        <v>7.8429147976778011E-5</v>
      </c>
      <c r="BW454" s="240">
        <f t="shared" ca="1" si="924"/>
        <v>-3.309254559104666E-5</v>
      </c>
      <c r="BX454" s="240">
        <f t="shared" ca="1" si="925"/>
        <v>-3.5198843808215247E-5</v>
      </c>
      <c r="BY454" s="240">
        <f t="shared" ca="1" si="926"/>
        <v>7.9074403348842372E-5</v>
      </c>
      <c r="BZ454" s="240">
        <f t="shared" ca="1" si="927"/>
        <v>-6.8099661872258593E-5</v>
      </c>
      <c r="CA454" s="240">
        <f t="shared" ca="1" si="928"/>
        <v>9.8872961497455792E-6</v>
      </c>
      <c r="CB454" s="240">
        <f t="shared" ca="1" si="929"/>
        <v>5.518343520174811E-5</v>
      </c>
      <c r="CC454" s="240">
        <f t="shared" ca="1" si="930"/>
        <v>-8.1975938659108177E-5</v>
      </c>
      <c r="CD454" s="240">
        <f t="shared" ca="1" si="931"/>
        <v>5.1905478613801618E-5</v>
      </c>
      <c r="CE454" s="240">
        <f t="shared" ca="1" si="932"/>
        <v>1.416944059700178E-5</v>
      </c>
      <c r="CF454" s="240">
        <f t="shared" ca="1" si="933"/>
        <v>-7.0415666209418221E-5</v>
      </c>
      <c r="CG454" s="240">
        <f t="shared" ca="1" si="934"/>
        <v>7.7817761175977816E-5</v>
      </c>
      <c r="CH454" s="240">
        <f t="shared" ca="1" si="935"/>
        <v>-3.1241230389804532E-5</v>
      </c>
      <c r="CI454" s="240">
        <f t="shared" ca="1" si="936"/>
        <v>-3.7005914633812782E-5</v>
      </c>
      <c r="CJ454" s="240">
        <f t="shared" ca="1" si="937"/>
        <v>7.9583747324748973E-5</v>
      </c>
      <c r="CK454" s="240">
        <f t="shared" ca="1" si="938"/>
        <v>-6.6957970352229642E-5</v>
      </c>
      <c r="CL454" s="240">
        <f t="shared" ca="1" si="939"/>
        <v>7.8865083820119355E-6</v>
      </c>
      <c r="CM454" s="240">
        <f t="shared" ca="1" si="940"/>
        <v>5.6655464150514626E-5</v>
      </c>
      <c r="CN454" s="240">
        <f t="shared" ca="1" si="941"/>
        <v>-8.1898129558126632E-5</v>
      </c>
      <c r="CO454" s="240">
        <f t="shared" ca="1" si="942"/>
        <v>5.0331804081641788E-5</v>
      </c>
      <c r="CP454" s="240">
        <f t="shared" ca="1" si="943"/>
        <v>1.61473944321298E-5</v>
      </c>
      <c r="CQ454" s="240">
        <f t="shared" ca="1" si="944"/>
        <v>-7.142588313670217E-5</v>
      </c>
      <c r="CR454" s="240">
        <f t="shared" ca="1" si="945"/>
        <v>7.7159499865637974E-5</v>
      </c>
      <c r="CS454" s="240">
        <f t="shared" ca="1" si="946"/>
        <v>-2.9371096639558271E-5</v>
      </c>
      <c r="CT454" s="240">
        <f t="shared" ca="1" si="947"/>
        <v>-3.8790694480177257E-5</v>
      </c>
      <c r="CU454" s="240">
        <f t="shared" ca="1" si="948"/>
        <v>8.0045153027095685E-5</v>
      </c>
      <c r="CV454" s="240">
        <f t="shared" ca="1" si="949"/>
        <v>-6.5775945854578958E-5</v>
      </c>
      <c r="CW454" s="240">
        <f t="shared" ca="1" si="950"/>
        <v>5.8809700765221886E-6</v>
      </c>
      <c r="CX454" s="240">
        <f t="shared" ca="1" si="951"/>
        <v>5.8093365966162784E-5</v>
      </c>
      <c r="CY454" s="240">
        <f t="shared" ca="1" si="952"/>
        <v>-8.177098808626767E-5</v>
      </c>
      <c r="CZ454" s="240">
        <f t="shared" ca="1" si="953"/>
        <v>4.8727811552732395E-5</v>
      </c>
      <c r="DA454" s="240">
        <f t="shared" ca="1" si="954"/>
        <v>1.811562168063959E-5</v>
      </c>
      <c r="DB454" s="240">
        <f t="shared" ca="1" si="955"/>
        <v>-7.2393075782769216E-5</v>
      </c>
      <c r="DC454" s="240">
        <f t="shared" ca="1" si="956"/>
        <v>7.6454760557759387E-5</v>
      </c>
      <c r="DD454" s="240">
        <f t="shared" ca="1" si="957"/>
        <v>-2.7483270838954553E-5</v>
      </c>
      <c r="DE454" s="240">
        <f t="shared" ca="1" si="958"/>
        <v>-4.0552108262662297E-5</v>
      </c>
      <c r="DF454" s="240">
        <f t="shared" ca="1" si="959"/>
        <v>8.0458342522339425E-5</v>
      </c>
      <c r="DG454" s="240">
        <f t="shared" ca="1" si="960"/>
        <v>-6.4554300386667857E-5</v>
      </c>
      <c r="DH454" s="240">
        <f t="shared" ca="1" si="961"/>
        <v>3.871889294564304E-6</v>
      </c>
      <c r="DI454" s="240">
        <f t="shared" ca="1" si="962"/>
        <v>5.9496274510402149E-5</v>
      </c>
      <c r="DJ454" s="240">
        <f t="shared" ca="1" si="963"/>
        <v>-8.1594590828799546E-5</v>
      </c>
      <c r="DK454" s="240">
        <f t="shared" ca="1" si="964"/>
        <v>4.7094467212191976E-5</v>
      </c>
      <c r="DL454" s="240">
        <f t="shared" ca="1" si="965"/>
        <v>2.0072936756037953E-5</v>
      </c>
      <c r="DM454" s="240">
        <f t="shared" ca="1" si="966"/>
        <v>-7.3316661546937267E-5</v>
      </c>
      <c r="DN454" s="240">
        <f t="shared" ca="1" si="967"/>
        <v>7.5703967760947581E-5</v>
      </c>
      <c r="DO454" s="240">
        <f t="shared" ca="1" si="968"/>
        <v>-2.5578890143660938E-5</v>
      </c>
      <c r="DP454" s="240">
        <f t="shared" ca="1" si="969"/>
        <v>-4.2289094971470935E-5</v>
      </c>
      <c r="DQ454" s="240">
        <f t="shared" ca="1" si="970"/>
        <v>8.0823066920579316E-5</v>
      </c>
      <c r="DR454" s="240">
        <f t="shared" ca="1" si="971"/>
        <v>-6.3293769822044631E-5</v>
      </c>
      <c r="DS454" s="240">
        <f t="shared" ca="1" si="972"/>
        <v>1.8604762312723104E-6</v>
      </c>
      <c r="DT454" s="240">
        <f t="shared" ca="1" si="973"/>
        <v>6.0863344723585475E-5</v>
      </c>
      <c r="DU454" s="240">
        <f t="shared" ca="1" si="974"/>
        <v>-8.1369044040834347E-5</v>
      </c>
      <c r="DV454" s="240">
        <f t="shared" ca="1" si="975"/>
        <v>4.5432754925580383E-5</v>
      </c>
      <c r="DW454" s="240">
        <f t="shared" ca="1" si="976"/>
        <v>2.2018160644909909E-5</v>
      </c>
      <c r="DX454" s="240">
        <f t="shared" ca="1" si="977"/>
        <v>-7.4196084095674928E-5</v>
      </c>
      <c r="DY454" s="240">
        <f t="shared" ca="1" si="978"/>
        <v>7.4907573724710202E-5</v>
      </c>
      <c r="DZ454" s="240">
        <f t="shared" ca="1" si="979"/>
        <v>-2.3659101681403306E-5</v>
      </c>
      <c r="EA454" s="240">
        <f t="shared" ca="1" si="980"/>
        <v>-4.4000608310763827E-5</v>
      </c>
      <c r="EB454" s="240">
        <f t="shared" ca="1" si="981"/>
        <v>8.1139106525474988E-5</v>
      </c>
      <c r="EC454" s="240">
        <f t="shared" ca="1" si="982"/>
        <v>-6.199511345718411E-5</v>
      </c>
      <c r="ED454" s="240">
        <f t="shared" ca="1" si="983"/>
        <v>-1.5205751333138473E-7</v>
      </c>
      <c r="EE454" s="240">
        <f t="shared" ca="1" si="984"/>
        <v>6.2193753133734392E-5</v>
      </c>
      <c r="EF454" s="240">
        <f t="shared" ca="1" si="985"/>
        <v>-8.1094483583323755E-5</v>
      </c>
      <c r="EG454" s="240">
        <f t="shared" ca="1" si="986"/>
        <v>4.3743675646241772E-5</v>
      </c>
      <c r="EH454" s="240">
        <f t="shared" ca="1" si="987"/>
        <v>2.3950121617119183E-5</v>
      </c>
      <c r="EI454" s="240">
        <f t="shared" ca="1" si="988"/>
        <v>-7.5030813697723694E-5</v>
      </c>
      <c r="EJ454" s="240">
        <f t="shared" ca="1" si="989"/>
        <v>7.4066058167036582E-5</v>
      </c>
      <c r="EK454" s="240">
        <f t="shared" ca="1" si="990"/>
        <v>-2.1725061860963593E-5</v>
      </c>
      <c r="EL454" s="240">
        <f t="shared" ca="1" si="991"/>
        <v>-4.5685617328895055E-5</v>
      </c>
      <c r="EM454" s="240">
        <f t="shared" ca="1" si="992"/>
        <v>8.1406270966586381E-5</v>
      </c>
      <c r="EN454" s="240">
        <f t="shared" ca="1" si="993"/>
        <v>-6.0659113554126554E-5</v>
      </c>
      <c r="EO454" s="240">
        <f t="shared" ca="1" si="994"/>
        <v>-2.1644996641748461E-6</v>
      </c>
      <c r="EP454" s="240">
        <f t="shared" ca="1" si="995"/>
        <v>6.3486698352572746E-5</v>
      </c>
      <c r="EQ454" s="240">
        <f t="shared" ca="1" si="996"/>
        <v>-8.0771074841220667E-5</v>
      </c>
      <c r="ER454" s="240">
        <f t="shared" ca="1" si="997"/>
        <v>4.2028246812371279E-5</v>
      </c>
      <c r="ES454" s="240">
        <f t="shared" ca="1" si="998"/>
        <v>2.5867655931619046E-5</v>
      </c>
      <c r="ET454" s="240">
        <f t="shared" ca="1" si="999"/>
        <v>-7.5820347543185571E-5</v>
      </c>
      <c r="EU454" s="240">
        <f t="shared" ca="1" si="1000"/>
        <v>7.3179927985431471E-5</v>
      </c>
      <c r="EV454" s="240">
        <f t="shared" ca="1" si="1001"/>
        <v>-1.9777935675606711E-5</v>
      </c>
      <c r="EW454" s="240">
        <f t="shared" ca="1" si="1002"/>
        <v>-4.7343107039442641E-5</v>
      </c>
      <c r="EX454" s="240">
        <f t="shared" ca="1" si="1003"/>
        <v>8.1624399314044507E-5</v>
      </c>
      <c r="EY454" s="240">
        <f t="shared" ca="1" si="1004"/>
        <v>-5.928657486925438E-5</v>
      </c>
      <c r="EZ454" s="240">
        <f t="shared" ca="1" si="1005"/>
        <v>-4.1756380013564649E-6</v>
      </c>
      <c r="FA454" s="240">
        <f t="shared" ca="1" si="1006"/>
        <v>6.4741401558241068E-5</v>
      </c>
      <c r="FB454" s="240">
        <f t="shared" ca="1" si="1007"/>
        <v>-8.0399012623858285E-5</v>
      </c>
      <c r="FC454" s="240">
        <f t="shared" ca="1" si="1008"/>
        <v>4.0287501734162351E-5</v>
      </c>
      <c r="FD454" s="240">
        <f t="shared" ca="1" si="1009"/>
        <v>2.7769608537439665E-5</v>
      </c>
      <c r="FE454" s="240">
        <f t="shared" ca="1" si="1010"/>
        <v>-7.6564210046391027E-5</v>
      </c>
      <c r="FF454" s="240">
        <f t="shared" ca="1" si="1011"/>
        <v>7.2249716951581727E-5</v>
      </c>
      <c r="FG454" s="240">
        <f t="shared" ca="1" si="1012"/>
        <v>-1.7818896001347994E-5</v>
      </c>
      <c r="FH454" s="240">
        <f t="shared" ca="1" si="1013"/>
        <v>-4.8972079032582499E-5</v>
      </c>
      <c r="FI454" s="240">
        <f t="shared" ca="1" si="1014"/>
        <v>8.1793360175488211E-5</v>
      </c>
      <c r="FJ454" s="240">
        <f t="shared" ca="1" si="1015"/>
        <v>-5.7878324168548813E-5</v>
      </c>
      <c r="FK454" s="240">
        <f t="shared" ca="1" si="1016"/>
        <v>-6.1842610903478793E-6</v>
      </c>
      <c r="FL454" s="240">
        <f t="shared" ca="1" si="1017"/>
        <v>6.5957106964447667E-5</v>
      </c>
      <c r="FM454" s="240">
        <f t="shared" ca="1" si="1018"/>
        <v>-7.9978521047603025E-5</v>
      </c>
      <c r="FN454" s="240">
        <f t="shared" ca="1" si="1019"/>
        <v>3.8522488971355493E-5</v>
      </c>
      <c r="FO454" s="240">
        <f t="shared" ca="1" si="1020"/>
        <v>2.9654833769454243E-5</v>
      </c>
      <c r="FP454" s="240">
        <f t="shared" ca="1" si="1021"/>
        <v>-7.7261953132384776E-5</v>
      </c>
      <c r="FQ454" s="240">
        <f t="shared" ca="1" si="1022"/>
        <v>7.127598538982903E-5</v>
      </c>
      <c r="FR454" s="240">
        <f t="shared" ca="1" si="1023"/>
        <v>-1.5849122890429522E-5</v>
      </c>
      <c r="FS454" s="240">
        <f t="shared" ca="1" si="1024"/>
        <v>-5.0571552076500788E-5</v>
      </c>
      <c r="FT454" s="240">
        <f t="shared" ca="1" si="1025"/>
        <v>8.1913051775212996E-5</v>
      </c>
      <c r="FU454" s="240">
        <f t="shared" ca="1" si="1026"/>
        <v>-5.6435209729574092E-5</v>
      </c>
      <c r="FV454" s="240">
        <f t="shared" ca="1" si="1027"/>
        <v>-8.1891590116982321E-6</v>
      </c>
      <c r="FW454" s="240">
        <f t="shared" ca="1" si="1028"/>
        <v>6.7133082275713988E-5</v>
      </c>
      <c r="FX454" s="240">
        <f t="shared" ca="1" si="1029"/>
        <v>-7.9509853400859176E-5</v>
      </c>
      <c r="FY454" s="240">
        <f t="shared" ca="1" si="1030"/>
        <v>3.6734271701640961E-5</v>
      </c>
      <c r="FZ454" s="240">
        <f t="shared" ca="1" si="1031"/>
        <v>3.1522196038467388E-5</v>
      </c>
      <c r="GA454" s="240">
        <f t="shared" ca="1" si="1032"/>
        <v>-7.7913156506822121E-5</v>
      </c>
      <c r="GB454" s="240">
        <f t="shared" ca="1" si="1033"/>
        <v>7.0259319839660486E-5</v>
      </c>
      <c r="GC454" s="240">
        <f t="shared" ca="1" si="1034"/>
        <v>-1.3869802860518733E-5</v>
      </c>
      <c r="GD454" s="240">
        <f t="shared" ca="1" si="1035"/>
        <v>-5.2140562708436629E-5</v>
      </c>
      <c r="GE454" s="240">
        <f t="shared" ca="1" si="1036"/>
        <v>8.1983402015474706E-5</v>
      </c>
      <c r="GF454" s="240">
        <f t="shared" ca="1" si="1037"/>
        <v>-5.4958100830503253E-5</v>
      </c>
      <c r="GG454" s="240">
        <f t="shared" ca="1" si="1038"/>
        <v>-1.0189124089872319E-5</v>
      </c>
      <c r="GH454" s="240">
        <f t="shared" ca="1" si="1039"/>
        <v>6.8268619128487686E-5</v>
      </c>
      <c r="GI454" s="240">
        <f t="shared" ca="1" si="1040"/>
        <v>-7.8993291991491594E-5</v>
      </c>
      <c r="GJ454" s="240">
        <f t="shared" ca="1" si="1041"/>
        <v>3.4923927080232052E-5</v>
      </c>
      <c r="GK454" s="240">
        <f t="shared" ca="1" si="1042"/>
        <v>3.3370570515277802E-5</v>
      </c>
      <c r="GL454" s="240">
        <f t="shared" ca="1" si="1043"/>
        <v>-7.8517427909141708E-5</v>
      </c>
      <c r="GM454" s="240">
        <f t="shared" ca="1" si="1044"/>
        <v>6.9200332702385757E-5</v>
      </c>
      <c r="GN454" s="240">
        <f t="shared" ca="1" si="1045"/>
        <v>-1.1882128179985497E-5</v>
      </c>
      <c r="GO454" s="240">
        <f t="shared" ca="1" si="1046"/>
        <v>-5.3678165815058133E-5</v>
      </c>
      <c r="GP454" s="240">
        <f t="shared" ca="1" si="1047"/>
        <v>8.200436851991918E-5</v>
      </c>
      <c r="GQ454" s="240">
        <f t="shared" ca="1" si="1048"/>
        <v>-5.3447887226511279E-5</v>
      </c>
      <c r="GR454" s="240">
        <f t="shared" ca="1" si="1049"/>
        <v>-1.2182951620690564E-5</v>
      </c>
      <c r="GS454" s="240">
        <f t="shared" ca="1" si="1050"/>
        <v>6.9363033517823818E-5</v>
      </c>
      <c r="GT454" s="240">
        <f t="shared" ca="1" si="1051"/>
        <v>-7.8429147976777835E-5</v>
      </c>
      <c r="GU454" s="240">
        <f t="shared" ca="1" si="1052"/>
        <v>3.3092545591043936E-5</v>
      </c>
      <c r="GV454" s="240">
        <f t="shared" ca="1" si="1053"/>
        <v>3.519884380821583E-5</v>
      </c>
      <c r="GW454" s="240">
        <f t="shared" ca="1" si="1054"/>
        <v>-7.9074403348843158E-5</v>
      </c>
      <c r="GX454" s="240">
        <f t="shared" ca="1" si="1055"/>
        <v>6.8099661872258227E-5</v>
      </c>
      <c r="GY454" s="240">
        <f t="shared" ca="1" si="1056"/>
        <v>-9.8872961497426282E-6</v>
      </c>
      <c r="GZ454" s="240">
        <f t="shared" ca="1" si="1057"/>
        <v>-5.5183435201748591E-5</v>
      </c>
      <c r="HA454" s="240">
        <f t="shared" ca="1" si="1058"/>
        <v>8.1975938659108042E-5</v>
      </c>
      <c r="HB454" s="240">
        <f t="shared" ca="1" si="1059"/>
        <v>-5.1905478613799314E-5</v>
      </c>
      <c r="HC454" s="240">
        <f t="shared" ca="1" si="1060"/>
        <v>-1.4169440597007005E-5</v>
      </c>
      <c r="HD454" s="240">
        <f t="shared" ca="1" si="1061"/>
        <v>7.0415666209419739E-5</v>
      </c>
      <c r="HE454" s="240">
        <f t="shared" ca="1" si="1062"/>
        <v>-7.7817761175976149E-5</v>
      </c>
      <c r="HF454" s="240">
        <f t="shared" ca="1" si="1063"/>
        <v>3.1241230389801781E-5</v>
      </c>
      <c r="HG454" s="240">
        <f t="shared" ca="1" si="1064"/>
        <v>3.7005914633817525E-5</v>
      </c>
      <c r="HH454" s="240">
        <f t="shared" ca="1" si="1065"/>
        <v>-7.9583747324749705E-5</v>
      </c>
      <c r="HI454" s="240">
        <f t="shared" ca="1" si="1066"/>
        <v>6.6957970352226592E-5</v>
      </c>
      <c r="HJ454" s="240">
        <f t="shared" ca="1" si="1067"/>
        <v>-7.8865083820089742E-6</v>
      </c>
      <c r="HK454" s="240">
        <f t="shared" ca="1" si="1068"/>
        <v>-5.6655464150518461E-5</v>
      </c>
      <c r="HL454" s="240">
        <f t="shared" ca="1" si="1069"/>
        <v>8.1898129558126482E-5</v>
      </c>
      <c r="HM454" s="240">
        <f t="shared" ca="1" si="1070"/>
        <v>-5.0331804081641287E-5</v>
      </c>
      <c r="HN454" s="240">
        <f t="shared" ca="1" si="1071"/>
        <v>-1.6147394432132717E-5</v>
      </c>
      <c r="HO454" s="240">
        <f t="shared" ca="1" si="1072"/>
        <v>7.1425883136702481E-5</v>
      </c>
      <c r="HP454" s="240">
        <f t="shared" ca="1" si="1073"/>
        <v>-7.7159499865636972E-5</v>
      </c>
      <c r="HQ454" s="240">
        <f t="shared" ca="1" si="1074"/>
        <v>2.9371096639557675E-5</v>
      </c>
      <c r="HR454" s="240">
        <f t="shared" ca="1" si="1075"/>
        <v>3.8790694480179879E-5</v>
      </c>
      <c r="HS454" s="240">
        <f t="shared" ca="1" si="1076"/>
        <v>-8.004515302709582E-5</v>
      </c>
      <c r="HT454" s="240">
        <f t="shared" ca="1" si="1077"/>
        <v>6.5775945854577183E-5</v>
      </c>
      <c r="HU454" s="240">
        <f t="shared" ca="1" si="1078"/>
        <v>-5.8809700765215482E-6</v>
      </c>
      <c r="HV454" s="240">
        <f t="shared" ca="1" si="1079"/>
        <v>-5.8093365966164885E-5</v>
      </c>
      <c r="HW454" s="240">
        <f t="shared" ca="1" si="1080"/>
        <v>8.1770988086267101E-5</v>
      </c>
      <c r="HX454" s="240">
        <f t="shared" ca="1" si="1081"/>
        <v>-4.8727811552728126E-5</v>
      </c>
      <c r="HY454" s="240">
        <f t="shared" ca="1" si="1082"/>
        <v>-1.8115621680642487E-5</v>
      </c>
      <c r="HZ454" s="240">
        <f t="shared" ca="1" si="1083"/>
        <v>7.2393075782769514E-5</v>
      </c>
      <c r="IA454" s="240">
        <f t="shared" ca="1" si="1084"/>
        <v>-7.6454760557756623E-5</v>
      </c>
      <c r="IB454" s="240">
        <f t="shared" ca="1" si="1085"/>
        <v>2.7483270838949559E-5</v>
      </c>
      <c r="IC454" s="240">
        <f t="shared" ca="1" si="1086"/>
        <v>4.0552108262664886E-5</v>
      </c>
      <c r="ID454" s="240">
        <f t="shared" ca="1" si="1087"/>
        <v>-8.0458342522339533E-5</v>
      </c>
      <c r="IE454" s="240">
        <f t="shared" ca="1" si="1088"/>
        <v>-6.1261661692150535E-6</v>
      </c>
      <c r="IF454" s="240">
        <f t="shared" ca="1" si="1089"/>
        <v>-3.871889294559005E-6</v>
      </c>
      <c r="IG454" s="240">
        <f t="shared" ca="1" si="1090"/>
        <v>-5.9496274510404202E-5</v>
      </c>
      <c r="IH454" s="240">
        <f t="shared" ca="1" si="1091"/>
        <v>8.1594590828799478E-5</v>
      </c>
      <c r="II454" s="240">
        <f t="shared" ca="1" si="1092"/>
        <v>-4.7094467212193359E-5</v>
      </c>
      <c r="IJ454" s="240">
        <f t="shared" ca="1" si="1093"/>
        <v>-2.0072936756043097E-5</v>
      </c>
      <c r="IK454" s="240">
        <f t="shared" ca="1" si="1094"/>
        <v>7.3316661546938595E-5</v>
      </c>
      <c r="IL454" s="240">
        <f t="shared" ca="1" si="1095"/>
        <v>-7.5703967760947324E-5</v>
      </c>
      <c r="IM454" s="240">
        <f t="shared" ca="1" si="1096"/>
        <v>2.5578890143662544E-5</v>
      </c>
      <c r="IN454" s="240">
        <f t="shared" ca="1" si="1097"/>
        <v>4.2289094971477474E-5</v>
      </c>
      <c r="IO454" s="240">
        <f t="shared" ca="1" si="1098"/>
        <v>-8.0823066920579818E-5</v>
      </c>
      <c r="IP454" s="240">
        <f t="shared" ca="1" si="1099"/>
        <v>6.3293769822042747E-5</v>
      </c>
      <c r="IQ454" s="240">
        <f t="shared" ca="1" si="1100"/>
        <v>-1.8604762312739979E-6</v>
      </c>
      <c r="IR454" s="240">
        <f t="shared" ca="1" si="1101"/>
        <v>-6.0863344723590598E-5</v>
      </c>
      <c r="IS454" s="240">
        <f t="shared" ca="1" si="1102"/>
        <v>8.1369044040833981E-5</v>
      </c>
      <c r="IT454" s="240">
        <f t="shared" ca="1" si="1103"/>
        <v>-4.543275492557791E-5</v>
      </c>
      <c r="IU454" s="240">
        <f t="shared" ca="1" si="1104"/>
        <v>-2.2018160644908286E-5</v>
      </c>
      <c r="IV454" s="240">
        <f t="shared" ca="1" si="1105"/>
        <v>7.4196084095678181E-5</v>
      </c>
      <c r="IW454" s="240">
        <f t="shared" ca="1" si="1106"/>
        <v>-7.4907573724708996E-5</v>
      </c>
      <c r="IX454" s="240">
        <f t="shared" ca="1" si="1107"/>
        <v>2.3659101681400457E-5</v>
      </c>
      <c r="IY454" s="240">
        <f t="shared" ca="1" si="1108"/>
        <v>4.4000608310762397E-5</v>
      </c>
      <c r="IZ454" s="240">
        <f t="shared" ca="1" si="1109"/>
        <v>-8.11391065254761E-5</v>
      </c>
      <c r="JA454" s="240">
        <f t="shared" ca="1" si="1110"/>
        <v>6.1995113457182145E-5</v>
      </c>
      <c r="JB454" s="240">
        <f t="shared" ca="1" si="1111"/>
        <v>1.5205751333435843E-7</v>
      </c>
    </row>
    <row r="455" spans="2:262">
      <c r="B455" s="248">
        <v>94</v>
      </c>
      <c r="C455" s="247">
        <f t="shared" si="1112"/>
        <v>1.8359375000000012E-3</v>
      </c>
      <c r="D455" s="244">
        <f t="shared" ca="1" si="855"/>
        <v>11.464020801169374</v>
      </c>
      <c r="E455" s="243">
        <f ca="1">CV361</f>
        <v>-0.53597919883062628</v>
      </c>
      <c r="F455" s="242">
        <v>94</v>
      </c>
      <c r="G455" s="240">
        <f t="shared" ca="1" si="856"/>
        <v>-5.0731676612076858E-5</v>
      </c>
      <c r="H455" s="240">
        <f t="shared" ca="1" si="857"/>
        <v>1.7680192675710812E-4</v>
      </c>
      <c r="I455" s="240">
        <f t="shared" ca="1" si="858"/>
        <v>-1.8673415768380843E-4</v>
      </c>
      <c r="J455" s="240">
        <f t="shared" ca="1" si="859"/>
        <v>7.400406477964533E-5</v>
      </c>
      <c r="K455" s="240">
        <f t="shared" ca="1" si="860"/>
        <v>8.7337972888108963E-5</v>
      </c>
      <c r="L455" s="240">
        <f t="shared" ca="1" si="861"/>
        <v>-1.9130926036203688E-4</v>
      </c>
      <c r="M455" s="240">
        <f t="shared" ca="1" si="862"/>
        <v>1.6961292099446204E-4</v>
      </c>
      <c r="N455" s="240">
        <f t="shared" ca="1" si="863"/>
        <v>-3.6500891541144952E-5</v>
      </c>
      <c r="O455" s="240">
        <f t="shared" ca="1" si="864"/>
        <v>-1.2058791984575066E-4</v>
      </c>
      <c r="P455" s="240">
        <f t="shared" ca="1" si="865"/>
        <v>1.9846468637872179E-4</v>
      </c>
      <c r="Q455" s="240">
        <f t="shared" ca="1" si="866"/>
        <v>-1.4597355487132053E-4</v>
      </c>
      <c r="R455" s="240">
        <f t="shared" ca="1" si="867"/>
        <v>-2.4049904893458016E-6</v>
      </c>
      <c r="S455" s="240">
        <f t="shared" ca="1" si="868"/>
        <v>1.4920374067020474E-4</v>
      </c>
      <c r="T455" s="240">
        <f t="shared" ca="1" si="869"/>
        <v>-1.9799322579815083E-4</v>
      </c>
      <c r="U455" s="241">
        <f t="shared" ca="1" si="870"/>
        <v>1.167245068973869E-4</v>
      </c>
      <c r="V455" s="240">
        <f t="shared" ca="1" si="871"/>
        <v>4.1218450084065216E-5</v>
      </c>
      <c r="W455" s="240">
        <f t="shared" ca="1" si="872"/>
        <v>-1.7208574541512463E-4</v>
      </c>
      <c r="X455" s="240">
        <f t="shared" ca="1" si="873"/>
        <v>1.8991299658603742E-4</v>
      </c>
      <c r="Y455" s="240">
        <f t="shared" ca="1" si="874"/>
        <v>-8.2989801583244931E-5</v>
      </c>
      <c r="Z455" s="240">
        <f t="shared" ca="1" si="875"/>
        <v>-7.8447907757626489E-5</v>
      </c>
      <c r="AA455" s="240">
        <f t="shared" ca="1" si="876"/>
        <v>1.8835459147053938E-4</v>
      </c>
      <c r="AB455" s="240">
        <f t="shared" ca="1" si="877"/>
        <v>-1.7453451741955762E-4</v>
      </c>
      <c r="AC455" s="240">
        <f t="shared" ca="1" si="878"/>
        <v>4.6065844735474543E-5</v>
      </c>
      <c r="AD455" s="240">
        <f t="shared" ca="1" si="879"/>
        <v>1.1266265633015694E-4</v>
      </c>
      <c r="AE455" s="240">
        <f t="shared" ca="1" si="880"/>
        <v>-1.9738507620621274E-4</v>
      </c>
      <c r="AF455" s="240">
        <f t="shared" ca="1" si="881"/>
        <v>1.5244877462872996E-4</v>
      </c>
      <c r="AG455" s="240">
        <f t="shared" ca="1" si="882"/>
        <v>-7.3716033085445554E-6</v>
      </c>
      <c r="AH455" s="240">
        <f t="shared" ca="1" si="883"/>
        <v>-1.4254784220186489E-4</v>
      </c>
      <c r="AI455" s="240">
        <f t="shared" ca="1" si="884"/>
        <v>1.9883016315810754E-4</v>
      </c>
      <c r="AJ455" s="240">
        <f t="shared" ca="1" si="885"/>
        <v>-1.2450451092317708E-4</v>
      </c>
      <c r="AK455" s="240">
        <f t="shared" ca="1" si="886"/>
        <v>-3.160592469949141E-5</v>
      </c>
      <c r="AL455" s="240">
        <f t="shared" ca="1" si="887"/>
        <v>1.6695499443950514E-4</v>
      </c>
      <c r="AM455" s="240">
        <f t="shared" ca="1" si="888"/>
        <v>-1.926343184450765E-4</v>
      </c>
      <c r="AN455" s="240">
        <f t="shared" ca="1" si="889"/>
        <v>9.1775608685781745E-5</v>
      </c>
      <c r="AO455" s="240">
        <f t="shared" ca="1" si="890"/>
        <v>6.9368854746131313E-5</v>
      </c>
      <c r="AP455" s="240">
        <f t="shared" ca="1" si="891"/>
        <v>-1.8494615987027502E-4</v>
      </c>
      <c r="AQ455" s="240">
        <f t="shared" ca="1" si="892"/>
        <v>1.7903564490477186E-4</v>
      </c>
      <c r="AR455" s="240">
        <f t="shared" ca="1" si="893"/>
        <v>-5.5519821274946265E-5</v>
      </c>
      <c r="AS455" s="240">
        <f t="shared" ca="1" si="894"/>
        <v>-1.0446597860737944E-4</v>
      </c>
      <c r="AT455" s="240">
        <f t="shared" ca="1" si="895"/>
        <v>1.9582994809623185E-4</v>
      </c>
      <c r="AU455" s="240">
        <f t="shared" ca="1" si="896"/>
        <v>-1.585567319351218E-4</v>
      </c>
      <c r="AV455" s="240">
        <f t="shared" ca="1" si="897"/>
        <v>1.7130438268386338E-5</v>
      </c>
      <c r="AW455" s="240">
        <f t="shared" ca="1" si="898"/>
        <v>1.3554853349594394E-4</v>
      </c>
      <c r="AX455" s="240">
        <f t="shared" ca="1" si="899"/>
        <v>-1.9918810123955091E-4</v>
      </c>
      <c r="AY455" s="240">
        <f t="shared" ca="1" si="900"/>
        <v>1.3198457267684613E-4</v>
      </c>
      <c r="AZ455" s="240">
        <f t="shared" ca="1" si="901"/>
        <v>2.1917257873964451E-5</v>
      </c>
      <c r="BA455" s="240">
        <f t="shared" ca="1" si="902"/>
        <v>-1.614220342587505E-4</v>
      </c>
      <c r="BB455" s="240">
        <f t="shared" ca="1" si="903"/>
        <v>1.9489156735820793E-4</v>
      </c>
      <c r="BC455" s="240">
        <f t="shared" ca="1" si="904"/>
        <v>-1.0034032030840058E-4</v>
      </c>
      <c r="BD455" s="240">
        <f t="shared" ca="1" si="905"/>
        <v>-6.0122686087558664E-5</v>
      </c>
      <c r="BE455" s="240">
        <f t="shared" ca="1" si="906"/>
        <v>1.8109217677151319E-4</v>
      </c>
      <c r="BF455" s="240">
        <f t="shared" ca="1" si="907"/>
        <v>-1.8310545983973942E-4</v>
      </c>
      <c r="BG455" s="240">
        <f t="shared" ca="1" si="908"/>
        <v>6.4840045702003267E-5</v>
      </c>
      <c r="BH455" s="240">
        <f t="shared" ca="1" si="909"/>
        <v>9.6017633191998887E-5</v>
      </c>
      <c r="BI455" s="240">
        <f t="shared" ca="1" si="910"/>
        <v>-1.9380304848860971E-4</v>
      </c>
      <c r="BJ455" s="240">
        <f t="shared" ca="1" si="911"/>
        <v>1.6428271218635332E-4</v>
      </c>
      <c r="BK455" s="240">
        <f t="shared" ca="1" si="912"/>
        <v>-2.6848004501994614E-5</v>
      </c>
      <c r="BL455" s="240">
        <f t="shared" ca="1" si="913"/>
        <v>-1.2822267650018198E-4</v>
      </c>
      <c r="BM455" s="240">
        <f t="shared" ca="1" si="914"/>
        <v>1.9906617773829098E-4</v>
      </c>
      <c r="BN455" s="240">
        <f t="shared" ca="1" si="915"/>
        <v>-1.3914667203445344E-4</v>
      </c>
      <c r="BO455" s="240">
        <f t="shared" ca="1" si="916"/>
        <v>-1.2175790454491261E-5</v>
      </c>
      <c r="BP455" s="240">
        <f t="shared" ca="1" si="917"/>
        <v>1.5550019425856617E-4</v>
      </c>
      <c r="BQ455" s="240">
        <f t="shared" ca="1" si="918"/>
        <v>-1.9667930541508868E-4</v>
      </c>
      <c r="BR455" s="240">
        <f t="shared" ca="1" si="919"/>
        <v>1.0866330331062241E-4</v>
      </c>
      <c r="BS455" s="240">
        <f t="shared" ca="1" si="920"/>
        <v>5.0731676612078458E-5</v>
      </c>
      <c r="BT455" s="240">
        <f t="shared" ca="1" si="921"/>
        <v>-1.768019267571075E-4</v>
      </c>
      <c r="BU455" s="240">
        <f t="shared" ca="1" si="922"/>
        <v>1.8673415768380794E-4</v>
      </c>
      <c r="BV455" s="240">
        <f t="shared" ca="1" si="923"/>
        <v>-7.4004064779646889E-5</v>
      </c>
      <c r="BW455" s="240">
        <f t="shared" ca="1" si="924"/>
        <v>-8.7337972888109966E-5</v>
      </c>
      <c r="BX455" s="240">
        <f t="shared" ca="1" si="925"/>
        <v>1.9130926036203631E-4</v>
      </c>
      <c r="BY455" s="240">
        <f t="shared" ca="1" si="926"/>
        <v>-1.6961292099446182E-4</v>
      </c>
      <c r="BZ455" s="240">
        <f t="shared" ca="1" si="927"/>
        <v>3.650089154114731E-5</v>
      </c>
      <c r="CA455" s="240">
        <f t="shared" ca="1" si="928"/>
        <v>1.2058791984575099E-4</v>
      </c>
      <c r="CB455" s="240">
        <f t="shared" ca="1" si="929"/>
        <v>-1.984646863787216E-4</v>
      </c>
      <c r="CC455" s="240">
        <f t="shared" ca="1" si="930"/>
        <v>1.4597355487132074E-4</v>
      </c>
      <c r="CD455" s="240">
        <f t="shared" ca="1" si="931"/>
        <v>2.4049904893427116E-6</v>
      </c>
      <c r="CE455" s="240">
        <f t="shared" ca="1" si="932"/>
        <v>-1.4920374067020455E-4</v>
      </c>
      <c r="CF455" s="240">
        <f t="shared" ca="1" si="933"/>
        <v>1.9799322579815127E-4</v>
      </c>
      <c r="CG455" s="240">
        <f t="shared" ca="1" si="934"/>
        <v>-1.1672450689738769E-4</v>
      </c>
      <c r="CH455" s="240">
        <f t="shared" ca="1" si="935"/>
        <v>-4.1218450084061489E-5</v>
      </c>
      <c r="CI455" s="240">
        <f t="shared" ca="1" si="936"/>
        <v>1.7208574541512415E-4</v>
      </c>
      <c r="CJ455" s="240">
        <f t="shared" ca="1" si="937"/>
        <v>-1.8991299658603682E-4</v>
      </c>
      <c r="CK455" s="240">
        <f t="shared" ca="1" si="938"/>
        <v>8.2989801583245826E-5</v>
      </c>
      <c r="CL455" s="240">
        <f t="shared" ca="1" si="939"/>
        <v>7.844790775762817E-5</v>
      </c>
      <c r="CM455" s="240">
        <f t="shared" ca="1" si="940"/>
        <v>-1.8835459147053862E-4</v>
      </c>
      <c r="CN455" s="240">
        <f t="shared" ca="1" si="941"/>
        <v>1.745345174195574E-4</v>
      </c>
      <c r="CO455" s="240">
        <f t="shared" ca="1" si="942"/>
        <v>-4.6065844735476861E-5</v>
      </c>
      <c r="CP455" s="240">
        <f t="shared" ca="1" si="943"/>
        <v>-1.126626563301573E-4</v>
      </c>
      <c r="CQ455" s="240">
        <f t="shared" ca="1" si="944"/>
        <v>1.9738507620621241E-4</v>
      </c>
      <c r="CR455" s="240">
        <f t="shared" ca="1" si="945"/>
        <v>-1.5244877462872967E-4</v>
      </c>
      <c r="CS455" s="240">
        <f t="shared" ca="1" si="946"/>
        <v>7.3716033085469542E-6</v>
      </c>
      <c r="CT455" s="240">
        <f t="shared" ca="1" si="947"/>
        <v>1.4254784220186421E-4</v>
      </c>
      <c r="CU455" s="240">
        <f t="shared" ca="1" si="948"/>
        <v>-1.9883016315810778E-4</v>
      </c>
      <c r="CV455" s="240">
        <f t="shared" ca="1" si="949"/>
        <v>1.2450451092317784E-4</v>
      </c>
      <c r="CW455" s="240">
        <f t="shared" ca="1" si="950"/>
        <v>3.1605924699487655E-5</v>
      </c>
      <c r="CX455" s="240">
        <f t="shared" ca="1" si="951"/>
        <v>-1.6695499443950462E-4</v>
      </c>
      <c r="CY455" s="240">
        <f t="shared" ca="1" si="952"/>
        <v>1.9263431844507604E-4</v>
      </c>
      <c r="CZ455" s="240">
        <f t="shared" ca="1" si="953"/>
        <v>-9.1775608685782612E-5</v>
      </c>
      <c r="DA455" s="240">
        <f t="shared" ca="1" si="954"/>
        <v>-6.9368854746133048E-5</v>
      </c>
      <c r="DB455" s="240">
        <f t="shared" ca="1" si="955"/>
        <v>1.8494615987027464E-4</v>
      </c>
      <c r="DC455" s="240">
        <f t="shared" ca="1" si="956"/>
        <v>-1.7903564490477105E-4</v>
      </c>
      <c r="DD455" s="240">
        <f t="shared" ca="1" si="957"/>
        <v>5.5519821274947207E-5</v>
      </c>
      <c r="DE455" s="240">
        <f t="shared" ca="1" si="958"/>
        <v>1.0446597860738103E-4</v>
      </c>
      <c r="DF455" s="240">
        <f t="shared" ca="1" si="959"/>
        <v>-1.9582994809623166E-4</v>
      </c>
      <c r="DG455" s="240">
        <f t="shared" ca="1" si="960"/>
        <v>1.5855673193512237E-4</v>
      </c>
      <c r="DH455" s="240">
        <f t="shared" ca="1" si="961"/>
        <v>-1.7130438268390133E-5</v>
      </c>
      <c r="DI455" s="240">
        <f t="shared" ca="1" si="962"/>
        <v>-1.3554853349594323E-4</v>
      </c>
      <c r="DJ455" s="240">
        <f t="shared" ca="1" si="963"/>
        <v>1.9918810123955097E-4</v>
      </c>
      <c r="DK455" s="240">
        <f t="shared" ca="1" si="964"/>
        <v>-1.3198457267684686E-4</v>
      </c>
      <c r="DL455" s="240">
        <f t="shared" ca="1" si="965"/>
        <v>-2.1917257873960684E-5</v>
      </c>
      <c r="DM455" s="240">
        <f t="shared" ca="1" si="966"/>
        <v>1.614220342587499E-4</v>
      </c>
      <c r="DN455" s="240">
        <f t="shared" ca="1" si="967"/>
        <v>-1.9489156735820755E-4</v>
      </c>
      <c r="DO455" s="240">
        <f t="shared" ca="1" si="968"/>
        <v>1.0034032030839654E-4</v>
      </c>
      <c r="DP455" s="240">
        <f t="shared" ca="1" si="969"/>
        <v>6.0122686087555032E-5</v>
      </c>
      <c r="DQ455" s="240">
        <f t="shared" ca="1" si="970"/>
        <v>-1.8109217677151281E-4</v>
      </c>
      <c r="DR455" s="240">
        <f t="shared" ca="1" si="971"/>
        <v>1.8310545983973869E-4</v>
      </c>
      <c r="DS455" s="240">
        <f t="shared" ca="1" si="972"/>
        <v>-6.4840045701998835E-5</v>
      </c>
      <c r="DT455" s="240">
        <f t="shared" ca="1" si="973"/>
        <v>-9.6017633191995553E-5</v>
      </c>
      <c r="DU455" s="240">
        <f t="shared" ca="1" si="974"/>
        <v>1.9380304848860949E-4</v>
      </c>
      <c r="DV455" s="240">
        <f t="shared" ca="1" si="975"/>
        <v>-1.6428271218635386E-4</v>
      </c>
      <c r="DW455" s="240">
        <f t="shared" ca="1" si="976"/>
        <v>2.6848004501989965E-5</v>
      </c>
      <c r="DX455" s="240">
        <f t="shared" ca="1" si="977"/>
        <v>1.2822267650017689E-4</v>
      </c>
      <c r="DY455" s="240">
        <f t="shared" ca="1" si="978"/>
        <v>-1.9906617773829093E-4</v>
      </c>
      <c r="DZ455" s="240">
        <f t="shared" ca="1" si="979"/>
        <v>1.3914667203445414E-4</v>
      </c>
      <c r="EA455" s="240">
        <f t="shared" ca="1" si="980"/>
        <v>1.2175790454495937E-5</v>
      </c>
      <c r="EB455" s="240">
        <f t="shared" ca="1" si="981"/>
        <v>-1.5550019425856202E-4</v>
      </c>
      <c r="EC455" s="240">
        <f t="shared" ca="1" si="982"/>
        <v>1.9667930541508879E-4</v>
      </c>
      <c r="ED455" s="240">
        <f t="shared" ca="1" si="983"/>
        <v>-1.0866330331062324E-4</v>
      </c>
      <c r="EE455" s="240">
        <f t="shared" ca="1" si="984"/>
        <v>-5.073167661207755E-5</v>
      </c>
      <c r="EF455" s="240">
        <f t="shared" ca="1" si="985"/>
        <v>1.7680192675710967E-4</v>
      </c>
      <c r="EG455" s="240">
        <f t="shared" ca="1" si="986"/>
        <v>-1.8673415768381027E-4</v>
      </c>
      <c r="EH455" s="240">
        <f t="shared" ca="1" si="987"/>
        <v>7.400406477964781E-5</v>
      </c>
      <c r="EI455" s="240">
        <f t="shared" ca="1" si="988"/>
        <v>8.7337972888109071E-5</v>
      </c>
      <c r="EJ455" s="240">
        <f t="shared" ca="1" si="989"/>
        <v>-1.9130926036203761E-4</v>
      </c>
      <c r="EK455" s="240">
        <f t="shared" ca="1" si="990"/>
        <v>1.6961292099446532E-4</v>
      </c>
      <c r="EL455" s="240">
        <f t="shared" ca="1" si="991"/>
        <v>-3.6500891541148286E-5</v>
      </c>
      <c r="EM455" s="240">
        <f t="shared" ca="1" si="992"/>
        <v>-1.2058791984575023E-4</v>
      </c>
      <c r="EN455" s="240">
        <f t="shared" ca="1" si="993"/>
        <v>1.9846468637872201E-4</v>
      </c>
      <c r="EO455" s="240">
        <f t="shared" ca="1" si="994"/>
        <v>-1.4597355487132524E-4</v>
      </c>
      <c r="EP455" s="240">
        <f t="shared" ca="1" si="995"/>
        <v>-2.4049904893417223E-6</v>
      </c>
      <c r="EQ455" s="240">
        <f t="shared" ca="1" si="996"/>
        <v>1.4920374067020389E-4</v>
      </c>
      <c r="ER455" s="240">
        <f t="shared" ca="1" si="997"/>
        <v>-1.9799322579815078E-4</v>
      </c>
      <c r="ES455" s="240">
        <f t="shared" ca="1" si="998"/>
        <v>1.1672450689739307E-4</v>
      </c>
      <c r="ET455" s="240">
        <f t="shared" ca="1" si="999"/>
        <v>4.1218450084060541E-5</v>
      </c>
      <c r="EU455" s="240">
        <f t="shared" ca="1" si="1000"/>
        <v>-1.7208574541512363E-4</v>
      </c>
      <c r="EV455" s="240">
        <f t="shared" ca="1" si="1001"/>
        <v>1.8991299658603714E-4</v>
      </c>
      <c r="EW455" s="240">
        <f t="shared" ca="1" si="1002"/>
        <v>-8.2989801583241557E-5</v>
      </c>
      <c r="EX455" s="240">
        <f t="shared" ca="1" si="1003"/>
        <v>-7.8447907757622071E-5</v>
      </c>
      <c r="EY455" s="240">
        <f t="shared" ca="1" si="1004"/>
        <v>1.883545914705383E-4</v>
      </c>
      <c r="EZ455" s="240">
        <f t="shared" ca="1" si="1005"/>
        <v>-1.7453451741955789E-4</v>
      </c>
      <c r="FA455" s="240">
        <f t="shared" ca="1" si="1006"/>
        <v>4.6065844735472293E-5</v>
      </c>
      <c r="FB455" s="240">
        <f t="shared" ca="1" si="1007"/>
        <v>1.1266265633015185E-4</v>
      </c>
      <c r="FC455" s="240">
        <f t="shared" ca="1" si="1008"/>
        <v>-1.973850762062123E-4</v>
      </c>
      <c r="FD455" s="240">
        <f t="shared" ca="1" si="1009"/>
        <v>1.5244877462873029E-4</v>
      </c>
      <c r="FE455" s="240">
        <f t="shared" ca="1" si="1010"/>
        <v>-7.371603308542265E-6</v>
      </c>
      <c r="FF455" s="240">
        <f t="shared" ca="1" si="1011"/>
        <v>-1.4254784220185958E-4</v>
      </c>
      <c r="FG455" s="240">
        <f t="shared" ca="1" si="1012"/>
        <v>1.9883016315810784E-4</v>
      </c>
      <c r="FH455" s="240">
        <f t="shared" ca="1" si="1013"/>
        <v>-1.245045109231786E-4</v>
      </c>
      <c r="FI455" s="240">
        <f t="shared" ca="1" si="1014"/>
        <v>-3.1605924699492263E-5</v>
      </c>
      <c r="FJ455" s="240">
        <f t="shared" ca="1" si="1015"/>
        <v>1.6695499443950099E-4</v>
      </c>
      <c r="FK455" s="240">
        <f t="shared" ca="1" si="1016"/>
        <v>-1.9263431844507775E-4</v>
      </c>
      <c r="FL455" s="240">
        <f t="shared" ca="1" si="1017"/>
        <v>9.1775608685783479E-5</v>
      </c>
      <c r="FM455" s="240">
        <f t="shared" ca="1" si="1018"/>
        <v>6.9368854746132153E-5</v>
      </c>
      <c r="FN455" s="240">
        <f t="shared" ca="1" si="1019"/>
        <v>-1.849461598702764E-4</v>
      </c>
      <c r="FO455" s="240">
        <f t="shared" ca="1" si="1020"/>
        <v>1.7903564490477397E-4</v>
      </c>
      <c r="FP455" s="240">
        <f t="shared" ca="1" si="1021"/>
        <v>-5.5519821274948149E-5</v>
      </c>
      <c r="FQ455" s="240">
        <f t="shared" ca="1" si="1022"/>
        <v>-1.044659786073802E-4</v>
      </c>
      <c r="FR455" s="240">
        <f t="shared" ca="1" si="1023"/>
        <v>1.9582994809623256E-4</v>
      </c>
      <c r="FS455" s="240">
        <f t="shared" ca="1" si="1024"/>
        <v>-1.5855673193512638E-4</v>
      </c>
      <c r="FT455" s="240">
        <f t="shared" ca="1" si="1025"/>
        <v>1.7130438268391109E-5</v>
      </c>
      <c r="FU455" s="240">
        <f t="shared" ca="1" si="1026"/>
        <v>1.355485334959425E-4</v>
      </c>
      <c r="FV455" s="240">
        <f t="shared" ca="1" si="1027"/>
        <v>-1.9918810123955091E-4</v>
      </c>
      <c r="FW455" s="240">
        <f t="shared" ca="1" si="1028"/>
        <v>1.3198457267685185E-4</v>
      </c>
      <c r="FX455" s="240">
        <f t="shared" ca="1" si="1029"/>
        <v>2.1917257873959708E-5</v>
      </c>
      <c r="FY455" s="240">
        <f t="shared" ca="1" si="1030"/>
        <v>-1.6142203425874931E-4</v>
      </c>
      <c r="FZ455" s="240">
        <f t="shared" ca="1" si="1031"/>
        <v>1.9489156735820771E-4</v>
      </c>
      <c r="GA455" s="240">
        <f t="shared" ca="1" si="1032"/>
        <v>-1.0034032030839738E-4</v>
      </c>
      <c r="GB455" s="240">
        <f t="shared" ca="1" si="1033"/>
        <v>-6.0122686087554111E-5</v>
      </c>
      <c r="GC455" s="240">
        <f t="shared" ca="1" si="1034"/>
        <v>1.8109217677151241E-4</v>
      </c>
      <c r="GD455" s="240">
        <f t="shared" ca="1" si="1035"/>
        <v>-1.8310545983973907E-4</v>
      </c>
      <c r="GE455" s="240">
        <f t="shared" ca="1" si="1036"/>
        <v>6.4840045701999757E-5</v>
      </c>
      <c r="GF455" s="240">
        <f t="shared" ca="1" si="1037"/>
        <v>9.6017633191994685E-5</v>
      </c>
      <c r="GG455" s="240">
        <f t="shared" ca="1" si="1038"/>
        <v>-1.9380304848860927E-4</v>
      </c>
      <c r="GH455" s="240">
        <f t="shared" ca="1" si="1039"/>
        <v>1.6428271218635443E-4</v>
      </c>
      <c r="GI455" s="240">
        <f t="shared" ca="1" si="1040"/>
        <v>-2.6848004501990941E-5</v>
      </c>
      <c r="GJ455" s="240">
        <f t="shared" ca="1" si="1041"/>
        <v>-1.2822267650017616E-4</v>
      </c>
      <c r="GK455" s="240">
        <f t="shared" ca="1" si="1042"/>
        <v>1.990661777382909E-4</v>
      </c>
      <c r="GL455" s="240">
        <f t="shared" ca="1" si="1043"/>
        <v>-1.3914667203445484E-4</v>
      </c>
      <c r="GM455" s="240">
        <f t="shared" ca="1" si="1044"/>
        <v>-1.2175790454494961E-5</v>
      </c>
      <c r="GN455" s="240">
        <f t="shared" ca="1" si="1045"/>
        <v>1.555001942585614E-4</v>
      </c>
      <c r="GO455" s="240">
        <f t="shared" ca="1" si="1046"/>
        <v>-1.9667930541508895E-4</v>
      </c>
      <c r="GP455" s="240">
        <f t="shared" ca="1" si="1047"/>
        <v>1.0866330331062405E-4</v>
      </c>
      <c r="GQ455" s="240">
        <f t="shared" ca="1" si="1048"/>
        <v>5.0731676612076587E-5</v>
      </c>
      <c r="GR455" s="240">
        <f t="shared" ca="1" si="1049"/>
        <v>-1.7680192675710924E-4</v>
      </c>
      <c r="GS455" s="240">
        <f t="shared" ca="1" si="1050"/>
        <v>1.8673415768381062E-4</v>
      </c>
      <c r="GT455" s="240">
        <f t="shared" ca="1" si="1051"/>
        <v>-7.4004064779648705E-5</v>
      </c>
      <c r="GU455" s="240">
        <f t="shared" ca="1" si="1052"/>
        <v>-8.7337972888108217E-5</v>
      </c>
      <c r="GV455" s="240">
        <f t="shared" ca="1" si="1053"/>
        <v>1.9130926036203734E-4</v>
      </c>
      <c r="GW455" s="240">
        <f t="shared" ca="1" si="1054"/>
        <v>-1.6961292099446583E-4</v>
      </c>
      <c r="GX455" s="240">
        <f t="shared" ca="1" si="1055"/>
        <v>3.6500891541149221E-5</v>
      </c>
      <c r="GY455" s="240">
        <f t="shared" ca="1" si="1056"/>
        <v>1.2058791984574944E-4</v>
      </c>
      <c r="GZ455" s="240">
        <f t="shared" ca="1" si="1057"/>
        <v>-1.9846468637872193E-4</v>
      </c>
      <c r="HA455" s="240">
        <f t="shared" ca="1" si="1058"/>
        <v>1.4597355487132592E-4</v>
      </c>
      <c r="HB455" s="240">
        <f t="shared" ca="1" si="1059"/>
        <v>2.40499048934076E-6</v>
      </c>
      <c r="HC455" s="240">
        <f t="shared" ca="1" si="1060"/>
        <v>-1.4920374067020324E-4</v>
      </c>
      <c r="HD455" s="240">
        <f t="shared" ca="1" si="1061"/>
        <v>1.9799322579815089E-4</v>
      </c>
      <c r="HE455" s="240">
        <f t="shared" ca="1" si="1062"/>
        <v>-1.1672450689739385E-4</v>
      </c>
      <c r="HF455" s="240">
        <f t="shared" ca="1" si="1063"/>
        <v>-4.1218450084059592E-5</v>
      </c>
      <c r="HG455" s="240">
        <f t="shared" ca="1" si="1064"/>
        <v>1.7208574541512314E-4</v>
      </c>
      <c r="HH455" s="240">
        <f t="shared" ca="1" si="1065"/>
        <v>-1.8991299658603742E-4</v>
      </c>
      <c r="HI455" s="240">
        <f t="shared" ca="1" si="1066"/>
        <v>8.2989801583242451E-5</v>
      </c>
      <c r="HJ455" s="240">
        <f t="shared" ca="1" si="1067"/>
        <v>7.844790775762119E-5</v>
      </c>
      <c r="HK455" s="240">
        <f t="shared" ca="1" si="1068"/>
        <v>-1.8835459147053797E-4</v>
      </c>
      <c r="HL455" s="240">
        <f t="shared" ca="1" si="1069"/>
        <v>1.7453451741955835E-4</v>
      </c>
      <c r="HM455" s="240">
        <f t="shared" ca="1" si="1070"/>
        <v>-4.6065844735473262E-5</v>
      </c>
      <c r="HN455" s="240">
        <f t="shared" ca="1" si="1071"/>
        <v>-1.1266265633015103E-4</v>
      </c>
      <c r="HO455" s="240">
        <f t="shared" ca="1" si="1072"/>
        <v>1.9738507620621217E-4</v>
      </c>
      <c r="HP455" s="240">
        <f t="shared" ca="1" si="1073"/>
        <v>-1.5244877462873091E-4</v>
      </c>
      <c r="HQ455" s="240">
        <f t="shared" ca="1" si="1074"/>
        <v>7.3716033085432543E-6</v>
      </c>
      <c r="HR455" s="240">
        <f t="shared" ca="1" si="1075"/>
        <v>1.425478422018589E-4</v>
      </c>
      <c r="HS455" s="240">
        <f t="shared" ca="1" si="1076"/>
        <v>-1.9883016315810789E-4</v>
      </c>
      <c r="HT455" s="240">
        <f t="shared" ca="1" si="1077"/>
        <v>1.2450451092317936E-4</v>
      </c>
      <c r="HU455" s="240">
        <f t="shared" ca="1" si="1078"/>
        <v>3.1605924699491288E-5</v>
      </c>
      <c r="HV455" s="240">
        <f t="shared" ca="1" si="1079"/>
        <v>-1.6695499443950663E-4</v>
      </c>
      <c r="HW455" s="240">
        <f t="shared" ca="1" si="1080"/>
        <v>1.9263431844507512E-4</v>
      </c>
      <c r="HX455" s="240">
        <f t="shared" ca="1" si="1081"/>
        <v>-9.1775608685774291E-5</v>
      </c>
      <c r="HY455" s="240">
        <f t="shared" ca="1" si="1082"/>
        <v>-6.9368854746120593E-5</v>
      </c>
      <c r="HZ455" s="240">
        <f t="shared" ca="1" si="1083"/>
        <v>1.8494615987027182E-4</v>
      </c>
      <c r="IA455" s="240">
        <f t="shared" ca="1" si="1084"/>
        <v>-1.7903564490477438E-4</v>
      </c>
      <c r="IB455" s="240">
        <f t="shared" ca="1" si="1085"/>
        <v>5.5519821274949084E-5</v>
      </c>
      <c r="IC455" s="240">
        <f t="shared" ca="1" si="1086"/>
        <v>1.0446597860737936E-4</v>
      </c>
      <c r="ID455" s="240">
        <f t="shared" ca="1" si="1087"/>
        <v>-1.9582994809623237E-4</v>
      </c>
      <c r="IE455" s="240">
        <f t="shared" ca="1" si="1088"/>
        <v>2.1443140990758266E-4</v>
      </c>
      <c r="IF455" s="240">
        <f t="shared" ca="1" si="1089"/>
        <v>-1.7130438268380795E-5</v>
      </c>
      <c r="IG455" s="240">
        <f t="shared" ca="1" si="1090"/>
        <v>-1.355485334959335E-4</v>
      </c>
      <c r="IH455" s="240">
        <f t="shared" ca="1" si="1091"/>
        <v>1.9918810123955102E-4</v>
      </c>
      <c r="II455" s="240">
        <f t="shared" ca="1" si="1092"/>
        <v>-1.3198457267685258E-4</v>
      </c>
      <c r="IJ455" s="240">
        <f t="shared" ca="1" si="1093"/>
        <v>-2.1917257873958746E-5</v>
      </c>
      <c r="IK455" s="240">
        <f t="shared" ca="1" si="1094"/>
        <v>1.6142203425874877E-4</v>
      </c>
      <c r="IL455" s="240">
        <f t="shared" ca="1" si="1095"/>
        <v>-1.9489156735820793E-4</v>
      </c>
      <c r="IM455" s="240">
        <f t="shared" ca="1" si="1096"/>
        <v>1.0034032030839823E-4</v>
      </c>
      <c r="IN455" s="240">
        <f t="shared" ca="1" si="1097"/>
        <v>6.0122686087563963E-5</v>
      </c>
      <c r="IO455" s="240">
        <f t="shared" ca="1" si="1098"/>
        <v>-1.8109217677151674E-4</v>
      </c>
      <c r="IP455" s="240">
        <f t="shared" ca="1" si="1099"/>
        <v>1.831054598397439E-4</v>
      </c>
      <c r="IQ455" s="240">
        <f t="shared" ca="1" si="1100"/>
        <v>-6.4840045702011385E-5</v>
      </c>
      <c r="IR455" s="240">
        <f t="shared" ca="1" si="1101"/>
        <v>-9.6017633191993845E-5</v>
      </c>
      <c r="IS455" s="240">
        <f t="shared" ca="1" si="1102"/>
        <v>1.9380304848860906E-4</v>
      </c>
      <c r="IT455" s="240">
        <f t="shared" ca="1" si="1103"/>
        <v>-1.64282712186355E-4</v>
      </c>
      <c r="IU455" s="240">
        <f t="shared" ca="1" si="1104"/>
        <v>2.6848004501991917E-5</v>
      </c>
      <c r="IV455" s="240">
        <f t="shared" ca="1" si="1105"/>
        <v>1.2822267650018407E-4</v>
      </c>
      <c r="IW455" s="240">
        <f t="shared" ca="1" si="1106"/>
        <v>-1.9906617773829131E-4</v>
      </c>
      <c r="IX455" s="240">
        <f t="shared" ca="1" si="1107"/>
        <v>1.3914667203446365E-4</v>
      </c>
      <c r="IY455" s="240">
        <f t="shared" ca="1" si="1108"/>
        <v>1.2175790454482696E-5</v>
      </c>
      <c r="IZ455" s="240">
        <f t="shared" ca="1" si="1109"/>
        <v>-1.555001942585608E-4</v>
      </c>
      <c r="JA455" s="240">
        <f t="shared" ca="1" si="1110"/>
        <v>1.9667930541508911E-4</v>
      </c>
      <c r="JB455" s="240">
        <f t="shared" ca="1" si="1111"/>
        <v>-1.0866330331062487E-4</v>
      </c>
    </row>
    <row r="456" spans="2:262">
      <c r="B456" s="248">
        <v>95</v>
      </c>
      <c r="C456" s="247">
        <f t="shared" si="1112"/>
        <v>1.8554687500000012E-3</v>
      </c>
      <c r="D456" s="244">
        <f t="shared" ca="1" si="855"/>
        <v>11.467630953275696</v>
      </c>
      <c r="E456" s="243">
        <f ca="1">CW361</f>
        <v>-0.53236904672430363</v>
      </c>
      <c r="F456" s="242">
        <v>95</v>
      </c>
      <c r="G456" s="240">
        <f t="shared" ca="1" si="856"/>
        <v>-7.2530001414960256E-5</v>
      </c>
      <c r="H456" s="240">
        <f t="shared" ca="1" si="857"/>
        <v>4.0070678102856389E-4</v>
      </c>
      <c r="I456" s="240">
        <f t="shared" ca="1" si="858"/>
        <v>-4.800771427255848E-4</v>
      </c>
      <c r="J456" s="240">
        <f t="shared" ca="1" si="859"/>
        <v>2.6135852799306485E-4</v>
      </c>
      <c r="K456" s="240">
        <f t="shared" ca="1" si="860"/>
        <v>1.1964253919755303E-4</v>
      </c>
      <c r="L456" s="240">
        <f t="shared" ca="1" si="861"/>
        <v>-4.2635529129707799E-4</v>
      </c>
      <c r="M456" s="240">
        <f t="shared" ca="1" si="862"/>
        <v>4.6833598042748302E-4</v>
      </c>
      <c r="N456" s="240">
        <f t="shared" ca="1" si="863"/>
        <v>-2.195180028307919E-4</v>
      </c>
      <c r="O456" s="240">
        <f t="shared" ca="1" si="864"/>
        <v>-1.6560285392440855E-4</v>
      </c>
      <c r="P456" s="240">
        <f t="shared" ca="1" si="865"/>
        <v>4.4789776704089103E-4</v>
      </c>
      <c r="Q456" s="240">
        <f t="shared" ca="1" si="866"/>
        <v>-4.5208448661937528E-4</v>
      </c>
      <c r="R456" s="240">
        <f t="shared" ca="1" si="867"/>
        <v>1.7556339930051155E-4</v>
      </c>
      <c r="S456" s="240">
        <f t="shared" ca="1" si="868"/>
        <v>2.0996832264024351E-4</v>
      </c>
      <c r="T456" s="240">
        <f t="shared" ca="1" si="869"/>
        <v>-4.6512674244227493E-4</v>
      </c>
      <c r="U456" s="241">
        <f t="shared" ca="1" si="870"/>
        <v>4.3147917207060307E-4</v>
      </c>
      <c r="V456" s="240">
        <f t="shared" ca="1" si="871"/>
        <v>-1.2991802426225076E-4</v>
      </c>
      <c r="W456" s="240">
        <f t="shared" ca="1" si="872"/>
        <v>-2.5231168162869068E-4</v>
      </c>
      <c r="X456" s="240">
        <f t="shared" ca="1" si="873"/>
        <v>4.7787629304979837E-4</v>
      </c>
      <c r="Y456" s="240">
        <f t="shared" ca="1" si="874"/>
        <v>-4.0671847722428323E-4</v>
      </c>
      <c r="Z456" s="240">
        <f t="shared" ca="1" si="875"/>
        <v>8.3021467629928151E-5</v>
      </c>
      <c r="AA456" s="240">
        <f t="shared" ca="1" si="876"/>
        <v>2.9222514119545996E-4</v>
      </c>
      <c r="AB456" s="240">
        <f t="shared" ca="1" si="877"/>
        <v>-4.8602363372149757E-4</v>
      </c>
      <c r="AC456" s="240">
        <f t="shared" ca="1" si="878"/>
        <v>3.7804086110735779E-4</v>
      </c>
      <c r="AD456" s="240">
        <f t="shared" ca="1" si="879"/>
        <v>-3.5325368880178659E-5</v>
      </c>
      <c r="AE456" s="240">
        <f t="shared" ca="1" si="880"/>
        <v>-3.2932431290600518E-4</v>
      </c>
      <c r="AF456" s="240">
        <f t="shared" ca="1" si="881"/>
        <v>4.8949030111291464E-4</v>
      </c>
      <c r="AG456" s="240">
        <f t="shared" ca="1" si="882"/>
        <v>-3.4572250483981239E-4</v>
      </c>
      <c r="AH456" s="240">
        <f t="shared" ca="1" si="883"/>
        <v>-1.2710932482697915E-5</v>
      </c>
      <c r="AI456" s="240">
        <f t="shared" ca="1" si="884"/>
        <v>3.6325191145628364E-4</v>
      </c>
      <c r="AJ456" s="240">
        <f t="shared" ca="1" si="885"/>
        <v>-4.8824290932199667E-4</v>
      </c>
      <c r="AK456" s="240">
        <f t="shared" ca="1" si="886"/>
        <v>3.1007465185951415E-4</v>
      </c>
      <c r="AL456" s="240">
        <f t="shared" ca="1" si="887"/>
        <v>6.0624820617263602E-5</v>
      </c>
      <c r="AM456" s="240">
        <f t="shared" ca="1" si="888"/>
        <v>-3.9368119552554422E-4</v>
      </c>
      <c r="AN456" s="240">
        <f t="shared" ca="1" si="889"/>
        <v>4.8229347141358548E-4</v>
      </c>
      <c r="AO456" s="240">
        <f t="shared" ca="1" si="890"/>
        <v>-2.71440610477762E-4</v>
      </c>
      <c r="AP456" s="240">
        <f t="shared" ca="1" si="891"/>
        <v>-1.0795485858838694E-4</v>
      </c>
      <c r="AQ456" s="240">
        <f t="shared" ca="1" si="892"/>
        <v>4.2031911447386122E-4</v>
      </c>
      <c r="AR456" s="240">
        <f t="shared" ca="1" si="893"/>
        <v>-4.7169928372702908E-4</v>
      </c>
      <c r="AS456" s="240">
        <f t="shared" ca="1" si="894"/>
        <v>2.3019244763257746E-4</v>
      </c>
      <c r="AT456" s="240">
        <f t="shared" ca="1" si="895"/>
        <v>1.5424523225717547E-4</v>
      </c>
      <c r="AU456" s="240">
        <f t="shared" ca="1" si="896"/>
        <v>-4.4290913057999464E-4</v>
      </c>
      <c r="AV456" s="240">
        <f t="shared" ca="1" si="897"/>
        <v>4.5656237408112717E-4</v>
      </c>
      <c r="AW456" s="240">
        <f t="shared" ca="1" si="898"/>
        <v>-1.8672740568069924E-4</v>
      </c>
      <c r="AX456" s="240">
        <f t="shared" ca="1" si="899"/>
        <v>-1.9905014002030645E-4</v>
      </c>
      <c r="AY456" s="240">
        <f t="shared" ca="1" si="900"/>
        <v>4.6123368963988336E-4</v>
      </c>
      <c r="AZ456" s="240">
        <f t="shared" ca="1" si="901"/>
        <v>-4.3702851919043766E-4</v>
      </c>
      <c r="BA456" s="240">
        <f t="shared" ca="1" si="902"/>
        <v>1.4146407673653274E-4</v>
      </c>
      <c r="BB456" s="240">
        <f t="shared" ca="1" si="903"/>
        <v>2.4193808612316689E-4</v>
      </c>
      <c r="BC456" s="240">
        <f t="shared" ca="1" si="904"/>
        <v>-4.7511631613255778E-4</v>
      </c>
      <c r="BD456" s="240">
        <f t="shared" ca="1" si="905"/>
        <v>4.1328584075586033E-4</v>
      </c>
      <c r="BE456" s="240">
        <f t="shared" ca="1" si="906"/>
        <v>-9.4838371401262747E-5</v>
      </c>
      <c r="BF456" s="240">
        <f t="shared" ca="1" si="907"/>
        <v>-2.8249603619985011E-4</v>
      </c>
      <c r="BG456" s="240">
        <f t="shared" ca="1" si="908"/>
        <v>4.8442331277587789E-4</v>
      </c>
      <c r="BH456" s="240">
        <f t="shared" ca="1" si="909"/>
        <v>-3.8556299374977484E-4</v>
      </c>
      <c r="BI456" s="240">
        <f t="shared" ca="1" si="910"/>
        <v>4.7299320705471208E-5</v>
      </c>
      <c r="BJ456" s="240">
        <f t="shared" ca="1" si="911"/>
        <v>3.2033339501988687E-4</v>
      </c>
      <c r="BK456" s="240">
        <f t="shared" ca="1" si="912"/>
        <v>-4.8906504810444654E-4</v>
      </c>
      <c r="BL456" s="240">
        <f t="shared" ca="1" si="913"/>
        <v>3.5412696434371547E-4</v>
      </c>
      <c r="BM456" s="240">
        <f t="shared" ca="1" si="914"/>
        <v>6.9524830514585984E-7</v>
      </c>
      <c r="BN456" s="240">
        <f t="shared" ca="1" si="915"/>
        <v>-3.5508576813384071E-4</v>
      </c>
      <c r="BO456" s="240">
        <f t="shared" ca="1" si="916"/>
        <v>4.8899681966961875E-4</v>
      </c>
      <c r="BP456" s="240">
        <f t="shared" ca="1" si="917"/>
        <v>-3.1928049868552616E-4</v>
      </c>
      <c r="BQ456" s="240">
        <f t="shared" ca="1" si="918"/>
        <v>-4.8683121694536848E-5</v>
      </c>
      <c r="BR456" s="240">
        <f t="shared" ca="1" si="919"/>
        <v>3.8641847119103018E-4</v>
      </c>
      <c r="BS456" s="240">
        <f t="shared" ca="1" si="920"/>
        <v>-4.842192845485202E-4</v>
      </c>
      <c r="BT456" s="240">
        <f t="shared" ca="1" si="921"/>
        <v>2.8135918728853122E-4</v>
      </c>
      <c r="BU456" s="240">
        <f t="shared" ca="1" si="922"/>
        <v>9.6202150009094269E-5</v>
      </c>
      <c r="BV456" s="240">
        <f t="shared" ca="1" si="923"/>
        <v>-4.1402975313282754E-4</v>
      </c>
      <c r="BW456" s="240">
        <f t="shared" ca="1" si="924"/>
        <v>4.7477845301603086E-4</v>
      </c>
      <c r="BX456" s="240">
        <f t="shared" ca="1" si="925"/>
        <v>-2.4072823311135927E-4</v>
      </c>
      <c r="BY456" s="240">
        <f t="shared" ca="1" si="926"/>
        <v>-1.4279469902963308E-4</v>
      </c>
      <c r="BZ456" s="240">
        <f t="shared" ca="1" si="927"/>
        <v>4.376537022202774E-4</v>
      </c>
      <c r="CA456" s="240">
        <f t="shared" ca="1" si="928"/>
        <v>-4.6076524544069741E-4</v>
      </c>
      <c r="CB456" s="240">
        <f t="shared" ca="1" si="929"/>
        <v>1.9777893445389872E-4</v>
      </c>
      <c r="CC456" s="240">
        <f t="shared" ca="1" si="930"/>
        <v>1.8801205703898051E-4</v>
      </c>
      <c r="CD456" s="240">
        <f t="shared" ca="1" si="931"/>
        <v>-4.5706280690949495E-4</v>
      </c>
      <c r="CE456" s="240">
        <f t="shared" ca="1" si="932"/>
        <v>4.4231461667186089E-4</v>
      </c>
      <c r="CF456" s="240">
        <f t="shared" ca="1" si="933"/>
        <v>-1.5292491654067116E-4</v>
      </c>
      <c r="CG456" s="240">
        <f t="shared" ca="1" si="934"/>
        <v>-2.3141875616121028E-4</v>
      </c>
      <c r="CH456" s="240">
        <f t="shared" ca="1" si="935"/>
        <v>4.7207014691222322E-4</v>
      </c>
      <c r="CI456" s="240">
        <f t="shared" ca="1" si="936"/>
        <v>-4.1960425635071536E-4</v>
      </c>
      <c r="CJ456" s="240">
        <f t="shared" ca="1" si="937"/>
        <v>1.0659814808390721E-4</v>
      </c>
      <c r="CK456" s="240">
        <f t="shared" ca="1" si="938"/>
        <v>2.7259676615523502E-4</v>
      </c>
      <c r="CL456" s="240">
        <f t="shared" ca="1" si="939"/>
        <v>-4.8253119334039574E-4</v>
      </c>
      <c r="CM456" s="240">
        <f t="shared" ca="1" si="940"/>
        <v>3.9285287766188605E-4</v>
      </c>
      <c r="CN456" s="240">
        <f t="shared" ca="1" si="941"/>
        <v>-5.924478118860636E-5</v>
      </c>
      <c r="CO456" s="240">
        <f t="shared" ca="1" si="942"/>
        <v>-3.1114952027464578E-4</v>
      </c>
      <c r="CP456" s="240">
        <f t="shared" ca="1" si="943"/>
        <v>4.8834520059832056E-4</v>
      </c>
      <c r="CQ456" s="240">
        <f t="shared" ca="1" si="944"/>
        <v>-3.6231811100595316E-4</v>
      </c>
      <c r="CR456" s="240">
        <f t="shared" ca="1" si="945"/>
        <v>1.132085466398129E-5</v>
      </c>
      <c r="CS456" s="240">
        <f t="shared" ca="1" si="946"/>
        <v>3.4670573442217146E-4</v>
      </c>
      <c r="CT456" s="240">
        <f t="shared" ca="1" si="947"/>
        <v>-4.8945617661784067E-4</v>
      </c>
      <c r="CU456" s="240">
        <f t="shared" ca="1" si="948"/>
        <v>3.2829402287779696E-4</v>
      </c>
      <c r="CV456" s="240">
        <f t="shared" ca="1" si="949"/>
        <v>3.6712097879680486E-5</v>
      </c>
      <c r="CW456" s="240">
        <f t="shared" ca="1" si="950"/>
        <v>-3.7892298281858803E-4</v>
      </c>
      <c r="CX456" s="240">
        <f t="shared" ca="1" si="951"/>
        <v>4.8585342209256827E-4</v>
      </c>
      <c r="CY456" s="240">
        <f t="shared" ca="1" si="952"/>
        <v>-2.9110828384556971E-4</v>
      </c>
      <c r="CZ456" s="240">
        <f t="shared" ca="1" si="953"/>
        <v>-8.4391492851873041E-5</v>
      </c>
      <c r="DA456" s="240">
        <f t="shared" ca="1" si="954"/>
        <v>4.0749099575007982E-4</v>
      </c>
      <c r="DB456" s="240">
        <f t="shared" ca="1" si="955"/>
        <v>-4.7757163351804877E-4</v>
      </c>
      <c r="DC456" s="240">
        <f t="shared" ca="1" si="956"/>
        <v>2.5111901290392322E-4</v>
      </c>
      <c r="DD456" s="240">
        <f t="shared" ca="1" si="957"/>
        <v>1.3125815161483298E-4</v>
      </c>
      <c r="DE456" s="240">
        <f t="shared" ca="1" si="958"/>
        <v>-4.3213464763526874E-4</v>
      </c>
      <c r="DF456" s="240">
        <f t="shared" ca="1" si="959"/>
        <v>4.6469056904553663E-4</v>
      </c>
      <c r="DG456" s="240">
        <f t="shared" ca="1" si="960"/>
        <v>-2.087113285924075E-4</v>
      </c>
      <c r="DH456" s="240">
        <f t="shared" ca="1" si="961"/>
        <v>-1.7686072262472426E-4</v>
      </c>
      <c r="DI456" s="240">
        <f t="shared" ca="1" si="962"/>
        <v>4.5261660663489578E-4</v>
      </c>
      <c r="DJ456" s="240">
        <f t="shared" ca="1" si="963"/>
        <v>-4.4733428036740992E-4</v>
      </c>
      <c r="DK456" s="240">
        <f t="shared" ca="1" si="964"/>
        <v>1.6429364009331649E-4</v>
      </c>
      <c r="DL456" s="240">
        <f t="shared" ca="1" si="965"/>
        <v>2.2076002819384688E-4</v>
      </c>
      <c r="DM456" s="240">
        <f t="shared" ca="1" si="966"/>
        <v>-4.6873962028722851E-4</v>
      </c>
      <c r="DN456" s="240">
        <f t="shared" ca="1" si="967"/>
        <v>4.2566991803155837E-4</v>
      </c>
      <c r="DO456" s="240">
        <f t="shared" ca="1" si="968"/>
        <v>-1.1829371402810051E-4</v>
      </c>
      <c r="DP456" s="240">
        <f t="shared" ca="1" si="969"/>
        <v>-2.6253329401174324E-4</v>
      </c>
      <c r="DQ456" s="240">
        <f t="shared" ca="1" si="970"/>
        <v>4.8034841515704992E-4</v>
      </c>
      <c r="DR456" s="240">
        <f t="shared" ca="1" si="971"/>
        <v>-3.9990612169021715E-4</v>
      </c>
      <c r="DS456" s="240">
        <f t="shared" ca="1" si="972"/>
        <v>7.115455483087233E-5</v>
      </c>
      <c r="DT456" s="240">
        <f t="shared" ca="1" si="973"/>
        <v>3.0177822069301036E-4</v>
      </c>
      <c r="DU456" s="240">
        <f t="shared" ca="1" si="974"/>
        <v>-4.8733119220375625E-4</v>
      </c>
      <c r="DV456" s="240">
        <f t="shared" ca="1" si="975"/>
        <v>3.7029101078605859E-4</v>
      </c>
      <c r="DW456" s="240">
        <f t="shared" ca="1" si="976"/>
        <v>-2.3330138373558876E-5</v>
      </c>
      <c r="DX456" s="240">
        <f t="shared" ca="1" si="977"/>
        <v>-3.3811685814026855E-4</v>
      </c>
      <c r="DY456" s="240">
        <f t="shared" ca="1" si="978"/>
        <v>4.8962070346721337E-4</v>
      </c>
      <c r="DZ456" s="240">
        <f t="shared" ca="1" si="979"/>
        <v>-3.3710979502639041E-4</v>
      </c>
      <c r="EA456" s="240">
        <f t="shared" ca="1" si="980"/>
        <v>-2.4718960069815223E-5</v>
      </c>
      <c r="EB456" s="240">
        <f t="shared" ca="1" si="981"/>
        <v>3.7119924541013889E-4</v>
      </c>
      <c r="EC456" s="240">
        <f t="shared" ca="1" si="982"/>
        <v>-4.8719489970237742E-4</v>
      </c>
      <c r="ED456" s="240">
        <f t="shared" ca="1" si="983"/>
        <v>3.0068202765765962E-4</v>
      </c>
      <c r="EE456" s="240">
        <f t="shared" ca="1" si="984"/>
        <v>7.2530001414958982E-5</v>
      </c>
      <c r="EF456" s="240">
        <f t="shared" ca="1" si="985"/>
        <v>-4.0070678102856216E-4</v>
      </c>
      <c r="EG456" s="240">
        <f t="shared" ca="1" si="986"/>
        <v>4.8007714272558567E-4</v>
      </c>
      <c r="EH456" s="240">
        <f t="shared" ca="1" si="987"/>
        <v>-2.6135852799307027E-4</v>
      </c>
      <c r="EI456" s="240">
        <f t="shared" ca="1" si="988"/>
        <v>-1.1964253919754508E-4</v>
      </c>
      <c r="EJ456" s="240">
        <f t="shared" ca="1" si="989"/>
        <v>4.2635529129707311E-4</v>
      </c>
      <c r="EK456" s="240">
        <f t="shared" ca="1" si="990"/>
        <v>-4.6833598042748638E-4</v>
      </c>
      <c r="EL456" s="240">
        <f t="shared" ca="1" si="991"/>
        <v>2.195180028308039E-4</v>
      </c>
      <c r="EM456" s="240">
        <f t="shared" ca="1" si="992"/>
        <v>1.6560285392442045E-4</v>
      </c>
      <c r="EN456" s="240">
        <f t="shared" ca="1" si="993"/>
        <v>-4.4789776704089548E-4</v>
      </c>
      <c r="EO456" s="240">
        <f t="shared" ca="1" si="994"/>
        <v>4.5208448661937175E-4</v>
      </c>
      <c r="EP456" s="240">
        <f t="shared" ca="1" si="995"/>
        <v>-1.7556339930050455E-4</v>
      </c>
      <c r="EQ456" s="240">
        <f t="shared" ca="1" si="996"/>
        <v>-2.0996832264024868E-4</v>
      </c>
      <c r="ER456" s="240">
        <f t="shared" ca="1" si="997"/>
        <v>4.6512674244227623E-4</v>
      </c>
      <c r="ES456" s="240">
        <f t="shared" ca="1" si="998"/>
        <v>-4.3147917207060285E-4</v>
      </c>
      <c r="ET456" s="240">
        <f t="shared" ca="1" si="999"/>
        <v>1.2991802426225025E-4</v>
      </c>
      <c r="EU456" s="240">
        <f t="shared" ca="1" si="1000"/>
        <v>2.5231168162869112E-4</v>
      </c>
      <c r="EV456" s="240">
        <f t="shared" ca="1" si="1001"/>
        <v>-4.7787629304979777E-4</v>
      </c>
      <c r="EW456" s="240">
        <f t="shared" ca="1" si="1002"/>
        <v>4.0671847722428681E-4</v>
      </c>
      <c r="EX456" s="240">
        <f t="shared" ca="1" si="1003"/>
        <v>-8.3021467629934521E-5</v>
      </c>
      <c r="EY456" s="240">
        <f t="shared" ca="1" si="1004"/>
        <v>-2.922251411954547E-4</v>
      </c>
      <c r="EZ456" s="240">
        <f t="shared" ca="1" si="1005"/>
        <v>4.8602363372149632E-4</v>
      </c>
      <c r="FA456" s="240">
        <f t="shared" ca="1" si="1006"/>
        <v>-3.7804086110736635E-4</v>
      </c>
      <c r="FB456" s="240">
        <f t="shared" ca="1" si="1007"/>
        <v>3.5325368880164266E-5</v>
      </c>
      <c r="FC456" s="240">
        <f t="shared" ca="1" si="1008"/>
        <v>3.293243129060158E-4</v>
      </c>
      <c r="FD456" s="240">
        <f t="shared" ca="1" si="1009"/>
        <v>-4.8949030111291485E-4</v>
      </c>
      <c r="FE456" s="240">
        <f t="shared" ca="1" si="1010"/>
        <v>3.4572250483980713E-4</v>
      </c>
      <c r="FF456" s="240">
        <f t="shared" ca="1" si="1011"/>
        <v>1.2710932482705288E-5</v>
      </c>
      <c r="FG456" s="240">
        <f t="shared" ca="1" si="1012"/>
        <v>-3.6325191145628863E-4</v>
      </c>
      <c r="FH456" s="240">
        <f t="shared" ca="1" si="1013"/>
        <v>4.8824290932199667E-4</v>
      </c>
      <c r="FI456" s="240">
        <f t="shared" ca="1" si="1014"/>
        <v>-3.1007465185951377E-4</v>
      </c>
      <c r="FJ456" s="240">
        <f t="shared" ca="1" si="1015"/>
        <v>-6.0624820617264009E-5</v>
      </c>
      <c r="FK456" s="240">
        <f t="shared" ca="1" si="1016"/>
        <v>3.9368119552554449E-4</v>
      </c>
      <c r="FL456" s="240">
        <f t="shared" ca="1" si="1017"/>
        <v>-4.8229347141358543E-4</v>
      </c>
      <c r="FM456" s="240">
        <f t="shared" ca="1" si="1018"/>
        <v>2.7144061047776737E-4</v>
      </c>
      <c r="FN456" s="240">
        <f t="shared" ca="1" si="1019"/>
        <v>1.0795485858838065E-4</v>
      </c>
      <c r="FO456" s="240">
        <f t="shared" ca="1" si="1020"/>
        <v>-4.2031911447385785E-4</v>
      </c>
      <c r="FP456" s="240">
        <f t="shared" ca="1" si="1021"/>
        <v>4.7169928372703266E-4</v>
      </c>
      <c r="FQ456" s="240">
        <f t="shared" ca="1" si="1022"/>
        <v>-2.301924476325893E-4</v>
      </c>
      <c r="FR456" s="240">
        <f t="shared" ca="1" si="1023"/>
        <v>-1.5424523225716271E-4</v>
      </c>
      <c r="FS456" s="240">
        <f t="shared" ca="1" si="1024"/>
        <v>4.4290913058000076E-4</v>
      </c>
      <c r="FT456" s="240">
        <f t="shared" ca="1" si="1025"/>
        <v>-4.5656237408112197E-4</v>
      </c>
      <c r="FU456" s="240">
        <f t="shared" ca="1" si="1026"/>
        <v>1.867274056806923E-4</v>
      </c>
      <c r="FV456" s="240">
        <f t="shared" ca="1" si="1027"/>
        <v>1.9905014002031326E-4</v>
      </c>
      <c r="FW456" s="240">
        <f t="shared" ca="1" si="1028"/>
        <v>-4.6123368963988585E-4</v>
      </c>
      <c r="FX456" s="240">
        <f t="shared" ca="1" si="1029"/>
        <v>4.3702851919043745E-4</v>
      </c>
      <c r="FY456" s="240">
        <f t="shared" ca="1" si="1030"/>
        <v>-1.4146407673653225E-4</v>
      </c>
      <c r="FZ456" s="240">
        <f t="shared" ca="1" si="1031"/>
        <v>-2.4193808612316733E-4</v>
      </c>
      <c r="GA456" s="240">
        <f t="shared" ca="1" si="1032"/>
        <v>4.7511631613255794E-4</v>
      </c>
      <c r="GB456" s="240">
        <f t="shared" ca="1" si="1033"/>
        <v>-4.1328584075586011E-4</v>
      </c>
      <c r="GC456" s="240">
        <f t="shared" ca="1" si="1034"/>
        <v>9.4838371401269117E-5</v>
      </c>
      <c r="GD456" s="240">
        <f t="shared" ca="1" si="1035"/>
        <v>2.824960361998448E-4</v>
      </c>
      <c r="GE456" s="240">
        <f t="shared" ca="1" si="1036"/>
        <v>-4.8442331277587691E-4</v>
      </c>
      <c r="GF456" s="240">
        <f t="shared" ca="1" si="1037"/>
        <v>3.8556299374978319E-4</v>
      </c>
      <c r="GG456" s="240">
        <f t="shared" ca="1" si="1038"/>
        <v>-4.7299320705484598E-5</v>
      </c>
      <c r="GH456" s="240">
        <f t="shared" ca="1" si="1039"/>
        <v>-3.2033339501989777E-4</v>
      </c>
      <c r="GI456" s="240">
        <f t="shared" ca="1" si="1040"/>
        <v>4.8906504810444719E-4</v>
      </c>
      <c r="GJ456" s="240">
        <f t="shared" ca="1" si="1041"/>
        <v>-3.5412696434370555E-4</v>
      </c>
      <c r="GK456" s="240">
        <f t="shared" ca="1" si="1042"/>
        <v>-6.9524830516025263E-7</v>
      </c>
      <c r="GL456" s="240">
        <f t="shared" ca="1" si="1043"/>
        <v>3.5508576813384098E-4</v>
      </c>
      <c r="GM456" s="240">
        <f t="shared" ca="1" si="1044"/>
        <v>-4.8899681966961875E-4</v>
      </c>
      <c r="GN456" s="240">
        <f t="shared" ca="1" si="1045"/>
        <v>3.1928049868552584E-4</v>
      </c>
      <c r="GO456" s="240">
        <f t="shared" ca="1" si="1046"/>
        <v>4.8683121694537336E-5</v>
      </c>
      <c r="GP456" s="240">
        <f t="shared" ca="1" si="1047"/>
        <v>-3.8641847119103045E-4</v>
      </c>
      <c r="GQ456" s="240">
        <f t="shared" ca="1" si="1048"/>
        <v>4.8421928454852009E-4</v>
      </c>
      <c r="GR456" s="240">
        <f t="shared" ca="1" si="1049"/>
        <v>-2.8135918728853078E-4</v>
      </c>
      <c r="GS456" s="240">
        <f t="shared" ca="1" si="1050"/>
        <v>-9.620215000909473E-5</v>
      </c>
      <c r="GT456" s="240">
        <f t="shared" ca="1" si="1051"/>
        <v>4.1402975313282775E-4</v>
      </c>
      <c r="GU456" s="240">
        <f t="shared" ca="1" si="1052"/>
        <v>-4.7477845301603416E-4</v>
      </c>
      <c r="GV456" s="240">
        <f t="shared" ca="1" si="1053"/>
        <v>2.4072823311137095E-4</v>
      </c>
      <c r="GW456" s="240">
        <f t="shared" ca="1" si="1054"/>
        <v>1.4279469902962023E-4</v>
      </c>
      <c r="GX456" s="240">
        <f t="shared" ca="1" si="1055"/>
        <v>-4.3765370222027133E-4</v>
      </c>
      <c r="GY456" s="240">
        <f t="shared" ca="1" si="1056"/>
        <v>4.6076524544069264E-4</v>
      </c>
      <c r="GZ456" s="240">
        <f t="shared" ca="1" si="1057"/>
        <v>-1.9777893445388554E-4</v>
      </c>
      <c r="HA456" s="240">
        <f t="shared" ca="1" si="1058"/>
        <v>-1.880120570389938E-4</v>
      </c>
      <c r="HB456" s="240">
        <f t="shared" ca="1" si="1059"/>
        <v>4.5706280690949505E-4</v>
      </c>
      <c r="HC456" s="240">
        <f t="shared" ca="1" si="1060"/>
        <v>-4.4231461667186068E-4</v>
      </c>
      <c r="HD456" s="240">
        <f t="shared" ca="1" si="1061"/>
        <v>1.5292491654067075E-4</v>
      </c>
      <c r="HE456" s="240">
        <f t="shared" ca="1" si="1062"/>
        <v>2.3141875616121071E-4</v>
      </c>
      <c r="HF456" s="240">
        <f t="shared" ca="1" si="1063"/>
        <v>-4.7207014691222332E-4</v>
      </c>
      <c r="HG456" s="240">
        <f t="shared" ca="1" si="1064"/>
        <v>4.1960425635071503E-4</v>
      </c>
      <c r="HH456" s="240">
        <f t="shared" ca="1" si="1065"/>
        <v>-1.0659814808390669E-4</v>
      </c>
      <c r="HI456" s="240">
        <f t="shared" ca="1" si="1066"/>
        <v>-2.7259676615523534E-4</v>
      </c>
      <c r="HJ456" s="240">
        <f t="shared" ca="1" si="1067"/>
        <v>4.825311933403958E-4</v>
      </c>
      <c r="HK456" s="240">
        <f t="shared" ca="1" si="1068"/>
        <v>-3.9285287766189407E-4</v>
      </c>
      <c r="HL456" s="240">
        <f t="shared" ca="1" si="1069"/>
        <v>5.9244781188619696E-5</v>
      </c>
      <c r="HM456" s="240">
        <f t="shared" ca="1" si="1070"/>
        <v>3.1114952027463548E-4</v>
      </c>
      <c r="HN456" s="240">
        <f t="shared" ca="1" si="1071"/>
        <v>-4.8834520059832165E-4</v>
      </c>
      <c r="HO456" s="240">
        <f t="shared" ca="1" si="1072"/>
        <v>3.6231811100594346E-4</v>
      </c>
      <c r="HP456" s="240">
        <f t="shared" ca="1" si="1073"/>
        <v>-1.132085466396687E-5</v>
      </c>
      <c r="HQ456" s="240">
        <f t="shared" ca="1" si="1074"/>
        <v>-3.467057344221817E-4</v>
      </c>
      <c r="HR456" s="240">
        <f t="shared" ca="1" si="1075"/>
        <v>4.8945617661784067E-4</v>
      </c>
      <c r="HS456" s="240">
        <f t="shared" ca="1" si="1076"/>
        <v>-3.2829402287781723E-4</v>
      </c>
      <c r="HT456" s="240">
        <f t="shared" ca="1" si="1077"/>
        <v>-3.6712097879680974E-5</v>
      </c>
      <c r="HU456" s="240">
        <f t="shared" ca="1" si="1078"/>
        <v>3.7892298281857068E-4</v>
      </c>
      <c r="HV456" s="240">
        <f t="shared" ca="1" si="1079"/>
        <v>-4.8585342209256821E-4</v>
      </c>
      <c r="HW456" s="240">
        <f t="shared" ca="1" si="1080"/>
        <v>2.9110828384554699E-4</v>
      </c>
      <c r="HX456" s="240">
        <f t="shared" ca="1" si="1081"/>
        <v>8.4391492851873501E-5</v>
      </c>
      <c r="HY456" s="240">
        <f t="shared" ca="1" si="1082"/>
        <v>-4.0749099575009549E-4</v>
      </c>
      <c r="HZ456" s="240">
        <f t="shared" ca="1" si="1083"/>
        <v>4.7757163351804866E-4</v>
      </c>
      <c r="IA456" s="240">
        <f t="shared" ca="1" si="1084"/>
        <v>-2.5111901290391086E-4</v>
      </c>
      <c r="IB456" s="240">
        <f t="shared" ca="1" si="1085"/>
        <v>-1.3125815161482002E-4</v>
      </c>
      <c r="IC456" s="240">
        <f t="shared" ca="1" si="1086"/>
        <v>4.3213464763527552E-4</v>
      </c>
      <c r="ID456" s="240">
        <f t="shared" ca="1" si="1087"/>
        <v>-4.6469056904554086E-4</v>
      </c>
      <c r="IE456" s="240">
        <f t="shared" ca="1" si="1088"/>
        <v>6.796781840219463E-4</v>
      </c>
      <c r="IF456" s="240">
        <f t="shared" ca="1" si="1089"/>
        <v>1.7686072262471176E-4</v>
      </c>
      <c r="IG456" s="240">
        <f t="shared" ca="1" si="1090"/>
        <v>-4.5261660663490125E-4</v>
      </c>
      <c r="IH456" s="240">
        <f t="shared" ca="1" si="1091"/>
        <v>4.4733428036742098E-4</v>
      </c>
      <c r="II456" s="240">
        <f t="shared" ca="1" si="1092"/>
        <v>-1.6429364009331609E-4</v>
      </c>
      <c r="IJ456" s="240">
        <f t="shared" ca="1" si="1093"/>
        <v>-2.2076002819382243E-4</v>
      </c>
      <c r="IK456" s="240">
        <f t="shared" ca="1" si="1094"/>
        <v>4.6873962028722862E-4</v>
      </c>
      <c r="IL456" s="240">
        <f t="shared" ca="1" si="1095"/>
        <v>-4.2566991803154439E-4</v>
      </c>
      <c r="IM456" s="240">
        <f t="shared" ca="1" si="1096"/>
        <v>1.182937140281001E-4</v>
      </c>
      <c r="IN456" s="240">
        <f t="shared" ca="1" si="1097"/>
        <v>2.625332940117672E-4</v>
      </c>
      <c r="IO456" s="240">
        <f t="shared" ca="1" si="1098"/>
        <v>-4.8034841515705003E-4</v>
      </c>
      <c r="IP456" s="240">
        <f t="shared" ca="1" si="1099"/>
        <v>3.9990612169020083E-4</v>
      </c>
      <c r="IQ456" s="240">
        <f t="shared" ca="1" si="1100"/>
        <v>-7.1154554830871842E-5</v>
      </c>
      <c r="IR456" s="240">
        <f t="shared" ca="1" si="1101"/>
        <v>-3.0177822069303264E-4</v>
      </c>
      <c r="IS456" s="240">
        <f t="shared" ca="1" si="1102"/>
        <v>4.873311922037563E-4</v>
      </c>
      <c r="IT456" s="240">
        <f t="shared" ca="1" si="1103"/>
        <v>-3.7029101078605827E-4</v>
      </c>
      <c r="IU456" s="240">
        <f t="shared" ca="1" si="1104"/>
        <v>2.3330138373586252E-5</v>
      </c>
      <c r="IV456" s="240">
        <f t="shared" ca="1" si="1105"/>
        <v>3.3811685814026887E-4</v>
      </c>
      <c r="IW456" s="240">
        <f t="shared" ca="1" si="1106"/>
        <v>-4.8962070346721337E-4</v>
      </c>
      <c r="IX456" s="240">
        <f t="shared" ca="1" si="1107"/>
        <v>3.3710979502639003E-4</v>
      </c>
      <c r="IY456" s="240">
        <f t="shared" ca="1" si="1108"/>
        <v>2.4718960069787928E-5</v>
      </c>
      <c r="IZ456" s="240">
        <f t="shared" ca="1" si="1109"/>
        <v>-3.7119924541013927E-4</v>
      </c>
      <c r="JA456" s="240">
        <f t="shared" ca="1" si="1110"/>
        <v>4.8719489970238013E-4</v>
      </c>
      <c r="JB456" s="240">
        <f t="shared" ca="1" si="1111"/>
        <v>-3.0068202765765924E-4</v>
      </c>
    </row>
    <row r="457" spans="2:262">
      <c r="B457" s="248">
        <v>96</v>
      </c>
      <c r="C457" s="247">
        <f t="shared" si="1112"/>
        <v>1.8750000000000012E-3</v>
      </c>
      <c r="D457" s="244">
        <f t="shared" ca="1" si="855"/>
        <v>11.468819517055877</v>
      </c>
      <c r="E457" s="243">
        <f ca="1">CX361</f>
        <v>-0.53118048294412235</v>
      </c>
      <c r="F457" s="242">
        <v>96</v>
      </c>
      <c r="G457" s="240">
        <f t="shared" ca="1" si="856"/>
        <v>-7.8505936539013938E-5</v>
      </c>
      <c r="H457" s="240">
        <f t="shared" ca="1" si="857"/>
        <v>3.1065585379430805E-4</v>
      </c>
      <c r="I457" s="240">
        <f t="shared" ca="1" si="858"/>
        <v>-3.6082778512748975E-4</v>
      </c>
      <c r="J457" s="240">
        <f t="shared" ca="1" si="859"/>
        <v>1.9963169361403288E-4</v>
      </c>
      <c r="K457" s="240">
        <f t="shared" ca="1" si="860"/>
        <v>7.8505936539014398E-5</v>
      </c>
      <c r="L457" s="240">
        <f t="shared" ca="1" si="861"/>
        <v>-3.1065585379430811E-4</v>
      </c>
      <c r="M457" s="240">
        <f t="shared" ca="1" si="862"/>
        <v>3.608277851274898E-4</v>
      </c>
      <c r="N457" s="240">
        <f t="shared" ca="1" si="863"/>
        <v>-1.9963169361403277E-4</v>
      </c>
      <c r="O457" s="240">
        <f t="shared" ca="1" si="864"/>
        <v>-7.8505936539014534E-5</v>
      </c>
      <c r="P457" s="240">
        <f t="shared" ca="1" si="865"/>
        <v>3.1065585379430854E-4</v>
      </c>
      <c r="Q457" s="240">
        <f t="shared" ca="1" si="866"/>
        <v>-3.6082778512748975E-4</v>
      </c>
      <c r="R457" s="240">
        <f t="shared" ca="1" si="867"/>
        <v>1.9963169361403264E-4</v>
      </c>
      <c r="S457" s="240">
        <f t="shared" ca="1" si="868"/>
        <v>7.8505936539014696E-5</v>
      </c>
      <c r="T457" s="240">
        <f t="shared" ca="1" si="869"/>
        <v>-3.1065585379430789E-4</v>
      </c>
      <c r="U457" s="241">
        <f t="shared" ca="1" si="870"/>
        <v>3.6082778512748969E-4</v>
      </c>
      <c r="V457" s="240">
        <f t="shared" ca="1" si="871"/>
        <v>-1.9963169361403253E-4</v>
      </c>
      <c r="W457" s="240">
        <f t="shared" ca="1" si="872"/>
        <v>-7.8505936539014805E-5</v>
      </c>
      <c r="X457" s="240">
        <f t="shared" ca="1" si="873"/>
        <v>3.106558537943087E-4</v>
      </c>
      <c r="Y457" s="240">
        <f t="shared" ca="1" si="874"/>
        <v>-3.6082778512748937E-4</v>
      </c>
      <c r="Z457" s="240">
        <f t="shared" ca="1" si="875"/>
        <v>1.9963169361403131E-4</v>
      </c>
      <c r="AA457" s="240">
        <f t="shared" ca="1" si="876"/>
        <v>7.8505936539013667E-5</v>
      </c>
      <c r="AB457" s="240">
        <f t="shared" ca="1" si="877"/>
        <v>-3.1065585379430805E-4</v>
      </c>
      <c r="AC457" s="240">
        <f t="shared" ca="1" si="878"/>
        <v>3.6082778512748969E-4</v>
      </c>
      <c r="AD457" s="240">
        <f t="shared" ca="1" si="879"/>
        <v>-1.9963169361403231E-4</v>
      </c>
      <c r="AE457" s="240">
        <f t="shared" ca="1" si="880"/>
        <v>-7.8505936539015103E-5</v>
      </c>
      <c r="AF457" s="240">
        <f t="shared" ca="1" si="881"/>
        <v>3.1065585379430881E-4</v>
      </c>
      <c r="AG457" s="240">
        <f t="shared" ca="1" si="882"/>
        <v>-3.6082778512748937E-4</v>
      </c>
      <c r="AH457" s="240">
        <f t="shared" ca="1" si="883"/>
        <v>1.9963169361403329E-4</v>
      </c>
      <c r="AI457" s="240">
        <f t="shared" ca="1" si="884"/>
        <v>7.8505936539016485E-5</v>
      </c>
      <c r="AJ457" s="240">
        <f t="shared" ca="1" si="885"/>
        <v>-3.1065585379430822E-4</v>
      </c>
      <c r="AK457" s="240">
        <f t="shared" ca="1" si="886"/>
        <v>3.6082778512748904E-4</v>
      </c>
      <c r="AL457" s="240">
        <f t="shared" ca="1" si="887"/>
        <v>-1.9963169361403207E-4</v>
      </c>
      <c r="AM457" s="240">
        <f t="shared" ca="1" si="888"/>
        <v>-7.8505936539012745E-5</v>
      </c>
      <c r="AN457" s="240">
        <f t="shared" ca="1" si="889"/>
        <v>3.1065585379430897E-4</v>
      </c>
      <c r="AO457" s="240">
        <f t="shared" ca="1" si="890"/>
        <v>-3.6082778512748986E-4</v>
      </c>
      <c r="AP457" s="240">
        <f t="shared" ca="1" si="891"/>
        <v>1.9963169361403085E-4</v>
      </c>
      <c r="AQ457" s="240">
        <f t="shared" ca="1" si="892"/>
        <v>7.8505936539014182E-5</v>
      </c>
      <c r="AR457" s="240">
        <f t="shared" ca="1" si="893"/>
        <v>-3.1065585379430973E-4</v>
      </c>
      <c r="AS457" s="240">
        <f t="shared" ca="1" si="894"/>
        <v>3.6082778512748953E-4</v>
      </c>
      <c r="AT457" s="240">
        <f t="shared" ca="1" si="895"/>
        <v>-1.9963169361402963E-4</v>
      </c>
      <c r="AU457" s="240">
        <f t="shared" ca="1" si="896"/>
        <v>-7.8505936539015591E-5</v>
      </c>
      <c r="AV457" s="240">
        <f t="shared" ca="1" si="897"/>
        <v>3.1065585379430773E-4</v>
      </c>
      <c r="AW457" s="240">
        <f t="shared" ca="1" si="898"/>
        <v>-3.6082778512748926E-4</v>
      </c>
      <c r="AX457" s="240">
        <f t="shared" ca="1" si="899"/>
        <v>1.9963169361403283E-4</v>
      </c>
      <c r="AY457" s="240">
        <f t="shared" ca="1" si="900"/>
        <v>7.8505936539017E-5</v>
      </c>
      <c r="AZ457" s="240">
        <f t="shared" ca="1" si="901"/>
        <v>-3.1065585379430849E-4</v>
      </c>
      <c r="BA457" s="240">
        <f t="shared" ca="1" si="902"/>
        <v>3.6082778512748894E-4</v>
      </c>
      <c r="BB457" s="240">
        <f t="shared" ca="1" si="903"/>
        <v>-1.9963169361403161E-4</v>
      </c>
      <c r="BC457" s="240">
        <f t="shared" ca="1" si="904"/>
        <v>-7.8505936539013314E-5</v>
      </c>
      <c r="BD457" s="240">
        <f t="shared" ca="1" si="905"/>
        <v>3.1065585379430925E-4</v>
      </c>
      <c r="BE457" s="240">
        <f t="shared" ca="1" si="906"/>
        <v>-3.6082778512748975E-4</v>
      </c>
      <c r="BF457" s="240">
        <f t="shared" ca="1" si="907"/>
        <v>1.9963169361403042E-4</v>
      </c>
      <c r="BG457" s="240">
        <f t="shared" ca="1" si="908"/>
        <v>7.8505936539014724E-5</v>
      </c>
      <c r="BH457" s="240">
        <f t="shared" ca="1" si="909"/>
        <v>-3.1065585379431006E-4</v>
      </c>
      <c r="BI457" s="240">
        <f t="shared" ca="1" si="910"/>
        <v>3.6082778512748834E-4</v>
      </c>
      <c r="BJ457" s="240">
        <f t="shared" ca="1" si="911"/>
        <v>-1.9963169361403359E-4</v>
      </c>
      <c r="BK457" s="240">
        <f t="shared" ca="1" si="912"/>
        <v>-7.8505936539016133E-5</v>
      </c>
      <c r="BL457" s="240">
        <f t="shared" ca="1" si="913"/>
        <v>3.1065585379431082E-4</v>
      </c>
      <c r="BM457" s="240">
        <f t="shared" ca="1" si="914"/>
        <v>-3.6082778512749029E-4</v>
      </c>
      <c r="BN457" s="240">
        <f t="shared" ca="1" si="915"/>
        <v>1.9963169361403239E-4</v>
      </c>
      <c r="BO457" s="240">
        <f t="shared" ca="1" si="916"/>
        <v>7.850593653901757E-5</v>
      </c>
      <c r="BP457" s="240">
        <f t="shared" ca="1" si="917"/>
        <v>-3.1065585379431163E-4</v>
      </c>
      <c r="BQ457" s="240">
        <f t="shared" ca="1" si="918"/>
        <v>3.6082778512748997E-4</v>
      </c>
      <c r="BR457" s="240">
        <f t="shared" ca="1" si="919"/>
        <v>-1.9963169361403117E-4</v>
      </c>
      <c r="BS457" s="240">
        <f t="shared" ca="1" si="920"/>
        <v>-7.8505936539018952E-5</v>
      </c>
      <c r="BT457" s="240">
        <f t="shared" ca="1" si="921"/>
        <v>3.1065585379430675E-4</v>
      </c>
      <c r="BU457" s="240">
        <f t="shared" ca="1" si="922"/>
        <v>-3.6082778512748964E-4</v>
      </c>
      <c r="BV457" s="240">
        <f t="shared" ca="1" si="923"/>
        <v>1.9963169361402995E-4</v>
      </c>
      <c r="BW457" s="240">
        <f t="shared" ca="1" si="924"/>
        <v>7.8505936539020361E-5</v>
      </c>
      <c r="BX457" s="240">
        <f t="shared" ca="1" si="925"/>
        <v>-3.1065585379430751E-4</v>
      </c>
      <c r="BY457" s="240">
        <f t="shared" ca="1" si="926"/>
        <v>3.6082778512748931E-4</v>
      </c>
      <c r="BZ457" s="240">
        <f t="shared" ca="1" si="927"/>
        <v>-1.9963169361402873E-4</v>
      </c>
      <c r="CA457" s="240">
        <f t="shared" ca="1" si="928"/>
        <v>-7.8505936539011498E-5</v>
      </c>
      <c r="CB457" s="240">
        <f t="shared" ca="1" si="929"/>
        <v>3.1065585379430827E-4</v>
      </c>
      <c r="CC457" s="240">
        <f t="shared" ca="1" si="930"/>
        <v>-3.6082778512748904E-4</v>
      </c>
      <c r="CD457" s="240">
        <f t="shared" ca="1" si="931"/>
        <v>1.9963169361402751E-4</v>
      </c>
      <c r="CE457" s="240">
        <f t="shared" ca="1" si="932"/>
        <v>7.8505936539012935E-5</v>
      </c>
      <c r="CF457" s="240">
        <f t="shared" ca="1" si="933"/>
        <v>-3.1065585379430908E-4</v>
      </c>
      <c r="CG457" s="240">
        <f t="shared" ca="1" si="934"/>
        <v>3.6082778512748872E-4</v>
      </c>
      <c r="CH457" s="240">
        <f t="shared" ca="1" si="935"/>
        <v>-1.996316936140263E-4</v>
      </c>
      <c r="CI457" s="240">
        <f t="shared" ca="1" si="936"/>
        <v>-7.8505936539014344E-5</v>
      </c>
      <c r="CJ457" s="240">
        <f t="shared" ca="1" si="937"/>
        <v>3.1065585379430984E-4</v>
      </c>
      <c r="CK457" s="240">
        <f t="shared" ca="1" si="938"/>
        <v>-3.6082778512748839E-4</v>
      </c>
      <c r="CL457" s="240">
        <f t="shared" ca="1" si="939"/>
        <v>1.9963169361403391E-4</v>
      </c>
      <c r="CM457" s="240">
        <f t="shared" ca="1" si="940"/>
        <v>7.8505936539015781E-5</v>
      </c>
      <c r="CN457" s="240">
        <f t="shared" ca="1" si="941"/>
        <v>-3.1065585379431066E-4</v>
      </c>
      <c r="CO457" s="240">
        <f t="shared" ca="1" si="942"/>
        <v>3.6082778512748807E-4</v>
      </c>
      <c r="CP457" s="240">
        <f t="shared" ca="1" si="943"/>
        <v>-1.9963169361403269E-4</v>
      </c>
      <c r="CQ457" s="240">
        <f t="shared" ca="1" si="944"/>
        <v>-7.850593653901719E-5</v>
      </c>
      <c r="CR457" s="240">
        <f t="shared" ca="1" si="945"/>
        <v>3.1065585379431141E-4</v>
      </c>
      <c r="CS457" s="240">
        <f t="shared" ca="1" si="946"/>
        <v>-3.6082778512749002E-4</v>
      </c>
      <c r="CT457" s="240">
        <f t="shared" ca="1" si="947"/>
        <v>1.9963169361403147E-4</v>
      </c>
      <c r="CU457" s="240">
        <f t="shared" ca="1" si="948"/>
        <v>7.8505936539018573E-5</v>
      </c>
      <c r="CV457" s="240">
        <f t="shared" ca="1" si="949"/>
        <v>-3.1065585379431223E-4</v>
      </c>
      <c r="CW457" s="240">
        <f t="shared" ca="1" si="950"/>
        <v>3.6082778512748969E-4</v>
      </c>
      <c r="CX457" s="240">
        <f t="shared" ca="1" si="951"/>
        <v>-1.9963169361403025E-4</v>
      </c>
      <c r="CY457" s="240">
        <f t="shared" ca="1" si="952"/>
        <v>-7.8505936539020009E-5</v>
      </c>
      <c r="CZ457" s="240">
        <f t="shared" ca="1" si="953"/>
        <v>3.1065585379430729E-4</v>
      </c>
      <c r="DA457" s="240">
        <f t="shared" ca="1" si="954"/>
        <v>-3.6082778512748937E-4</v>
      </c>
      <c r="DB457" s="240">
        <f t="shared" ca="1" si="955"/>
        <v>1.9963169361402903E-4</v>
      </c>
      <c r="DC457" s="240">
        <f t="shared" ca="1" si="956"/>
        <v>7.8505936539021419E-5</v>
      </c>
      <c r="DD457" s="240">
        <f t="shared" ca="1" si="957"/>
        <v>-3.1065585379430811E-4</v>
      </c>
      <c r="DE457" s="240">
        <f t="shared" ca="1" si="958"/>
        <v>3.608277851274891E-4</v>
      </c>
      <c r="DF457" s="240">
        <f t="shared" ca="1" si="959"/>
        <v>-1.9963169361402781E-4</v>
      </c>
      <c r="DG457" s="240">
        <f t="shared" ca="1" si="960"/>
        <v>-7.8505936539012609E-5</v>
      </c>
      <c r="DH457" s="240">
        <f t="shared" ca="1" si="961"/>
        <v>3.1065585379430887E-4</v>
      </c>
      <c r="DI457" s="240">
        <f t="shared" ca="1" si="962"/>
        <v>-3.6082778512748877E-4</v>
      </c>
      <c r="DJ457" s="240">
        <f t="shared" ca="1" si="963"/>
        <v>1.9963169361402659E-4</v>
      </c>
      <c r="DK457" s="240">
        <f t="shared" ca="1" si="964"/>
        <v>7.8505936539013992E-5</v>
      </c>
      <c r="DL457" s="240">
        <f t="shared" ca="1" si="965"/>
        <v>-3.1065585379431532E-4</v>
      </c>
      <c r="DM457" s="240">
        <f t="shared" ca="1" si="966"/>
        <v>3.608277851274885E-4</v>
      </c>
      <c r="DN457" s="240">
        <f t="shared" ca="1" si="967"/>
        <v>-1.9963169361403421E-4</v>
      </c>
      <c r="DO457" s="240">
        <f t="shared" ca="1" si="968"/>
        <v>-7.8505936539025701E-5</v>
      </c>
      <c r="DP457" s="240">
        <f t="shared" ca="1" si="969"/>
        <v>3.1065585379431044E-4</v>
      </c>
      <c r="DQ457" s="240">
        <f t="shared" ca="1" si="970"/>
        <v>-3.608277851274904E-4</v>
      </c>
      <c r="DR457" s="240">
        <f t="shared" ca="1" si="971"/>
        <v>1.9963169361402415E-4</v>
      </c>
      <c r="DS457" s="240">
        <f t="shared" ca="1" si="972"/>
        <v>7.8505936539016838E-5</v>
      </c>
      <c r="DT457" s="240">
        <f t="shared" ca="1" si="973"/>
        <v>-3.1065585379430556E-4</v>
      </c>
      <c r="DU457" s="240">
        <f t="shared" ca="1" si="974"/>
        <v>3.6082778512748785E-4</v>
      </c>
      <c r="DV457" s="240">
        <f t="shared" ca="1" si="975"/>
        <v>-1.9963169361403177E-4</v>
      </c>
      <c r="DW457" s="240">
        <f t="shared" ca="1" si="976"/>
        <v>-7.8505936539008002E-5</v>
      </c>
      <c r="DX457" s="240">
        <f t="shared" ca="1" si="977"/>
        <v>3.1065585379431201E-4</v>
      </c>
      <c r="DY457" s="240">
        <f t="shared" ca="1" si="978"/>
        <v>-3.608277851274898E-4</v>
      </c>
      <c r="DZ457" s="240">
        <f t="shared" ca="1" si="979"/>
        <v>1.9963169361402171E-4</v>
      </c>
      <c r="EA457" s="240">
        <f t="shared" ca="1" si="980"/>
        <v>7.8505936539019684E-5</v>
      </c>
      <c r="EB457" s="240">
        <f t="shared" ca="1" si="981"/>
        <v>-3.1065585379430713E-4</v>
      </c>
      <c r="EC457" s="240">
        <f t="shared" ca="1" si="982"/>
        <v>3.608277851274872E-4</v>
      </c>
      <c r="ED457" s="240">
        <f t="shared" ca="1" si="983"/>
        <v>-1.9963169361402933E-4</v>
      </c>
      <c r="EE457" s="240">
        <f t="shared" ca="1" si="984"/>
        <v>-7.850593653901082E-5</v>
      </c>
      <c r="EF457" s="240">
        <f t="shared" ca="1" si="985"/>
        <v>3.1065585379431358E-4</v>
      </c>
      <c r="EG457" s="240">
        <f t="shared" ca="1" si="986"/>
        <v>-3.6082778512748915E-4</v>
      </c>
      <c r="EH457" s="240">
        <f t="shared" ca="1" si="987"/>
        <v>1.9963169361403695E-4</v>
      </c>
      <c r="EI457" s="240">
        <f t="shared" ca="1" si="988"/>
        <v>7.8505936539022503E-5</v>
      </c>
      <c r="EJ457" s="240">
        <f t="shared" ca="1" si="989"/>
        <v>-3.106558537943087E-4</v>
      </c>
      <c r="EK457" s="240">
        <f t="shared" ca="1" si="990"/>
        <v>3.6082778512748666E-4</v>
      </c>
      <c r="EL457" s="240">
        <f t="shared" ca="1" si="991"/>
        <v>-1.9963169361402689E-4</v>
      </c>
      <c r="EM457" s="240">
        <f t="shared" ca="1" si="992"/>
        <v>-7.8505936539013667E-5</v>
      </c>
      <c r="EN457" s="240">
        <f t="shared" ca="1" si="993"/>
        <v>3.1065585379431515E-4</v>
      </c>
      <c r="EO457" s="240">
        <f t="shared" ca="1" si="994"/>
        <v>-3.6082778512748856E-4</v>
      </c>
      <c r="EP457" s="240">
        <f t="shared" ca="1" si="995"/>
        <v>1.9963169361403451E-4</v>
      </c>
      <c r="EQ457" s="240">
        <f t="shared" ca="1" si="996"/>
        <v>7.8505936539025349E-5</v>
      </c>
      <c r="ER457" s="240">
        <f t="shared" ca="1" si="997"/>
        <v>-3.1065585379431028E-4</v>
      </c>
      <c r="ES457" s="240">
        <f t="shared" ca="1" si="998"/>
        <v>3.6082778512749045E-4</v>
      </c>
      <c r="ET457" s="240">
        <f t="shared" ca="1" si="999"/>
        <v>-1.9963169361402445E-4</v>
      </c>
      <c r="EU457" s="240">
        <f t="shared" ca="1" si="1000"/>
        <v>-7.8505936539016485E-5</v>
      </c>
      <c r="EV457" s="240">
        <f t="shared" ca="1" si="1001"/>
        <v>3.1065585379430534E-4</v>
      </c>
      <c r="EW457" s="240">
        <f t="shared" ca="1" si="1002"/>
        <v>-3.6082778512748796E-4</v>
      </c>
      <c r="EX457" s="240">
        <f t="shared" ca="1" si="1003"/>
        <v>1.9963169361403207E-4</v>
      </c>
      <c r="EY457" s="240">
        <f t="shared" ca="1" si="1004"/>
        <v>7.8505936539028195E-5</v>
      </c>
      <c r="EZ457" s="240">
        <f t="shared" ca="1" si="1005"/>
        <v>-3.1065585379431179E-4</v>
      </c>
      <c r="FA457" s="240">
        <f t="shared" ca="1" si="1006"/>
        <v>3.6082778512748986E-4</v>
      </c>
      <c r="FB457" s="240">
        <f t="shared" ca="1" si="1007"/>
        <v>-1.9963169361402204E-4</v>
      </c>
      <c r="FC457" s="240">
        <f t="shared" ca="1" si="1008"/>
        <v>-7.8505936539019331E-5</v>
      </c>
      <c r="FD457" s="240">
        <f t="shared" ca="1" si="1009"/>
        <v>3.1065585379430691E-4</v>
      </c>
      <c r="FE457" s="240">
        <f t="shared" ca="1" si="1010"/>
        <v>-3.6082778512748731E-4</v>
      </c>
      <c r="FF457" s="240">
        <f t="shared" ca="1" si="1011"/>
        <v>1.9963169361402963E-4</v>
      </c>
      <c r="FG457" s="240">
        <f t="shared" ca="1" si="1012"/>
        <v>7.8505936539010495E-5</v>
      </c>
      <c r="FH457" s="240">
        <f t="shared" ca="1" si="1013"/>
        <v>-3.1065585379431337E-4</v>
      </c>
      <c r="FI457" s="240">
        <f t="shared" ca="1" si="1014"/>
        <v>3.6082778512748926E-4</v>
      </c>
      <c r="FJ457" s="240">
        <f t="shared" ca="1" si="1015"/>
        <v>-1.996316936140196E-4</v>
      </c>
      <c r="FK457" s="240">
        <f t="shared" ca="1" si="1016"/>
        <v>-7.8505936539022177E-5</v>
      </c>
      <c r="FL457" s="240">
        <f t="shared" ca="1" si="1017"/>
        <v>3.1065585379430849E-4</v>
      </c>
      <c r="FM457" s="240">
        <f t="shared" ca="1" si="1018"/>
        <v>-3.6082778512748666E-4</v>
      </c>
      <c r="FN457" s="240">
        <f t="shared" ca="1" si="1019"/>
        <v>1.9963169361402722E-4</v>
      </c>
      <c r="FO457" s="240">
        <f t="shared" ca="1" si="1020"/>
        <v>7.8505936539013314E-5</v>
      </c>
      <c r="FP457" s="240">
        <f t="shared" ca="1" si="1021"/>
        <v>-3.1065585379431494E-4</v>
      </c>
      <c r="FQ457" s="240">
        <f t="shared" ca="1" si="1022"/>
        <v>3.6082778512748861E-4</v>
      </c>
      <c r="FR457" s="240">
        <f t="shared" ca="1" si="1023"/>
        <v>-1.9963169361403481E-4</v>
      </c>
      <c r="FS457" s="240">
        <f t="shared" ca="1" si="1024"/>
        <v>-7.8505936539024996E-5</v>
      </c>
      <c r="FT457" s="240">
        <f t="shared" ca="1" si="1025"/>
        <v>3.1065585379431006E-4</v>
      </c>
      <c r="FU457" s="240">
        <f t="shared" ca="1" si="1026"/>
        <v>-3.6082778512749056E-4</v>
      </c>
      <c r="FV457" s="240">
        <f t="shared" ca="1" si="1027"/>
        <v>1.9963169361402478E-4</v>
      </c>
      <c r="FW457" s="240">
        <f t="shared" ca="1" si="1028"/>
        <v>7.8505936539016133E-5</v>
      </c>
      <c r="FX457" s="240">
        <f t="shared" ca="1" si="1029"/>
        <v>-3.1065585379431651E-4</v>
      </c>
      <c r="FY457" s="240">
        <f t="shared" ca="1" si="1030"/>
        <v>3.6082778512748807E-4</v>
      </c>
      <c r="FZ457" s="240">
        <f t="shared" ca="1" si="1031"/>
        <v>-1.9963169361403239E-4</v>
      </c>
      <c r="GA457" s="240">
        <f t="shared" ca="1" si="1032"/>
        <v>-7.8505936539027815E-5</v>
      </c>
      <c r="GB457" s="240">
        <f t="shared" ca="1" si="1033"/>
        <v>3.1065585379431163E-4</v>
      </c>
      <c r="GC457" s="240">
        <f t="shared" ca="1" si="1034"/>
        <v>-3.6082778512748997E-4</v>
      </c>
      <c r="GD457" s="240">
        <f t="shared" ca="1" si="1035"/>
        <v>1.9963169361402234E-4</v>
      </c>
      <c r="GE457" s="240">
        <f t="shared" ca="1" si="1036"/>
        <v>7.8505936539018952E-5</v>
      </c>
      <c r="GF457" s="240">
        <f t="shared" ca="1" si="1037"/>
        <v>-3.1065585379430675E-4</v>
      </c>
      <c r="GG457" s="240">
        <f t="shared" ca="1" si="1038"/>
        <v>3.6082778512748742E-4</v>
      </c>
      <c r="GH457" s="240">
        <f t="shared" ca="1" si="1039"/>
        <v>-1.9963169361402995E-4</v>
      </c>
      <c r="GI457" s="240">
        <f t="shared" ca="1" si="1040"/>
        <v>-7.8505936539010116E-5</v>
      </c>
      <c r="GJ457" s="240">
        <f t="shared" ca="1" si="1041"/>
        <v>3.106558537943132E-4</v>
      </c>
      <c r="GK457" s="240">
        <f t="shared" ca="1" si="1042"/>
        <v>-3.6082778512748931E-4</v>
      </c>
      <c r="GL457" s="240">
        <f t="shared" ca="1" si="1043"/>
        <v>1.996316936140199E-4</v>
      </c>
      <c r="GM457" s="240">
        <f t="shared" ca="1" si="1044"/>
        <v>7.8505936539021771E-5</v>
      </c>
      <c r="GN457" s="240">
        <f t="shared" ca="1" si="1045"/>
        <v>-3.1065585379430827E-4</v>
      </c>
      <c r="GO457" s="240">
        <f t="shared" ca="1" si="1046"/>
        <v>3.6082778512748677E-4</v>
      </c>
      <c r="GP457" s="240">
        <f t="shared" ca="1" si="1047"/>
        <v>-1.9963169361402751E-4</v>
      </c>
      <c r="GQ457" s="240">
        <f t="shared" ca="1" si="1048"/>
        <v>-7.8505936539012935E-5</v>
      </c>
      <c r="GR457" s="240">
        <f t="shared" ca="1" si="1049"/>
        <v>3.1065585379431478E-4</v>
      </c>
      <c r="GS457" s="240">
        <f t="shared" ca="1" si="1050"/>
        <v>-3.6082778512748872E-4</v>
      </c>
      <c r="GT457" s="240">
        <f t="shared" ca="1" si="1051"/>
        <v>1.9963169361403513E-4</v>
      </c>
      <c r="GU457" s="240">
        <f t="shared" ca="1" si="1052"/>
        <v>7.850593653902459E-5</v>
      </c>
      <c r="GV457" s="240">
        <f t="shared" ca="1" si="1053"/>
        <v>-3.1065585379430984E-4</v>
      </c>
      <c r="GW457" s="240">
        <f t="shared" ca="1" si="1054"/>
        <v>3.6082778512748617E-4</v>
      </c>
      <c r="GX457" s="240">
        <f t="shared" ca="1" si="1055"/>
        <v>-1.9963169361402508E-4</v>
      </c>
      <c r="GY457" s="240">
        <f t="shared" ca="1" si="1056"/>
        <v>-7.8505936539015781E-5</v>
      </c>
      <c r="GZ457" s="240">
        <f t="shared" ca="1" si="1057"/>
        <v>3.1065585379431629E-4</v>
      </c>
      <c r="HA457" s="240">
        <f t="shared" ca="1" si="1058"/>
        <v>-3.6082778512748807E-4</v>
      </c>
      <c r="HB457" s="240">
        <f t="shared" ca="1" si="1059"/>
        <v>1.9963169361403269E-4</v>
      </c>
      <c r="HC457" s="240">
        <f t="shared" ca="1" si="1060"/>
        <v>7.8505936539027436E-5</v>
      </c>
      <c r="HD457" s="240">
        <f t="shared" ca="1" si="1061"/>
        <v>-3.1065585379431141E-4</v>
      </c>
      <c r="HE457" s="240">
        <f t="shared" ca="1" si="1062"/>
        <v>3.6082778512749002E-4</v>
      </c>
      <c r="HF457" s="240">
        <f t="shared" ca="1" si="1063"/>
        <v>-1.9963169361402264E-4</v>
      </c>
      <c r="HG457" s="240">
        <f t="shared" ca="1" si="1064"/>
        <v>-7.8505936539018573E-5</v>
      </c>
      <c r="HH457" s="240">
        <f t="shared" ca="1" si="1065"/>
        <v>3.1065585379430654E-4</v>
      </c>
      <c r="HI457" s="240">
        <f t="shared" ca="1" si="1066"/>
        <v>-3.6082778512748747E-4</v>
      </c>
      <c r="HJ457" s="240">
        <f t="shared" ca="1" si="1067"/>
        <v>1.9963169361403025E-4</v>
      </c>
      <c r="HK457" s="240">
        <f t="shared" ca="1" si="1068"/>
        <v>7.8505936539030282E-5</v>
      </c>
      <c r="HL457" s="240">
        <f t="shared" ca="1" si="1069"/>
        <v>-3.1065585379431299E-4</v>
      </c>
      <c r="HM457" s="240">
        <f t="shared" ca="1" si="1070"/>
        <v>3.6082778512748937E-4</v>
      </c>
      <c r="HN457" s="240">
        <f t="shared" ca="1" si="1071"/>
        <v>-1.996316936140202E-4</v>
      </c>
      <c r="HO457" s="240">
        <f t="shared" ca="1" si="1072"/>
        <v>-7.8505936539021419E-5</v>
      </c>
      <c r="HP457" s="240">
        <f t="shared" ca="1" si="1073"/>
        <v>3.1065585379430811E-4</v>
      </c>
      <c r="HQ457" s="240">
        <f t="shared" ca="1" si="1074"/>
        <v>-3.6082778512749132E-4</v>
      </c>
      <c r="HR457" s="240">
        <f t="shared" ca="1" si="1075"/>
        <v>1.9963169361401017E-4</v>
      </c>
      <c r="HS457" s="240">
        <f t="shared" ca="1" si="1076"/>
        <v>7.8505936539033101E-5</v>
      </c>
      <c r="HT457" s="240">
        <f t="shared" ca="1" si="1077"/>
        <v>-3.1065585379431456E-4</v>
      </c>
      <c r="HU457" s="240">
        <f t="shared" ca="1" si="1078"/>
        <v>3.6082778512748877E-4</v>
      </c>
      <c r="HV457" s="240">
        <f t="shared" ca="1" si="1079"/>
        <v>-1.9963169361403543E-4</v>
      </c>
      <c r="HW457" s="240">
        <f t="shared" ca="1" si="1080"/>
        <v>-7.8505936539003746E-5</v>
      </c>
      <c r="HX457" s="240">
        <f t="shared" ca="1" si="1081"/>
        <v>3.1065585379432101E-4</v>
      </c>
      <c r="HY457" s="240">
        <f t="shared" ca="1" si="1082"/>
        <v>-3.6082778512748622E-4</v>
      </c>
      <c r="HZ457" s="240">
        <f t="shared" ca="1" si="1083"/>
        <v>1.9963169361402537E-4</v>
      </c>
      <c r="IA457" s="240">
        <f t="shared" ca="1" si="1084"/>
        <v>7.8505936539015428E-5</v>
      </c>
      <c r="IB457" s="240">
        <f t="shared" ca="1" si="1085"/>
        <v>-3.1065585379430475E-4</v>
      </c>
      <c r="IC457" s="240">
        <f t="shared" ca="1" si="1086"/>
        <v>3.6082778512748373E-4</v>
      </c>
      <c r="ID457" s="240">
        <f t="shared" ca="1" si="1087"/>
        <v>-1.9963169361401532E-4</v>
      </c>
      <c r="IE457" s="240">
        <f t="shared" ca="1" si="1088"/>
        <v>3.6082778512748189E-4</v>
      </c>
      <c r="IF457" s="240">
        <f t="shared" ca="1" si="1089"/>
        <v>3.1065585379431125E-4</v>
      </c>
      <c r="IG457" s="240">
        <f t="shared" ca="1" si="1090"/>
        <v>-3.6082778512749007E-4</v>
      </c>
      <c r="IH457" s="240">
        <f t="shared" ca="1" si="1091"/>
        <v>1.9963169361404061E-4</v>
      </c>
      <c r="II457" s="240">
        <f t="shared" ca="1" si="1092"/>
        <v>7.8505936539038739E-5</v>
      </c>
      <c r="IJ457" s="240">
        <f t="shared" ca="1" si="1093"/>
        <v>-3.106558537943177E-4</v>
      </c>
      <c r="IK457" s="240">
        <f t="shared" ca="1" si="1094"/>
        <v>3.6082778512748753E-4</v>
      </c>
      <c r="IL457" s="240">
        <f t="shared" ca="1" si="1095"/>
        <v>-1.9963169361403055E-4</v>
      </c>
      <c r="IM457" s="240">
        <f t="shared" ca="1" si="1096"/>
        <v>-7.8505936539009411E-5</v>
      </c>
      <c r="IN457" s="240">
        <f t="shared" ca="1" si="1097"/>
        <v>3.1065585379430144E-4</v>
      </c>
      <c r="IO457" s="240">
        <f t="shared" ca="1" si="1098"/>
        <v>-3.6082778512748503E-4</v>
      </c>
      <c r="IP457" s="240">
        <f t="shared" ca="1" si="1099"/>
        <v>1.9963169361402049E-4</v>
      </c>
      <c r="IQ457" s="240">
        <f t="shared" ca="1" si="1100"/>
        <v>7.8505936539021066E-5</v>
      </c>
      <c r="IR457" s="240">
        <f t="shared" ca="1" si="1101"/>
        <v>-3.1065585379430789E-4</v>
      </c>
      <c r="IS457" s="240">
        <f t="shared" ca="1" si="1102"/>
        <v>3.6082778512749143E-4</v>
      </c>
      <c r="IT457" s="240">
        <f t="shared" ca="1" si="1103"/>
        <v>-1.9963169361401047E-4</v>
      </c>
      <c r="IU457" s="240">
        <f t="shared" ca="1" si="1104"/>
        <v>-7.8505936539032776E-5</v>
      </c>
      <c r="IV457" s="240">
        <f t="shared" ca="1" si="1105"/>
        <v>3.1065585379431434E-4</v>
      </c>
      <c r="IW457" s="240">
        <f t="shared" ca="1" si="1106"/>
        <v>-3.6082778512748883E-4</v>
      </c>
      <c r="IX457" s="240">
        <f t="shared" ca="1" si="1107"/>
        <v>1.9963169361403573E-4</v>
      </c>
      <c r="IY457" s="240">
        <f t="shared" ca="1" si="1108"/>
        <v>7.8505936539003394E-5</v>
      </c>
      <c r="IZ457" s="240">
        <f t="shared" ca="1" si="1109"/>
        <v>-3.1065585379432079E-4</v>
      </c>
      <c r="JA457" s="240">
        <f t="shared" ca="1" si="1110"/>
        <v>3.6082778512748633E-4</v>
      </c>
      <c r="JB457" s="240">
        <f t="shared" ca="1" si="1111"/>
        <v>-1.9963169361402567E-4</v>
      </c>
    </row>
    <row r="458" spans="2:262">
      <c r="B458" s="248">
        <v>97</v>
      </c>
      <c r="C458" s="247">
        <f t="shared" si="1112"/>
        <v>1.8945312500000012E-3</v>
      </c>
      <c r="D458" s="244">
        <f t="shared" ca="1" si="855"/>
        <v>11.470162758201262</v>
      </c>
      <c r="E458" s="243">
        <f ca="1">CY361</f>
        <v>-0.52983724179873781</v>
      </c>
      <c r="F458" s="242">
        <v>97</v>
      </c>
      <c r="G458" s="240">
        <f t="shared" ca="1" si="856"/>
        <v>-5.9354692854155472E-5</v>
      </c>
      <c r="H458" s="240">
        <f t="shared" ca="1" si="857"/>
        <v>1.0164069041390614E-4</v>
      </c>
      <c r="I458" s="240">
        <f t="shared" ca="1" si="858"/>
        <v>-8.7871254228733794E-5</v>
      </c>
      <c r="J458" s="240">
        <f t="shared" ca="1" si="859"/>
        <v>2.5640308686988238E-5</v>
      </c>
      <c r="K458" s="240">
        <f t="shared" ca="1" si="860"/>
        <v>5.0731416683681014E-5</v>
      </c>
      <c r="L458" s="240">
        <f t="shared" ca="1" si="861"/>
        <v>-9.9124469781290944E-5</v>
      </c>
      <c r="M458" s="240">
        <f t="shared" ca="1" si="862"/>
        <v>9.2849799492740462E-5</v>
      </c>
      <c r="N458" s="240">
        <f t="shared" ca="1" si="863"/>
        <v>-3.5367923089200911E-5</v>
      </c>
      <c r="O458" s="240">
        <f t="shared" ca="1" si="864"/>
        <v>-4.1619569237929196E-5</v>
      </c>
      <c r="P458" s="240">
        <f t="shared" ca="1" si="865"/>
        <v>9.5653626317734804E-5</v>
      </c>
      <c r="Q458" s="240">
        <f t="shared" ca="1" si="866"/>
        <v>-9.6934150430768744E-5</v>
      </c>
      <c r="R458" s="240">
        <f t="shared" ca="1" si="867"/>
        <v>4.4754925057991144E-5</v>
      </c>
      <c r="S458" s="240">
        <f t="shared" ca="1" si="868"/>
        <v>3.2106902588845434E-5</v>
      </c>
      <c r="T458" s="240">
        <f t="shared" ca="1" si="869"/>
        <v>-9.1261586143147994E-5</v>
      </c>
      <c r="U458" s="241">
        <f t="shared" ca="1" si="870"/>
        <v>1.0008497251055196E-4</v>
      </c>
      <c r="V458" s="240">
        <f t="shared" ca="1" si="871"/>
        <v>-5.3710912632942253E-5</v>
      </c>
      <c r="W458" s="240">
        <f t="shared" ca="1" si="872"/>
        <v>-2.2285028916412804E-5</v>
      </c>
      <c r="X458" s="240">
        <f t="shared" ca="1" si="873"/>
        <v>8.599064700534441E-5</v>
      </c>
      <c r="Y458" s="240">
        <f t="shared" ca="1" si="874"/>
        <v>-1.0227192159304725E-4</v>
      </c>
      <c r="Z458" s="240">
        <f t="shared" ca="1" si="875"/>
        <v>6.2149634757866621E-5</v>
      </c>
      <c r="AA458" s="240">
        <f t="shared" ca="1" si="876"/>
        <v>1.2248538233279128E-5</v>
      </c>
      <c r="AB458" s="240">
        <f t="shared" ca="1" si="877"/>
        <v>-7.9891570929610959E-5</v>
      </c>
      <c r="AC458" s="240">
        <f t="shared" ca="1" si="878"/>
        <v>1.0347393616308221E-4</v>
      </c>
      <c r="AD458" s="240">
        <f t="shared" ca="1" si="879"/>
        <v>-6.9989821925626474E-5</v>
      </c>
      <c r="AE458" s="240">
        <f t="shared" ca="1" si="880"/>
        <v>-2.0940874312268776E-6</v>
      </c>
      <c r="AF458" s="240">
        <f t="shared" ca="1" si="881"/>
        <v>7.3023095352649261E-5</v>
      </c>
      <c r="AG458" s="240">
        <f t="shared" ca="1" si="882"/>
        <v>-1.0367944016325941E-4</v>
      </c>
      <c r="AH458" s="240">
        <f t="shared" ca="1" si="883"/>
        <v>7.715596884791352E-5</v>
      </c>
      <c r="AI458" s="240">
        <f t="shared" ca="1" si="884"/>
        <v>-8.0805305775327204E-6</v>
      </c>
      <c r="AJ458" s="240">
        <f t="shared" ca="1" si="885"/>
        <v>-6.545136744895815E-5</v>
      </c>
      <c r="AK458" s="240">
        <f t="shared" ca="1" si="886"/>
        <v>1.0288645447771713E-4</v>
      </c>
      <c r="AL458" s="240">
        <f t="shared" ca="1" si="887"/>
        <v>-8.3579061612453238E-5</v>
      </c>
      <c r="AM458" s="240">
        <f t="shared" ca="1" si="888"/>
        <v>1.8177328659562614E-5</v>
      </c>
      <c r="AN458" s="240">
        <f t="shared" ca="1" si="889"/>
        <v>5.7249307097375504E-5</v>
      </c>
      <c r="AO458" s="240">
        <f t="shared" ca="1" si="890"/>
        <v>-1.0110261599209747E-4</v>
      </c>
      <c r="AP458" s="240">
        <f t="shared" ca="1" si="891"/>
        <v>8.9197242324702317E-5</v>
      </c>
      <c r="AQ458" s="240">
        <f t="shared" ca="1" si="892"/>
        <v>-2.8099069129863743E-5</v>
      </c>
      <c r="AR458" s="240">
        <f t="shared" ca="1" si="893"/>
        <v>-4.8495904622791676E-5</v>
      </c>
      <c r="AS458" s="240">
        <f t="shared" ca="1" si="894"/>
        <v>9.8345104046161777E-5</v>
      </c>
      <c r="AT458" s="240">
        <f t="shared" ca="1" si="895"/>
        <v>-9.3956404833191214E-5</v>
      </c>
      <c r="AU458" s="240">
        <f t="shared" ca="1" si="896"/>
        <v>3.7750200203929209E-5</v>
      </c>
      <c r="AV458" s="240">
        <f t="shared" ca="1" si="897"/>
        <v>3.9275460076130926E-5</v>
      </c>
      <c r="AW458" s="240">
        <f t="shared" ca="1" si="898"/>
        <v>-9.4640474987359546E-5</v>
      </c>
      <c r="AX458" s="240">
        <f t="shared" ca="1" si="899"/>
        <v>9.7810715801341174E-5</v>
      </c>
      <c r="AY458" s="240">
        <f t="shared" ca="1" si="900"/>
        <v>-4.7037776213673636E-5</v>
      </c>
      <c r="AZ458" s="240">
        <f t="shared" ca="1" si="901"/>
        <v>-2.9676771378787978E-5</v>
      </c>
      <c r="BA458" s="240">
        <f t="shared" ca="1" si="902"/>
        <v>9.0024406418682228E-5</v>
      </c>
      <c r="BB458" s="240">
        <f t="shared" ca="1" si="903"/>
        <v>-1.0072305610754858E-4</v>
      </c>
      <c r="BC458" s="240">
        <f t="shared" ca="1" si="904"/>
        <v>5.5872352725015004E-5</v>
      </c>
      <c r="BD458" s="240">
        <f t="shared" ca="1" si="905"/>
        <v>1.9792279150092442E-5</v>
      </c>
      <c r="BE458" s="240">
        <f t="shared" ca="1" si="906"/>
        <v>-8.4541353603847282E-5</v>
      </c>
      <c r="BF458" s="240">
        <f t="shared" ca="1" si="907"/>
        <v>1.0266537832261688E-4</v>
      </c>
      <c r="BG458" s="240">
        <f t="shared" ca="1" si="908"/>
        <v>-6.4168847936680885E-5</v>
      </c>
      <c r="BH458" s="240">
        <f t="shared" ca="1" si="909"/>
        <v>-9.7171764536225996E-6</v>
      </c>
      <c r="BI458" s="240">
        <f t="shared" ca="1" si="910"/>
        <v>7.8244121338801533E-5</v>
      </c>
      <c r="BJ458" s="240">
        <f t="shared" ca="1" si="911"/>
        <v>-1.0361897682183349E-4</v>
      </c>
      <c r="BK458" s="240">
        <f t="shared" ca="1" si="912"/>
        <v>7.1847362064454893E-5</v>
      </c>
      <c r="BL458" s="240">
        <f t="shared" ca="1" si="913"/>
        <v>-4.5150796404606962E-7</v>
      </c>
      <c r="BM458" s="240">
        <f t="shared" ca="1" si="914"/>
        <v>-7.1193355412675453E-5</v>
      </c>
      <c r="BN458" s="240">
        <f t="shared" ca="1" si="915"/>
        <v>1.0357466793036153E-4</v>
      </c>
      <c r="BO458" s="240">
        <f t="shared" ca="1" si="916"/>
        <v>-7.8833946819786022E-5</v>
      </c>
      <c r="BP458" s="240">
        <f t="shared" ca="1" si="917"/>
        <v>1.0615844113201616E-5</v>
      </c>
      <c r="BQ458" s="240">
        <f t="shared" ca="1" si="918"/>
        <v>6.3456958555680669E-5</v>
      </c>
      <c r="BR458" s="240">
        <f t="shared" ca="1" si="919"/>
        <v>-1.0253287836704717E-4</v>
      </c>
      <c r="BS458" s="240">
        <f t="shared" ca="1" si="920"/>
        <v>8.5061317572223527E-5</v>
      </c>
      <c r="BT458" s="240">
        <f t="shared" ca="1" si="921"/>
        <v>-2.0677943880333433E-5</v>
      </c>
      <c r="BU458" s="240">
        <f t="shared" ca="1" si="922"/>
        <v>-5.5109436498690332E-5</v>
      </c>
      <c r="BV458" s="240">
        <f t="shared" ca="1" si="923"/>
        <v>1.0050364113488525E-4</v>
      </c>
      <c r="BW458" s="240">
        <f t="shared" ca="1" si="924"/>
        <v>-9.0469501337192833E-5</v>
      </c>
      <c r="BX458" s="240">
        <f t="shared" ca="1" si="925"/>
        <v>3.0540903744186599E-5</v>
      </c>
      <c r="BY458" s="240">
        <f t="shared" ca="1" si="926"/>
        <v>4.6231180442335104E-5</v>
      </c>
      <c r="BZ458" s="240">
        <f t="shared" ca="1" si="927"/>
        <v>-9.7506498897715374E-5</v>
      </c>
      <c r="CA458" s="240">
        <f t="shared" ca="1" si="928"/>
        <v>9.5006414348626446E-5</v>
      </c>
      <c r="CB458" s="240">
        <f t="shared" ca="1" si="929"/>
        <v>-4.0109738009626947E-5</v>
      </c>
      <c r="CC458" s="240">
        <f t="shared" ca="1" si="930"/>
        <v>-3.6907692845786173E-5</v>
      </c>
      <c r="CD458" s="240">
        <f t="shared" ca="1" si="931"/>
        <v>9.3570315773687391E-5</v>
      </c>
      <c r="CE458" s="240">
        <f t="shared" ca="1" si="932"/>
        <v>-9.8628363654093632E-5</v>
      </c>
      <c r="CF458" s="240">
        <f t="shared" ca="1" si="933"/>
        <v>4.9292293571821395E-5</v>
      </c>
      <c r="CG458" s="240">
        <f t="shared" ca="1" si="934"/>
        <v>2.722876399133791E-5</v>
      </c>
      <c r="CH458" s="240">
        <f t="shared" ca="1" si="935"/>
        <v>-8.8732999358019979E-5</v>
      </c>
      <c r="CI458" s="240">
        <f t="shared" ca="1" si="936"/>
        <v>1.0130046790182386E-4</v>
      </c>
      <c r="CJ458" s="240">
        <f t="shared" ca="1" si="937"/>
        <v>-5.8000137401008079E-5</v>
      </c>
      <c r="CK458" s="240">
        <f t="shared" ca="1" si="938"/>
        <v>-1.7287607254893779E-5</v>
      </c>
      <c r="CL458" s="240">
        <f t="shared" ca="1" si="939"/>
        <v>8.3041135652143157E-5</v>
      </c>
      <c r="CM458" s="240">
        <f t="shared" ca="1" si="940"/>
        <v>-1.0299699326719035E-4</v>
      </c>
      <c r="CN458" s="240">
        <f t="shared" ca="1" si="941"/>
        <v>6.6149408200925298E-5</v>
      </c>
      <c r="CO458" s="240">
        <f t="shared" ca="1" si="942"/>
        <v>7.1799614102175776E-6</v>
      </c>
      <c r="CP458" s="240">
        <f t="shared" ca="1" si="943"/>
        <v>-7.6549540415035748E-5</v>
      </c>
      <c r="CQ458" s="240">
        <f t="shared" ca="1" si="944"/>
        <v>1.0370160128351053E-4</v>
      </c>
      <c r="CR458" s="240">
        <f t="shared" ca="1" si="945"/>
        <v>-7.366162403892268E-5</v>
      </c>
      <c r="CS458" s="240">
        <f t="shared" ca="1" si="946"/>
        <v>2.996831387805183E-6</v>
      </c>
      <c r="CT458" s="240">
        <f t="shared" ca="1" si="947"/>
        <v>6.9320731257494248E-5</v>
      </c>
      <c r="CU458" s="240">
        <f t="shared" ca="1" si="948"/>
        <v>-1.0340750619040862E-4</v>
      </c>
      <c r="CV458" s="240">
        <f t="shared" ca="1" si="949"/>
        <v>8.0464438169885406E-5</v>
      </c>
      <c r="CW458" s="240">
        <f t="shared" ca="1" si="950"/>
        <v>-1.3144763061325775E-5</v>
      </c>
      <c r="CX458" s="240">
        <f t="shared" ca="1" si="951"/>
        <v>-6.1424325563376618E-5</v>
      </c>
      <c r="CY458" s="240">
        <f t="shared" ca="1" si="952"/>
        <v>1.0211754028439999E-4</v>
      </c>
      <c r="CZ458" s="240">
        <f t="shared" ca="1" si="953"/>
        <v>-8.6492335774934181E-5</v>
      </c>
      <c r="DA458" s="240">
        <f t="shared" ca="1" si="954"/>
        <v>2.3166103480910308E-5</v>
      </c>
      <c r="DB458" s="240">
        <f t="shared" ca="1" si="955"/>
        <v>5.2936370036131669E-5</v>
      </c>
      <c r="DC458" s="240">
        <f t="shared" ca="1" si="956"/>
        <v>-9.984412664232735E-5</v>
      </c>
      <c r="DD458" s="240">
        <f t="shared" ca="1" si="957"/>
        <v>9.1687264904951834E-5</v>
      </c>
      <c r="DE458" s="240">
        <f t="shared" ca="1" si="958"/>
        <v>-3.2964341660093302E-5</v>
      </c>
      <c r="DF458" s="240">
        <f t="shared" ca="1" si="959"/>
        <v>-4.3938608327475258E-5</v>
      </c>
      <c r="DG458" s="240">
        <f t="shared" ca="1" si="960"/>
        <v>9.6609159480336878E-5</v>
      </c>
      <c r="DH458" s="240">
        <f t="shared" ca="1" si="961"/>
        <v>-9.5999195552577332E-5</v>
      </c>
      <c r="DI458" s="240">
        <f t="shared" ca="1" si="962"/>
        <v>4.2445115208947387E-5</v>
      </c>
      <c r="DJ458" s="240">
        <f t="shared" ca="1" si="963"/>
        <v>3.4517693801341406E-5</v>
      </c>
      <c r="DK458" s="240">
        <f t="shared" ca="1" si="964"/>
        <v>-9.2443793300613347E-5</v>
      </c>
      <c r="DL458" s="240">
        <f t="shared" ca="1" si="965"/>
        <v>9.9386601468532911E-5</v>
      </c>
      <c r="DM458" s="240">
        <f t="shared" ca="1" si="966"/>
        <v>-5.1517119095476511E-5</v>
      </c>
      <c r="DN458" s="240">
        <f t="shared" ca="1" si="967"/>
        <v>-2.4764355014609963E-5</v>
      </c>
      <c r="DO458" s="240">
        <f t="shared" ca="1" si="968"/>
        <v>8.7388142856484249E-5</v>
      </c>
      <c r="DP458" s="240">
        <f t="shared" ca="1" si="969"/>
        <v>-1.0181686008210297E-4</v>
      </c>
      <c r="DQ458" s="240">
        <f t="shared" ca="1" si="970"/>
        <v>6.0092984962999251E-5</v>
      </c>
      <c r="DR458" s="240">
        <f t="shared" ca="1" si="971"/>
        <v>1.4772521951508587E-5</v>
      </c>
      <c r="DS458" s="240">
        <f t="shared" ca="1" si="972"/>
        <v>-8.1490896825432067E-5</v>
      </c>
      <c r="DT458" s="240">
        <f t="shared" ca="1" si="973"/>
        <v>1.0326656667432599E-4</v>
      </c>
      <c r="DU458" s="240">
        <f t="shared" ca="1" si="974"/>
        <v>-6.8090122535156332E-5</v>
      </c>
      <c r="DV458" s="240">
        <f t="shared" ca="1" si="975"/>
        <v>-4.6384214265380336E-6</v>
      </c>
      <c r="DW458" s="240">
        <f t="shared" ca="1" si="976"/>
        <v>7.4808848910491618E-5</v>
      </c>
      <c r="DX458" s="240">
        <f t="shared" ca="1" si="977"/>
        <v>-1.0372175977822699E-4</v>
      </c>
      <c r="DY458" s="240">
        <f t="shared" ca="1" si="978"/>
        <v>7.5431515005452919E-5</v>
      </c>
      <c r="DZ458" s="240">
        <f t="shared" ca="1" si="979"/>
        <v>-5.5403496323950246E-6</v>
      </c>
      <c r="EA458" s="240">
        <f t="shared" ca="1" si="980"/>
        <v>-6.740635088587046E-5</v>
      </c>
      <c r="EB458" s="240">
        <f t="shared" ca="1" si="981"/>
        <v>1.0317805563538262E-4</v>
      </c>
      <c r="EC458" s="240">
        <f t="shared" ca="1" si="982"/>
        <v>-8.2046460751190382E-5</v>
      </c>
      <c r="ED458" s="240">
        <f t="shared" ca="1" si="983"/>
        <v>1.566576409569907E-5</v>
      </c>
      <c r="EE458" s="240">
        <f t="shared" ca="1" si="984"/>
        <v>5.9354692854159057E-5</v>
      </c>
      <c r="EF458" s="240">
        <f t="shared" ca="1" si="985"/>
        <v>-1.0164069041390623E-4</v>
      </c>
      <c r="EG458" s="240">
        <f t="shared" ca="1" si="986"/>
        <v>8.7871254228732439E-5</v>
      </c>
      <c r="EH458" s="240">
        <f t="shared" ca="1" si="987"/>
        <v>-2.564030868698383E-5</v>
      </c>
      <c r="EI458" s="240">
        <f t="shared" ca="1" si="988"/>
        <v>-5.0731416683681604E-5</v>
      </c>
      <c r="EJ458" s="240">
        <f t="shared" ca="1" si="989"/>
        <v>9.9124469781291743E-5</v>
      </c>
      <c r="EK458" s="240">
        <f t="shared" ca="1" si="990"/>
        <v>-9.2849799492738443E-5</v>
      </c>
      <c r="EL458" s="240">
        <f t="shared" ca="1" si="991"/>
        <v>3.5367923089200098E-5</v>
      </c>
      <c r="EM458" s="240">
        <f t="shared" ca="1" si="992"/>
        <v>4.1619569237932015E-5</v>
      </c>
      <c r="EN458" s="240">
        <f t="shared" ca="1" si="993"/>
        <v>-9.5653626317736702E-5</v>
      </c>
      <c r="EO458" s="240">
        <f t="shared" ca="1" si="994"/>
        <v>9.6934150430768445E-5</v>
      </c>
      <c r="EP458" s="240">
        <f t="shared" ca="1" si="995"/>
        <v>-4.4754925057988373E-5</v>
      </c>
      <c r="EQ458" s="240">
        <f t="shared" ca="1" si="996"/>
        <v>-3.2106902588850462E-5</v>
      </c>
      <c r="ER458" s="240">
        <f t="shared" ca="1" si="997"/>
        <v>9.1261586143148401E-5</v>
      </c>
      <c r="ES458" s="240">
        <f t="shared" ca="1" si="998"/>
        <v>-1.0008497251055115E-4</v>
      </c>
      <c r="ET458" s="240">
        <f t="shared" ca="1" si="999"/>
        <v>5.3710912632942768E-5</v>
      </c>
      <c r="EU458" s="240">
        <f t="shared" ca="1" si="1000"/>
        <v>2.2285028916414376E-5</v>
      </c>
      <c r="EV458" s="240">
        <f t="shared" ca="1" si="1001"/>
        <v>-8.5990647005346565E-5</v>
      </c>
      <c r="EW458" s="240">
        <f t="shared" ca="1" si="1002"/>
        <v>1.0227192159304736E-4</v>
      </c>
      <c r="EX458" s="240">
        <f t="shared" ca="1" si="1003"/>
        <v>-6.2149634757865333E-5</v>
      </c>
      <c r="EY458" s="240">
        <f t="shared" ca="1" si="1004"/>
        <v>-1.2248538233282911E-5</v>
      </c>
      <c r="EZ458" s="240">
        <f t="shared" ca="1" si="1005"/>
        <v>7.9891570929610566E-5</v>
      </c>
      <c r="FA458" s="240">
        <f t="shared" ca="1" si="1006"/>
        <v>-1.0347393616308212E-4</v>
      </c>
      <c r="FB458" s="240">
        <f t="shared" ca="1" si="1007"/>
        <v>6.9989821925623655E-5</v>
      </c>
      <c r="FC458" s="240">
        <f t="shared" ca="1" si="1008"/>
        <v>2.094087431227003E-6</v>
      </c>
      <c r="FD458" s="240">
        <f t="shared" ca="1" si="1009"/>
        <v>-7.3023095352650928E-5</v>
      </c>
      <c r="FE458" s="240">
        <f t="shared" ca="1" si="1010"/>
        <v>1.0367944016325951E-4</v>
      </c>
      <c r="FF458" s="240">
        <f t="shared" ca="1" si="1011"/>
        <v>-7.7155968847913926E-5</v>
      </c>
      <c r="FG458" s="240">
        <f t="shared" ca="1" si="1012"/>
        <v>8.0805305775303911E-6</v>
      </c>
      <c r="FH458" s="240">
        <f t="shared" ca="1" si="1013"/>
        <v>6.5451367448961118E-5</v>
      </c>
      <c r="FI458" s="240">
        <f t="shared" ca="1" si="1014"/>
        <v>-1.0288645447771722E-4</v>
      </c>
      <c r="FJ458" s="240">
        <f t="shared" ca="1" si="1015"/>
        <v>8.3579061612451856E-5</v>
      </c>
      <c r="FK458" s="240">
        <f t="shared" ca="1" si="1016"/>
        <v>-1.817732865955886E-5</v>
      </c>
      <c r="FL458" s="240">
        <f t="shared" ca="1" si="1017"/>
        <v>-5.7249307097376222E-5</v>
      </c>
      <c r="FM458" s="240">
        <f t="shared" ca="1" si="1018"/>
        <v>1.01102615992098E-4</v>
      </c>
      <c r="FN458" s="240">
        <f t="shared" ca="1" si="1019"/>
        <v>-8.9197242324699633E-5</v>
      </c>
      <c r="FO458" s="240">
        <f t="shared" ca="1" si="1020"/>
        <v>2.8099069129862912E-5</v>
      </c>
      <c r="FP458" s="240">
        <f t="shared" ca="1" si="1021"/>
        <v>4.8495904622793743E-5</v>
      </c>
      <c r="FQ458" s="240">
        <f t="shared" ca="1" si="1022"/>
        <v>-9.8345104046163444E-5</v>
      </c>
      <c r="FR458" s="240">
        <f t="shared" ca="1" si="1023"/>
        <v>9.3956404833190862E-5</v>
      </c>
      <c r="FS458" s="240">
        <f t="shared" ca="1" si="1024"/>
        <v>-3.7750200203927027E-5</v>
      </c>
      <c r="FT458" s="240">
        <f t="shared" ca="1" si="1025"/>
        <v>-3.9275460076135825E-5</v>
      </c>
      <c r="FU458" s="240">
        <f t="shared" ca="1" si="1026"/>
        <v>9.4640474987359912E-5</v>
      </c>
      <c r="FV458" s="240">
        <f t="shared" ca="1" si="1027"/>
        <v>-9.7810715801340402E-5</v>
      </c>
      <c r="FW458" s="240">
        <f t="shared" ca="1" si="1028"/>
        <v>4.7037776213668919E-5</v>
      </c>
      <c r="FX458" s="240">
        <f t="shared" ca="1" si="1029"/>
        <v>2.9676771378788808E-5</v>
      </c>
      <c r="FY458" s="240">
        <f t="shared" ca="1" si="1030"/>
        <v>-9.0024406418684125E-5</v>
      </c>
      <c r="FZ458" s="240">
        <f t="shared" ca="1" si="1031"/>
        <v>1.0072305610754731E-4</v>
      </c>
      <c r="GA458" s="240">
        <f t="shared" ca="1" si="1032"/>
        <v>-5.5872352725014279E-5</v>
      </c>
      <c r="GB458" s="240">
        <f t="shared" ca="1" si="1033"/>
        <v>-1.9792279150096182E-5</v>
      </c>
      <c r="GC458" s="240">
        <f t="shared" ca="1" si="1034"/>
        <v>8.454135360384693E-5</v>
      </c>
      <c r="GD458" s="240">
        <f t="shared" ca="1" si="1035"/>
        <v>-1.0266537832261655E-4</v>
      </c>
      <c r="GE458" s="240">
        <f t="shared" ca="1" si="1036"/>
        <v>6.4168847936677876E-5</v>
      </c>
      <c r="GF458" s="240">
        <f t="shared" ca="1" si="1037"/>
        <v>9.7171764536219949E-6</v>
      </c>
      <c r="GG458" s="240">
        <f t="shared" ca="1" si="1038"/>
        <v>-7.8244121338803065E-5</v>
      </c>
      <c r="GH458" s="240">
        <f t="shared" ca="1" si="1039"/>
        <v>1.0361897682183336E-4</v>
      </c>
      <c r="GI458" s="240">
        <f t="shared" ca="1" si="1040"/>
        <v>-7.184736206445534E-5</v>
      </c>
      <c r="GJ458" s="240">
        <f t="shared" ca="1" si="1041"/>
        <v>4.515079640437335E-7</v>
      </c>
      <c r="GK458" s="240">
        <f t="shared" ca="1" si="1042"/>
        <v>7.1193355412679289E-5</v>
      </c>
      <c r="GL458" s="240">
        <f t="shared" ca="1" si="1043"/>
        <v>-1.0357466793036149E-4</v>
      </c>
      <c r="GM458" s="240">
        <f t="shared" ca="1" si="1044"/>
        <v>7.8833946819784504E-5</v>
      </c>
      <c r="GN458" s="240">
        <f t="shared" ca="1" si="1045"/>
        <v>-1.0615844113196359E-5</v>
      </c>
      <c r="GO458" s="240">
        <f t="shared" ca="1" si="1046"/>
        <v>-6.3456958555680208E-5</v>
      </c>
      <c r="GP458" s="240">
        <f t="shared" ca="1" si="1047"/>
        <v>1.0253287836704753E-4</v>
      </c>
      <c r="GQ458" s="240">
        <f t="shared" ca="1" si="1048"/>
        <v>-8.5061317572220492E-5</v>
      </c>
      <c r="GR458" s="240">
        <f t="shared" ca="1" si="1049"/>
        <v>2.0677943880334029E-5</v>
      </c>
      <c r="GS458" s="240">
        <f t="shared" ca="1" si="1050"/>
        <v>5.5109436498692311E-5</v>
      </c>
      <c r="GT458" s="240">
        <f t="shared" ca="1" si="1051"/>
        <v>-1.0050364113488656E-4</v>
      </c>
      <c r="GU458" s="240">
        <f t="shared" ca="1" si="1052"/>
        <v>9.0469501337193131E-5</v>
      </c>
      <c r="GV458" s="240">
        <f t="shared" ca="1" si="1053"/>
        <v>-3.0540903744184356E-5</v>
      </c>
      <c r="GW458" s="240">
        <f t="shared" ca="1" si="1054"/>
        <v>-4.6231180442339847E-5</v>
      </c>
      <c r="GX458" s="240">
        <f t="shared" ca="1" si="1055"/>
        <v>9.750649889771616E-5</v>
      </c>
      <c r="GY458" s="240">
        <f t="shared" ca="1" si="1056"/>
        <v>-9.5006414348625497E-5</v>
      </c>
      <c r="GZ458" s="240">
        <f t="shared" ca="1" si="1057"/>
        <v>4.0109738009622075E-5</v>
      </c>
      <c r="HA458" s="240">
        <f t="shared" ca="1" si="1058"/>
        <v>3.6907692845788355E-5</v>
      </c>
      <c r="HB458" s="240">
        <f t="shared" ca="1" si="1059"/>
        <v>-9.3570315773688393E-5</v>
      </c>
      <c r="HC458" s="240">
        <f t="shared" ca="1" si="1060"/>
        <v>9.8628363654092006E-5</v>
      </c>
      <c r="HD458" s="240">
        <f t="shared" ca="1" si="1061"/>
        <v>-4.9292293571819342E-5</v>
      </c>
      <c r="HE458" s="240">
        <f t="shared" ca="1" si="1062"/>
        <v>-2.722876399134016E-5</v>
      </c>
      <c r="HF458" s="240">
        <f t="shared" ca="1" si="1063"/>
        <v>8.8732999358019654E-5</v>
      </c>
      <c r="HG458" s="240">
        <f t="shared" ca="1" si="1064"/>
        <v>-1.0130046790182336E-4</v>
      </c>
      <c r="HH458" s="240">
        <f t="shared" ca="1" si="1065"/>
        <v>5.8000137401006134E-5</v>
      </c>
      <c r="HI458" s="240">
        <f t="shared" ca="1" si="1066"/>
        <v>1.7287607254893176E-5</v>
      </c>
      <c r="HJ458" s="240">
        <f t="shared" ca="1" si="1067"/>
        <v>-8.3041135652144567E-5</v>
      </c>
      <c r="HK458" s="240">
        <f t="shared" ca="1" si="1068"/>
        <v>1.0299699326719008E-4</v>
      </c>
      <c r="HL458" s="240">
        <f t="shared" ca="1" si="1069"/>
        <v>-6.6149408200925772E-5</v>
      </c>
      <c r="HM458" s="240">
        <f t="shared" ca="1" si="1070"/>
        <v>-7.1799614102199121E-6</v>
      </c>
      <c r="HN458" s="240">
        <f t="shared" ca="1" si="1071"/>
        <v>7.654954041503732E-5</v>
      </c>
      <c r="HO458" s="240">
        <f t="shared" ca="1" si="1072"/>
        <v>-1.0370160128351041E-4</v>
      </c>
      <c r="HP458" s="240">
        <f t="shared" ca="1" si="1073"/>
        <v>7.3661624038916893E-5</v>
      </c>
      <c r="HQ458" s="240">
        <f t="shared" ca="1" si="1074"/>
        <v>-2.9968313878057929E-6</v>
      </c>
      <c r="HR458" s="240">
        <f t="shared" ca="1" si="1075"/>
        <v>-6.9320731257493788E-5</v>
      </c>
      <c r="HS458" s="240">
        <f t="shared" ca="1" si="1076"/>
        <v>1.034075061904088E-4</v>
      </c>
      <c r="HT458" s="240">
        <f t="shared" ca="1" si="1077"/>
        <v>-8.0464438169882072E-5</v>
      </c>
      <c r="HU458" s="240">
        <f t="shared" ca="1" si="1078"/>
        <v>1.3144763061320532E-5</v>
      </c>
      <c r="HV458" s="240">
        <f t="shared" ca="1" si="1079"/>
        <v>6.1424325563383259E-5</v>
      </c>
      <c r="HW458" s="240">
        <f t="shared" ca="1" si="1080"/>
        <v>-1.0211754028439987E-4</v>
      </c>
      <c r="HX458" s="240">
        <f t="shared" ca="1" si="1081"/>
        <v>8.649233577493452E-5</v>
      </c>
      <c r="HY458" s="240">
        <f t="shared" ca="1" si="1082"/>
        <v>-2.3166103480908031E-5</v>
      </c>
      <c r="HZ458" s="240">
        <f t="shared" ca="1" si="1083"/>
        <v>-5.2936370036136209E-5</v>
      </c>
      <c r="IA458" s="240">
        <f t="shared" ca="1" si="1084"/>
        <v>9.9844126642328773E-5</v>
      </c>
      <c r="IB458" s="240">
        <f t="shared" ca="1" si="1085"/>
        <v>-9.1687264904953501E-5</v>
      </c>
      <c r="IC458" s="240">
        <f t="shared" ca="1" si="1086"/>
        <v>3.2964341660093885E-5</v>
      </c>
      <c r="ID458" s="240">
        <f t="shared" ca="1" si="1087"/>
        <v>4.3938608327477379E-5</v>
      </c>
      <c r="IE458" s="240">
        <f t="shared" ca="1" si="1088"/>
        <v>9.161055422469084E-7</v>
      </c>
      <c r="IF458" s="240">
        <f t="shared" ca="1" si="1089"/>
        <v>9.5999195552575313E-5</v>
      </c>
      <c r="IG458" s="240">
        <f t="shared" ca="1" si="1090"/>
        <v>-4.2445115208939873E-5</v>
      </c>
      <c r="IH458" s="240">
        <f t="shared" ca="1" si="1091"/>
        <v>-3.4517693801338058E-5</v>
      </c>
      <c r="II458" s="240">
        <f t="shared" ca="1" si="1092"/>
        <v>9.2443793300611734E-5</v>
      </c>
      <c r="IJ458" s="240">
        <f t="shared" ca="1" si="1093"/>
        <v>-9.9386601468532247E-5</v>
      </c>
      <c r="IK458" s="240">
        <f t="shared" ca="1" si="1094"/>
        <v>5.1517119095474485E-5</v>
      </c>
      <c r="IL458" s="240">
        <f t="shared" ca="1" si="1095"/>
        <v>2.476435501461223E-5</v>
      </c>
      <c r="IM458" s="240">
        <f t="shared" ca="1" si="1096"/>
        <v>-8.7388142856488694E-5</v>
      </c>
      <c r="IN458" s="240">
        <f t="shared" ca="1" si="1097"/>
        <v>1.0181686008210366E-4</v>
      </c>
      <c r="IO458" s="240">
        <f t="shared" ca="1" si="1098"/>
        <v>-6.009298496299734E-5</v>
      </c>
      <c r="IP458" s="240">
        <f t="shared" ca="1" si="1099"/>
        <v>-1.4772521951510902E-5</v>
      </c>
      <c r="IQ458" s="240">
        <f t="shared" ca="1" si="1100"/>
        <v>8.1490896825433504E-5</v>
      </c>
      <c r="IR458" s="240">
        <f t="shared" ca="1" si="1101"/>
        <v>-1.0326656667432522E-4</v>
      </c>
      <c r="IS458" s="240">
        <f t="shared" ca="1" si="1102"/>
        <v>6.8090122535150111E-5</v>
      </c>
      <c r="IT458" s="240">
        <f t="shared" ca="1" si="1103"/>
        <v>4.6384214265344794E-6</v>
      </c>
      <c r="IU458" s="240">
        <f t="shared" ca="1" si="1104"/>
        <v>-7.4808848910493258E-5</v>
      </c>
      <c r="IV458" s="240">
        <f t="shared" ca="1" si="1105"/>
        <v>1.0372175977822699E-4</v>
      </c>
      <c r="IW458" s="240">
        <f t="shared" ca="1" si="1106"/>
        <v>-7.543151500545132E-5</v>
      </c>
      <c r="IX458" s="240">
        <f t="shared" ca="1" si="1107"/>
        <v>5.5403496323868033E-6</v>
      </c>
      <c r="IY458" s="240">
        <f t="shared" ca="1" si="1108"/>
        <v>6.7406350885876722E-5</v>
      </c>
      <c r="IZ458" s="240">
        <f t="shared" ca="1" si="1109"/>
        <v>-1.0317805563538224E-4</v>
      </c>
      <c r="JA458" s="240">
        <f t="shared" ca="1" si="1110"/>
        <v>8.2046460751188945E-5</v>
      </c>
      <c r="JB458" s="240">
        <f t="shared" ca="1" si="1111"/>
        <v>-1.5665764095696759E-5</v>
      </c>
    </row>
    <row r="459" spans="2:262">
      <c r="B459" s="248">
        <v>98</v>
      </c>
      <c r="C459" s="247">
        <f t="shared" si="1112"/>
        <v>1.9140625000000013E-3</v>
      </c>
      <c r="D459" s="244">
        <f t="shared" ca="1" si="855"/>
        <v>11.47236831396182</v>
      </c>
      <c r="E459" s="243">
        <f ca="1">CZ361</f>
        <v>-0.52763168603818011</v>
      </c>
      <c r="F459" s="242">
        <v>98</v>
      </c>
      <c r="G459" s="240">
        <f t="shared" ca="1" si="856"/>
        <v>-2.8950519145236659E-5</v>
      </c>
      <c r="H459" s="240">
        <f t="shared" ca="1" si="857"/>
        <v>1.4954325009683796E-4</v>
      </c>
      <c r="I459" s="240">
        <f t="shared" ca="1" si="858"/>
        <v>-1.9265795975174368E-4</v>
      </c>
      <c r="J459" s="240">
        <f t="shared" ca="1" si="859"/>
        <v>1.3595701407645173E-4</v>
      </c>
      <c r="K459" s="240">
        <f t="shared" ca="1" si="860"/>
        <v>-8.817045407950302E-6</v>
      </c>
      <c r="L459" s="240">
        <f t="shared" ca="1" si="861"/>
        <v>-1.2289101464179887E-4</v>
      </c>
      <c r="M459" s="240">
        <f t="shared" ca="1" si="862"/>
        <v>1.9092951659765739E-4</v>
      </c>
      <c r="N459" s="240">
        <f t="shared" ca="1" si="863"/>
        <v>-1.6004786573122618E-4</v>
      </c>
      <c r="O459" s="240">
        <f t="shared" ca="1" si="864"/>
        <v>4.6245775850765593E-5</v>
      </c>
      <c r="P459" s="240">
        <f t="shared" ca="1" si="865"/>
        <v>9.1516146412150181E-5</v>
      </c>
      <c r="Q459" s="240">
        <f t="shared" ca="1" si="866"/>
        <v>-1.818637591952297E-4</v>
      </c>
      <c r="R459" s="240">
        <f t="shared" ca="1" si="867"/>
        <v>1.7798816766182682E-4</v>
      </c>
      <c r="S459" s="240">
        <f t="shared" ca="1" si="868"/>
        <v>-8.1897307062565891E-5</v>
      </c>
      <c r="T459" s="240">
        <f t="shared" ca="1" si="869"/>
        <v>-5.662436399872975E-5</v>
      </c>
      <c r="U459" s="241">
        <f t="shared" ca="1" si="870"/>
        <v>1.6580907951730021E-4</v>
      </c>
      <c r="V459" s="240">
        <f t="shared" ca="1" si="871"/>
        <v>-1.8908848412609792E-4</v>
      </c>
      <c r="W459" s="240">
        <f t="shared" ca="1" si="872"/>
        <v>1.1440157069249018E-4</v>
      </c>
      <c r="X459" s="240">
        <f t="shared" ca="1" si="873"/>
        <v>1.9556539032145986E-5</v>
      </c>
      <c r="Y459" s="240">
        <f t="shared" ca="1" si="874"/>
        <v>-1.4338244990032474E-4</v>
      </c>
      <c r="Z459" s="240">
        <f t="shared" ca="1" si="875"/>
        <v>1.9292223618744674E-4</v>
      </c>
      <c r="AA459" s="240">
        <f t="shared" ca="1" si="876"/>
        <v>-1.4250944611784316E-4</v>
      </c>
      <c r="AB459" s="240">
        <f t="shared" ca="1" si="877"/>
        <v>1.8262832762008327E-5</v>
      </c>
      <c r="AC459" s="240">
        <f t="shared" ca="1" si="878"/>
        <v>1.1544571314348318E-4</v>
      </c>
      <c r="AD459" s="240">
        <f t="shared" ca="1" si="879"/>
        <v>-1.8934209490414856E-4</v>
      </c>
      <c r="AE459" s="240">
        <f t="shared" ca="1" si="880"/>
        <v>1.6514076344910475E-4</v>
      </c>
      <c r="AF459" s="240">
        <f t="shared" ca="1" si="881"/>
        <v>-5.5380374135034607E-5</v>
      </c>
      <c r="AG459" s="240">
        <f t="shared" ca="1" si="882"/>
        <v>-8.3072462373240532E-5</v>
      </c>
      <c r="AH459" s="240">
        <f t="shared" ca="1" si="883"/>
        <v>1.7848564309795443E-4</v>
      </c>
      <c r="AI459" s="240">
        <f t="shared" ca="1" si="884"/>
        <v>-1.8142581385302461E-4</v>
      </c>
      <c r="AJ459" s="240">
        <f t="shared" ca="1" si="885"/>
        <v>9.0369678787723093E-5</v>
      </c>
      <c r="AK459" s="240">
        <f t="shared" ca="1" si="886"/>
        <v>4.7506783461566689E-5</v>
      </c>
      <c r="AL459" s="240">
        <f t="shared" ca="1" si="887"/>
        <v>-1.607700881234073E-4</v>
      </c>
      <c r="AM459" s="240">
        <f t="shared" ca="1" si="888"/>
        <v>1.9073877197534186E-4</v>
      </c>
      <c r="AN459" s="240">
        <f t="shared" ca="1" si="889"/>
        <v>-1.218861273644969E-4</v>
      </c>
      <c r="AO459" s="240">
        <f t="shared" ca="1" si="890"/>
        <v>-1.0115445503575891E-5</v>
      </c>
      <c r="AP459" s="240">
        <f t="shared" ca="1" si="891"/>
        <v>1.3687622882318159E-4</v>
      </c>
      <c r="AQ459" s="240">
        <f t="shared" ca="1" si="892"/>
        <v>-1.9272174605818217E-4</v>
      </c>
      <c r="AR459" s="240">
        <f t="shared" ca="1" si="893"/>
        <v>1.4871856042118311E-4</v>
      </c>
      <c r="AS459" s="240">
        <f t="shared" ca="1" si="894"/>
        <v>-2.7664623352307446E-5</v>
      </c>
      <c r="AT459" s="240">
        <f t="shared" ca="1" si="895"/>
        <v>-1.0772229281035437E-4</v>
      </c>
      <c r="AU459" s="240">
        <f t="shared" ca="1" si="896"/>
        <v>1.8729853151960672E-4</v>
      </c>
      <c r="AV459" s="240">
        <f t="shared" ca="1" si="897"/>
        <v>-1.6983582260321267E-4</v>
      </c>
      <c r="AW459" s="240">
        <f t="shared" ca="1" si="898"/>
        <v>6.4381556247263818E-5</v>
      </c>
      <c r="AX459" s="240">
        <f t="shared" ca="1" si="899"/>
        <v>7.4428649496185444E-5</v>
      </c>
      <c r="AY459" s="240">
        <f t="shared" ca="1" si="900"/>
        <v>-1.7467753945296036E-4</v>
      </c>
      <c r="AZ459" s="240">
        <f t="shared" ca="1" si="901"/>
        <v>1.8442638936762718E-4</v>
      </c>
      <c r="BA459" s="240">
        <f t="shared" ca="1" si="902"/>
        <v>-9.86243420412305E-5</v>
      </c>
      <c r="BB459" s="240">
        <f t="shared" ca="1" si="903"/>
        <v>-3.827475492194327E-5</v>
      </c>
      <c r="BC459" s="240">
        <f t="shared" ca="1" si="904"/>
        <v>1.553437875054286E-4</v>
      </c>
      <c r="BD459" s="240">
        <f t="shared" ca="1" si="905"/>
        <v>-1.9192955341615402E-4</v>
      </c>
      <c r="BE459" s="240">
        <f t="shared" ca="1" si="906"/>
        <v>1.290770496797208E-4</v>
      </c>
      <c r="BF459" s="240">
        <f t="shared" ca="1" si="907"/>
        <v>6.499829807806351E-7</v>
      </c>
      <c r="BG459" s="240">
        <f t="shared" ca="1" si="908"/>
        <v>-1.3004026092186275E-4</v>
      </c>
      <c r="BH459" s="240">
        <f t="shared" ca="1" si="909"/>
        <v>1.9205697236223231E-4</v>
      </c>
      <c r="BI459" s="240">
        <f t="shared" ca="1" si="910"/>
        <v>-1.5456939868626111E-4</v>
      </c>
      <c r="BJ459" s="240">
        <f t="shared" ca="1" si="911"/>
        <v>3.6999767441816045E-5</v>
      </c>
      <c r="BK459" s="240">
        <f t="shared" ca="1" si="912"/>
        <v>9.9739360038490451E-5</v>
      </c>
      <c r="BL459" s="240">
        <f t="shared" ca="1" si="913"/>
        <v>-1.8480374956722154E-4</v>
      </c>
      <c r="BM459" s="240">
        <f t="shared" ca="1" si="914"/>
        <v>1.7412173238480887E-4</v>
      </c>
      <c r="BN459" s="240">
        <f t="shared" ca="1" si="915"/>
        <v>-7.3227637551337633E-5</v>
      </c>
      <c r="BO459" s="240">
        <f t="shared" ca="1" si="916"/>
        <v>-6.5605531483311767E-5</v>
      </c>
      <c r="BP459" s="240">
        <f t="shared" ca="1" si="917"/>
        <v>1.7044862231547749E-4</v>
      </c>
      <c r="BQ459" s="240">
        <f t="shared" ca="1" si="918"/>
        <v>-1.8698266555639844E-4</v>
      </c>
      <c r="BR459" s="240">
        <f t="shared" ca="1" si="919"/>
        <v>1.0664141061628851E-4</v>
      </c>
      <c r="BS459" s="240">
        <f t="shared" ca="1" si="920"/>
        <v>2.8950519145240345E-5</v>
      </c>
      <c r="BT459" s="240">
        <f t="shared" ca="1" si="921"/>
        <v>-1.4954325009684065E-4</v>
      </c>
      <c r="BU459" s="240">
        <f t="shared" ca="1" si="922"/>
        <v>1.9265795975174341E-4</v>
      </c>
      <c r="BV459" s="240">
        <f t="shared" ca="1" si="923"/>
        <v>-1.3595701407644799E-4</v>
      </c>
      <c r="BW459" s="240">
        <f t="shared" ca="1" si="924"/>
        <v>8.817045407944366E-6</v>
      </c>
      <c r="BX459" s="240">
        <f t="shared" ca="1" si="925"/>
        <v>1.2289101464179952E-4</v>
      </c>
      <c r="BY459" s="240">
        <f t="shared" ca="1" si="926"/>
        <v>-1.9092951659765753E-4</v>
      </c>
      <c r="BZ459" s="240">
        <f t="shared" ca="1" si="927"/>
        <v>1.6004786573122515E-4</v>
      </c>
      <c r="CA459" s="240">
        <f t="shared" ca="1" si="928"/>
        <v>-4.6245775850763154E-5</v>
      </c>
      <c r="CB459" s="240">
        <f t="shared" ca="1" si="929"/>
        <v>-9.1516146412153027E-5</v>
      </c>
      <c r="CC459" s="240">
        <f t="shared" ca="1" si="930"/>
        <v>1.8186375919523076E-4</v>
      </c>
      <c r="CD459" s="240">
        <f t="shared" ca="1" si="931"/>
        <v>-1.779881676618253E-4</v>
      </c>
      <c r="CE459" s="240">
        <f t="shared" ca="1" si="932"/>
        <v>8.1897307062561744E-5</v>
      </c>
      <c r="CF459" s="240">
        <f t="shared" ca="1" si="933"/>
        <v>5.6624363998734114E-5</v>
      </c>
      <c r="CG459" s="240">
        <f t="shared" ca="1" si="934"/>
        <v>-1.6580907951730328E-4</v>
      </c>
      <c r="CH459" s="240">
        <f t="shared" ca="1" si="935"/>
        <v>1.8908848412609784E-4</v>
      </c>
      <c r="CI459" s="240">
        <f t="shared" ca="1" si="936"/>
        <v>-1.144015706924898E-4</v>
      </c>
      <c r="CJ459" s="240">
        <f t="shared" ca="1" si="937"/>
        <v>-1.9556539032147829E-5</v>
      </c>
      <c r="CK459" s="240">
        <f t="shared" ca="1" si="938"/>
        <v>1.4338244990032595E-4</v>
      </c>
      <c r="CL459" s="240">
        <f t="shared" ca="1" si="939"/>
        <v>-1.9292223618744674E-4</v>
      </c>
      <c r="CM459" s="240">
        <f t="shared" ca="1" si="940"/>
        <v>1.4250944611784102E-4</v>
      </c>
      <c r="CN459" s="240">
        <f t="shared" ca="1" si="941"/>
        <v>-1.8262832762005129E-5</v>
      </c>
      <c r="CO459" s="240">
        <f t="shared" ca="1" si="942"/>
        <v>-1.1544571314348687E-4</v>
      </c>
      <c r="CP459" s="240">
        <f t="shared" ca="1" si="943"/>
        <v>1.8934209490414946E-4</v>
      </c>
      <c r="CQ459" s="240">
        <f t="shared" ca="1" si="944"/>
        <v>-1.6514076344910237E-4</v>
      </c>
      <c r="CR459" s="240">
        <f t="shared" ca="1" si="945"/>
        <v>5.5380374135028908E-5</v>
      </c>
      <c r="CS459" s="240">
        <f t="shared" ca="1" si="946"/>
        <v>8.3072462373240979E-5</v>
      </c>
      <c r="CT459" s="240">
        <f t="shared" ca="1" si="947"/>
        <v>-1.7848564309795459E-4</v>
      </c>
      <c r="CU459" s="240">
        <f t="shared" ca="1" si="948"/>
        <v>1.8142581385302445E-4</v>
      </c>
      <c r="CV459" s="240">
        <f t="shared" ca="1" si="949"/>
        <v>-9.0369678787720261E-5</v>
      </c>
      <c r="CW459" s="240">
        <f t="shared" ca="1" si="950"/>
        <v>-4.7506783461569806E-5</v>
      </c>
      <c r="CX459" s="240">
        <f t="shared" ca="1" si="951"/>
        <v>1.6077008812340906E-4</v>
      </c>
      <c r="CY459" s="240">
        <f t="shared" ca="1" si="952"/>
        <v>-1.9073877197534137E-4</v>
      </c>
      <c r="CZ459" s="240">
        <f t="shared" ca="1" si="953"/>
        <v>1.2188612736449442E-4</v>
      </c>
      <c r="DA459" s="240">
        <f t="shared" ca="1" si="954"/>
        <v>1.0115445503581827E-5</v>
      </c>
      <c r="DB459" s="240">
        <f t="shared" ca="1" si="955"/>
        <v>-1.3687622882318579E-4</v>
      </c>
      <c r="DC459" s="240">
        <f t="shared" ca="1" si="956"/>
        <v>1.9272174605818244E-4</v>
      </c>
      <c r="DD459" s="240">
        <f t="shared" ca="1" si="957"/>
        <v>-1.4871856042118282E-4</v>
      </c>
      <c r="DE459" s="240">
        <f t="shared" ca="1" si="958"/>
        <v>2.7664623352306972E-5</v>
      </c>
      <c r="DF459" s="240">
        <f t="shared" ca="1" si="959"/>
        <v>1.0772229281035705E-4</v>
      </c>
      <c r="DG459" s="240">
        <f t="shared" ca="1" si="960"/>
        <v>-1.8729853151960748E-4</v>
      </c>
      <c r="DH459" s="240">
        <f t="shared" ca="1" si="961"/>
        <v>1.6983582260321112E-4</v>
      </c>
      <c r="DI459" s="240">
        <f t="shared" ca="1" si="962"/>
        <v>-6.4381556247260796E-5</v>
      </c>
      <c r="DJ459" s="240">
        <f t="shared" ca="1" si="963"/>
        <v>-7.4428649496188412E-5</v>
      </c>
      <c r="DK459" s="240">
        <f t="shared" ca="1" si="964"/>
        <v>1.7467753945296172E-4</v>
      </c>
      <c r="DL459" s="240">
        <f t="shared" ca="1" si="965"/>
        <v>-1.8442638936762539E-4</v>
      </c>
      <c r="DM459" s="240">
        <f t="shared" ca="1" si="966"/>
        <v>9.8624342041225363E-5</v>
      </c>
      <c r="DN459" s="240">
        <f t="shared" ca="1" si="967"/>
        <v>3.8274754921949124E-5</v>
      </c>
      <c r="DO459" s="240">
        <f t="shared" ca="1" si="968"/>
        <v>-1.5534378750543213E-4</v>
      </c>
      <c r="DP459" s="240">
        <f t="shared" ca="1" si="969"/>
        <v>1.9192955341615342E-4</v>
      </c>
      <c r="DQ459" s="240">
        <f t="shared" ca="1" si="970"/>
        <v>-1.2907704967971435E-4</v>
      </c>
      <c r="DR459" s="240">
        <f t="shared" ca="1" si="971"/>
        <v>-6.4998298078933583E-7</v>
      </c>
      <c r="DS459" s="240">
        <f t="shared" ca="1" si="972"/>
        <v>1.3004026092186918E-4</v>
      </c>
      <c r="DT459" s="240">
        <f t="shared" ca="1" si="973"/>
        <v>-1.9205697236223209E-4</v>
      </c>
      <c r="DU459" s="240">
        <f t="shared" ca="1" si="974"/>
        <v>1.5456939868626243E-4</v>
      </c>
      <c r="DV459" s="240">
        <f t="shared" ca="1" si="975"/>
        <v>-3.6999767441818281E-5</v>
      </c>
      <c r="DW459" s="240">
        <f t="shared" ca="1" si="976"/>
        <v>-9.9739360038488499E-5</v>
      </c>
      <c r="DX459" s="240">
        <f t="shared" ca="1" si="977"/>
        <v>1.8480374956722089E-4</v>
      </c>
      <c r="DY459" s="240">
        <f t="shared" ca="1" si="978"/>
        <v>-1.7412173238480749E-4</v>
      </c>
      <c r="DZ459" s="240">
        <f t="shared" ca="1" si="979"/>
        <v>7.3227637551334665E-5</v>
      </c>
      <c r="EA459" s="240">
        <f t="shared" ca="1" si="980"/>
        <v>6.5605531483314803E-5</v>
      </c>
      <c r="EB459" s="240">
        <f t="shared" ca="1" si="981"/>
        <v>-1.7044862231547901E-4</v>
      </c>
      <c r="EC459" s="240">
        <f t="shared" ca="1" si="982"/>
        <v>1.8698266555639765E-4</v>
      </c>
      <c r="ED459" s="240">
        <f t="shared" ca="1" si="983"/>
        <v>-1.0664141061628584E-4</v>
      </c>
      <c r="EE459" s="240">
        <f t="shared" ca="1" si="984"/>
        <v>-2.895051914524353E-5</v>
      </c>
      <c r="EF459" s="240">
        <f t="shared" ca="1" si="985"/>
        <v>1.4954325009684268E-4</v>
      </c>
      <c r="EG459" s="240">
        <f t="shared" ca="1" si="986"/>
        <v>-1.9265795975174324E-4</v>
      </c>
      <c r="EH459" s="240">
        <f t="shared" ca="1" si="987"/>
        <v>1.3595701407644571E-4</v>
      </c>
      <c r="EI459" s="240">
        <f t="shared" ca="1" si="988"/>
        <v>-8.8170454079411541E-6</v>
      </c>
      <c r="EJ459" s="240">
        <f t="shared" ca="1" si="989"/>
        <v>-1.2289101464180619E-4</v>
      </c>
      <c r="EK459" s="240">
        <f t="shared" ca="1" si="990"/>
        <v>1.909295165976588E-4</v>
      </c>
      <c r="EL459" s="240">
        <f t="shared" ca="1" si="991"/>
        <v>-1.6004786573122029E-4</v>
      </c>
      <c r="EM459" s="240">
        <f t="shared" ca="1" si="992"/>
        <v>4.624577585075471E-5</v>
      </c>
      <c r="EN459" s="240">
        <f t="shared" ca="1" si="993"/>
        <v>9.1516146412160684E-5</v>
      </c>
      <c r="EO459" s="240">
        <f t="shared" ca="1" si="994"/>
        <v>-1.8186375919523E-4</v>
      </c>
      <c r="EP459" s="240">
        <f t="shared" ca="1" si="995"/>
        <v>1.779881676618262E-4</v>
      </c>
      <c r="EQ459" s="240">
        <f t="shared" ca="1" si="996"/>
        <v>-8.189730706256379E-5</v>
      </c>
      <c r="ER459" s="240">
        <f t="shared" ca="1" si="997"/>
        <v>-5.6624363998731945E-5</v>
      </c>
      <c r="ES459" s="240">
        <f t="shared" ca="1" si="998"/>
        <v>1.6580907951730211E-4</v>
      </c>
      <c r="ET459" s="240">
        <f t="shared" ca="1" si="999"/>
        <v>-1.8908848412609719E-4</v>
      </c>
      <c r="EU459" s="240">
        <f t="shared" ca="1" si="1000"/>
        <v>1.1440157069248721E-4</v>
      </c>
      <c r="EV459" s="240">
        <f t="shared" ca="1" si="1001"/>
        <v>1.9556539032151028E-5</v>
      </c>
      <c r="EW459" s="240">
        <f t="shared" ca="1" si="1002"/>
        <v>-1.4338244990032812E-4</v>
      </c>
      <c r="EX459" s="240">
        <f t="shared" ca="1" si="1003"/>
        <v>1.9292223618744671E-4</v>
      </c>
      <c r="EY459" s="240">
        <f t="shared" ca="1" si="1004"/>
        <v>-1.4250944611783885E-4</v>
      </c>
      <c r="EZ459" s="240">
        <f t="shared" ca="1" si="1005"/>
        <v>1.8262832762001917E-5</v>
      </c>
      <c r="FA459" s="240">
        <f t="shared" ca="1" si="1006"/>
        <v>1.1544571314348943E-4</v>
      </c>
      <c r="FB459" s="240">
        <f t="shared" ca="1" si="1007"/>
        <v>-1.8934209490415003E-4</v>
      </c>
      <c r="FC459" s="240">
        <f t="shared" ca="1" si="1008"/>
        <v>1.6514076344910071E-4</v>
      </c>
      <c r="FD459" s="240">
        <f t="shared" ca="1" si="1009"/>
        <v>-5.5380374135025832E-5</v>
      </c>
      <c r="FE459" s="240">
        <f t="shared" ca="1" si="1010"/>
        <v>-8.3072462373248813E-5</v>
      </c>
      <c r="FF459" s="240">
        <f t="shared" ca="1" si="1011"/>
        <v>1.784856430979579E-4</v>
      </c>
      <c r="FG459" s="240">
        <f t="shared" ca="1" si="1012"/>
        <v>-1.8142581385302147E-4</v>
      </c>
      <c r="FH459" s="240">
        <f t="shared" ca="1" si="1013"/>
        <v>9.0369678787712577E-5</v>
      </c>
      <c r="FI459" s="240">
        <f t="shared" ca="1" si="1014"/>
        <v>4.7506783461578235E-5</v>
      </c>
      <c r="FJ459" s="240">
        <f t="shared" ca="1" si="1015"/>
        <v>-1.6077008812340782E-4</v>
      </c>
      <c r="FK459" s="240">
        <f t="shared" ca="1" si="1016"/>
        <v>1.907387719753417E-4</v>
      </c>
      <c r="FL459" s="240">
        <f t="shared" ca="1" si="1017"/>
        <v>-1.2188612736449615E-4</v>
      </c>
      <c r="FM459" s="240">
        <f t="shared" ca="1" si="1018"/>
        <v>-1.0115445503579564E-5</v>
      </c>
      <c r="FN459" s="240">
        <f t="shared" ca="1" si="1019"/>
        <v>1.3687622882318419E-4</v>
      </c>
      <c r="FO459" s="240">
        <f t="shared" ca="1" si="1020"/>
        <v>-1.9272174605818236E-4</v>
      </c>
      <c r="FP459" s="240">
        <f t="shared" ca="1" si="1021"/>
        <v>1.4871856042118076E-4</v>
      </c>
      <c r="FQ459" s="240">
        <f t="shared" ca="1" si="1022"/>
        <v>-2.7664623352303787E-5</v>
      </c>
      <c r="FR459" s="240">
        <f t="shared" ca="1" si="1023"/>
        <v>-1.077222928103597E-4</v>
      </c>
      <c r="FS459" s="240">
        <f t="shared" ca="1" si="1024"/>
        <v>1.8729853151960827E-4</v>
      </c>
      <c r="FT459" s="240">
        <f t="shared" ca="1" si="1025"/>
        <v>-1.6983582260320958E-4</v>
      </c>
      <c r="FU459" s="240">
        <f t="shared" ca="1" si="1026"/>
        <v>6.438155624725776E-5</v>
      </c>
      <c r="FV459" s="240">
        <f t="shared" ca="1" si="1027"/>
        <v>7.4428649496191394E-5</v>
      </c>
      <c r="FW459" s="240">
        <f t="shared" ca="1" si="1028"/>
        <v>-1.7467753945296308E-4</v>
      </c>
      <c r="FX459" s="240">
        <f t="shared" ca="1" si="1029"/>
        <v>1.8442638936762447E-4</v>
      </c>
      <c r="FY459" s="240">
        <f t="shared" ca="1" si="1030"/>
        <v>-9.8624342041222612E-5</v>
      </c>
      <c r="FZ459" s="240">
        <f t="shared" ca="1" si="1031"/>
        <v>-3.8274754921952268E-5</v>
      </c>
      <c r="GA459" s="240">
        <f t="shared" ca="1" si="1032"/>
        <v>1.5534378750543403E-4</v>
      </c>
      <c r="GB459" s="240">
        <f t="shared" ca="1" si="1033"/>
        <v>-1.919295534161531E-4</v>
      </c>
      <c r="GC459" s="240">
        <f t="shared" ca="1" si="1034"/>
        <v>1.2907704967971196E-4</v>
      </c>
      <c r="GD459" s="240">
        <f t="shared" ca="1" si="1035"/>
        <v>6.4998298079254778E-7</v>
      </c>
      <c r="GE459" s="240">
        <f t="shared" ca="1" si="1036"/>
        <v>-1.3004026092187156E-4</v>
      </c>
      <c r="GF459" s="240">
        <f t="shared" ca="1" si="1037"/>
        <v>1.9205697236223239E-4</v>
      </c>
      <c r="GG459" s="240">
        <f t="shared" ca="1" si="1038"/>
        <v>-1.5456939868626054E-4</v>
      </c>
      <c r="GH459" s="240">
        <f t="shared" ca="1" si="1039"/>
        <v>3.6999767441815137E-5</v>
      </c>
      <c r="GI459" s="240">
        <f t="shared" ca="1" si="1040"/>
        <v>9.9739360038491278E-5</v>
      </c>
      <c r="GJ459" s="240">
        <f t="shared" ca="1" si="1041"/>
        <v>-1.8480374956722181E-4</v>
      </c>
      <c r="GK459" s="240">
        <f t="shared" ca="1" si="1042"/>
        <v>1.7412173238480608E-4</v>
      </c>
      <c r="GL459" s="240">
        <f t="shared" ca="1" si="1043"/>
        <v>-7.3227637551331697E-5</v>
      </c>
      <c r="GM459" s="240">
        <f t="shared" ca="1" si="1044"/>
        <v>-6.5605531483317812E-5</v>
      </c>
      <c r="GN459" s="240">
        <f t="shared" ca="1" si="1045"/>
        <v>1.7044862231548052E-4</v>
      </c>
      <c r="GO459" s="240">
        <f t="shared" ca="1" si="1046"/>
        <v>-1.8698266555639687E-4</v>
      </c>
      <c r="GP459" s="240">
        <f t="shared" ca="1" si="1047"/>
        <v>1.0664141061628316E-4</v>
      </c>
      <c r="GQ459" s="240">
        <f t="shared" ca="1" si="1048"/>
        <v>2.8950519145246701E-5</v>
      </c>
      <c r="GR459" s="240">
        <f t="shared" ca="1" si="1049"/>
        <v>-1.4954325009684471E-4</v>
      </c>
      <c r="GS459" s="240">
        <f t="shared" ca="1" si="1050"/>
        <v>1.9265795975174305E-4</v>
      </c>
      <c r="GT459" s="240">
        <f t="shared" ca="1" si="1051"/>
        <v>-1.3595701407644343E-4</v>
      </c>
      <c r="GU459" s="240">
        <f t="shared" ca="1" si="1052"/>
        <v>8.8170454079379286E-6</v>
      </c>
      <c r="GV459" s="240">
        <f t="shared" ca="1" si="1053"/>
        <v>1.2289101464180868E-4</v>
      </c>
      <c r="GW459" s="240">
        <f t="shared" ca="1" si="1054"/>
        <v>-1.9092951659765926E-4</v>
      </c>
      <c r="GX459" s="240">
        <f t="shared" ca="1" si="1055"/>
        <v>1.6004786573121851E-4</v>
      </c>
      <c r="GY459" s="240">
        <f t="shared" ca="1" si="1056"/>
        <v>-4.6245775850751586E-5</v>
      </c>
      <c r="GZ459" s="240">
        <f t="shared" ca="1" si="1057"/>
        <v>-9.1516146412163517E-5</v>
      </c>
      <c r="HA459" s="240">
        <f t="shared" ca="1" si="1058"/>
        <v>1.8186375919523109E-4</v>
      </c>
      <c r="HB459" s="240">
        <f t="shared" ca="1" si="1059"/>
        <v>-1.7798816766182495E-4</v>
      </c>
      <c r="HC459" s="240">
        <f t="shared" ca="1" si="1060"/>
        <v>8.189730706256089E-5</v>
      </c>
      <c r="HD459" s="240">
        <f t="shared" ca="1" si="1061"/>
        <v>5.6624363998734995E-5</v>
      </c>
      <c r="HE459" s="240">
        <f t="shared" ca="1" si="1062"/>
        <v>-1.6580907951730376E-4</v>
      </c>
      <c r="HF459" s="240">
        <f t="shared" ca="1" si="1063"/>
        <v>1.8908848412609654E-4</v>
      </c>
      <c r="HG459" s="240">
        <f t="shared" ca="1" si="1064"/>
        <v>-1.1440157069248462E-4</v>
      </c>
      <c r="HH459" s="240">
        <f t="shared" ca="1" si="1065"/>
        <v>-1.9556539032154226E-5</v>
      </c>
      <c r="HI459" s="240">
        <f t="shared" ca="1" si="1066"/>
        <v>1.4338244990033026E-4</v>
      </c>
      <c r="HJ459" s="240">
        <f t="shared" ca="1" si="1067"/>
        <v>-1.9292223618744671E-4</v>
      </c>
      <c r="HK459" s="240">
        <f t="shared" ca="1" si="1068"/>
        <v>1.4250944611782928E-4</v>
      </c>
      <c r="HL459" s="240">
        <f t="shared" ca="1" si="1069"/>
        <v>-1.8262832761998732E-5</v>
      </c>
      <c r="HM459" s="240">
        <f t="shared" ca="1" si="1070"/>
        <v>-1.1544571314348323E-4</v>
      </c>
      <c r="HN459" s="240">
        <f t="shared" ca="1" si="1071"/>
        <v>1.8934209490415068E-4</v>
      </c>
      <c r="HO459" s="240">
        <f t="shared" ca="1" si="1072"/>
        <v>-1.651407634491047E-4</v>
      </c>
      <c r="HP459" s="240">
        <f t="shared" ca="1" si="1073"/>
        <v>5.5380374135022742E-5</v>
      </c>
      <c r="HQ459" s="240">
        <f t="shared" ca="1" si="1074"/>
        <v>8.3072462373241806E-5</v>
      </c>
      <c r="HR459" s="240">
        <f t="shared" ca="1" si="1075"/>
        <v>-1.7848564309795912E-4</v>
      </c>
      <c r="HS459" s="240">
        <f t="shared" ca="1" si="1076"/>
        <v>1.8142581385302412E-4</v>
      </c>
      <c r="HT459" s="240">
        <f t="shared" ca="1" si="1077"/>
        <v>-9.0369678787709717E-5</v>
      </c>
      <c r="HU459" s="240">
        <f t="shared" ca="1" si="1078"/>
        <v>-4.7506783461570714E-5</v>
      </c>
      <c r="HV459" s="240">
        <f t="shared" ca="1" si="1079"/>
        <v>1.6077008812341565E-4</v>
      </c>
      <c r="HW459" s="240">
        <f t="shared" ca="1" si="1080"/>
        <v>-1.9073877197534121E-4</v>
      </c>
      <c r="HX459" s="240">
        <f t="shared" ca="1" si="1081"/>
        <v>1.2188612736448517E-4</v>
      </c>
      <c r="HY459" s="240">
        <f t="shared" ca="1" si="1082"/>
        <v>1.0115445503582776E-5</v>
      </c>
      <c r="HZ459" s="240">
        <f t="shared" ca="1" si="1083"/>
        <v>-1.3687622882319419E-4</v>
      </c>
      <c r="IA459" s="240">
        <f t="shared" ca="1" si="1084"/>
        <v>1.9272174605818249E-4</v>
      </c>
      <c r="IB459" s="240">
        <f t="shared" ca="1" si="1085"/>
        <v>-1.4871856042117173E-4</v>
      </c>
      <c r="IC459" s="240">
        <f t="shared" ca="1" si="1086"/>
        <v>2.7664623352300616E-5</v>
      </c>
      <c r="ID459" s="240">
        <f t="shared" ca="1" si="1087"/>
        <v>1.0772229281037149E-4</v>
      </c>
      <c r="IE459" s="240">
        <f t="shared" ca="1" si="1088"/>
        <v>-1.5504918690652437E-4</v>
      </c>
      <c r="IF459" s="240">
        <f t="shared" ca="1" si="1089"/>
        <v>1.6983582260320286E-4</v>
      </c>
      <c r="IG459" s="240">
        <f t="shared" ca="1" si="1090"/>
        <v>-6.4381556247254738E-5</v>
      </c>
      <c r="IH459" s="240">
        <f t="shared" ca="1" si="1091"/>
        <v>-7.4428649496184238E-5</v>
      </c>
      <c r="II459" s="240">
        <f t="shared" ca="1" si="1092"/>
        <v>1.7467753945296446E-4</v>
      </c>
      <c r="IJ459" s="240">
        <f t="shared" ca="1" si="1093"/>
        <v>-1.8442638936762675E-4</v>
      </c>
      <c r="IK459" s="240">
        <f t="shared" ca="1" si="1094"/>
        <v>9.8624342041219847E-5</v>
      </c>
      <c r="IL459" s="240">
        <f t="shared" ca="1" si="1095"/>
        <v>3.8274754921944665E-5</v>
      </c>
      <c r="IM459" s="240">
        <f t="shared" ca="1" si="1096"/>
        <v>-1.5534378750543595E-4</v>
      </c>
      <c r="IN459" s="240">
        <f t="shared" ca="1" si="1097"/>
        <v>1.9192955341615388E-4</v>
      </c>
      <c r="IO459" s="240">
        <f t="shared" ca="1" si="1098"/>
        <v>-1.2907704967970955E-4</v>
      </c>
      <c r="IP459" s="240">
        <f t="shared" ca="1" si="1099"/>
        <v>-6.4998298078480928E-7</v>
      </c>
      <c r="IQ459" s="240">
        <f t="shared" ca="1" si="1100"/>
        <v>1.3004026092187392E-4</v>
      </c>
      <c r="IR459" s="240">
        <f t="shared" ca="1" si="1101"/>
        <v>-1.9205697236223269E-4</v>
      </c>
      <c r="IS459" s="240">
        <f t="shared" ca="1" si="1102"/>
        <v>1.5456939868625203E-4</v>
      </c>
      <c r="IT459" s="240">
        <f t="shared" ca="1" si="1103"/>
        <v>-3.6999767441811979E-5</v>
      </c>
      <c r="IU459" s="240">
        <f t="shared" ca="1" si="1104"/>
        <v>-9.9739360038503407E-5</v>
      </c>
      <c r="IV459" s="240">
        <f t="shared" ca="1" si="1105"/>
        <v>1.8480374956722273E-4</v>
      </c>
      <c r="IW459" s="240">
        <f t="shared" ca="1" si="1106"/>
        <v>-1.741217323848E-4</v>
      </c>
      <c r="IX459" s="240">
        <f t="shared" ca="1" si="1107"/>
        <v>7.3227637551328715E-5</v>
      </c>
      <c r="IY459" s="240">
        <f t="shared" ca="1" si="1108"/>
        <v>6.5605531483331161E-5</v>
      </c>
      <c r="IZ459" s="240">
        <f t="shared" ca="1" si="1109"/>
        <v>-1.7044862231548202E-4</v>
      </c>
      <c r="JA459" s="240">
        <f t="shared" ca="1" si="1110"/>
        <v>1.8698266555639337E-4</v>
      </c>
      <c r="JB459" s="240">
        <f t="shared" ca="1" si="1111"/>
        <v>-1.0664141061628048E-4</v>
      </c>
    </row>
    <row r="460" spans="2:262">
      <c r="B460" s="248">
        <v>99</v>
      </c>
      <c r="C460" s="247">
        <f t="shared" si="1112"/>
        <v>1.9335937500000013E-3</v>
      </c>
      <c r="D460" s="244">
        <f t="shared" ca="1" si="855"/>
        <v>11.475891270104341</v>
      </c>
      <c r="E460" s="243">
        <f ca="1">DA361</f>
        <v>-0.52410872989565815</v>
      </c>
      <c r="F460" s="242">
        <v>99</v>
      </c>
      <c r="G460" s="240">
        <f t="shared" ca="1" si="856"/>
        <v>-1.5970862989013283E-5</v>
      </c>
      <c r="H460" s="240">
        <f t="shared" ca="1" si="857"/>
        <v>3.0450101159869969E-4</v>
      </c>
      <c r="I460" s="240">
        <f t="shared" ca="1" si="858"/>
        <v>-4.4517085651640483E-4</v>
      </c>
      <c r="J460" s="240">
        <f t="shared" ca="1" si="859"/>
        <v>3.6967360992348172E-4</v>
      </c>
      <c r="K460" s="240">
        <f t="shared" ca="1" si="860"/>
        <v>-1.1466939899169043E-4</v>
      </c>
      <c r="L460" s="240">
        <f t="shared" ca="1" si="861"/>
        <v>-1.9601624324330156E-4</v>
      </c>
      <c r="M460" s="240">
        <f t="shared" ca="1" si="862"/>
        <v>4.115198658772809E-4</v>
      </c>
      <c r="N460" s="240">
        <f t="shared" ca="1" si="863"/>
        <v>-4.2719672266757641E-4</v>
      </c>
      <c r="O460" s="240">
        <f t="shared" ca="1" si="864"/>
        <v>2.3543440932765117E-4</v>
      </c>
      <c r="P460" s="240">
        <f t="shared" ca="1" si="865"/>
        <v>7.0650687637724007E-5</v>
      </c>
      <c r="Q460" s="240">
        <f t="shared" ca="1" si="866"/>
        <v>-3.4242906070975303E-4</v>
      </c>
      <c r="R460" s="240">
        <f t="shared" ca="1" si="867"/>
        <v>4.4792994050293791E-4</v>
      </c>
      <c r="S460" s="240">
        <f t="shared" ca="1" si="868"/>
        <v>-3.3592396641814361E-4</v>
      </c>
      <c r="T460" s="240">
        <f t="shared" ca="1" si="869"/>
        <v>6.0799257747793051E-5</v>
      </c>
      <c r="U460" s="241">
        <f t="shared" ca="1" si="870"/>
        <v>2.4384849476282995E-4</v>
      </c>
      <c r="V460" s="240">
        <f t="shared" ca="1" si="871"/>
        <v>-4.30087732631203E-4</v>
      </c>
      <c r="W460" s="240">
        <f t="shared" ca="1" si="872"/>
        <v>4.07483977081695E-4</v>
      </c>
      <c r="X460" s="240">
        <f t="shared" ca="1" si="873"/>
        <v>-1.8701321188060684E-4</v>
      </c>
      <c r="Y460" s="240">
        <f t="shared" ca="1" si="874"/>
        <v>-1.2426786018252087E-4</v>
      </c>
      <c r="Z460" s="240">
        <f t="shared" ca="1" si="875"/>
        <v>3.7520665801387819E-4</v>
      </c>
      <c r="AA460" s="240">
        <f t="shared" ca="1" si="876"/>
        <v>-4.4395174124996244E-4</v>
      </c>
      <c r="AB460" s="240">
        <f t="shared" ca="1" si="877"/>
        <v>2.9712171377898033E-4</v>
      </c>
      <c r="AC460" s="240">
        <f t="shared" ca="1" si="878"/>
        <v>-6.0146390752605528E-6</v>
      </c>
      <c r="AD460" s="240">
        <f t="shared" ca="1" si="879"/>
        <v>-2.8801303794631617E-4</v>
      </c>
      <c r="AE460" s="240">
        <f t="shared" ca="1" si="880"/>
        <v>4.4218667955958049E-4</v>
      </c>
      <c r="AF460" s="240">
        <f t="shared" ca="1" si="881"/>
        <v>-3.8164229319336847E-4</v>
      </c>
      <c r="AG460" s="240">
        <f t="shared" ca="1" si="882"/>
        <v>1.3577916165449964E-4</v>
      </c>
      <c r="AH460" s="240">
        <f t="shared" ca="1" si="883"/>
        <v>1.7601592844132625E-4</v>
      </c>
      <c r="AI460" s="240">
        <f t="shared" ca="1" si="884"/>
        <v>-4.0234079793814866E-4</v>
      </c>
      <c r="AJ460" s="240">
        <f t="shared" ca="1" si="885"/>
        <v>4.3329609457716186E-4</v>
      </c>
      <c r="AK460" s="240">
        <f t="shared" ca="1" si="886"/>
        <v>-2.5385047400292585E-4</v>
      </c>
      <c r="AL460" s="240">
        <f t="shared" ca="1" si="887"/>
        <v>-4.8860445367402344E-5</v>
      </c>
      <c r="AM460" s="240">
        <f t="shared" ca="1" si="888"/>
        <v>3.2784559695581345E-4</v>
      </c>
      <c r="AN460" s="240">
        <f t="shared" ca="1" si="889"/>
        <v>-4.476347272388802E-4</v>
      </c>
      <c r="AO460" s="240">
        <f t="shared" ca="1" si="890"/>
        <v>3.5006035398178103E-4</v>
      </c>
      <c r="AP460" s="240">
        <f t="shared" ca="1" si="891"/>
        <v>-8.2502866453511753E-5</v>
      </c>
      <c r="AQ460" s="240">
        <f t="shared" ca="1" si="892"/>
        <v>-2.2511655330029672E-4</v>
      </c>
      <c r="AR460" s="240">
        <f t="shared" ca="1" si="893"/>
        <v>4.234233577615781E-4</v>
      </c>
      <c r="AS460" s="240">
        <f t="shared" ca="1" si="894"/>
        <v>-4.1612327132879723E-4</v>
      </c>
      <c r="AT460" s="240">
        <f t="shared" ca="1" si="895"/>
        <v>2.0676108681318863E-4</v>
      </c>
      <c r="AU460" s="240">
        <f t="shared" ca="1" si="896"/>
        <v>1.0300062323231397E-4</v>
      </c>
      <c r="AV460" s="240">
        <f t="shared" ca="1" si="897"/>
        <v>-3.6274705302756754E-4</v>
      </c>
      <c r="AW460" s="240">
        <f t="shared" ca="1" si="898"/>
        <v>4.4634993196094794E-4</v>
      </c>
      <c r="AX460" s="240">
        <f t="shared" ca="1" si="899"/>
        <v>-3.1321318120922667E-4</v>
      </c>
      <c r="AY460" s="240">
        <f t="shared" ca="1" si="900"/>
        <v>2.7985651347182066E-5</v>
      </c>
      <c r="AZ460" s="240">
        <f t="shared" ca="1" si="901"/>
        <v>2.7083121565856194E-4</v>
      </c>
      <c r="BA460" s="240">
        <f t="shared" ca="1" si="902"/>
        <v>-4.3813723616071925E-4</v>
      </c>
      <c r="BB460" s="240">
        <f t="shared" ca="1" si="903"/>
        <v>3.9269156675103572E-4</v>
      </c>
      <c r="BC460" s="240">
        <f t="shared" ca="1" si="904"/>
        <v>-1.5656182042403388E-4</v>
      </c>
      <c r="BD460" s="240">
        <f t="shared" ca="1" si="905"/>
        <v>-1.5559157585055976E-4</v>
      </c>
      <c r="BE460" s="240">
        <f t="shared" ca="1" si="906"/>
        <v>3.9219245577589085E-4</v>
      </c>
      <c r="BF460" s="240">
        <f t="shared" ca="1" si="907"/>
        <v>-4.383516182426556E-4</v>
      </c>
      <c r="BG460" s="240">
        <f t="shared" ca="1" si="908"/>
        <v>2.7165499065164814E-4</v>
      </c>
      <c r="BH460" s="240">
        <f t="shared" ca="1" si="909"/>
        <v>2.6952494004519402E-5</v>
      </c>
      <c r="BI460" s="240">
        <f t="shared" ca="1" si="910"/>
        <v>-3.1247232444292793E-4</v>
      </c>
      <c r="BJ460" s="240">
        <f t="shared" ca="1" si="911"/>
        <v>4.4626112270873243E-4</v>
      </c>
      <c r="BK460" s="240">
        <f t="shared" ca="1" si="912"/>
        <v>-3.633534154910088E-4</v>
      </c>
      <c r="BL460" s="240">
        <f t="shared" ca="1" si="913"/>
        <v>1.0400771852754937E-4</v>
      </c>
      <c r="BM460" s="240">
        <f t="shared" ca="1" si="914"/>
        <v>2.0584228634298461E-4</v>
      </c>
      <c r="BN460" s="240">
        <f t="shared" ca="1" si="915"/>
        <v>-4.1573891893559848E-4</v>
      </c>
      <c r="BO460" s="240">
        <f t="shared" ca="1" si="916"/>
        <v>4.2376008816717362E-4</v>
      </c>
      <c r="BP460" s="240">
        <f t="shared" ca="1" si="917"/>
        <v>-2.2601085617750795E-4</v>
      </c>
      <c r="BQ460" s="240">
        <f t="shared" ca="1" si="918"/>
        <v>-8.1485248758954526E-5</v>
      </c>
      <c r="BR460" s="240">
        <f t="shared" ca="1" si="919"/>
        <v>3.4941355861762224E-4</v>
      </c>
      <c r="BS460" s="240">
        <f t="shared" ca="1" si="920"/>
        <v>-4.4767282659020316E-4</v>
      </c>
      <c r="BT460" s="240">
        <f t="shared" ca="1" si="921"/>
        <v>3.2855009065170759E-4</v>
      </c>
      <c r="BU460" s="240">
        <f t="shared" ca="1" si="922"/>
        <v>-4.9889243733764165E-5</v>
      </c>
      <c r="BV460" s="240">
        <f t="shared" ca="1" si="923"/>
        <v>-2.529969372502683E-4</v>
      </c>
      <c r="BW460" s="240">
        <f t="shared" ca="1" si="924"/>
        <v>4.3303228178365438E-4</v>
      </c>
      <c r="BX460" s="240">
        <f t="shared" ca="1" si="925"/>
        <v>-4.0279481192867777E-4</v>
      </c>
      <c r="BY460" s="240">
        <f t="shared" ca="1" si="926"/>
        <v>1.7696730805497057E-4</v>
      </c>
      <c r="BZ460" s="240">
        <f t="shared" ca="1" si="927"/>
        <v>1.3479238952536274E-4</v>
      </c>
      <c r="CA460" s="240">
        <f t="shared" ca="1" si="928"/>
        <v>-3.8109928763566667E-4</v>
      </c>
      <c r="CB460" s="240">
        <f t="shared" ca="1" si="929"/>
        <v>4.4235111446473436E-4</v>
      </c>
      <c r="CC460" s="240">
        <f t="shared" ca="1" si="930"/>
        <v>-2.8880506663373352E-4</v>
      </c>
      <c r="CD460" s="240">
        <f t="shared" ca="1" si="931"/>
        <v>-4.9796117228263184E-6</v>
      </c>
      <c r="CE460" s="240">
        <f t="shared" ca="1" si="932"/>
        <v>2.9634627873110678E-4</v>
      </c>
      <c r="CF460" s="240">
        <f t="shared" ca="1" si="933"/>
        <v>-4.4381243604612198E-4</v>
      </c>
      <c r="CG460" s="240">
        <f t="shared" ca="1" si="934"/>
        <v>3.7577112679632551E-4</v>
      </c>
      <c r="CH460" s="240">
        <f t="shared" ca="1" si="935"/>
        <v>-1.252620068976478E-4</v>
      </c>
      <c r="CI460" s="240">
        <f t="shared" ca="1" si="936"/>
        <v>-1.8607212728820587E-4</v>
      </c>
      <c r="CJ460" s="240">
        <f t="shared" ca="1" si="937"/>
        <v>4.0705292863947682E-4</v>
      </c>
      <c r="CK460" s="240">
        <f t="shared" ca="1" si="938"/>
        <v>-4.303760298361591E-4</v>
      </c>
      <c r="CL460" s="240">
        <f t="shared" ca="1" si="939"/>
        <v>2.4471614559307717E-4</v>
      </c>
      <c r="CM460" s="240">
        <f t="shared" ca="1" si="940"/>
        <v>5.9773569184057361E-5</v>
      </c>
      <c r="CN460" s="240">
        <f t="shared" ca="1" si="941"/>
        <v>-3.3523829633995791E-4</v>
      </c>
      <c r="CO460" s="240">
        <f t="shared" ca="1" si="942"/>
        <v>4.4791723816869325E-4</v>
      </c>
      <c r="CP460" s="240">
        <f t="shared" ca="1" si="943"/>
        <v>-3.430954941482151E-4</v>
      </c>
      <c r="CQ460" s="240">
        <f t="shared" ca="1" si="944"/>
        <v>7.1672648562397338E-5</v>
      </c>
      <c r="CR460" s="240">
        <f t="shared" ca="1" si="945"/>
        <v>2.3455316706022964E-4</v>
      </c>
      <c r="CS460" s="240">
        <f t="shared" ca="1" si="946"/>
        <v>-4.2688411471062749E-4</v>
      </c>
      <c r="CT460" s="240">
        <f t="shared" ca="1" si="947"/>
        <v>4.1192768912372524E-4</v>
      </c>
      <c r="CU460" s="240">
        <f t="shared" ca="1" si="948"/>
        <v>-1.9694646594029159E-4</v>
      </c>
      <c r="CV460" s="240">
        <f t="shared" ca="1" si="949"/>
        <v>-1.1366847652738026E-4</v>
      </c>
      <c r="CW460" s="240">
        <f t="shared" ca="1" si="950"/>
        <v>3.6908801793117629E-4</v>
      </c>
      <c r="CX460" s="240">
        <f t="shared" ca="1" si="951"/>
        <v>-4.4528494810668778E-4</v>
      </c>
      <c r="CY460" s="240">
        <f t="shared" ca="1" si="952"/>
        <v>3.0525938591395221E-4</v>
      </c>
      <c r="CZ460" s="240">
        <f t="shared" ca="1" si="953"/>
        <v>-1.7005266879682312E-5</v>
      </c>
      <c r="DA460" s="240">
        <f t="shared" ca="1" si="954"/>
        <v>-2.7950630887696356E-4</v>
      </c>
      <c r="DB460" s="240">
        <f t="shared" ca="1" si="955"/>
        <v>4.4029456635169615E-4</v>
      </c>
      <c r="DC460" s="240">
        <f t="shared" ca="1" si="956"/>
        <v>-3.8728357254351931E-4</v>
      </c>
      <c r="DD460" s="240">
        <f t="shared" ca="1" si="957"/>
        <v>1.4621452812148595E-4</v>
      </c>
      <c r="DE460" s="240">
        <f t="shared" ca="1" si="958"/>
        <v>1.6585370418080783E-4</v>
      </c>
      <c r="DF460" s="240">
        <f t="shared" ca="1" si="959"/>
        <v>-3.973863121846314E-4</v>
      </c>
      <c r="DG460" s="240">
        <f t="shared" ca="1" si="960"/>
        <v>4.359551579527774E-4</v>
      </c>
      <c r="DH460" s="240">
        <f t="shared" ca="1" si="961"/>
        <v>-2.6283189237931003E-4</v>
      </c>
      <c r="DI460" s="240">
        <f t="shared" ca="1" si="962"/>
        <v>-3.7917889845462041E-5</v>
      </c>
      <c r="DJ460" s="240">
        <f t="shared" ca="1" si="963"/>
        <v>3.202554156429952E-4</v>
      </c>
      <c r="DK460" s="240">
        <f t="shared" ca="1" si="964"/>
        <v>-4.4708257788751813E-4</v>
      </c>
      <c r="DL460" s="240">
        <f t="shared" ca="1" si="965"/>
        <v>3.5681435054770377E-4</v>
      </c>
      <c r="DM460" s="240">
        <f t="shared" ca="1" si="966"/>
        <v>-9.3283387702861129E-5</v>
      </c>
      <c r="DN460" s="240">
        <f t="shared" ca="1" si="967"/>
        <v>-2.1554433774630078E-4</v>
      </c>
      <c r="DO460" s="240">
        <f t="shared" ca="1" si="968"/>
        <v>4.1970754641462607E-4</v>
      </c>
      <c r="DP460" s="240">
        <f t="shared" ca="1" si="969"/>
        <v>-4.2006819643506966E-4</v>
      </c>
      <c r="DQ460" s="240">
        <f t="shared" ca="1" si="970"/>
        <v>2.1645116253868953E-4</v>
      </c>
      <c r="DR460" s="240">
        <f t="shared" ca="1" si="971"/>
        <v>9.2270726213248319E-5</v>
      </c>
      <c r="DS460" s="240">
        <f t="shared" ca="1" si="972"/>
        <v>-3.5618758286319006E-4</v>
      </c>
      <c r="DT460" s="240">
        <f t="shared" ca="1" si="973"/>
        <v>4.4714605130629454E-4</v>
      </c>
      <c r="DU460" s="240">
        <f t="shared" ca="1" si="974"/>
        <v>-3.2097830859594001E-4</v>
      </c>
      <c r="DV460" s="240">
        <f t="shared" ca="1" si="975"/>
        <v>3.8949178304779588E-5</v>
      </c>
      <c r="DW460" s="240">
        <f t="shared" ca="1" si="976"/>
        <v>2.6199298384286423E-4</v>
      </c>
      <c r="DX460" s="240">
        <f t="shared" ca="1" si="977"/>
        <v>-4.3571598848168478E-4</v>
      </c>
      <c r="DY460" s="240">
        <f t="shared" ca="1" si="978"/>
        <v>3.9786301824242144E-4</v>
      </c>
      <c r="DZ460" s="240">
        <f t="shared" ca="1" si="979"/>
        <v>-1.6681480574018721E-4</v>
      </c>
      <c r="EA460" s="240">
        <f t="shared" ca="1" si="980"/>
        <v>-1.4523572497295758E-4</v>
      </c>
      <c r="EB460" s="240">
        <f t="shared" ca="1" si="981"/>
        <v>3.8676235729681515E-4</v>
      </c>
      <c r="EC460" s="240">
        <f t="shared" ca="1" si="982"/>
        <v>-4.4048403190872576E-4</v>
      </c>
      <c r="ED460" s="240">
        <f t="shared" ca="1" si="983"/>
        <v>2.8031445411545643E-4</v>
      </c>
      <c r="EE460" s="240">
        <f t="shared" ca="1" si="984"/>
        <v>1.5970862989001438E-5</v>
      </c>
      <c r="EF460" s="240">
        <f t="shared" ca="1" si="985"/>
        <v>-3.0450101159868647E-4</v>
      </c>
      <c r="EG460" s="240">
        <f t="shared" ca="1" si="986"/>
        <v>4.4517085651640505E-4</v>
      </c>
      <c r="EH460" s="240">
        <f t="shared" ca="1" si="987"/>
        <v>-3.6967360992348454E-4</v>
      </c>
      <c r="EI460" s="240">
        <f t="shared" ca="1" si="988"/>
        <v>1.1466939899170133E-4</v>
      </c>
      <c r="EJ460" s="240">
        <f t="shared" ca="1" si="989"/>
        <v>1.9601624324328641E-4</v>
      </c>
      <c r="EK460" s="240">
        <f t="shared" ca="1" si="990"/>
        <v>-4.1151986587728177E-4</v>
      </c>
      <c r="EL460" s="240">
        <f t="shared" ca="1" si="991"/>
        <v>4.271967226675776E-4</v>
      </c>
      <c r="EM460" s="240">
        <f t="shared" ca="1" si="992"/>
        <v>-2.3543440932766009E-4</v>
      </c>
      <c r="EN460" s="240">
        <f t="shared" ca="1" si="993"/>
        <v>-7.0650687637707391E-5</v>
      </c>
      <c r="EO460" s="240">
        <f t="shared" ca="1" si="994"/>
        <v>3.424290607097545E-4</v>
      </c>
      <c r="EP460" s="240">
        <f t="shared" ca="1" si="995"/>
        <v>-4.4792994050293797E-4</v>
      </c>
      <c r="EQ460" s="240">
        <f t="shared" ca="1" si="996"/>
        <v>3.3592396641814952E-4</v>
      </c>
      <c r="ER460" s="240">
        <f t="shared" ca="1" si="997"/>
        <v>-6.0799257747808148E-5</v>
      </c>
      <c r="ES460" s="240">
        <f t="shared" ca="1" si="998"/>
        <v>-2.438484947628332E-4</v>
      </c>
      <c r="ET460" s="240">
        <f t="shared" ca="1" si="999"/>
        <v>4.3008773263120235E-4</v>
      </c>
      <c r="EU460" s="240">
        <f t="shared" ca="1" si="1000"/>
        <v>-4.0748397708169869E-4</v>
      </c>
      <c r="EV460" s="240">
        <f t="shared" ca="1" si="1001"/>
        <v>1.8701321188062069E-4</v>
      </c>
      <c r="EW460" s="240">
        <f t="shared" ca="1" si="1002"/>
        <v>1.242678601825245E-4</v>
      </c>
      <c r="EX460" s="240">
        <f t="shared" ca="1" si="1003"/>
        <v>-3.7520665801387684E-4</v>
      </c>
      <c r="EY460" s="240">
        <f t="shared" ca="1" si="1004"/>
        <v>4.4395174124996364E-4</v>
      </c>
      <c r="EZ460" s="240">
        <f t="shared" ca="1" si="1005"/>
        <v>-2.9712171377899177E-4</v>
      </c>
      <c r="FA460" s="240">
        <f t="shared" ca="1" si="1006"/>
        <v>6.0146390752566497E-6</v>
      </c>
      <c r="FB460" s="240">
        <f t="shared" ca="1" si="1007"/>
        <v>2.8801303794631671E-4</v>
      </c>
      <c r="FC460" s="240">
        <f t="shared" ca="1" si="1008"/>
        <v>-4.4218667955957952E-4</v>
      </c>
      <c r="FD460" s="240">
        <f t="shared" ca="1" si="1009"/>
        <v>3.8164229319337481E-4</v>
      </c>
      <c r="FE460" s="240">
        <f t="shared" ca="1" si="1010"/>
        <v>-1.3577916165449289E-4</v>
      </c>
      <c r="FF460" s="240">
        <f t="shared" ca="1" si="1011"/>
        <v>-1.760159284413269E-4</v>
      </c>
      <c r="FG460" s="240">
        <f t="shared" ca="1" si="1012"/>
        <v>4.0234079793814617E-4</v>
      </c>
      <c r="FH460" s="240">
        <f t="shared" ca="1" si="1013"/>
        <v>-4.332960945771649E-4</v>
      </c>
      <c r="FI460" s="240">
        <f t="shared" ca="1" si="1014"/>
        <v>2.5385047400292005E-4</v>
      </c>
      <c r="FJ460" s="240">
        <f t="shared" ca="1" si="1015"/>
        <v>4.8860445367403021E-5</v>
      </c>
      <c r="FK460" s="240">
        <f t="shared" ca="1" si="1016"/>
        <v>-3.2784559695580955E-4</v>
      </c>
      <c r="FL460" s="240">
        <f t="shared" ca="1" si="1017"/>
        <v>4.4763472723887982E-4</v>
      </c>
      <c r="FM460" s="240">
        <f t="shared" ca="1" si="1018"/>
        <v>-3.5006035398179252E-4</v>
      </c>
      <c r="FN460" s="240">
        <f t="shared" ca="1" si="1019"/>
        <v>8.2502866453511075E-5</v>
      </c>
      <c r="FO460" s="240">
        <f t="shared" ca="1" si="1020"/>
        <v>2.2511655330029176E-4</v>
      </c>
      <c r="FP460" s="240">
        <f t="shared" ca="1" si="1021"/>
        <v>-4.2342335776157419E-4</v>
      </c>
      <c r="FQ460" s="240">
        <f t="shared" ca="1" si="1022"/>
        <v>4.1612327132880406E-4</v>
      </c>
      <c r="FR460" s="240">
        <f t="shared" ca="1" si="1023"/>
        <v>-2.0676108681318806E-4</v>
      </c>
      <c r="FS460" s="240">
        <f t="shared" ca="1" si="1024"/>
        <v>-1.0300062323230841E-4</v>
      </c>
      <c r="FT460" s="240">
        <f t="shared" ca="1" si="1025"/>
        <v>3.6274705302756049E-4</v>
      </c>
      <c r="FU460" s="240">
        <f t="shared" ca="1" si="1026"/>
        <v>-4.463499319609494E-4</v>
      </c>
      <c r="FV460" s="240">
        <f t="shared" ca="1" si="1027"/>
        <v>3.1321318120922618E-4</v>
      </c>
      <c r="FW460" s="240">
        <f t="shared" ca="1" si="1028"/>
        <v>-2.7985651347187758E-5</v>
      </c>
      <c r="FX460" s="240">
        <f t="shared" ca="1" si="1029"/>
        <v>-2.7083121565855235E-4</v>
      </c>
      <c r="FY460" s="240">
        <f t="shared" ca="1" si="1030"/>
        <v>4.3813723616071545E-4</v>
      </c>
      <c r="FZ460" s="240">
        <f t="shared" ca="1" si="1031"/>
        <v>-3.9269156675103236E-4</v>
      </c>
      <c r="GA460" s="240">
        <f t="shared" ca="1" si="1032"/>
        <v>1.5656182042403323E-4</v>
      </c>
      <c r="GB460" s="240">
        <f t="shared" ca="1" si="1033"/>
        <v>1.555915758505544E-4</v>
      </c>
      <c r="GC460" s="240">
        <f t="shared" ca="1" si="1034"/>
        <v>-3.92192455775885E-4</v>
      </c>
      <c r="GD460" s="240">
        <f t="shared" ca="1" si="1035"/>
        <v>4.3835161824265414E-4</v>
      </c>
      <c r="GE460" s="240">
        <f t="shared" ca="1" si="1036"/>
        <v>-2.716549906516527E-4</v>
      </c>
      <c r="GF460" s="240">
        <f t="shared" ca="1" si="1037"/>
        <v>-2.695249400451371E-5</v>
      </c>
      <c r="GG460" s="240">
        <f t="shared" ca="1" si="1038"/>
        <v>3.124723244429147E-4</v>
      </c>
      <c r="GH460" s="240">
        <f t="shared" ca="1" si="1039"/>
        <v>-4.4626112270873303E-4</v>
      </c>
      <c r="GI460" s="240">
        <f t="shared" ca="1" si="1040"/>
        <v>3.6335341549101211E-4</v>
      </c>
      <c r="GJ460" s="240">
        <f t="shared" ca="1" si="1041"/>
        <v>-1.0400771852755498E-4</v>
      </c>
      <c r="GK460" s="240">
        <f t="shared" ca="1" si="1042"/>
        <v>-2.0584228634296819E-4</v>
      </c>
      <c r="GL460" s="240">
        <f t="shared" ca="1" si="1043"/>
        <v>4.1573891893560108E-4</v>
      </c>
      <c r="GM460" s="240">
        <f t="shared" ca="1" si="1044"/>
        <v>-4.2376008816717551E-4</v>
      </c>
      <c r="GN460" s="240">
        <f t="shared" ca="1" si="1045"/>
        <v>2.2601085617751288E-4</v>
      </c>
      <c r="GO460" s="240">
        <f t="shared" ca="1" si="1046"/>
        <v>8.1485248758936393E-5</v>
      </c>
      <c r="GP460" s="240">
        <f t="shared" ca="1" si="1047"/>
        <v>-3.4941355861761069E-4</v>
      </c>
      <c r="GQ460" s="240">
        <f t="shared" ca="1" si="1048"/>
        <v>4.4767282659020284E-4</v>
      </c>
      <c r="GR460" s="240">
        <f t="shared" ca="1" si="1049"/>
        <v>-3.2855009065171144E-4</v>
      </c>
      <c r="GS460" s="240">
        <f t="shared" ca="1" si="1050"/>
        <v>4.988924373376983E-5</v>
      </c>
      <c r="GT460" s="240">
        <f t="shared" ca="1" si="1051"/>
        <v>2.5299693725025317E-4</v>
      </c>
      <c r="GU460" s="240">
        <f t="shared" ca="1" si="1052"/>
        <v>-4.3303228178365617E-4</v>
      </c>
      <c r="GV460" s="240">
        <f t="shared" ca="1" si="1053"/>
        <v>4.0279481192868026E-4</v>
      </c>
      <c r="GW460" s="240">
        <f t="shared" ca="1" si="1054"/>
        <v>-1.7696730805497583E-4</v>
      </c>
      <c r="GX460" s="240">
        <f t="shared" ca="1" si="1055"/>
        <v>-1.3479238952534515E-4</v>
      </c>
      <c r="GY460" s="240">
        <f t="shared" ca="1" si="1056"/>
        <v>3.8109928763567031E-4</v>
      </c>
      <c r="GZ460" s="240">
        <f t="shared" ca="1" si="1057"/>
        <v>-4.4235111446473528E-4</v>
      </c>
      <c r="HA460" s="240">
        <f t="shared" ca="1" si="1058"/>
        <v>2.8880506663373791E-4</v>
      </c>
      <c r="HB460" s="240">
        <f t="shared" ca="1" si="1059"/>
        <v>4.9796117228078599E-6</v>
      </c>
      <c r="HC460" s="240">
        <f t="shared" ca="1" si="1060"/>
        <v>-2.963462787311121E-4</v>
      </c>
      <c r="HD460" s="240">
        <f t="shared" ca="1" si="1061"/>
        <v>4.4381243604612117E-4</v>
      </c>
      <c r="HE460" s="240">
        <f t="shared" ca="1" si="1062"/>
        <v>-3.7577112679632865E-4</v>
      </c>
      <c r="HF460" s="240">
        <f t="shared" ca="1" si="1063"/>
        <v>1.2526200689766555E-4</v>
      </c>
      <c r="HG460" s="240">
        <f t="shared" ca="1" si="1064"/>
        <v>1.8607212728821227E-4</v>
      </c>
      <c r="HH460" s="240">
        <f t="shared" ca="1" si="1065"/>
        <v>-4.0705292863947438E-4</v>
      </c>
      <c r="HI460" s="240">
        <f t="shared" ca="1" si="1066"/>
        <v>4.3037602983615362E-4</v>
      </c>
      <c r="HJ460" s="240">
        <f t="shared" ca="1" si="1067"/>
        <v>-2.4471614559307126E-4</v>
      </c>
      <c r="HK460" s="240">
        <f t="shared" ca="1" si="1068"/>
        <v>-5.9773569184064327E-5</v>
      </c>
      <c r="HL460" s="240">
        <f t="shared" ca="1" si="1069"/>
        <v>3.3523829633995411E-4</v>
      </c>
      <c r="HM460" s="240">
        <f t="shared" ca="1" si="1070"/>
        <v>-4.479172381686932E-4</v>
      </c>
      <c r="HN460" s="240">
        <f t="shared" ca="1" si="1071"/>
        <v>3.4309549414822692E-4</v>
      </c>
      <c r="HO460" s="240">
        <f t="shared" ca="1" si="1072"/>
        <v>-7.1672648562415498E-5</v>
      </c>
      <c r="HP460" s="240">
        <f t="shared" ca="1" si="1073"/>
        <v>-2.3455316706020305E-4</v>
      </c>
      <c r="HQ460" s="240">
        <f t="shared" ca="1" si="1074"/>
        <v>4.2688411471063345E-4</v>
      </c>
      <c r="HR460" s="240">
        <f t="shared" ca="1" si="1075"/>
        <v>-4.1192768912372242E-4</v>
      </c>
      <c r="HS460" s="240">
        <f t="shared" ca="1" si="1076"/>
        <v>1.969464659402853E-4</v>
      </c>
      <c r="HT460" s="240">
        <f t="shared" ca="1" si="1077"/>
        <v>1.1366847652737481E-4</v>
      </c>
      <c r="HU460" s="240">
        <f t="shared" ca="1" si="1078"/>
        <v>-3.6908801793117304E-4</v>
      </c>
      <c r="HV460" s="240">
        <f t="shared" ca="1" si="1079"/>
        <v>4.4528494810668843E-4</v>
      </c>
      <c r="HW460" s="240">
        <f t="shared" ca="1" si="1080"/>
        <v>-3.0525938591396571E-4</v>
      </c>
      <c r="HX460" s="240">
        <f t="shared" ca="1" si="1081"/>
        <v>1.7005266879700716E-5</v>
      </c>
      <c r="HY460" s="240">
        <f t="shared" ca="1" si="1082"/>
        <v>2.7950630887693922E-4</v>
      </c>
      <c r="HZ460" s="240">
        <f t="shared" ca="1" si="1083"/>
        <v>-4.4029456635169973E-4</v>
      </c>
      <c r="IA460" s="240">
        <f t="shared" ca="1" si="1084"/>
        <v>3.8728357254351578E-4</v>
      </c>
      <c r="IB460" s="240">
        <f t="shared" ca="1" si="1085"/>
        <v>-1.4621452812147931E-4</v>
      </c>
      <c r="IC460" s="240">
        <f t="shared" ca="1" si="1086"/>
        <v>-1.6585370418080255E-4</v>
      </c>
      <c r="ID460" s="240">
        <f t="shared" ca="1" si="1087"/>
        <v>3.9738631218462874E-4</v>
      </c>
      <c r="IE460" s="240">
        <f t="shared" ca="1" si="1088"/>
        <v>-5.6945170595750774E-4</v>
      </c>
      <c r="IF460" s="240">
        <f t="shared" ca="1" si="1089"/>
        <v>2.6283189237933529E-4</v>
      </c>
      <c r="IG460" s="240">
        <f t="shared" ca="1" si="1090"/>
        <v>3.7917889845430979E-5</v>
      </c>
      <c r="IH460" s="240">
        <f t="shared" ca="1" si="1091"/>
        <v>-3.2025541564300903E-4</v>
      </c>
      <c r="II460" s="240">
        <f t="shared" ca="1" si="1092"/>
        <v>4.4708257788751932E-4</v>
      </c>
      <c r="IJ460" s="240">
        <f t="shared" ca="1" si="1093"/>
        <v>-3.5681435054770718E-4</v>
      </c>
      <c r="IK460" s="240">
        <f t="shared" ca="1" si="1094"/>
        <v>9.3283387702866659E-5</v>
      </c>
      <c r="IL460" s="240">
        <f t="shared" ca="1" si="1095"/>
        <v>2.1554433774629574E-4</v>
      </c>
      <c r="IM460" s="240">
        <f t="shared" ca="1" si="1096"/>
        <v>-4.1970754641462406E-4</v>
      </c>
      <c r="IN460" s="240">
        <f t="shared" ca="1" si="1097"/>
        <v>4.2006819643508045E-4</v>
      </c>
      <c r="IO460" s="240">
        <f t="shared" ca="1" si="1098"/>
        <v>-2.1645116253871685E-4</v>
      </c>
      <c r="IP460" s="240">
        <f t="shared" ca="1" si="1099"/>
        <v>-9.2270726213267618E-5</v>
      </c>
      <c r="IQ460" s="240">
        <f t="shared" ca="1" si="1100"/>
        <v>3.5618758286320204E-4</v>
      </c>
      <c r="IR460" s="240">
        <f t="shared" ca="1" si="1101"/>
        <v>-4.4714605130629492E-4</v>
      </c>
      <c r="IS460" s="240">
        <f t="shared" ca="1" si="1102"/>
        <v>3.2097830859594397E-4</v>
      </c>
      <c r="IT460" s="240">
        <f t="shared" ca="1" si="1103"/>
        <v>-3.8949178304785226E-5</v>
      </c>
      <c r="IU460" s="240">
        <f t="shared" ca="1" si="1104"/>
        <v>-2.6199298384285962E-4</v>
      </c>
      <c r="IV460" s="240">
        <f t="shared" ca="1" si="1105"/>
        <v>4.3571598848167752E-4</v>
      </c>
      <c r="IW460" s="240">
        <f t="shared" ca="1" si="1106"/>
        <v>-3.9786301824243581E-4</v>
      </c>
      <c r="IX460" s="240">
        <f t="shared" ca="1" si="1107"/>
        <v>1.6681480574016886E-4</v>
      </c>
      <c r="IY460" s="240">
        <f t="shared" ca="1" si="1108"/>
        <v>1.4523572497297625E-4</v>
      </c>
      <c r="IZ460" s="240">
        <f t="shared" ca="1" si="1109"/>
        <v>-3.8676235729681228E-4</v>
      </c>
      <c r="JA460" s="240">
        <f t="shared" ca="1" si="1110"/>
        <v>4.4048403190872685E-4</v>
      </c>
      <c r="JB460" s="240">
        <f t="shared" ca="1" si="1111"/>
        <v>-2.8031445411546088E-4</v>
      </c>
    </row>
    <row r="461" spans="2:262">
      <c r="B461" s="248">
        <v>100</v>
      </c>
      <c r="C461" s="247">
        <f t="shared" si="1112"/>
        <v>1.9531250000000013E-3</v>
      </c>
      <c r="D461" s="244">
        <f t="shared" ca="1" si="855"/>
        <v>11.482277085795861</v>
      </c>
      <c r="E461" s="243">
        <f ca="1">DB361</f>
        <v>-0.51772291420413918</v>
      </c>
      <c r="F461" s="242">
        <v>100</v>
      </c>
      <c r="G461" s="240">
        <f t="shared" ca="1" si="856"/>
        <v>-3.7872541751331396E-5</v>
      </c>
      <c r="H461" s="240">
        <f t="shared" ca="1" si="857"/>
        <v>2.5506577002727031E-4</v>
      </c>
      <c r="I461" s="240">
        <f t="shared" ca="1" si="858"/>
        <v>-3.5646447130086034E-4</v>
      </c>
      <c r="J461" s="240">
        <f t="shared" ca="1" si="859"/>
        <v>2.9603575510870239E-4</v>
      </c>
      <c r="K461" s="240">
        <f t="shared" ca="1" si="860"/>
        <v>-1.0121299523545627E-4</v>
      </c>
      <c r="L461" s="240">
        <f t="shared" ca="1" si="861"/>
        <v>-1.3955834844238174E-4</v>
      </c>
      <c r="M461" s="240">
        <f t="shared" ca="1" si="862"/>
        <v>3.1697311963545607E-4</v>
      </c>
      <c r="N461" s="240">
        <f t="shared" ca="1" si="863"/>
        <v>-3.5048872138402883E-4</v>
      </c>
      <c r="O461" s="240">
        <f t="shared" ca="1" si="864"/>
        <v>2.2488977119573163E-4</v>
      </c>
      <c r="P461" s="240">
        <f t="shared" ca="1" si="865"/>
        <v>2.8044334067186313E-6</v>
      </c>
      <c r="Q461" s="240">
        <f t="shared" ca="1" si="866"/>
        <v>-2.2922548387403893E-4</v>
      </c>
      <c r="R461" s="240">
        <f t="shared" ca="1" si="867"/>
        <v>3.5158295701680816E-4</v>
      </c>
      <c r="S461" s="240">
        <f t="shared" ca="1" si="868"/>
        <v>-3.1432911812231013E-4</v>
      </c>
      <c r="T461" s="240">
        <f t="shared" ca="1" si="869"/>
        <v>1.3437643119286531E-4</v>
      </c>
      <c r="U461" s="241">
        <f t="shared" ca="1" si="870"/>
        <v>1.0658034612698534E-4</v>
      </c>
      <c r="V461" s="240">
        <f t="shared" ca="1" si="871"/>
        <v>-2.9915187455121996E-4</v>
      </c>
      <c r="W461" s="240">
        <f t="shared" ca="1" si="872"/>
        <v>3.5591470621531781E-4</v>
      </c>
      <c r="X461" s="240">
        <f t="shared" ca="1" si="873"/>
        <v>-2.5109970226871558E-4</v>
      </c>
      <c r="Y461" s="240">
        <f t="shared" ca="1" si="874"/>
        <v>3.2290683164659315E-5</v>
      </c>
      <c r="Z461" s="240">
        <f t="shared" ca="1" si="875"/>
        <v>2.0117763100370388E-4</v>
      </c>
      <c r="AA461" s="240">
        <f t="shared" ca="1" si="876"/>
        <v>-3.433155066618897E-4</v>
      </c>
      <c r="AB461" s="240">
        <f t="shared" ca="1" si="877"/>
        <v>3.2959531989862519E-4</v>
      </c>
      <c r="AC461" s="240">
        <f t="shared" ca="1" si="878"/>
        <v>-1.6624574866025641E-4</v>
      </c>
      <c r="AD461" s="240">
        <f t="shared" ca="1" si="879"/>
        <v>-7.2575916815642382E-5</v>
      </c>
      <c r="AE461" s="240">
        <f t="shared" ca="1" si="880"/>
        <v>2.784496333820063E-4</v>
      </c>
      <c r="AF461" s="240">
        <f t="shared" ca="1" si="881"/>
        <v>-3.5791303786298365E-4</v>
      </c>
      <c r="AG461" s="240">
        <f t="shared" ca="1" si="882"/>
        <v>2.7489140594379353E-4</v>
      </c>
      <c r="AH461" s="240">
        <f t="shared" ca="1" si="883"/>
        <v>-6.7074822805281159E-5</v>
      </c>
      <c r="AI461" s="240">
        <f t="shared" ca="1" si="884"/>
        <v>-1.7119232757192656E-4</v>
      </c>
      <c r="AJ461" s="240">
        <f t="shared" ca="1" si="885"/>
        <v>3.3174174030247089E-4</v>
      </c>
      <c r="AK461" s="240">
        <f t="shared" ca="1" si="886"/>
        <v>-3.4168733856918714E-4</v>
      </c>
      <c r="AL461" s="240">
        <f t="shared" ca="1" si="887"/>
        <v>1.9651402868887873E-4</v>
      </c>
      <c r="AM461" s="240">
        <f t="shared" ca="1" si="888"/>
        <v>3.7872541751330448E-5</v>
      </c>
      <c r="AN461" s="240">
        <f t="shared" ca="1" si="889"/>
        <v>-2.5506577002726912E-4</v>
      </c>
      <c r="AO461" s="240">
        <f t="shared" ca="1" si="890"/>
        <v>3.5646447130086001E-4</v>
      </c>
      <c r="AP461" s="240">
        <f t="shared" ca="1" si="891"/>
        <v>-2.9603575510870142E-4</v>
      </c>
      <c r="AQ461" s="240">
        <f t="shared" ca="1" si="892"/>
        <v>1.0121299523545524E-4</v>
      </c>
      <c r="AR461" s="240">
        <f t="shared" ca="1" si="893"/>
        <v>1.3955834844238163E-4</v>
      </c>
      <c r="AS461" s="240">
        <f t="shared" ca="1" si="894"/>
        <v>-3.1697311963545596E-4</v>
      </c>
      <c r="AT461" s="240">
        <f t="shared" ca="1" si="895"/>
        <v>3.5048872138402915E-4</v>
      </c>
      <c r="AU461" s="240">
        <f t="shared" ca="1" si="896"/>
        <v>-2.2488977119573372E-4</v>
      </c>
      <c r="AV461" s="240">
        <f t="shared" ca="1" si="897"/>
        <v>-2.8044334067209894E-6</v>
      </c>
      <c r="AW461" s="240">
        <f t="shared" ca="1" si="898"/>
        <v>2.2922548387403971E-4</v>
      </c>
      <c r="AX461" s="240">
        <f t="shared" ca="1" si="899"/>
        <v>-3.5158295701680805E-4</v>
      </c>
      <c r="AY461" s="240">
        <f t="shared" ca="1" si="900"/>
        <v>3.1432911812231024E-4</v>
      </c>
      <c r="AZ461" s="240">
        <f t="shared" ca="1" si="901"/>
        <v>-1.3437643119286545E-4</v>
      </c>
      <c r="BA461" s="240">
        <f t="shared" ca="1" si="902"/>
        <v>-1.0658034612698276E-4</v>
      </c>
      <c r="BB461" s="240">
        <f t="shared" ca="1" si="903"/>
        <v>2.9915187455122126E-4</v>
      </c>
      <c r="BC461" s="240">
        <f t="shared" ca="1" si="904"/>
        <v>-3.559147062153176E-4</v>
      </c>
      <c r="BD461" s="240">
        <f t="shared" ca="1" si="905"/>
        <v>2.5109970226871569E-4</v>
      </c>
      <c r="BE461" s="240">
        <f t="shared" ca="1" si="906"/>
        <v>-3.2290683164659504E-5</v>
      </c>
      <c r="BF461" s="240">
        <f t="shared" ca="1" si="907"/>
        <v>-2.0117763100370369E-4</v>
      </c>
      <c r="BG461" s="240">
        <f t="shared" ca="1" si="908"/>
        <v>3.4331550666188889E-4</v>
      </c>
      <c r="BH461" s="240">
        <f t="shared" ca="1" si="909"/>
        <v>-3.2959531989862627E-4</v>
      </c>
      <c r="BI461" s="240">
        <f t="shared" ca="1" si="910"/>
        <v>1.6624574866025879E-4</v>
      </c>
      <c r="BJ461" s="240">
        <f t="shared" ca="1" si="911"/>
        <v>7.2575916815637205E-5</v>
      </c>
      <c r="BK461" s="240">
        <f t="shared" ca="1" si="912"/>
        <v>-2.7844963338200299E-4</v>
      </c>
      <c r="BL461" s="240">
        <f t="shared" ca="1" si="913"/>
        <v>3.579130378629836E-4</v>
      </c>
      <c r="BM461" s="240">
        <f t="shared" ca="1" si="914"/>
        <v>-2.7489140594379039E-4</v>
      </c>
      <c r="BN461" s="240">
        <f t="shared" ca="1" si="915"/>
        <v>6.7074822805276348E-5</v>
      </c>
      <c r="BO461" s="240">
        <f t="shared" ca="1" si="916"/>
        <v>1.7119232757192642E-4</v>
      </c>
      <c r="BP461" s="240">
        <f t="shared" ca="1" si="917"/>
        <v>-3.3174174030247078E-4</v>
      </c>
      <c r="BQ461" s="240">
        <f t="shared" ca="1" si="918"/>
        <v>3.4168733856918714E-4</v>
      </c>
      <c r="BR461" s="240">
        <f t="shared" ca="1" si="919"/>
        <v>-1.9651402868887889E-4</v>
      </c>
      <c r="BS461" s="240">
        <f t="shared" ca="1" si="920"/>
        <v>-3.7872541751330285E-5</v>
      </c>
      <c r="BT461" s="240">
        <f t="shared" ca="1" si="921"/>
        <v>2.5506577002726901E-4</v>
      </c>
      <c r="BU461" s="240">
        <f t="shared" ca="1" si="922"/>
        <v>-3.5646447130086001E-4</v>
      </c>
      <c r="BV461" s="240">
        <f t="shared" ca="1" si="923"/>
        <v>2.9603575510870435E-4</v>
      </c>
      <c r="BW461" s="240">
        <f t="shared" ca="1" si="924"/>
        <v>-1.0121299523546025E-4</v>
      </c>
      <c r="BX461" s="240">
        <f t="shared" ca="1" si="925"/>
        <v>-1.3955834844237673E-4</v>
      </c>
      <c r="BY461" s="240">
        <f t="shared" ca="1" si="926"/>
        <v>3.1697311963545829E-4</v>
      </c>
      <c r="BZ461" s="240">
        <f t="shared" ca="1" si="927"/>
        <v>-3.5048872138402818E-4</v>
      </c>
      <c r="CA461" s="240">
        <f t="shared" ca="1" si="928"/>
        <v>2.248897711957299E-4</v>
      </c>
      <c r="CB461" s="240">
        <f t="shared" ca="1" si="929"/>
        <v>2.8044334067207997E-6</v>
      </c>
      <c r="CC461" s="240">
        <f t="shared" ca="1" si="930"/>
        <v>-2.2922548387403963E-4</v>
      </c>
      <c r="CD461" s="240">
        <f t="shared" ca="1" si="931"/>
        <v>3.5158295701680811E-4</v>
      </c>
      <c r="CE461" s="240">
        <f t="shared" ca="1" si="932"/>
        <v>-3.1432911812231035E-4</v>
      </c>
      <c r="CF461" s="240">
        <f t="shared" ca="1" si="933"/>
        <v>1.3437643119286561E-4</v>
      </c>
      <c r="CG461" s="240">
        <f t="shared" ca="1" si="934"/>
        <v>1.0658034612698257E-4</v>
      </c>
      <c r="CH461" s="240">
        <f t="shared" ca="1" si="935"/>
        <v>-2.9915187455121839E-4</v>
      </c>
      <c r="CI461" s="240">
        <f t="shared" ca="1" si="936"/>
        <v>3.5591470621531814E-4</v>
      </c>
      <c r="CJ461" s="240">
        <f t="shared" ca="1" si="937"/>
        <v>-2.5109970226871948E-4</v>
      </c>
      <c r="CK461" s="240">
        <f t="shared" ca="1" si="938"/>
        <v>3.229068316466479E-5</v>
      </c>
      <c r="CL461" s="240">
        <f t="shared" ca="1" si="939"/>
        <v>2.0117763100370781E-4</v>
      </c>
      <c r="CM461" s="240">
        <f t="shared" ca="1" si="940"/>
        <v>-3.433155066618903E-4</v>
      </c>
      <c r="CN461" s="240">
        <f t="shared" ca="1" si="941"/>
        <v>3.2959531989862432E-4</v>
      </c>
      <c r="CO461" s="240">
        <f t="shared" ca="1" si="942"/>
        <v>-1.6624574866025448E-4</v>
      </c>
      <c r="CP461" s="240">
        <f t="shared" ca="1" si="943"/>
        <v>-7.2575916815642002E-5</v>
      </c>
      <c r="CQ461" s="240">
        <f t="shared" ca="1" si="944"/>
        <v>2.7844963338200613E-4</v>
      </c>
      <c r="CR461" s="240">
        <f t="shared" ca="1" si="945"/>
        <v>-3.579130378629836E-4</v>
      </c>
      <c r="CS461" s="240">
        <f t="shared" ca="1" si="946"/>
        <v>2.7489140594379375E-4</v>
      </c>
      <c r="CT461" s="240">
        <f t="shared" ca="1" si="947"/>
        <v>-6.7074822805281484E-5</v>
      </c>
      <c r="CU461" s="240">
        <f t="shared" ca="1" si="948"/>
        <v>-1.7119232757192181E-4</v>
      </c>
      <c r="CV461" s="240">
        <f t="shared" ca="1" si="949"/>
        <v>3.3174174030246883E-4</v>
      </c>
      <c r="CW461" s="240">
        <f t="shared" ca="1" si="950"/>
        <v>-3.4168733856918877E-4</v>
      </c>
      <c r="CX461" s="240">
        <f t="shared" ca="1" si="951"/>
        <v>1.9651402868887477E-4</v>
      </c>
      <c r="CY461" s="240">
        <f t="shared" ca="1" si="952"/>
        <v>3.7872541751335137E-5</v>
      </c>
      <c r="CZ461" s="240">
        <f t="shared" ca="1" si="953"/>
        <v>-2.5506577002727243E-4</v>
      </c>
      <c r="DA461" s="240">
        <f t="shared" ca="1" si="954"/>
        <v>3.564644713008605E-4</v>
      </c>
      <c r="DB461" s="240">
        <f t="shared" ca="1" si="955"/>
        <v>-2.9603575510870163E-4</v>
      </c>
      <c r="DC461" s="240">
        <f t="shared" ca="1" si="956"/>
        <v>1.0121299523545554E-4</v>
      </c>
      <c r="DD461" s="240">
        <f t="shared" ca="1" si="957"/>
        <v>1.3955834844238131E-4</v>
      </c>
      <c r="DE461" s="240">
        <f t="shared" ca="1" si="958"/>
        <v>-3.1697311963545585E-4</v>
      </c>
      <c r="DF461" s="240">
        <f t="shared" ca="1" si="959"/>
        <v>3.5048872138402921E-4</v>
      </c>
      <c r="DG461" s="240">
        <f t="shared" ca="1" si="960"/>
        <v>-2.2488977119572608E-4</v>
      </c>
      <c r="DH461" s="240">
        <f t="shared" ca="1" si="961"/>
        <v>-2.8044334067155413E-6</v>
      </c>
      <c r="DI461" s="240">
        <f t="shared" ca="1" si="962"/>
        <v>2.292254838740434E-4</v>
      </c>
      <c r="DJ461" s="240">
        <f t="shared" ca="1" si="963"/>
        <v>-3.5158295701680708E-4</v>
      </c>
      <c r="DK461" s="240">
        <f t="shared" ca="1" si="964"/>
        <v>3.1432911812230796E-4</v>
      </c>
      <c r="DL461" s="240">
        <f t="shared" ca="1" si="965"/>
        <v>-1.3437643119287049E-4</v>
      </c>
      <c r="DM461" s="240">
        <f t="shared" ca="1" si="966"/>
        <v>-1.0658034612698726E-4</v>
      </c>
      <c r="DN461" s="240">
        <f t="shared" ca="1" si="967"/>
        <v>2.9915187455121551E-4</v>
      </c>
      <c r="DO461" s="240">
        <f t="shared" ca="1" si="968"/>
        <v>-3.559147062153176E-4</v>
      </c>
      <c r="DP461" s="240">
        <f t="shared" ca="1" si="969"/>
        <v>2.5109970226872322E-4</v>
      </c>
      <c r="DQ461" s="240">
        <f t="shared" ca="1" si="970"/>
        <v>-3.2290683164659857E-5</v>
      </c>
      <c r="DR461" s="240">
        <f t="shared" ca="1" si="971"/>
        <v>-2.0117763100371182E-4</v>
      </c>
      <c r="DS461" s="240">
        <f t="shared" ca="1" si="972"/>
        <v>3.4331550666188878E-4</v>
      </c>
      <c r="DT461" s="240">
        <f t="shared" ca="1" si="973"/>
        <v>-3.2959531989862242E-4</v>
      </c>
      <c r="DU461" s="240">
        <f t="shared" ca="1" si="974"/>
        <v>1.6624574866025912E-4</v>
      </c>
      <c r="DV461" s="240">
        <f t="shared" ca="1" si="975"/>
        <v>7.2575916815646827E-5</v>
      </c>
      <c r="DW461" s="240">
        <f t="shared" ca="1" si="976"/>
        <v>-2.7844963338200283E-4</v>
      </c>
      <c r="DX461" s="240">
        <f t="shared" ca="1" si="977"/>
        <v>3.579130378629836E-4</v>
      </c>
      <c r="DY461" s="240">
        <f t="shared" ca="1" si="978"/>
        <v>-2.7489140594379711E-4</v>
      </c>
      <c r="DZ461" s="240">
        <f t="shared" ca="1" si="979"/>
        <v>6.7074822805276659E-5</v>
      </c>
      <c r="EA461" s="240">
        <f t="shared" ca="1" si="980"/>
        <v>1.7119232757191715E-4</v>
      </c>
      <c r="EB461" s="240">
        <f t="shared" ca="1" si="981"/>
        <v>-3.3174174030247067E-4</v>
      </c>
      <c r="EC461" s="240">
        <f t="shared" ca="1" si="982"/>
        <v>3.4168733856919029E-4</v>
      </c>
      <c r="ED461" s="240">
        <f t="shared" ca="1" si="983"/>
        <v>-1.9651402868887919E-4</v>
      </c>
      <c r="EE461" s="240">
        <f t="shared" ca="1" si="984"/>
        <v>-3.7872541751340043E-5</v>
      </c>
      <c r="EF461" s="240">
        <f t="shared" ca="1" si="985"/>
        <v>2.5506577002726874E-4</v>
      </c>
      <c r="EG461" s="240">
        <f t="shared" ca="1" si="986"/>
        <v>-3.5646447130086094E-4</v>
      </c>
      <c r="EH461" s="240">
        <f t="shared" ca="1" si="987"/>
        <v>2.9603575510870456E-4</v>
      </c>
      <c r="EI461" s="240">
        <f t="shared" ca="1" si="988"/>
        <v>-1.0121299523545083E-4</v>
      </c>
      <c r="EJ461" s="240">
        <f t="shared" ca="1" si="989"/>
        <v>-1.3955834844237637E-4</v>
      </c>
      <c r="EK461" s="240">
        <f t="shared" ca="1" si="990"/>
        <v>3.1697311963545813E-4</v>
      </c>
      <c r="EL461" s="240">
        <f t="shared" ca="1" si="991"/>
        <v>-3.5048872138403029E-4</v>
      </c>
      <c r="EM461" s="240">
        <f t="shared" ca="1" si="992"/>
        <v>2.2488977119573017E-4</v>
      </c>
      <c r="EN461" s="240">
        <f t="shared" ca="1" si="993"/>
        <v>2.8044334067102558E-6</v>
      </c>
      <c r="EO461" s="240">
        <f t="shared" ca="1" si="994"/>
        <v>-2.2922548387403934E-4</v>
      </c>
      <c r="EP461" s="240">
        <f t="shared" ca="1" si="995"/>
        <v>3.5158295701680605E-4</v>
      </c>
      <c r="EQ461" s="240">
        <f t="shared" ca="1" si="996"/>
        <v>-3.1432911812231045E-4</v>
      </c>
      <c r="ER461" s="240">
        <f t="shared" ca="1" si="997"/>
        <v>1.3437643119285653E-4</v>
      </c>
      <c r="ES461" s="240">
        <f t="shared" ca="1" si="998"/>
        <v>1.0658034612698225E-4</v>
      </c>
      <c r="ET461" s="240">
        <f t="shared" ca="1" si="999"/>
        <v>-2.9915187455122375E-4</v>
      </c>
      <c r="EU461" s="240">
        <f t="shared" ca="1" si="1000"/>
        <v>3.5591470621531819E-4</v>
      </c>
      <c r="EV461" s="240">
        <f t="shared" ca="1" si="1001"/>
        <v>-2.5109970226871244E-4</v>
      </c>
      <c r="EW461" s="240">
        <f t="shared" ca="1" si="1002"/>
        <v>3.2290683164665115E-5</v>
      </c>
      <c r="EX461" s="240">
        <f t="shared" ca="1" si="1003"/>
        <v>2.0117763100370743E-4</v>
      </c>
      <c r="EY461" s="240">
        <f t="shared" ca="1" si="1004"/>
        <v>-3.4331550666188732E-4</v>
      </c>
      <c r="EZ461" s="240">
        <f t="shared" ca="1" si="1005"/>
        <v>3.2959531989862448E-4</v>
      </c>
      <c r="FA461" s="240">
        <f t="shared" ca="1" si="1006"/>
        <v>-1.6624574866026378E-4</v>
      </c>
      <c r="FB461" s="240">
        <f t="shared" ca="1" si="1007"/>
        <v>-7.257591681564165E-5</v>
      </c>
      <c r="FC461" s="240">
        <f t="shared" ca="1" si="1008"/>
        <v>2.7844963338199952E-4</v>
      </c>
      <c r="FD461" s="240">
        <f t="shared" ca="1" si="1009"/>
        <v>-3.5791303786298365E-4</v>
      </c>
      <c r="FE461" s="240">
        <f t="shared" ca="1" si="1010"/>
        <v>2.7489140594378746E-4</v>
      </c>
      <c r="FF461" s="240">
        <f t="shared" ca="1" si="1011"/>
        <v>-6.707482280528185E-5</v>
      </c>
      <c r="FG461" s="240">
        <f t="shared" ca="1" si="1012"/>
        <v>-1.7119232757193041E-4</v>
      </c>
      <c r="FH461" s="240">
        <f t="shared" ca="1" si="1013"/>
        <v>3.3174174030246872E-4</v>
      </c>
      <c r="FI461" s="240">
        <f t="shared" ca="1" si="1014"/>
        <v>-3.4168733856918584E-4</v>
      </c>
      <c r="FJ461" s="240">
        <f t="shared" ca="1" si="1015"/>
        <v>1.9651402868888358E-4</v>
      </c>
      <c r="FK461" s="240">
        <f t="shared" ca="1" si="1016"/>
        <v>3.7872541751334812E-5</v>
      </c>
      <c r="FL461" s="240">
        <f t="shared" ca="1" si="1017"/>
        <v>-2.55065770027265E-4</v>
      </c>
      <c r="FM461" s="240">
        <f t="shared" ca="1" si="1018"/>
        <v>3.5646447130086045E-4</v>
      </c>
      <c r="FN461" s="240">
        <f t="shared" ca="1" si="1019"/>
        <v>-2.9603575510870754E-4</v>
      </c>
      <c r="FO461" s="240">
        <f t="shared" ca="1" si="1020"/>
        <v>1.012129952354559E-4</v>
      </c>
      <c r="FP461" s="240">
        <f t="shared" ca="1" si="1021"/>
        <v>1.3955834844237155E-4</v>
      </c>
      <c r="FQ461" s="240">
        <f t="shared" ca="1" si="1022"/>
        <v>-3.1697311963545569E-4</v>
      </c>
      <c r="FR461" s="240">
        <f t="shared" ca="1" si="1023"/>
        <v>3.504887213840272E-4</v>
      </c>
      <c r="FS461" s="240">
        <f t="shared" ca="1" si="1024"/>
        <v>-2.2488977119573426E-4</v>
      </c>
      <c r="FT461" s="240">
        <f t="shared" ca="1" si="1025"/>
        <v>-2.8044334067253533E-6</v>
      </c>
      <c r="FU461" s="240">
        <f t="shared" ca="1" si="1026"/>
        <v>2.2922548387403532E-4</v>
      </c>
      <c r="FV461" s="240">
        <f t="shared" ca="1" si="1027"/>
        <v>-3.5158295701680892E-4</v>
      </c>
      <c r="FW461" s="240">
        <f t="shared" ca="1" si="1028"/>
        <v>3.14329118122313E-4</v>
      </c>
      <c r="FX461" s="240">
        <f t="shared" ca="1" si="1029"/>
        <v>-1.3437643119286141E-4</v>
      </c>
      <c r="FY461" s="240">
        <f t="shared" ca="1" si="1030"/>
        <v>-1.065803461269772E-4</v>
      </c>
      <c r="FZ461" s="240">
        <f t="shared" ca="1" si="1031"/>
        <v>2.9915187455122088E-4</v>
      </c>
      <c r="GA461" s="240">
        <f t="shared" ca="1" si="1032"/>
        <v>-3.5591470621531874E-4</v>
      </c>
      <c r="GB461" s="240">
        <f t="shared" ca="1" si="1033"/>
        <v>2.5109970226871623E-4</v>
      </c>
      <c r="GC461" s="240">
        <f t="shared" ca="1" si="1034"/>
        <v>-3.2290683164670346E-5</v>
      </c>
      <c r="GD461" s="240">
        <f t="shared" ca="1" si="1035"/>
        <v>-2.0117763100370315E-4</v>
      </c>
      <c r="GE461" s="240">
        <f t="shared" ca="1" si="1036"/>
        <v>3.433155066618916E-4</v>
      </c>
      <c r="GF461" s="240">
        <f t="shared" ca="1" si="1037"/>
        <v>-3.2959531989862649E-4</v>
      </c>
      <c r="GG461" s="240">
        <f t="shared" ca="1" si="1038"/>
        <v>1.6624574866025042E-4</v>
      </c>
      <c r="GH461" s="240">
        <f t="shared" ca="1" si="1039"/>
        <v>7.2575916815636554E-5</v>
      </c>
      <c r="GI461" s="240">
        <f t="shared" ca="1" si="1040"/>
        <v>-2.7844963338200901E-4</v>
      </c>
      <c r="GJ461" s="240">
        <f t="shared" ca="1" si="1041"/>
        <v>3.579130378629837E-4</v>
      </c>
      <c r="GK461" s="240">
        <f t="shared" ca="1" si="1042"/>
        <v>-2.7489140594379082E-4</v>
      </c>
      <c r="GL461" s="240">
        <f t="shared" ca="1" si="1043"/>
        <v>6.7074822805286986E-5</v>
      </c>
      <c r="GM461" s="240">
        <f t="shared" ca="1" si="1044"/>
        <v>1.711923275719258E-4</v>
      </c>
      <c r="GN461" s="240">
        <f t="shared" ca="1" si="1045"/>
        <v>-3.3174174030246672E-4</v>
      </c>
      <c r="GO461" s="240">
        <f t="shared" ca="1" si="1046"/>
        <v>3.4168733856918736E-4</v>
      </c>
      <c r="GP461" s="240">
        <f t="shared" ca="1" si="1047"/>
        <v>-1.9651402868887098E-4</v>
      </c>
      <c r="GQ461" s="240">
        <f t="shared" ca="1" si="1048"/>
        <v>-3.787254175132958E-5</v>
      </c>
      <c r="GR461" s="240">
        <f t="shared" ca="1" si="1049"/>
        <v>2.5506577002727562E-4</v>
      </c>
      <c r="GS461" s="240">
        <f t="shared" ca="1" si="1050"/>
        <v>-3.5646447130086001E-4</v>
      </c>
      <c r="GT461" s="240">
        <f t="shared" ca="1" si="1051"/>
        <v>2.9603575510869903E-4</v>
      </c>
      <c r="GU461" s="240">
        <f t="shared" ca="1" si="1052"/>
        <v>-1.0121299523546093E-4</v>
      </c>
      <c r="GV461" s="240">
        <f t="shared" ca="1" si="1053"/>
        <v>-1.3955834844238543E-4</v>
      </c>
      <c r="GW461" s="240">
        <f t="shared" ca="1" si="1054"/>
        <v>3.1697311963545325E-4</v>
      </c>
      <c r="GX461" s="240">
        <f t="shared" ca="1" si="1055"/>
        <v>-3.5048872138402829E-4</v>
      </c>
      <c r="GY461" s="240">
        <f t="shared" ca="1" si="1056"/>
        <v>2.2488977119573835E-4</v>
      </c>
      <c r="GZ461" s="240">
        <f t="shared" ca="1" si="1057"/>
        <v>2.804433406720122E-6</v>
      </c>
      <c r="HA461" s="240">
        <f t="shared" ca="1" si="1058"/>
        <v>-2.2922548387403126E-4</v>
      </c>
      <c r="HB461" s="240">
        <f t="shared" ca="1" si="1059"/>
        <v>3.5158295701680795E-4</v>
      </c>
      <c r="HC461" s="240">
        <f t="shared" ca="1" si="1060"/>
        <v>-3.1432911812230579E-4</v>
      </c>
      <c r="HD461" s="240">
        <f t="shared" ca="1" si="1061"/>
        <v>1.3437643119286626E-4</v>
      </c>
      <c r="HE461" s="240">
        <f t="shared" ca="1" si="1062"/>
        <v>1.0658034612699162E-4</v>
      </c>
      <c r="HF461" s="240">
        <f t="shared" ca="1" si="1063"/>
        <v>-2.9915187455121801E-4</v>
      </c>
      <c r="HG461" s="240">
        <f t="shared" ca="1" si="1064"/>
        <v>3.5591470621531716E-4</v>
      </c>
      <c r="HH461" s="240">
        <f t="shared" ca="1" si="1065"/>
        <v>-2.5109970226870544E-4</v>
      </c>
      <c r="HI461" s="240">
        <f t="shared" ca="1" si="1066"/>
        <v>3.2290683164675605E-5</v>
      </c>
      <c r="HJ461" s="240">
        <f t="shared" ca="1" si="1067"/>
        <v>2.0117763100369876E-4</v>
      </c>
      <c r="HK461" s="240">
        <f t="shared" ca="1" si="1068"/>
        <v>-3.4331550666189008E-4</v>
      </c>
      <c r="HL461" s="240">
        <f t="shared" ca="1" si="1069"/>
        <v>3.2959531989862063E-4</v>
      </c>
      <c r="HM461" s="240">
        <f t="shared" ca="1" si="1070"/>
        <v>-1.662457486602731E-4</v>
      </c>
      <c r="HN461" s="240">
        <f t="shared" ca="1" si="1071"/>
        <v>-7.2575916815631377E-5</v>
      </c>
      <c r="HO461" s="240">
        <f t="shared" ca="1" si="1072"/>
        <v>2.784496333820057E-4</v>
      </c>
      <c r="HP461" s="240">
        <f t="shared" ca="1" si="1073"/>
        <v>-3.5791303786298354E-4</v>
      </c>
      <c r="HQ461" s="240">
        <f t="shared" ca="1" si="1074"/>
        <v>2.7489140594378117E-4</v>
      </c>
      <c r="HR461" s="240">
        <f t="shared" ca="1" si="1075"/>
        <v>-6.7074822805292164E-5</v>
      </c>
      <c r="HS461" s="240">
        <f t="shared" ca="1" si="1076"/>
        <v>-1.7119232757192114E-4</v>
      </c>
      <c r="HT461" s="240">
        <f t="shared" ca="1" si="1077"/>
        <v>3.3174174030247241E-4</v>
      </c>
      <c r="HU461" s="240">
        <f t="shared" ca="1" si="1078"/>
        <v>-3.4168733856918291E-4</v>
      </c>
      <c r="HV461" s="240">
        <f t="shared" ca="1" si="1079"/>
        <v>1.9651402868889236E-4</v>
      </c>
      <c r="HW461" s="240">
        <f t="shared" ca="1" si="1080"/>
        <v>3.7872541751324349E-5</v>
      </c>
      <c r="HX461" s="240">
        <f t="shared" ca="1" si="1081"/>
        <v>-2.5506577002727194E-4</v>
      </c>
      <c r="HY461" s="240">
        <f t="shared" ca="1" si="1082"/>
        <v>3.5646447130086131E-4</v>
      </c>
      <c r="HZ461" s="240">
        <f t="shared" ca="1" si="1083"/>
        <v>-2.9603575510871345E-4</v>
      </c>
      <c r="IA461" s="240">
        <f t="shared" ca="1" si="1084"/>
        <v>1.01212995235466E-4</v>
      </c>
      <c r="IB461" s="240">
        <f t="shared" ca="1" si="1085"/>
        <v>1.395583484423806E-4</v>
      </c>
      <c r="IC461" s="240">
        <f t="shared" ca="1" si="1086"/>
        <v>-3.1697311963546025E-4</v>
      </c>
      <c r="ID461" s="240">
        <f t="shared" ca="1" si="1087"/>
        <v>3.5048872138402525E-4</v>
      </c>
      <c r="IE461" s="240">
        <f t="shared" ca="1" si="1088"/>
        <v>-3.8534770008824299E-4</v>
      </c>
      <c r="IF461" s="240">
        <f t="shared" ca="1" si="1089"/>
        <v>-2.8044334067148637E-6</v>
      </c>
      <c r="IG461" s="240">
        <f t="shared" ca="1" si="1090"/>
        <v>2.2922548387404286E-4</v>
      </c>
      <c r="IH461" s="240">
        <f t="shared" ca="1" si="1091"/>
        <v>-3.5158295701681077E-4</v>
      </c>
      <c r="II461" s="240">
        <f t="shared" ca="1" si="1092"/>
        <v>3.1432911812231804E-4</v>
      </c>
      <c r="IJ461" s="240">
        <f t="shared" ca="1" si="1093"/>
        <v>-1.3437643119287114E-4</v>
      </c>
      <c r="IK461" s="240">
        <f t="shared" ca="1" si="1094"/>
        <v>-1.0658034612698658E-4</v>
      </c>
      <c r="IL461" s="240">
        <f t="shared" ca="1" si="1095"/>
        <v>2.9915187455122625E-4</v>
      </c>
      <c r="IM461" s="240">
        <f t="shared" ca="1" si="1096"/>
        <v>-3.5591470621531987E-4</v>
      </c>
      <c r="IN461" s="240">
        <f t="shared" ca="1" si="1097"/>
        <v>2.5109970226872371E-4</v>
      </c>
      <c r="IO461" s="240">
        <f t="shared" ca="1" si="1098"/>
        <v>-3.2290683164660561E-5</v>
      </c>
      <c r="IP461" s="240">
        <f t="shared" ca="1" si="1099"/>
        <v>-2.0117763100371123E-4</v>
      </c>
      <c r="IQ461" s="240">
        <f t="shared" ca="1" si="1100"/>
        <v>3.4331550666189437E-4</v>
      </c>
      <c r="IR461" s="240">
        <f t="shared" ca="1" si="1101"/>
        <v>-3.2959531989863061E-4</v>
      </c>
      <c r="IS461" s="240">
        <f t="shared" ca="1" si="1102"/>
        <v>1.6624574866025971E-4</v>
      </c>
      <c r="IT461" s="240">
        <f t="shared" ca="1" si="1103"/>
        <v>7.2575916815646149E-5</v>
      </c>
      <c r="IU461" s="240">
        <f t="shared" ca="1" si="1104"/>
        <v>-2.7844963338201513E-4</v>
      </c>
      <c r="IV461" s="240">
        <f t="shared" ca="1" si="1105"/>
        <v>3.5791303786298376E-4</v>
      </c>
      <c r="IW461" s="240">
        <f t="shared" ca="1" si="1106"/>
        <v>-2.7489140594379755E-4</v>
      </c>
      <c r="IX461" s="240">
        <f t="shared" ca="1" si="1107"/>
        <v>6.7074822805277378E-5</v>
      </c>
      <c r="IY461" s="240">
        <f t="shared" ca="1" si="1108"/>
        <v>1.7119232757193439E-4</v>
      </c>
      <c r="IZ461" s="240">
        <f t="shared" ca="1" si="1109"/>
        <v>-3.3174174030246276E-4</v>
      </c>
      <c r="JA461" s="240">
        <f t="shared" ca="1" si="1110"/>
        <v>3.416873385691905E-4</v>
      </c>
      <c r="JB461" s="240">
        <f t="shared" ca="1" si="1111"/>
        <v>-1.9651402868887976E-4</v>
      </c>
    </row>
    <row r="462" spans="2:262">
      <c r="B462" s="248">
        <v>101</v>
      </c>
      <c r="C462" s="247">
        <f t="shared" si="1112"/>
        <v>1.9726562500000013E-3</v>
      </c>
      <c r="D462" s="244">
        <f t="shared" ca="1" si="855"/>
        <v>11.488342554398068</v>
      </c>
      <c r="E462" s="243">
        <f ca="1">DC361</f>
        <v>-0.51165744560193216</v>
      </c>
      <c r="F462" s="242">
        <v>101</v>
      </c>
      <c r="G462" s="240">
        <f t="shared" ca="1" si="856"/>
        <v>-5.0287412729526271E-5</v>
      </c>
      <c r="H462" s="240">
        <f t="shared" ca="1" si="857"/>
        <v>1.095861257379529E-4</v>
      </c>
      <c r="I462" s="240">
        <f t="shared" ca="1" si="858"/>
        <v>-1.2249624875638427E-4</v>
      </c>
      <c r="J462" s="240">
        <f t="shared" ca="1" si="859"/>
        <v>8.355283447155837E-5</v>
      </c>
      <c r="K462" s="240">
        <f t="shared" ca="1" si="860"/>
        <v>-9.2409083910760707E-6</v>
      </c>
      <c r="L462" s="240">
        <f t="shared" ca="1" si="861"/>
        <v>-6.8982760235299082E-5</v>
      </c>
      <c r="M462" s="240">
        <f t="shared" ca="1" si="862"/>
        <v>1.180055335897178E-4</v>
      </c>
      <c r="N462" s="240">
        <f t="shared" ca="1" si="863"/>
        <v>-1.1707572145595177E-4</v>
      </c>
      <c r="O462" s="240">
        <f t="shared" ca="1" si="864"/>
        <v>6.6586919953496765E-5</v>
      </c>
      <c r="P462" s="240">
        <f t="shared" ca="1" si="865"/>
        <v>1.2088600511956174E-5</v>
      </c>
      <c r="Q462" s="240">
        <f t="shared" ca="1" si="866"/>
        <v>-8.5646930010708038E-5</v>
      </c>
      <c r="R462" s="240">
        <f t="shared" ca="1" si="867"/>
        <v>1.2295030211029927E-4</v>
      </c>
      <c r="S462" s="240">
        <f t="shared" ca="1" si="868"/>
        <v>-1.0820793287782478E-4</v>
      </c>
      <c r="T462" s="240">
        <f t="shared" ca="1" si="869"/>
        <v>4.7660372539885945E-5</v>
      </c>
      <c r="U462" s="241">
        <f t="shared" ca="1" si="870"/>
        <v>3.3062164015479485E-5</v>
      </c>
      <c r="V462" s="240">
        <f t="shared" ca="1" si="871"/>
        <v>-9.9789250322303036E-5</v>
      </c>
      <c r="W462" s="240">
        <f t="shared" ca="1" si="872"/>
        <v>1.2427483399876977E-4</v>
      </c>
      <c r="X462" s="240">
        <f t="shared" ca="1" si="873"/>
        <v>-9.6153992531336483E-5</v>
      </c>
      <c r="Y462" s="240">
        <f t="shared" ca="1" si="874"/>
        <v>2.733047902945894E-5</v>
      </c>
      <c r="Z462" s="240">
        <f t="shared" ca="1" si="875"/>
        <v>5.3062221514940899E-5</v>
      </c>
      <c r="AA462" s="240">
        <f t="shared" ca="1" si="876"/>
        <v>-1.10993304575929E-4</v>
      </c>
      <c r="AB462" s="240">
        <f t="shared" ca="1" si="877"/>
        <v>1.2194012879087055E-4</v>
      </c>
      <c r="AC462" s="240">
        <f t="shared" ca="1" si="878"/>
        <v>-8.1268825257292795E-5</v>
      </c>
      <c r="AD462" s="240">
        <f t="shared" ca="1" si="879"/>
        <v>6.1958473471254803E-6</v>
      </c>
      <c r="AE462" s="240">
        <f t="shared" ca="1" si="880"/>
        <v>7.1499877012841162E-5</v>
      </c>
      <c r="AF462" s="240">
        <f t="shared" ca="1" si="881"/>
        <v>-1.1892919258475535E-4</v>
      </c>
      <c r="AG462" s="240">
        <f t="shared" ca="1" si="882"/>
        <v>1.1601493121657593E-4</v>
      </c>
      <c r="AH462" s="240">
        <f t="shared" ca="1" si="883"/>
        <v>-6.3990720567111975E-5</v>
      </c>
      <c r="AI462" s="240">
        <f t="shared" ca="1" si="884"/>
        <v>-1.5121219295904664E-5</v>
      </c>
      <c r="AJ462" s="240">
        <f t="shared" ca="1" si="885"/>
        <v>8.7832238993681963E-5</v>
      </c>
      <c r="AK462" s="240">
        <f t="shared" ca="1" si="886"/>
        <v>-1.2336324438632704E-4</v>
      </c>
      <c r="AL462" s="240">
        <f t="shared" ca="1" si="887"/>
        <v>1.0667370703109535E-4</v>
      </c>
      <c r="AM462" s="240">
        <f t="shared" ca="1" si="888"/>
        <v>-4.482842733297599E-5</v>
      </c>
      <c r="AN462" s="240">
        <f t="shared" ca="1" si="889"/>
        <v>-3.599304594295569E-5</v>
      </c>
      <c r="AO462" s="240">
        <f t="shared" ca="1" si="890"/>
        <v>1.0157840571003342E-4</v>
      </c>
      <c r="AP462" s="240">
        <f t="shared" ca="1" si="891"/>
        <v>-1.2416490058806673E-4</v>
      </c>
      <c r="AQ462" s="240">
        <f t="shared" ca="1" si="892"/>
        <v>9.4191505920396376E-5</v>
      </c>
      <c r="AR462" s="240">
        <f t="shared" ca="1" si="893"/>
        <v>-2.4346173822163559E-5</v>
      </c>
      <c r="AS462" s="240">
        <f t="shared" ca="1" si="894"/>
        <v>-5.5805067602238157E-5</v>
      </c>
      <c r="AT462" s="240">
        <f t="shared" ca="1" si="895"/>
        <v>1.1233362519753607E-4</v>
      </c>
      <c r="AU462" s="240">
        <f t="shared" ca="1" si="896"/>
        <v>-1.2131055665140829E-4</v>
      </c>
      <c r="AV462" s="240">
        <f t="shared" ca="1" si="897"/>
        <v>7.8935862741530183E-5</v>
      </c>
      <c r="AW462" s="240">
        <f t="shared" ca="1" si="898"/>
        <v>-3.1470541564093194E-6</v>
      </c>
      <c r="AX462" s="240">
        <f t="shared" ca="1" si="899"/>
        <v>-7.3973924938023326E-5</v>
      </c>
      <c r="AY462" s="240">
        <f t="shared" ca="1" si="900"/>
        <v>1.1978121308122856E-4</v>
      </c>
      <c r="AZ462" s="240">
        <f t="shared" ca="1" si="901"/>
        <v>-1.1488425792071242E-4</v>
      </c>
      <c r="BA462" s="240">
        <f t="shared" ca="1" si="902"/>
        <v>6.1355975563426223E-5</v>
      </c>
      <c r="BB462" s="240">
        <f t="shared" ca="1" si="903"/>
        <v>1.8144729622767244E-5</v>
      </c>
      <c r="BC462" s="240">
        <f t="shared" ca="1" si="904"/>
        <v>-8.9964641120145967E-5</v>
      </c>
      <c r="BD462" s="240">
        <f t="shared" ca="1" si="905"/>
        <v>1.2370187725678508E-4</v>
      </c>
      <c r="BE462" s="240">
        <f t="shared" ca="1" si="906"/>
        <v>-1.0507522493203669E-4</v>
      </c>
      <c r="BF462" s="240">
        <f t="shared" ca="1" si="907"/>
        <v>4.1969479157681866E-5</v>
      </c>
      <c r="BG462" s="240">
        <f t="shared" ca="1" si="908"/>
        <v>3.8902247005422512E-5</v>
      </c>
      <c r="BH462" s="240">
        <f t="shared" ca="1" si="909"/>
        <v>-1.0330637406442481E-4</v>
      </c>
      <c r="BI462" s="240">
        <f t="shared" ca="1" si="910"/>
        <v>1.2398017488407401E-4</v>
      </c>
      <c r="BJ462" s="240">
        <f t="shared" ca="1" si="911"/>
        <v>-9.2172281868337072E-5</v>
      </c>
      <c r="BK462" s="240">
        <f t="shared" ca="1" si="912"/>
        <v>2.1347203390120654E-5</v>
      </c>
      <c r="BL462" s="240">
        <f t="shared" ca="1" si="913"/>
        <v>5.851429880349928E-5</v>
      </c>
      <c r="BM462" s="240">
        <f t="shared" ca="1" si="914"/>
        <v>-1.136062802437489E-4</v>
      </c>
      <c r="BN462" s="240">
        <f t="shared" ca="1" si="915"/>
        <v>1.2060791156871334E-4</v>
      </c>
      <c r="BO462" s="240">
        <f t="shared" ca="1" si="916"/>
        <v>-7.6555352213652749E-5</v>
      </c>
      <c r="BP462" s="240">
        <f t="shared" ca="1" si="917"/>
        <v>9.6365297945261077E-8</v>
      </c>
      <c r="BQ462" s="240">
        <f t="shared" ca="1" si="918"/>
        <v>7.6403413736885308E-5</v>
      </c>
      <c r="BR462" s="240">
        <f t="shared" ca="1" si="919"/>
        <v>-1.2056108185385014E-4</v>
      </c>
      <c r="BS462" s="240">
        <f t="shared" ca="1" si="920"/>
        <v>1.1368438264367654E-4</v>
      </c>
      <c r="BT462" s="240">
        <f t="shared" ca="1" si="921"/>
        <v>-5.8684272014308778E-5</v>
      </c>
      <c r="BU462" s="240">
        <f t="shared" ca="1" si="922"/>
        <v>-2.115731024298195E-5</v>
      </c>
      <c r="BV462" s="240">
        <f t="shared" ca="1" si="923"/>
        <v>9.2042851910793764E-5</v>
      </c>
      <c r="BW462" s="240">
        <f t="shared" ca="1" si="924"/>
        <v>-1.2396599674189477E-4</v>
      </c>
      <c r="BX462" s="240">
        <f t="shared" ca="1" si="925"/>
        <v>1.0341344944649567E-4</v>
      </c>
      <c r="BY462" s="240">
        <f t="shared" ca="1" si="926"/>
        <v>-3.9085250137483049E-5</v>
      </c>
      <c r="BZ462" s="240">
        <f t="shared" ca="1" si="927"/>
        <v>-4.1788014808938635E-5</v>
      </c>
      <c r="CA462" s="240">
        <f t="shared" ca="1" si="928"/>
        <v>1.0497211452195489E-4</v>
      </c>
      <c r="CB462" s="240">
        <f t="shared" ca="1" si="929"/>
        <v>-1.2372076815864844E-4</v>
      </c>
      <c r="CC462" s="240">
        <f t="shared" ca="1" si="930"/>
        <v>9.0097536680226262E-5</v>
      </c>
      <c r="CD462" s="240">
        <f t="shared" ca="1" si="931"/>
        <v>-1.8335374200977157E-5</v>
      </c>
      <c r="CE462" s="240">
        <f t="shared" ca="1" si="932"/>
        <v>-6.1188283179151715E-5</v>
      </c>
      <c r="CF462" s="240">
        <f t="shared" ca="1" si="933"/>
        <v>1.1481050311475391E-4</v>
      </c>
      <c r="CG462" s="240">
        <f t="shared" ca="1" si="934"/>
        <v>-1.1983261678990923E-4</v>
      </c>
      <c r="CH462" s="240">
        <f t="shared" ca="1" si="935"/>
        <v>7.4128727604190757E-5</v>
      </c>
      <c r="CI462" s="240">
        <f t="shared" ca="1" si="936"/>
        <v>2.9543816073674123E-6</v>
      </c>
      <c r="CJ462" s="240">
        <f t="shared" ca="1" si="937"/>
        <v>-7.8786879976221259E-5</v>
      </c>
      <c r="CK462" s="240">
        <f t="shared" ca="1" si="938"/>
        <v>1.2126832913883213E-4</v>
      </c>
      <c r="CL462" s="240">
        <f t="shared" ca="1" si="939"/>
        <v>-1.1241602814547043E-4</v>
      </c>
      <c r="CM462" s="240">
        <f t="shared" ca="1" si="940"/>
        <v>5.5977219254074622E-5</v>
      </c>
      <c r="CN462" s="240">
        <f t="shared" ca="1" si="941"/>
        <v>2.4157146490629064E-5</v>
      </c>
      <c r="CO462" s="240">
        <f t="shared" ca="1" si="942"/>
        <v>-9.4065619529152088E-5</v>
      </c>
      <c r="CP462" s="240">
        <f t="shared" ca="1" si="943"/>
        <v>1.2415544374595446E-4</v>
      </c>
      <c r="CQ462" s="240">
        <f t="shared" ca="1" si="944"/>
        <v>-1.0168938156588504E-4</v>
      </c>
      <c r="CR462" s="240">
        <f t="shared" ca="1" si="945"/>
        <v>3.6177477624096418E-5</v>
      </c>
      <c r="CS462" s="240">
        <f t="shared" ca="1" si="946"/>
        <v>4.4648611074891707E-5</v>
      </c>
      <c r="CT462" s="240">
        <f t="shared" ca="1" si="947"/>
        <v>-1.0657462370285712E-4</v>
      </c>
      <c r="CU462" s="240">
        <f t="shared" ca="1" si="948"/>
        <v>1.2338683666870197E-4</v>
      </c>
      <c r="CV462" s="240">
        <f t="shared" ca="1" si="949"/>
        <v>-8.7968520104980767E-5</v>
      </c>
      <c r="CW462" s="240">
        <f t="shared" ca="1" si="950"/>
        <v>1.5312500468018778E-5</v>
      </c>
      <c r="CX462" s="240">
        <f t="shared" ca="1" si="951"/>
        <v>6.3825410020991233E-5</v>
      </c>
      <c r="CY462" s="240">
        <f t="shared" ca="1" si="952"/>
        <v>-1.1594556843172522E-4</v>
      </c>
      <c r="CZ462" s="240">
        <f t="shared" ca="1" si="953"/>
        <v>1.1898513932358102E-4</v>
      </c>
      <c r="DA462" s="240">
        <f t="shared" ca="1" si="954"/>
        <v>-7.1657450621071634E-5</v>
      </c>
      <c r="DB462" s="240">
        <f t="shared" ca="1" si="955"/>
        <v>-6.0033489036747878E-6</v>
      </c>
      <c r="DC462" s="240">
        <f t="shared" ca="1" si="956"/>
        <v>8.1122887945090706E-5</v>
      </c>
      <c r="DD462" s="240">
        <f t="shared" ca="1" si="957"/>
        <v>-1.2190252891685573E-4</v>
      </c>
      <c r="DE462" s="240">
        <f t="shared" ca="1" si="958"/>
        <v>1.1107995843541405E-4</v>
      </c>
      <c r="DF462" s="240">
        <f t="shared" ca="1" si="959"/>
        <v>-5.3236447910084832E-5</v>
      </c>
      <c r="DG462" s="240">
        <f t="shared" ca="1" si="960"/>
        <v>-2.71424313765241E-5</v>
      </c>
      <c r="DH462" s="240">
        <f t="shared" ca="1" si="961"/>
        <v>9.6031725535650686E-5</v>
      </c>
      <c r="DI462" s="240">
        <f t="shared" ca="1" si="962"/>
        <v>-1.2427010415317252E-4</v>
      </c>
      <c r="DJ462" s="240">
        <f t="shared" ca="1" si="963"/>
        <v>9.9904059804232066E-5</v>
      </c>
      <c r="DK462" s="240">
        <f t="shared" ca="1" si="964"/>
        <v>-3.3247913150948677E-5</v>
      </c>
      <c r="DL462" s="240">
        <f t="shared" ca="1" si="965"/>
        <v>-4.7482312687052354E-5</v>
      </c>
      <c r="DM462" s="240">
        <f t="shared" ca="1" si="966"/>
        <v>1.0811293631552254E-4</v>
      </c>
      <c r="DN462" s="240">
        <f t="shared" ca="1" si="967"/>
        <v>-1.2297858156207634E-4</v>
      </c>
      <c r="DO462" s="240">
        <f t="shared" ca="1" si="968"/>
        <v>8.5786514582581402E-5</v>
      </c>
      <c r="DP462" s="240">
        <f t="shared" ca="1" si="969"/>
        <v>-1.2280403057353245E-5</v>
      </c>
      <c r="DQ462" s="240">
        <f t="shared" ca="1" si="970"/>
        <v>-6.6424090822422987E-5</v>
      </c>
      <c r="DR462" s="240">
        <f t="shared" ca="1" si="971"/>
        <v>1.1701079247375726E-4</v>
      </c>
      <c r="DS462" s="240">
        <f t="shared" ca="1" si="972"/>
        <v>-1.1806598965846512E-4</v>
      </c>
      <c r="DT462" s="240">
        <f t="shared" ca="1" si="973"/>
        <v>6.9143009869143018E-5</v>
      </c>
      <c r="DU462" s="240">
        <f t="shared" ca="1" si="974"/>
        <v>9.0487000070787326E-6</v>
      </c>
      <c r="DV462" s="240">
        <f t="shared" ca="1" si="975"/>
        <v>-8.3410030519639512E-5</v>
      </c>
      <c r="DW462" s="240">
        <f t="shared" ca="1" si="976"/>
        <v>1.2246329916968833E-4</v>
      </c>
      <c r="DX462" s="240">
        <f t="shared" ca="1" si="977"/>
        <v>-1.0967697831194332E-4</v>
      </c>
      <c r="DY462" s="240">
        <f t="shared" ca="1" si="978"/>
        <v>5.0463608920512992E-5</v>
      </c>
      <c r="DZ462" s="240">
        <f t="shared" ca="1" si="979"/>
        <v>3.011136667667878E-5</v>
      </c>
      <c r="EA462" s="240">
        <f t="shared" ca="1" si="980"/>
        <v>-9.7939985621537401E-5</v>
      </c>
      <c r="EB462" s="240">
        <f t="shared" ca="1" si="981"/>
        <v>1.2430990889640735E-4</v>
      </c>
      <c r="EC462" s="240">
        <f t="shared" ca="1" si="982"/>
        <v>-9.805855957260436E-5</v>
      </c>
      <c r="ED462" s="240">
        <f t="shared" ca="1" si="983"/>
        <v>3.0298321378138335E-5</v>
      </c>
      <c r="EE462" s="240">
        <f t="shared" ca="1" si="984"/>
        <v>5.0287412729528331E-5</v>
      </c>
      <c r="EF462" s="240">
        <f t="shared" ca="1" si="985"/>
        <v>-1.0958612573795453E-4</v>
      </c>
      <c r="EG462" s="240">
        <f t="shared" ca="1" si="986"/>
        <v>1.2249624875638348E-4</v>
      </c>
      <c r="EH462" s="240">
        <f t="shared" ca="1" si="987"/>
        <v>-8.3552834471559346E-5</v>
      </c>
      <c r="EI462" s="240">
        <f t="shared" ca="1" si="988"/>
        <v>9.2409083910762977E-6</v>
      </c>
      <c r="EJ462" s="240">
        <f t="shared" ca="1" si="989"/>
        <v>6.898276023529999E-5</v>
      </c>
      <c r="EK462" s="240">
        <f t="shared" ca="1" si="990"/>
        <v>-1.1800553358971841E-4</v>
      </c>
      <c r="EL462" s="240">
        <f t="shared" ca="1" si="991"/>
        <v>1.1707572145595066E-4</v>
      </c>
      <c r="EM462" s="240">
        <f t="shared" ca="1" si="992"/>
        <v>-6.6586919953492862E-5</v>
      </c>
      <c r="EN462" s="240">
        <f t="shared" ca="1" si="993"/>
        <v>-1.2088600511954623E-5</v>
      </c>
      <c r="EO462" s="240">
        <f t="shared" ca="1" si="994"/>
        <v>8.5646930010707862E-5</v>
      </c>
      <c r="EP462" s="240">
        <f t="shared" ca="1" si="995"/>
        <v>-1.2295030211029943E-4</v>
      </c>
      <c r="EQ462" s="240">
        <f t="shared" ca="1" si="996"/>
        <v>1.0820793287782379E-4</v>
      </c>
      <c r="ER462" s="240">
        <f t="shared" ca="1" si="997"/>
        <v>-4.7660372539883302E-5</v>
      </c>
      <c r="ES462" s="240">
        <f t="shared" ca="1" si="998"/>
        <v>-3.306216401548395E-5</v>
      </c>
      <c r="ET462" s="240">
        <f t="shared" ca="1" si="999"/>
        <v>9.9789250322302115E-5</v>
      </c>
      <c r="EU462" s="240">
        <f t="shared" ca="1" si="1000"/>
        <v>-1.2427483399876979E-4</v>
      </c>
      <c r="EV462" s="240">
        <f t="shared" ca="1" si="1001"/>
        <v>9.6153992531335792E-5</v>
      </c>
      <c r="EW462" s="240">
        <f t="shared" ca="1" si="1002"/>
        <v>-2.7330479029457005E-5</v>
      </c>
      <c r="EX462" s="240">
        <f t="shared" ca="1" si="1003"/>
        <v>-5.3062221514943481E-5</v>
      </c>
      <c r="EY462" s="240">
        <f t="shared" ca="1" si="1004"/>
        <v>1.1099330457593109E-4</v>
      </c>
      <c r="EZ462" s="240">
        <f t="shared" ca="1" si="1005"/>
        <v>-1.2194012879087085E-4</v>
      </c>
      <c r="FA462" s="240">
        <f t="shared" ca="1" si="1006"/>
        <v>8.126882525729331E-5</v>
      </c>
      <c r="FB462" s="240">
        <f t="shared" ca="1" si="1007"/>
        <v>-6.1958473471243859E-6</v>
      </c>
      <c r="FC462" s="240">
        <f t="shared" ca="1" si="1008"/>
        <v>-7.1499877012842788E-5</v>
      </c>
      <c r="FD462" s="240">
        <f t="shared" ca="1" si="1009"/>
        <v>1.1892919258475618E-4</v>
      </c>
      <c r="FE462" s="240">
        <f t="shared" ca="1" si="1010"/>
        <v>-1.1601493121657427E-4</v>
      </c>
      <c r="FF462" s="240">
        <f t="shared" ca="1" si="1011"/>
        <v>6.3990720567114062E-5</v>
      </c>
      <c r="FG462" s="240">
        <f t="shared" ca="1" si="1012"/>
        <v>1.5121219295904003E-5</v>
      </c>
      <c r="FH462" s="240">
        <f t="shared" ca="1" si="1013"/>
        <v>-8.7832238993682736E-5</v>
      </c>
      <c r="FI462" s="240">
        <f t="shared" ca="1" si="1014"/>
        <v>1.2336324438632718E-4</v>
      </c>
      <c r="FJ462" s="240">
        <f t="shared" ca="1" si="1015"/>
        <v>-1.0667370703109387E-4</v>
      </c>
      <c r="FK462" s="240">
        <f t="shared" ca="1" si="1016"/>
        <v>4.4828427332971674E-5</v>
      </c>
      <c r="FL462" s="240">
        <f t="shared" ca="1" si="1017"/>
        <v>3.5993045942953373E-5</v>
      </c>
      <c r="FM462" s="240">
        <f t="shared" ca="1" si="1018"/>
        <v>-1.0157840571003303E-4</v>
      </c>
      <c r="FN462" s="240">
        <f t="shared" ca="1" si="1019"/>
        <v>1.241649005880667E-4</v>
      </c>
      <c r="FO462" s="240">
        <f t="shared" ca="1" si="1020"/>
        <v>-9.4191505920395658E-5</v>
      </c>
      <c r="FP462" s="240">
        <f t="shared" ca="1" si="1021"/>
        <v>2.4346173822160753E-5</v>
      </c>
      <c r="FQ462" s="240">
        <f t="shared" ca="1" si="1022"/>
        <v>5.5805067602242298E-5</v>
      </c>
      <c r="FR462" s="240">
        <f t="shared" ca="1" si="1023"/>
        <v>-1.1233362519753504E-4</v>
      </c>
      <c r="FS462" s="240">
        <f t="shared" ca="1" si="1024"/>
        <v>1.2131055665140844E-4</v>
      </c>
      <c r="FT462" s="240">
        <f t="shared" ca="1" si="1025"/>
        <v>-7.8935862741529343E-5</v>
      </c>
      <c r="FU462" s="240">
        <f t="shared" ca="1" si="1026"/>
        <v>3.1470541564082183E-6</v>
      </c>
      <c r="FV462" s="240">
        <f t="shared" ca="1" si="1027"/>
        <v>7.3973924938025603E-5</v>
      </c>
      <c r="FW462" s="240">
        <f t="shared" ca="1" si="1028"/>
        <v>-1.197812130812298E-4</v>
      </c>
      <c r="FX462" s="240">
        <f t="shared" ca="1" si="1029"/>
        <v>1.1488425792071337E-4</v>
      </c>
      <c r="FY462" s="240">
        <f t="shared" ca="1" si="1030"/>
        <v>-6.1355975563426806E-5</v>
      </c>
      <c r="FZ462" s="240">
        <f t="shared" ca="1" si="1031"/>
        <v>-1.8144729622768318E-5</v>
      </c>
      <c r="GA462" s="240">
        <f t="shared" ca="1" si="1032"/>
        <v>8.9964641120146726E-5</v>
      </c>
      <c r="GB462" s="240">
        <f t="shared" ca="1" si="1033"/>
        <v>-1.2370187725678535E-4</v>
      </c>
      <c r="GC462" s="240">
        <f t="shared" ca="1" si="1034"/>
        <v>1.0507522493203518E-4</v>
      </c>
      <c r="GD462" s="240">
        <f t="shared" ca="1" si="1035"/>
        <v>-4.1969479157684163E-5</v>
      </c>
      <c r="GE462" s="240">
        <f t="shared" ca="1" si="1036"/>
        <v>-3.8902247005420201E-5</v>
      </c>
      <c r="GF462" s="240">
        <f t="shared" ca="1" si="1037"/>
        <v>1.0330637406442542E-4</v>
      </c>
      <c r="GG462" s="240">
        <f t="shared" ca="1" si="1038"/>
        <v>-1.2398017488407395E-4</v>
      </c>
      <c r="GH462" s="240">
        <f t="shared" ca="1" si="1039"/>
        <v>9.2172281868336327E-5</v>
      </c>
      <c r="GI462" s="240">
        <f t="shared" ca="1" si="1040"/>
        <v>-2.1347203390116094E-5</v>
      </c>
      <c r="GJ462" s="240">
        <f t="shared" ca="1" si="1041"/>
        <v>-5.8514298803497125E-5</v>
      </c>
      <c r="GK462" s="240">
        <f t="shared" ca="1" si="1042"/>
        <v>1.1360628024374791E-4</v>
      </c>
      <c r="GL462" s="240">
        <f t="shared" ca="1" si="1043"/>
        <v>-1.2060791156871308E-4</v>
      </c>
      <c r="GM462" s="240">
        <f t="shared" ca="1" si="1044"/>
        <v>7.6555352213651868E-5</v>
      </c>
      <c r="GN462" s="240">
        <f t="shared" ca="1" si="1045"/>
        <v>-9.6365297944163322E-8</v>
      </c>
      <c r="GO462" s="240">
        <f t="shared" ca="1" si="1046"/>
        <v>-7.6403413736888967E-5</v>
      </c>
      <c r="GP462" s="240">
        <f t="shared" ca="1" si="1047"/>
        <v>1.2056108185384954E-4</v>
      </c>
      <c r="GQ462" s="240">
        <f t="shared" ca="1" si="1048"/>
        <v>-1.136843826436775E-4</v>
      </c>
      <c r="GR462" s="240">
        <f t="shared" ca="1" si="1049"/>
        <v>5.8684272014307803E-5</v>
      </c>
      <c r="GS462" s="240">
        <f t="shared" ca="1" si="1050"/>
        <v>2.1157310242983028E-5</v>
      </c>
      <c r="GT462" s="240">
        <f t="shared" ca="1" si="1051"/>
        <v>-9.2042851910794523E-5</v>
      </c>
      <c r="GU462" s="240">
        <f t="shared" ca="1" si="1052"/>
        <v>1.2396599674189513E-4</v>
      </c>
      <c r="GV462" s="240">
        <f t="shared" ca="1" si="1053"/>
        <v>-1.0341344944649311E-4</v>
      </c>
      <c r="GW462" s="240">
        <f t="shared" ca="1" si="1054"/>
        <v>3.908525013748536E-5</v>
      </c>
      <c r="GX462" s="240">
        <f t="shared" ca="1" si="1055"/>
        <v>4.1788014808939665E-5</v>
      </c>
      <c r="GY462" s="240">
        <f t="shared" ca="1" si="1056"/>
        <v>-1.0497211452195549E-4</v>
      </c>
      <c r="GZ462" s="240">
        <f t="shared" ca="1" si="1057"/>
        <v>1.2372076815864833E-4</v>
      </c>
      <c r="HA462" s="240">
        <f t="shared" ca="1" si="1058"/>
        <v>-9.009753668022305E-5</v>
      </c>
      <c r="HB462" s="240">
        <f t="shared" ca="1" si="1059"/>
        <v>1.8335374200972576E-5</v>
      </c>
      <c r="HC462" s="240">
        <f t="shared" ca="1" si="1060"/>
        <v>6.1188283179149588E-5</v>
      </c>
      <c r="HD462" s="240">
        <f t="shared" ca="1" si="1061"/>
        <v>-1.1481050311475433E-4</v>
      </c>
      <c r="HE462" s="240">
        <f t="shared" ca="1" si="1062"/>
        <v>1.1983261678990707E-4</v>
      </c>
      <c r="HF462" s="240">
        <f t="shared" ca="1" si="1063"/>
        <v>-7.4128727604189876E-5</v>
      </c>
      <c r="HG462" s="240">
        <f t="shared" ca="1" si="1064"/>
        <v>-2.9543816073649762E-6</v>
      </c>
      <c r="HH462" s="240">
        <f t="shared" ca="1" si="1065"/>
        <v>7.8786879976224851E-5</v>
      </c>
      <c r="HI462" s="240">
        <f t="shared" ca="1" si="1066"/>
        <v>-1.2126832913883159E-4</v>
      </c>
      <c r="HJ462" s="240">
        <f t="shared" ca="1" si="1067"/>
        <v>1.1241602814546694E-4</v>
      </c>
      <c r="HK462" s="240">
        <f t="shared" ca="1" si="1068"/>
        <v>-5.597721925407364E-5</v>
      </c>
      <c r="HL462" s="240">
        <f t="shared" ca="1" si="1069"/>
        <v>-2.4157146490623203E-5</v>
      </c>
      <c r="HM462" s="240">
        <f t="shared" ca="1" si="1070"/>
        <v>9.4065619529155111E-5</v>
      </c>
      <c r="HN462" s="240">
        <f t="shared" ca="1" si="1071"/>
        <v>-1.2415544374595435E-4</v>
      </c>
      <c r="HO462" s="240">
        <f t="shared" ca="1" si="1072"/>
        <v>1.0168938156588239E-4</v>
      </c>
      <c r="HP462" s="240">
        <f t="shared" ca="1" si="1073"/>
        <v>-3.6177477624095367E-5</v>
      </c>
      <c r="HQ462" s="240">
        <f t="shared" ca="1" si="1074"/>
        <v>-4.4648611074899324E-5</v>
      </c>
      <c r="HR462" s="240">
        <f t="shared" ca="1" si="1075"/>
        <v>1.0657462370285768E-4</v>
      </c>
      <c r="HS462" s="240">
        <f t="shared" ca="1" si="1076"/>
        <v>-1.2338683666870227E-4</v>
      </c>
      <c r="HT462" s="240">
        <f t="shared" ca="1" si="1077"/>
        <v>8.79685201049775E-5</v>
      </c>
      <c r="HU462" s="240">
        <f t="shared" ca="1" si="1078"/>
        <v>-1.5312500468021194E-5</v>
      </c>
      <c r="HV462" s="240">
        <f t="shared" ca="1" si="1079"/>
        <v>-6.3825410020998239E-5</v>
      </c>
      <c r="HW462" s="240">
        <f t="shared" ca="1" si="1080"/>
        <v>1.1594556843172561E-4</v>
      </c>
      <c r="HX462" s="240">
        <f t="shared" ca="1" si="1081"/>
        <v>-1.1898513932358274E-4</v>
      </c>
      <c r="HY462" s="240">
        <f t="shared" ca="1" si="1082"/>
        <v>7.165745062107074E-5</v>
      </c>
      <c r="HZ462" s="240">
        <f t="shared" ca="1" si="1083"/>
        <v>6.0033489036723517E-6</v>
      </c>
      <c r="IA462" s="240">
        <f t="shared" ca="1" si="1084"/>
        <v>-8.1122887945094202E-5</v>
      </c>
      <c r="IB462" s="240">
        <f t="shared" ca="1" si="1085"/>
        <v>1.2190252891685526E-4</v>
      </c>
      <c r="IC462" s="240">
        <f t="shared" ca="1" si="1086"/>
        <v>-1.1107995843541041E-4</v>
      </c>
      <c r="ID462" s="240">
        <f t="shared" ca="1" si="1087"/>
        <v>5.3236447910083843E-5</v>
      </c>
      <c r="IE462" s="240">
        <f t="shared" ca="1" si="1088"/>
        <v>-1.2305233507909316E-5</v>
      </c>
      <c r="IF462" s="240">
        <f t="shared" ca="1" si="1089"/>
        <v>-9.6031725535651377E-5</v>
      </c>
      <c r="IG462" s="240">
        <f t="shared" ca="1" si="1090"/>
        <v>1.2427010415317255E-4</v>
      </c>
      <c r="IH462" s="240">
        <f t="shared" ca="1" si="1091"/>
        <v>-9.9904059804227215E-5</v>
      </c>
      <c r="II462" s="240">
        <f t="shared" ca="1" si="1092"/>
        <v>3.3247913150947613E-5</v>
      </c>
      <c r="IJ462" s="240">
        <f t="shared" ca="1" si="1093"/>
        <v>4.7482312687046845E-5</v>
      </c>
      <c r="IK462" s="240">
        <f t="shared" ca="1" si="1094"/>
        <v>-1.0811293631552309E-4</v>
      </c>
      <c r="IL462" s="240">
        <f t="shared" ca="1" si="1095"/>
        <v>1.2297858156207724E-4</v>
      </c>
      <c r="IM462" s="240">
        <f t="shared" ca="1" si="1096"/>
        <v>-8.5786514582575493E-5</v>
      </c>
      <c r="IN462" s="240">
        <f t="shared" ca="1" si="1097"/>
        <v>1.2280403057352154E-5</v>
      </c>
      <c r="IO462" s="240">
        <f t="shared" ca="1" si="1098"/>
        <v>6.6424090822429872E-5</v>
      </c>
      <c r="IP462" s="240">
        <f t="shared" ca="1" si="1099"/>
        <v>-1.1701079247375764E-4</v>
      </c>
      <c r="IQ462" s="240">
        <f t="shared" ca="1" si="1100"/>
        <v>1.18065989658467E-4</v>
      </c>
      <c r="IR462" s="240">
        <f t="shared" ca="1" si="1101"/>
        <v>-6.9143009869142096E-5</v>
      </c>
      <c r="IS462" s="240">
        <f t="shared" ca="1" si="1102"/>
        <v>-9.0487000070798235E-6</v>
      </c>
      <c r="IT462" s="240">
        <f t="shared" ca="1" si="1103"/>
        <v>8.3410030519645556E-5</v>
      </c>
      <c r="IU462" s="240">
        <f t="shared" ca="1" si="1104"/>
        <v>-1.2246329916968852E-4</v>
      </c>
      <c r="IV462" s="240">
        <f t="shared" ca="1" si="1105"/>
        <v>1.0967697831194614E-4</v>
      </c>
      <c r="IW462" s="240">
        <f t="shared" ca="1" si="1106"/>
        <v>-5.0463608920511996E-5</v>
      </c>
      <c r="IX462" s="240">
        <f t="shared" ca="1" si="1107"/>
        <v>-3.0111366676672997E-5</v>
      </c>
      <c r="IY462" s="240">
        <f t="shared" ca="1" si="1108"/>
        <v>9.7939985621542443E-5</v>
      </c>
      <c r="IZ462" s="240">
        <f t="shared" ca="1" si="1109"/>
        <v>-1.2430990889640735E-4</v>
      </c>
      <c r="JA462" s="240">
        <f t="shared" ca="1" si="1110"/>
        <v>9.8058559572599346E-5</v>
      </c>
      <c r="JB462" s="240">
        <f t="shared" ca="1" si="1111"/>
        <v>-3.0298321378137271E-5</v>
      </c>
    </row>
    <row r="463" spans="2:262">
      <c r="B463" s="248">
        <v>102</v>
      </c>
      <c r="C463" s="247">
        <f t="shared" si="1112"/>
        <v>1.9921875000000013E-3</v>
      </c>
      <c r="D463" s="244">
        <f t="shared" ca="1" si="855"/>
        <v>11.496057898581945</v>
      </c>
      <c r="E463" s="243">
        <f ca="1">DD361</f>
        <v>-0.50394210141805507</v>
      </c>
      <c r="F463" s="242">
        <v>102</v>
      </c>
      <c r="G463" s="240">
        <f t="shared" ca="1" si="856"/>
        <v>-8.1570475068777414E-6</v>
      </c>
      <c r="H463" s="240">
        <f t="shared" ca="1" si="857"/>
        <v>1.1791679613344185E-4</v>
      </c>
      <c r="I463" s="240">
        <f t="shared" ca="1" si="858"/>
        <v>-1.812662699780188E-4</v>
      </c>
      <c r="J463" s="240">
        <f t="shared" ca="1" si="859"/>
        <v>1.7327207036605535E-4</v>
      </c>
      <c r="K463" s="240">
        <f t="shared" ca="1" si="860"/>
        <v>-9.708059384850108E-5</v>
      </c>
      <c r="L463" s="240">
        <f t="shared" ca="1" si="861"/>
        <v>-1.7320342086596385E-5</v>
      </c>
      <c r="M463" s="240">
        <f t="shared" ca="1" si="862"/>
        <v>1.2490425227205159E-4</v>
      </c>
      <c r="N463" s="240">
        <f t="shared" ca="1" si="863"/>
        <v>-1.8332773019114426E-4</v>
      </c>
      <c r="O463" s="240">
        <f t="shared" ca="1" si="864"/>
        <v>1.6959617496550584E-4</v>
      </c>
      <c r="P463" s="240">
        <f t="shared" ca="1" si="865"/>
        <v>-8.9114119894062764E-5</v>
      </c>
      <c r="Q463" s="240">
        <f t="shared" ca="1" si="866"/>
        <v>-2.6441910445145029E-5</v>
      </c>
      <c r="R463" s="240">
        <f t="shared" ca="1" si="867"/>
        <v>1.3159080312661768E-4</v>
      </c>
      <c r="S463" s="240">
        <f t="shared" ca="1" si="868"/>
        <v>-1.8494753784462659E-4</v>
      </c>
      <c r="T463" s="240">
        <f t="shared" ca="1" si="869"/>
        <v>1.6551170752459376E-4</v>
      </c>
      <c r="U463" s="241">
        <f t="shared" ca="1" si="870"/>
        <v>-8.093296221932431E-5</v>
      </c>
      <c r="V463" s="240">
        <f t="shared" ca="1" si="871"/>
        <v>-3.5499777925394166E-5</v>
      </c>
      <c r="W463" s="240">
        <f t="shared" ca="1" si="872"/>
        <v>1.3796034021045818E-4</v>
      </c>
      <c r="X463" s="240">
        <f t="shared" ca="1" si="873"/>
        <v>-1.8612179067995006E-4</v>
      </c>
      <c r="Y463" s="240">
        <f t="shared" ca="1" si="874"/>
        <v>1.6102850788314184E-4</v>
      </c>
      <c r="Z463" s="240">
        <f t="shared" ca="1" si="875"/>
        <v>-7.2556829949709843E-5</v>
      </c>
      <c r="AA463" s="240">
        <f t="shared" ca="1" si="876"/>
        <v>-4.4472123331207067E-5</v>
      </c>
      <c r="AB463" s="240">
        <f t="shared" ca="1" si="877"/>
        <v>1.439975187508331E-4</v>
      </c>
      <c r="AC463" s="240">
        <f t="shared" ca="1" si="878"/>
        <v>-1.8684765981918206E-4</v>
      </c>
      <c r="AD463" s="240">
        <f t="shared" ca="1" si="879"/>
        <v>1.5615737646176723E-4</v>
      </c>
      <c r="AE463" s="240">
        <f t="shared" ca="1" si="880"/>
        <v>-6.4005901921517568E-5</v>
      </c>
      <c r="AF463" s="240">
        <f t="shared" ca="1" si="881"/>
        <v>-5.3337331496618426E-5</v>
      </c>
      <c r="AG463" s="240">
        <f t="shared" ca="1" si="882"/>
        <v>1.4968779465584427E-4</v>
      </c>
      <c r="AH463" s="240">
        <f t="shared" ca="1" si="883"/>
        <v>-1.8712339657998758E-4</v>
      </c>
      <c r="AI463" s="240">
        <f t="shared" ca="1" si="884"/>
        <v>1.5091004824272696E-4</v>
      </c>
      <c r="AJ463" s="240">
        <f t="shared" ca="1" si="885"/>
        <v>-5.5300778069342729E-5</v>
      </c>
      <c r="AK463" s="240">
        <f t="shared" ca="1" si="886"/>
        <v>-6.2074045358653386E-5</v>
      </c>
      <c r="AL463" s="240">
        <f t="shared" ca="1" si="887"/>
        <v>1.5501745955242793E-4</v>
      </c>
      <c r="AM463" s="240">
        <f t="shared" ca="1" si="888"/>
        <v>-1.8694833668835803E-4</v>
      </c>
      <c r="AN463" s="240">
        <f t="shared" ca="1" si="889"/>
        <v>1.4529916449930932E-4</v>
      </c>
      <c r="AO463" s="240">
        <f t="shared" ca="1" si="890"/>
        <v>-4.6462429799021456E-5</v>
      </c>
      <c r="AP463" s="240">
        <f t="shared" ca="1" si="891"/>
        <v>-7.0661217408377671E-5</v>
      </c>
      <c r="AQ463" s="240">
        <f t="shared" ca="1" si="892"/>
        <v>1.5997367381102384E-4</v>
      </c>
      <c r="AR463" s="240">
        <f t="shared" ca="1" si="893"/>
        <v>-1.8632290187890603E-4</v>
      </c>
      <c r="AS463" s="240">
        <f t="shared" ca="1" si="894"/>
        <v>1.3933824234190905E-4</v>
      </c>
      <c r="AT463" s="240">
        <f t="shared" ca="1" si="895"/>
        <v>-3.7512149465688709E-5</v>
      </c>
      <c r="AU463" s="240">
        <f t="shared" ca="1" si="896"/>
        <v>-7.9078160396173452E-5</v>
      </c>
      <c r="AV463" s="240">
        <f t="shared" ca="1" si="897"/>
        <v>1.6454449747736879E-4</v>
      </c>
      <c r="AW463" s="240">
        <f t="shared" ca="1" si="898"/>
        <v>-1.8524859887886878E-4</v>
      </c>
      <c r="AX463" s="240">
        <f t="shared" ca="1" si="899"/>
        <v>1.330416421541203E-4</v>
      </c>
      <c r="AY463" s="240">
        <f t="shared" ca="1" si="900"/>
        <v>-2.8471499078614311E-5</v>
      </c>
      <c r="AZ463" s="240">
        <f t="shared" ca="1" si="901"/>
        <v>-8.730459716914366E-5</v>
      </c>
      <c r="BA463" s="240">
        <f t="shared" ca="1" si="902"/>
        <v>1.6871891903689619E-4</v>
      </c>
      <c r="BB463" s="240">
        <f t="shared" ca="1" si="903"/>
        <v>-1.8372801577827132E-4</v>
      </c>
      <c r="BC463" s="240">
        <f t="shared" ca="1" si="904"/>
        <v>1.2642453299730887E-4</v>
      </c>
      <c r="BD463" s="240">
        <f t="shared" ca="1" si="905"/>
        <v>-1.9362258356450703E-5</v>
      </c>
      <c r="BE463" s="240">
        <f t="shared" ca="1" si="906"/>
        <v>-9.5320709520556188E-5</v>
      </c>
      <c r="BF463" s="240">
        <f t="shared" ca="1" si="907"/>
        <v>1.7248688194243167E-4</v>
      </c>
      <c r="BG463" s="240">
        <f t="shared" ca="1" si="908"/>
        <v>-1.8176481579499097E-4</v>
      </c>
      <c r="BH463" s="240">
        <f t="shared" ca="1" si="909"/>
        <v>1.195028560670276E-4</v>
      </c>
      <c r="BI463" s="240">
        <f t="shared" ca="1" si="910"/>
        <v>-1.0206372257972877E-5</v>
      </c>
      <c r="BJ463" s="240">
        <f t="shared" ca="1" si="911"/>
        <v>-1.0310718593362558E-4</v>
      </c>
      <c r="BK463" s="240">
        <f t="shared" ca="1" si="912"/>
        <v>1.7583930884130033E-4</v>
      </c>
      <c r="BL463" s="240">
        <f t="shared" ca="1" si="913"/>
        <v>-1.7936372844974311E-4</v>
      </c>
      <c r="BM463" s="240">
        <f t="shared" ca="1" si="914"/>
        <v>1.1229328628926278E-4</v>
      </c>
      <c r="BN463" s="240">
        <f t="shared" ca="1" si="915"/>
        <v>-1.025898114755591E-6</v>
      </c>
      <c r="BO463" s="240">
        <f t="shared" ca="1" si="916"/>
        <v>-1.1064526810465578E-4</v>
      </c>
      <c r="BP463" s="240">
        <f t="shared" ca="1" si="917"/>
        <v>1.78768123443466E-4</v>
      </c>
      <c r="BQ463" s="240">
        <f t="shared" ca="1" si="918"/>
        <v>-1.7653053817225106E-4</v>
      </c>
      <c r="BR463" s="240">
        <f t="shared" ca="1" si="919"/>
        <v>1.0481319214910109E-4</v>
      </c>
      <c r="BS463" s="240">
        <f t="shared" ca="1" si="920"/>
        <v>8.157047506878148E-6</v>
      </c>
      <c r="BT463" s="240">
        <f t="shared" ca="1" si="921"/>
        <v>-1.1791679613344522E-4</v>
      </c>
      <c r="BU463" s="240">
        <f t="shared" ca="1" si="922"/>
        <v>1.8126626997801951E-4</v>
      </c>
      <c r="BV463" s="240">
        <f t="shared" ca="1" si="923"/>
        <v>-1.7327207036605476E-4</v>
      </c>
      <c r="BW463" s="240">
        <f t="shared" ca="1" si="924"/>
        <v>9.7080593848500931E-5</v>
      </c>
      <c r="BX463" s="240">
        <f t="shared" ca="1" si="925"/>
        <v>1.7320342086600194E-5</v>
      </c>
      <c r="BY463" s="240">
        <f t="shared" ca="1" si="926"/>
        <v>-1.2490425227205346E-4</v>
      </c>
      <c r="BZ463" s="240">
        <f t="shared" ca="1" si="927"/>
        <v>1.8332773019114448E-4</v>
      </c>
      <c r="CA463" s="240">
        <f t="shared" ca="1" si="928"/>
        <v>-1.6959617496550589E-4</v>
      </c>
      <c r="CB463" s="240">
        <f t="shared" ca="1" si="929"/>
        <v>8.911411989405939E-5</v>
      </c>
      <c r="CC463" s="240">
        <f t="shared" ca="1" si="930"/>
        <v>2.6441910445147495E-5</v>
      </c>
      <c r="CD463" s="240">
        <f t="shared" ca="1" si="931"/>
        <v>-1.3159080312661803E-4</v>
      </c>
      <c r="CE463" s="240">
        <f t="shared" ca="1" si="932"/>
        <v>1.8494753784462648E-4</v>
      </c>
      <c r="CF463" s="240">
        <f t="shared" ca="1" si="933"/>
        <v>-1.6551170752459227E-4</v>
      </c>
      <c r="CG463" s="240">
        <f t="shared" ca="1" si="934"/>
        <v>8.0932962219322643E-5</v>
      </c>
      <c r="CH463" s="240">
        <f t="shared" ca="1" si="935"/>
        <v>3.5499777925394654E-5</v>
      </c>
      <c r="CI463" s="240">
        <f t="shared" ca="1" si="936"/>
        <v>-1.3796034021046122E-4</v>
      </c>
      <c r="CJ463" s="240">
        <f t="shared" ca="1" si="937"/>
        <v>1.8612179067995036E-4</v>
      </c>
      <c r="CK463" s="240">
        <f t="shared" ca="1" si="938"/>
        <v>-1.6102850788314089E-4</v>
      </c>
      <c r="CL463" s="240">
        <f t="shared" ca="1" si="939"/>
        <v>7.2556829949709382E-5</v>
      </c>
      <c r="CM463" s="240">
        <f t="shared" ca="1" si="940"/>
        <v>4.4472123331211418E-5</v>
      </c>
      <c r="CN463" s="240">
        <f t="shared" ca="1" si="941"/>
        <v>-1.439975187508351E-4</v>
      </c>
      <c r="CO463" s="240">
        <f t="shared" ca="1" si="942"/>
        <v>1.8684765981918214E-4</v>
      </c>
      <c r="CP463" s="240">
        <f t="shared" ca="1" si="943"/>
        <v>-1.5615737646176769E-4</v>
      </c>
      <c r="CQ463" s="240">
        <f t="shared" ca="1" si="944"/>
        <v>6.40059019215146E-5</v>
      </c>
      <c r="CR463" s="240">
        <f t="shared" ca="1" si="945"/>
        <v>5.3337331496620174E-5</v>
      </c>
      <c r="CS463" s="240">
        <f t="shared" ca="1" si="946"/>
        <v>-1.4968779465584535E-4</v>
      </c>
      <c r="CT463" s="240">
        <f t="shared" ca="1" si="947"/>
        <v>1.8712339657998758E-4</v>
      </c>
      <c r="CU463" s="240">
        <f t="shared" ca="1" si="948"/>
        <v>-1.509100482427243E-4</v>
      </c>
      <c r="CV463" s="240">
        <f t="shared" ca="1" si="949"/>
        <v>5.530077806934096E-5</v>
      </c>
      <c r="CW463" s="240">
        <f t="shared" ca="1" si="950"/>
        <v>6.2074045358655134E-5</v>
      </c>
      <c r="CX463" s="240">
        <f t="shared" ca="1" si="951"/>
        <v>-1.5501745955243045E-4</v>
      </c>
      <c r="CY463" s="240">
        <f t="shared" ca="1" si="952"/>
        <v>1.8694833668835795E-4</v>
      </c>
      <c r="CZ463" s="240">
        <f t="shared" ca="1" si="953"/>
        <v>-1.4529916449930816E-4</v>
      </c>
      <c r="DA463" s="240">
        <f t="shared" ca="1" si="954"/>
        <v>4.6462429799022256E-5</v>
      </c>
      <c r="DB463" s="240">
        <f t="shared" ca="1" si="955"/>
        <v>7.0661217408381845E-5</v>
      </c>
      <c r="DC463" s="240">
        <f t="shared" ca="1" si="956"/>
        <v>-1.5997367381102482E-4</v>
      </c>
      <c r="DD463" s="240">
        <f t="shared" ca="1" si="957"/>
        <v>1.8632290187890586E-4</v>
      </c>
      <c r="DE463" s="240">
        <f t="shared" ca="1" si="958"/>
        <v>-1.3933824234190604E-4</v>
      </c>
      <c r="DF463" s="240">
        <f t="shared" ca="1" si="959"/>
        <v>3.7512149465684332E-5</v>
      </c>
      <c r="DG463" s="240">
        <f t="shared" ca="1" si="960"/>
        <v>7.9078160396175133E-5</v>
      </c>
      <c r="DH463" s="240">
        <f t="shared" ca="1" si="961"/>
        <v>-1.6454449747736966E-4</v>
      </c>
      <c r="DI463" s="240">
        <f t="shared" ca="1" si="962"/>
        <v>1.8524859887886889E-4</v>
      </c>
      <c r="DJ463" s="240">
        <f t="shared" ca="1" si="963"/>
        <v>-1.3304164215412087E-4</v>
      </c>
      <c r="DK463" s="240">
        <f t="shared" ca="1" si="964"/>
        <v>2.8471499078617753E-5</v>
      </c>
      <c r="DL463" s="240">
        <f t="shared" ca="1" si="965"/>
        <v>8.7304597169149989E-5</v>
      </c>
      <c r="DM463" s="240">
        <f t="shared" ca="1" si="966"/>
        <v>-1.6871891903689814E-4</v>
      </c>
      <c r="DN463" s="240">
        <f t="shared" ca="1" si="967"/>
        <v>1.8372801577827097E-4</v>
      </c>
      <c r="DO463" s="240">
        <f t="shared" ca="1" si="968"/>
        <v>-1.2642453299730748E-4</v>
      </c>
      <c r="DP463" s="240">
        <f t="shared" ca="1" si="969"/>
        <v>1.936225835645153E-5</v>
      </c>
      <c r="DQ463" s="240">
        <f t="shared" ca="1" si="970"/>
        <v>9.5320709520555483E-5</v>
      </c>
      <c r="DR463" s="240">
        <f t="shared" ca="1" si="971"/>
        <v>-1.7248688194243032E-4</v>
      </c>
      <c r="DS463" s="240">
        <f t="shared" ca="1" si="972"/>
        <v>1.8176481579498929E-4</v>
      </c>
      <c r="DT463" s="240">
        <f t="shared" ca="1" si="973"/>
        <v>-1.195028560670221E-4</v>
      </c>
      <c r="DU463" s="240">
        <f t="shared" ca="1" si="974"/>
        <v>1.0206372257971048E-5</v>
      </c>
      <c r="DV463" s="240">
        <f t="shared" ca="1" si="975"/>
        <v>1.0310718593362712E-4</v>
      </c>
      <c r="DW463" s="240">
        <f t="shared" ca="1" si="976"/>
        <v>-1.7583930884130096E-4</v>
      </c>
      <c r="DX463" s="240">
        <f t="shared" ca="1" si="977"/>
        <v>1.7936372844974257E-4</v>
      </c>
      <c r="DY463" s="240">
        <f t="shared" ca="1" si="978"/>
        <v>-1.1229328628926557E-4</v>
      </c>
      <c r="DZ463" s="240">
        <f t="shared" ca="1" si="979"/>
        <v>1.0258981147590876E-6</v>
      </c>
      <c r="EA463" s="240">
        <f t="shared" ca="1" si="980"/>
        <v>1.1064526810466155E-4</v>
      </c>
      <c r="EB463" s="240">
        <f t="shared" ca="1" si="981"/>
        <v>-1.7876812344346809E-4</v>
      </c>
      <c r="EC463" s="240">
        <f t="shared" ca="1" si="982"/>
        <v>1.7653053817225046E-4</v>
      </c>
      <c r="ED463" s="240">
        <f t="shared" ca="1" si="983"/>
        <v>-1.0481319214909957E-4</v>
      </c>
      <c r="EE463" s="240">
        <f t="shared" ca="1" si="984"/>
        <v>-8.1570475068799912E-6</v>
      </c>
      <c r="EF463" s="240">
        <f t="shared" ca="1" si="985"/>
        <v>1.1791679613344248E-4</v>
      </c>
      <c r="EG463" s="240">
        <f t="shared" ca="1" si="986"/>
        <v>-1.8126626997801864E-4</v>
      </c>
      <c r="EH463" s="240">
        <f t="shared" ca="1" si="987"/>
        <v>1.7327207036605205E-4</v>
      </c>
      <c r="EI463" s="240">
        <f t="shared" ca="1" si="988"/>
        <v>-9.7080593848494805E-5</v>
      </c>
      <c r="EJ463" s="240">
        <f t="shared" ca="1" si="989"/>
        <v>-1.732034208660201E-5</v>
      </c>
      <c r="EK463" s="240">
        <f t="shared" ca="1" si="990"/>
        <v>1.2490425227205482E-4</v>
      </c>
      <c r="EL463" s="240">
        <f t="shared" ca="1" si="991"/>
        <v>-1.8332773019114486E-4</v>
      </c>
      <c r="EM463" s="240">
        <f t="shared" ca="1" si="992"/>
        <v>1.695961749655051E-4</v>
      </c>
      <c r="EN463" s="240">
        <f t="shared" ca="1" si="993"/>
        <v>-8.9114119894062452E-5</v>
      </c>
      <c r="EO463" s="240">
        <f t="shared" ca="1" si="994"/>
        <v>-2.6441910445144053E-5</v>
      </c>
      <c r="EP463" s="240">
        <f t="shared" ca="1" si="995"/>
        <v>1.315908031266231E-4</v>
      </c>
      <c r="EQ463" s="240">
        <f t="shared" ca="1" si="996"/>
        <v>-1.8494753784462753E-4</v>
      </c>
      <c r="ER463" s="240">
        <f t="shared" ca="1" si="997"/>
        <v>1.6551170752459143E-4</v>
      </c>
      <c r="ES463" s="240">
        <f t="shared" ca="1" si="998"/>
        <v>-8.0932962219321003E-5</v>
      </c>
      <c r="ET463" s="240">
        <f t="shared" ca="1" si="999"/>
        <v>-3.549977792539647E-5</v>
      </c>
      <c r="EU463" s="240">
        <f t="shared" ca="1" si="1000"/>
        <v>1.3796034021045889E-4</v>
      </c>
      <c r="EV463" s="240">
        <f t="shared" ca="1" si="1001"/>
        <v>-1.8612179067995001E-4</v>
      </c>
      <c r="EW463" s="240">
        <f t="shared" ca="1" si="1002"/>
        <v>1.6102850788313726E-4</v>
      </c>
      <c r="EX463" s="240">
        <f t="shared" ca="1" si="1003"/>
        <v>-7.2556829949702796E-5</v>
      </c>
      <c r="EY463" s="240">
        <f t="shared" ca="1" si="1004"/>
        <v>-4.4472123331213207E-5</v>
      </c>
      <c r="EZ463" s="240">
        <f t="shared" ca="1" si="1005"/>
        <v>1.439975187508363E-4</v>
      </c>
      <c r="FA463" s="240">
        <f t="shared" ca="1" si="1006"/>
        <v>-1.8684765981918228E-4</v>
      </c>
      <c r="FB463" s="240">
        <f t="shared" ca="1" si="1007"/>
        <v>1.5615737646176668E-4</v>
      </c>
      <c r="FC463" s="240">
        <f t="shared" ca="1" si="1008"/>
        <v>-6.4005901921517866E-5</v>
      </c>
      <c r="FD463" s="240">
        <f t="shared" ca="1" si="1009"/>
        <v>-5.3337331496616826E-5</v>
      </c>
      <c r="FE463" s="240">
        <f t="shared" ca="1" si="1010"/>
        <v>1.4968779465584966E-4</v>
      </c>
      <c r="FF463" s="240">
        <f t="shared" ca="1" si="1011"/>
        <v>-1.871233965799876E-4</v>
      </c>
      <c r="FG463" s="240">
        <f t="shared" ca="1" si="1012"/>
        <v>1.5091004824272321E-4</v>
      </c>
      <c r="FH463" s="240">
        <f t="shared" ca="1" si="1013"/>
        <v>-5.5300778069339219E-5</v>
      </c>
      <c r="FI463" s="240">
        <f t="shared" ca="1" si="1014"/>
        <v>-6.2074045358656883E-5</v>
      </c>
      <c r="FJ463" s="240">
        <f t="shared" ca="1" si="1015"/>
        <v>1.550174595524285E-4</v>
      </c>
      <c r="FK463" s="240">
        <f t="shared" ca="1" si="1016"/>
        <v>-1.8694833668835811E-4</v>
      </c>
      <c r="FL463" s="240">
        <f t="shared" ca="1" si="1017"/>
        <v>1.4529916449930366E-4</v>
      </c>
      <c r="FM463" s="240">
        <f t="shared" ca="1" si="1018"/>
        <v>-4.6462429799015324E-5</v>
      </c>
      <c r="FN463" s="240">
        <f t="shared" ca="1" si="1019"/>
        <v>-7.0661217408383553E-5</v>
      </c>
      <c r="FO463" s="240">
        <f t="shared" ca="1" si="1020"/>
        <v>1.5997367381102577E-4</v>
      </c>
      <c r="FP463" s="240">
        <f t="shared" ca="1" si="1021"/>
        <v>-1.863229018789057E-4</v>
      </c>
      <c r="FQ463" s="240">
        <f t="shared" ca="1" si="1022"/>
        <v>1.3933824234190837E-4</v>
      </c>
      <c r="FR463" s="240">
        <f t="shared" ca="1" si="1023"/>
        <v>-3.751214946568774E-5</v>
      </c>
      <c r="FS463" s="240">
        <f t="shared" ca="1" si="1024"/>
        <v>-7.9078160396171962E-5</v>
      </c>
      <c r="FT463" s="240">
        <f t="shared" ca="1" si="1025"/>
        <v>1.6454449747737305E-4</v>
      </c>
      <c r="FU463" s="240">
        <f t="shared" ca="1" si="1026"/>
        <v>-1.8524859887886788E-4</v>
      </c>
      <c r="FV463" s="240">
        <f t="shared" ca="1" si="1027"/>
        <v>1.3304164215411583E-4</v>
      </c>
      <c r="FW463" s="240">
        <f t="shared" ca="1" si="1028"/>
        <v>-2.8471499078610679E-5</v>
      </c>
      <c r="FX463" s="240">
        <f t="shared" ca="1" si="1029"/>
        <v>-8.7304597169146912E-5</v>
      </c>
      <c r="FY463" s="240">
        <f t="shared" ca="1" si="1030"/>
        <v>1.6871891903689663E-4</v>
      </c>
      <c r="FZ463" s="240">
        <f t="shared" ca="1" si="1031"/>
        <v>-1.8372801577827162E-4</v>
      </c>
      <c r="GA463" s="240">
        <f t="shared" ca="1" si="1032"/>
        <v>1.2642453299730223E-4</v>
      </c>
      <c r="GB463" s="240">
        <f t="shared" ca="1" si="1033"/>
        <v>-1.9362258356444401E-5</v>
      </c>
      <c r="GC463" s="240">
        <f t="shared" ca="1" si="1034"/>
        <v>-9.5320709520561636E-5</v>
      </c>
      <c r="GD463" s="240">
        <f t="shared" ca="1" si="1035"/>
        <v>1.7248688194243308E-4</v>
      </c>
      <c r="GE463" s="240">
        <f t="shared" ca="1" si="1036"/>
        <v>-1.817648157949901E-4</v>
      </c>
      <c r="GF463" s="240">
        <f t="shared" ca="1" si="1037"/>
        <v>1.195028560670248E-4</v>
      </c>
      <c r="GG463" s="240">
        <f t="shared" ca="1" si="1038"/>
        <v>-1.0206372257974531E-5</v>
      </c>
      <c r="GH463" s="240">
        <f t="shared" ca="1" si="1039"/>
        <v>-1.031071859336242E-4</v>
      </c>
      <c r="GI463" s="240">
        <f t="shared" ca="1" si="1040"/>
        <v>1.758393088413034E-4</v>
      </c>
      <c r="GJ463" s="240">
        <f t="shared" ca="1" si="1041"/>
        <v>-1.7936372844974056E-4</v>
      </c>
      <c r="GK463" s="240">
        <f t="shared" ca="1" si="1042"/>
        <v>1.1229328628925985E-4</v>
      </c>
      <c r="GL463" s="240">
        <f t="shared" ca="1" si="1043"/>
        <v>-1.0258981147519454E-6</v>
      </c>
      <c r="GM463" s="240">
        <f t="shared" ca="1" si="1044"/>
        <v>-1.1064526810465872E-4</v>
      </c>
      <c r="GN463" s="240">
        <f t="shared" ca="1" si="1045"/>
        <v>1.7876812344346706E-4</v>
      </c>
      <c r="GO463" s="240">
        <f t="shared" ca="1" si="1046"/>
        <v>-1.765305381722516E-4</v>
      </c>
      <c r="GP463" s="240">
        <f t="shared" ca="1" si="1047"/>
        <v>1.0481319214909365E-4</v>
      </c>
      <c r="GQ463" s="240">
        <f t="shared" ca="1" si="1048"/>
        <v>8.1570475068871469E-6</v>
      </c>
      <c r="GR463" s="240">
        <f t="shared" ca="1" si="1049"/>
        <v>-1.1791679613344805E-4</v>
      </c>
      <c r="GS463" s="240">
        <f t="shared" ca="1" si="1050"/>
        <v>1.8126626997802043E-4</v>
      </c>
      <c r="GT463" s="240">
        <f t="shared" ca="1" si="1051"/>
        <v>-1.732720703660534E-4</v>
      </c>
      <c r="GU463" s="240">
        <f t="shared" ca="1" si="1052"/>
        <v>9.70805938484978E-5</v>
      </c>
      <c r="GV463" s="240">
        <f t="shared" ca="1" si="1053"/>
        <v>1.732034208659854E-5</v>
      </c>
      <c r="GW463" s="240">
        <f t="shared" ca="1" si="1054"/>
        <v>-1.2490425227205222E-4</v>
      </c>
      <c r="GX463" s="240">
        <f t="shared" ca="1" si="1055"/>
        <v>1.8332773019114629E-4</v>
      </c>
      <c r="GY463" s="240">
        <f t="shared" ca="1" si="1056"/>
        <v>-1.695961749655021E-4</v>
      </c>
      <c r="GZ463" s="240">
        <f t="shared" ca="1" si="1057"/>
        <v>8.9114119894056178E-5</v>
      </c>
      <c r="HA463" s="240">
        <f t="shared" ca="1" si="1058"/>
        <v>2.6441910445151127E-5</v>
      </c>
      <c r="HB463" s="240">
        <f t="shared" ca="1" si="1059"/>
        <v>-1.3159080312662066E-4</v>
      </c>
      <c r="HC463" s="240">
        <f t="shared" ca="1" si="1060"/>
        <v>1.8494753784462865E-4</v>
      </c>
      <c r="HD463" s="240">
        <f t="shared" ca="1" si="1061"/>
        <v>-1.6551170752458809E-4</v>
      </c>
      <c r="HE463" s="240">
        <f t="shared" ca="1" si="1062"/>
        <v>8.0932962219314552E-5</v>
      </c>
      <c r="HF463" s="240">
        <f t="shared" ca="1" si="1063"/>
        <v>3.5499777925403477E-5</v>
      </c>
      <c r="HG463" s="240">
        <f t="shared" ca="1" si="1064"/>
        <v>-1.3796034021046371E-4</v>
      </c>
      <c r="HH463" s="240">
        <f t="shared" ca="1" si="1065"/>
        <v>1.8612179067995074E-4</v>
      </c>
      <c r="HI463" s="240">
        <f t="shared" ca="1" si="1066"/>
        <v>-1.6102850788313905E-4</v>
      </c>
      <c r="HJ463" s="240">
        <f t="shared" ca="1" si="1067"/>
        <v>7.2556829949706008E-5</v>
      </c>
      <c r="HK463" s="240">
        <f t="shared" ca="1" si="1068"/>
        <v>4.4472123331209832E-5</v>
      </c>
      <c r="HL463" s="240">
        <f t="shared" ca="1" si="1069"/>
        <v>-1.4399751875083405E-4</v>
      </c>
      <c r="HM463" s="240">
        <f t="shared" ca="1" si="1070"/>
        <v>1.8684765981918206E-4</v>
      </c>
      <c r="HN463" s="240">
        <f t="shared" ca="1" si="1071"/>
        <v>-1.5615737646176861E-4</v>
      </c>
      <c r="HO463" s="240">
        <f t="shared" ca="1" si="1072"/>
        <v>6.4005901921521146E-5</v>
      </c>
      <c r="HP463" s="240">
        <f t="shared" ca="1" si="1073"/>
        <v>5.3337331496613506E-5</v>
      </c>
      <c r="HQ463" s="240">
        <f t="shared" ca="1" si="1074"/>
        <v>-1.4968779465585394E-4</v>
      </c>
      <c r="HR463" s="240">
        <f t="shared" ca="1" si="1075"/>
        <v>1.8712339657998766E-4</v>
      </c>
      <c r="HS463" s="240">
        <f t="shared" ca="1" si="1076"/>
        <v>-1.5091004824271899E-4</v>
      </c>
      <c r="HT463" s="240">
        <f t="shared" ca="1" si="1077"/>
        <v>5.5300778069332388E-5</v>
      </c>
      <c r="HU463" s="240">
        <f t="shared" ca="1" si="1078"/>
        <v>6.2074045358663618E-5</v>
      </c>
      <c r="HV463" s="240">
        <f t="shared" ca="1" si="1079"/>
        <v>-1.5501745955243251E-4</v>
      </c>
      <c r="HW463" s="240">
        <f t="shared" ca="1" si="1080"/>
        <v>1.8694833668835779E-4</v>
      </c>
      <c r="HX463" s="240">
        <f t="shared" ca="1" si="1081"/>
        <v>-1.4529916449930585E-4</v>
      </c>
      <c r="HY463" s="240">
        <f t="shared" ca="1" si="1082"/>
        <v>4.6462429799018699E-5</v>
      </c>
      <c r="HZ463" s="240">
        <f t="shared" ca="1" si="1083"/>
        <v>7.0661217408380327E-5</v>
      </c>
      <c r="IA463" s="240">
        <f t="shared" ca="1" si="1084"/>
        <v>-1.5997367381102395E-4</v>
      </c>
      <c r="IB463" s="240">
        <f t="shared" ca="1" si="1085"/>
        <v>1.8632290187890603E-4</v>
      </c>
      <c r="IC463" s="240">
        <f t="shared" ca="1" si="1086"/>
        <v>-1.393382423419107E-4</v>
      </c>
      <c r="ID463" s="240">
        <f t="shared" ca="1" si="1087"/>
        <v>3.7512149465691156E-5</v>
      </c>
      <c r="IE463" s="240">
        <f t="shared" ca="1" si="1088"/>
        <v>7.0626441312004394E-5</v>
      </c>
      <c r="IF463" s="240">
        <f t="shared" ca="1" si="1089"/>
        <v>-1.6454449747737646E-4</v>
      </c>
      <c r="IG463" s="240">
        <f t="shared" ca="1" si="1090"/>
        <v>1.8524859887886685E-4</v>
      </c>
      <c r="IH463" s="240">
        <f t="shared" ca="1" si="1091"/>
        <v>-1.3304164215411081E-4</v>
      </c>
      <c r="II463" s="240">
        <f t="shared" ca="1" si="1092"/>
        <v>2.8471499078603604E-5</v>
      </c>
      <c r="IJ463" s="240">
        <f t="shared" ca="1" si="1093"/>
        <v>8.7304597169153241E-5</v>
      </c>
      <c r="IK463" s="240">
        <f t="shared" ca="1" si="1094"/>
        <v>-1.6871891903689972E-4</v>
      </c>
      <c r="IL463" s="240">
        <f t="shared" ca="1" si="1095"/>
        <v>1.8372801577827026E-4</v>
      </c>
      <c r="IM463" s="240">
        <f t="shared" ca="1" si="1096"/>
        <v>-1.264245329973048E-4</v>
      </c>
      <c r="IN463" s="240">
        <f t="shared" ca="1" si="1097"/>
        <v>1.9362258356447871E-5</v>
      </c>
      <c r="IO463" s="240">
        <f t="shared" ca="1" si="1098"/>
        <v>9.5320709520558628E-5</v>
      </c>
      <c r="IP463" s="240">
        <f t="shared" ca="1" si="1099"/>
        <v>-1.7248688194243175E-4</v>
      </c>
      <c r="IQ463" s="240">
        <f t="shared" ca="1" si="1100"/>
        <v>1.8176481579499092E-4</v>
      </c>
      <c r="IR463" s="240">
        <f t="shared" ca="1" si="1101"/>
        <v>-1.1950285606702747E-4</v>
      </c>
      <c r="IS463" s="240">
        <f t="shared" ca="1" si="1102"/>
        <v>1.0206372257978E-5</v>
      </c>
      <c r="IT463" s="240">
        <f t="shared" ca="1" si="1103"/>
        <v>1.0310718593362128E-4</v>
      </c>
      <c r="IU463" s="240">
        <f t="shared" ca="1" si="1104"/>
        <v>-1.7583930884130584E-4</v>
      </c>
      <c r="IV463" s="240">
        <f t="shared" ca="1" si="1105"/>
        <v>1.793637284497385E-4</v>
      </c>
      <c r="IW463" s="240">
        <f t="shared" ca="1" si="1106"/>
        <v>-1.1229328628925413E-4</v>
      </c>
      <c r="IX463" s="240">
        <f t="shared" ca="1" si="1107"/>
        <v>1.0258981147447896E-6</v>
      </c>
      <c r="IY463" s="240">
        <f t="shared" ca="1" si="1108"/>
        <v>1.106452681046645E-4</v>
      </c>
      <c r="IZ463" s="240">
        <f t="shared" ca="1" si="1109"/>
        <v>-1.787681234434692E-4</v>
      </c>
      <c r="JA463" s="240">
        <f t="shared" ca="1" si="1110"/>
        <v>1.7653053817224927E-4</v>
      </c>
      <c r="JB463" s="240">
        <f t="shared" ca="1" si="1111"/>
        <v>-1.0481319214909653E-4</v>
      </c>
    </row>
    <row r="464" spans="2:262">
      <c r="B464" s="248">
        <v>103</v>
      </c>
      <c r="C464" s="247">
        <f t="shared" si="1112"/>
        <v>2.0117187500000014E-3</v>
      </c>
      <c r="D464" s="244">
        <f t="shared" ca="1" si="855"/>
        <v>11.500272172873949</v>
      </c>
      <c r="E464" s="243">
        <f ca="1">DE361</f>
        <v>-0.4997278271260519</v>
      </c>
      <c r="F464" s="242">
        <v>103</v>
      </c>
      <c r="G464" s="240">
        <f t="shared" ca="1" si="856"/>
        <v>3.191505892743217E-5</v>
      </c>
      <c r="H464" s="240">
        <f t="shared" ca="1" si="857"/>
        <v>2.0933749045804723E-4</v>
      </c>
      <c r="I464" s="240">
        <f t="shared" ca="1" si="858"/>
        <v>-3.7421736497095996E-4</v>
      </c>
      <c r="J464" s="240">
        <f t="shared" ca="1" si="859"/>
        <v>4.0257137837767338E-4</v>
      </c>
      <c r="K464" s="240">
        <f t="shared" ca="1" si="860"/>
        <v>-2.8405512537121093E-4</v>
      </c>
      <c r="L464" s="240">
        <f t="shared" ca="1" si="861"/>
        <v>6.1906934825069459E-5</v>
      </c>
      <c r="M464" s="240">
        <f t="shared" ca="1" si="862"/>
        <v>1.8282678588772816E-4</v>
      </c>
      <c r="N464" s="240">
        <f t="shared" ca="1" si="863"/>
        <v>-3.6085974198331495E-4</v>
      </c>
      <c r="O464" s="240">
        <f t="shared" ca="1" si="864"/>
        <v>4.0724010355898605E-4</v>
      </c>
      <c r="P464" s="240">
        <f t="shared" ca="1" si="865"/>
        <v>-3.0504690596889518E-4</v>
      </c>
      <c r="Q464" s="240">
        <f t="shared" ca="1" si="866"/>
        <v>9.1563331679109461E-5</v>
      </c>
      <c r="R464" s="240">
        <f t="shared" ca="1" si="867"/>
        <v>1.5532532712409151E-4</v>
      </c>
      <c r="S464" s="240">
        <f t="shared" ca="1" si="868"/>
        <v>-3.4554658878802947E-4</v>
      </c>
      <c r="T464" s="240">
        <f t="shared" ca="1" si="869"/>
        <v>4.0970195933476338E-4</v>
      </c>
      <c r="U464" s="241">
        <f t="shared" ca="1" si="870"/>
        <v>-3.2438561095307064E-4</v>
      </c>
      <c r="V464" s="240">
        <f t="shared" ca="1" si="871"/>
        <v>1.2072353890549491E-4</v>
      </c>
      <c r="W464" s="240">
        <f t="shared" ca="1" si="872"/>
        <v>1.2698214695497625E-4</v>
      </c>
      <c r="X464" s="240">
        <f t="shared" ca="1" si="873"/>
        <v>-3.2836088868903944E-4</v>
      </c>
      <c r="Y464" s="240">
        <f t="shared" ca="1" si="874"/>
        <v>4.0994360469525466E-4</v>
      </c>
      <c r="Z464" s="240">
        <f t="shared" ca="1" si="875"/>
        <v>-3.4196644220587318E-4</v>
      </c>
      <c r="AA464" s="240">
        <f t="shared" ca="1" si="876"/>
        <v>1.4922953481474784E-4</v>
      </c>
      <c r="AB464" s="240">
        <f t="shared" ca="1" si="877"/>
        <v>9.7950839529448831E-5</v>
      </c>
      <c r="AC464" s="240">
        <f t="shared" ca="1" si="878"/>
        <v>-3.0939577248419582E-4</v>
      </c>
      <c r="AD464" s="240">
        <f t="shared" ca="1" si="879"/>
        <v>4.0796373014331442E-4</v>
      </c>
      <c r="AE464" s="240">
        <f t="shared" ca="1" si="880"/>
        <v>-3.576941276794938E-4</v>
      </c>
      <c r="AF464" s="240">
        <f t="shared" ca="1" si="881"/>
        <v>1.7692684294519915E-4</v>
      </c>
      <c r="AG464" s="240">
        <f t="shared" ca="1" si="882"/>
        <v>6.8388728017788425E-5</v>
      </c>
      <c r="AH464" s="240">
        <f t="shared" ca="1" si="883"/>
        <v>-2.8875401378140013E-4</v>
      </c>
      <c r="AI464" s="240">
        <f t="shared" ca="1" si="884"/>
        <v>4.0377306479068189E-4</v>
      </c>
      <c r="AJ464" s="240">
        <f t="shared" ca="1" si="885"/>
        <v>-3.7148343768366181E-4</v>
      </c>
      <c r="AK464" s="240">
        <f t="shared" ca="1" si="886"/>
        <v>2.0366536918433058E-4</v>
      </c>
      <c r="AL464" s="240">
        <f t="shared" ca="1" si="887"/>
        <v>3.8456012063626844E-5</v>
      </c>
      <c r="AM464" s="240">
        <f t="shared" ca="1" si="888"/>
        <v>-2.6654747205952109E-4</v>
      </c>
      <c r="AN464" s="240">
        <f t="shared" ca="1" si="889"/>
        <v>3.9739431821599156E-4</v>
      </c>
      <c r="AO464" s="240">
        <f t="shared" ca="1" si="890"/>
        <v>-3.832596467527263E-4</v>
      </c>
      <c r="AP464" s="240">
        <f t="shared" ca="1" si="891"/>
        <v>2.2930021514174593E-4</v>
      </c>
      <c r="AQ464" s="240">
        <f t="shared" ca="1" si="892"/>
        <v>8.3148996481627855E-6</v>
      </c>
      <c r="AR464" s="240">
        <f t="shared" ca="1" si="893"/>
        <v>-2.428964864921759E-4</v>
      </c>
      <c r="AS464" s="240">
        <f t="shared" ca="1" si="894"/>
        <v>3.8886205739960549E-4</v>
      </c>
      <c r="AT464" s="240">
        <f t="shared" ca="1" si="895"/>
        <v>-3.9295893858941588E-4</v>
      </c>
      <c r="AU464" s="240">
        <f t="shared" ca="1" si="896"/>
        <v>2.536924633661417E-4</v>
      </c>
      <c r="AV464" s="240">
        <f t="shared" ca="1" si="897"/>
        <v>-2.1871271928925091E-5</v>
      </c>
      <c r="AW464" s="240">
        <f t="shared" ca="1" si="898"/>
        <v>-2.1792922381934645E-4</v>
      </c>
      <c r="AX464" s="240">
        <f t="shared" ca="1" si="899"/>
        <v>3.7822251940214401E-4</v>
      </c>
      <c r="AY464" s="240">
        <f t="shared" ca="1" si="900"/>
        <v>-4.005287518908993E-4</v>
      </c>
      <c r="AZ464" s="240">
        <f t="shared" ca="1" si="901"/>
        <v>2.7670993015097212E-4</v>
      </c>
      <c r="BA464" s="240">
        <f t="shared" ca="1" si="902"/>
        <v>-5.1938921188440025E-5</v>
      </c>
      <c r="BB464" s="240">
        <f t="shared" ca="1" si="903"/>
        <v>-1.9178098380067608E-4</v>
      </c>
      <c r="BC464" s="240">
        <f t="shared" ca="1" si="904"/>
        <v>3.6553336080185023E-4</v>
      </c>
      <c r="BD464" s="240">
        <f t="shared" ca="1" si="905"/>
        <v>-4.059280651830244E-4</v>
      </c>
      <c r="BE464" s="240">
        <f t="shared" ca="1" si="906"/>
        <v>2.9822788184944154E-4</v>
      </c>
      <c r="BF464" s="240">
        <f t="shared" ca="1" si="907"/>
        <v>-8.1725108933910687E-5</v>
      </c>
      <c r="BG464" s="240">
        <f t="shared" ca="1" si="908"/>
        <v>-1.6459346601439359E-4</v>
      </c>
      <c r="BH464" s="240">
        <f t="shared" ca="1" si="909"/>
        <v>3.508633452486029E-4</v>
      </c>
      <c r="BI464" s="240">
        <f t="shared" ca="1" si="910"/>
        <v>-4.0912761911925257E-4</v>
      </c>
      <c r="BJ464" s="240">
        <f t="shared" ca="1" si="911"/>
        <v>3.1812971081692794E-4</v>
      </c>
      <c r="BK464" s="240">
        <f t="shared" ca="1" si="912"/>
        <v>-1.1106842123319668E-4</v>
      </c>
      <c r="BL464" s="240">
        <f t="shared" ca="1" si="913"/>
        <v>-1.3651400197495954E-4</v>
      </c>
      <c r="BM464" s="240">
        <f t="shared" ca="1" si="914"/>
        <v>3.3429197082774043E-4</v>
      </c>
      <c r="BN464" s="240">
        <f t="shared" ca="1" si="915"/>
        <v>-4.1011007503958451E-4</v>
      </c>
      <c r="BO464" s="240">
        <f t="shared" ca="1" si="916"/>
        <v>3.3630756731790553E-4</v>
      </c>
      <c r="BP464" s="240">
        <f t="shared" ca="1" si="917"/>
        <v>-1.3980984413456088E-4</v>
      </c>
      <c r="BQ464" s="240">
        <f t="shared" ca="1" si="918"/>
        <v>-1.0769475673089231E-4</v>
      </c>
      <c r="BR464" s="240">
        <f t="shared" ca="1" si="919"/>
        <v>3.1590903925302397E-4</v>
      </c>
      <c r="BS464" s="240">
        <f t="shared" ca="1" si="920"/>
        <v>-4.0887010893026605E-4</v>
      </c>
      <c r="BT464" s="240">
        <f t="shared" ca="1" si="921"/>
        <v>3.526629439730125E-4</v>
      </c>
      <c r="BU464" s="240">
        <f t="shared" ca="1" si="922"/>
        <v>-1.6779362537705793E-4</v>
      </c>
      <c r="BV464" s="240">
        <f t="shared" ca="1" si="923"/>
        <v>-7.8291904269144373E-5</v>
      </c>
      <c r="BW464" s="240">
        <f t="shared" ca="1" si="924"/>
        <v>2.9581416922340833E-4</v>
      </c>
      <c r="BX464" s="240">
        <f t="shared" ca="1" si="925"/>
        <v>-4.054144402750767E-4</v>
      </c>
      <c r="BY464" s="240">
        <f t="shared" ca="1" si="926"/>
        <v>3.6710720957909467E-4</v>
      </c>
      <c r="BZ464" s="240">
        <f t="shared" ca="1" si="927"/>
        <v>-1.9486811842556824E-4</v>
      </c>
      <c r="CA464" s="240">
        <f t="shared" ca="1" si="928"/>
        <v>-4.8464781194757796E-5</v>
      </c>
      <c r="CB464" s="240">
        <f t="shared" ca="1" si="929"/>
        <v>2.7411625658066489E-4</v>
      </c>
      <c r="CC464" s="240">
        <f t="shared" ca="1" si="930"/>
        <v>-3.9976179564186727E-4</v>
      </c>
      <c r="CD464" s="240">
        <f t="shared" ca="1" si="931"/>
        <v>3.7956208940933709E-4</v>
      </c>
      <c r="CE464" s="240">
        <f t="shared" ca="1" si="932"/>
        <v>-2.2088660425644604E-4</v>
      </c>
      <c r="CF464" s="240">
        <f t="shared" ca="1" si="933"/>
        <v>-1.8375023271949715E-5</v>
      </c>
      <c r="CG464" s="240">
        <f t="shared" ca="1" si="934"/>
        <v>2.5093288419335193E-4</v>
      </c>
      <c r="CH464" s="240">
        <f t="shared" ca="1" si="935"/>
        <v>-3.919428072016683E-4</v>
      </c>
      <c r="CI464" s="240">
        <f t="shared" ca="1" si="936"/>
        <v>3.8996008939081253E-4</v>
      </c>
      <c r="CJ464" s="240">
        <f t="shared" ca="1" si="937"/>
        <v>-2.4570808644066374E-4</v>
      </c>
      <c r="CK464" s="240">
        <f t="shared" ca="1" si="938"/>
        <v>1.1814310494029189E-5</v>
      </c>
      <c r="CL464" s="240">
        <f t="shared" ca="1" si="939"/>
        <v>2.2638968476511252E-4</v>
      </c>
      <c r="CM464" s="240">
        <f t="shared" ca="1" si="940"/>
        <v>-3.8199984673028902E-4</v>
      </c>
      <c r="CN464" s="240">
        <f t="shared" ca="1" si="941"/>
        <v>3.9824486186071947E-4</v>
      </c>
      <c r="CO464" s="240">
        <f t="shared" ca="1" si="942"/>
        <v>-2.6919805521565828E-4</v>
      </c>
      <c r="CP464" s="240">
        <f t="shared" ca="1" si="943"/>
        <v>4.1939621487806537E-5</v>
      </c>
      <c r="CQ464" s="240">
        <f t="shared" ca="1" si="944"/>
        <v>2.0061966002013536E-4</v>
      </c>
      <c r="CR464" s="240">
        <f t="shared" ca="1" si="945"/>
        <v>-3.6998679599201047E-4</v>
      </c>
      <c r="CS464" s="240">
        <f t="shared" ca="1" si="946"/>
        <v>4.0437151091922473E-4</v>
      </c>
      <c r="CT464" s="240">
        <f t="shared" ca="1" si="947"/>
        <v>-2.9122921640542347E-4</v>
      </c>
      <c r="CU464" s="240">
        <f t="shared" ca="1" si="948"/>
        <v>7.1837658038994466E-5</v>
      </c>
      <c r="CV464" s="240">
        <f t="shared" ca="1" si="949"/>
        <v>1.7376245995530656E-4</v>
      </c>
      <c r="CW464" s="240">
        <f t="shared" ca="1" si="950"/>
        <v>-3.5596875474963135E-4</v>
      </c>
      <c r="CX464" s="240">
        <f t="shared" ca="1" si="951"/>
        <v>4.0830683572425129E-4</v>
      </c>
      <c r="CY464" s="240">
        <f t="shared" ca="1" si="952"/>
        <v>-3.1168218123862521E-4</v>
      </c>
      <c r="CZ464" s="240">
        <f t="shared" ca="1" si="953"/>
        <v>1.0134640009706606E-4</v>
      </c>
      <c r="DA464" s="240">
        <f t="shared" ca="1" si="954"/>
        <v>1.4596362606473492E-4</v>
      </c>
      <c r="DB464" s="240">
        <f t="shared" ca="1" si="955"/>
        <v>-3.4002168798319318E-4</v>
      </c>
      <c r="DC464" s="240">
        <f t="shared" ca="1" si="956"/>
        <v>4.1002951040971364E-4</v>
      </c>
      <c r="DD464" s="240">
        <f t="shared" ca="1" si="957"/>
        <v>-3.3044611332672699E-4</v>
      </c>
      <c r="DE464" s="240">
        <f t="shared" ca="1" si="958"/>
        <v>1.3030593723209401E-4</v>
      </c>
      <c r="DF464" s="240">
        <f t="shared" ca="1" si="959"/>
        <v>1.1737380263785848E-4</v>
      </c>
      <c r="DG464" s="240">
        <f t="shared" ca="1" si="960"/>
        <v>-3.2223201422920401E-4</v>
      </c>
      <c r="DH464" s="240">
        <f t="shared" ca="1" si="961"/>
        <v>4.0953019965223611E-4</v>
      </c>
      <c r="DI464" s="240">
        <f t="shared" ca="1" si="962"/>
        <v>-3.4741932929600145E-4</v>
      </c>
      <c r="DJ464" s="240">
        <f t="shared" ca="1" si="963"/>
        <v>1.5855933520321334E-4</v>
      </c>
      <c r="DK464" s="240">
        <f t="shared" ca="1" si="964"/>
        <v>8.8147920404902801E-5</v>
      </c>
      <c r="DL464" s="240">
        <f t="shared" ca="1" si="965"/>
        <v>-3.0269613727108055E-4</v>
      </c>
      <c r="DM464" s="240">
        <f t="shared" ca="1" si="966"/>
        <v>4.0681160926007369E-4</v>
      </c>
      <c r="DN464" s="240">
        <f t="shared" ca="1" si="967"/>
        <v>-3.6250984981849976E-4</v>
      </c>
      <c r="DO464" s="240">
        <f t="shared" ca="1" si="968"/>
        <v>1.8595348639884935E-4</v>
      </c>
      <c r="DP464" s="240">
        <f t="shared" ca="1" si="969"/>
        <v>5.8444356953906156E-5</v>
      </c>
      <c r="DQ464" s="240">
        <f t="shared" ca="1" si="970"/>
        <v>-2.8151992371869858E-4</v>
      </c>
      <c r="DR464" s="240">
        <f t="shared" ca="1" si="971"/>
        <v>4.0188847151010688E-4</v>
      </c>
      <c r="DS464" s="240">
        <f t="shared" ca="1" si="972"/>
        <v>-3.7563589805602823E-4</v>
      </c>
      <c r="DT464" s="240">
        <f t="shared" ca="1" si="973"/>
        <v>2.1233993954021408E-4</v>
      </c>
      <c r="DU464" s="240">
        <f t="shared" ca="1" si="974"/>
        <v>2.8424078468804003E-5</v>
      </c>
      <c r="DV464" s="240">
        <f t="shared" ca="1" si="975"/>
        <v>-2.5881812930807912E-4</v>
      </c>
      <c r="DW464" s="240">
        <f t="shared" ca="1" si="976"/>
        <v>3.9478746531235653E-4</v>
      </c>
      <c r="DX464" s="240">
        <f t="shared" ca="1" si="977"/>
        <v>-3.8672634281591259E-4</v>
      </c>
      <c r="DY464" s="240">
        <f t="shared" ca="1" si="978"/>
        <v>2.3757570415152158E-4</v>
      </c>
      <c r="DZ464" s="240">
        <f t="shared" ca="1" si="979"/>
        <v>-1.7502325602572271E-6</v>
      </c>
      <c r="EA464" s="240">
        <f t="shared" ca="1" si="980"/>
        <v>-2.347137770300412E-4</v>
      </c>
      <c r="EB464" s="240">
        <f t="shared" ca="1" si="981"/>
        <v>3.8554707163465787E-4</v>
      </c>
      <c r="EC464" s="240">
        <f t="shared" ca="1" si="982"/>
        <v>-3.9572108401708748E-4</v>
      </c>
      <c r="ED464" s="240">
        <f t="shared" ca="1" si="983"/>
        <v>2.6152402543785041E-4</v>
      </c>
      <c r="EE464" s="240">
        <f t="shared" ca="1" si="984"/>
        <v>-3.1915058927429731E-5</v>
      </c>
      <c r="EF464" s="240">
        <f t="shared" ca="1" si="985"/>
        <v>-2.0933749045806081E-4</v>
      </c>
      <c r="EG464" s="240">
        <f t="shared" ca="1" si="986"/>
        <v>3.742173649709624E-4</v>
      </c>
      <c r="EH464" s="240">
        <f t="shared" ca="1" si="987"/>
        <v>-4.025713783776698E-4</v>
      </c>
      <c r="EI464" s="240">
        <f t="shared" ca="1" si="988"/>
        <v>2.8405512537120454E-4</v>
      </c>
      <c r="EJ464" s="240">
        <f t="shared" ca="1" si="989"/>
        <v>-6.1906934825047016E-5</v>
      </c>
      <c r="EK464" s="240">
        <f t="shared" ca="1" si="990"/>
        <v>-1.8282678588773933E-4</v>
      </c>
      <c r="EL464" s="240">
        <f t="shared" ca="1" si="991"/>
        <v>3.6085974198331598E-4</v>
      </c>
      <c r="EM464" s="240">
        <f t="shared" ca="1" si="992"/>
        <v>-4.0724010355898426E-4</v>
      </c>
      <c r="EN464" s="240">
        <f t="shared" ca="1" si="993"/>
        <v>3.0504690596889171E-4</v>
      </c>
      <c r="EO464" s="240">
        <f t="shared" ca="1" si="994"/>
        <v>-9.1563331679091626E-5</v>
      </c>
      <c r="EP464" s="240">
        <f t="shared" ca="1" si="995"/>
        <v>-1.5532532712410034E-4</v>
      </c>
      <c r="EQ464" s="240">
        <f t="shared" ca="1" si="996"/>
        <v>3.4554658878804096E-4</v>
      </c>
      <c r="ER464" s="240">
        <f t="shared" ca="1" si="997"/>
        <v>-4.0970195933476283E-4</v>
      </c>
      <c r="ES464" s="240">
        <f t="shared" ca="1" si="998"/>
        <v>3.243856109530701E-4</v>
      </c>
      <c r="ET464" s="240">
        <f t="shared" ca="1" si="999"/>
        <v>-1.2072353890548019E-4</v>
      </c>
      <c r="EU464" s="240">
        <f t="shared" ca="1" si="1000"/>
        <v>-1.2698214695498251E-4</v>
      </c>
      <c r="EV464" s="240">
        <f t="shared" ca="1" si="1001"/>
        <v>3.2836088868905039E-4</v>
      </c>
      <c r="EW464" s="240">
        <f t="shared" ca="1" si="1002"/>
        <v>-4.0994360469525488E-4</v>
      </c>
      <c r="EX464" s="240">
        <f t="shared" ca="1" si="1003"/>
        <v>3.4196644220586153E-4</v>
      </c>
      <c r="EY464" s="240">
        <f t="shared" ca="1" si="1004"/>
        <v>-1.4922953481473619E-4</v>
      </c>
      <c r="EZ464" s="240">
        <f t="shared" ca="1" si="1005"/>
        <v>-9.7950839529449617E-5</v>
      </c>
      <c r="FA464" s="240">
        <f t="shared" ca="1" si="1006"/>
        <v>3.093957724842059E-4</v>
      </c>
      <c r="FB464" s="240">
        <f t="shared" ca="1" si="1007"/>
        <v>-4.0796373014331518E-4</v>
      </c>
      <c r="FC464" s="240">
        <f t="shared" ca="1" si="1008"/>
        <v>3.5769412767948486E-4</v>
      </c>
      <c r="FD464" s="240">
        <f t="shared" ca="1" si="1009"/>
        <v>-1.7692684294519319E-4</v>
      </c>
      <c r="FE464" s="240">
        <f t="shared" ca="1" si="1010"/>
        <v>-6.8388728017812223E-5</v>
      </c>
      <c r="FF464" s="240">
        <f t="shared" ca="1" si="1011"/>
        <v>2.8875401378140902E-4</v>
      </c>
      <c r="FG464" s="240">
        <f t="shared" ca="1" si="1012"/>
        <v>-4.03773064790682E-4</v>
      </c>
      <c r="FH464" s="240">
        <f t="shared" ca="1" si="1013"/>
        <v>3.714834376836565E-4</v>
      </c>
      <c r="FI464" s="240">
        <f t="shared" ca="1" si="1014"/>
        <v>-2.0366536918432478E-4</v>
      </c>
      <c r="FJ464" s="240">
        <f t="shared" ca="1" si="1015"/>
        <v>-3.8456012063645031E-5</v>
      </c>
      <c r="FK464" s="240">
        <f t="shared" ca="1" si="1016"/>
        <v>2.6654747205952613E-4</v>
      </c>
      <c r="FL464" s="240">
        <f t="shared" ca="1" si="1017"/>
        <v>-3.9739431821599752E-4</v>
      </c>
      <c r="FM464" s="240">
        <f t="shared" ca="1" si="1018"/>
        <v>3.8325964675272185E-4</v>
      </c>
      <c r="FN464" s="240">
        <f t="shared" ca="1" si="1019"/>
        <v>-2.2930021514174528E-4</v>
      </c>
      <c r="FO464" s="240">
        <f t="shared" ca="1" si="1020"/>
        <v>-8.314899648175281E-6</v>
      </c>
      <c r="FP464" s="240">
        <f t="shared" ca="1" si="1021"/>
        <v>2.4289648649218132E-4</v>
      </c>
      <c r="FQ464" s="240">
        <f t="shared" ca="1" si="1022"/>
        <v>-3.8886205739961123E-4</v>
      </c>
      <c r="FR464" s="240">
        <f t="shared" ca="1" si="1023"/>
        <v>3.9295893858941398E-4</v>
      </c>
      <c r="FS464" s="240">
        <f t="shared" ca="1" si="1024"/>
        <v>-2.5369246336612273E-4</v>
      </c>
      <c r="FT464" s="240">
        <f t="shared" ca="1" si="1025"/>
        <v>2.1871271928912596E-5</v>
      </c>
      <c r="FU464" s="240">
        <f t="shared" ca="1" si="1026"/>
        <v>2.179292238193471E-4</v>
      </c>
      <c r="FV464" s="240">
        <f t="shared" ca="1" si="1027"/>
        <v>-3.7822251940214878E-4</v>
      </c>
      <c r="FW464" s="240">
        <f t="shared" ca="1" si="1028"/>
        <v>4.0052875189089789E-4</v>
      </c>
      <c r="FX464" s="240">
        <f t="shared" ca="1" si="1029"/>
        <v>-2.7670993015095868E-4</v>
      </c>
      <c r="FY464" s="240">
        <f t="shared" ca="1" si="1030"/>
        <v>5.1938921188433466E-5</v>
      </c>
      <c r="FZ464" s="240">
        <f t="shared" ca="1" si="1031"/>
        <v>1.9178098380069744E-4</v>
      </c>
      <c r="GA464" s="240">
        <f t="shared" ca="1" si="1032"/>
        <v>-3.6553336080185587E-4</v>
      </c>
      <c r="GB464" s="240">
        <f t="shared" ca="1" si="1033"/>
        <v>4.059280651830243E-4</v>
      </c>
      <c r="GC464" s="240">
        <f t="shared" ca="1" si="1034"/>
        <v>-2.9822788184943302E-4</v>
      </c>
      <c r="GD464" s="240">
        <f t="shared" ca="1" si="1035"/>
        <v>8.1725108933909901E-5</v>
      </c>
      <c r="GE464" s="240">
        <f t="shared" ca="1" si="1036"/>
        <v>1.6459346601440495E-4</v>
      </c>
      <c r="GF464" s="240">
        <f t="shared" ca="1" si="1037"/>
        <v>-3.5086334524860936E-4</v>
      </c>
      <c r="GG464" s="240">
        <f t="shared" ca="1" si="1038"/>
        <v>4.0912761911925089E-4</v>
      </c>
      <c r="GH464" s="240">
        <f t="shared" ca="1" si="1039"/>
        <v>-3.1812971081692008E-4</v>
      </c>
      <c r="GI464" s="240">
        <f t="shared" ca="1" si="1040"/>
        <v>1.1106842123319589E-4</v>
      </c>
      <c r="GJ464" s="240">
        <f t="shared" ca="1" si="1041"/>
        <v>1.3651400197497131E-4</v>
      </c>
      <c r="GK464" s="240">
        <f t="shared" ca="1" si="1042"/>
        <v>-3.3429197082774086E-4</v>
      </c>
      <c r="GL464" s="240">
        <f t="shared" ca="1" si="1043"/>
        <v>4.1011007503958456E-4</v>
      </c>
      <c r="GM464" s="240">
        <f t="shared" ca="1" si="1044"/>
        <v>-3.3630756731789843E-4</v>
      </c>
      <c r="GN464" s="240">
        <f t="shared" ca="1" si="1045"/>
        <v>1.3980984413453816E-4</v>
      </c>
      <c r="GO464" s="240">
        <f t="shared" ca="1" si="1046"/>
        <v>1.0769475673090429E-4</v>
      </c>
      <c r="GP464" s="240">
        <f t="shared" ca="1" si="1047"/>
        <v>-3.1590903925302451E-4</v>
      </c>
      <c r="GQ464" s="240">
        <f t="shared" ca="1" si="1048"/>
        <v>4.0887010893026702E-4</v>
      </c>
      <c r="GR464" s="240">
        <f t="shared" ca="1" si="1049"/>
        <v>-3.5266294397301207E-4</v>
      </c>
      <c r="GS464" s="240">
        <f t="shared" ca="1" si="1050"/>
        <v>1.6779362537704657E-4</v>
      </c>
      <c r="GT464" s="240">
        <f t="shared" ca="1" si="1051"/>
        <v>7.829190426915657E-5</v>
      </c>
      <c r="GU464" s="240">
        <f t="shared" ca="1" si="1052"/>
        <v>-2.9581416922342502E-4</v>
      </c>
      <c r="GV464" s="240">
        <f t="shared" ca="1" si="1053"/>
        <v>4.0541444027507859E-4</v>
      </c>
      <c r="GW464" s="240">
        <f t="shared" ca="1" si="1054"/>
        <v>-3.6710720957908389E-4</v>
      </c>
      <c r="GX464" s="240">
        <f t="shared" ca="1" si="1055"/>
        <v>1.9486811842555732E-4</v>
      </c>
      <c r="GY464" s="240">
        <f t="shared" ca="1" si="1056"/>
        <v>4.8464781194758609E-5</v>
      </c>
      <c r="GZ464" s="240">
        <f t="shared" ca="1" si="1057"/>
        <v>-2.7411625658067416E-4</v>
      </c>
      <c r="HA464" s="240">
        <f t="shared" ca="1" si="1058"/>
        <v>3.9976179564187004E-4</v>
      </c>
      <c r="HB464" s="240">
        <f t="shared" ca="1" si="1059"/>
        <v>-3.7956208940932788E-4</v>
      </c>
      <c r="HC464" s="240">
        <f t="shared" ca="1" si="1060"/>
        <v>2.2088660425641584E-4</v>
      </c>
      <c r="HD464" s="240">
        <f t="shared" ca="1" si="1061"/>
        <v>1.8375023271950528E-5</v>
      </c>
      <c r="HE464" s="240">
        <f t="shared" ca="1" si="1062"/>
        <v>-2.509328841933618E-4</v>
      </c>
      <c r="HF464" s="240">
        <f t="shared" ca="1" si="1063"/>
        <v>3.9194280720167545E-4</v>
      </c>
      <c r="HG464" s="240">
        <f t="shared" ca="1" si="1064"/>
        <v>-3.8996008939081589E-4</v>
      </c>
      <c r="HH464" s="240">
        <f t="shared" ca="1" si="1065"/>
        <v>2.4570808644065382E-4</v>
      </c>
      <c r="HI464" s="240">
        <f t="shared" ca="1" si="1066"/>
        <v>-1.1814310494005119E-5</v>
      </c>
      <c r="HJ464" s="240">
        <f t="shared" ca="1" si="1067"/>
        <v>-2.2638968476514237E-4</v>
      </c>
      <c r="HK464" s="240">
        <f t="shared" ca="1" si="1068"/>
        <v>3.8199984673028929E-4</v>
      </c>
      <c r="HL464" s="240">
        <f t="shared" ca="1" si="1069"/>
        <v>-3.9824486186071655E-4</v>
      </c>
      <c r="HM464" s="240">
        <f t="shared" ca="1" si="1070"/>
        <v>2.6919805521564012E-4</v>
      </c>
      <c r="HN464" s="240">
        <f t="shared" ca="1" si="1071"/>
        <v>-4.1939621487817379E-5</v>
      </c>
      <c r="HO464" s="240">
        <f t="shared" ca="1" si="1072"/>
        <v>-2.0061966002014626E-4</v>
      </c>
      <c r="HP464" s="240">
        <f t="shared" ca="1" si="1073"/>
        <v>3.6998679599202082E-4</v>
      </c>
      <c r="HQ464" s="240">
        <f t="shared" ca="1" si="1074"/>
        <v>-4.0437151091921877E-4</v>
      </c>
      <c r="HR464" s="240">
        <f t="shared" ca="1" si="1075"/>
        <v>2.9122921640542293E-4</v>
      </c>
      <c r="HS464" s="240">
        <f t="shared" ca="1" si="1076"/>
        <v>-7.1837658038982188E-5</v>
      </c>
      <c r="HT464" s="240">
        <f t="shared" ca="1" si="1077"/>
        <v>-1.7376245995532838E-4</v>
      </c>
      <c r="HU464" s="240">
        <f t="shared" ca="1" si="1078"/>
        <v>3.5596875474962599E-4</v>
      </c>
      <c r="HV464" s="240">
        <f t="shared" ca="1" si="1079"/>
        <v>-4.083068357242501E-4</v>
      </c>
      <c r="HW464" s="240">
        <f t="shared" ca="1" si="1080"/>
        <v>3.1168218123860949E-4</v>
      </c>
      <c r="HX464" s="240">
        <f t="shared" ca="1" si="1081"/>
        <v>-1.0134640009703139E-4</v>
      </c>
      <c r="HY464" s="240">
        <f t="shared" ca="1" si="1082"/>
        <v>-1.4596362606473563E-4</v>
      </c>
      <c r="HZ464" s="240">
        <f t="shared" ca="1" si="1083"/>
        <v>3.4002168798320012E-4</v>
      </c>
      <c r="IA464" s="240">
        <f t="shared" ca="1" si="1084"/>
        <v>-4.1002951040971315E-4</v>
      </c>
      <c r="IB464" s="240">
        <f t="shared" ca="1" si="1085"/>
        <v>3.3044611332673339E-4</v>
      </c>
      <c r="IC464" s="240">
        <f t="shared" ca="1" si="1086"/>
        <v>-1.3030593723208219E-4</v>
      </c>
      <c r="ID464" s="240">
        <f t="shared" ca="1" si="1087"/>
        <v>-1.1737380263787046E-4</v>
      </c>
      <c r="IE464" s="240">
        <f t="shared" ca="1" si="1088"/>
        <v>3.1767623427710078E-4</v>
      </c>
      <c r="IF464" s="240">
        <f t="shared" ca="1" si="1089"/>
        <v>-4.0953019965223557E-4</v>
      </c>
      <c r="IG464" s="240">
        <f t="shared" ca="1" si="1090"/>
        <v>3.4741932929599484E-4</v>
      </c>
      <c r="IH464" s="240">
        <f t="shared" ca="1" si="1091"/>
        <v>-1.5855933520318033E-4</v>
      </c>
      <c r="II464" s="240">
        <f t="shared" ca="1" si="1092"/>
        <v>-8.8147920404892257E-5</v>
      </c>
      <c r="IJ464" s="240">
        <f t="shared" ca="1" si="1093"/>
        <v>3.02696137271089E-4</v>
      </c>
      <c r="IK464" s="240">
        <f t="shared" ca="1" si="1094"/>
        <v>-4.068116092600752E-4</v>
      </c>
      <c r="IL464" s="240">
        <f t="shared" ca="1" si="1095"/>
        <v>3.6250984981848306E-4</v>
      </c>
      <c r="IM464" s="240">
        <f t="shared" ca="1" si="1096"/>
        <v>-1.8595348639885897E-4</v>
      </c>
      <c r="IN464" s="240">
        <f t="shared" ca="1" si="1097"/>
        <v>-5.8444356953918516E-5</v>
      </c>
      <c r="IO464" s="240">
        <f t="shared" ca="1" si="1098"/>
        <v>2.8151992371872465E-4</v>
      </c>
      <c r="IP464" s="240">
        <f t="shared" ca="1" si="1099"/>
        <v>-4.0188847151010471E-4</v>
      </c>
      <c r="IQ464" s="240">
        <f t="shared" ca="1" si="1100"/>
        <v>3.756358980560233E-4</v>
      </c>
      <c r="IR464" s="240">
        <f t="shared" ca="1" si="1101"/>
        <v>-2.1233993954020342E-4</v>
      </c>
      <c r="IS464" s="240">
        <f t="shared" ca="1" si="1102"/>
        <v>-2.84240784688397E-5</v>
      </c>
      <c r="IT464" s="240">
        <f t="shared" ca="1" si="1103"/>
        <v>2.5881812930807067E-4</v>
      </c>
      <c r="IU464" s="240">
        <f t="shared" ca="1" si="1104"/>
        <v>-3.9478746531235989E-4</v>
      </c>
      <c r="IV464" s="240">
        <f t="shared" ca="1" si="1105"/>
        <v>3.8672634281590066E-4</v>
      </c>
      <c r="IW464" s="240">
        <f t="shared" ca="1" si="1106"/>
        <v>-2.3757570415153047E-4</v>
      </c>
      <c r="IX464" s="240">
        <f t="shared" ca="1" si="1107"/>
        <v>1.7502325602447859E-6</v>
      </c>
      <c r="IY464" s="240">
        <f t="shared" ca="1" si="1108"/>
        <v>2.3471377703005141E-4</v>
      </c>
      <c r="IZ464" s="240">
        <f t="shared" ca="1" si="1109"/>
        <v>-3.8554707163467007E-4</v>
      </c>
      <c r="JA464" s="240">
        <f t="shared" ca="1" si="1110"/>
        <v>3.957210840170903E-4</v>
      </c>
      <c r="JB464" s="240">
        <f t="shared" ca="1" si="1111"/>
        <v>-2.6152402543784081E-4</v>
      </c>
    </row>
    <row r="465" spans="2:262">
      <c r="B465" s="248">
        <v>104</v>
      </c>
      <c r="C465" s="247">
        <f t="shared" si="1112"/>
        <v>2.0312500000000014E-3</v>
      </c>
      <c r="D465" s="244">
        <f t="shared" ca="1" si="855"/>
        <v>11.505050730039837</v>
      </c>
      <c r="E465" s="243">
        <f ca="1">DF361</f>
        <v>-0.49494926996016336</v>
      </c>
      <c r="F465" s="242">
        <v>104</v>
      </c>
      <c r="G465" s="240">
        <f t="shared" ca="1" si="856"/>
        <v>8.1586594093203588E-7</v>
      </c>
      <c r="H465" s="240">
        <f t="shared" ca="1" si="857"/>
        <v>1.9234603955846932E-4</v>
      </c>
      <c r="I465" s="240">
        <f t="shared" ca="1" si="858"/>
        <v>-3.2067563982015321E-4</v>
      </c>
      <c r="J465" s="240">
        <f t="shared" ca="1" si="859"/>
        <v>3.4091806027379746E-4</v>
      </c>
      <c r="K465" s="240">
        <f t="shared" ca="1" si="860"/>
        <v>-2.4625037498542715E-4</v>
      </c>
      <c r="L465" s="240">
        <f t="shared" ca="1" si="861"/>
        <v>6.858134736318154E-5</v>
      </c>
      <c r="M465" s="240">
        <f t="shared" ca="1" si="862"/>
        <v>1.3220376237892511E-4</v>
      </c>
      <c r="N465" s="240">
        <f t="shared" ca="1" si="863"/>
        <v>-2.8842816946346781E-4</v>
      </c>
      <c r="O465" s="240">
        <f t="shared" ca="1" si="864"/>
        <v>3.474347541029192E-4</v>
      </c>
      <c r="P465" s="240">
        <f t="shared" ca="1" si="865"/>
        <v>-2.8933471112530093E-4</v>
      </c>
      <c r="Q465" s="240">
        <f t="shared" ca="1" si="866"/>
        <v>1.3371128606712724E-4</v>
      </c>
      <c r="R465" s="240">
        <f t="shared" ca="1" si="867"/>
        <v>6.69809687518839E-5</v>
      </c>
      <c r="S465" s="240">
        <f t="shared" ca="1" si="868"/>
        <v>-2.4509656630668269E-4</v>
      </c>
      <c r="T465" s="240">
        <f t="shared" ca="1" si="869"/>
        <v>3.4059972517552024E-4</v>
      </c>
      <c r="U465" s="241">
        <f t="shared" ca="1" si="870"/>
        <v>-3.2130007657740496E-4</v>
      </c>
      <c r="V465" s="240">
        <f t="shared" ca="1" si="871"/>
        <v>1.9370277503366517E-4</v>
      </c>
      <c r="W465" s="240">
        <f t="shared" ca="1" si="872"/>
        <v>-8.158659409321172E-7</v>
      </c>
      <c r="X465" s="240">
        <f t="shared" ca="1" si="873"/>
        <v>-1.9234603955846987E-4</v>
      </c>
      <c r="Y465" s="240">
        <f t="shared" ca="1" si="874"/>
        <v>3.2067563982015267E-4</v>
      </c>
      <c r="Z465" s="240">
        <f t="shared" ca="1" si="875"/>
        <v>-3.4091806027379762E-4</v>
      </c>
      <c r="AA465" s="240">
        <f t="shared" ca="1" si="876"/>
        <v>2.462503749854272E-4</v>
      </c>
      <c r="AB465" s="240">
        <f t="shared" ca="1" si="877"/>
        <v>-6.8581347363183423E-5</v>
      </c>
      <c r="AC465" s="240">
        <f t="shared" ca="1" si="878"/>
        <v>-1.3220376237892448E-4</v>
      </c>
      <c r="AD465" s="240">
        <f t="shared" ca="1" si="879"/>
        <v>2.8842816946346743E-4</v>
      </c>
      <c r="AE465" s="240">
        <f t="shared" ca="1" si="880"/>
        <v>-3.474347541029192E-4</v>
      </c>
      <c r="AF465" s="240">
        <f t="shared" ca="1" si="881"/>
        <v>2.893347111253006E-4</v>
      </c>
      <c r="AG465" s="240">
        <f t="shared" ca="1" si="882"/>
        <v>-1.3371128606712559E-4</v>
      </c>
      <c r="AH465" s="240">
        <f t="shared" ca="1" si="883"/>
        <v>-6.6980968751880783E-5</v>
      </c>
      <c r="AI465" s="240">
        <f t="shared" ca="1" si="884"/>
        <v>2.4509656630668052E-4</v>
      </c>
      <c r="AJ465" s="240">
        <f t="shared" ca="1" si="885"/>
        <v>-3.4059972517552013E-4</v>
      </c>
      <c r="AK465" s="240">
        <f t="shared" ca="1" si="886"/>
        <v>3.2130007657740523E-4</v>
      </c>
      <c r="AL465" s="240">
        <f t="shared" ca="1" si="887"/>
        <v>-1.9370277503366574E-4</v>
      </c>
      <c r="AM465" s="240">
        <f t="shared" ca="1" si="888"/>
        <v>8.1586594093279482E-7</v>
      </c>
      <c r="AN465" s="240">
        <f t="shared" ca="1" si="889"/>
        <v>1.9234603955846927E-4</v>
      </c>
      <c r="AO465" s="240">
        <f t="shared" ca="1" si="890"/>
        <v>-3.2067563982015332E-4</v>
      </c>
      <c r="AP465" s="240">
        <f t="shared" ca="1" si="891"/>
        <v>3.409180602737973E-4</v>
      </c>
      <c r="AQ465" s="240">
        <f t="shared" ca="1" si="892"/>
        <v>-2.4625037498542942E-4</v>
      </c>
      <c r="AR465" s="240">
        <f t="shared" ca="1" si="893"/>
        <v>6.8581347363184087E-5</v>
      </c>
      <c r="AS465" s="240">
        <f t="shared" ca="1" si="894"/>
        <v>1.3220376237892383E-4</v>
      </c>
      <c r="AT465" s="240">
        <f t="shared" ca="1" si="895"/>
        <v>-2.8842816946346705E-4</v>
      </c>
      <c r="AU465" s="240">
        <f t="shared" ca="1" si="896"/>
        <v>3.474347541029192E-4</v>
      </c>
      <c r="AV465" s="240">
        <f t="shared" ca="1" si="897"/>
        <v>-2.8933471112530104E-4</v>
      </c>
      <c r="AW465" s="240">
        <f t="shared" ca="1" si="898"/>
        <v>1.3371128606712619E-4</v>
      </c>
      <c r="AX465" s="240">
        <f t="shared" ca="1" si="899"/>
        <v>6.698096875188016E-5</v>
      </c>
      <c r="AY465" s="240">
        <f t="shared" ca="1" si="900"/>
        <v>-2.4509656630667998E-4</v>
      </c>
      <c r="AZ465" s="240">
        <f t="shared" ca="1" si="901"/>
        <v>3.4059972517552003E-4</v>
      </c>
      <c r="BA465" s="240">
        <f t="shared" ca="1" si="902"/>
        <v>-3.213000765774055E-4</v>
      </c>
      <c r="BB465" s="240">
        <f t="shared" ca="1" si="903"/>
        <v>1.9370277503366631E-4</v>
      </c>
      <c r="BC465" s="240">
        <f t="shared" ca="1" si="904"/>
        <v>-8.1586594093344534E-7</v>
      </c>
      <c r="BD465" s="240">
        <f t="shared" ca="1" si="905"/>
        <v>-1.923460395584687E-4</v>
      </c>
      <c r="BE465" s="240">
        <f t="shared" ca="1" si="906"/>
        <v>3.2067563982015121E-4</v>
      </c>
      <c r="BF465" s="240">
        <f t="shared" ca="1" si="907"/>
        <v>-3.4091806027379741E-4</v>
      </c>
      <c r="BG465" s="240">
        <f t="shared" ca="1" si="908"/>
        <v>2.4625037498542986E-4</v>
      </c>
      <c r="BH465" s="240">
        <f t="shared" ca="1" si="909"/>
        <v>-6.85813473631799E-5</v>
      </c>
      <c r="BI465" s="240">
        <f t="shared" ca="1" si="910"/>
        <v>-1.3220376237892318E-4</v>
      </c>
      <c r="BJ465" s="240">
        <f t="shared" ca="1" si="911"/>
        <v>2.8842816946346396E-4</v>
      </c>
      <c r="BK465" s="240">
        <f t="shared" ca="1" si="912"/>
        <v>-3.474347541029192E-4</v>
      </c>
      <c r="BL465" s="240">
        <f t="shared" ca="1" si="913"/>
        <v>2.8933471112530413E-4</v>
      </c>
      <c r="BM465" s="240">
        <f t="shared" ca="1" si="914"/>
        <v>-1.3371128606712681E-4</v>
      </c>
      <c r="BN465" s="240">
        <f t="shared" ca="1" si="915"/>
        <v>-6.6980968751879455E-5</v>
      </c>
      <c r="BO465" s="240">
        <f t="shared" ca="1" si="916"/>
        <v>2.4509656630668301E-4</v>
      </c>
      <c r="BP465" s="240">
        <f t="shared" ca="1" si="917"/>
        <v>-3.4059972517551986E-4</v>
      </c>
      <c r="BQ465" s="240">
        <f t="shared" ca="1" si="918"/>
        <v>3.2130007657740387E-4</v>
      </c>
      <c r="BR465" s="240">
        <f t="shared" ca="1" si="919"/>
        <v>-1.9370277503366685E-4</v>
      </c>
      <c r="BS465" s="240">
        <f t="shared" ca="1" si="920"/>
        <v>8.1586594093905609E-7</v>
      </c>
      <c r="BT465" s="240">
        <f t="shared" ca="1" si="921"/>
        <v>1.9234603955846813E-4</v>
      </c>
      <c r="BU465" s="240">
        <f t="shared" ca="1" si="922"/>
        <v>-3.2067563982015094E-4</v>
      </c>
      <c r="BV465" s="240">
        <f t="shared" ca="1" si="923"/>
        <v>3.4091806027379751E-4</v>
      </c>
      <c r="BW465" s="240">
        <f t="shared" ca="1" si="924"/>
        <v>-2.4625037498543034E-4</v>
      </c>
      <c r="BX465" s="240">
        <f t="shared" ca="1" si="925"/>
        <v>6.8581347363180591E-5</v>
      </c>
      <c r="BY465" s="240">
        <f t="shared" ca="1" si="926"/>
        <v>1.3220376237892259E-4</v>
      </c>
      <c r="BZ465" s="240">
        <f t="shared" ca="1" si="927"/>
        <v>-2.8842816946346905E-4</v>
      </c>
      <c r="CA465" s="240">
        <f t="shared" ca="1" si="928"/>
        <v>3.474347541029192E-4</v>
      </c>
      <c r="CB465" s="240">
        <f t="shared" ca="1" si="929"/>
        <v>-2.8933471112530451E-4</v>
      </c>
      <c r="CC465" s="240">
        <f t="shared" ca="1" si="930"/>
        <v>1.3371128606712746E-4</v>
      </c>
      <c r="CD465" s="240">
        <f t="shared" ca="1" si="931"/>
        <v>6.6980968751878832E-5</v>
      </c>
      <c r="CE465" s="240">
        <f t="shared" ca="1" si="932"/>
        <v>-2.4509656630668252E-4</v>
      </c>
      <c r="CF465" s="240">
        <f t="shared" ca="1" si="933"/>
        <v>3.4059972517551975E-4</v>
      </c>
      <c r="CG465" s="240">
        <f t="shared" ca="1" si="934"/>
        <v>-3.2130007657740414E-4</v>
      </c>
      <c r="CH465" s="240">
        <f t="shared" ca="1" si="935"/>
        <v>1.9370277503366742E-4</v>
      </c>
      <c r="CI465" s="240">
        <f t="shared" ca="1" si="936"/>
        <v>-8.1586594093976082E-7</v>
      </c>
      <c r="CJ465" s="240">
        <f t="shared" ca="1" si="937"/>
        <v>-1.9234603955846759E-4</v>
      </c>
      <c r="CK465" s="240">
        <f t="shared" ca="1" si="938"/>
        <v>3.2067563982015072E-4</v>
      </c>
      <c r="CL465" s="240">
        <f t="shared" ca="1" si="939"/>
        <v>-3.4091806027379762E-4</v>
      </c>
      <c r="CM465" s="240">
        <f t="shared" ca="1" si="940"/>
        <v>2.4625037498543089E-4</v>
      </c>
      <c r="CN465" s="240">
        <f t="shared" ca="1" si="941"/>
        <v>-6.8581347363181228E-5</v>
      </c>
      <c r="CO465" s="240">
        <f t="shared" ca="1" si="942"/>
        <v>-1.3220376237892194E-4</v>
      </c>
      <c r="CP465" s="240">
        <f t="shared" ca="1" si="943"/>
        <v>2.884281694634632E-4</v>
      </c>
      <c r="CQ465" s="240">
        <f t="shared" ca="1" si="944"/>
        <v>-3.474347541029192E-4</v>
      </c>
      <c r="CR465" s="240">
        <f t="shared" ca="1" si="945"/>
        <v>2.8933471112530489E-4</v>
      </c>
      <c r="CS465" s="240">
        <f t="shared" ca="1" si="946"/>
        <v>-1.3371128606712806E-4</v>
      </c>
      <c r="CT465" s="240">
        <f t="shared" ca="1" si="947"/>
        <v>-6.6980968751878181E-5</v>
      </c>
      <c r="CU465" s="240">
        <f t="shared" ca="1" si="948"/>
        <v>2.4509656630668209E-4</v>
      </c>
      <c r="CV465" s="240">
        <f t="shared" ca="1" si="949"/>
        <v>-3.4059972517551959E-4</v>
      </c>
      <c r="CW465" s="240">
        <f t="shared" ca="1" si="950"/>
        <v>3.2130007657740436E-4</v>
      </c>
      <c r="CX465" s="240">
        <f t="shared" ca="1" si="951"/>
        <v>-1.9370277503366799E-4</v>
      </c>
      <c r="CY465" s="240">
        <f t="shared" ca="1" si="952"/>
        <v>8.1586594094046555E-7</v>
      </c>
      <c r="CZ465" s="240">
        <f t="shared" ca="1" si="953"/>
        <v>1.9234603955846699E-4</v>
      </c>
      <c r="DA465" s="240">
        <f t="shared" ca="1" si="954"/>
        <v>-3.2067563982015039E-4</v>
      </c>
      <c r="DB465" s="240">
        <f t="shared" ca="1" si="955"/>
        <v>3.4091806027379778E-4</v>
      </c>
      <c r="DC465" s="240">
        <f t="shared" ca="1" si="956"/>
        <v>-2.4625037498542438E-4</v>
      </c>
      <c r="DD465" s="240">
        <f t="shared" ca="1" si="957"/>
        <v>6.8581347363191582E-5</v>
      </c>
      <c r="DE465" s="240">
        <f t="shared" ca="1" si="958"/>
        <v>1.3220376237892134E-4</v>
      </c>
      <c r="DF465" s="240">
        <f t="shared" ca="1" si="959"/>
        <v>-2.8842816946346829E-4</v>
      </c>
      <c r="DG465" s="240">
        <f t="shared" ca="1" si="960"/>
        <v>3.474347541029192E-4</v>
      </c>
      <c r="DH465" s="240">
        <f t="shared" ca="1" si="961"/>
        <v>-2.8933471112530527E-4</v>
      </c>
      <c r="DI465" s="240">
        <f t="shared" ca="1" si="962"/>
        <v>1.3371128606712871E-4</v>
      </c>
      <c r="DJ465" s="240">
        <f t="shared" ca="1" si="963"/>
        <v>6.698096875188718E-5</v>
      </c>
      <c r="DK465" s="240">
        <f t="shared" ca="1" si="964"/>
        <v>-2.4509656630667455E-4</v>
      </c>
      <c r="DL465" s="240">
        <f t="shared" ca="1" si="965"/>
        <v>3.4059972517551948E-4</v>
      </c>
      <c r="DM465" s="240">
        <f t="shared" ca="1" si="966"/>
        <v>-3.2130007657740463E-4</v>
      </c>
      <c r="DN465" s="240">
        <f t="shared" ca="1" si="967"/>
        <v>1.9370277503367675E-4</v>
      </c>
      <c r="DO465" s="240">
        <f t="shared" ca="1" si="968"/>
        <v>-8.1586594094111608E-7</v>
      </c>
      <c r="DP465" s="240">
        <f t="shared" ca="1" si="969"/>
        <v>-1.9234603955846645E-4</v>
      </c>
      <c r="DQ465" s="240">
        <f t="shared" ca="1" si="970"/>
        <v>3.2067563982015397E-4</v>
      </c>
      <c r="DR465" s="240">
        <f t="shared" ca="1" si="971"/>
        <v>-3.4091806027379984E-4</v>
      </c>
      <c r="DS465" s="240">
        <f t="shared" ca="1" si="972"/>
        <v>2.4625037498543181E-4</v>
      </c>
      <c r="DT465" s="240">
        <f t="shared" ca="1" si="973"/>
        <v>-6.858134736318257E-5</v>
      </c>
      <c r="DU465" s="240">
        <f t="shared" ca="1" si="974"/>
        <v>-1.322037623789298E-4</v>
      </c>
      <c r="DV465" s="240">
        <f t="shared" ca="1" si="975"/>
        <v>2.8842816946346244E-4</v>
      </c>
      <c r="DW465" s="240">
        <f t="shared" ca="1" si="976"/>
        <v>-3.474347541029192E-4</v>
      </c>
      <c r="DX465" s="240">
        <f t="shared" ca="1" si="977"/>
        <v>2.8933471112530017E-4</v>
      </c>
      <c r="DY465" s="240">
        <f t="shared" ca="1" si="978"/>
        <v>-1.3371128606713844E-4</v>
      </c>
      <c r="DZ465" s="240">
        <f t="shared" ca="1" si="979"/>
        <v>-6.6980968751876826E-5</v>
      </c>
      <c r="EA465" s="240">
        <f t="shared" ca="1" si="980"/>
        <v>2.4509656630668111E-4</v>
      </c>
      <c r="EB465" s="240">
        <f t="shared" ca="1" si="981"/>
        <v>-3.4059972517552127E-4</v>
      </c>
      <c r="EC465" s="240">
        <f t="shared" ca="1" si="982"/>
        <v>3.2130007657740864E-4</v>
      </c>
      <c r="ED465" s="240">
        <f t="shared" ca="1" si="983"/>
        <v>-1.9370277503366913E-4</v>
      </c>
      <c r="EE465" s="240">
        <f t="shared" ca="1" si="984"/>
        <v>8.1586594093190036E-7</v>
      </c>
      <c r="EF465" s="240">
        <f t="shared" ca="1" si="985"/>
        <v>1.9234603955845764E-4</v>
      </c>
      <c r="EG465" s="240">
        <f t="shared" ca="1" si="986"/>
        <v>-3.2067563982014985E-4</v>
      </c>
      <c r="EH465" s="240">
        <f t="shared" ca="1" si="987"/>
        <v>3.4091806027379806E-4</v>
      </c>
      <c r="EI465" s="240">
        <f t="shared" ca="1" si="988"/>
        <v>-2.4625037498542536E-4</v>
      </c>
      <c r="EJ465" s="240">
        <f t="shared" ca="1" si="989"/>
        <v>6.8581347363192924E-5</v>
      </c>
      <c r="EK465" s="240">
        <f t="shared" ca="1" si="990"/>
        <v>1.3220376237892004E-4</v>
      </c>
      <c r="EL465" s="240">
        <f t="shared" ca="1" si="991"/>
        <v>-2.8842816946346753E-4</v>
      </c>
      <c r="EM465" s="240">
        <f t="shared" ca="1" si="992"/>
        <v>3.4743475410291914E-4</v>
      </c>
      <c r="EN465" s="240">
        <f t="shared" ca="1" si="993"/>
        <v>-2.8933471112530603E-4</v>
      </c>
      <c r="EO465" s="240">
        <f t="shared" ca="1" si="994"/>
        <v>1.3371128606712998E-4</v>
      </c>
      <c r="EP465" s="240">
        <f t="shared" ca="1" si="995"/>
        <v>6.6980968751885852E-5</v>
      </c>
      <c r="EQ465" s="240">
        <f t="shared" ca="1" si="996"/>
        <v>-2.4509656630667358E-4</v>
      </c>
      <c r="ER465" s="240">
        <f t="shared" ca="1" si="997"/>
        <v>3.4059972517551916E-4</v>
      </c>
      <c r="ES465" s="240">
        <f t="shared" ca="1" si="998"/>
        <v>-3.2130007657740517E-4</v>
      </c>
      <c r="ET465" s="240">
        <f t="shared" ca="1" si="999"/>
        <v>1.9370277503366149E-4</v>
      </c>
      <c r="EU465" s="240">
        <f t="shared" ca="1" si="1000"/>
        <v>-8.1586594094249843E-7</v>
      </c>
      <c r="EV465" s="240">
        <f t="shared" ca="1" si="1001"/>
        <v>-1.9234603955846531E-4</v>
      </c>
      <c r="EW465" s="240">
        <f t="shared" ca="1" si="1002"/>
        <v>3.2067563982015343E-4</v>
      </c>
      <c r="EX465" s="240">
        <f t="shared" ca="1" si="1003"/>
        <v>-3.4091806027380012E-4</v>
      </c>
      <c r="EY465" s="240">
        <f t="shared" ca="1" si="1004"/>
        <v>2.4625037498543278E-4</v>
      </c>
      <c r="EZ465" s="240">
        <f t="shared" ca="1" si="1005"/>
        <v>-6.8581347363183925E-5</v>
      </c>
      <c r="FA465" s="240">
        <f t="shared" ca="1" si="1006"/>
        <v>-1.3220376237892855E-4</v>
      </c>
      <c r="FB465" s="240">
        <f t="shared" ca="1" si="1007"/>
        <v>2.8842816946346168E-4</v>
      </c>
      <c r="FC465" s="240">
        <f t="shared" ca="1" si="1008"/>
        <v>-3.474347541029192E-4</v>
      </c>
      <c r="FD465" s="240">
        <f t="shared" ca="1" si="1009"/>
        <v>2.8933471112530093E-4</v>
      </c>
      <c r="FE465" s="240">
        <f t="shared" ca="1" si="1010"/>
        <v>-1.3371128606713971E-4</v>
      </c>
      <c r="FF465" s="240">
        <f t="shared" ca="1" si="1011"/>
        <v>-6.6980968751875471E-5</v>
      </c>
      <c r="FG465" s="240">
        <f t="shared" ca="1" si="1012"/>
        <v>2.4509656630668014E-4</v>
      </c>
      <c r="FH465" s="240">
        <f t="shared" ca="1" si="1013"/>
        <v>-3.40599725175521E-4</v>
      </c>
      <c r="FI465" s="240">
        <f t="shared" ca="1" si="1014"/>
        <v>3.2130007657740919E-4</v>
      </c>
      <c r="FJ465" s="240">
        <f t="shared" ca="1" si="1015"/>
        <v>-1.9370277503367027E-4</v>
      </c>
      <c r="FK465" s="240">
        <f t="shared" ca="1" si="1016"/>
        <v>8.1586594093330982E-7</v>
      </c>
      <c r="FL465" s="240">
        <f t="shared" ca="1" si="1017"/>
        <v>1.923460395584565E-4</v>
      </c>
      <c r="FM465" s="240">
        <f t="shared" ca="1" si="1018"/>
        <v>-3.2067563982014942E-4</v>
      </c>
      <c r="FN465" s="240">
        <f t="shared" ca="1" si="1019"/>
        <v>3.4091806027379833E-4</v>
      </c>
      <c r="FO465" s="240">
        <f t="shared" ca="1" si="1020"/>
        <v>-2.4625037498542628E-4</v>
      </c>
      <c r="FP465" s="240">
        <f t="shared" ca="1" si="1021"/>
        <v>6.8581347363194238E-5</v>
      </c>
      <c r="FQ465" s="240">
        <f t="shared" ca="1" si="1022"/>
        <v>1.3220376237891879E-4</v>
      </c>
      <c r="FR465" s="240">
        <f t="shared" ca="1" si="1023"/>
        <v>-2.8842816946346678E-4</v>
      </c>
      <c r="FS465" s="240">
        <f t="shared" ca="1" si="1024"/>
        <v>3.474347541029192E-4</v>
      </c>
      <c r="FT465" s="240">
        <f t="shared" ca="1" si="1025"/>
        <v>-2.8933471112530678E-4</v>
      </c>
      <c r="FU465" s="240">
        <f t="shared" ca="1" si="1026"/>
        <v>1.3371128606713123E-4</v>
      </c>
      <c r="FV465" s="240">
        <f t="shared" ca="1" si="1027"/>
        <v>6.6980968751884497E-5</v>
      </c>
      <c r="FW465" s="240">
        <f t="shared" ca="1" si="1028"/>
        <v>-2.4509656630667266E-4</v>
      </c>
      <c r="FX465" s="240">
        <f t="shared" ca="1" si="1029"/>
        <v>3.4059972517551894E-4</v>
      </c>
      <c r="FY465" s="240">
        <f t="shared" ca="1" si="1030"/>
        <v>-3.2130007657740572E-4</v>
      </c>
      <c r="FZ465" s="240">
        <f t="shared" ca="1" si="1031"/>
        <v>1.9370277503367902E-4</v>
      </c>
      <c r="GA465" s="240">
        <f t="shared" ca="1" si="1032"/>
        <v>-8.1586594094385369E-7</v>
      </c>
      <c r="GB465" s="240">
        <f t="shared" ca="1" si="1033"/>
        <v>-1.9234603955846417E-4</v>
      </c>
      <c r="GC465" s="240">
        <f t="shared" ca="1" si="1034"/>
        <v>3.2067563982015289E-4</v>
      </c>
      <c r="GD465" s="240">
        <f t="shared" ca="1" si="1035"/>
        <v>-3.4091806027380033E-4</v>
      </c>
      <c r="GE465" s="240">
        <f t="shared" ca="1" si="1036"/>
        <v>2.4625037498543376E-4</v>
      </c>
      <c r="GF465" s="240">
        <f t="shared" ca="1" si="1037"/>
        <v>-6.8581347363185239E-5</v>
      </c>
      <c r="GG465" s="240">
        <f t="shared" ca="1" si="1038"/>
        <v>-1.322037623789273E-4</v>
      </c>
      <c r="GH465" s="240">
        <f t="shared" ca="1" si="1039"/>
        <v>2.8842816946346092E-4</v>
      </c>
      <c r="GI465" s="240">
        <f t="shared" ca="1" si="1040"/>
        <v>-3.474347541029192E-4</v>
      </c>
      <c r="GJ465" s="240">
        <f t="shared" ca="1" si="1041"/>
        <v>2.8933471112530169E-4</v>
      </c>
      <c r="GK465" s="240">
        <f t="shared" ca="1" si="1042"/>
        <v>-1.3371128606714096E-4</v>
      </c>
      <c r="GL465" s="240">
        <f t="shared" ca="1" si="1043"/>
        <v>-6.6980968751874142E-5</v>
      </c>
      <c r="GM465" s="240">
        <f t="shared" ca="1" si="1044"/>
        <v>2.4509656630667916E-4</v>
      </c>
      <c r="GN465" s="240">
        <f t="shared" ca="1" si="1045"/>
        <v>-3.4059972517552073E-4</v>
      </c>
      <c r="GO465" s="240">
        <f t="shared" ca="1" si="1046"/>
        <v>3.2130007657740973E-4</v>
      </c>
      <c r="GP465" s="240">
        <f t="shared" ca="1" si="1047"/>
        <v>-1.9370277503367138E-4</v>
      </c>
      <c r="GQ465" s="240">
        <f t="shared" ca="1" si="1048"/>
        <v>8.1586594093463797E-7</v>
      </c>
      <c r="GR465" s="240">
        <f t="shared" ca="1" si="1049"/>
        <v>1.9234603955845537E-4</v>
      </c>
      <c r="GS465" s="240">
        <f t="shared" ca="1" si="1050"/>
        <v>-3.2067563982014888E-4</v>
      </c>
      <c r="GT465" s="240">
        <f t="shared" ca="1" si="1051"/>
        <v>3.409180602737986E-4</v>
      </c>
      <c r="GU465" s="240">
        <f t="shared" ca="1" si="1052"/>
        <v>-2.4625037498542725E-4</v>
      </c>
      <c r="GV465" s="240">
        <f t="shared" ca="1" si="1053"/>
        <v>6.8581347363195621E-5</v>
      </c>
      <c r="GW465" s="240">
        <f t="shared" ca="1" si="1054"/>
        <v>1.3220376237891755E-4</v>
      </c>
      <c r="GX465" s="240">
        <f t="shared" ca="1" si="1055"/>
        <v>-2.8842816946346602E-4</v>
      </c>
      <c r="GY465" s="240">
        <f t="shared" ca="1" si="1056"/>
        <v>3.474347541029192E-4</v>
      </c>
      <c r="GZ465" s="240">
        <f t="shared" ca="1" si="1057"/>
        <v>-2.8933471112529659E-4</v>
      </c>
      <c r="HA465" s="240">
        <f t="shared" ca="1" si="1058"/>
        <v>1.337112860671325E-4</v>
      </c>
      <c r="HB465" s="240">
        <f t="shared" ca="1" si="1059"/>
        <v>6.6980968751863788E-5</v>
      </c>
      <c r="HC465" s="240">
        <f t="shared" ca="1" si="1060"/>
        <v>-2.4509656630668567E-4</v>
      </c>
      <c r="HD465" s="240">
        <f t="shared" ca="1" si="1061"/>
        <v>3.4059972517551862E-4</v>
      </c>
      <c r="HE465" s="240">
        <f t="shared" ca="1" si="1062"/>
        <v>-3.2130007657741374E-4</v>
      </c>
      <c r="HF465" s="240">
        <f t="shared" ca="1" si="1063"/>
        <v>1.9370277503366376E-4</v>
      </c>
      <c r="HG465" s="240">
        <f t="shared" ca="1" si="1064"/>
        <v>-8.1586594094518183E-7</v>
      </c>
      <c r="HH465" s="240">
        <f t="shared" ca="1" si="1065"/>
        <v>-1.9234603955844656E-4</v>
      </c>
      <c r="HI465" s="240">
        <f t="shared" ca="1" si="1066"/>
        <v>3.206756398201524E-4</v>
      </c>
      <c r="HJ465" s="240">
        <f t="shared" ca="1" si="1067"/>
        <v>-3.409180602738006E-4</v>
      </c>
      <c r="HK465" s="240">
        <f t="shared" ca="1" si="1068"/>
        <v>2.4625037498542075E-4</v>
      </c>
      <c r="HL465" s="240">
        <f t="shared" ca="1" si="1069"/>
        <v>-6.8581347363186581E-5</v>
      </c>
      <c r="HM465" s="240">
        <f t="shared" ca="1" si="1070"/>
        <v>-1.3220376237890779E-4</v>
      </c>
      <c r="HN465" s="240">
        <f t="shared" ca="1" si="1071"/>
        <v>2.8842816946347117E-4</v>
      </c>
      <c r="HO465" s="240">
        <f t="shared" ca="1" si="1072"/>
        <v>-3.474347541029192E-4</v>
      </c>
      <c r="HP465" s="240">
        <f t="shared" ca="1" si="1073"/>
        <v>2.8933471112531334E-4</v>
      </c>
      <c r="HQ465" s="240">
        <f t="shared" ca="1" si="1074"/>
        <v>-1.3371128606712402E-4</v>
      </c>
      <c r="HR465" s="240">
        <f t="shared" ca="1" si="1075"/>
        <v>-6.6980968751872814E-5</v>
      </c>
      <c r="HS465" s="240">
        <f t="shared" ca="1" si="1076"/>
        <v>2.450965663066642E-4</v>
      </c>
      <c r="HT465" s="240">
        <f t="shared" ca="1" si="1077"/>
        <v>-3.4059972517552046E-4</v>
      </c>
      <c r="HU465" s="240">
        <f t="shared" ca="1" si="1078"/>
        <v>3.2130007657741022E-4</v>
      </c>
      <c r="HV465" s="240">
        <f t="shared" ca="1" si="1079"/>
        <v>-1.9370277503368892E-4</v>
      </c>
      <c r="HW465" s="240">
        <f t="shared" ca="1" si="1080"/>
        <v>8.1586594093599322E-7</v>
      </c>
      <c r="HX465" s="240">
        <f t="shared" ca="1" si="1081"/>
        <v>1.9234603955845425E-4</v>
      </c>
      <c r="HY465" s="240">
        <f t="shared" ca="1" si="1082"/>
        <v>-3.2067563982015592E-4</v>
      </c>
      <c r="HZ465" s="240">
        <f t="shared" ca="1" si="1083"/>
        <v>3.4091806027379881E-4</v>
      </c>
      <c r="IA465" s="240">
        <f t="shared" ca="1" si="1084"/>
        <v>-2.4625037498544216E-4</v>
      </c>
      <c r="IB465" s="240">
        <f t="shared" ca="1" si="1085"/>
        <v>6.8581347363177582E-5</v>
      </c>
      <c r="IC465" s="240">
        <f t="shared" ca="1" si="1086"/>
        <v>1.322037623789163E-4</v>
      </c>
      <c r="ID465" s="240">
        <f t="shared" ca="1" si="1087"/>
        <v>-2.8842816946345425E-4</v>
      </c>
      <c r="IE465" s="240">
        <f t="shared" ca="1" si="1088"/>
        <v>2.6785760118024353E-4</v>
      </c>
      <c r="IF465" s="240">
        <f t="shared" ca="1" si="1089"/>
        <v>-2.893347111253083E-4</v>
      </c>
      <c r="IG465" s="240">
        <f t="shared" ca="1" si="1090"/>
        <v>1.3371128606715196E-4</v>
      </c>
      <c r="IH465" s="240">
        <f t="shared" ca="1" si="1091"/>
        <v>6.6980968751881813E-5</v>
      </c>
      <c r="II465" s="240">
        <f t="shared" ca="1" si="1092"/>
        <v>-2.4509656630667071E-4</v>
      </c>
      <c r="IJ465" s="240">
        <f t="shared" ca="1" si="1093"/>
        <v>3.405997251755223E-4</v>
      </c>
      <c r="IK465" s="240">
        <f t="shared" ca="1" si="1094"/>
        <v>-3.2130007657740675E-4</v>
      </c>
      <c r="IL465" s="240">
        <f t="shared" ca="1" si="1095"/>
        <v>1.9370277503368127E-4</v>
      </c>
      <c r="IM465" s="240">
        <f t="shared" ca="1" si="1096"/>
        <v>-8.1586594092685882E-7</v>
      </c>
      <c r="IN465" s="240">
        <f t="shared" ca="1" si="1097"/>
        <v>-1.923460395584619E-4</v>
      </c>
      <c r="IO465" s="240">
        <f t="shared" ca="1" si="1098"/>
        <v>3.2067563982014427E-4</v>
      </c>
      <c r="IP465" s="240">
        <f t="shared" ca="1" si="1099"/>
        <v>-3.4091806027379708E-4</v>
      </c>
      <c r="IQ465" s="240">
        <f t="shared" ca="1" si="1100"/>
        <v>2.4625037498543566E-4</v>
      </c>
      <c r="IR465" s="240">
        <f t="shared" ca="1" si="1101"/>
        <v>-6.8581347363207262E-5</v>
      </c>
      <c r="IS465" s="240">
        <f t="shared" ca="1" si="1102"/>
        <v>-1.3220376237892481E-4</v>
      </c>
      <c r="IT465" s="240">
        <f t="shared" ca="1" si="1103"/>
        <v>2.884281694634594E-4</v>
      </c>
      <c r="IU465" s="240">
        <f t="shared" ca="1" si="1104"/>
        <v>-3.4743475410291914E-4</v>
      </c>
      <c r="IV465" s="240">
        <f t="shared" ca="1" si="1105"/>
        <v>2.8933471112530321E-4</v>
      </c>
      <c r="IW465" s="240">
        <f t="shared" ca="1" si="1106"/>
        <v>-1.3371128606714348E-4</v>
      </c>
      <c r="IX465" s="240">
        <f t="shared" ca="1" si="1107"/>
        <v>-6.6980968751890866E-5</v>
      </c>
      <c r="IY465" s="240">
        <f t="shared" ca="1" si="1108"/>
        <v>2.4509656630667721E-4</v>
      </c>
      <c r="IZ465" s="240">
        <f t="shared" ca="1" si="1109"/>
        <v>-3.4059972517551634E-4</v>
      </c>
      <c r="JA465" s="240">
        <f t="shared" ca="1" si="1110"/>
        <v>3.2130007657740322E-4</v>
      </c>
      <c r="JB465" s="240">
        <f t="shared" ca="1" si="1111"/>
        <v>-1.9370277503367366E-4</v>
      </c>
    </row>
    <row r="466" spans="2:262">
      <c r="B466" s="248">
        <v>105</v>
      </c>
      <c r="C466" s="247">
        <f t="shared" si="1112"/>
        <v>2.0507812500000014E-3</v>
      </c>
      <c r="D466" s="244">
        <f t="shared" ca="1" si="855"/>
        <v>11.505848233268635</v>
      </c>
      <c r="E466" s="243">
        <f ca="1">DG361</f>
        <v>-0.49415176673136491</v>
      </c>
      <c r="F466" s="242">
        <v>105</v>
      </c>
      <c r="G466" s="240">
        <f t="shared" ca="1" si="856"/>
        <v>-3.5894059020355869E-5</v>
      </c>
      <c r="H466" s="240">
        <f t="shared" ca="1" si="857"/>
        <v>1.0461036236101613E-4</v>
      </c>
      <c r="I466" s="240">
        <f t="shared" ca="1" si="858"/>
        <v>-1.408668161851806E-4</v>
      </c>
      <c r="J466" s="240">
        <f t="shared" ca="1" si="859"/>
        <v>1.3341330139783383E-4</v>
      </c>
      <c r="K466" s="240">
        <f t="shared" ca="1" si="860"/>
        <v>-8.4562590490206801E-5</v>
      </c>
      <c r="L466" s="240">
        <f t="shared" ca="1" si="861"/>
        <v>9.4727107269703661E-6</v>
      </c>
      <c r="M466" s="240">
        <f t="shared" ca="1" si="862"/>
        <v>6.8556483629686699E-5</v>
      </c>
      <c r="N466" s="240">
        <f t="shared" ca="1" si="863"/>
        <v>-1.2531308995801814E-4</v>
      </c>
      <c r="O466" s="240">
        <f t="shared" ca="1" si="864"/>
        <v>1.4318593801729119E-4</v>
      </c>
      <c r="P466" s="240">
        <f t="shared" ca="1" si="865"/>
        <v>-1.166292104970461E-4</v>
      </c>
      <c r="Q466" s="240">
        <f t="shared" ca="1" si="866"/>
        <v>5.3883270584084367E-5</v>
      </c>
      <c r="R466" s="240">
        <f t="shared" ca="1" si="867"/>
        <v>2.5582263976489078E-5</v>
      </c>
      <c r="S466" s="240">
        <f t="shared" ca="1" si="868"/>
        <v>-9.7109804439476655E-5</v>
      </c>
      <c r="T466" s="240">
        <f t="shared" ca="1" si="869"/>
        <v>1.3850486502629787E-4</v>
      </c>
      <c r="U466" s="241">
        <f t="shared" ca="1" si="870"/>
        <v>-1.3692285360431794E-4</v>
      </c>
      <c r="V466" s="240">
        <f t="shared" ca="1" si="871"/>
        <v>9.2854657037245698E-5</v>
      </c>
      <c r="W466" s="240">
        <f t="shared" ca="1" si="872"/>
        <v>-1.9974322491593799E-5</v>
      </c>
      <c r="X466" s="240">
        <f t="shared" ca="1" si="873"/>
        <v>-5.9103901896304804E-5</v>
      </c>
      <c r="Y466" s="240">
        <f t="shared" ca="1" si="874"/>
        <v>1.1984260696611795E-4</v>
      </c>
      <c r="Z466" s="240">
        <f t="shared" ca="1" si="875"/>
        <v>-1.4339500563198356E-4</v>
      </c>
      <c r="AA466" s="240">
        <f t="shared" ca="1" si="876"/>
        <v>1.2245295652824794E-4</v>
      </c>
      <c r="AB466" s="240">
        <f t="shared" ca="1" si="877"/>
        <v>-6.3514628164531867E-5</v>
      </c>
      <c r="AC466" s="240">
        <f t="shared" ca="1" si="878"/>
        <v>-1.5131836427619455E-5</v>
      </c>
      <c r="AD466" s="240">
        <f t="shared" ca="1" si="879"/>
        <v>8.9083000073831241E-5</v>
      </c>
      <c r="AE466" s="240">
        <f t="shared" ca="1" si="880"/>
        <v>-1.3539234400341348E-4</v>
      </c>
      <c r="AF466" s="240">
        <f t="shared" ca="1" si="881"/>
        <v>1.3969040900376541E-4</v>
      </c>
      <c r="AG466" s="240">
        <f t="shared" ca="1" si="882"/>
        <v>-1.0064353615262867E-4</v>
      </c>
      <c r="AH466" s="240">
        <f t="shared" ca="1" si="883"/>
        <v>3.036769167200691E-5</v>
      </c>
      <c r="AI466" s="240">
        <f t="shared" ca="1" si="884"/>
        <v>4.9331030997630894E-5</v>
      </c>
      <c r="AJ466" s="240">
        <f t="shared" ca="1" si="885"/>
        <v>-1.1372268650359152E-4</v>
      </c>
      <c r="AK466" s="240">
        <f t="shared" ca="1" si="886"/>
        <v>1.4282700328703727E-4</v>
      </c>
      <c r="AL466" s="240">
        <f t="shared" ca="1" si="887"/>
        <v>-1.2761311937837876E-4</v>
      </c>
      <c r="AM466" s="240">
        <f t="shared" ca="1" si="888"/>
        <v>7.2801794471882456E-5</v>
      </c>
      <c r="AN466" s="240">
        <f t="shared" ca="1" si="889"/>
        <v>4.5994081460861094E-6</v>
      </c>
      <c r="AO466" s="240">
        <f t="shared" ca="1" si="890"/>
        <v>-8.0573447212401242E-5</v>
      </c>
      <c r="AP466" s="240">
        <f t="shared" ca="1" si="891"/>
        <v>1.3154612013762648E-4</v>
      </c>
      <c r="AQ466" s="240">
        <f t="shared" ca="1" si="892"/>
        <v>-1.4170096997367896E-4</v>
      </c>
      <c r="AR466" s="240">
        <f t="shared" ca="1" si="893"/>
        <v>1.0788701922558234E-4</v>
      </c>
      <c r="AS466" s="240">
        <f t="shared" ca="1" si="894"/>
        <v>-4.0596495700115031E-5</v>
      </c>
      <c r="AT466" s="240">
        <f t="shared" ca="1" si="895"/>
        <v>-3.9290830967809141E-5</v>
      </c>
      <c r="AU466" s="240">
        <f t="shared" ca="1" si="896"/>
        <v>1.0698649294967072E-4</v>
      </c>
      <c r="AV466" s="240">
        <f t="shared" ca="1" si="897"/>
        <v>-1.4148500903637292E-4</v>
      </c>
      <c r="AW466" s="240">
        <f t="shared" ca="1" si="898"/>
        <v>1.320817356778628E-4</v>
      </c>
      <c r="AX466" s="240">
        <f t="shared" ca="1" si="899"/>
        <v>-8.1694441547250837E-5</v>
      </c>
      <c r="AY466" s="240">
        <f t="shared" ca="1" si="900"/>
        <v>5.9579447266946238E-6</v>
      </c>
      <c r="AZ466" s="240">
        <f t="shared" ca="1" si="901"/>
        <v>7.1627259859433542E-5</v>
      </c>
      <c r="BA466" s="240">
        <f t="shared" ca="1" si="902"/>
        <v>-1.2698703644931404E-4</v>
      </c>
      <c r="BB466" s="240">
        <f t="shared" ca="1" si="903"/>
        <v>1.4294364110996148E-4</v>
      </c>
      <c r="BC466" s="240">
        <f t="shared" ca="1" si="904"/>
        <v>-1.1454585319373725E-4</v>
      </c>
      <c r="BD466" s="240">
        <f t="shared" ca="1" si="905"/>
        <v>5.0605303800633624E-5</v>
      </c>
      <c r="BE466" s="240">
        <f t="shared" ca="1" si="906"/>
        <v>2.9037710520716217E-5</v>
      </c>
      <c r="BF466" s="240">
        <f t="shared" ca="1" si="907"/>
        <v>-9.9670530320865726E-5</v>
      </c>
      <c r="BG466" s="240">
        <f t="shared" ca="1" si="908"/>
        <v>1.3937629526310875E-4</v>
      </c>
      <c r="BH466" s="240">
        <f t="shared" ca="1" si="909"/>
        <v>-1.3583458960780097E-4</v>
      </c>
      <c r="BI466" s="240">
        <f t="shared" ca="1" si="910"/>
        <v>9.0144379365654324E-5</v>
      </c>
      <c r="BJ466" s="240">
        <f t="shared" ca="1" si="911"/>
        <v>-1.6483010980789477E-5</v>
      </c>
      <c r="BK466" s="240">
        <f t="shared" ca="1" si="912"/>
        <v>-6.2292918179314189E-5</v>
      </c>
      <c r="BL466" s="240">
        <f t="shared" ca="1" si="913"/>
        <v>1.2173979900799328E-4</v>
      </c>
      <c r="BM466" s="240">
        <f t="shared" ca="1" si="914"/>
        <v>-1.434116882700577E-4</v>
      </c>
      <c r="BN466" s="240">
        <f t="shared" ca="1" si="915"/>
        <v>1.2058395325888254E-4</v>
      </c>
      <c r="BO466" s="240">
        <f t="shared" ca="1" si="916"/>
        <v>-6.0339877375284329E-5</v>
      </c>
      <c r="BP466" s="240">
        <f t="shared" ca="1" si="917"/>
        <v>-1.8627232204404288E-5</v>
      </c>
      <c r="BQ466" s="240">
        <f t="shared" ca="1" si="918"/>
        <v>9.1814444452534589E-5</v>
      </c>
      <c r="BR466" s="240">
        <f t="shared" ca="1" si="919"/>
        <v>-1.3651228926988589E-4</v>
      </c>
      <c r="BS466" s="240">
        <f t="shared" ca="1" si="920"/>
        <v>1.3885134412759039E-4</v>
      </c>
      <c r="BT466" s="240">
        <f t="shared" ca="1" si="921"/>
        <v>-9.8105816981931674E-5</v>
      </c>
      <c r="BU466" s="240">
        <f t="shared" ca="1" si="922"/>
        <v>2.6918754370250188E-5</v>
      </c>
      <c r="BV466" s="240">
        <f t="shared" ca="1" si="923"/>
        <v>5.262100577835764E-5</v>
      </c>
      <c r="BW466" s="240">
        <f t="shared" ca="1" si="924"/>
        <v>-1.1583284304799202E-4</v>
      </c>
      <c r="BX466" s="240">
        <f t="shared" ca="1" si="925"/>
        <v>1.4310257506585408E-4</v>
      </c>
      <c r="BY466" s="240">
        <f t="shared" ca="1" si="926"/>
        <v>-1.2596859843360945E-4</v>
      </c>
      <c r="BZ466" s="240">
        <f t="shared" ca="1" si="927"/>
        <v>6.9747463926433234E-5</v>
      </c>
      <c r="CA466" s="240">
        <f t="shared" ca="1" si="928"/>
        <v>8.1158113028644615E-6</v>
      </c>
      <c r="CB466" s="240">
        <f t="shared" ca="1" si="929"/>
        <v>-8.3460808154671077E-5</v>
      </c>
      <c r="CC466" s="240">
        <f t="shared" ca="1" si="930"/>
        <v>1.3290851135332697E-4</v>
      </c>
      <c r="CD466" s="240">
        <f t="shared" ca="1" si="931"/>
        <v>-1.4111565118310799E-4</v>
      </c>
      <c r="CE466" s="240">
        <f t="shared" ca="1" si="932"/>
        <v>1.0553561067583883E-4</v>
      </c>
      <c r="CF466" s="240">
        <f t="shared" ca="1" si="933"/>
        <v>-3.7208622697467083E-5</v>
      </c>
      <c r="CG466" s="240">
        <f t="shared" ca="1" si="934"/>
        <v>-4.266393558786633E-5</v>
      </c>
      <c r="CH466" s="240">
        <f t="shared" ca="1" si="935"/>
        <v>1.0929817887545256E-4</v>
      </c>
      <c r="CI466" s="240">
        <f t="shared" ca="1" si="936"/>
        <v>-1.4201797660858697E-4</v>
      </c>
      <c r="CJ466" s="240">
        <f t="shared" ca="1" si="937"/>
        <v>1.3067060885917339E-4</v>
      </c>
      <c r="CK466" s="240">
        <f t="shared" ca="1" si="938"/>
        <v>-7.8777082927458311E-5</v>
      </c>
      <c r="CL466" s="240">
        <f t="shared" ca="1" si="939"/>
        <v>2.4395898832966701E-6</v>
      </c>
      <c r="CM466" s="240">
        <f t="shared" ca="1" si="940"/>
        <v>7.4654890506157699E-5</v>
      </c>
      <c r="CN466" s="240">
        <f t="shared" ca="1" si="941"/>
        <v>-1.2858449069820443E-4</v>
      </c>
      <c r="CO466" s="240">
        <f t="shared" ca="1" si="942"/>
        <v>1.4261524029823405E-4</v>
      </c>
      <c r="CP466" s="240">
        <f t="shared" ca="1" si="943"/>
        <v>-1.1239349775160916E-4</v>
      </c>
      <c r="CQ466" s="240">
        <f t="shared" ca="1" si="944"/>
        <v>4.7296854274429946E-5</v>
      </c>
      <c r="CR466" s="240">
        <f t="shared" ca="1" si="945"/>
        <v>3.2475665833913134E-5</v>
      </c>
      <c r="CS466" s="240">
        <f t="shared" ca="1" si="946"/>
        <v>-1.021712184017092E-4</v>
      </c>
      <c r="CT466" s="240">
        <f t="shared" ca="1" si="947"/>
        <v>1.4016377043126797E-4</v>
      </c>
      <c r="CU466" s="240">
        <f t="shared" ca="1" si="948"/>
        <v>-1.3466450393368736E-4</v>
      </c>
      <c r="CV466" s="240">
        <f t="shared" ca="1" si="949"/>
        <v>8.7379802090650115E-5</v>
      </c>
      <c r="CW466" s="240">
        <f t="shared" ca="1" si="950"/>
        <v>-1.2981770720511835E-5</v>
      </c>
      <c r="CX466" s="240">
        <f t="shared" ca="1" si="951"/>
        <v>-6.5444411537692737E-5</v>
      </c>
      <c r="CY466" s="240">
        <f t="shared" ca="1" si="952"/>
        <v>1.2356365954708945E-4</v>
      </c>
      <c r="CZ466" s="240">
        <f t="shared" ca="1" si="953"/>
        <v>-1.4334198506962644E-4</v>
      </c>
      <c r="DA466" s="240">
        <f t="shared" ca="1" si="954"/>
        <v>1.1864231472499904E-4</v>
      </c>
      <c r="DB466" s="240">
        <f t="shared" ca="1" si="955"/>
        <v>-5.7128780100156462E-5</v>
      </c>
      <c r="DC466" s="240">
        <f t="shared" ca="1" si="956"/>
        <v>-2.2111407633029286E-5</v>
      </c>
      <c r="DD466" s="240">
        <f t="shared" ca="1" si="957"/>
        <v>9.4490583243065225E-5</v>
      </c>
      <c r="DE466" s="240">
        <f t="shared" ca="1" si="958"/>
        <v>-1.3755000463782659E-4</v>
      </c>
      <c r="DF466" s="240">
        <f t="shared" ca="1" si="959"/>
        <v>1.3792864039369798E-4</v>
      </c>
      <c r="DG466" s="240">
        <f t="shared" ca="1" si="960"/>
        <v>-9.5509002535494543E-5</v>
      </c>
      <c r="DH466" s="240">
        <f t="shared" ca="1" si="961"/>
        <v>2.3453602217413873E-5</v>
      </c>
      <c r="DI466" s="240">
        <f t="shared" ca="1" si="962"/>
        <v>5.5879283632833425E-5</v>
      </c>
      <c r="DJ466" s="240">
        <f t="shared" ca="1" si="963"/>
        <v>-1.1787322621901179E-4</v>
      </c>
      <c r="DK466" s="240">
        <f t="shared" ca="1" si="964"/>
        <v>1.432919472044014E-4</v>
      </c>
      <c r="DL466" s="240">
        <f t="shared" ca="1" si="965"/>
        <v>-1.24248198715411E-4</v>
      </c>
      <c r="DM466" s="240">
        <f t="shared" ca="1" si="966"/>
        <v>6.6651120116736825E-5</v>
      </c>
      <c r="DN466" s="240">
        <f t="shared" ca="1" si="967"/>
        <v>1.1627325798387769E-5</v>
      </c>
      <c r="DO466" s="240">
        <f t="shared" ca="1" si="968"/>
        <v>-8.6297895426912458E-5</v>
      </c>
      <c r="DP466" s="240">
        <f t="shared" ca="1" si="969"/>
        <v>1.3419084345155904E-4</v>
      </c>
      <c r="DQ466" s="240">
        <f t="shared" ca="1" si="970"/>
        <v>-1.4044532960091763E-4</v>
      </c>
      <c r="DR466" s="240">
        <f t="shared" ca="1" si="971"/>
        <v>1.0312063142045206E-4</v>
      </c>
      <c r="DS466" s="240">
        <f t="shared" ca="1" si="972"/>
        <v>-3.3798336611822242E-5</v>
      </c>
      <c r="DT466" s="240">
        <f t="shared" ca="1" si="973"/>
        <v>-4.6011341048436579E-5</v>
      </c>
      <c r="DU466" s="240">
        <f t="shared" ca="1" si="974"/>
        <v>1.1154402766520597E-4</v>
      </c>
      <c r="DV466" s="240">
        <f t="shared" ca="1" si="975"/>
        <v>-1.4246539786208595E-4</v>
      </c>
      <c r="DW466" s="240">
        <f t="shared" ca="1" si="976"/>
        <v>1.2918077095179682E-4</v>
      </c>
      <c r="DX466" s="240">
        <f t="shared" ca="1" si="977"/>
        <v>-7.5812271938576853E-5</v>
      </c>
      <c r="DY466" s="240">
        <f t="shared" ca="1" si="978"/>
        <v>-1.0802344778228085E-6</v>
      </c>
      <c r="DZ466" s="240">
        <f t="shared" ca="1" si="979"/>
        <v>7.7637551838365357E-5</v>
      </c>
      <c r="EA466" s="240">
        <f t="shared" ca="1" si="980"/>
        <v>-1.3010449045798111E-4</v>
      </c>
      <c r="EB466" s="240">
        <f t="shared" ca="1" si="981"/>
        <v>1.4220093339847845E-4</v>
      </c>
      <c r="EC466" s="240">
        <f t="shared" ca="1" si="982"/>
        <v>-1.1017344066910035E-4</v>
      </c>
      <c r="ED466" s="240">
        <f t="shared" ca="1" si="983"/>
        <v>4.3959914891754671E-5</v>
      </c>
      <c r="EE466" s="240">
        <f t="shared" ca="1" si="984"/>
        <v>3.5894059020355049E-5</v>
      </c>
      <c r="EF466" s="240">
        <f t="shared" ca="1" si="985"/>
        <v>-1.0461036236101545E-4</v>
      </c>
      <c r="EG466" s="240">
        <f t="shared" ca="1" si="986"/>
        <v>1.4086681618518038E-4</v>
      </c>
      <c r="EH466" s="240">
        <f t="shared" ca="1" si="987"/>
        <v>-1.3341330139783429E-4</v>
      </c>
      <c r="EI466" s="240">
        <f t="shared" ca="1" si="988"/>
        <v>8.4562590490207777E-5</v>
      </c>
      <c r="EJ466" s="240">
        <f t="shared" ca="1" si="989"/>
        <v>-9.472710726971823E-6</v>
      </c>
      <c r="EK466" s="240">
        <f t="shared" ca="1" si="990"/>
        <v>-6.8556483629685181E-5</v>
      </c>
      <c r="EL466" s="240">
        <f t="shared" ca="1" si="991"/>
        <v>1.2531308995801732E-4</v>
      </c>
      <c r="EM466" s="240">
        <f t="shared" ca="1" si="992"/>
        <v>-1.431859380172913E-4</v>
      </c>
      <c r="EN466" s="240">
        <f t="shared" ca="1" si="993"/>
        <v>1.166292104970471E-4</v>
      </c>
      <c r="EO466" s="240">
        <f t="shared" ca="1" si="994"/>
        <v>-5.3883270584086427E-5</v>
      </c>
      <c r="EP466" s="240">
        <f t="shared" ca="1" si="995"/>
        <v>-2.5582263976486889E-5</v>
      </c>
      <c r="EQ466" s="240">
        <f t="shared" ca="1" si="996"/>
        <v>9.7109804439474636E-5</v>
      </c>
      <c r="ER466" s="240">
        <f t="shared" ca="1" si="997"/>
        <v>-1.3850486502629716E-4</v>
      </c>
      <c r="ES466" s="240">
        <f t="shared" ca="1" si="998"/>
        <v>1.3692285360431875E-4</v>
      </c>
      <c r="ET466" s="240">
        <f t="shared" ca="1" si="999"/>
        <v>-9.2854657037247786E-5</v>
      </c>
      <c r="EU466" s="240">
        <f t="shared" ca="1" si="1000"/>
        <v>1.9974322491596516E-5</v>
      </c>
      <c r="EV466" s="240">
        <f t="shared" ca="1" si="1001"/>
        <v>5.9103901896302317E-5</v>
      </c>
      <c r="EW466" s="240">
        <f t="shared" ca="1" si="1002"/>
        <v>-1.1984260696611644E-4</v>
      </c>
      <c r="EX466" s="240">
        <f t="shared" ca="1" si="1003"/>
        <v>1.4339500563198353E-4</v>
      </c>
      <c r="EY466" s="240">
        <f t="shared" ca="1" si="1004"/>
        <v>-1.2245295652824989E-4</v>
      </c>
      <c r="EZ466" s="240">
        <f t="shared" ca="1" si="1005"/>
        <v>6.3514628164535228E-5</v>
      </c>
      <c r="FA466" s="240">
        <f t="shared" ca="1" si="1006"/>
        <v>1.5131836427615722E-5</v>
      </c>
      <c r="FB466" s="240">
        <f t="shared" ca="1" si="1007"/>
        <v>-8.9083000073828314E-5</v>
      </c>
      <c r="FC466" s="240">
        <f t="shared" ca="1" si="1008"/>
        <v>1.353923440034119E-4</v>
      </c>
      <c r="FD466" s="240">
        <f t="shared" ca="1" si="1009"/>
        <v>-1.3969040900376652E-4</v>
      </c>
      <c r="FE466" s="240">
        <f t="shared" ca="1" si="1010"/>
        <v>1.0064353615263209E-4</v>
      </c>
      <c r="FF466" s="240">
        <f t="shared" ca="1" si="1011"/>
        <v>-3.0367691672011579E-5</v>
      </c>
      <c r="FG466" s="240">
        <f t="shared" ca="1" si="1012"/>
        <v>-4.9331030997626414E-5</v>
      </c>
      <c r="FH466" s="240">
        <f t="shared" ca="1" si="1013"/>
        <v>1.1372268650358859E-4</v>
      </c>
      <c r="FI466" s="240">
        <f t="shared" ca="1" si="1014"/>
        <v>-1.4282700328703684E-4</v>
      </c>
      <c r="FJ466" s="240">
        <f t="shared" ca="1" si="1015"/>
        <v>1.2761311937838099E-4</v>
      </c>
      <c r="FK466" s="240">
        <f t="shared" ca="1" si="1016"/>
        <v>-7.2801794471879543E-5</v>
      </c>
      <c r="FL466" s="240">
        <f t="shared" ca="1" si="1017"/>
        <v>-4.599408146089484E-6</v>
      </c>
      <c r="FM466" s="240">
        <f t="shared" ca="1" si="1018"/>
        <v>8.057344721240402E-5</v>
      </c>
      <c r="FN466" s="240">
        <f t="shared" ca="1" si="1019"/>
        <v>-1.3154612013762784E-4</v>
      </c>
      <c r="FO466" s="240">
        <f t="shared" ca="1" si="1020"/>
        <v>1.4170096997367842E-4</v>
      </c>
      <c r="FP466" s="240">
        <f t="shared" ca="1" si="1021"/>
        <v>-1.0788701922558012E-4</v>
      </c>
      <c r="FQ466" s="240">
        <f t="shared" ca="1" si="1022"/>
        <v>4.0596495700111792E-5</v>
      </c>
      <c r="FR466" s="240">
        <f t="shared" ca="1" si="1023"/>
        <v>3.929083096781238E-5</v>
      </c>
      <c r="FS466" s="240">
        <f t="shared" ca="1" si="1024"/>
        <v>-1.0698649294967161E-4</v>
      </c>
      <c r="FT466" s="240">
        <f t="shared" ca="1" si="1025"/>
        <v>1.4148500903637314E-4</v>
      </c>
      <c r="FU466" s="240">
        <f t="shared" ca="1" si="1026"/>
        <v>-1.3208173567786228E-4</v>
      </c>
      <c r="FV466" s="240">
        <f t="shared" ca="1" si="1027"/>
        <v>8.1694441547249739E-5</v>
      </c>
      <c r="FW466" s="240">
        <f t="shared" ca="1" si="1028"/>
        <v>-5.9579447266933024E-6</v>
      </c>
      <c r="FX466" s="240">
        <f t="shared" ca="1" si="1029"/>
        <v>-7.1627259859434694E-5</v>
      </c>
      <c r="FY466" s="240">
        <f t="shared" ca="1" si="1030"/>
        <v>1.2698703644931466E-4</v>
      </c>
      <c r="FZ466" s="240">
        <f t="shared" ca="1" si="1031"/>
        <v>-1.4294364110996137E-4</v>
      </c>
      <c r="GA466" s="240">
        <f t="shared" ca="1" si="1032"/>
        <v>1.1454585319373643E-4</v>
      </c>
      <c r="GB466" s="240">
        <f t="shared" ca="1" si="1033"/>
        <v>-5.0605303800634274E-5</v>
      </c>
      <c r="GC466" s="240">
        <f t="shared" ca="1" si="1034"/>
        <v>-2.9037710520715539E-5</v>
      </c>
      <c r="GD466" s="240">
        <f t="shared" ca="1" si="1035"/>
        <v>9.9670530320865211E-5</v>
      </c>
      <c r="GE466" s="240">
        <f t="shared" ca="1" si="1036"/>
        <v>-1.3937629526310856E-4</v>
      </c>
      <c r="GF466" s="240">
        <f t="shared" ca="1" si="1037"/>
        <v>1.3583458960780118E-4</v>
      </c>
      <c r="GG466" s="240">
        <f t="shared" ca="1" si="1038"/>
        <v>-9.0144379365654867E-5</v>
      </c>
      <c r="GH466" s="240">
        <f t="shared" ca="1" si="1039"/>
        <v>1.6483010980790172E-5</v>
      </c>
      <c r="GI466" s="240">
        <f t="shared" ca="1" si="1040"/>
        <v>6.2292918179313538E-5</v>
      </c>
      <c r="GJ466" s="240">
        <f t="shared" ca="1" si="1041"/>
        <v>-1.2173979900799291E-4</v>
      </c>
      <c r="GK466" s="240">
        <f t="shared" ca="1" si="1042"/>
        <v>1.4341168827005773E-4</v>
      </c>
      <c r="GL466" s="240">
        <f t="shared" ca="1" si="1043"/>
        <v>-1.2058395325888292E-4</v>
      </c>
      <c r="GM466" s="240">
        <f t="shared" ca="1" si="1044"/>
        <v>6.0339877375284966E-5</v>
      </c>
      <c r="GN466" s="240">
        <f t="shared" ca="1" si="1045"/>
        <v>1.8627232204403596E-5</v>
      </c>
      <c r="GO466" s="240">
        <f t="shared" ca="1" si="1046"/>
        <v>-9.1814444452534061E-5</v>
      </c>
      <c r="GP466" s="240">
        <f t="shared" ca="1" si="1047"/>
        <v>1.3651228926988567E-4</v>
      </c>
      <c r="GQ466" s="240">
        <f t="shared" ca="1" si="1048"/>
        <v>-1.3885134412759058E-4</v>
      </c>
      <c r="GR466" s="240">
        <f t="shared" ca="1" si="1049"/>
        <v>9.8105816981932189E-5</v>
      </c>
      <c r="GS466" s="240">
        <f t="shared" ca="1" si="1050"/>
        <v>-2.6918754370250879E-5</v>
      </c>
      <c r="GT466" s="240">
        <f t="shared" ca="1" si="1051"/>
        <v>-5.2621005778356983E-5</v>
      </c>
      <c r="GU466" s="240">
        <f t="shared" ca="1" si="1052"/>
        <v>1.158328430479916E-4</v>
      </c>
      <c r="GV466" s="240">
        <f t="shared" ca="1" si="1053"/>
        <v>-1.4310257506585403E-4</v>
      </c>
      <c r="GW466" s="240">
        <f t="shared" ca="1" si="1054"/>
        <v>1.2596859843360588E-4</v>
      </c>
      <c r="GX466" s="240">
        <f t="shared" ca="1" si="1055"/>
        <v>-6.9747463926426729E-5</v>
      </c>
      <c r="GY466" s="240">
        <f t="shared" ca="1" si="1056"/>
        <v>-8.1158113028718951E-6</v>
      </c>
      <c r="GZ466" s="240">
        <f t="shared" ca="1" si="1057"/>
        <v>8.3460808154677135E-5</v>
      </c>
      <c r="HA466" s="240">
        <f t="shared" ca="1" si="1058"/>
        <v>-1.3290851135332976E-4</v>
      </c>
      <c r="HB466" s="240">
        <f t="shared" ca="1" si="1059"/>
        <v>1.4111565118310666E-4</v>
      </c>
      <c r="HC466" s="240">
        <f t="shared" ca="1" si="1060"/>
        <v>-1.0553561067583379E-4</v>
      </c>
      <c r="HD466" s="240">
        <f t="shared" ca="1" si="1061"/>
        <v>3.720862269745988E-5</v>
      </c>
      <c r="HE466" s="240">
        <f t="shared" ca="1" si="1062"/>
        <v>4.2663935587873445E-5</v>
      </c>
      <c r="HF466" s="240">
        <f t="shared" ca="1" si="1063"/>
        <v>-1.0929817887545741E-4</v>
      </c>
      <c r="HG466" s="240">
        <f t="shared" ca="1" si="1064"/>
        <v>1.4201797660858746E-4</v>
      </c>
      <c r="HH466" s="240">
        <f t="shared" ca="1" si="1065"/>
        <v>-1.3067060885917198E-4</v>
      </c>
      <c r="HI466" s="240">
        <f t="shared" ca="1" si="1066"/>
        <v>7.8777082927455492E-5</v>
      </c>
      <c r="HJ466" s="240">
        <f t="shared" ca="1" si="1067"/>
        <v>-2.4395898832933023E-6</v>
      </c>
      <c r="HK466" s="240">
        <f t="shared" ca="1" si="1068"/>
        <v>-7.4654890506160572E-5</v>
      </c>
      <c r="HL466" s="240">
        <f t="shared" ca="1" si="1069"/>
        <v>1.2858449069820589E-4</v>
      </c>
      <c r="HM466" s="240">
        <f t="shared" ca="1" si="1070"/>
        <v>-1.4261524029823367E-4</v>
      </c>
      <c r="HN466" s="240">
        <f t="shared" ca="1" si="1071"/>
        <v>1.1239349775160704E-4</v>
      </c>
      <c r="HO466" s="240">
        <f t="shared" ca="1" si="1072"/>
        <v>-4.7296854274426768E-5</v>
      </c>
      <c r="HP466" s="240">
        <f t="shared" ca="1" si="1073"/>
        <v>-3.2475665833916414E-5</v>
      </c>
      <c r="HQ466" s="240">
        <f t="shared" ca="1" si="1074"/>
        <v>1.0217121840171156E-4</v>
      </c>
      <c r="HR466" s="240">
        <f t="shared" ca="1" si="1075"/>
        <v>-1.4016377043126867E-4</v>
      </c>
      <c r="HS466" s="240">
        <f t="shared" ca="1" si="1076"/>
        <v>1.346645039336862E-4</v>
      </c>
      <c r="HT466" s="240">
        <f t="shared" ca="1" si="1077"/>
        <v>-8.7379802090647432E-5</v>
      </c>
      <c r="HU466" s="240">
        <f t="shared" ca="1" si="1078"/>
        <v>1.2981770720508471E-5</v>
      </c>
      <c r="HV466" s="240">
        <f t="shared" ca="1" si="1079"/>
        <v>6.5444411537695746E-5</v>
      </c>
      <c r="HW466" s="240">
        <f t="shared" ca="1" si="1080"/>
        <v>-1.2356365954709113E-4</v>
      </c>
      <c r="HX466" s="240">
        <f t="shared" ca="1" si="1081"/>
        <v>1.4334198506962633E-4</v>
      </c>
      <c r="HY466" s="240">
        <f t="shared" ca="1" si="1082"/>
        <v>-1.1864231472499714E-4</v>
      </c>
      <c r="HZ466" s="240">
        <f t="shared" ca="1" si="1083"/>
        <v>5.7128780100157105E-5</v>
      </c>
      <c r="IA466" s="240">
        <f t="shared" ca="1" si="1084"/>
        <v>2.2111407633028595E-5</v>
      </c>
      <c r="IB466" s="240">
        <f t="shared" ca="1" si="1085"/>
        <v>-9.449058324306471E-5</v>
      </c>
      <c r="IC466" s="240">
        <f t="shared" ca="1" si="1086"/>
        <v>1.375500046378264E-4</v>
      </c>
      <c r="ID466" s="240">
        <f t="shared" ca="1" si="1087"/>
        <v>-1.3792864039369819E-4</v>
      </c>
      <c r="IE466" s="240">
        <f t="shared" ca="1" si="1088"/>
        <v>1.0278571178250492E-5</v>
      </c>
      <c r="IF466" s="240">
        <f t="shared" ca="1" si="1089"/>
        <v>-2.3453602217414571E-5</v>
      </c>
      <c r="IG466" s="240">
        <f t="shared" ca="1" si="1090"/>
        <v>-5.5879283632832781E-5</v>
      </c>
      <c r="IH466" s="240">
        <f t="shared" ca="1" si="1091"/>
        <v>1.1787322621901139E-4</v>
      </c>
      <c r="II466" s="240">
        <f t="shared" ca="1" si="1092"/>
        <v>-1.4329194720440135E-4</v>
      </c>
      <c r="IJ466" s="240">
        <f t="shared" ca="1" si="1093"/>
        <v>1.2424819871541135E-4</v>
      </c>
      <c r="IK466" s="240">
        <f t="shared" ca="1" si="1094"/>
        <v>-6.6651120116737448E-5</v>
      </c>
      <c r="IL466" s="240">
        <f t="shared" ca="1" si="1095"/>
        <v>-1.1627325798387064E-5</v>
      </c>
      <c r="IM466" s="240">
        <f t="shared" ca="1" si="1096"/>
        <v>8.6297895426911889E-5</v>
      </c>
      <c r="IN466" s="240">
        <f t="shared" ca="1" si="1097"/>
        <v>-1.341908434515588E-4</v>
      </c>
      <c r="IO466" s="240">
        <f t="shared" ca="1" si="1098"/>
        <v>1.4044532960091779E-4</v>
      </c>
      <c r="IP466" s="240">
        <f t="shared" ca="1" si="1099"/>
        <v>-1.0312063142045255E-4</v>
      </c>
      <c r="IQ466" s="240">
        <f t="shared" ca="1" si="1100"/>
        <v>3.3798336611822926E-5</v>
      </c>
      <c r="IR466" s="240">
        <f t="shared" ca="1" si="1101"/>
        <v>4.6011341048435902E-5</v>
      </c>
      <c r="IS466" s="240">
        <f t="shared" ca="1" si="1102"/>
        <v>-1.1154402766520554E-4</v>
      </c>
      <c r="IT466" s="240">
        <f t="shared" ca="1" si="1103"/>
        <v>1.424653978620859E-4</v>
      </c>
      <c r="IU466" s="240">
        <f t="shared" ca="1" si="1104"/>
        <v>-1.2918077095179715E-4</v>
      </c>
      <c r="IV466" s="240">
        <f t="shared" ca="1" si="1105"/>
        <v>7.5812271938577449E-5</v>
      </c>
      <c r="IW466" s="240">
        <f t="shared" ca="1" si="1106"/>
        <v>1.0802344778221038E-6</v>
      </c>
      <c r="IX466" s="240">
        <f t="shared" ca="1" si="1107"/>
        <v>-7.763755183836476E-5</v>
      </c>
      <c r="IY466" s="240">
        <f t="shared" ca="1" si="1108"/>
        <v>1.3010449045798081E-4</v>
      </c>
      <c r="IZ466" s="240">
        <f t="shared" ca="1" si="1109"/>
        <v>-1.4220093339847853E-4</v>
      </c>
      <c r="JA466" s="240">
        <f t="shared" ca="1" si="1110"/>
        <v>1.1017344066910081E-4</v>
      </c>
      <c r="JB466" s="240">
        <f t="shared" ca="1" si="1111"/>
        <v>-4.3959914891755335E-5</v>
      </c>
    </row>
    <row r="467" spans="2:262">
      <c r="B467" s="248">
        <v>106</v>
      </c>
      <c r="C467" s="247">
        <f t="shared" si="1112"/>
        <v>2.0703125000000014E-3</v>
      </c>
      <c r="D467" s="244">
        <f t="shared" ca="1" si="855"/>
        <v>11.508960114388087</v>
      </c>
      <c r="E467" s="243">
        <f ca="1">DH361</f>
        <v>-0.49103988561191342</v>
      </c>
      <c r="F467" s="242">
        <v>106</v>
      </c>
      <c r="G467" s="240">
        <f t="shared" ca="1" si="856"/>
        <v>1.1542274265301488E-5</v>
      </c>
      <c r="H467" s="240">
        <f t="shared" ca="1" si="857"/>
        <v>8.3355684675415285E-5</v>
      </c>
      <c r="I467" s="240">
        <f t="shared" ca="1" si="858"/>
        <v>-1.5453538536983137E-4</v>
      </c>
      <c r="J467" s="240">
        <f t="shared" ca="1" si="859"/>
        <v>1.8174315790282834E-4</v>
      </c>
      <c r="K467" s="240">
        <f t="shared" ca="1" si="860"/>
        <v>-1.5723722704027451E-4</v>
      </c>
      <c r="L467" s="240">
        <f t="shared" ca="1" si="861"/>
        <v>8.7990578476275321E-5</v>
      </c>
      <c r="M467" s="240">
        <f t="shared" ca="1" si="862"/>
        <v>6.2931539011235369E-6</v>
      </c>
      <c r="N467" s="240">
        <f t="shared" ca="1" si="863"/>
        <v>-9.8786214772532264E-5</v>
      </c>
      <c r="O467" s="240">
        <f t="shared" ca="1" si="864"/>
        <v>1.6317037146694135E-4</v>
      </c>
      <c r="P467" s="240">
        <f t="shared" ca="1" si="865"/>
        <v>-1.8112557705060305E-4</v>
      </c>
      <c r="Q467" s="240">
        <f t="shared" ca="1" si="866"/>
        <v>1.4754280741128049E-4</v>
      </c>
      <c r="R467" s="240">
        <f t="shared" ca="1" si="867"/>
        <v>-7.1977797182227869E-5</v>
      </c>
      <c r="S467" s="240">
        <f t="shared" ca="1" si="868"/>
        <v>-2.4067975555292241E-5</v>
      </c>
      <c r="T467" s="240">
        <f t="shared" ca="1" si="869"/>
        <v>1.1326537961935165E-4</v>
      </c>
      <c r="U467" s="241">
        <f t="shared" ca="1" si="870"/>
        <v>-1.7023393768882662E-4</v>
      </c>
      <c r="V467" s="240">
        <f t="shared" ca="1" si="871"/>
        <v>1.7876365787806829E-4</v>
      </c>
      <c r="W467" s="240">
        <f t="shared" ca="1" si="872"/>
        <v>-1.3642746989181347E-4</v>
      </c>
      <c r="X467" s="240">
        <f t="shared" ca="1" si="873"/>
        <v>5.5271830354249213E-5</v>
      </c>
      <c r="Y467" s="240">
        <f t="shared" ca="1" si="874"/>
        <v>4.1611009447971626E-5</v>
      </c>
      <c r="Z467" s="240">
        <f t="shared" ca="1" si="875"/>
        <v>-1.2665373694328191E-4</v>
      </c>
      <c r="AA467" s="240">
        <f t="shared" ca="1" si="876"/>
        <v>1.7565805803143144E-4</v>
      </c>
      <c r="AB467" s="240">
        <f t="shared" ca="1" si="877"/>
        <v>-1.7468014695801198E-4</v>
      </c>
      <c r="AC467" s="240">
        <f t="shared" ca="1" si="878"/>
        <v>1.2399826125844568E-4</v>
      </c>
      <c r="AD467" s="240">
        <f t="shared" ca="1" si="879"/>
        <v>-3.8033565585303208E-5</v>
      </c>
      <c r="AE467" s="240">
        <f t="shared" ca="1" si="880"/>
        <v>-5.875330657277293E-5</v>
      </c>
      <c r="AF467" s="240">
        <f t="shared" ca="1" si="881"/>
        <v>1.3882234954447215E-4</v>
      </c>
      <c r="AG467" s="240">
        <f t="shared" ca="1" si="882"/>
        <v>-1.79390495250732E-4</v>
      </c>
      <c r="AH467" s="240">
        <f t="shared" ca="1" si="883"/>
        <v>1.6891437073286838E-4</v>
      </c>
      <c r="AI467" s="240">
        <f t="shared" ca="1" si="884"/>
        <v>-1.1037488158481624E-4</v>
      </c>
      <c r="AJ467" s="240">
        <f t="shared" ca="1" si="885"/>
        <v>2.04290167885076E-5</v>
      </c>
      <c r="AK467" s="240">
        <f t="shared" ca="1" si="886"/>
        <v>7.5329777237456453E-5</v>
      </c>
      <c r="AL467" s="240">
        <f t="shared" ca="1" si="887"/>
        <v>-1.4965402703153517E-4</v>
      </c>
      <c r="AM467" s="240">
        <f t="shared" ca="1" si="888"/>
        <v>1.8139530393594769E-4</v>
      </c>
      <c r="AN467" s="240">
        <f t="shared" ca="1" si="889"/>
        <v>-1.6152185677958009E-4</v>
      </c>
      <c r="AO467" s="240">
        <f t="shared" ca="1" si="890"/>
        <v>9.5688531464475181E-5</v>
      </c>
      <c r="AP467" s="240">
        <f t="shared" ca="1" si="891"/>
        <v>-2.6277253924046455E-6</v>
      </c>
      <c r="AQ467" s="240">
        <f t="shared" ca="1" si="892"/>
        <v>-9.1180780967895853E-5</v>
      </c>
      <c r="AR467" s="240">
        <f t="shared" ca="1" si="893"/>
        <v>1.5904445442907139E-4</v>
      </c>
      <c r="AS467" s="240">
        <f t="shared" ca="1" si="894"/>
        <v>-1.816531766835005E-4</v>
      </c>
      <c r="AT467" s="240">
        <f t="shared" ca="1" si="895"/>
        <v>1.525737990486747E-4</v>
      </c>
      <c r="AU467" s="240">
        <f t="shared" ca="1" si="896"/>
        <v>-8.0080648477461229E-5</v>
      </c>
      <c r="AV467" s="240">
        <f t="shared" ca="1" si="897"/>
        <v>-1.5198872435687983E-5</v>
      </c>
      <c r="AW467" s="240">
        <f t="shared" ca="1" si="898"/>
        <v>1.0615366393313157E-4</v>
      </c>
      <c r="AX467" s="240">
        <f t="shared" ca="1" si="899"/>
        <v>-1.6690319678791174E-4</v>
      </c>
      <c r="AY467" s="240">
        <f t="shared" ca="1" si="900"/>
        <v>1.8016163003786387E-4</v>
      </c>
      <c r="AZ467" s="240">
        <f t="shared" ca="1" si="901"/>
        <v>-1.4215637222760776E-4</v>
      </c>
      <c r="BA467" s="240">
        <f t="shared" ca="1" si="902"/>
        <v>6.3701545069071576E-5</v>
      </c>
      <c r="BB467" s="240">
        <f t="shared" ca="1" si="903"/>
        <v>3.2879096813678651E-5</v>
      </c>
      <c r="BC467" s="240">
        <f t="shared" ca="1" si="904"/>
        <v>-1.2010422908519361E-4</v>
      </c>
      <c r="BD467" s="240">
        <f t="shared" ca="1" si="905"/>
        <v>1.7315457012311651E-4</v>
      </c>
      <c r="BE467" s="240">
        <f t="shared" ca="1" si="906"/>
        <v>-1.7693502840859717E-4</v>
      </c>
      <c r="BF467" s="240">
        <f t="shared" ca="1" si="907"/>
        <v>1.303699018314145E-4</v>
      </c>
      <c r="BG467" s="240">
        <f t="shared" ca="1" si="908"/>
        <v>-4.6708960958862411E-5</v>
      </c>
      <c r="BH467" s="240">
        <f t="shared" ca="1" si="909"/>
        <v>-5.0242677515810948E-5</v>
      </c>
      <c r="BI467" s="240">
        <f t="shared" ca="1" si="910"/>
        <v>1.3289812485551525E-4</v>
      </c>
      <c r="BJ467" s="240">
        <f t="shared" ca="1" si="911"/>
        <v>-1.7773837029211995E-4</v>
      </c>
      <c r="BK467" s="240">
        <f t="shared" ca="1" si="912"/>
        <v>1.7200444573323018E-4</v>
      </c>
      <c r="BL467" s="240">
        <f t="shared" ca="1" si="913"/>
        <v>-1.1732789801314362E-4</v>
      </c>
      <c r="BM467" s="240">
        <f t="shared" ca="1" si="914"/>
        <v>2.926654402090157E-5</v>
      </c>
      <c r="BN467" s="240">
        <f t="shared" ca="1" si="915"/>
        <v>6.7122393768024601E-5</v>
      </c>
      <c r="BO467" s="240">
        <f t="shared" ca="1" si="916"/>
        <v>-1.4441213903397502E-4</v>
      </c>
      <c r="BP467" s="240">
        <f t="shared" ca="1" si="917"/>
        <v>1.8061045279353346E-4</v>
      </c>
      <c r="BQ467" s="240">
        <f t="shared" ca="1" si="918"/>
        <v>-1.6541736621825955E-4</v>
      </c>
      <c r="BR467" s="240">
        <f t="shared" ca="1" si="919"/>
        <v>1.0315596239905277E-4</v>
      </c>
      <c r="BS467" s="240">
        <f t="shared" ca="1" si="920"/>
        <v>-1.1542274265299022E-5</v>
      </c>
      <c r="BT467" s="240">
        <f t="shared" ca="1" si="921"/>
        <v>-8.3355684675414635E-5</v>
      </c>
      <c r="BU467" s="240">
        <f t="shared" ca="1" si="922"/>
        <v>1.5453538536983196E-4</v>
      </c>
      <c r="BV467" s="240">
        <f t="shared" ca="1" si="923"/>
        <v>-1.8174315790282832E-4</v>
      </c>
      <c r="BW467" s="240">
        <f t="shared" ca="1" si="924"/>
        <v>1.5723722704027456E-4</v>
      </c>
      <c r="BX467" s="240">
        <f t="shared" ca="1" si="925"/>
        <v>-8.7990578476273721E-5</v>
      </c>
      <c r="BY467" s="240">
        <f t="shared" ca="1" si="926"/>
        <v>-6.2931539011221274E-6</v>
      </c>
      <c r="BZ467" s="240">
        <f t="shared" ca="1" si="927"/>
        <v>9.8786214772532738E-5</v>
      </c>
      <c r="CA467" s="240">
        <f t="shared" ca="1" si="928"/>
        <v>-1.6317037146694244E-4</v>
      </c>
      <c r="CB467" s="240">
        <f t="shared" ca="1" si="929"/>
        <v>1.8112557705060313E-4</v>
      </c>
      <c r="CC467" s="240">
        <f t="shared" ca="1" si="930"/>
        <v>-1.4754280741127981E-4</v>
      </c>
      <c r="CD467" s="240">
        <f t="shared" ca="1" si="931"/>
        <v>7.1977797182224996E-5</v>
      </c>
      <c r="CE467" s="240">
        <f t="shared" ca="1" si="932"/>
        <v>2.4067975555292783E-5</v>
      </c>
      <c r="CF467" s="240">
        <f t="shared" ca="1" si="933"/>
        <v>-1.1326537961935309E-4</v>
      </c>
      <c r="CG467" s="240">
        <f t="shared" ca="1" si="934"/>
        <v>1.7023393768882589E-4</v>
      </c>
      <c r="CH467" s="240">
        <f t="shared" ca="1" si="935"/>
        <v>-1.7876365787806821E-4</v>
      </c>
      <c r="CI467" s="240">
        <f t="shared" ca="1" si="936"/>
        <v>1.3642746989181141E-4</v>
      </c>
      <c r="CJ467" s="240">
        <f t="shared" ca="1" si="937"/>
        <v>-5.5271830354249931E-5</v>
      </c>
      <c r="CK467" s="240">
        <f t="shared" ca="1" si="938"/>
        <v>-4.1611009447972141E-5</v>
      </c>
      <c r="CL467" s="240">
        <f t="shared" ca="1" si="939"/>
        <v>1.2665373694328044E-4</v>
      </c>
      <c r="CM467" s="240">
        <f t="shared" ca="1" si="940"/>
        <v>-1.7565805803143158E-4</v>
      </c>
      <c r="CN467" s="240">
        <f t="shared" ca="1" si="941"/>
        <v>1.7468014695801149E-4</v>
      </c>
      <c r="CO467" s="240">
        <f t="shared" ca="1" si="942"/>
        <v>-1.2399826125844717E-4</v>
      </c>
      <c r="CP467" s="240">
        <f t="shared" ca="1" si="943"/>
        <v>3.8033565585302679E-5</v>
      </c>
      <c r="CQ467" s="240">
        <f t="shared" ca="1" si="944"/>
        <v>5.8753306572775885E-5</v>
      </c>
      <c r="CR467" s="240">
        <f t="shared" ca="1" si="945"/>
        <v>-1.388223495444725E-4</v>
      </c>
      <c r="CS467" s="240">
        <f t="shared" ca="1" si="946"/>
        <v>1.7939049525073208E-4</v>
      </c>
      <c r="CT467" s="240">
        <f t="shared" ca="1" si="947"/>
        <v>-1.6891437073286719E-4</v>
      </c>
      <c r="CU467" s="240">
        <f t="shared" ca="1" si="948"/>
        <v>1.1037488158481582E-4</v>
      </c>
      <c r="CV467" s="240">
        <f t="shared" ca="1" si="949"/>
        <v>-2.0429016788507058E-5</v>
      </c>
      <c r="CW467" s="240">
        <f t="shared" ca="1" si="950"/>
        <v>-7.5329777237454555E-5</v>
      </c>
      <c r="CX467" s="240">
        <f t="shared" ca="1" si="951"/>
        <v>1.4965402703153547E-4</v>
      </c>
      <c r="CY467" s="240">
        <f t="shared" ca="1" si="952"/>
        <v>-1.8139530393594791E-4</v>
      </c>
      <c r="CZ467" s="240">
        <f t="shared" ca="1" si="953"/>
        <v>1.6152185677957982E-4</v>
      </c>
      <c r="DA467" s="240">
        <f t="shared" ca="1" si="954"/>
        <v>-9.5688531464474733E-5</v>
      </c>
      <c r="DB467" s="240">
        <f t="shared" ca="1" si="955"/>
        <v>2.6277253924066919E-6</v>
      </c>
      <c r="DC467" s="240">
        <f t="shared" ca="1" si="956"/>
        <v>9.1180780967900813E-5</v>
      </c>
      <c r="DD467" s="240">
        <f t="shared" ca="1" si="957"/>
        <v>-1.5904445442907163E-4</v>
      </c>
      <c r="DE467" s="240">
        <f t="shared" ca="1" si="958"/>
        <v>1.8165317668350056E-4</v>
      </c>
      <c r="DF467" s="240">
        <f t="shared" ca="1" si="959"/>
        <v>-1.5257379904867725E-4</v>
      </c>
      <c r="DG467" s="240">
        <f t="shared" ca="1" si="960"/>
        <v>8.0080648477458423E-5</v>
      </c>
      <c r="DH467" s="240">
        <f t="shared" ca="1" si="961"/>
        <v>1.5198872435688525E-5</v>
      </c>
      <c r="DI467" s="240">
        <f t="shared" ca="1" si="962"/>
        <v>-1.0615366393312779E-4</v>
      </c>
      <c r="DJ467" s="240">
        <f t="shared" ca="1" si="963"/>
        <v>1.6690319678791296E-4</v>
      </c>
      <c r="DK467" s="240">
        <f t="shared" ca="1" si="964"/>
        <v>-1.8016163003786378E-4</v>
      </c>
      <c r="DL467" s="240">
        <f t="shared" ca="1" si="965"/>
        <v>1.4215637222761066E-4</v>
      </c>
      <c r="DM467" s="240">
        <f t="shared" ca="1" si="966"/>
        <v>-6.3701545069068648E-5</v>
      </c>
      <c r="DN467" s="240">
        <f t="shared" ca="1" si="967"/>
        <v>-3.2879096813679166E-5</v>
      </c>
      <c r="DO467" s="240">
        <f t="shared" ca="1" si="968"/>
        <v>1.2010422908519209E-4</v>
      </c>
      <c r="DP467" s="240">
        <f t="shared" ca="1" si="969"/>
        <v>-1.7315457012311825E-4</v>
      </c>
      <c r="DQ467" s="240">
        <f t="shared" ca="1" si="970"/>
        <v>1.7693502840859706E-4</v>
      </c>
      <c r="DR467" s="240">
        <f t="shared" ca="1" si="971"/>
        <v>-1.3036990183141415E-4</v>
      </c>
      <c r="DS467" s="240">
        <f t="shared" ca="1" si="972"/>
        <v>4.6708960958856909E-5</v>
      </c>
      <c r="DT467" s="240">
        <f t="shared" ca="1" si="973"/>
        <v>5.0242677515811463E-5</v>
      </c>
      <c r="DU467" s="240">
        <f t="shared" ca="1" si="974"/>
        <v>-1.3289812485551563E-4</v>
      </c>
      <c r="DV467" s="240">
        <f t="shared" ca="1" si="975"/>
        <v>1.7773837029212117E-4</v>
      </c>
      <c r="DW467" s="240">
        <f t="shared" ca="1" si="976"/>
        <v>-1.7200444573323002E-4</v>
      </c>
      <c r="DX467" s="240">
        <f t="shared" ca="1" si="977"/>
        <v>1.1732789801314321E-4</v>
      </c>
      <c r="DY467" s="240">
        <f t="shared" ca="1" si="978"/>
        <v>-2.9266544020906137E-5</v>
      </c>
      <c r="DZ467" s="240">
        <f t="shared" ca="1" si="979"/>
        <v>-6.7122393768025103E-5</v>
      </c>
      <c r="EA467" s="240">
        <f t="shared" ca="1" si="980"/>
        <v>1.4441213903397532E-4</v>
      </c>
      <c r="EB467" s="240">
        <f t="shared" ca="1" si="981"/>
        <v>-1.8061045279353291E-4</v>
      </c>
      <c r="EC467" s="240">
        <f t="shared" ca="1" si="982"/>
        <v>1.6541736621825717E-4</v>
      </c>
      <c r="ED467" s="240">
        <f t="shared" ca="1" si="983"/>
        <v>-1.0315596239905232E-4</v>
      </c>
      <c r="EE467" s="240">
        <f t="shared" ca="1" si="984"/>
        <v>1.1542274265303643E-5</v>
      </c>
      <c r="EF467" s="240">
        <f t="shared" ca="1" si="985"/>
        <v>8.3355684675419676E-5</v>
      </c>
      <c r="EG467" s="240">
        <f t="shared" ca="1" si="986"/>
        <v>-1.5453538536983223E-4</v>
      </c>
      <c r="EH467" s="240">
        <f t="shared" ca="1" si="987"/>
        <v>1.8174315790282834E-4</v>
      </c>
      <c r="EI467" s="240">
        <f t="shared" ca="1" si="988"/>
        <v>-1.5723722704027169E-4</v>
      </c>
      <c r="EJ467" s="240">
        <f t="shared" ca="1" si="989"/>
        <v>8.7990578476273247E-5</v>
      </c>
      <c r="EK467" s="240">
        <f t="shared" ca="1" si="990"/>
        <v>6.2931539011226695E-6</v>
      </c>
      <c r="EL467" s="240">
        <f t="shared" ca="1" si="991"/>
        <v>-9.8786214772528849E-5</v>
      </c>
      <c r="EM467" s="240">
        <f t="shared" ca="1" si="992"/>
        <v>1.6317037146694268E-4</v>
      </c>
      <c r="EN467" s="240">
        <f t="shared" ca="1" si="993"/>
        <v>-1.8112557705060307E-4</v>
      </c>
      <c r="EO467" s="240">
        <f t="shared" ca="1" si="994"/>
        <v>1.4754280741128252E-4</v>
      </c>
      <c r="EP467" s="240">
        <f t="shared" ca="1" si="995"/>
        <v>-7.1977797182224508E-5</v>
      </c>
      <c r="EQ467" s="240">
        <f t="shared" ca="1" si="996"/>
        <v>-2.4067975555293298E-5</v>
      </c>
      <c r="ER467" s="240">
        <f t="shared" ca="1" si="997"/>
        <v>1.1326537961934946E-4</v>
      </c>
      <c r="ES467" s="240">
        <f t="shared" ca="1" si="998"/>
        <v>-1.7023393768882789E-4</v>
      </c>
      <c r="ET467" s="240">
        <f t="shared" ca="1" si="999"/>
        <v>1.787636578780681E-4</v>
      </c>
      <c r="EU467" s="240">
        <f t="shared" ca="1" si="1000"/>
        <v>-1.3642746989181448E-4</v>
      </c>
      <c r="EV467" s="240">
        <f t="shared" ca="1" si="1001"/>
        <v>5.5271830354244503E-5</v>
      </c>
      <c r="EW467" s="240">
        <f t="shared" ca="1" si="1002"/>
        <v>4.1611009447972656E-5</v>
      </c>
      <c r="EX467" s="240">
        <f t="shared" ca="1" si="1003"/>
        <v>-1.2665373694328082E-4</v>
      </c>
      <c r="EY467" s="240">
        <f t="shared" ca="1" si="1004"/>
        <v>1.7565805803143304E-4</v>
      </c>
      <c r="EZ467" s="240">
        <f t="shared" ca="1" si="1005"/>
        <v>-1.7468014695801133E-4</v>
      </c>
      <c r="FA467" s="240">
        <f t="shared" ca="1" si="1006"/>
        <v>1.2399826125844679E-4</v>
      </c>
      <c r="FB467" s="240">
        <f t="shared" ca="1" si="1007"/>
        <v>-3.8033565585297109E-5</v>
      </c>
      <c r="FC467" s="240">
        <f t="shared" ca="1" si="1008"/>
        <v>-5.8753306572776386E-5</v>
      </c>
      <c r="FD467" s="240">
        <f t="shared" ca="1" si="1009"/>
        <v>1.3882234954447285E-4</v>
      </c>
      <c r="FE467" s="240">
        <f t="shared" ca="1" si="1010"/>
        <v>-1.7939049525073135E-4</v>
      </c>
      <c r="FF467" s="240">
        <f t="shared" ca="1" si="1011"/>
        <v>1.6891437073286703E-4</v>
      </c>
      <c r="FG467" s="240">
        <f t="shared" ca="1" si="1012"/>
        <v>-1.103748815848154E-4</v>
      </c>
      <c r="FH467" s="240">
        <f t="shared" ca="1" si="1013"/>
        <v>2.0429016788511665E-5</v>
      </c>
      <c r="FI467" s="240">
        <f t="shared" ca="1" si="1014"/>
        <v>7.5329777237459773E-5</v>
      </c>
      <c r="FJ467" s="240">
        <f t="shared" ca="1" si="1015"/>
        <v>-1.4965402703153577E-4</v>
      </c>
      <c r="FK467" s="240">
        <f t="shared" ca="1" si="1016"/>
        <v>1.8139530393594761E-4</v>
      </c>
      <c r="FL467" s="240">
        <f t="shared" ca="1" si="1017"/>
        <v>-1.6152185677957722E-4</v>
      </c>
      <c r="FM467" s="240">
        <f t="shared" ca="1" si="1018"/>
        <v>9.5688531464474273E-5</v>
      </c>
      <c r="FN467" s="240">
        <f t="shared" ca="1" si="1019"/>
        <v>-2.6277253924061634E-6</v>
      </c>
      <c r="FO467" s="240">
        <f t="shared" ca="1" si="1020"/>
        <v>-9.1180780967901247E-5</v>
      </c>
      <c r="FP467" s="240">
        <f t="shared" ca="1" si="1021"/>
        <v>1.590444544290719E-4</v>
      </c>
      <c r="FQ467" s="240">
        <f t="shared" ca="1" si="1022"/>
        <v>-1.8165317668350056E-4</v>
      </c>
      <c r="FR467" s="240">
        <f t="shared" ca="1" si="1023"/>
        <v>1.5257379904867692E-4</v>
      </c>
      <c r="FS467" s="240">
        <f t="shared" ca="1" si="1024"/>
        <v>-8.0080648477457949E-5</v>
      </c>
      <c r="FT467" s="240">
        <f t="shared" ca="1" si="1025"/>
        <v>-1.519887243568904E-5</v>
      </c>
      <c r="FU467" s="240">
        <f t="shared" ca="1" si="1026"/>
        <v>1.0615366393312824E-4</v>
      </c>
      <c r="FV467" s="240">
        <f t="shared" ca="1" si="1027"/>
        <v>-1.6690319678791318E-4</v>
      </c>
      <c r="FW467" s="240">
        <f t="shared" ca="1" si="1028"/>
        <v>1.801616300378637E-4</v>
      </c>
      <c r="FX467" s="240">
        <f t="shared" ca="1" si="1029"/>
        <v>-1.4215637222761033E-4</v>
      </c>
      <c r="FY467" s="240">
        <f t="shared" ca="1" si="1030"/>
        <v>6.3701545069068161E-5</v>
      </c>
      <c r="FZ467" s="240">
        <f t="shared" ca="1" si="1031"/>
        <v>3.2879096813679708E-5</v>
      </c>
      <c r="GA467" s="240">
        <f t="shared" ca="1" si="1032"/>
        <v>-1.2010422908519247E-4</v>
      </c>
      <c r="GB467" s="240">
        <f t="shared" ca="1" si="1033"/>
        <v>1.7315457012311841E-4</v>
      </c>
      <c r="GC467" s="240">
        <f t="shared" ca="1" si="1034"/>
        <v>-1.769350284085969E-4</v>
      </c>
      <c r="GD467" s="240">
        <f t="shared" ca="1" si="1035"/>
        <v>1.3036990183141377E-4</v>
      </c>
      <c r="GE467" s="240">
        <f t="shared" ca="1" si="1036"/>
        <v>-4.6708960958856387E-5</v>
      </c>
      <c r="GF467" s="240">
        <f t="shared" ca="1" si="1037"/>
        <v>-5.0242677515811992E-5</v>
      </c>
      <c r="GG467" s="240">
        <f t="shared" ca="1" si="1038"/>
        <v>1.3289812485551598E-4</v>
      </c>
      <c r="GH467" s="240">
        <f t="shared" ca="1" si="1039"/>
        <v>-1.7773837029212125E-4</v>
      </c>
      <c r="GI467" s="240">
        <f t="shared" ca="1" si="1040"/>
        <v>1.7200444573322983E-4</v>
      </c>
      <c r="GJ467" s="240">
        <f t="shared" ca="1" si="1041"/>
        <v>-1.1732789801314281E-4</v>
      </c>
      <c r="GK467" s="240">
        <f t="shared" ca="1" si="1042"/>
        <v>2.9266544020905622E-5</v>
      </c>
      <c r="GL467" s="240">
        <f t="shared" ca="1" si="1043"/>
        <v>6.712239376802559E-5</v>
      </c>
      <c r="GM467" s="240">
        <f t="shared" ca="1" si="1044"/>
        <v>-1.4441213903397564E-4</v>
      </c>
      <c r="GN467" s="240">
        <f t="shared" ca="1" si="1045"/>
        <v>1.8061045279353297E-4</v>
      </c>
      <c r="GO467" s="240">
        <f t="shared" ca="1" si="1046"/>
        <v>-1.6541736621825695E-4</v>
      </c>
      <c r="GP467" s="240">
        <f t="shared" ca="1" si="1047"/>
        <v>1.0315596239905189E-4</v>
      </c>
      <c r="GQ467" s="240">
        <f t="shared" ca="1" si="1048"/>
        <v>-1.1542274265303115E-5</v>
      </c>
      <c r="GR467" s="240">
        <f t="shared" ca="1" si="1049"/>
        <v>-8.3355684675420137E-5</v>
      </c>
      <c r="GS467" s="240">
        <f t="shared" ca="1" si="1050"/>
        <v>1.5453538536983253E-4</v>
      </c>
      <c r="GT467" s="240">
        <f t="shared" ca="1" si="1051"/>
        <v>-1.8174315790282834E-4</v>
      </c>
      <c r="GU467" s="240">
        <f t="shared" ca="1" si="1052"/>
        <v>1.5723722704027662E-4</v>
      </c>
      <c r="GV467" s="240">
        <f t="shared" ca="1" si="1053"/>
        <v>-8.7990578476272773E-5</v>
      </c>
      <c r="GW467" s="240">
        <f t="shared" ca="1" si="1054"/>
        <v>-6.2931539011335251E-6</v>
      </c>
      <c r="GX467" s="240">
        <f t="shared" ca="1" si="1055"/>
        <v>9.8786214772529282E-5</v>
      </c>
      <c r="GY467" s="240">
        <f t="shared" ca="1" si="1056"/>
        <v>-1.631703714669429E-4</v>
      </c>
      <c r="GZ467" s="240">
        <f t="shared" ca="1" si="1057"/>
        <v>1.8112557705060215E-4</v>
      </c>
      <c r="HA467" s="240">
        <f t="shared" ca="1" si="1058"/>
        <v>-1.4754280741128222E-4</v>
      </c>
      <c r="HB467" s="240">
        <f t="shared" ca="1" si="1059"/>
        <v>7.1977797182224033E-5</v>
      </c>
      <c r="HC467" s="240">
        <f t="shared" ca="1" si="1060"/>
        <v>2.4067975555304059E-5</v>
      </c>
      <c r="HD467" s="240">
        <f t="shared" ca="1" si="1061"/>
        <v>-1.1326537961934985E-4</v>
      </c>
      <c r="HE467" s="240">
        <f t="shared" ca="1" si="1062"/>
        <v>1.7023393768882808E-4</v>
      </c>
      <c r="HF467" s="240">
        <f t="shared" ca="1" si="1063"/>
        <v>-1.7876365787806989E-4</v>
      </c>
      <c r="HG467" s="240">
        <f t="shared" ca="1" si="1064"/>
        <v>1.364274698918141E-4</v>
      </c>
      <c r="HH467" s="240">
        <f t="shared" ca="1" si="1065"/>
        <v>-5.5271830354243995E-5</v>
      </c>
      <c r="HI467" s="240">
        <f t="shared" ca="1" si="1066"/>
        <v>-4.1611009447963115E-5</v>
      </c>
      <c r="HJ467" s="240">
        <f t="shared" ca="1" si="1067"/>
        <v>1.266537369432812E-4</v>
      </c>
      <c r="HK467" s="240">
        <f t="shared" ca="1" si="1068"/>
        <v>-1.7565805803143315E-4</v>
      </c>
      <c r="HL467" s="240">
        <f t="shared" ca="1" si="1069"/>
        <v>1.7468014695801404E-4</v>
      </c>
      <c r="HM467" s="240">
        <f t="shared" ca="1" si="1070"/>
        <v>-1.2399826125844638E-4</v>
      </c>
      <c r="HN467" s="240">
        <f t="shared" ca="1" si="1071"/>
        <v>3.8033565585296594E-5</v>
      </c>
      <c r="HO467" s="240">
        <f t="shared" ca="1" si="1072"/>
        <v>5.8753306572767103E-5</v>
      </c>
      <c r="HP467" s="240">
        <f t="shared" ca="1" si="1073"/>
        <v>-1.3882234954447321E-4</v>
      </c>
      <c r="HQ467" s="240">
        <f t="shared" ca="1" si="1074"/>
        <v>1.7939049525073308E-4</v>
      </c>
      <c r="HR467" s="240">
        <f t="shared" ca="1" si="1075"/>
        <v>-1.6891437073287063E-4</v>
      </c>
      <c r="HS467" s="240">
        <f t="shared" ca="1" si="1076"/>
        <v>1.1037488158481498E-4</v>
      </c>
      <c r="HT467" s="240">
        <f t="shared" ca="1" si="1077"/>
        <v>-2.0429016788500864E-5</v>
      </c>
      <c r="HU467" s="240">
        <f t="shared" ca="1" si="1078"/>
        <v>-7.5329777237450869E-5</v>
      </c>
      <c r="HV467" s="240">
        <f t="shared" ca="1" si="1079"/>
        <v>1.4965402703153607E-4</v>
      </c>
      <c r="HW467" s="240">
        <f t="shared" ca="1" si="1080"/>
        <v>-1.8139530393594829E-4</v>
      </c>
      <c r="HX467" s="240">
        <f t="shared" ca="1" si="1081"/>
        <v>1.6152185677958172E-4</v>
      </c>
      <c r="HY467" s="240">
        <f t="shared" ca="1" si="1082"/>
        <v>-9.5688531464473825E-5</v>
      </c>
      <c r="HZ467" s="240">
        <f t="shared" ca="1" si="1083"/>
        <v>2.6277253923952942E-6</v>
      </c>
      <c r="IA467" s="240">
        <f t="shared" ca="1" si="1084"/>
        <v>9.1180780967892777E-5</v>
      </c>
      <c r="IB467" s="240">
        <f t="shared" ca="1" si="1085"/>
        <v>-1.5904445442907215E-4</v>
      </c>
      <c r="IC467" s="240">
        <f t="shared" ca="1" si="1086"/>
        <v>1.8165317668350018E-4</v>
      </c>
      <c r="ID467" s="240">
        <f t="shared" ca="1" si="1087"/>
        <v>-1.5257379904867665E-4</v>
      </c>
      <c r="IE467" s="240">
        <f t="shared" ca="1" si="1088"/>
        <v>-2.6323085718746159E-5</v>
      </c>
      <c r="IF467" s="240">
        <f t="shared" ca="1" si="1089"/>
        <v>1.5198872435699868E-5</v>
      </c>
      <c r="IG467" s="240">
        <f t="shared" ca="1" si="1090"/>
        <v>-1.0615366393312866E-4</v>
      </c>
      <c r="IH467" s="240">
        <f t="shared" ca="1" si="1091"/>
        <v>1.669031967879134E-4</v>
      </c>
      <c r="II467" s="240">
        <f t="shared" ca="1" si="1092"/>
        <v>-1.8016163003786229E-4</v>
      </c>
      <c r="IJ467" s="240">
        <f t="shared" ca="1" si="1093"/>
        <v>1.4215637222760998E-4</v>
      </c>
      <c r="IK467" s="240">
        <f t="shared" ca="1" si="1094"/>
        <v>-6.3701545069067646E-5</v>
      </c>
      <c r="IL467" s="240">
        <f t="shared" ca="1" si="1095"/>
        <v>-3.2879096813690401E-5</v>
      </c>
      <c r="IM467" s="240">
        <f t="shared" ca="1" si="1096"/>
        <v>1.201042290851929E-4</v>
      </c>
      <c r="IN467" s="240">
        <f t="shared" ca="1" si="1097"/>
        <v>-1.731545701231186E-4</v>
      </c>
      <c r="IO467" s="240">
        <f t="shared" ca="1" si="1098"/>
        <v>1.7693502840859918E-4</v>
      </c>
      <c r="IP467" s="240">
        <f t="shared" ca="1" si="1099"/>
        <v>-1.3036990183141339E-4</v>
      </c>
      <c r="IQ467" s="240">
        <f t="shared" ca="1" si="1100"/>
        <v>4.6708960958855872E-5</v>
      </c>
      <c r="IR467" s="240">
        <f t="shared" ca="1" si="1101"/>
        <v>5.0242677515802559E-5</v>
      </c>
      <c r="IS467" s="240">
        <f t="shared" ca="1" si="1102"/>
        <v>-1.3289812485551633E-4</v>
      </c>
      <c r="IT467" s="240">
        <f t="shared" ca="1" si="1103"/>
        <v>1.7773837029212136E-4</v>
      </c>
      <c r="IU467" s="240">
        <f t="shared" ca="1" si="1104"/>
        <v>-1.72004445733233E-4</v>
      </c>
      <c r="IV467" s="240">
        <f t="shared" ca="1" si="1105"/>
        <v>1.1732789801314239E-4</v>
      </c>
      <c r="IW467" s="240">
        <f t="shared" ca="1" si="1106"/>
        <v>-2.9266544020894875E-5</v>
      </c>
      <c r="IX467" s="240">
        <f t="shared" ca="1" si="1107"/>
        <v>-6.7122393768016483E-5</v>
      </c>
      <c r="IY467" s="240">
        <f t="shared" ca="1" si="1108"/>
        <v>1.44412139033976E-4</v>
      </c>
      <c r="IZ467" s="240">
        <f t="shared" ca="1" si="1109"/>
        <v>-1.8061045279353421E-4</v>
      </c>
      <c r="JA467" s="240">
        <f t="shared" ca="1" si="1110"/>
        <v>1.6541736621826102E-4</v>
      </c>
      <c r="JB467" s="240">
        <f t="shared" ca="1" si="1111"/>
        <v>-1.0315596239905144E-4</v>
      </c>
    </row>
    <row r="468" spans="2:262">
      <c r="B468" s="248">
        <v>107</v>
      </c>
      <c r="C468" s="247">
        <f t="shared" si="1112"/>
        <v>2.0898437500000014E-3</v>
      </c>
      <c r="D468" s="244">
        <f t="shared" ca="1" si="855"/>
        <v>11.510463938119981</v>
      </c>
      <c r="E468" s="243">
        <f ca="1">DI361</f>
        <v>-0.4895360618800188</v>
      </c>
      <c r="F468" s="242">
        <v>107</v>
      </c>
      <c r="G468" s="240">
        <f t="shared" ca="1" si="856"/>
        <v>7.1676730473403942E-5</v>
      </c>
      <c r="H468" s="240">
        <f t="shared" ca="1" si="857"/>
        <v>1.1932581275092181E-4</v>
      </c>
      <c r="I468" s="240">
        <f t="shared" ca="1" si="858"/>
        <v>-2.7932440522950599E-4</v>
      </c>
      <c r="J468" s="240">
        <f t="shared" ca="1" si="859"/>
        <v>3.6674724982782076E-4</v>
      </c>
      <c r="K468" s="240">
        <f t="shared" ca="1" si="860"/>
        <v>-3.5887961697066075E-4</v>
      </c>
      <c r="L468" s="240">
        <f t="shared" ca="1" si="861"/>
        <v>2.5776572237267749E-4</v>
      </c>
      <c r="M468" s="240">
        <f t="shared" ca="1" si="862"/>
        <v>-8.9677586609752285E-5</v>
      </c>
      <c r="N468" s="240">
        <f t="shared" ca="1" si="863"/>
        <v>-1.017111193663376E-4</v>
      </c>
      <c r="O468" s="240">
        <f t="shared" ca="1" si="864"/>
        <v>2.6667263023326355E-4</v>
      </c>
      <c r="P468" s="240">
        <f t="shared" ca="1" si="865"/>
        <v>-3.6234565353507472E-4</v>
      </c>
      <c r="Q468" s="240">
        <f t="shared" ca="1" si="866"/>
        <v>3.6387184861804193E-4</v>
      </c>
      <c r="R468" s="240">
        <f t="shared" ca="1" si="867"/>
        <v>-2.7085467029139851E-4</v>
      </c>
      <c r="S468" s="240">
        <f t="shared" ca="1" si="868"/>
        <v>1.0746240158512916E-4</v>
      </c>
      <c r="T468" s="240">
        <f t="shared" ca="1" si="869"/>
        <v>8.3851394986357445E-5</v>
      </c>
      <c r="U468" s="241">
        <f t="shared" ca="1" si="870"/>
        <v>-2.5337841751302476E-4</v>
      </c>
      <c r="V468" s="240">
        <f t="shared" ca="1" si="871"/>
        <v>3.5707113482523137E-4</v>
      </c>
      <c r="W468" s="240">
        <f t="shared" ca="1" si="872"/>
        <v>-3.6798748111069204E-4</v>
      </c>
      <c r="X468" s="240">
        <f t="shared" ca="1" si="873"/>
        <v>2.8329110558531992E-4</v>
      </c>
      <c r="Y468" s="240">
        <f t="shared" ca="1" si="874"/>
        <v>-1.2498833022249025E-4</v>
      </c>
      <c r="Z468" s="240">
        <f t="shared" ca="1" si="875"/>
        <v>-6.5789665251342962E-5</v>
      </c>
      <c r="AA468" s="240">
        <f t="shared" ca="1" si="876"/>
        <v>2.3947379399166877E-4</v>
      </c>
      <c r="AB468" s="240">
        <f t="shared" ca="1" si="877"/>
        <v>-3.5093640047585646E-4</v>
      </c>
      <c r="AC468" s="240">
        <f t="shared" ca="1" si="878"/>
        <v>3.7121659952945029E-4</v>
      </c>
      <c r="AD468" s="240">
        <f t="shared" ca="1" si="879"/>
        <v>-2.9504506779251695E-4</v>
      </c>
      <c r="AE468" s="240">
        <f t="shared" ca="1" si="880"/>
        <v>1.4221315102466313E-4</v>
      </c>
      <c r="AF468" s="240">
        <f t="shared" ca="1" si="881"/>
        <v>4.7569442450238656E-5</v>
      </c>
      <c r="AG468" s="240">
        <f t="shared" ca="1" si="882"/>
        <v>-2.2499225712516201E-4</v>
      </c>
      <c r="AH468" s="240">
        <f t="shared" ca="1" si="883"/>
        <v>3.4395622959933686E-4</v>
      </c>
      <c r="AI468" s="240">
        <f t="shared" ca="1" si="884"/>
        <v>-3.7355142464520774E-4</v>
      </c>
      <c r="AJ468" s="240">
        <f t="shared" ca="1" si="885"/>
        <v>3.0608824058850597E-4</v>
      </c>
      <c r="AK468" s="240">
        <f t="shared" ca="1" si="886"/>
        <v>-1.5909536788961433E-4</v>
      </c>
      <c r="AL468" s="240">
        <f t="shared" ca="1" si="887"/>
        <v>-2.9234620695685928E-5</v>
      </c>
      <c r="AM468" s="240">
        <f t="shared" ca="1" si="888"/>
        <v>2.0996869420424215E-4</v>
      </c>
      <c r="AN468" s="240">
        <f t="shared" ca="1" si="889"/>
        <v>-3.3614743803870608E-4</v>
      </c>
      <c r="AO468" s="240">
        <f t="shared" ca="1" si="890"/>
        <v>3.74986331659755E-4</v>
      </c>
      <c r="AP468" s="240">
        <f t="shared" ca="1" si="891"/>
        <v>-3.1639402000275245E-4</v>
      </c>
      <c r="AQ468" s="240">
        <f t="shared" ca="1" si="892"/>
        <v>1.7559431007821579E-4</v>
      </c>
      <c r="AR468" s="240">
        <f t="shared" ca="1" si="893"/>
        <v>1.0829370179226967E-5</v>
      </c>
      <c r="AS468" s="240">
        <f t="shared" ca="1" si="894"/>
        <v>-1.9443929830790315E-4</v>
      </c>
      <c r="AT468" s="240">
        <f t="shared" ca="1" si="895"/>
        <v>3.2752883785680206E-4</v>
      </c>
      <c r="AU468" s="240">
        <f t="shared" ca="1" si="896"/>
        <v>-3.7551786375641005E-4</v>
      </c>
      <c r="AV468" s="240">
        <f t="shared" ca="1" si="897"/>
        <v>3.2593757850997191E-4</v>
      </c>
      <c r="AW468" s="240">
        <f t="shared" ca="1" si="898"/>
        <v>-1.9167023019358903E-4</v>
      </c>
      <c r="AX468" s="240">
        <f t="shared" ca="1" si="899"/>
        <v>7.6019692385398613E-6</v>
      </c>
      <c r="AY468" s="240">
        <f t="shared" ca="1" si="900"/>
        <v>1.7844148111106946E-4</v>
      </c>
      <c r="AZ468" s="240">
        <f t="shared" ca="1" si="901"/>
        <v>-3.1812119201636037E-4</v>
      </c>
      <c r="BA468" s="240">
        <f t="shared" ca="1" si="902"/>
        <v>3.751447404277959E-4</v>
      </c>
      <c r="BB468" s="240">
        <f t="shared" ca="1" si="903"/>
        <v>-3.3469592484179812E-4</v>
      </c>
      <c r="BC468" s="240">
        <f t="shared" ca="1" si="904"/>
        <v>2.0728439993609668E-4</v>
      </c>
      <c r="BD468" s="240">
        <f t="shared" ca="1" si="905"/>
        <v>-2.6014994846551857E-5</v>
      </c>
      <c r="BE468" s="240">
        <f t="shared" ca="1" si="906"/>
        <v>-1.6201378275660668E-4</v>
      </c>
      <c r="BF468" s="240">
        <f t="shared" ca="1" si="907"/>
        <v>3.0794716436022545E-4</v>
      </c>
      <c r="BG468" s="240">
        <f t="shared" ca="1" si="908"/>
        <v>-3.7386786056069297E-4</v>
      </c>
      <c r="BH468" s="240">
        <f t="shared" ca="1" si="909"/>
        <v>3.4264795937477994E-4</v>
      </c>
      <c r="BI468" s="240">
        <f t="shared" ca="1" si="910"/>
        <v>-2.2239920340319359E-4</v>
      </c>
      <c r="BJ468" s="240">
        <f t="shared" ca="1" si="911"/>
        <v>4.4365348053339391E-5</v>
      </c>
      <c r="BK468" s="240">
        <f t="shared" ca="1" si="912"/>
        <v>1.4519577900875167E-4</v>
      </c>
      <c r="BL468" s="240">
        <f t="shared" ca="1" si="913"/>
        <v>-2.9703126501216717E-4</v>
      </c>
      <c r="BM468" s="240">
        <f t="shared" ca="1" si="914"/>
        <v>3.7169030027054176E-4</v>
      </c>
      <c r="BN468" s="240">
        <f t="shared" ca="1" si="915"/>
        <v>-3.4977452496121346E-4</v>
      </c>
      <c r="BO468" s="240">
        <f t="shared" ca="1" si="916"/>
        <v>2.3697822770942246E-4</v>
      </c>
      <c r="BP468" s="240">
        <f t="shared" ca="1" si="917"/>
        <v>-6.2608821250710389E-5</v>
      </c>
      <c r="BQ468" s="240">
        <f t="shared" ca="1" si="918"/>
        <v>-1.2802798591162636E-4</v>
      </c>
      <c r="BR468" s="240">
        <f t="shared" ca="1" si="919"/>
        <v>2.8539979132982207E-4</v>
      </c>
      <c r="BS468" s="240">
        <f t="shared" ca="1" si="920"/>
        <v>-3.6861730549081332E-4</v>
      </c>
      <c r="BT468" s="240">
        <f t="shared" ca="1" si="921"/>
        <v>3.5605845308038508E-4</v>
      </c>
      <c r="BU468" s="240">
        <f t="shared" ca="1" si="922"/>
        <v>-2.5098635070824996E-4</v>
      </c>
      <c r="BV468" s="240">
        <f t="shared" ca="1" si="923"/>
        <v>8.070146431381385E-5</v>
      </c>
      <c r="BW468" s="240">
        <f t="shared" ca="1" si="924"/>
        <v>1.1055176218250281E-4</v>
      </c>
      <c r="BX468" s="240">
        <f t="shared" ca="1" si="925"/>
        <v>-2.7308076455209387E-4</v>
      </c>
      <c r="BY468" s="240">
        <f t="shared" ca="1" si="926"/>
        <v>3.6465627933509703E-4</v>
      </c>
      <c r="BZ468" s="240">
        <f t="shared" ca="1" si="927"/>
        <v>-3.6148460519904574E-4</v>
      </c>
      <c r="CA468" s="240">
        <f t="shared" ca="1" si="928"/>
        <v>2.6438982560442144E-4</v>
      </c>
      <c r="CB468" s="240">
        <f t="shared" ca="1" si="929"/>
        <v>-9.8599690480771852E-5</v>
      </c>
      <c r="CC468" s="240">
        <f t="shared" ca="1" si="930"/>
        <v>-9.2809209575090774E-5</v>
      </c>
      <c r="CD468" s="240">
        <f t="shared" ca="1" si="931"/>
        <v>2.6010386229351722E-4</v>
      </c>
      <c r="CE468" s="240">
        <f t="shared" ca="1" si="932"/>
        <v>-3.5981676426234243E-4</v>
      </c>
      <c r="CF468" s="240">
        <f t="shared" ca="1" si="933"/>
        <v>3.6603990924147304E-4</v>
      </c>
      <c r="CG468" s="240">
        <f t="shared" ca="1" si="934"/>
        <v>-2.7715636225289795E-4</v>
      </c>
      <c r="CH468" s="240">
        <f t="shared" ca="1" si="935"/>
        <v>1.1626038135703855E-4</v>
      </c>
      <c r="CI468" s="240">
        <f t="shared" ca="1" si="936"/>
        <v>7.4843071452696083E-5</v>
      </c>
      <c r="CJ468" s="240">
        <f t="shared" ca="1" si="937"/>
        <v>-2.4650034704826022E-4</v>
      </c>
      <c r="CK468" s="240">
        <f t="shared" ca="1" si="938"/>
        <v>3.5411041908825318E-4</v>
      </c>
      <c r="CL468" s="240">
        <f t="shared" ca="1" si="939"/>
        <v>-3.6971339108122787E-4</v>
      </c>
      <c r="CM468" s="240">
        <f t="shared" ca="1" si="940"/>
        <v>2.8925520494867005E-4</v>
      </c>
      <c r="CN468" s="240">
        <f t="shared" ca="1" si="941"/>
        <v>-1.3364099079141964E-4</v>
      </c>
      <c r="CO468" s="240">
        <f t="shared" ca="1" si="942"/>
        <v>-5.6696629815682613E-5</v>
      </c>
      <c r="CP468" s="240">
        <f t="shared" ca="1" si="943"/>
        <v>2.3230299087608348E-4</v>
      </c>
      <c r="CQ468" s="240">
        <f t="shared" ca="1" si="944"/>
        <v>-3.4755099089817056E-4</v>
      </c>
      <c r="CR468" s="240">
        <f t="shared" ca="1" si="945"/>
        <v>3.72496200978798E-4</v>
      </c>
      <c r="CS468" s="240">
        <f t="shared" ca="1" si="946"/>
        <v>-3.0065720651996407E-4</v>
      </c>
      <c r="CT468" s="240">
        <f t="shared" ca="1" si="947"/>
        <v>1.5069964737341577E-4</v>
      </c>
      <c r="CU468" s="240">
        <f t="shared" ca="1" si="948"/>
        <v>3.8413601031404875E-5</v>
      </c>
      <c r="CV468" s="240">
        <f t="shared" ca="1" si="949"/>
        <v>-2.1754599645155585E-4</v>
      </c>
      <c r="CW468" s="240">
        <f t="shared" ca="1" si="950"/>
        <v>3.4015428192914708E-4</v>
      </c>
      <c r="CX468" s="240">
        <f t="shared" ca="1" si="951"/>
        <v>-3.7438163490139797E-4</v>
      </c>
      <c r="CY468" s="240">
        <f t="shared" ca="1" si="952"/>
        <v>3.1133489854629024E-4</v>
      </c>
      <c r="CZ468" s="240">
        <f t="shared" ca="1" si="953"/>
        <v>-1.673952553051495E-4</v>
      </c>
      <c r="DA468" s="240">
        <f t="shared" ca="1" si="954"/>
        <v>-2.0038030517608379E-5</v>
      </c>
      <c r="DB468" s="240">
        <f t="shared" ca="1" si="955"/>
        <v>2.0226491466678902E-4</v>
      </c>
      <c r="DC468" s="240">
        <f t="shared" ca="1" si="956"/>
        <v>-3.3193811150096064E-4</v>
      </c>
      <c r="DD468" s="240">
        <f t="shared" ca="1" si="957"/>
        <v>3.7536515067356185E-4</v>
      </c>
      <c r="DE468" s="240">
        <f t="shared" ca="1" si="958"/>
        <v>-3.2126255753229616E-4</v>
      </c>
      <c r="DF468" s="240">
        <f t="shared" ca="1" si="959"/>
        <v>1.8368759340477945E-4</v>
      </c>
      <c r="DG468" s="240">
        <f t="shared" ca="1" si="960"/>
        <v>1.6141866331814453E-6</v>
      </c>
      <c r="DH468" s="240">
        <f t="shared" ca="1" si="961"/>
        <v>-1.8649655898628486E-4</v>
      </c>
      <c r="DI468" s="240">
        <f t="shared" ca="1" si="962"/>
        <v>3.2292227308781344E-4</v>
      </c>
      <c r="DJ468" s="240">
        <f t="shared" ca="1" si="963"/>
        <v>-3.7544437891964886E-4</v>
      </c>
      <c r="DK468" s="240">
        <f t="shared" ca="1" si="964"/>
        <v>3.3041626687794096E-4</v>
      </c>
      <c r="DL468" s="240">
        <f t="shared" ca="1" si="965"/>
        <v>-1.9953741200274552E-4</v>
      </c>
      <c r="DM468" s="240">
        <f t="shared" ca="1" si="966"/>
        <v>1.6813545968230874E-5</v>
      </c>
      <c r="DN468" s="240">
        <f t="shared" ca="1" si="967"/>
        <v>1.7027891675999479E-4</v>
      </c>
      <c r="DO468" s="240">
        <f t="shared" ca="1" si="968"/>
        <v>-3.1312848663415764E-4</v>
      </c>
      <c r="DP468" s="240">
        <f t="shared" ca="1" si="969"/>
        <v>3.7461912877187405E-4</v>
      </c>
      <c r="DQ468" s="240">
        <f t="shared" ca="1" si="970"/>
        <v>-3.3877397449561946E-4</v>
      </c>
      <c r="DR468" s="240">
        <f t="shared" ca="1" si="971"/>
        <v>2.1490652749778425E-4</v>
      </c>
      <c r="DS468" s="240">
        <f t="shared" ca="1" si="972"/>
        <v>-3.5200773264734323E-5</v>
      </c>
      <c r="DT468" s="240">
        <f t="shared" ca="1" si="973"/>
        <v>-1.5365105770857716E-4</v>
      </c>
      <c r="DU468" s="240">
        <f t="shared" ca="1" si="974"/>
        <v>3.0258034622938478E-4</v>
      </c>
      <c r="DV468" s="240">
        <f t="shared" ca="1" si="975"/>
        <v>-3.7289138833012866E-4</v>
      </c>
      <c r="DW468" s="240">
        <f t="shared" ca="1" si="976"/>
        <v>3.4631554593564308E-4</v>
      </c>
      <c r="DX468" s="240">
        <f t="shared" ca="1" si="977"/>
        <v>-2.2975791434450948E-4</v>
      </c>
      <c r="DY468" s="240">
        <f t="shared" ca="1" si="978"/>
        <v>5.3503198815198184E-5</v>
      </c>
      <c r="DZ468" s="240">
        <f t="shared" ca="1" si="979"/>
        <v>1.3665303980089669E-4</v>
      </c>
      <c r="EA468" s="240">
        <f t="shared" ca="1" si="980"/>
        <v>-2.9130326326762414E-4</v>
      </c>
      <c r="EB468" s="240">
        <f t="shared" ca="1" si="981"/>
        <v>3.7026531987246851E-4</v>
      </c>
      <c r="EC468" s="240">
        <f t="shared" ca="1" si="982"/>
        <v>-3.5302281289185646E-4</v>
      </c>
      <c r="ED468" s="240">
        <f t="shared" ca="1" si="983"/>
        <v>2.4405579425114526E-4</v>
      </c>
      <c r="EE468" s="240">
        <f t="shared" ca="1" si="984"/>
        <v>-7.1676730473389604E-5</v>
      </c>
      <c r="EF468" s="240">
        <f t="shared" ca="1" si="985"/>
        <v>-1.193258127509233E-4</v>
      </c>
      <c r="EG468" s="240">
        <f t="shared" ca="1" si="986"/>
        <v>2.7932440522951266E-4</v>
      </c>
      <c r="EH468" s="240">
        <f t="shared" ca="1" si="987"/>
        <v>-3.6674724982782011E-4</v>
      </c>
      <c r="EI468" s="240">
        <f t="shared" ca="1" si="988"/>
        <v>3.5887961697065934E-4</v>
      </c>
      <c r="EJ468" s="240">
        <f t="shared" ca="1" si="989"/>
        <v>-2.5776572237266762E-4</v>
      </c>
      <c r="EK468" s="240">
        <f t="shared" ca="1" si="990"/>
        <v>8.967758660975139E-5</v>
      </c>
      <c r="EL468" s="240">
        <f t="shared" ca="1" si="991"/>
        <v>1.017111193663462E-4</v>
      </c>
      <c r="EM468" s="240">
        <f t="shared" ca="1" si="992"/>
        <v>-2.6667263023326046E-4</v>
      </c>
      <c r="EN468" s="240">
        <f t="shared" ca="1" si="993"/>
        <v>3.6234565353507559E-4</v>
      </c>
      <c r="EO468" s="240">
        <f t="shared" ca="1" si="994"/>
        <v>-3.6387184861803867E-4</v>
      </c>
      <c r="EP468" s="240">
        <f t="shared" ca="1" si="995"/>
        <v>2.7085467029139878E-4</v>
      </c>
      <c r="EQ468" s="240">
        <f t="shared" ca="1" si="996"/>
        <v>-1.0746240158512059E-4</v>
      </c>
      <c r="ER468" s="240">
        <f t="shared" ca="1" si="997"/>
        <v>-8.3851394986373979E-5</v>
      </c>
      <c r="ES468" s="240">
        <f t="shared" ca="1" si="998"/>
        <v>2.5337841751302742E-4</v>
      </c>
      <c r="ET468" s="240">
        <f t="shared" ca="1" si="999"/>
        <v>-3.57071134825235E-4</v>
      </c>
      <c r="EU468" s="240">
        <f t="shared" ca="1" si="1000"/>
        <v>3.6798748111069242E-4</v>
      </c>
      <c r="EV468" s="240">
        <f t="shared" ca="1" si="1001"/>
        <v>-2.8329110558531585E-4</v>
      </c>
      <c r="EW468" s="240">
        <f t="shared" ca="1" si="1002"/>
        <v>1.2498833022247681E-4</v>
      </c>
      <c r="EX468" s="240">
        <f t="shared" ca="1" si="1003"/>
        <v>6.5789665251343883E-5</v>
      </c>
      <c r="EY468" s="240">
        <f t="shared" ca="1" si="1004"/>
        <v>-2.3947379399167772E-4</v>
      </c>
      <c r="EZ468" s="240">
        <f t="shared" ca="1" si="1005"/>
        <v>3.5093640047585586E-4</v>
      </c>
      <c r="FA468" s="240">
        <f t="shared" ca="1" si="1006"/>
        <v>-3.7121659952944931E-4</v>
      </c>
      <c r="FB468" s="240">
        <f t="shared" ca="1" si="1007"/>
        <v>2.9504506779250812E-4</v>
      </c>
      <c r="FC468" s="240">
        <f t="shared" ca="1" si="1008"/>
        <v>-1.4221315102466226E-4</v>
      </c>
      <c r="FD468" s="240">
        <f t="shared" ca="1" si="1009"/>
        <v>-4.7569442450250149E-5</v>
      </c>
      <c r="FE468" s="240">
        <f t="shared" ca="1" si="1010"/>
        <v>2.2499225712515846E-4</v>
      </c>
      <c r="FF468" s="240">
        <f t="shared" ca="1" si="1011"/>
        <v>-3.439562295993394E-4</v>
      </c>
      <c r="FG468" s="240">
        <f t="shared" ca="1" si="1012"/>
        <v>3.735514246452066E-4</v>
      </c>
      <c r="FH468" s="240">
        <f t="shared" ca="1" si="1013"/>
        <v>-3.0608824058850543E-4</v>
      </c>
      <c r="FI468" s="240">
        <f t="shared" ca="1" si="1014"/>
        <v>1.5909536788960864E-4</v>
      </c>
      <c r="FJ468" s="240">
        <f t="shared" ca="1" si="1015"/>
        <v>2.9234620695702814E-5</v>
      </c>
      <c r="FK468" s="240">
        <f t="shared" ca="1" si="1016"/>
        <v>-2.0996869420424736E-4</v>
      </c>
      <c r="FL468" s="240">
        <f t="shared" ca="1" si="1017"/>
        <v>3.3614743803871128E-4</v>
      </c>
      <c r="FM468" s="240">
        <f t="shared" ca="1" si="1018"/>
        <v>-3.7498633165975495E-4</v>
      </c>
      <c r="FN468" s="240">
        <f t="shared" ca="1" si="1019"/>
        <v>3.1639402000274903E-4</v>
      </c>
      <c r="FO468" s="240">
        <f t="shared" ca="1" si="1020"/>
        <v>-1.7559431007820083E-4</v>
      </c>
      <c r="FP468" s="240">
        <f t="shared" ca="1" si="1021"/>
        <v>-1.0829370179227916E-5</v>
      </c>
      <c r="FQ468" s="240">
        <f t="shared" ca="1" si="1022"/>
        <v>1.9443929830791307E-4</v>
      </c>
      <c r="FR468" s="240">
        <f t="shared" ca="1" si="1023"/>
        <v>-3.2752883785679989E-4</v>
      </c>
      <c r="FS468" s="240">
        <f t="shared" ca="1" si="1024"/>
        <v>3.7551786375641005E-4</v>
      </c>
      <c r="FT468" s="240">
        <f t="shared" ca="1" si="1025"/>
        <v>-3.2593757850996351E-4</v>
      </c>
      <c r="FU468" s="240">
        <f t="shared" ca="1" si="1026"/>
        <v>1.9167023019358827E-4</v>
      </c>
      <c r="FV468" s="240">
        <f t="shared" ca="1" si="1027"/>
        <v>-7.6019692385282875E-6</v>
      </c>
      <c r="FW468" s="240">
        <f t="shared" ca="1" si="1028"/>
        <v>-1.7844148111106553E-4</v>
      </c>
      <c r="FX468" s="240">
        <f t="shared" ca="1" si="1029"/>
        <v>3.1812119201636368E-4</v>
      </c>
      <c r="FY468" s="240">
        <f t="shared" ca="1" si="1030"/>
        <v>-3.7514474042779644E-4</v>
      </c>
      <c r="FZ468" s="240">
        <f t="shared" ca="1" si="1031"/>
        <v>3.3469592484179769E-4</v>
      </c>
      <c r="GA468" s="240">
        <f t="shared" ca="1" si="1032"/>
        <v>-2.0728439993609148E-4</v>
      </c>
      <c r="GB468" s="240">
        <f t="shared" ca="1" si="1033"/>
        <v>2.6014994846556248E-5</v>
      </c>
      <c r="GC468" s="240">
        <f t="shared" ca="1" si="1034"/>
        <v>1.6201378275661226E-4</v>
      </c>
      <c r="GD468" s="240">
        <f t="shared" ca="1" si="1035"/>
        <v>-3.0794716436023515E-4</v>
      </c>
      <c r="GE468" s="240">
        <f t="shared" ca="1" si="1036"/>
        <v>3.7386786056069253E-4</v>
      </c>
      <c r="GF468" s="240">
        <f t="shared" ca="1" si="1037"/>
        <v>-3.4264795937477739E-4</v>
      </c>
      <c r="GG468" s="240">
        <f t="shared" ca="1" si="1038"/>
        <v>2.2239920340317996E-4</v>
      </c>
      <c r="GH468" s="240">
        <f t="shared" ca="1" si="1039"/>
        <v>-4.4365348053333184E-5</v>
      </c>
      <c r="GI468" s="240">
        <f t="shared" ca="1" si="1040"/>
        <v>-1.4519577900876731E-4</v>
      </c>
      <c r="GJ468" s="240">
        <f t="shared" ca="1" si="1041"/>
        <v>2.9703126501216446E-4</v>
      </c>
      <c r="GK468" s="240">
        <f t="shared" ca="1" si="1042"/>
        <v>-3.7169030027054263E-4</v>
      </c>
      <c r="GL468" s="240">
        <f t="shared" ca="1" si="1043"/>
        <v>3.4977452496120728E-4</v>
      </c>
      <c r="GM468" s="240">
        <f t="shared" ca="1" si="1044"/>
        <v>-2.3697822770941759E-4</v>
      </c>
      <c r="GN468" s="240">
        <f t="shared" ca="1" si="1045"/>
        <v>6.2608821250704182E-5</v>
      </c>
      <c r="GO468" s="240">
        <f t="shared" ca="1" si="1046"/>
        <v>1.2802798591162218E-4</v>
      </c>
      <c r="GP468" s="240">
        <f t="shared" ca="1" si="1047"/>
        <v>-2.8539979132982614E-4</v>
      </c>
      <c r="GQ468" s="240">
        <f t="shared" ca="1" si="1048"/>
        <v>3.6861730549081657E-4</v>
      </c>
      <c r="GR468" s="240">
        <f t="shared" ca="1" si="1049"/>
        <v>-3.5605845308038313E-4</v>
      </c>
      <c r="GS468" s="240">
        <f t="shared" ca="1" si="1050"/>
        <v>2.5098635070826118E-4</v>
      </c>
      <c r="GT468" s="240">
        <f t="shared" ca="1" si="1051"/>
        <v>-8.0701464313797316E-5</v>
      </c>
      <c r="GU468" s="240">
        <f t="shared" ca="1" si="1052"/>
        <v>-1.1055176218250872E-4</v>
      </c>
      <c r="GV468" s="240">
        <f t="shared" ca="1" si="1053"/>
        <v>2.7308076455209083E-4</v>
      </c>
      <c r="GW468" s="240">
        <f t="shared" ca="1" si="1054"/>
        <v>-3.646562793351011E-4</v>
      </c>
      <c r="GX468" s="240">
        <f t="shared" ca="1" si="1055"/>
        <v>3.6148460519904401E-4</v>
      </c>
      <c r="GY468" s="240">
        <f t="shared" ca="1" si="1056"/>
        <v>-2.6438982560442453E-4</v>
      </c>
      <c r="GZ468" s="240">
        <f t="shared" ca="1" si="1057"/>
        <v>9.8599690480745208E-5</v>
      </c>
      <c r="HA468" s="240">
        <f t="shared" ca="1" si="1058"/>
        <v>9.2809209575107172E-5</v>
      </c>
      <c r="HB468" s="240">
        <f t="shared" ca="1" si="1059"/>
        <v>-2.6010386229351402E-4</v>
      </c>
      <c r="HC468" s="240">
        <f t="shared" ca="1" si="1060"/>
        <v>3.5981676426233809E-4</v>
      </c>
      <c r="HD468" s="240">
        <f t="shared" ca="1" si="1061"/>
        <v>-3.660399092414693E-4</v>
      </c>
      <c r="HE468" s="240">
        <f t="shared" ca="1" si="1062"/>
        <v>2.7715636225289373E-4</v>
      </c>
      <c r="HF468" s="240">
        <f t="shared" ca="1" si="1063"/>
        <v>-1.1626038135705291E-4</v>
      </c>
      <c r="HG468" s="240">
        <f t="shared" ca="1" si="1064"/>
        <v>-7.4843071452712699E-5</v>
      </c>
      <c r="HH468" s="240">
        <f t="shared" ca="1" si="1065"/>
        <v>2.4650034704826494E-4</v>
      </c>
      <c r="HI468" s="240">
        <f t="shared" ca="1" si="1066"/>
        <v>-3.5411041908825171E-4</v>
      </c>
      <c r="HJ468" s="240">
        <f t="shared" ca="1" si="1067"/>
        <v>3.697133910812231E-4</v>
      </c>
      <c r="HK468" s="240">
        <f t="shared" ca="1" si="1068"/>
        <v>-2.8925520494866604E-4</v>
      </c>
      <c r="HL468" s="240">
        <f t="shared" ca="1" si="1069"/>
        <v>1.3364099079142376E-4</v>
      </c>
      <c r="HM468" s="240">
        <f t="shared" ca="1" si="1070"/>
        <v>5.6696629815709907E-5</v>
      </c>
      <c r="HN468" s="240">
        <f t="shared" ca="1" si="1071"/>
        <v>-2.3230299087609676E-4</v>
      </c>
      <c r="HO468" s="240">
        <f t="shared" ca="1" si="1072"/>
        <v>3.4755099089817299E-4</v>
      </c>
      <c r="HP468" s="240">
        <f t="shared" ca="1" si="1073"/>
        <v>-3.7249620097879995E-4</v>
      </c>
      <c r="HQ468" s="240">
        <f t="shared" ca="1" si="1074"/>
        <v>3.0065720651995393E-4</v>
      </c>
      <c r="HR468" s="240">
        <f t="shared" ca="1" si="1075"/>
        <v>-1.5069964737341005E-4</v>
      </c>
      <c r="HS468" s="240">
        <f t="shared" ca="1" si="1076"/>
        <v>-3.8413601031400511E-5</v>
      </c>
      <c r="HT468" s="240">
        <f t="shared" ca="1" si="1077"/>
        <v>2.1754599645156962E-4</v>
      </c>
      <c r="HU468" s="240">
        <f t="shared" ca="1" si="1078"/>
        <v>-3.4015428192914969E-4</v>
      </c>
      <c r="HV468" s="240">
        <f t="shared" ca="1" si="1079"/>
        <v>3.7438163490139829E-4</v>
      </c>
      <c r="HW468" s="240">
        <f t="shared" ca="1" si="1080"/>
        <v>-3.1133489854627479E-4</v>
      </c>
      <c r="HX468" s="240">
        <f t="shared" ca="1" si="1081"/>
        <v>1.6739525530514392E-4</v>
      </c>
      <c r="HY468" s="240">
        <f t="shared" ca="1" si="1082"/>
        <v>2.0038030517614613E-5</v>
      </c>
      <c r="HZ468" s="240">
        <f t="shared" ca="1" si="1083"/>
        <v>-2.0226491466677633E-4</v>
      </c>
      <c r="IA468" s="240">
        <f t="shared" ca="1" si="1084"/>
        <v>3.3193811150096351E-4</v>
      </c>
      <c r="IB468" s="240">
        <f t="shared" ca="1" si="1085"/>
        <v>-3.7536515067356164E-4</v>
      </c>
      <c r="IC468" s="240">
        <f t="shared" ca="1" si="1086"/>
        <v>3.2126255753230396E-4</v>
      </c>
      <c r="ID468" s="240">
        <f t="shared" ca="1" si="1087"/>
        <v>-1.8368759340475538E-4</v>
      </c>
      <c r="IE468" s="240">
        <f t="shared" ca="1" si="1088"/>
        <v>-9.0260281618558517E-5</v>
      </c>
      <c r="IF468" s="240">
        <f t="shared" ca="1" si="1089"/>
        <v>1.8649655898627179E-4</v>
      </c>
      <c r="IG468" s="240">
        <f t="shared" ca="1" si="1090"/>
        <v>-3.2292227308782748E-4</v>
      </c>
      <c r="IH468" s="240">
        <f t="shared" ca="1" si="1091"/>
        <v>3.7544437891964897E-4</v>
      </c>
      <c r="II468" s="240">
        <f t="shared" ca="1" si="1092"/>
        <v>-3.3041626687793798E-4</v>
      </c>
      <c r="IJ468" s="240">
        <f t="shared" ca="1" si="1093"/>
        <v>1.9953741200272212E-4</v>
      </c>
      <c r="IK468" s="240">
        <f t="shared" ca="1" si="1094"/>
        <v>-1.681354596822464E-5</v>
      </c>
      <c r="IL468" s="240">
        <f t="shared" ca="1" si="1095"/>
        <v>-1.702789167600004E-4</v>
      </c>
      <c r="IM468" s="240">
        <f t="shared" ca="1" si="1096"/>
        <v>3.131284866341494E-4</v>
      </c>
      <c r="IN468" s="240">
        <f t="shared" ca="1" si="1097"/>
        <v>-3.7461912877187595E-4</v>
      </c>
      <c r="IO468" s="240">
        <f t="shared" ca="1" si="1098"/>
        <v>3.387739744956168E-4</v>
      </c>
      <c r="IP468" s="240">
        <f t="shared" ca="1" si="1099"/>
        <v>-2.1490652749779661E-4</v>
      </c>
      <c r="IQ468" s="240">
        <f t="shared" ca="1" si="1100"/>
        <v>3.5200773264706839E-5</v>
      </c>
      <c r="IR468" s="240">
        <f t="shared" ca="1" si="1101"/>
        <v>1.536510577085829E-4</v>
      </c>
      <c r="IS468" s="240">
        <f t="shared" ca="1" si="1102"/>
        <v>-3.0258034622937578E-4</v>
      </c>
      <c r="IT468" s="240">
        <f t="shared" ca="1" si="1103"/>
        <v>3.7289138833013192E-4</v>
      </c>
      <c r="IU468" s="240">
        <f t="shared" ca="1" si="1104"/>
        <v>-3.463155459356407E-4</v>
      </c>
      <c r="IV468" s="240">
        <f t="shared" ca="1" si="1105"/>
        <v>2.2975791434450452E-4</v>
      </c>
      <c r="IW468" s="240">
        <f t="shared" ca="1" si="1106"/>
        <v>-5.3503198815213119E-5</v>
      </c>
      <c r="IX468" s="240">
        <f t="shared" ca="1" si="1107"/>
        <v>-1.3665303980090257E-4</v>
      </c>
      <c r="IY468" s="240">
        <f t="shared" ca="1" si="1108"/>
        <v>2.913032632676281E-4</v>
      </c>
      <c r="IZ468" s="240">
        <f t="shared" ca="1" si="1109"/>
        <v>-3.7026531987246602E-4</v>
      </c>
      <c r="JA468" s="240">
        <f t="shared" ca="1" si="1110"/>
        <v>3.5302281289184708E-4</v>
      </c>
      <c r="JB468" s="240">
        <f t="shared" ca="1" si="1111"/>
        <v>-2.4405579425114049E-4</v>
      </c>
    </row>
    <row r="469" spans="2:262">
      <c r="B469" s="248">
        <v>108</v>
      </c>
      <c r="C469" s="247">
        <f t="shared" si="1112"/>
        <v>2.1093750000000014E-3</v>
      </c>
      <c r="D469" s="244">
        <f t="shared" ca="1" si="855"/>
        <v>11.51618614367314</v>
      </c>
      <c r="E469" s="243">
        <f ca="1">DJ361</f>
        <v>-0.48381385632686003</v>
      </c>
      <c r="F469" s="242">
        <v>108</v>
      </c>
      <c r="G469" s="240">
        <f t="shared" ca="1" si="856"/>
        <v>3.7349026963256631E-5</v>
      </c>
      <c r="H469" s="240">
        <f t="shared" ca="1" si="857"/>
        <v>1.2528400014891842E-4</v>
      </c>
      <c r="I469" s="240">
        <f t="shared" ca="1" si="858"/>
        <v>-2.5833027459116385E-4</v>
      </c>
      <c r="J469" s="240">
        <f t="shared" ca="1" si="859"/>
        <v>3.3036992462487542E-4</v>
      </c>
      <c r="K469" s="240">
        <f t="shared" ca="1" si="860"/>
        <v>-3.2439024866451793E-4</v>
      </c>
      <c r="L469" s="240">
        <f t="shared" ca="1" si="861"/>
        <v>2.4180339186410233E-4</v>
      </c>
      <c r="M469" s="240">
        <f t="shared" ca="1" si="862"/>
        <v>-1.021128574885012E-4</v>
      </c>
      <c r="N469" s="240">
        <f t="shared" ca="1" si="863"/>
        <v>-6.1692391099136575E-5</v>
      </c>
      <c r="O469" s="240">
        <f t="shared" ca="1" si="864"/>
        <v>2.109285206061488E-4</v>
      </c>
      <c r="P469" s="240">
        <f t="shared" ca="1" si="865"/>
        <v>-3.1035230406106979E-4</v>
      </c>
      <c r="Q469" s="240">
        <f t="shared" ca="1" si="866"/>
        <v>3.3648407217577822E-4</v>
      </c>
      <c r="R469" s="240">
        <f t="shared" ca="1" si="867"/>
        <v>-2.8315261267162118E-4</v>
      </c>
      <c r="S469" s="240">
        <f t="shared" ca="1" si="868"/>
        <v>1.629525481660146E-4</v>
      </c>
      <c r="T469" s="240">
        <f t="shared" ca="1" si="869"/>
        <v>-4.2700219430922659E-6</v>
      </c>
      <c r="U469" s="241">
        <f t="shared" ca="1" si="870"/>
        <v>-1.5542090186431817E-4</v>
      </c>
      <c r="V469" s="240">
        <f t="shared" ca="1" si="871"/>
        <v>2.7840801849977464E-4</v>
      </c>
      <c r="W469" s="240">
        <f t="shared" ca="1" si="872"/>
        <v>-3.3564700149576522E-4</v>
      </c>
      <c r="X469" s="240">
        <f t="shared" ca="1" si="873"/>
        <v>3.1362043736798479E-4</v>
      </c>
      <c r="Y469" s="240">
        <f t="shared" ca="1" si="874"/>
        <v>-2.1753006380234789E-4</v>
      </c>
      <c r="Z469" s="240">
        <f t="shared" ca="1" si="875"/>
        <v>7.0068340436706366E-5</v>
      </c>
      <c r="AA469" s="240">
        <f t="shared" ca="1" si="876"/>
        <v>9.3940545024885654E-5</v>
      </c>
      <c r="AB469" s="240">
        <f t="shared" ca="1" si="877"/>
        <v>-2.3576466892054972E-4</v>
      </c>
      <c r="AC469" s="240">
        <f t="shared" ca="1" si="878"/>
        <v>3.2191120478127741E-4</v>
      </c>
      <c r="AD469" s="240">
        <f t="shared" ca="1" si="879"/>
        <v>-3.3203600453666354E-4</v>
      </c>
      <c r="AE469" s="240">
        <f t="shared" ca="1" si="880"/>
        <v>2.6374802107902254E-4</v>
      </c>
      <c r="AF469" s="240">
        <f t="shared" ca="1" si="881"/>
        <v>-1.331739719021158E-4</v>
      </c>
      <c r="AG469" s="240">
        <f t="shared" ca="1" si="882"/>
        <v>-2.8850105722613711E-5</v>
      </c>
      <c r="AH469" s="240">
        <f t="shared" ca="1" si="883"/>
        <v>1.8406101533305802E-4</v>
      </c>
      <c r="AI469" s="240">
        <f t="shared" ca="1" si="884"/>
        <v>-2.9580454099692807E-4</v>
      </c>
      <c r="AJ469" s="240">
        <f t="shared" ca="1" si="885"/>
        <v>3.3769161425893559E-4</v>
      </c>
      <c r="AK469" s="240">
        <f t="shared" ca="1" si="886"/>
        <v>-2.9983028981722735E-4</v>
      </c>
      <c r="AL469" s="240">
        <f t="shared" ca="1" si="887"/>
        <v>1.9116180231214871E-4</v>
      </c>
      <c r="AM469" s="240">
        <f t="shared" ca="1" si="888"/>
        <v>-3.7349026963252538E-5</v>
      </c>
      <c r="AN469" s="240">
        <f t="shared" ca="1" si="889"/>
        <v>-1.2528400014891948E-4</v>
      </c>
      <c r="AO469" s="240">
        <f t="shared" ca="1" si="890"/>
        <v>2.5833027459116575E-4</v>
      </c>
      <c r="AP469" s="240">
        <f t="shared" ca="1" si="891"/>
        <v>-3.3036992462487542E-4</v>
      </c>
      <c r="AQ469" s="240">
        <f t="shared" ca="1" si="892"/>
        <v>3.2439024866451745E-4</v>
      </c>
      <c r="AR469" s="240">
        <f t="shared" ca="1" si="893"/>
        <v>-2.4180339186409989E-4</v>
      </c>
      <c r="AS469" s="240">
        <f t="shared" ca="1" si="894"/>
        <v>1.0211285748850125E-4</v>
      </c>
      <c r="AT469" s="240">
        <f t="shared" ca="1" si="895"/>
        <v>6.1692391099138879E-5</v>
      </c>
      <c r="AU469" s="240">
        <f t="shared" ca="1" si="896"/>
        <v>-2.1092852060615249E-4</v>
      </c>
      <c r="AV469" s="240">
        <f t="shared" ca="1" si="897"/>
        <v>3.1035230406107023E-4</v>
      </c>
      <c r="AW469" s="240">
        <f t="shared" ca="1" si="898"/>
        <v>-3.3648407217577801E-4</v>
      </c>
      <c r="AX469" s="240">
        <f t="shared" ca="1" si="899"/>
        <v>2.8315261267161857E-4</v>
      </c>
      <c r="AY469" s="240">
        <f t="shared" ca="1" si="900"/>
        <v>-1.6295254816601256E-4</v>
      </c>
      <c r="AZ469" s="240">
        <f t="shared" ca="1" si="901"/>
        <v>4.270021943089962E-6</v>
      </c>
      <c r="BA469" s="240">
        <f t="shared" ca="1" si="902"/>
        <v>1.5542090186431806E-4</v>
      </c>
      <c r="BB469" s="240">
        <f t="shared" ca="1" si="903"/>
        <v>-2.7840801849977594E-4</v>
      </c>
      <c r="BC469" s="240">
        <f t="shared" ca="1" si="904"/>
        <v>3.3564700149576576E-4</v>
      </c>
      <c r="BD469" s="240">
        <f t="shared" ca="1" si="905"/>
        <v>-3.1362043736798213E-4</v>
      </c>
      <c r="BE469" s="240">
        <f t="shared" ca="1" si="906"/>
        <v>2.1753006380234976E-4</v>
      </c>
      <c r="BF469" s="240">
        <f t="shared" ca="1" si="907"/>
        <v>-7.0068340436706448E-5</v>
      </c>
      <c r="BG469" s="240">
        <f t="shared" ca="1" si="908"/>
        <v>-9.3940545024887864E-5</v>
      </c>
      <c r="BH469" s="240">
        <f t="shared" ca="1" si="909"/>
        <v>2.3576466892055132E-4</v>
      </c>
      <c r="BI469" s="240">
        <f t="shared" ca="1" si="910"/>
        <v>-3.2191120478127882E-4</v>
      </c>
      <c r="BJ469" s="240">
        <f t="shared" ca="1" si="911"/>
        <v>3.320360045366623E-4</v>
      </c>
      <c r="BK469" s="240">
        <f t="shared" ca="1" si="912"/>
        <v>-2.6374802107902412E-4</v>
      </c>
      <c r="BL469" s="240">
        <f t="shared" ca="1" si="913"/>
        <v>1.3317397190211369E-4</v>
      </c>
      <c r="BM469" s="240">
        <f t="shared" ca="1" si="914"/>
        <v>2.8850105722616015E-5</v>
      </c>
      <c r="BN469" s="240">
        <f t="shared" ca="1" si="915"/>
        <v>-1.8406101533305995E-4</v>
      </c>
      <c r="BO469" s="240">
        <f t="shared" ca="1" si="916"/>
        <v>2.9580454099693149E-4</v>
      </c>
      <c r="BP469" s="240">
        <f t="shared" ca="1" si="917"/>
        <v>-3.3769161425893559E-4</v>
      </c>
      <c r="BQ469" s="240">
        <f t="shared" ca="1" si="918"/>
        <v>2.9983028981722632E-4</v>
      </c>
      <c r="BR469" s="240">
        <f t="shared" ca="1" si="919"/>
        <v>-1.9116180231214678E-4</v>
      </c>
      <c r="BS469" s="240">
        <f t="shared" ca="1" si="920"/>
        <v>3.7349026963250261E-5</v>
      </c>
      <c r="BT469" s="240">
        <f t="shared" ca="1" si="921"/>
        <v>1.2528400014892604E-4</v>
      </c>
      <c r="BU469" s="240">
        <f t="shared" ca="1" si="922"/>
        <v>-2.5833027459116413E-4</v>
      </c>
      <c r="BV469" s="240">
        <f t="shared" ca="1" si="923"/>
        <v>3.3036992462487591E-4</v>
      </c>
      <c r="BW469" s="240">
        <f t="shared" ca="1" si="924"/>
        <v>-3.243902486645168E-4</v>
      </c>
      <c r="BX469" s="240">
        <f t="shared" ca="1" si="925"/>
        <v>2.4180339186409826E-4</v>
      </c>
      <c r="BY469" s="240">
        <f t="shared" ca="1" si="926"/>
        <v>-1.0211285748849449E-4</v>
      </c>
      <c r="BZ469" s="240">
        <f t="shared" ca="1" si="927"/>
        <v>-6.1692391099136412E-5</v>
      </c>
      <c r="CA469" s="240">
        <f t="shared" ca="1" si="928"/>
        <v>2.1092852060615054E-4</v>
      </c>
      <c r="CB469" s="240">
        <f t="shared" ca="1" si="929"/>
        <v>-3.1035230406107115E-4</v>
      </c>
      <c r="CC469" s="240">
        <f t="shared" ca="1" si="930"/>
        <v>3.3648407217577779E-4</v>
      </c>
      <c r="CD469" s="240">
        <f t="shared" ca="1" si="931"/>
        <v>-2.8315261267161733E-4</v>
      </c>
      <c r="CE469" s="240">
        <f t="shared" ca="1" si="932"/>
        <v>1.629525481660063E-4</v>
      </c>
      <c r="CF469" s="240">
        <f t="shared" ca="1" si="933"/>
        <v>-4.2700219430924556E-6</v>
      </c>
      <c r="CG469" s="240">
        <f t="shared" ca="1" si="934"/>
        <v>-1.5542090186432012E-4</v>
      </c>
      <c r="CH469" s="240">
        <f t="shared" ca="1" si="935"/>
        <v>2.7840801849977724E-4</v>
      </c>
      <c r="CI469" s="240">
        <f t="shared" ca="1" si="936"/>
        <v>-3.3564700149576597E-4</v>
      </c>
      <c r="CJ469" s="240">
        <f t="shared" ca="1" si="937"/>
        <v>3.1362043736798126E-4</v>
      </c>
      <c r="CK469" s="240">
        <f t="shared" ca="1" si="938"/>
        <v>-2.1753006380234799E-4</v>
      </c>
      <c r="CL469" s="240">
        <f t="shared" ca="1" si="939"/>
        <v>7.0068340436704198E-5</v>
      </c>
      <c r="CM469" s="240">
        <f t="shared" ca="1" si="940"/>
        <v>9.39405450248901E-5</v>
      </c>
      <c r="CN469" s="240">
        <f t="shared" ca="1" si="941"/>
        <v>-2.35764668920553E-4</v>
      </c>
      <c r="CO469" s="240">
        <f t="shared" ca="1" si="942"/>
        <v>3.2191120478127953E-4</v>
      </c>
      <c r="CP469" s="240">
        <f t="shared" ca="1" si="943"/>
        <v>-3.3203600453666186E-4</v>
      </c>
      <c r="CQ469" s="240">
        <f t="shared" ca="1" si="944"/>
        <v>2.6374802107902271E-4</v>
      </c>
      <c r="CR469" s="240">
        <f t="shared" ca="1" si="945"/>
        <v>-1.3317397190211155E-4</v>
      </c>
      <c r="CS469" s="240">
        <f t="shared" ca="1" si="946"/>
        <v>-2.8850105722618319E-5</v>
      </c>
      <c r="CT469" s="240">
        <f t="shared" ca="1" si="947"/>
        <v>1.8406101533306193E-4</v>
      </c>
      <c r="CU469" s="240">
        <f t="shared" ca="1" si="948"/>
        <v>-2.9580454099693257E-4</v>
      </c>
      <c r="CV469" s="240">
        <f t="shared" ca="1" si="949"/>
        <v>3.3769161425893559E-4</v>
      </c>
      <c r="CW469" s="240">
        <f t="shared" ca="1" si="950"/>
        <v>-2.9983028981722529E-4</v>
      </c>
      <c r="CX469" s="240">
        <f t="shared" ca="1" si="951"/>
        <v>1.9116180231214488E-4</v>
      </c>
      <c r="CY469" s="240">
        <f t="shared" ca="1" si="952"/>
        <v>-3.7349026963247957E-5</v>
      </c>
      <c r="CZ469" s="240">
        <f t="shared" ca="1" si="953"/>
        <v>-1.2528400014892818E-4</v>
      </c>
      <c r="DA469" s="240">
        <f t="shared" ca="1" si="954"/>
        <v>2.5833027459117182E-4</v>
      </c>
      <c r="DB469" s="240">
        <f t="shared" ca="1" si="955"/>
        <v>-3.3036992462487841E-4</v>
      </c>
      <c r="DC469" s="240">
        <f t="shared" ca="1" si="956"/>
        <v>3.2439024866451349E-4</v>
      </c>
      <c r="DD469" s="240">
        <f t="shared" ca="1" si="957"/>
        <v>-2.4180339186410336E-4</v>
      </c>
      <c r="DE469" s="240">
        <f t="shared" ca="1" si="958"/>
        <v>1.0211285748850146E-4</v>
      </c>
      <c r="DF469" s="240">
        <f t="shared" ca="1" si="959"/>
        <v>6.1692391099138689E-5</v>
      </c>
      <c r="DG469" s="240">
        <f t="shared" ca="1" si="960"/>
        <v>-2.1092852060615236E-4</v>
      </c>
      <c r="DH469" s="240">
        <f t="shared" ca="1" si="961"/>
        <v>3.1035230406107207E-4</v>
      </c>
      <c r="DI469" s="240">
        <f t="shared" ca="1" si="962"/>
        <v>-3.3648407217577757E-4</v>
      </c>
      <c r="DJ469" s="240">
        <f t="shared" ca="1" si="963"/>
        <v>2.8315261267161608E-4</v>
      </c>
      <c r="DK469" s="240">
        <f t="shared" ca="1" si="964"/>
        <v>-1.629525481660043E-4</v>
      </c>
      <c r="DL469" s="240">
        <f t="shared" ca="1" si="965"/>
        <v>4.2700219430805565E-6</v>
      </c>
      <c r="DM469" s="240">
        <f t="shared" ca="1" si="966"/>
        <v>1.5542090186433069E-4</v>
      </c>
      <c r="DN469" s="240">
        <f t="shared" ca="1" si="967"/>
        <v>-2.7840801849978402E-4</v>
      </c>
      <c r="DO469" s="240">
        <f t="shared" ca="1" si="968"/>
        <v>3.3564700149576516E-4</v>
      </c>
      <c r="DP469" s="240">
        <f t="shared" ca="1" si="969"/>
        <v>-3.1362043736798398E-4</v>
      </c>
      <c r="DQ469" s="240">
        <f t="shared" ca="1" si="970"/>
        <v>2.1753006380234623E-4</v>
      </c>
      <c r="DR469" s="240">
        <f t="shared" ca="1" si="971"/>
        <v>-7.0068340436701921E-5</v>
      </c>
      <c r="DS469" s="240">
        <f t="shared" ca="1" si="972"/>
        <v>-9.3940545024892322E-5</v>
      </c>
      <c r="DT469" s="240">
        <f t="shared" ca="1" si="973"/>
        <v>2.3576466892055465E-4</v>
      </c>
      <c r="DU469" s="240">
        <f t="shared" ca="1" si="974"/>
        <v>-3.2191120478128018E-4</v>
      </c>
      <c r="DV469" s="240">
        <f t="shared" ca="1" si="975"/>
        <v>3.3203600453666143E-4</v>
      </c>
      <c r="DW469" s="240">
        <f t="shared" ca="1" si="976"/>
        <v>-2.6374802107901522E-4</v>
      </c>
      <c r="DX469" s="240">
        <f t="shared" ca="1" si="977"/>
        <v>1.3317397190210062E-4</v>
      </c>
      <c r="DY469" s="240">
        <f t="shared" ca="1" si="978"/>
        <v>2.8850105722611082E-5</v>
      </c>
      <c r="DZ469" s="240">
        <f t="shared" ca="1" si="979"/>
        <v>-1.840610153330558E-4</v>
      </c>
      <c r="EA469" s="240">
        <f t="shared" ca="1" si="980"/>
        <v>2.9580454099692905E-4</v>
      </c>
      <c r="EB469" s="240">
        <f t="shared" ca="1" si="981"/>
        <v>-3.3769161425893564E-4</v>
      </c>
      <c r="EC469" s="240">
        <f t="shared" ca="1" si="982"/>
        <v>2.9983028981722421E-4</v>
      </c>
      <c r="ED469" s="240">
        <f t="shared" ca="1" si="983"/>
        <v>-1.9116180231214296E-4</v>
      </c>
      <c r="EE469" s="240">
        <f t="shared" ca="1" si="984"/>
        <v>3.7349026963245653E-5</v>
      </c>
      <c r="EF469" s="240">
        <f t="shared" ca="1" si="985"/>
        <v>1.2528400014893035E-4</v>
      </c>
      <c r="EG469" s="240">
        <f t="shared" ca="1" si="986"/>
        <v>-2.5833027459117334E-4</v>
      </c>
      <c r="EH469" s="240">
        <f t="shared" ca="1" si="987"/>
        <v>3.3036992462487889E-4</v>
      </c>
      <c r="EI469" s="240">
        <f t="shared" ca="1" si="988"/>
        <v>-3.2439024866451284E-4</v>
      </c>
      <c r="EJ469" s="240">
        <f t="shared" ca="1" si="989"/>
        <v>2.4180339186410173E-4</v>
      </c>
      <c r="EK469" s="240">
        <f t="shared" ca="1" si="990"/>
        <v>-1.0211285748849923E-4</v>
      </c>
      <c r="EL469" s="240">
        <f t="shared" ca="1" si="991"/>
        <v>-6.169239109914102E-5</v>
      </c>
      <c r="EM469" s="240">
        <f t="shared" ca="1" si="992"/>
        <v>2.1092852060615414E-4</v>
      </c>
      <c r="EN469" s="240">
        <f t="shared" ca="1" si="993"/>
        <v>-3.1035230406107299E-4</v>
      </c>
      <c r="EO469" s="240">
        <f t="shared" ca="1" si="994"/>
        <v>3.3648407217577741E-4</v>
      </c>
      <c r="EP469" s="240">
        <f t="shared" ca="1" si="995"/>
        <v>-2.8315261267161478E-4</v>
      </c>
      <c r="EQ469" s="240">
        <f t="shared" ca="1" si="996"/>
        <v>1.6295254816600226E-4</v>
      </c>
      <c r="ER469" s="240">
        <f t="shared" ca="1" si="997"/>
        <v>-4.2700219430782255E-6</v>
      </c>
      <c r="ES469" s="240">
        <f t="shared" ca="1" si="998"/>
        <v>-1.5542090186433275E-4</v>
      </c>
      <c r="ET469" s="240">
        <f t="shared" ca="1" si="999"/>
        <v>2.7840801849977447E-4</v>
      </c>
      <c r="EU469" s="240">
        <f t="shared" ca="1" si="1000"/>
        <v>-3.3564700149576543E-4</v>
      </c>
      <c r="EV469" s="240">
        <f t="shared" ca="1" si="1001"/>
        <v>3.1362043736798311E-4</v>
      </c>
      <c r="EW469" s="240">
        <f t="shared" ca="1" si="1002"/>
        <v>-2.1753006380234444E-4</v>
      </c>
      <c r="EX469" s="240">
        <f t="shared" ca="1" si="1003"/>
        <v>7.0068340436699658E-5</v>
      </c>
      <c r="EY469" s="240">
        <f t="shared" ca="1" si="1004"/>
        <v>9.3940545024894559E-5</v>
      </c>
      <c r="EZ469" s="240">
        <f t="shared" ca="1" si="1005"/>
        <v>-2.3576466892055633E-4</v>
      </c>
      <c r="FA469" s="240">
        <f t="shared" ca="1" si="1006"/>
        <v>3.2191120478128088E-4</v>
      </c>
      <c r="FB469" s="240">
        <f t="shared" ca="1" si="1007"/>
        <v>-3.3203600453666105E-4</v>
      </c>
      <c r="FC469" s="240">
        <f t="shared" ca="1" si="1008"/>
        <v>2.6374802107901376E-4</v>
      </c>
      <c r="FD469" s="240">
        <f t="shared" ca="1" si="1009"/>
        <v>-1.3317397190209845E-4</v>
      </c>
      <c r="FE469" s="240">
        <f t="shared" ca="1" si="1010"/>
        <v>-2.8850105722613359E-5</v>
      </c>
      <c r="FF469" s="240">
        <f t="shared" ca="1" si="1011"/>
        <v>1.8406101533305775E-4</v>
      </c>
      <c r="FG469" s="240">
        <f t="shared" ca="1" si="1012"/>
        <v>-2.9580454099693019E-4</v>
      </c>
      <c r="FH469" s="240">
        <f t="shared" ca="1" si="1013"/>
        <v>3.3769161425893564E-4</v>
      </c>
      <c r="FI469" s="240">
        <f t="shared" ca="1" si="1014"/>
        <v>-2.9983028981722312E-4</v>
      </c>
      <c r="FJ469" s="240">
        <f t="shared" ca="1" si="1015"/>
        <v>1.9116180231214106E-4</v>
      </c>
      <c r="FK469" s="240">
        <f t="shared" ca="1" si="1016"/>
        <v>-3.7349026963243349E-5</v>
      </c>
      <c r="FL469" s="240">
        <f t="shared" ca="1" si="1017"/>
        <v>-1.2528400014893249E-4</v>
      </c>
      <c r="FM469" s="240">
        <f t="shared" ca="1" si="1018"/>
        <v>2.5833027459117486E-4</v>
      </c>
      <c r="FN469" s="240">
        <f t="shared" ca="1" si="1019"/>
        <v>-3.3036992462487933E-4</v>
      </c>
      <c r="FO469" s="240">
        <f t="shared" ca="1" si="1020"/>
        <v>3.2439024866451219E-4</v>
      </c>
      <c r="FP469" s="240">
        <f t="shared" ca="1" si="1021"/>
        <v>-2.418033918641001E-4</v>
      </c>
      <c r="FQ469" s="240">
        <f t="shared" ca="1" si="1022"/>
        <v>1.0211285748849702E-4</v>
      </c>
      <c r="FR469" s="240">
        <f t="shared" ca="1" si="1023"/>
        <v>6.1692391099143243E-5</v>
      </c>
      <c r="FS469" s="240">
        <f t="shared" ca="1" si="1024"/>
        <v>-2.1092852060615599E-4</v>
      </c>
      <c r="FT469" s="240">
        <f t="shared" ca="1" si="1025"/>
        <v>3.1035230406107386E-4</v>
      </c>
      <c r="FU469" s="240">
        <f t="shared" ca="1" si="1026"/>
        <v>-3.3648407217577725E-4</v>
      </c>
      <c r="FV469" s="240">
        <f t="shared" ca="1" si="1027"/>
        <v>2.8315261267161353E-4</v>
      </c>
      <c r="FW469" s="240">
        <f t="shared" ca="1" si="1028"/>
        <v>-1.6295254816600023E-4</v>
      </c>
      <c r="FX469" s="240">
        <f t="shared" ca="1" si="1029"/>
        <v>4.2700219430758944E-6</v>
      </c>
      <c r="FY469" s="240">
        <f t="shared" ca="1" si="1030"/>
        <v>1.5542090186433481E-4</v>
      </c>
      <c r="FZ469" s="240">
        <f t="shared" ca="1" si="1031"/>
        <v>-2.7840801849978662E-4</v>
      </c>
      <c r="GA469" s="240">
        <f t="shared" ca="1" si="1032"/>
        <v>3.356470014957657E-4</v>
      </c>
      <c r="GB469" s="240">
        <f t="shared" ca="1" si="1033"/>
        <v>-3.1362043736798229E-4</v>
      </c>
      <c r="GC469" s="240">
        <f t="shared" ca="1" si="1034"/>
        <v>2.1753006380234271E-4</v>
      </c>
      <c r="GD469" s="240">
        <f t="shared" ca="1" si="1035"/>
        <v>-7.0068340436697408E-5</v>
      </c>
      <c r="GE469" s="240">
        <f t="shared" ca="1" si="1036"/>
        <v>-9.3940545024896768E-5</v>
      </c>
      <c r="GF469" s="240">
        <f t="shared" ca="1" si="1037"/>
        <v>2.3576466892055798E-4</v>
      </c>
      <c r="GG469" s="240">
        <f t="shared" ca="1" si="1038"/>
        <v>-3.2191120478128159E-4</v>
      </c>
      <c r="GH469" s="240">
        <f t="shared" ca="1" si="1039"/>
        <v>3.3203600453666056E-4</v>
      </c>
      <c r="GI469" s="240">
        <f t="shared" ca="1" si="1040"/>
        <v>-2.637480210790123E-4</v>
      </c>
      <c r="GJ469" s="240">
        <f t="shared" ca="1" si="1041"/>
        <v>1.3317397190209634E-4</v>
      </c>
      <c r="GK469" s="240">
        <f t="shared" ca="1" si="1042"/>
        <v>2.885010572261569E-5</v>
      </c>
      <c r="GL469" s="240">
        <f t="shared" ca="1" si="1043"/>
        <v>-1.840610153330597E-4</v>
      </c>
      <c r="GM469" s="240">
        <f t="shared" ca="1" si="1044"/>
        <v>2.9580454099693127E-4</v>
      </c>
      <c r="GN469" s="240">
        <f t="shared" ca="1" si="1045"/>
        <v>-3.376916142589357E-4</v>
      </c>
      <c r="GO469" s="240">
        <f t="shared" ca="1" si="1046"/>
        <v>2.9983028981722204E-4</v>
      </c>
      <c r="GP469" s="240">
        <f t="shared" ca="1" si="1047"/>
        <v>-1.9116180231213914E-4</v>
      </c>
      <c r="GQ469" s="240">
        <f t="shared" ca="1" si="1048"/>
        <v>3.7349026963241045E-5</v>
      </c>
      <c r="GR469" s="240">
        <f t="shared" ca="1" si="1049"/>
        <v>1.2528400014893466E-4</v>
      </c>
      <c r="GS469" s="240">
        <f t="shared" ca="1" si="1050"/>
        <v>-2.5833027459117632E-4</v>
      </c>
      <c r="GT469" s="240">
        <f t="shared" ca="1" si="1051"/>
        <v>3.3036992462487987E-4</v>
      </c>
      <c r="GU469" s="240">
        <f t="shared" ca="1" si="1052"/>
        <v>-3.2439024866451154E-4</v>
      </c>
      <c r="GV469" s="240">
        <f t="shared" ca="1" si="1053"/>
        <v>2.4180339186408509E-4</v>
      </c>
      <c r="GW469" s="240">
        <f t="shared" ca="1" si="1054"/>
        <v>-1.0211285748847651E-4</v>
      </c>
      <c r="GX469" s="240">
        <f t="shared" ca="1" si="1055"/>
        <v>-6.1692391099164412E-5</v>
      </c>
      <c r="GY469" s="240">
        <f t="shared" ca="1" si="1056"/>
        <v>2.1092852060617274E-4</v>
      </c>
      <c r="GZ469" s="240">
        <f t="shared" ca="1" si="1057"/>
        <v>-3.1035230406108237E-4</v>
      </c>
      <c r="HA469" s="240">
        <f t="shared" ca="1" si="1058"/>
        <v>3.3648407217577866E-4</v>
      </c>
      <c r="HB469" s="240">
        <f t="shared" ca="1" si="1059"/>
        <v>-2.8315261267162275E-4</v>
      </c>
      <c r="HC469" s="240">
        <f t="shared" ca="1" si="1060"/>
        <v>1.6295254816601503E-4</v>
      </c>
      <c r="HD469" s="240">
        <f t="shared" ca="1" si="1061"/>
        <v>-4.2700219430927809E-6</v>
      </c>
      <c r="HE469" s="240">
        <f t="shared" ca="1" si="1062"/>
        <v>-1.554209018643198E-4</v>
      </c>
      <c r="HF469" s="240">
        <f t="shared" ca="1" si="1063"/>
        <v>2.7840801849977708E-4</v>
      </c>
      <c r="HG469" s="240">
        <f t="shared" ca="1" si="1064"/>
        <v>-3.3564700149576592E-4</v>
      </c>
      <c r="HH469" s="240">
        <f t="shared" ca="1" si="1065"/>
        <v>3.1362043736798137E-4</v>
      </c>
      <c r="HI469" s="240">
        <f t="shared" ca="1" si="1066"/>
        <v>-2.1753006380234092E-4</v>
      </c>
      <c r="HJ469" s="240">
        <f t="shared" ca="1" si="1067"/>
        <v>7.0068340436695131E-5</v>
      </c>
      <c r="HK469" s="240">
        <f t="shared" ca="1" si="1068"/>
        <v>9.394054502489899E-5</v>
      </c>
      <c r="HL469" s="240">
        <f t="shared" ca="1" si="1069"/>
        <v>-2.3576466892055964E-4</v>
      </c>
      <c r="HM469" s="240">
        <f t="shared" ca="1" si="1070"/>
        <v>3.2191120478128235E-4</v>
      </c>
      <c r="HN469" s="240">
        <f t="shared" ca="1" si="1071"/>
        <v>-3.3203600453666018E-4</v>
      </c>
      <c r="HO469" s="240">
        <f t="shared" ca="1" si="1072"/>
        <v>2.6374802107901089E-4</v>
      </c>
      <c r="HP469" s="240">
        <f t="shared" ca="1" si="1073"/>
        <v>-1.3317397190209423E-4</v>
      </c>
      <c r="HQ469" s="240">
        <f t="shared" ca="1" si="1074"/>
        <v>-2.8850105722637103E-5</v>
      </c>
      <c r="HR469" s="240">
        <f t="shared" ca="1" si="1075"/>
        <v>1.8406101533307776E-4</v>
      </c>
      <c r="HS469" s="240">
        <f t="shared" ca="1" si="1076"/>
        <v>-2.9580454099694168E-4</v>
      </c>
      <c r="HT469" s="240">
        <f t="shared" ca="1" si="1077"/>
        <v>3.3769161425893597E-4</v>
      </c>
      <c r="HU469" s="240">
        <f t="shared" ca="1" si="1078"/>
        <v>-2.9983028981721217E-4</v>
      </c>
      <c r="HV469" s="240">
        <f t="shared" ca="1" si="1079"/>
        <v>1.9116180231212141E-4</v>
      </c>
      <c r="HW469" s="240">
        <f t="shared" ca="1" si="1080"/>
        <v>-3.7349026963257823E-5</v>
      </c>
      <c r="HX469" s="240">
        <f t="shared" ca="1" si="1081"/>
        <v>-1.2528400014891899E-4</v>
      </c>
      <c r="HY469" s="240">
        <f t="shared" ca="1" si="1082"/>
        <v>2.5833027459116543E-4</v>
      </c>
      <c r="HZ469" s="240">
        <f t="shared" ca="1" si="1083"/>
        <v>-3.3036992462487635E-4</v>
      </c>
      <c r="IA469" s="240">
        <f t="shared" ca="1" si="1084"/>
        <v>3.2439024866451631E-4</v>
      </c>
      <c r="IB469" s="240">
        <f t="shared" ca="1" si="1085"/>
        <v>-2.4180339186409688E-4</v>
      </c>
      <c r="IC469" s="240">
        <f t="shared" ca="1" si="1086"/>
        <v>1.0211285748849261E-4</v>
      </c>
      <c r="ID469" s="240">
        <f t="shared" ca="1" si="1087"/>
        <v>6.1692391099147823E-5</v>
      </c>
      <c r="IE469" s="240">
        <f t="shared" ca="1" si="1088"/>
        <v>-7.5749289339404604E-5</v>
      </c>
      <c r="IF469" s="240">
        <f t="shared" ca="1" si="1089"/>
        <v>3.103523040610757E-4</v>
      </c>
      <c r="IG469" s="240">
        <f t="shared" ca="1" si="1090"/>
        <v>-3.3648407217577682E-4</v>
      </c>
      <c r="IH469" s="240">
        <f t="shared" ca="1" si="1091"/>
        <v>2.8315261267161098E-4</v>
      </c>
      <c r="II469" s="240">
        <f t="shared" ca="1" si="1092"/>
        <v>-1.6295254816599619E-4</v>
      </c>
      <c r="IJ469" s="240">
        <f t="shared" ca="1" si="1093"/>
        <v>4.2700219430712595E-6</v>
      </c>
      <c r="IK469" s="240">
        <f t="shared" ca="1" si="1094"/>
        <v>1.5542090186433888E-4</v>
      </c>
      <c r="IL469" s="240">
        <f t="shared" ca="1" si="1095"/>
        <v>-2.7840801849978927E-4</v>
      </c>
      <c r="IM469" s="240">
        <f t="shared" ca="1" si="1096"/>
        <v>3.3564700149576836E-4</v>
      </c>
      <c r="IN469" s="240">
        <f t="shared" ca="1" si="1097"/>
        <v>-3.136204373679734E-4</v>
      </c>
      <c r="IO469" s="240">
        <f t="shared" ca="1" si="1098"/>
        <v>2.1753006380232444E-4</v>
      </c>
      <c r="IP469" s="240">
        <f t="shared" ca="1" si="1099"/>
        <v>-7.0068340436674084E-5</v>
      </c>
      <c r="IQ469" s="240">
        <f t="shared" ca="1" si="1100"/>
        <v>-9.3940545024919685E-5</v>
      </c>
      <c r="IR469" s="240">
        <f t="shared" ca="1" si="1101"/>
        <v>2.3576466892054758E-4</v>
      </c>
      <c r="IS469" s="240">
        <f t="shared" ca="1" si="1102"/>
        <v>-3.219112047812772E-4</v>
      </c>
      <c r="IT469" s="240">
        <f t="shared" ca="1" si="1103"/>
        <v>3.3203600453666322E-4</v>
      </c>
      <c r="IU469" s="240">
        <f t="shared" ca="1" si="1104"/>
        <v>-2.637480210790214E-4</v>
      </c>
      <c r="IV469" s="240">
        <f t="shared" ca="1" si="1105"/>
        <v>1.3317397190210973E-4</v>
      </c>
      <c r="IW469" s="240">
        <f t="shared" ca="1" si="1106"/>
        <v>2.8850105722620298E-5</v>
      </c>
      <c r="IX469" s="240">
        <f t="shared" ca="1" si="1107"/>
        <v>-1.8406101533306361E-4</v>
      </c>
      <c r="IY469" s="240">
        <f t="shared" ca="1" si="1108"/>
        <v>2.9580454099693349E-4</v>
      </c>
      <c r="IZ469" s="240">
        <f t="shared" ca="1" si="1109"/>
        <v>-3.3769161425893575E-4</v>
      </c>
      <c r="JA469" s="240">
        <f t="shared" ca="1" si="1110"/>
        <v>2.9983028981721987E-4</v>
      </c>
      <c r="JB469" s="240">
        <f t="shared" ca="1" si="1111"/>
        <v>-1.9116180231213532E-4</v>
      </c>
    </row>
    <row r="470" spans="2:262">
      <c r="B470" s="248">
        <v>109</v>
      </c>
      <c r="C470" s="247">
        <f t="shared" si="1112"/>
        <v>2.1289062500000015E-3</v>
      </c>
      <c r="D470" s="244">
        <f t="shared" ca="1" si="855"/>
        <v>11.521415506759435</v>
      </c>
      <c r="E470" s="243">
        <f ca="1">DK361</f>
        <v>-0.47858449324056518</v>
      </c>
      <c r="F470" s="242">
        <v>109</v>
      </c>
      <c r="G470" s="240">
        <f t="shared" ca="1" si="856"/>
        <v>-1.7010894144416055E-5</v>
      </c>
      <c r="H470" s="240">
        <f t="shared" ca="1" si="857"/>
        <v>8.7218721976447828E-5</v>
      </c>
      <c r="I470" s="240">
        <f t="shared" ca="1" si="858"/>
        <v>-1.3880086983274109E-4</v>
      </c>
      <c r="J470" s="240">
        <f t="shared" ca="1" si="859"/>
        <v>1.6074189794691165E-4</v>
      </c>
      <c r="K470" s="240">
        <f t="shared" ca="1" si="860"/>
        <v>-1.4835626910020104E-4</v>
      </c>
      <c r="L470" s="240">
        <f t="shared" ca="1" si="861"/>
        <v>1.0428895164308977E-4</v>
      </c>
      <c r="M470" s="240">
        <f t="shared" ca="1" si="862"/>
        <v>-3.7950582807422732E-5</v>
      </c>
      <c r="N470" s="240">
        <f t="shared" ca="1" si="863"/>
        <v>-3.6492186026844335E-5</v>
      </c>
      <c r="O470" s="240">
        <f t="shared" ca="1" si="864"/>
        <v>1.0314199753327231E-4</v>
      </c>
      <c r="P470" s="240">
        <f t="shared" ca="1" si="865"/>
        <v>-1.4776569131428916E-4</v>
      </c>
      <c r="Q470" s="240">
        <f t="shared" ca="1" si="866"/>
        <v>1.6083381519648406E-4</v>
      </c>
      <c r="R470" s="240">
        <f t="shared" ca="1" si="867"/>
        <v>-1.3955565306068667E-4</v>
      </c>
      <c r="S470" s="240">
        <f t="shared" ca="1" si="868"/>
        <v>8.8475186169547791E-5</v>
      </c>
      <c r="T470" s="240">
        <f t="shared" ca="1" si="869"/>
        <v>-1.8500719618187416E-5</v>
      </c>
      <c r="U470" s="241">
        <f t="shared" ca="1" si="870"/>
        <v>-5.5424601464407545E-5</v>
      </c>
      <c r="V470" s="240">
        <f t="shared" ca="1" si="871"/>
        <v>1.1751392144235914E-4</v>
      </c>
      <c r="W470" s="240">
        <f t="shared" ca="1" si="872"/>
        <v>-1.5450797925778401E-4</v>
      </c>
      <c r="X470" s="240">
        <f t="shared" ca="1" si="873"/>
        <v>1.585066421609712E-4</v>
      </c>
      <c r="Y470" s="240">
        <f t="shared" ca="1" si="874"/>
        <v>-1.2865599010037813E-4</v>
      </c>
      <c r="Z470" s="240">
        <f t="shared" ca="1" si="875"/>
        <v>7.133067154308428E-5</v>
      </c>
      <c r="AA470" s="240">
        <f t="shared" ca="1" si="876"/>
        <v>1.2274116146224391E-6</v>
      </c>
      <c r="AB470" s="240">
        <f t="shared" ca="1" si="877"/>
        <v>-7.3523379306585063E-5</v>
      </c>
      <c r="AC470" s="240">
        <f t="shared" ca="1" si="878"/>
        <v>1.3011832659069118E-4</v>
      </c>
      <c r="AD470" s="240">
        <f t="shared" ca="1" si="879"/>
        <v>-1.5892632337681577E-4</v>
      </c>
      <c r="AE470" s="240">
        <f t="shared" ca="1" si="880"/>
        <v>1.5379538168896589E-4</v>
      </c>
      <c r="AF470" s="240">
        <f t="shared" ca="1" si="881"/>
        <v>-1.1582122129563243E-4</v>
      </c>
      <c r="AG470" s="240">
        <f t="shared" ca="1" si="882"/>
        <v>5.3113277221838609E-5</v>
      </c>
      <c r="AH470" s="240">
        <f t="shared" ca="1" si="883"/>
        <v>2.0937081434271605E-5</v>
      </c>
      <c r="AI470" s="240">
        <f t="shared" ca="1" si="884"/>
        <v>-9.0516297088240278E-5</v>
      </c>
      <c r="AJ470" s="240">
        <f t="shared" ca="1" si="885"/>
        <v>1.4076563099262517E-4</v>
      </c>
      <c r="AK470" s="240">
        <f t="shared" ca="1" si="886"/>
        <v>-1.6095426766322803E-4</v>
      </c>
      <c r="AL470" s="240">
        <f t="shared" ca="1" si="887"/>
        <v>1.4677089552321998E-4</v>
      </c>
      <c r="AM470" s="240">
        <f t="shared" ca="1" si="888"/>
        <v>-1.0124439351590788E-4</v>
      </c>
      <c r="AN470" s="240">
        <f t="shared" ca="1" si="889"/>
        <v>3.4097009773200921E-5</v>
      </c>
      <c r="AO470" s="240">
        <f t="shared" ca="1" si="890"/>
        <v>4.0331838060857667E-5</v>
      </c>
      <c r="AP470" s="240">
        <f t="shared" ca="1" si="891"/>
        <v>-1.061477655088836E-4</v>
      </c>
      <c r="AQ470" s="240">
        <f t="shared" ca="1" si="892"/>
        <v>1.4929568927941802E-4</v>
      </c>
      <c r="AR470" s="240">
        <f t="shared" ca="1" si="893"/>
        <v>-1.6056130994733788E-4</v>
      </c>
      <c r="AS470" s="240">
        <f t="shared" ca="1" si="894"/>
        <v>1.3753883847407642E-4</v>
      </c>
      <c r="AT470" s="240">
        <f t="shared" ca="1" si="895"/>
        <v>-8.5144755819163221E-5</v>
      </c>
      <c r="AU470" s="240">
        <f t="shared" ca="1" si="896"/>
        <v>1.4567891559991847E-5</v>
      </c>
      <c r="AV470" s="240">
        <f t="shared" ca="1" si="897"/>
        <v>5.9119966302031691E-5</v>
      </c>
      <c r="AW470" s="240">
        <f t="shared" ca="1" si="898"/>
        <v>-1.2018267273366108E-4</v>
      </c>
      <c r="AX470" s="240">
        <f t="shared" ca="1" si="899"/>
        <v>1.5558020143463541E-4</v>
      </c>
      <c r="AY470" s="240">
        <f t="shared" ca="1" si="900"/>
        <v>-1.5775336067895798E-4</v>
      </c>
      <c r="AZ470" s="240">
        <f t="shared" ca="1" si="901"/>
        <v>1.2623806927277822E-4</v>
      </c>
      <c r="BA470" s="240">
        <f t="shared" ca="1" si="902"/>
        <v>-6.7764461741938003E-5</v>
      </c>
      <c r="BB470" s="240">
        <f t="shared" ca="1" si="903"/>
        <v>-5.1803413021150909E-6</v>
      </c>
      <c r="BC470" s="240">
        <f t="shared" ca="1" si="904"/>
        <v>7.701887522100594E-5</v>
      </c>
      <c r="BD470" s="240">
        <f t="shared" ca="1" si="905"/>
        <v>-1.3240992069418091E-4</v>
      </c>
      <c r="BE470" s="240">
        <f t="shared" ca="1" si="906"/>
        <v>1.5952464254582275E-4</v>
      </c>
      <c r="BF470" s="240">
        <f t="shared" ca="1" si="907"/>
        <v>-1.5257265402873188E-4</v>
      </c>
      <c r="BG470" s="240">
        <f t="shared" ca="1" si="908"/>
        <v>1.1303856200689385E-4</v>
      </c>
      <c r="BH470" s="240">
        <f t="shared" ca="1" si="909"/>
        <v>-4.9364927084778111E-5</v>
      </c>
      <c r="BI470" s="240">
        <f t="shared" ca="1" si="910"/>
        <v>-2.4850657009156357E-5</v>
      </c>
      <c r="BJ470" s="240">
        <f t="shared" ca="1" si="911"/>
        <v>9.3759348567288336E-5</v>
      </c>
      <c r="BK470" s="240">
        <f t="shared" ca="1" si="912"/>
        <v>-1.4264560019996579E-4</v>
      </c>
      <c r="BL470" s="240">
        <f t="shared" ca="1" si="913"/>
        <v>1.6106968454717181E-4</v>
      </c>
      <c r="BM470" s="240">
        <f t="shared" ca="1" si="914"/>
        <v>-1.4509711264689296E-4</v>
      </c>
      <c r="BN470" s="240">
        <f t="shared" ca="1" si="915"/>
        <v>9.8138849551845526E-5</v>
      </c>
      <c r="BO470" s="240">
        <f t="shared" ca="1" si="916"/>
        <v>-3.0222897975261596E-5</v>
      </c>
      <c r="BP470" s="240">
        <f t="shared" ca="1" si="917"/>
        <v>-4.4147195703728792E-5</v>
      </c>
      <c r="BQ470" s="240">
        <f t="shared" ca="1" si="918"/>
        <v>1.0908959403967505E-4</v>
      </c>
      <c r="BR470" s="240">
        <f t="shared" ca="1" si="919"/>
        <v>-1.5073575710385027E-4</v>
      </c>
      <c r="BS470" s="240">
        <f t="shared" ca="1" si="920"/>
        <v>1.6019208856885367E-4</v>
      </c>
      <c r="BT470" s="240">
        <f t="shared" ca="1" si="921"/>
        <v>-1.3543917563407773E-4</v>
      </c>
      <c r="BU470" s="240">
        <f t="shared" ca="1" si="922"/>
        <v>8.1763037451639645E-5</v>
      </c>
      <c r="BV470" s="240">
        <f t="shared" ca="1" si="923"/>
        <v>-1.0626288348645684E-5</v>
      </c>
      <c r="BW470" s="240">
        <f t="shared" ca="1" si="924"/>
        <v>-6.2779719482593434E-5</v>
      </c>
      <c r="BX470" s="240">
        <f t="shared" ca="1" si="925"/>
        <v>1.227790304768263E-4</v>
      </c>
      <c r="BY470" s="240">
        <f t="shared" ca="1" si="926"/>
        <v>-1.5655870791566099E-4</v>
      </c>
      <c r="BZ470" s="240">
        <f t="shared" ca="1" si="927"/>
        <v>1.5690505447125047E-4</v>
      </c>
      <c r="CA470" s="240">
        <f t="shared" ca="1" si="928"/>
        <v>-1.2374410735259162E-4</v>
      </c>
      <c r="CB470" s="240">
        <f t="shared" ca="1" si="929"/>
        <v>6.4157433162914773E-5</v>
      </c>
      <c r="CC470" s="240">
        <f t="shared" ca="1" si="930"/>
        <v>9.1301505457059155E-6</v>
      </c>
      <c r="CD470" s="240">
        <f t="shared" ca="1" si="931"/>
        <v>-8.046797784491489E-5</v>
      </c>
      <c r="CE470" s="240">
        <f t="shared" ca="1" si="932"/>
        <v>1.346217560125709E-4</v>
      </c>
      <c r="CF470" s="240">
        <f t="shared" ca="1" si="933"/>
        <v>-1.6002687003517066E-4</v>
      </c>
      <c r="CG470" s="240">
        <f t="shared" ca="1" si="934"/>
        <v>1.5125802230676991E-4</v>
      </c>
      <c r="CH470" s="240">
        <f t="shared" ca="1" si="935"/>
        <v>-1.1018781251519131E-4</v>
      </c>
      <c r="CI470" s="240">
        <f t="shared" ca="1" si="936"/>
        <v>4.5586841361515242E-5</v>
      </c>
      <c r="CJ470" s="240">
        <f t="shared" ca="1" si="937"/>
        <v>2.8749263477486972E-5</v>
      </c>
      <c r="CK470" s="240">
        <f t="shared" ca="1" si="938"/>
        <v>-9.694592292064731E-5</v>
      </c>
      <c r="CL470" s="240">
        <f t="shared" ca="1" si="939"/>
        <v>1.4443964503160845E-4</v>
      </c>
      <c r="CM470" s="240">
        <f t="shared" ca="1" si="940"/>
        <v>-1.6108807907592762E-4</v>
      </c>
      <c r="CN470" s="240">
        <f t="shared" ca="1" si="941"/>
        <v>1.4333592869543788E-4</v>
      </c>
      <c r="CO470" s="240">
        <f t="shared" ca="1" si="942"/>
        <v>-9.4974190414459241E-5</v>
      </c>
      <c r="CP470" s="240">
        <f t="shared" ca="1" si="943"/>
        <v>2.6330581033688899E-5</v>
      </c>
      <c r="CQ470" s="240">
        <f t="shared" ca="1" si="944"/>
        <v>4.7935960726677948E-5</v>
      </c>
      <c r="CR470" s="240">
        <f t="shared" ca="1" si="945"/>
        <v>-1.1196571107813784E-4</v>
      </c>
      <c r="CS470" s="240">
        <f t="shared" ca="1" si="946"/>
        <v>1.5208502734457611E-4</v>
      </c>
      <c r="CT470" s="240">
        <f t="shared" ca="1" si="947"/>
        <v>-1.5972637346618333E-4</v>
      </c>
      <c r="CU470" s="240">
        <f t="shared" ca="1" si="948"/>
        <v>1.3325792929907396E-4</v>
      </c>
      <c r="CV470" s="240">
        <f t="shared" ca="1" si="949"/>
        <v>-7.8332068087672078E-5</v>
      </c>
      <c r="CW470" s="240">
        <f t="shared" ca="1" si="950"/>
        <v>6.6782842585430679E-6</v>
      </c>
      <c r="CX470" s="240">
        <f t="shared" ca="1" si="951"/>
        <v>6.6401656507627887E-5</v>
      </c>
      <c r="CY470" s="240">
        <f t="shared" ca="1" si="952"/>
        <v>-1.2530143072304027E-4</v>
      </c>
      <c r="CZ470" s="240">
        <f t="shared" ca="1" si="953"/>
        <v>1.5744290928514527E-4</v>
      </c>
      <c r="DA470" s="240">
        <f t="shared" ca="1" si="954"/>
        <v>-1.5596223452578689E-4</v>
      </c>
      <c r="DB470" s="240">
        <f t="shared" ca="1" si="955"/>
        <v>1.2117560660923041E-4</v>
      </c>
      <c r="DC470" s="240">
        <f t="shared" ca="1" si="956"/>
        <v>-6.0511758545150876E-5</v>
      </c>
      <c r="DD470" s="240">
        <f t="shared" ca="1" si="957"/>
        <v>-1.307446012801548E-5</v>
      </c>
      <c r="DE470" s="240">
        <f t="shared" ca="1" si="958"/>
        <v>8.386860956786151E-5</v>
      </c>
      <c r="DF470" s="240">
        <f t="shared" ca="1" si="959"/>
        <v>-1.367525002189706E-4</v>
      </c>
      <c r="DG470" s="240">
        <f t="shared" ca="1" si="960"/>
        <v>1.6043270332179901E-4</v>
      </c>
      <c r="DH470" s="240">
        <f t="shared" ca="1" si="961"/>
        <v>-1.4985227840807035E-4</v>
      </c>
      <c r="DI470" s="240">
        <f t="shared" ca="1" si="962"/>
        <v>1.0727069000541058E-4</v>
      </c>
      <c r="DJ470" s="240">
        <f t="shared" ca="1" si="963"/>
        <v>-4.1781295829617969E-5</v>
      </c>
      <c r="DK470" s="240">
        <f t="shared" ca="1" si="964"/>
        <v>-3.2630552464502942E-5</v>
      </c>
      <c r="DL470" s="240">
        <f t="shared" ca="1" si="965"/>
        <v>1.0007410067507679E-4</v>
      </c>
      <c r="DM470" s="240">
        <f t="shared" ca="1" si="966"/>
        <v>-1.4614668482203214E-4</v>
      </c>
      <c r="DN470" s="240">
        <f t="shared" ca="1" si="967"/>
        <v>1.6100944016931928E-4</v>
      </c>
      <c r="DO470" s="240">
        <f t="shared" ca="1" si="968"/>
        <v>-1.414884045402122E-4</v>
      </c>
      <c r="DP470" s="240">
        <f t="shared" ca="1" si="969"/>
        <v>9.1752322376080961E-5</v>
      </c>
      <c r="DQ470" s="240">
        <f t="shared" ca="1" si="970"/>
        <v>-2.2422403534669869E-5</v>
      </c>
      <c r="DR470" s="240">
        <f t="shared" ca="1" si="971"/>
        <v>-5.1695850919330703E-5</v>
      </c>
      <c r="DS470" s="240">
        <f t="shared" ca="1" si="972"/>
        <v>1.1477438415891476E-4</v>
      </c>
      <c r="DT470" s="240">
        <f t="shared" ca="1" si="973"/>
        <v>-1.5334268725165497E-4</v>
      </c>
      <c r="DU470" s="240">
        <f t="shared" ca="1" si="974"/>
        <v>1.591644451686907E-4</v>
      </c>
      <c r="DV470" s="240">
        <f t="shared" ca="1" si="975"/>
        <v>-1.3099641337029798E-4</v>
      </c>
      <c r="DW470" s="240">
        <f t="shared" ca="1" si="976"/>
        <v>7.4853914414909077E-5</v>
      </c>
      <c r="DX470" s="240">
        <f t="shared" ca="1" si="977"/>
        <v>-2.7262574197202383E-6</v>
      </c>
      <c r="DY470" s="240">
        <f t="shared" ca="1" si="978"/>
        <v>-6.9983595657691652E-5</v>
      </c>
      <c r="DZ470" s="240">
        <f t="shared" ca="1" si="979"/>
        <v>1.2774835407270319E-4</v>
      </c>
      <c r="EA470" s="240">
        <f t="shared" ca="1" si="980"/>
        <v>-1.5823227293324481E-4</v>
      </c>
      <c r="EB470" s="240">
        <f t="shared" ca="1" si="981"/>
        <v>1.5492546876204718E-4</v>
      </c>
      <c r="EC470" s="240">
        <f t="shared" ca="1" si="982"/>
        <v>-1.1853411421148948E-4</v>
      </c>
      <c r="ED470" s="240">
        <f t="shared" ca="1" si="983"/>
        <v>5.6829633906728237E-5</v>
      </c>
      <c r="EE470" s="240">
        <f t="shared" ca="1" si="984"/>
        <v>1.7010894144420331E-5</v>
      </c>
      <c r="EF470" s="240">
        <f t="shared" ca="1" si="985"/>
        <v>-8.7218721976449861E-5</v>
      </c>
      <c r="EG470" s="240">
        <f t="shared" ca="1" si="986"/>
        <v>1.3880086983274594E-4</v>
      </c>
      <c r="EH470" s="240">
        <f t="shared" ca="1" si="987"/>
        <v>-1.6074189794691216E-4</v>
      </c>
      <c r="EI470" s="240">
        <f t="shared" ca="1" si="988"/>
        <v>1.4835626910019865E-4</v>
      </c>
      <c r="EJ470" s="240">
        <f t="shared" ca="1" si="989"/>
        <v>-1.0428895164308682E-4</v>
      </c>
      <c r="EK470" s="240">
        <f t="shared" ca="1" si="990"/>
        <v>3.7950582807420638E-5</v>
      </c>
      <c r="EL470" s="240">
        <f t="shared" ca="1" si="991"/>
        <v>3.649218602685368E-5</v>
      </c>
      <c r="EM470" s="240">
        <f t="shared" ca="1" si="992"/>
        <v>-1.0314199753327836E-4</v>
      </c>
      <c r="EN470" s="240">
        <f t="shared" ca="1" si="993"/>
        <v>1.477656913142916E-4</v>
      </c>
      <c r="EO470" s="240">
        <f t="shared" ca="1" si="994"/>
        <v>-1.6083381519648387E-4</v>
      </c>
      <c r="EP470" s="240">
        <f t="shared" ca="1" si="995"/>
        <v>1.3955565306068591E-4</v>
      </c>
      <c r="EQ470" s="240">
        <f t="shared" ca="1" si="996"/>
        <v>-8.8475186169539782E-5</v>
      </c>
      <c r="ER470" s="240">
        <f t="shared" ca="1" si="997"/>
        <v>1.8500719618180158E-5</v>
      </c>
      <c r="ES470" s="240">
        <f t="shared" ca="1" si="998"/>
        <v>5.5424601464413332E-5</v>
      </c>
      <c r="ET470" s="240">
        <f t="shared" ca="1" si="999"/>
        <v>-1.1751392144236178E-4</v>
      </c>
      <c r="EU470" s="240">
        <f t="shared" ca="1" si="1000"/>
        <v>1.5450797925778442E-4</v>
      </c>
      <c r="EV470" s="240">
        <f t="shared" ca="1" si="1001"/>
        <v>-1.5850664216096949E-4</v>
      </c>
      <c r="EW470" s="240">
        <f t="shared" ca="1" si="1002"/>
        <v>1.2865599010037374E-4</v>
      </c>
      <c r="EX470" s="240">
        <f t="shared" ca="1" si="1003"/>
        <v>-7.1330671543078751E-5</v>
      </c>
      <c r="EY470" s="240">
        <f t="shared" ca="1" si="1004"/>
        <v>-1.2274116146263151E-6</v>
      </c>
      <c r="EZ470" s="240">
        <f t="shared" ca="1" si="1005"/>
        <v>7.3523379306586473E-5</v>
      </c>
      <c r="FA470" s="240">
        <f t="shared" ca="1" si="1006"/>
        <v>-1.3011832659069682E-4</v>
      </c>
      <c r="FB470" s="240">
        <f t="shared" ca="1" si="1007"/>
        <v>1.5892632337681677E-4</v>
      </c>
      <c r="FC470" s="240">
        <f t="shared" ca="1" si="1008"/>
        <v>-1.5379538168896405E-4</v>
      </c>
      <c r="FD470" s="240">
        <f t="shared" ca="1" si="1009"/>
        <v>1.1582122129562972E-4</v>
      </c>
      <c r="FE470" s="240">
        <f t="shared" ca="1" si="1010"/>
        <v>-5.3113277221837118E-5</v>
      </c>
      <c r="FF470" s="240">
        <f t="shared" ca="1" si="1011"/>
        <v>-2.0937081434279987E-5</v>
      </c>
      <c r="FG470" s="240">
        <f t="shared" ca="1" si="1012"/>
        <v>9.0516297088245347E-5</v>
      </c>
      <c r="FH470" s="240">
        <f t="shared" ca="1" si="1013"/>
        <v>-1.4076563099262818E-4</v>
      </c>
      <c r="FI470" s="240">
        <f t="shared" ca="1" si="1014"/>
        <v>1.6095426766322819E-4</v>
      </c>
      <c r="FJ470" s="240">
        <f t="shared" ca="1" si="1015"/>
        <v>-1.4677089552321933E-4</v>
      </c>
      <c r="FK470" s="240">
        <f t="shared" ca="1" si="1016"/>
        <v>1.0124439351590132E-4</v>
      </c>
      <c r="FL470" s="240">
        <f t="shared" ca="1" si="1017"/>
        <v>-3.4097009773194904E-5</v>
      </c>
      <c r="FM470" s="240">
        <f t="shared" ca="1" si="1018"/>
        <v>-4.0331838060863616E-5</v>
      </c>
      <c r="FN470" s="240">
        <f t="shared" ca="1" si="1019"/>
        <v>1.0614776550888652E-4</v>
      </c>
      <c r="FO470" s="240">
        <f t="shared" ca="1" si="1020"/>
        <v>-1.4929568927942206E-4</v>
      </c>
      <c r="FP470" s="240">
        <f t="shared" ca="1" si="1021"/>
        <v>1.605613099473372E-4</v>
      </c>
      <c r="FQ470" s="240">
        <f t="shared" ca="1" si="1022"/>
        <v>-1.375388384740732E-4</v>
      </c>
      <c r="FR470" s="240">
        <f t="shared" ca="1" si="1023"/>
        <v>8.5144755819157976E-5</v>
      </c>
      <c r="FS470" s="240">
        <f t="shared" ca="1" si="1024"/>
        <v>-1.4567891559987998E-5</v>
      </c>
      <c r="FT470" s="240">
        <f t="shared" ca="1" si="1025"/>
        <v>-5.9119966302041693E-5</v>
      </c>
      <c r="FU470" s="240">
        <f t="shared" ca="1" si="1026"/>
        <v>1.2018267273366669E-4</v>
      </c>
      <c r="FV470" s="240">
        <f t="shared" ca="1" si="1027"/>
        <v>-1.5558020143463701E-4</v>
      </c>
      <c r="FW470" s="240">
        <f t="shared" ca="1" si="1028"/>
        <v>1.5775336067895719E-4</v>
      </c>
      <c r="FX470" s="240">
        <f t="shared" ca="1" si="1029"/>
        <v>-1.2623806927277581E-4</v>
      </c>
      <c r="FY470" s="240">
        <f t="shared" ca="1" si="1030"/>
        <v>6.7764461741928259E-5</v>
      </c>
      <c r="FZ470" s="240">
        <f t="shared" ca="1" si="1031"/>
        <v>5.1803413021212437E-6</v>
      </c>
      <c r="GA470" s="240">
        <f t="shared" ca="1" si="1032"/>
        <v>-7.7018875221011347E-5</v>
      </c>
      <c r="GB470" s="240">
        <f t="shared" ca="1" si="1033"/>
        <v>1.3240992069418441E-4</v>
      </c>
      <c r="GC470" s="240">
        <f t="shared" ca="1" si="1034"/>
        <v>-1.5952464254582297E-4</v>
      </c>
      <c r="GD470" s="240">
        <f t="shared" ca="1" si="1035"/>
        <v>1.5257265402872843E-4</v>
      </c>
      <c r="GE470" s="240">
        <f t="shared" ca="1" si="1036"/>
        <v>-1.1303856200688947E-4</v>
      </c>
      <c r="GF470" s="240">
        <f t="shared" ca="1" si="1037"/>
        <v>4.9364927084772249E-5</v>
      </c>
      <c r="GG470" s="240">
        <f t="shared" ca="1" si="1038"/>
        <v>2.4850657009162448E-5</v>
      </c>
      <c r="GH470" s="240">
        <f t="shared" ca="1" si="1039"/>
        <v>-9.3759348567289596E-5</v>
      </c>
      <c r="GI470" s="240">
        <f t="shared" ca="1" si="1040"/>
        <v>1.4264560019997081E-4</v>
      </c>
      <c r="GJ470" s="240">
        <f t="shared" ca="1" si="1041"/>
        <v>-1.6106968454717189E-4</v>
      </c>
      <c r="GK470" s="240">
        <f t="shared" ca="1" si="1042"/>
        <v>1.4509711264689031E-4</v>
      </c>
      <c r="GL470" s="240">
        <f t="shared" ca="1" si="1043"/>
        <v>-9.8138849551840634E-5</v>
      </c>
      <c r="GM470" s="240">
        <f t="shared" ca="1" si="1044"/>
        <v>3.0222897975260037E-5</v>
      </c>
      <c r="GN470" s="240">
        <f t="shared" ca="1" si="1045"/>
        <v>4.4147195703739126E-5</v>
      </c>
      <c r="GO470" s="240">
        <f t="shared" ca="1" si="1046"/>
        <v>-1.0908959403967956E-4</v>
      </c>
      <c r="GP470" s="240">
        <f t="shared" ca="1" si="1047"/>
        <v>1.5073575710385567E-4</v>
      </c>
      <c r="GQ470" s="240">
        <f t="shared" ca="1" si="1048"/>
        <v>-1.6019208856885302E-4</v>
      </c>
      <c r="GR470" s="240">
        <f t="shared" ca="1" si="1049"/>
        <v>1.354391756340719E-4</v>
      </c>
      <c r="GS470" s="240">
        <f t="shared" ca="1" si="1050"/>
        <v>-8.176303745163829E-5</v>
      </c>
      <c r="GT470" s="240">
        <f t="shared" ca="1" si="1051"/>
        <v>1.0626288348639531E-5</v>
      </c>
      <c r="GU470" s="240">
        <f t="shared" ca="1" si="1052"/>
        <v>6.2779719482607528E-5</v>
      </c>
      <c r="GV470" s="240">
        <f t="shared" ca="1" si="1053"/>
        <v>-1.2277903047683029E-4</v>
      </c>
      <c r="GW470" s="240">
        <f t="shared" ca="1" si="1054"/>
        <v>1.5655870791566351E-4</v>
      </c>
      <c r="GX470" s="240">
        <f t="shared" ca="1" si="1055"/>
        <v>-1.5690505447125015E-4</v>
      </c>
      <c r="GY470" s="240">
        <f t="shared" ca="1" si="1056"/>
        <v>1.2374410735258769E-4</v>
      </c>
      <c r="GZ470" s="240">
        <f t="shared" ca="1" si="1057"/>
        <v>-6.4157433162900733E-5</v>
      </c>
      <c r="HA470" s="240">
        <f t="shared" ca="1" si="1058"/>
        <v>-9.1301505457120751E-6</v>
      </c>
      <c r="HB470" s="240">
        <f t="shared" ca="1" si="1059"/>
        <v>8.0467977844924187E-5</v>
      </c>
      <c r="HC470" s="240">
        <f t="shared" ca="1" si="1060"/>
        <v>-1.346217560125718E-4</v>
      </c>
      <c r="HD470" s="240">
        <f t="shared" ca="1" si="1061"/>
        <v>1.6002687003517136E-4</v>
      </c>
      <c r="HE470" s="240">
        <f t="shared" ca="1" si="1062"/>
        <v>-1.5125802230676465E-4</v>
      </c>
      <c r="HF470" s="240">
        <f t="shared" ca="1" si="1063"/>
        <v>1.1018781251518681E-4</v>
      </c>
      <c r="HG470" s="240">
        <f t="shared" ca="1" si="1064"/>
        <v>-4.5586841361504948E-5</v>
      </c>
      <c r="HH470" s="240">
        <f t="shared" ca="1" si="1065"/>
        <v>-2.874926347748853E-5</v>
      </c>
      <c r="HI470" s="240">
        <f t="shared" ca="1" si="1066"/>
        <v>9.6945922920652216E-5</v>
      </c>
      <c r="HJ470" s="240">
        <f t="shared" ca="1" si="1067"/>
        <v>-1.4443964503161523E-4</v>
      </c>
      <c r="HK470" s="240">
        <f t="shared" ca="1" si="1068"/>
        <v>1.610880790759276E-4</v>
      </c>
      <c r="HL470" s="240">
        <f t="shared" ca="1" si="1069"/>
        <v>-1.4333592869543297E-4</v>
      </c>
      <c r="HM470" s="240">
        <f t="shared" ca="1" si="1070"/>
        <v>9.4974190414457967E-5</v>
      </c>
      <c r="HN470" s="240">
        <f t="shared" ca="1" si="1071"/>
        <v>-2.633058103368282E-5</v>
      </c>
      <c r="HO470" s="240">
        <f t="shared" ca="1" si="1072"/>
        <v>-4.7935960726692578E-5</v>
      </c>
      <c r="HP470" s="240">
        <f t="shared" ca="1" si="1073"/>
        <v>1.1196571107813899E-4</v>
      </c>
      <c r="HQ470" s="240">
        <f t="shared" ca="1" si="1074"/>
        <v>-1.5208502734457966E-4</v>
      </c>
      <c r="HR470" s="240">
        <f t="shared" ca="1" si="1075"/>
        <v>1.5972637346618314E-4</v>
      </c>
      <c r="HS470" s="240">
        <f t="shared" ca="1" si="1076"/>
        <v>-1.3325792929907052E-4</v>
      </c>
      <c r="HT470" s="240">
        <f t="shared" ca="1" si="1077"/>
        <v>7.8332068087658688E-5</v>
      </c>
      <c r="HU470" s="240">
        <f t="shared" ca="1" si="1078"/>
        <v>-6.678284258541489E-6</v>
      </c>
      <c r="HV470" s="240">
        <f t="shared" ca="1" si="1079"/>
        <v>-6.6401656507633497E-5</v>
      </c>
      <c r="HW470" s="240">
        <f t="shared" ca="1" si="1080"/>
        <v>1.253014307230384E-4</v>
      </c>
      <c r="HX470" s="240">
        <f t="shared" ca="1" si="1081"/>
        <v>-1.5744290928514654E-4</v>
      </c>
      <c r="HY470" s="240">
        <f t="shared" ca="1" si="1082"/>
        <v>1.5596223452578304E-4</v>
      </c>
      <c r="HZ470" s="240">
        <f t="shared" ca="1" si="1083"/>
        <v>-1.2117560660922634E-4</v>
      </c>
      <c r="IA470" s="240">
        <f t="shared" ca="1" si="1084"/>
        <v>6.0511758545145171E-5</v>
      </c>
      <c r="IB470" s="240">
        <f t="shared" ca="1" si="1085"/>
        <v>1.3074460128012478E-5</v>
      </c>
      <c r="IC470" s="240">
        <f t="shared" ca="1" si="1086"/>
        <v>-8.3868609567866768E-5</v>
      </c>
      <c r="ID470" s="240">
        <f t="shared" ca="1" si="1087"/>
        <v>1.3675250021897867E-4</v>
      </c>
      <c r="IE470" s="240">
        <f t="shared" ca="1" si="1088"/>
        <v>3.2125866263130301E-5</v>
      </c>
      <c r="IF470" s="240">
        <f t="shared" ca="1" si="1089"/>
        <v>1.498522784080681E-4</v>
      </c>
      <c r="IG470" s="240">
        <f t="shared" ca="1" si="1090"/>
        <v>-1.0727069000541283E-4</v>
      </c>
      <c r="IH470" s="240">
        <f t="shared" ca="1" si="1091"/>
        <v>4.178129582961202E-5</v>
      </c>
      <c r="II470" s="240">
        <f t="shared" ca="1" si="1092"/>
        <v>3.2630552464517945E-5</v>
      </c>
      <c r="IJ470" s="240">
        <f t="shared" ca="1" si="1093"/>
        <v>-1.000741006750816E-4</v>
      </c>
      <c r="IK470" s="240">
        <f t="shared" ca="1" si="1094"/>
        <v>1.4614668482203471E-4</v>
      </c>
      <c r="IL470" s="240">
        <f t="shared" ca="1" si="1095"/>
        <v>-1.6100944016931936E-4</v>
      </c>
      <c r="IM470" s="240">
        <f t="shared" ca="1" si="1096"/>
        <v>1.4148840454020922E-4</v>
      </c>
      <c r="IN470" s="240">
        <f t="shared" ca="1" si="1097"/>
        <v>-9.1752322376068371E-5</v>
      </c>
      <c r="IO470" s="240">
        <f t="shared" ca="1" si="1098"/>
        <v>2.242240353466377E-5</v>
      </c>
      <c r="IP470" s="240">
        <f t="shared" ca="1" si="1099"/>
        <v>5.1695850919336544E-5</v>
      </c>
      <c r="IQ470" s="240">
        <f t="shared" ca="1" si="1100"/>
        <v>-1.1477438415891266E-4</v>
      </c>
      <c r="IR470" s="240">
        <f t="shared" ca="1" si="1101"/>
        <v>1.5334268725165684E-4</v>
      </c>
      <c r="IS470" s="240">
        <f t="shared" ca="1" si="1102"/>
        <v>-1.5916444516868834E-4</v>
      </c>
      <c r="IT470" s="240">
        <f t="shared" ca="1" si="1103"/>
        <v>1.3099641337029441E-4</v>
      </c>
      <c r="IU470" s="240">
        <f t="shared" ca="1" si="1104"/>
        <v>-7.4853914414903629E-5</v>
      </c>
      <c r="IV470" s="240">
        <f t="shared" ca="1" si="1105"/>
        <v>2.726257419723247E-6</v>
      </c>
      <c r="IW470" s="240">
        <f t="shared" ca="1" si="1106"/>
        <v>6.9983595657697182E-5</v>
      </c>
      <c r="IX470" s="240">
        <f t="shared" ca="1" si="1107"/>
        <v>-1.2774835407271254E-4</v>
      </c>
      <c r="IY470" s="240">
        <f t="shared" ca="1" si="1108"/>
        <v>1.5823227293324595E-4</v>
      </c>
      <c r="IZ470" s="240">
        <f t="shared" ca="1" si="1109"/>
        <v>-1.549254687620455E-4</v>
      </c>
      <c r="JA470" s="240">
        <f t="shared" ca="1" si="1110"/>
        <v>1.1853411421149153E-4</v>
      </c>
      <c r="JB470" s="240">
        <f t="shared" ca="1" si="1111"/>
        <v>-5.682963390672247E-5</v>
      </c>
    </row>
    <row r="471" spans="2:262">
      <c r="B471" s="248">
        <v>110</v>
      </c>
      <c r="C471" s="247">
        <f t="shared" si="1112"/>
        <v>2.1484375000000015E-3</v>
      </c>
      <c r="D471" s="244">
        <f t="shared" ca="1" si="855"/>
        <v>11.529376396182936</v>
      </c>
      <c r="E471" s="243">
        <f ca="1">DL361</f>
        <v>-0.47062360381706425</v>
      </c>
      <c r="F471" s="242">
        <v>110</v>
      </c>
      <c r="G471" s="240">
        <f t="shared" ca="1" si="856"/>
        <v>3.0048081435062952E-5</v>
      </c>
      <c r="H471" s="240">
        <f t="shared" ca="1" si="857"/>
        <v>4.7323889502973767E-5</v>
      </c>
      <c r="I471" s="240">
        <f t="shared" ca="1" si="858"/>
        <v>-1.1560866027435328E-4</v>
      </c>
      <c r="J471" s="240">
        <f t="shared" ca="1" si="859"/>
        <v>1.6169409265774821E-4</v>
      </c>
      <c r="K471" s="240">
        <f t="shared" ca="1" si="860"/>
        <v>-1.7673079677347537E-4</v>
      </c>
      <c r="L471" s="240">
        <f t="shared" ca="1" si="861"/>
        <v>1.5783140343904569E-4</v>
      </c>
      <c r="M471" s="240">
        <f t="shared" ca="1" si="862"/>
        <v>-1.0862500088161243E-4</v>
      </c>
      <c r="N471" s="240">
        <f t="shared" ca="1" si="863"/>
        <v>3.8560272085958727E-5</v>
      </c>
      <c r="O471" s="240">
        <f t="shared" ca="1" si="864"/>
        <v>3.890885467034551E-5</v>
      </c>
      <c r="P471" s="240">
        <f t="shared" ca="1" si="865"/>
        <v>-1.0890664814533553E-4</v>
      </c>
      <c r="Q471" s="240">
        <f t="shared" ca="1" si="866"/>
        <v>1.5799203307634535E-4</v>
      </c>
      <c r="R471" s="240">
        <f t="shared" ca="1" si="867"/>
        <v>-1.7673956445430662E-4</v>
      </c>
      <c r="S471" s="240">
        <f t="shared" ca="1" si="868"/>
        <v>1.6154931479964263E-4</v>
      </c>
      <c r="T471" s="240">
        <f t="shared" ca="1" si="869"/>
        <v>-1.1533813732630446E-4</v>
      </c>
      <c r="U471" s="241">
        <f t="shared" ca="1" si="870"/>
        <v>4.6979567663918562E-5</v>
      </c>
      <c r="V471" s="240">
        <f t="shared" ca="1" si="871"/>
        <v>3.0400084998803061E-5</v>
      </c>
      <c r="W471" s="240">
        <f t="shared" ca="1" si="872"/>
        <v>-1.0194227036183968E-4</v>
      </c>
      <c r="X471" s="240">
        <f t="shared" ca="1" si="873"/>
        <v>1.5390935684879371E-4</v>
      </c>
      <c r="Y471" s="240">
        <f t="shared" ca="1" si="874"/>
        <v>-1.7632255104380992E-4</v>
      </c>
      <c r="Z471" s="240">
        <f t="shared" ca="1" si="875"/>
        <v>1.6487803971083819E-4</v>
      </c>
      <c r="AA471" s="240">
        <f t="shared" ca="1" si="876"/>
        <v>-1.217734140957493E-4</v>
      </c>
      <c r="AB471" s="240">
        <f t="shared" ca="1" si="877"/>
        <v>5.5285685348451286E-5</v>
      </c>
      <c r="AC471" s="240">
        <f t="shared" ca="1" si="878"/>
        <v>2.1818078859766143E-5</v>
      </c>
      <c r="AD471" s="240">
        <f t="shared" ca="1" si="879"/>
        <v>-9.4732304719953304E-5</v>
      </c>
      <c r="AE471" s="240">
        <f t="shared" ca="1" si="880"/>
        <v>1.4945589949972549E-4</v>
      </c>
      <c r="AF471" s="240">
        <f t="shared" ca="1" si="881"/>
        <v>-1.7548076116381714E-4</v>
      </c>
      <c r="AG471" s="240">
        <f t="shared" ca="1" si="882"/>
        <v>1.6780955898276014E-4</v>
      </c>
      <c r="AH471" s="240">
        <f t="shared" ca="1" si="883"/>
        <v>-1.27915328044547E-4</v>
      </c>
      <c r="AI471" s="240">
        <f t="shared" ca="1" si="884"/>
        <v>6.345861497452664E-5</v>
      </c>
      <c r="AJ471" s="240">
        <f t="shared" ca="1" si="885"/>
        <v>1.3183511057716815E-5</v>
      </c>
      <c r="AK471" s="240">
        <f t="shared" ca="1" si="886"/>
        <v>-8.7294120658427688E-5</v>
      </c>
      <c r="AL471" s="240">
        <f t="shared" ca="1" si="887"/>
        <v>1.4464238979797241E-4</v>
      </c>
      <c r="AM471" s="240">
        <f t="shared" ca="1" si="888"/>
        <v>-1.7421622275988149E-4</v>
      </c>
      <c r="AN471" s="240">
        <f t="shared" ca="1" si="889"/>
        <v>1.7033681032871075E-4</v>
      </c>
      <c r="AO471" s="240">
        <f t="shared" ca="1" si="890"/>
        <v>-1.3374908276402503E-4</v>
      </c>
      <c r="AP471" s="240">
        <f t="shared" ca="1" si="891"/>
        <v>7.1478667238809E-5</v>
      </c>
      <c r="AQ471" s="240">
        <f t="shared" ca="1" si="892"/>
        <v>4.517183022791527E-6</v>
      </c>
      <c r="AR471" s="240">
        <f t="shared" ca="1" si="893"/>
        <v>-7.9645637414174029E-5</v>
      </c>
      <c r="AS471" s="240">
        <f t="shared" ca="1" si="894"/>
        <v>1.3948042391001897E-4</v>
      </c>
      <c r="AT471" s="240">
        <f t="shared" ca="1" si="895"/>
        <v>-1.7253198221577846E-4</v>
      </c>
      <c r="AU471" s="240">
        <f t="shared" ca="1" si="896"/>
        <v>1.7245370537883714E-4</v>
      </c>
      <c r="AV471" s="240">
        <f t="shared" ca="1" si="897"/>
        <v>-1.3926062422808854E-4</v>
      </c>
      <c r="AW471" s="240">
        <f t="shared" ca="1" si="898"/>
        <v>7.9326521132921273E-5</v>
      </c>
      <c r="AX471" s="240">
        <f t="shared" ca="1" si="899"/>
        <v>-4.1600273016942178E-6</v>
      </c>
      <c r="AY471" s="240">
        <f t="shared" ca="1" si="900"/>
        <v>-7.1805280853255726E-5</v>
      </c>
      <c r="AZ471" s="240">
        <f t="shared" ca="1" si="901"/>
        <v>1.3398243746382411E-4</v>
      </c>
      <c r="BA471" s="240">
        <f t="shared" ca="1" si="902"/>
        <v>-1.7043209701450083E-4</v>
      </c>
      <c r="BB471" s="240">
        <f t="shared" ca="1" si="903"/>
        <v>1.7415514434754575E-4</v>
      </c>
      <c r="BC471" s="240">
        <f t="shared" ca="1" si="904"/>
        <v>-1.4443667465059798E-4</v>
      </c>
      <c r="BD471" s="240">
        <f t="shared" ca="1" si="905"/>
        <v>8.698327048944389E-5</v>
      </c>
      <c r="BE471" s="240">
        <f t="shared" ca="1" si="906"/>
        <v>-1.2827215756037295E-5</v>
      </c>
      <c r="BF471" s="240">
        <f t="shared" ca="1" si="907"/>
        <v>-6.3791939081359793E-5</v>
      </c>
      <c r="BG471" s="240">
        <f t="shared" ca="1" si="908"/>
        <v>1.2816167559030167E-4</v>
      </c>
      <c r="BH471" s="240">
        <f t="shared" ca="1" si="909"/>
        <v>-1.6792162596342592E-4</v>
      </c>
      <c r="BI471" s="240">
        <f t="shared" ca="1" si="910"/>
        <v>1.7543702831933155E-4</v>
      </c>
      <c r="BJ471" s="240">
        <f t="shared" ca="1" si="911"/>
        <v>-1.4926476447271411E-4</v>
      </c>
      <c r="BK471" s="240">
        <f t="shared" ca="1" si="912"/>
        <v>9.4430469528520558E-5</v>
      </c>
      <c r="BL471" s="240">
        <f t="shared" ca="1" si="913"/>
        <v>-2.1463502324090168E-5</v>
      </c>
      <c r="BM471" s="240">
        <f t="shared" ca="1" si="914"/>
        <v>-5.5624916940705237E-5</v>
      </c>
      <c r="BN471" s="240">
        <f t="shared" ca="1" si="915"/>
        <v>1.2203216101464691E-4</v>
      </c>
      <c r="BO471" s="240">
        <f t="shared" ca="1" si="916"/>
        <v>-1.6500661700720849E-4</v>
      </c>
      <c r="BP471" s="240">
        <f t="shared" ca="1" si="917"/>
        <v>1.7629626912342731E-4</v>
      </c>
      <c r="BQ471" s="240">
        <f t="shared" ca="1" si="918"/>
        <v>-1.5373326240316623E-4</v>
      </c>
      <c r="BR471" s="240">
        <f t="shared" ca="1" si="919"/>
        <v>1.0165017729537077E-4</v>
      </c>
      <c r="BS471" s="240">
        <f t="shared" ca="1" si="920"/>
        <v>-3.0048081435063561E-5</v>
      </c>
      <c r="BT471" s="240">
        <f t="shared" ca="1" si="921"/>
        <v>-4.7323889502973266E-5</v>
      </c>
      <c r="BU471" s="240">
        <f t="shared" ca="1" si="922"/>
        <v>1.15608660274353E-4</v>
      </c>
      <c r="BV471" s="240">
        <f t="shared" ca="1" si="923"/>
        <v>-1.6169409265774805E-4</v>
      </c>
      <c r="BW471" s="240">
        <f t="shared" ca="1" si="924"/>
        <v>1.7673079677347537E-4</v>
      </c>
      <c r="BX471" s="240">
        <f t="shared" ca="1" si="925"/>
        <v>-1.5783140343904572E-4</v>
      </c>
      <c r="BY471" s="240">
        <f t="shared" ca="1" si="926"/>
        <v>1.0862500088161248E-4</v>
      </c>
      <c r="BZ471" s="240">
        <f t="shared" ca="1" si="927"/>
        <v>-3.8560272085958775E-5</v>
      </c>
      <c r="CA471" s="240">
        <f t="shared" ca="1" si="928"/>
        <v>-3.8908854670345442E-5</v>
      </c>
      <c r="CB471" s="240">
        <f t="shared" ca="1" si="929"/>
        <v>1.089066481453355E-4</v>
      </c>
      <c r="CC471" s="240">
        <f t="shared" ca="1" si="930"/>
        <v>-1.5799203307634529E-4</v>
      </c>
      <c r="CD471" s="240">
        <f t="shared" ca="1" si="931"/>
        <v>1.7673956445430662E-4</v>
      </c>
      <c r="CE471" s="240">
        <f t="shared" ca="1" si="932"/>
        <v>-1.6154931479964239E-4</v>
      </c>
      <c r="CF471" s="240">
        <f t="shared" ca="1" si="933"/>
        <v>1.1533813732630404E-4</v>
      </c>
      <c r="CG471" s="240">
        <f t="shared" ca="1" si="934"/>
        <v>-4.6979567663918007E-5</v>
      </c>
      <c r="CH471" s="240">
        <f t="shared" ca="1" si="935"/>
        <v>-3.0400084998803603E-5</v>
      </c>
      <c r="CI471" s="240">
        <f t="shared" ca="1" si="936"/>
        <v>1.0194227036184016E-4</v>
      </c>
      <c r="CJ471" s="240">
        <f t="shared" ca="1" si="937"/>
        <v>-1.5390935684879401E-4</v>
      </c>
      <c r="CK471" s="240">
        <f t="shared" ca="1" si="938"/>
        <v>1.7632255104380994E-4</v>
      </c>
      <c r="CL471" s="240">
        <f t="shared" ca="1" si="939"/>
        <v>-1.6487803971083797E-4</v>
      </c>
      <c r="CM471" s="240">
        <f t="shared" ca="1" si="940"/>
        <v>1.2177341409574889E-4</v>
      </c>
      <c r="CN471" s="240">
        <f t="shared" ca="1" si="941"/>
        <v>-5.5285685348450751E-5</v>
      </c>
      <c r="CO471" s="240">
        <f t="shared" ca="1" si="942"/>
        <v>-2.1818078859766712E-5</v>
      </c>
      <c r="CP471" s="240">
        <f t="shared" ca="1" si="943"/>
        <v>9.4732304719954849E-5</v>
      </c>
      <c r="CQ471" s="240">
        <f t="shared" ca="1" si="944"/>
        <v>-1.4945589949972646E-4</v>
      </c>
      <c r="CR471" s="240">
        <f t="shared" ca="1" si="945"/>
        <v>1.7548076116381735E-4</v>
      </c>
      <c r="CS471" s="240">
        <f t="shared" ca="1" si="946"/>
        <v>-1.6780955898275954E-4</v>
      </c>
      <c r="CT471" s="240">
        <f t="shared" ca="1" si="947"/>
        <v>1.2791532804454575E-4</v>
      </c>
      <c r="CU471" s="240">
        <f t="shared" ca="1" si="948"/>
        <v>-6.3458614974524946E-5</v>
      </c>
      <c r="CV471" s="240">
        <f t="shared" ca="1" si="949"/>
        <v>-1.3183511057718645E-5</v>
      </c>
      <c r="CW471" s="240">
        <f t="shared" ca="1" si="950"/>
        <v>8.7294120658429287E-5</v>
      </c>
      <c r="CX471" s="240">
        <f t="shared" ca="1" si="951"/>
        <v>-1.4464238979797057E-4</v>
      </c>
      <c r="CY471" s="240">
        <f t="shared" ca="1" si="952"/>
        <v>1.7421622275988179E-4</v>
      </c>
      <c r="CZ471" s="240">
        <f t="shared" ca="1" si="953"/>
        <v>-1.7033681032871165E-4</v>
      </c>
      <c r="DA471" s="240">
        <f t="shared" ca="1" si="954"/>
        <v>1.3374908276402386E-4</v>
      </c>
      <c r="DB471" s="240">
        <f t="shared" ca="1" si="955"/>
        <v>-7.1478667238811927E-5</v>
      </c>
      <c r="DC471" s="240">
        <f t="shared" ca="1" si="956"/>
        <v>-4.517183022793316E-6</v>
      </c>
      <c r="DD471" s="240">
        <f t="shared" ca="1" si="957"/>
        <v>7.9645637414171156E-5</v>
      </c>
      <c r="DE471" s="240">
        <f t="shared" ca="1" si="958"/>
        <v>-1.3948042391002008E-4</v>
      </c>
      <c r="DF471" s="240">
        <f t="shared" ca="1" si="959"/>
        <v>1.7253198221577775E-4</v>
      </c>
      <c r="DG471" s="240">
        <f t="shared" ca="1" si="960"/>
        <v>-1.724537053788367E-4</v>
      </c>
      <c r="DH471" s="240">
        <f t="shared" ca="1" si="961"/>
        <v>1.3926062422809049E-4</v>
      </c>
      <c r="DI471" s="240">
        <f t="shared" ca="1" si="962"/>
        <v>-7.9326521132919633E-5</v>
      </c>
      <c r="DJ471" s="240">
        <f t="shared" ca="1" si="963"/>
        <v>4.1600273016974162E-6</v>
      </c>
      <c r="DK471" s="240">
        <f t="shared" ca="1" si="964"/>
        <v>7.1805280853257379E-5</v>
      </c>
      <c r="DL471" s="240">
        <f t="shared" ca="1" si="965"/>
        <v>-1.3398243746382202E-4</v>
      </c>
      <c r="DM471" s="240">
        <f t="shared" ca="1" si="966"/>
        <v>1.7043209701450134E-4</v>
      </c>
      <c r="DN471" s="240">
        <f t="shared" ca="1" si="967"/>
        <v>-1.7415514434754585E-4</v>
      </c>
      <c r="DO471" s="240">
        <f t="shared" ca="1" si="968"/>
        <v>1.4443667465059549E-4</v>
      </c>
      <c r="DP471" s="240">
        <f t="shared" ca="1" si="969"/>
        <v>-8.6983270489444486E-5</v>
      </c>
      <c r="DQ471" s="240">
        <f t="shared" ca="1" si="970"/>
        <v>1.2827215756032971E-5</v>
      </c>
      <c r="DR471" s="240">
        <f t="shared" ca="1" si="971"/>
        <v>6.3791939081359142E-5</v>
      </c>
      <c r="DS471" s="240">
        <f t="shared" ca="1" si="972"/>
        <v>-1.2816167559030466E-4</v>
      </c>
      <c r="DT471" s="240">
        <f t="shared" ca="1" si="973"/>
        <v>1.679216259634257E-4</v>
      </c>
      <c r="DU471" s="240">
        <f t="shared" ca="1" si="974"/>
        <v>-1.7543702831933101E-4</v>
      </c>
      <c r="DV471" s="240">
        <f t="shared" ca="1" si="975"/>
        <v>1.4926476447271449E-4</v>
      </c>
      <c r="DW471" s="240">
        <f t="shared" ca="1" si="976"/>
        <v>-9.4430469528516885E-5</v>
      </c>
      <c r="DX471" s="240">
        <f t="shared" ca="1" si="977"/>
        <v>2.1463502324090859E-5</v>
      </c>
      <c r="DY471" s="240">
        <f t="shared" ca="1" si="978"/>
        <v>5.562491694070935E-5</v>
      </c>
      <c r="DZ471" s="240">
        <f t="shared" ca="1" si="979"/>
        <v>-1.2203216101464641E-4</v>
      </c>
      <c r="EA471" s="240">
        <f t="shared" ca="1" si="980"/>
        <v>1.6500661700721007E-4</v>
      </c>
      <c r="EB471" s="240">
        <f t="shared" ca="1" si="981"/>
        <v>-1.7629626912342737E-4</v>
      </c>
      <c r="EC471" s="240">
        <f t="shared" ca="1" si="982"/>
        <v>1.5373326240316411E-4</v>
      </c>
      <c r="ED471" s="240">
        <f t="shared" ca="1" si="983"/>
        <v>-1.0165017729537134E-4</v>
      </c>
      <c r="EE471" s="240">
        <f t="shared" ca="1" si="984"/>
        <v>3.0048081435069186E-5</v>
      </c>
      <c r="EF471" s="240">
        <f t="shared" ca="1" si="985"/>
        <v>4.7323889502972575E-5</v>
      </c>
      <c r="EG471" s="240">
        <f t="shared" ca="1" si="986"/>
        <v>-1.1560866027434866E-4</v>
      </c>
      <c r="EH471" s="240">
        <f t="shared" ca="1" si="987"/>
        <v>1.6169409265774775E-4</v>
      </c>
      <c r="EI471" s="240">
        <f t="shared" ca="1" si="988"/>
        <v>-1.7673079677347551E-4</v>
      </c>
      <c r="EJ471" s="240">
        <f t="shared" ca="1" si="989"/>
        <v>1.5783140343904605E-4</v>
      </c>
      <c r="EK471" s="240">
        <f t="shared" ca="1" si="990"/>
        <v>-1.0862500088161699E-4</v>
      </c>
      <c r="EL471" s="240">
        <f t="shared" ca="1" si="991"/>
        <v>3.8560272085959473E-5</v>
      </c>
      <c r="EM471" s="240">
        <f t="shared" ca="1" si="992"/>
        <v>3.8908854670339845E-5</v>
      </c>
      <c r="EN471" s="240">
        <f t="shared" ca="1" si="993"/>
        <v>-1.0890664814533496E-4</v>
      </c>
      <c r="EO471" s="240">
        <f t="shared" ca="1" si="994"/>
        <v>1.5799203307634275E-4</v>
      </c>
      <c r="EP471" s="240">
        <f t="shared" ca="1" si="995"/>
        <v>-1.7673956445430657E-4</v>
      </c>
      <c r="EQ471" s="240">
        <f t="shared" ca="1" si="996"/>
        <v>1.6154931479964472E-4</v>
      </c>
      <c r="ER471" s="240">
        <f t="shared" ca="1" si="997"/>
        <v>-1.1533813732630456E-4</v>
      </c>
      <c r="ES471" s="240">
        <f t="shared" ca="1" si="998"/>
        <v>4.6979567663923529E-5</v>
      </c>
      <c r="ET471" s="240">
        <f t="shared" ca="1" si="999"/>
        <v>3.0400084998802939E-5</v>
      </c>
      <c r="EU471" s="240">
        <f t="shared" ca="1" si="1000"/>
        <v>-1.0194227036183545E-4</v>
      </c>
      <c r="EV471" s="240">
        <f t="shared" ca="1" si="1001"/>
        <v>1.5390935684879363E-4</v>
      </c>
      <c r="EW471" s="240">
        <f t="shared" ca="1" si="1002"/>
        <v>-1.7632255104380956E-4</v>
      </c>
      <c r="EX471" s="240">
        <f t="shared" ca="1" si="1003"/>
        <v>1.6487803971083824E-4</v>
      </c>
      <c r="EY471" s="240">
        <f t="shared" ca="1" si="1004"/>
        <v>-1.2177341409575304E-4</v>
      </c>
      <c r="EZ471" s="240">
        <f t="shared" ca="1" si="1005"/>
        <v>5.5285685348451408E-5</v>
      </c>
      <c r="FA471" s="240">
        <f t="shared" ca="1" si="1006"/>
        <v>2.1818078859761034E-5</v>
      </c>
      <c r="FB471" s="240">
        <f t="shared" ca="1" si="1007"/>
        <v>-9.4732304719954253E-5</v>
      </c>
      <c r="FC471" s="240">
        <f t="shared" ca="1" si="1008"/>
        <v>1.4945589949972343E-4</v>
      </c>
      <c r="FD471" s="240">
        <f t="shared" ca="1" si="1009"/>
        <v>-1.7548076116381727E-4</v>
      </c>
      <c r="FE471" s="240">
        <f t="shared" ca="1" si="1010"/>
        <v>1.6780955898276136E-4</v>
      </c>
      <c r="FF471" s="240">
        <f t="shared" ca="1" si="1011"/>
        <v>-1.2791532804454621E-4</v>
      </c>
      <c r="FG471" s="240">
        <f t="shared" ca="1" si="1012"/>
        <v>6.3458614974530285E-5</v>
      </c>
      <c r="FH471" s="240">
        <f t="shared" ca="1" si="1013"/>
        <v>1.3183511057717926E-5</v>
      </c>
      <c r="FI471" s="240">
        <f t="shared" ca="1" si="1014"/>
        <v>-8.7294120658424314E-5</v>
      </c>
      <c r="FJ471" s="240">
        <f t="shared" ca="1" si="1015"/>
        <v>1.4464238979797306E-4</v>
      </c>
      <c r="FK471" s="240">
        <f t="shared" ca="1" si="1016"/>
        <v>-1.7421622275988084E-4</v>
      </c>
      <c r="FL471" s="240">
        <f t="shared" ca="1" si="1017"/>
        <v>1.7033681032871048E-4</v>
      </c>
      <c r="FM471" s="240">
        <f t="shared" ca="1" si="1018"/>
        <v>-1.337490827640276E-4</v>
      </c>
      <c r="FN471" s="240">
        <f t="shared" ca="1" si="1019"/>
        <v>7.147866723880797E-5</v>
      </c>
      <c r="FO471" s="240">
        <f t="shared" ca="1" si="1020"/>
        <v>4.5171830227876104E-6</v>
      </c>
      <c r="FP471" s="240">
        <f t="shared" ca="1" si="1021"/>
        <v>-7.9645637414175032E-5</v>
      </c>
      <c r="FQ471" s="240">
        <f t="shared" ca="1" si="1022"/>
        <v>1.3948042391001656E-4</v>
      </c>
      <c r="FR471" s="240">
        <f t="shared" ca="1" si="1023"/>
        <v>-1.7253198221577873E-4</v>
      </c>
      <c r="FS471" s="240">
        <f t="shared" ca="1" si="1024"/>
        <v>1.7245370537883798E-4</v>
      </c>
      <c r="FT471" s="240">
        <f t="shared" ca="1" si="1025"/>
        <v>-1.3926062422808783E-4</v>
      </c>
      <c r="FU471" s="240">
        <f t="shared" ca="1" si="1026"/>
        <v>7.9326521132924742E-5</v>
      </c>
      <c r="FV471" s="240">
        <f t="shared" ca="1" si="1027"/>
        <v>-4.1600273016930794E-6</v>
      </c>
      <c r="FW471" s="240">
        <f t="shared" ca="1" si="1028"/>
        <v>-7.1805280853252148E-5</v>
      </c>
      <c r="FX471" s="240">
        <f t="shared" ca="1" si="1029"/>
        <v>1.3398243746382484E-4</v>
      </c>
      <c r="FY471" s="240">
        <f t="shared" ca="1" si="1030"/>
        <v>-1.704320970144998E-4</v>
      </c>
      <c r="FZ471" s="240">
        <f t="shared" ca="1" si="1031"/>
        <v>1.741551443475451E-4</v>
      </c>
      <c r="GA471" s="240">
        <f t="shared" ca="1" si="1032"/>
        <v>-1.444366746505988E-4</v>
      </c>
      <c r="GB471" s="240">
        <f t="shared" ca="1" si="1033"/>
        <v>8.6983270489440718E-5</v>
      </c>
      <c r="GC471" s="240">
        <f t="shared" ca="1" si="1034"/>
        <v>-1.2827215756038677E-5</v>
      </c>
      <c r="GD471" s="240">
        <f t="shared" ca="1" si="1035"/>
        <v>-6.3791939081363181E-5</v>
      </c>
      <c r="GE471" s="240">
        <f t="shared" ca="1" si="1036"/>
        <v>1.2816167559030075E-4</v>
      </c>
      <c r="GF471" s="240">
        <f t="shared" ca="1" si="1037"/>
        <v>-1.6792162596342705E-4</v>
      </c>
      <c r="GG471" s="240">
        <f t="shared" ca="1" si="1038"/>
        <v>1.7543702831933171E-4</v>
      </c>
      <c r="GH471" s="240">
        <f t="shared" ca="1" si="1039"/>
        <v>-1.4926476447271216E-4</v>
      </c>
      <c r="GI471" s="240">
        <f t="shared" ca="1" si="1040"/>
        <v>9.4430469528521724E-5</v>
      </c>
      <c r="GJ471" s="240">
        <f t="shared" ca="1" si="1041"/>
        <v>-2.1463502324086563E-5</v>
      </c>
      <c r="GK471" s="240">
        <f t="shared" ca="1" si="1042"/>
        <v>-5.5624916940703916E-5</v>
      </c>
      <c r="GL471" s="240">
        <f t="shared" ca="1" si="1043"/>
        <v>1.2203216101464956E-4</v>
      </c>
      <c r="GM471" s="240">
        <f t="shared" ca="1" si="1044"/>
        <v>-1.6500661700720798E-4</v>
      </c>
      <c r="GN471" s="240">
        <f t="shared" ca="1" si="1045"/>
        <v>1.7629626912342704E-4</v>
      </c>
      <c r="GO471" s="240">
        <f t="shared" ca="1" si="1046"/>
        <v>-1.5373326240316693E-4</v>
      </c>
      <c r="GP471" s="240">
        <f t="shared" ca="1" si="1047"/>
        <v>1.0165017729537602E-4</v>
      </c>
      <c r="GQ471" s="240">
        <f t="shared" ca="1" si="1048"/>
        <v>-3.0048081435074837E-5</v>
      </c>
      <c r="GR471" s="240">
        <f t="shared" ca="1" si="1049"/>
        <v>-4.7323889502976749E-5</v>
      </c>
      <c r="GS471" s="240">
        <f t="shared" ca="1" si="1050"/>
        <v>1.1560866027435195E-4</v>
      </c>
      <c r="GT471" s="240">
        <f t="shared" ca="1" si="1051"/>
        <v>-1.6169409265774545E-4</v>
      </c>
      <c r="GU471" s="240">
        <f t="shared" ca="1" si="1052"/>
        <v>1.7673079677347567E-4</v>
      </c>
      <c r="GV471" s="240">
        <f t="shared" ca="1" si="1053"/>
        <v>-1.5783140343904409E-4</v>
      </c>
      <c r="GW471" s="240">
        <f t="shared" ca="1" si="1054"/>
        <v>1.0862500088161359E-4</v>
      </c>
      <c r="GX471" s="240">
        <f t="shared" ca="1" si="1055"/>
        <v>-3.8560272085965036E-5</v>
      </c>
      <c r="GY471" s="240">
        <f t="shared" ca="1" si="1056"/>
        <v>-3.8908854670334289E-5</v>
      </c>
      <c r="GZ471" s="240">
        <f t="shared" ca="1" si="1057"/>
        <v>1.0890664814533838E-4</v>
      </c>
      <c r="HA471" s="240">
        <f t="shared" ca="1" si="1058"/>
        <v>-1.579920330763447E-4</v>
      </c>
      <c r="HB471" s="240">
        <f t="shared" ca="1" si="1059"/>
        <v>1.7673956445430646E-4</v>
      </c>
      <c r="HC471" s="240">
        <f t="shared" ca="1" si="1060"/>
        <v>-1.6154931479964705E-4</v>
      </c>
      <c r="HD471" s="240">
        <f t="shared" ca="1" si="1061"/>
        <v>1.1533813732630129E-4</v>
      </c>
      <c r="HE471" s="240">
        <f t="shared" ca="1" si="1062"/>
        <v>-4.6979567663919348E-5</v>
      </c>
      <c r="HF471" s="240">
        <f t="shared" ca="1" si="1063"/>
        <v>-3.0400084998797314E-5</v>
      </c>
      <c r="HG471" s="240">
        <f t="shared" ca="1" si="1064"/>
        <v>1.0194227036183079E-4</v>
      </c>
      <c r="HH471" s="240">
        <f t="shared" ca="1" si="1065"/>
        <v>-1.539093568487958E-4</v>
      </c>
      <c r="HI471" s="240">
        <f t="shared" ca="1" si="1066"/>
        <v>1.7632255104380984E-4</v>
      </c>
      <c r="HJ471" s="240">
        <f t="shared" ca="1" si="1067"/>
        <v>-1.6487803971084028E-4</v>
      </c>
      <c r="HK471" s="240">
        <f t="shared" ca="1" si="1068"/>
        <v>1.2177341409575718E-4</v>
      </c>
      <c r="HL471" s="240">
        <f t="shared" ca="1" si="1069"/>
        <v>-5.5285685348447288E-5</v>
      </c>
      <c r="HM471" s="240">
        <f t="shared" ca="1" si="1070"/>
        <v>-2.181807885976533E-5</v>
      </c>
      <c r="HN471" s="240">
        <f t="shared" ca="1" si="1071"/>
        <v>9.4732304719949428E-5</v>
      </c>
      <c r="HO471" s="240">
        <f t="shared" ca="1" si="1072"/>
        <v>-1.4945589949972037E-4</v>
      </c>
      <c r="HP471" s="240">
        <f t="shared" ca="1" si="1073"/>
        <v>1.7548076116381781E-4</v>
      </c>
      <c r="HQ471" s="240">
        <f t="shared" ca="1" si="1074"/>
        <v>-1.6780955898275997E-4</v>
      </c>
      <c r="HR471" s="240">
        <f t="shared" ca="1" si="1075"/>
        <v>1.2791532804455017E-4</v>
      </c>
      <c r="HS471" s="240">
        <f t="shared" ca="1" si="1076"/>
        <v>-6.3458614974535625E-5</v>
      </c>
      <c r="HT471" s="240">
        <f t="shared" ca="1" si="1077"/>
        <v>-1.3183511057722263E-5</v>
      </c>
      <c r="HU471" s="240">
        <f t="shared" ca="1" si="1078"/>
        <v>8.7294120658428068E-5</v>
      </c>
      <c r="HV471" s="240">
        <f t="shared" ca="1" si="1079"/>
        <v>-1.4464238979796976E-4</v>
      </c>
      <c r="HW471" s="240">
        <f t="shared" ca="1" si="1080"/>
        <v>1.7421622275987986E-4</v>
      </c>
      <c r="HX471" s="240">
        <f t="shared" ca="1" si="1081"/>
        <v>-1.7033681032870929E-4</v>
      </c>
      <c r="HY471" s="240">
        <f t="shared" ca="1" si="1082"/>
        <v>1.3374908276402476E-4</v>
      </c>
      <c r="HZ471" s="240">
        <f t="shared" ca="1" si="1083"/>
        <v>-7.1478667238813201E-5</v>
      </c>
      <c r="IA471" s="240">
        <f t="shared" ca="1" si="1084"/>
        <v>-4.5171830227818912E-6</v>
      </c>
      <c r="IB471" s="240">
        <f t="shared" ca="1" si="1085"/>
        <v>7.9645637414178908E-5</v>
      </c>
      <c r="IC471" s="240">
        <f t="shared" ca="1" si="1086"/>
        <v>-1.3948042391001924E-4</v>
      </c>
      <c r="ID471" s="240">
        <f t="shared" ca="1" si="1087"/>
        <v>1.7253198221577748E-4</v>
      </c>
      <c r="IE471" s="240">
        <f t="shared" ca="1" si="1088"/>
        <v>5.5437358449622745E-5</v>
      </c>
      <c r="IF471" s="240">
        <f t="shared" ca="1" si="1089"/>
        <v>1.3926062422808517E-4</v>
      </c>
      <c r="IG471" s="240">
        <f t="shared" ca="1" si="1090"/>
        <v>-7.932652113292088E-5</v>
      </c>
      <c r="IH471" s="240">
        <f t="shared" ca="1" si="1091"/>
        <v>4.1600273016987986E-6</v>
      </c>
      <c r="II471" s="240">
        <f t="shared" ca="1" si="1092"/>
        <v>7.1805280853246944E-5</v>
      </c>
      <c r="IJ471" s="240">
        <f t="shared" ca="1" si="1093"/>
        <v>-1.3398243746382766E-4</v>
      </c>
      <c r="IK471" s="240">
        <f t="shared" ca="1" si="1094"/>
        <v>1.7043209701450096E-4</v>
      </c>
      <c r="IL471" s="240">
        <f t="shared" ca="1" si="1095"/>
        <v>-1.7415514434754607E-4</v>
      </c>
      <c r="IM471" s="240">
        <f t="shared" ca="1" si="1096"/>
        <v>1.4443667465060208E-4</v>
      </c>
      <c r="IN471" s="240">
        <f t="shared" ca="1" si="1097"/>
        <v>-8.6983270489436951E-5</v>
      </c>
      <c r="IO471" s="240">
        <f t="shared" ca="1" si="1098"/>
        <v>1.2827215756034354E-5</v>
      </c>
      <c r="IP471" s="240">
        <f t="shared" ca="1" si="1099"/>
        <v>6.3791939081357869E-5</v>
      </c>
      <c r="IQ471" s="240">
        <f t="shared" ca="1" si="1100"/>
        <v>-1.2816167559029679E-4</v>
      </c>
      <c r="IR471" s="240">
        <f t="shared" ca="1" si="1101"/>
        <v>1.6792162596342841E-4</v>
      </c>
      <c r="IS471" s="240">
        <f t="shared" ca="1" si="1102"/>
        <v>-1.754370283193312E-4</v>
      </c>
      <c r="IT471" s="240">
        <f t="shared" ca="1" si="1103"/>
        <v>1.4926476447271522E-4</v>
      </c>
      <c r="IU471" s="240">
        <f t="shared" ca="1" si="1104"/>
        <v>-9.4430469528526562E-5</v>
      </c>
      <c r="IV471" s="240">
        <f t="shared" ca="1" si="1105"/>
        <v>2.1463502324082254E-5</v>
      </c>
      <c r="IW471" s="240">
        <f t="shared" ca="1" si="1106"/>
        <v>5.5624916940708042E-5</v>
      </c>
      <c r="IX471" s="240">
        <f t="shared" ca="1" si="1107"/>
        <v>-1.2203216101464541E-4</v>
      </c>
      <c r="IY471" s="240">
        <f t="shared" ca="1" si="1108"/>
        <v>1.6500661700720592E-4</v>
      </c>
      <c r="IZ471" s="240">
        <f t="shared" ca="1" si="1109"/>
        <v>-1.7629626912342672E-4</v>
      </c>
      <c r="JA471" s="240">
        <f t="shared" ca="1" si="1110"/>
        <v>1.5373326240316479E-4</v>
      </c>
      <c r="JB471" s="240">
        <f t="shared" ca="1" si="1111"/>
        <v>-1.0165017729537247E-4</v>
      </c>
    </row>
    <row r="472" spans="2:262">
      <c r="B472" s="248">
        <v>111</v>
      </c>
      <c r="C472" s="247">
        <f t="shared" si="1112"/>
        <v>2.1679687500000015E-3</v>
      </c>
      <c r="D472" s="244">
        <f t="shared" ca="1" si="855"/>
        <v>11.535342071781828</v>
      </c>
      <c r="E472" s="243">
        <f ca="1">DM361</f>
        <v>-0.46465792821817203</v>
      </c>
      <c r="F472" s="242">
        <v>111</v>
      </c>
      <c r="G472" s="240">
        <f t="shared" ca="1" si="856"/>
        <v>1.0382579289778035E-4</v>
      </c>
      <c r="H472" s="240">
        <f t="shared" ca="1" si="857"/>
        <v>3.7856947049389687E-5</v>
      </c>
      <c r="I472" s="240">
        <f t="shared" ca="1" si="858"/>
        <v>-1.7304417352518862E-4</v>
      </c>
      <c r="J472" s="240">
        <f t="shared" ca="1" si="859"/>
        <v>2.7854039615937416E-4</v>
      </c>
      <c r="K472" s="240">
        <f t="shared" ca="1" si="860"/>
        <v>-3.3624452152766364E-4</v>
      </c>
      <c r="L472" s="240">
        <f t="shared" ca="1" si="861"/>
        <v>3.362556476055377E-4</v>
      </c>
      <c r="M472" s="240">
        <f t="shared" ca="1" si="862"/>
        <v>-2.7857186537511898E-4</v>
      </c>
      <c r="N472" s="240">
        <f t="shared" ca="1" si="863"/>
        <v>1.7309058637539042E-4</v>
      </c>
      <c r="O472" s="240">
        <f t="shared" ca="1" si="864"/>
        <v>-3.7910339994533932E-5</v>
      </c>
      <c r="P472" s="240">
        <f t="shared" ca="1" si="865"/>
        <v>-1.0377458104530802E-4</v>
      </c>
      <c r="Q472" s="240">
        <f t="shared" ca="1" si="866"/>
        <v>2.2765380876586957E-4</v>
      </c>
      <c r="R472" s="240">
        <f t="shared" ca="1" si="867"/>
        <v>-3.1247208474833953E-4</v>
      </c>
      <c r="S472" s="240">
        <f t="shared" ca="1" si="868"/>
        <v>3.4367624775803491E-4</v>
      </c>
      <c r="T472" s="240">
        <f t="shared" ca="1" si="869"/>
        <v>-3.1591227225961942E-4</v>
      </c>
      <c r="U472" s="241">
        <f t="shared" ca="1" si="870"/>
        <v>2.3394391473439174E-4</v>
      </c>
      <c r="V472" s="240">
        <f t="shared" ca="1" si="871"/>
        <v>-1.1183534601569368E-4</v>
      </c>
      <c r="W472" s="240">
        <f t="shared" ca="1" si="872"/>
        <v>-2.9461986014337258E-5</v>
      </c>
      <c r="X472" s="240">
        <f t="shared" ca="1" si="873"/>
        <v>1.6570421608911207E-4</v>
      </c>
      <c r="Y472" s="240">
        <f t="shared" ca="1" si="874"/>
        <v>-2.7351483580540501E-4</v>
      </c>
      <c r="Z472" s="240">
        <f t="shared" ca="1" si="875"/>
        <v>3.3439564635678962E-4</v>
      </c>
      <c r="AA472" s="240">
        <f t="shared" ca="1" si="876"/>
        <v>-3.379006885229249E-4</v>
      </c>
      <c r="AB472" s="240">
        <f t="shared" ca="1" si="877"/>
        <v>2.8342856545640637E-4</v>
      </c>
      <c r="AC472" s="240">
        <f t="shared" ca="1" si="878"/>
        <v>-1.8032563064768241E-4</v>
      </c>
      <c r="AD472" s="240">
        <f t="shared" ca="1" si="879"/>
        <v>4.6282336026597256E-5</v>
      </c>
      <c r="AE472" s="240">
        <f t="shared" ca="1" si="880"/>
        <v>9.5702104423151901E-5</v>
      </c>
      <c r="AF472" s="240">
        <f t="shared" ca="1" si="881"/>
        <v>-2.2126593103660437E-4</v>
      </c>
      <c r="AG472" s="240">
        <f t="shared" ca="1" si="882"/>
        <v>3.0886484109382518E-4</v>
      </c>
      <c r="AH472" s="240">
        <f t="shared" ca="1" si="883"/>
        <v>-3.434685708069876E-4</v>
      </c>
      <c r="AI472" s="240">
        <f t="shared" ca="1" si="884"/>
        <v>3.1913979532476765E-4</v>
      </c>
      <c r="AJ472" s="240">
        <f t="shared" ca="1" si="885"/>
        <v>-2.4005285783127391E-4</v>
      </c>
      <c r="AK472" s="240">
        <f t="shared" ca="1" si="886"/>
        <v>1.1977753370295938E-4</v>
      </c>
      <c r="AL472" s="240">
        <f t="shared" ca="1" si="887"/>
        <v>2.1049278180565857E-5</v>
      </c>
      <c r="AM472" s="240">
        <f t="shared" ca="1" si="888"/>
        <v>-1.5826444462934102E-4</v>
      </c>
      <c r="AN472" s="240">
        <f t="shared" ca="1" si="889"/>
        <v>2.6832452034172399E-4</v>
      </c>
      <c r="AO472" s="240">
        <f t="shared" ca="1" si="890"/>
        <v>-3.3234534375240854E-4</v>
      </c>
      <c r="AP472" s="240">
        <f t="shared" ca="1" si="891"/>
        <v>3.3934219070046645E-4</v>
      </c>
      <c r="AQ472" s="240">
        <f t="shared" ca="1" si="892"/>
        <v>-2.8811453876793956E-4</v>
      </c>
      <c r="AR472" s="240">
        <f t="shared" ca="1" si="893"/>
        <v>1.8745205350288093E-4</v>
      </c>
      <c r="AS472" s="240">
        <f t="shared" ca="1" si="894"/>
        <v>-5.4626453310048625E-5</v>
      </c>
      <c r="AT472" s="240">
        <f t="shared" ca="1" si="895"/>
        <v>-8.7571980431821116E-5</v>
      </c>
      <c r="AU472" s="240">
        <f t="shared" ca="1" si="896"/>
        <v>2.1474477098414778E-4</v>
      </c>
      <c r="AV472" s="240">
        <f t="shared" ca="1" si="897"/>
        <v>-3.0507154880823835E-4</v>
      </c>
      <c r="AW472" s="240">
        <f t="shared" ca="1" si="898"/>
        <v>3.4305400123200362E-4</v>
      </c>
      <c r="AX472" s="240">
        <f t="shared" ca="1" si="899"/>
        <v>-3.2217508051061961E-4</v>
      </c>
      <c r="AY472" s="240">
        <f t="shared" ca="1" si="900"/>
        <v>2.4601720206275478E-4</v>
      </c>
      <c r="AZ472" s="240">
        <f t="shared" ca="1" si="901"/>
        <v>-1.2764757188269516E-4</v>
      </c>
      <c r="BA472" s="240">
        <f t="shared" ca="1" si="902"/>
        <v>-1.262389104869928E-5</v>
      </c>
      <c r="BB472" s="240">
        <f t="shared" ca="1" si="903"/>
        <v>1.5072934058601832E-4</v>
      </c>
      <c r="BC472" s="240">
        <f t="shared" ca="1" si="904"/>
        <v>-2.6297257622028908E-4</v>
      </c>
      <c r="BD472" s="240">
        <f t="shared" ca="1" si="905"/>
        <v>3.3009484874014507E-4</v>
      </c>
      <c r="BE472" s="240">
        <f t="shared" ca="1" si="906"/>
        <v>-3.4057928583115294E-4</v>
      </c>
      <c r="BF472" s="240">
        <f t="shared" ca="1" si="907"/>
        <v>2.9262696265461676E-4</v>
      </c>
      <c r="BG472" s="240">
        <f t="shared" ca="1" si="908"/>
        <v>-1.9446556225033104E-4</v>
      </c>
      <c r="BH472" s="240">
        <f t="shared" ca="1" si="909"/>
        <v>6.2937665660640674E-5</v>
      </c>
      <c r="BI472" s="240">
        <f t="shared" ca="1" si="910"/>
        <v>7.9389106354010121E-5</v>
      </c>
      <c r="BJ472" s="240">
        <f t="shared" ca="1" si="911"/>
        <v>-2.0809425671147454E-4</v>
      </c>
      <c r="BK472" s="240">
        <f t="shared" ca="1" si="912"/>
        <v>3.0109449282900722E-4</v>
      </c>
      <c r="BL472" s="240">
        <f t="shared" ca="1" si="913"/>
        <v>-3.4243278875429283E-4</v>
      </c>
      <c r="BM472" s="240">
        <f t="shared" ca="1" si="914"/>
        <v>3.2501629947487412E-4</v>
      </c>
      <c r="BN472" s="240">
        <f t="shared" ca="1" si="915"/>
        <v>-2.5183335473088532E-4</v>
      </c>
      <c r="BO472" s="240">
        <f t="shared" ca="1" si="916"/>
        <v>1.3544071993817891E-4</v>
      </c>
      <c r="BP472" s="240">
        <f t="shared" ca="1" si="917"/>
        <v>4.1908997569075962E-6</v>
      </c>
      <c r="BQ472" s="240">
        <f t="shared" ca="1" si="918"/>
        <v>-1.4310344282405092E-4</v>
      </c>
      <c r="BR472" s="240">
        <f t="shared" ca="1" si="919"/>
        <v>2.574622272521203E-4</v>
      </c>
      <c r="BS472" s="240">
        <f t="shared" ca="1" si="920"/>
        <v>-3.2764551693404217E-4</v>
      </c>
      <c r="BT472" s="240">
        <f t="shared" ca="1" si="921"/>
        <v>3.4161122873513301E-4</v>
      </c>
      <c r="BU472" s="240">
        <f t="shared" ca="1" si="922"/>
        <v>-2.9696311900101523E-4</v>
      </c>
      <c r="BV472" s="240">
        <f t="shared" ca="1" si="923"/>
        <v>2.0136193221462526E-4</v>
      </c>
      <c r="BW472" s="240">
        <f t="shared" ca="1" si="924"/>
        <v>-7.1210966714824799E-5</v>
      </c>
      <c r="BX472" s="240">
        <f t="shared" ca="1" si="925"/>
        <v>-7.1158411247071918E-5</v>
      </c>
      <c r="BY472" s="240">
        <f t="shared" ca="1" si="926"/>
        <v>2.0131839423970761E-4</v>
      </c>
      <c r="BZ472" s="240">
        <f t="shared" ca="1" si="927"/>
        <v>-2.9693606878594648E-4</v>
      </c>
      <c r="CA472" s="240">
        <f t="shared" ca="1" si="928"/>
        <v>3.4160530756902221E-4</v>
      </c>
      <c r="CB472" s="240">
        <f t="shared" ca="1" si="929"/>
        <v>-3.276617407734656E-4</v>
      </c>
      <c r="CC472" s="240">
        <f t="shared" ca="1" si="930"/>
        <v>2.5749781240278825E-4</v>
      </c>
      <c r="CD472" s="240">
        <f t="shared" ca="1" si="931"/>
        <v>-1.4315228356842218E-4</v>
      </c>
      <c r="CE472" s="240">
        <f t="shared" ca="1" si="932"/>
        <v>4.2446159761898772E-6</v>
      </c>
      <c r="CF472" s="240">
        <f t="shared" ca="1" si="933"/>
        <v>1.3539134489911754E-4</v>
      </c>
      <c r="CG472" s="240">
        <f t="shared" ca="1" si="934"/>
        <v>-2.5179679266538769E-4</v>
      </c>
      <c r="CH472" s="240">
        <f t="shared" ca="1" si="935"/>
        <v>3.2499882371999017E-4</v>
      </c>
      <c r="CI472" s="240">
        <f t="shared" ca="1" si="936"/>
        <v>-3.424373978085898E-4</v>
      </c>
      <c r="CJ472" s="240">
        <f t="shared" ca="1" si="937"/>
        <v>3.0112039586869849E-4</v>
      </c>
      <c r="CK472" s="240">
        <f t="shared" ca="1" si="938"/>
        <v>-2.0813700928035307E-4</v>
      </c>
      <c r="CL472" s="240">
        <f t="shared" ca="1" si="939"/>
        <v>7.9441372945409554E-5</v>
      </c>
      <c r="CM472" s="240">
        <f t="shared" ca="1" si="940"/>
        <v>6.2884852973992358E-5</v>
      </c>
      <c r="CN472" s="240">
        <f t="shared" ca="1" si="941"/>
        <v>-1.9442126509503044E-4</v>
      </c>
      <c r="CO472" s="240">
        <f t="shared" ca="1" si="942"/>
        <v>2.9259878155819889E-4</v>
      </c>
      <c r="CP472" s="240">
        <f t="shared" ca="1" si="943"/>
        <v>-3.4057205611991831E-4</v>
      </c>
      <c r="CQ472" s="240">
        <f t="shared" ca="1" si="944"/>
        <v>3.3010981089147976E-4</v>
      </c>
      <c r="CR472" s="240">
        <f t="shared" ca="1" si="945"/>
        <v>-2.6300716302095659E-4</v>
      </c>
      <c r="CS472" s="240">
        <f t="shared" ca="1" si="946"/>
        <v>1.5077761761585255E-4</v>
      </c>
      <c r="CT472" s="240">
        <f t="shared" ca="1" si="947"/>
        <v>-1.2677574911349458E-5</v>
      </c>
      <c r="CU472" s="240">
        <f t="shared" ca="1" si="948"/>
        <v>-1.2759769229062545E-4</v>
      </c>
      <c r="CV472" s="240">
        <f t="shared" ca="1" si="949"/>
        <v>2.4597968510603528E-4</v>
      </c>
      <c r="CW472" s="240">
        <f t="shared" ca="1" si="950"/>
        <v>-3.2215636336702108E-4</v>
      </c>
      <c r="CX472" s="240">
        <f t="shared" ca="1" si="951"/>
        <v>3.4305729539816596E-4</v>
      </c>
      <c r="CY472" s="240">
        <f t="shared" ca="1" si="952"/>
        <v>-3.0509628906951814E-4</v>
      </c>
      <c r="CZ472" s="240">
        <f t="shared" ca="1" si="953"/>
        <v>2.1478671239444214E-4</v>
      </c>
      <c r="DA472" s="240">
        <f t="shared" ca="1" si="954"/>
        <v>-8.7623926663445709E-5</v>
      </c>
      <c r="DB472" s="240">
        <f t="shared" ca="1" si="955"/>
        <v>-5.4573415216897412E-5</v>
      </c>
      <c r="DC472" s="240">
        <f t="shared" ca="1" si="956"/>
        <v>1.8740702385013942E-4</v>
      </c>
      <c r="DD472" s="240">
        <f t="shared" ca="1" si="957"/>
        <v>-2.8808524376541355E-4</v>
      </c>
      <c r="DE472" s="240">
        <f t="shared" ca="1" si="958"/>
        <v>3.3933365679901571E-4</v>
      </c>
      <c r="DF472" s="240">
        <f t="shared" ca="1" si="959"/>
        <v>-3.3235903520301092E-4</v>
      </c>
      <c r="DG472" s="240">
        <f t="shared" ca="1" si="960"/>
        <v>2.6835808795859251E-4</v>
      </c>
      <c r="DH472" s="240">
        <f t="shared" ca="1" si="961"/>
        <v>-1.583121288643694E-4</v>
      </c>
      <c r="DI472" s="240">
        <f t="shared" ca="1" si="962"/>
        <v>2.1102897349427487E-5</v>
      </c>
      <c r="DJ472" s="240">
        <f t="shared" ca="1" si="963"/>
        <v>1.1972717960347341E-4</v>
      </c>
      <c r="DK472" s="240">
        <f t="shared" ca="1" si="964"/>
        <v>-2.4001440858215461E-4</v>
      </c>
      <c r="DL472" s="240">
        <f t="shared" ca="1" si="965"/>
        <v>3.1911984806696223E-4</v>
      </c>
      <c r="DM472" s="240">
        <f t="shared" ca="1" si="966"/>
        <v>-3.4347054810073289E-4</v>
      </c>
      <c r="DN472" s="240">
        <f t="shared" ca="1" si="967"/>
        <v>3.0888840367410071E-4</v>
      </c>
      <c r="DO472" s="240">
        <f t="shared" ca="1" si="968"/>
        <v>-2.2130703602436965E-4</v>
      </c>
      <c r="DP472" s="240">
        <f t="shared" ca="1" si="969"/>
        <v>9.5753699004520041E-5</v>
      </c>
      <c r="DQ472" s="240">
        <f t="shared" ca="1" si="970"/>
        <v>4.6229104475107284E-5</v>
      </c>
      <c r="DR472" s="240">
        <f t="shared" ca="1" si="971"/>
        <v>-1.8027989562168119E-4</v>
      </c>
      <c r="DS472" s="240">
        <f t="shared" ca="1" si="972"/>
        <v>2.8339817419399026E-4</v>
      </c>
      <c r="DT472" s="240">
        <f t="shared" ca="1" si="973"/>
        <v>-3.3789085557176164E-4</v>
      </c>
      <c r="DU472" s="240">
        <f t="shared" ca="1" si="974"/>
        <v>3.3440805885944072E-4</v>
      </c>
      <c r="DV472" s="240">
        <f t="shared" ca="1" si="975"/>
        <v>-2.7354736401859756E-4</v>
      </c>
      <c r="DW472" s="240">
        <f t="shared" ca="1" si="976"/>
        <v>1.6575127880614742E-4</v>
      </c>
      <c r="DX472" s="240">
        <f t="shared" ca="1" si="977"/>
        <v>-2.9515508191220636E-5</v>
      </c>
      <c r="DY472" s="240">
        <f t="shared" ca="1" si="978"/>
        <v>-1.1178454774022493E-4</v>
      </c>
      <c r="DZ472" s="240">
        <f t="shared" ca="1" si="979"/>
        <v>2.3390455635326096E-4</v>
      </c>
      <c r="EA472" s="240">
        <f t="shared" ca="1" si="980"/>
        <v>-3.1589110690308762E-4</v>
      </c>
      <c r="EB472" s="240">
        <f t="shared" ca="1" si="981"/>
        <v>3.4367690698831541E-4</v>
      </c>
      <c r="EC472" s="240">
        <f t="shared" ca="1" si="982"/>
        <v>-3.1249445545438251E-4</v>
      </c>
      <c r="ED472" s="240">
        <f t="shared" ca="1" si="983"/>
        <v>2.2769405257099925E-4</v>
      </c>
      <c r="EE472" s="240">
        <f t="shared" ca="1" si="984"/>
        <v>-1.0382579289777548E-4</v>
      </c>
      <c r="EF472" s="240">
        <f t="shared" ca="1" si="985"/>
        <v>-3.7856947049398875E-5</v>
      </c>
      <c r="EG472" s="240">
        <f t="shared" ca="1" si="986"/>
        <v>1.7304417352518312E-4</v>
      </c>
      <c r="EH472" s="240">
        <f t="shared" ca="1" si="987"/>
        <v>-2.7854039615937291E-4</v>
      </c>
      <c r="EI472" s="240">
        <f t="shared" ca="1" si="988"/>
        <v>3.3624452152766413E-4</v>
      </c>
      <c r="EJ472" s="240">
        <f t="shared" ca="1" si="989"/>
        <v>-3.3625564760553651E-4</v>
      </c>
      <c r="EK472" s="240">
        <f t="shared" ca="1" si="990"/>
        <v>2.7857186537511263E-4</v>
      </c>
      <c r="EL472" s="240">
        <f t="shared" ca="1" si="991"/>
        <v>-1.7309058637539481E-4</v>
      </c>
      <c r="EM472" s="240">
        <f t="shared" ca="1" si="992"/>
        <v>3.7910339994535314E-5</v>
      </c>
      <c r="EN472" s="240">
        <f t="shared" ca="1" si="993"/>
        <v>1.0377458104531132E-4</v>
      </c>
      <c r="EO472" s="240">
        <f t="shared" ca="1" si="994"/>
        <v>-2.2765380876587491E-4</v>
      </c>
      <c r="EP472" s="240">
        <f t="shared" ca="1" si="995"/>
        <v>3.1247208474833595E-4</v>
      </c>
      <c r="EQ472" s="240">
        <f t="shared" ca="1" si="996"/>
        <v>-3.4367624775803491E-4</v>
      </c>
      <c r="ER472" s="240">
        <f t="shared" ca="1" si="997"/>
        <v>3.1591227225961905E-4</v>
      </c>
      <c r="ES472" s="240">
        <f t="shared" ca="1" si="998"/>
        <v>-2.3394391473438922E-4</v>
      </c>
      <c r="ET472" s="240">
        <f t="shared" ca="1" si="999"/>
        <v>1.1183534601568579E-4</v>
      </c>
      <c r="EU472" s="240">
        <f t="shared" ca="1" si="1000"/>
        <v>2.9461986014330942E-5</v>
      </c>
      <c r="EV472" s="240">
        <f t="shared" ca="1" si="1001"/>
        <v>-1.6570421608910865E-4</v>
      </c>
      <c r="EW472" s="240">
        <f t="shared" ca="1" si="1002"/>
        <v>2.7351483580540561E-4</v>
      </c>
      <c r="EX472" s="240">
        <f t="shared" ca="1" si="1003"/>
        <v>-3.3439564635679098E-4</v>
      </c>
      <c r="EY472" s="240">
        <f t="shared" ca="1" si="1004"/>
        <v>3.3790068852292338E-4</v>
      </c>
      <c r="EZ472" s="240">
        <f t="shared" ca="1" si="1005"/>
        <v>-2.8342856545640995E-4</v>
      </c>
      <c r="FA472" s="240">
        <f t="shared" ca="1" si="1006"/>
        <v>1.8032563064768366E-4</v>
      </c>
      <c r="FB472" s="240">
        <f t="shared" ca="1" si="1007"/>
        <v>-4.6282336026596253E-5</v>
      </c>
      <c r="FC472" s="240">
        <f t="shared" ca="1" si="1008"/>
        <v>-9.5702104423157553E-5</v>
      </c>
      <c r="FD472" s="240">
        <f t="shared" ca="1" si="1009"/>
        <v>2.2126593103661261E-4</v>
      </c>
      <c r="FE472" s="240">
        <f t="shared" ca="1" si="1010"/>
        <v>-3.088648410938235E-4</v>
      </c>
      <c r="FF472" s="240">
        <f t="shared" ca="1" si="1011"/>
        <v>3.4346857080698771E-4</v>
      </c>
      <c r="FG472" s="240">
        <f t="shared" ca="1" si="1012"/>
        <v>-3.1913979532476728E-4</v>
      </c>
      <c r="FH472" s="240">
        <f t="shared" ca="1" si="1013"/>
        <v>2.4005285783126971E-4</v>
      </c>
      <c r="FI472" s="240">
        <f t="shared" ca="1" si="1014"/>
        <v>-1.1977753370296759E-4</v>
      </c>
      <c r="FJ472" s="240">
        <f t="shared" ca="1" si="1015"/>
        <v>-2.1049278180561981E-5</v>
      </c>
      <c r="FK472" s="240">
        <f t="shared" ca="1" si="1016"/>
        <v>1.5826444462934189E-4</v>
      </c>
      <c r="FL472" s="240">
        <f t="shared" ca="1" si="1017"/>
        <v>-2.6832452034172762E-4</v>
      </c>
      <c r="FM472" s="240">
        <f t="shared" ca="1" si="1018"/>
        <v>3.3234534375241125E-4</v>
      </c>
      <c r="FN472" s="240">
        <f t="shared" ca="1" si="1019"/>
        <v>-3.3934219070046786E-4</v>
      </c>
      <c r="FO472" s="240">
        <f t="shared" ca="1" si="1020"/>
        <v>2.8811453876794168E-4</v>
      </c>
      <c r="FP472" s="240">
        <f t="shared" ca="1" si="1021"/>
        <v>-1.8745205350288006E-4</v>
      </c>
      <c r="FQ472" s="240">
        <f t="shared" ca="1" si="1022"/>
        <v>5.4626453310042798E-5</v>
      </c>
      <c r="FR472" s="240">
        <f t="shared" ca="1" si="1023"/>
        <v>8.7571980431831525E-5</v>
      </c>
      <c r="FS472" s="240">
        <f t="shared" ca="1" si="1024"/>
        <v>-2.1474477098414477E-4</v>
      </c>
      <c r="FT472" s="240">
        <f t="shared" ca="1" si="1025"/>
        <v>3.0507154880823656E-4</v>
      </c>
      <c r="FU472" s="240">
        <f t="shared" ca="1" si="1026"/>
        <v>-3.4305400123200362E-4</v>
      </c>
      <c r="FV472" s="240">
        <f t="shared" ca="1" si="1027"/>
        <v>3.2217508051061755E-4</v>
      </c>
      <c r="FW472" s="240">
        <f t="shared" ca="1" si="1028"/>
        <v>-2.4601720206274724E-4</v>
      </c>
      <c r="FX472" s="240">
        <f t="shared" ca="1" si="1029"/>
        <v>1.2764757188269874E-4</v>
      </c>
      <c r="FY472" s="240">
        <f t="shared" ca="1" si="1030"/>
        <v>1.2623891048700283E-5</v>
      </c>
      <c r="FZ472" s="240">
        <f t="shared" ca="1" si="1031"/>
        <v>-1.5072934058601924E-4</v>
      </c>
      <c r="GA472" s="240">
        <f t="shared" ca="1" si="1032"/>
        <v>2.6297257622029608E-4</v>
      </c>
      <c r="GB472" s="240">
        <f t="shared" ca="1" si="1033"/>
        <v>-3.3009484874014263E-4</v>
      </c>
      <c r="GC472" s="240">
        <f t="shared" ca="1" si="1034"/>
        <v>3.4057928583115278E-4</v>
      </c>
      <c r="GD472" s="240">
        <f t="shared" ca="1" si="1035"/>
        <v>-2.9262696265461622E-4</v>
      </c>
      <c r="GE472" s="240">
        <f t="shared" ca="1" si="1036"/>
        <v>1.9446556225033017E-4</v>
      </c>
      <c r="GF472" s="240">
        <f t="shared" ca="1" si="1037"/>
        <v>-6.2937665660630021E-5</v>
      </c>
      <c r="GG472" s="240">
        <f t="shared" ca="1" si="1038"/>
        <v>-7.9389106354001637E-5</v>
      </c>
      <c r="GH472" s="240">
        <f t="shared" ca="1" si="1039"/>
        <v>2.0809425671147535E-4</v>
      </c>
      <c r="GI472" s="240">
        <f t="shared" ca="1" si="1040"/>
        <v>-3.0109449282900765E-4</v>
      </c>
      <c r="GJ472" s="240">
        <f t="shared" ca="1" si="1041"/>
        <v>3.4243278875429288E-4</v>
      </c>
      <c r="GK472" s="240">
        <f t="shared" ca="1" si="1042"/>
        <v>-3.2501629947487059E-4</v>
      </c>
      <c r="GL472" s="240">
        <f t="shared" ca="1" si="1043"/>
        <v>2.5183335473089128E-4</v>
      </c>
      <c r="GM472" s="240">
        <f t="shared" ca="1" si="1044"/>
        <v>-1.3544071993817799E-4</v>
      </c>
      <c r="GN472" s="240">
        <f t="shared" ca="1" si="1045"/>
        <v>-4.1908997569085719E-6</v>
      </c>
      <c r="GO472" s="240">
        <f t="shared" ca="1" si="1046"/>
        <v>1.4310344282406073E-4</v>
      </c>
      <c r="GP472" s="240">
        <f t="shared" ca="1" si="1047"/>
        <v>-2.5746222725212746E-4</v>
      </c>
      <c r="GQ472" s="240">
        <f t="shared" ca="1" si="1048"/>
        <v>3.2764551693404543E-4</v>
      </c>
      <c r="GR472" s="240">
        <f t="shared" ca="1" si="1049"/>
        <v>-3.4161122873513079E-4</v>
      </c>
      <c r="GS472" s="240">
        <f t="shared" ca="1" si="1050"/>
        <v>2.9696311900102455E-4</v>
      </c>
      <c r="GT472" s="240">
        <f t="shared" ca="1" si="1051"/>
        <v>-2.0136193221463236E-4</v>
      </c>
      <c r="GU472" s="240">
        <f t="shared" ca="1" si="1052"/>
        <v>7.1210966714833364E-5</v>
      </c>
      <c r="GV472" s="240">
        <f t="shared" ca="1" si="1053"/>
        <v>7.115841124707292E-5</v>
      </c>
      <c r="GW472" s="240">
        <f t="shared" ca="1" si="1054"/>
        <v>-2.0131839423970842E-4</v>
      </c>
      <c r="GX472" s="240">
        <f t="shared" ca="1" si="1055"/>
        <v>2.9693606878594697E-4</v>
      </c>
      <c r="GY472" s="240">
        <f t="shared" ca="1" si="1056"/>
        <v>-3.416053075690234E-4</v>
      </c>
      <c r="GZ472" s="240">
        <f t="shared" ca="1" si="1057"/>
        <v>3.2766174077346235E-4</v>
      </c>
      <c r="HA472" s="240">
        <f t="shared" ca="1" si="1058"/>
        <v>-2.574978124027747E-4</v>
      </c>
      <c r="HB472" s="240">
        <f t="shared" ca="1" si="1059"/>
        <v>1.4315228356843901E-4</v>
      </c>
      <c r="HC472" s="240">
        <f t="shared" ca="1" si="1060"/>
        <v>-4.244615976208417E-6</v>
      </c>
      <c r="HD472" s="240">
        <f t="shared" ca="1" si="1061"/>
        <v>-1.3539134489910944E-4</v>
      </c>
      <c r="HE472" s="240">
        <f t="shared" ca="1" si="1062"/>
        <v>2.5179679266538178E-4</v>
      </c>
      <c r="HF472" s="240">
        <f t="shared" ca="1" si="1063"/>
        <v>-3.249988237199905E-4</v>
      </c>
      <c r="HG472" s="240">
        <f t="shared" ca="1" si="1064"/>
        <v>3.4243739780858974E-4</v>
      </c>
      <c r="HH472" s="240">
        <f t="shared" ca="1" si="1065"/>
        <v>-3.0112039586869334E-4</v>
      </c>
      <c r="HI472" s="240">
        <f t="shared" ca="1" si="1066"/>
        <v>2.0813700928034448E-4</v>
      </c>
      <c r="HJ472" s="240">
        <f t="shared" ca="1" si="1067"/>
        <v>-7.9441372945399064E-5</v>
      </c>
      <c r="HK472" s="240">
        <f t="shared" ca="1" si="1068"/>
        <v>-6.2884852974012551E-5</v>
      </c>
      <c r="HL472" s="240">
        <f t="shared" ca="1" si="1069"/>
        <v>1.9442126509501518E-4</v>
      </c>
      <c r="HM472" s="240">
        <f t="shared" ca="1" si="1070"/>
        <v>-2.9259878155819434E-4</v>
      </c>
      <c r="HN472" s="240">
        <f t="shared" ca="1" si="1071"/>
        <v>3.4057205611991712E-4</v>
      </c>
      <c r="HO472" s="240">
        <f t="shared" ca="1" si="1072"/>
        <v>-3.3010981089147949E-4</v>
      </c>
      <c r="HP472" s="240">
        <f t="shared" ca="1" si="1073"/>
        <v>2.63007163020956E-4</v>
      </c>
      <c r="HQ472" s="240">
        <f t="shared" ca="1" si="1074"/>
        <v>-1.5077761761585163E-4</v>
      </c>
      <c r="HR472" s="240">
        <f t="shared" ca="1" si="1075"/>
        <v>1.2677574911338697E-5</v>
      </c>
      <c r="HS472" s="240">
        <f t="shared" ca="1" si="1076"/>
        <v>1.2759769229063545E-4</v>
      </c>
      <c r="HT472" s="240">
        <f t="shared" ca="1" si="1077"/>
        <v>-2.4597968510604965E-4</v>
      </c>
      <c r="HU472" s="240">
        <f t="shared" ca="1" si="1078"/>
        <v>3.2215636336701463E-4</v>
      </c>
      <c r="HV472" s="240">
        <f t="shared" ca="1" si="1079"/>
        <v>-3.430572953981671E-4</v>
      </c>
      <c r="HW472" s="240">
        <f t="shared" ca="1" si="1080"/>
        <v>3.0509628906952665E-4</v>
      </c>
      <c r="HX472" s="240">
        <f t="shared" ca="1" si="1081"/>
        <v>-2.1478671239444136E-4</v>
      </c>
      <c r="HY472" s="240">
        <f t="shared" ca="1" si="1082"/>
        <v>8.7623926663444733E-5</v>
      </c>
      <c r="HZ472" s="240">
        <f t="shared" ca="1" si="1083"/>
        <v>5.4573415216898388E-5</v>
      </c>
      <c r="IA472" s="240">
        <f t="shared" ca="1" si="1084"/>
        <v>-1.8740702385014029E-4</v>
      </c>
      <c r="IB472" s="240">
        <f t="shared" ca="1" si="1085"/>
        <v>2.8808524376542472E-4</v>
      </c>
      <c r="IC472" s="240">
        <f t="shared" ca="1" si="1086"/>
        <v>-3.3933365679901897E-4</v>
      </c>
      <c r="ID472" s="240">
        <f t="shared" ca="1" si="1087"/>
        <v>3.3235903520300567E-4</v>
      </c>
      <c r="IE472" s="240">
        <f t="shared" ca="1" si="1088"/>
        <v>1.5868544695048741E-5</v>
      </c>
      <c r="IF472" s="240">
        <f t="shared" ca="1" si="1089"/>
        <v>1.5831212886438585E-4</v>
      </c>
      <c r="IG472" s="240">
        <f t="shared" ca="1" si="1090"/>
        <v>-2.1102897349426484E-5</v>
      </c>
      <c r="IH472" s="240">
        <f t="shared" ca="1" si="1091"/>
        <v>-1.1972717960347432E-4</v>
      </c>
      <c r="II472" s="240">
        <f t="shared" ca="1" si="1092"/>
        <v>2.4001440858215534E-4</v>
      </c>
      <c r="IJ472" s="240">
        <f t="shared" ca="1" si="1093"/>
        <v>-3.1911984806696255E-4</v>
      </c>
      <c r="IK472" s="240">
        <f t="shared" ca="1" si="1094"/>
        <v>3.4347054810073289E-4</v>
      </c>
      <c r="IL472" s="240">
        <f t="shared" ca="1" si="1095"/>
        <v>-3.0888840367409171E-4</v>
      </c>
      <c r="IM472" s="240">
        <f t="shared" ca="1" si="1096"/>
        <v>2.2130703602435392E-4</v>
      </c>
      <c r="IN472" s="240">
        <f t="shared" ca="1" si="1097"/>
        <v>-9.5753699004537821E-5</v>
      </c>
      <c r="IO472" s="240">
        <f t="shared" ca="1" si="1098"/>
        <v>-4.622910447508888E-5</v>
      </c>
      <c r="IP472" s="240">
        <f t="shared" ca="1" si="1099"/>
        <v>1.8027989562166541E-4</v>
      </c>
      <c r="IQ472" s="240">
        <f t="shared" ca="1" si="1100"/>
        <v>-2.8339817419399086E-4</v>
      </c>
      <c r="IR472" s="240">
        <f t="shared" ca="1" si="1101"/>
        <v>3.3789085557176175E-4</v>
      </c>
      <c r="IS472" s="240">
        <f t="shared" ca="1" si="1102"/>
        <v>-3.3440805885944045E-4</v>
      </c>
      <c r="IT472" s="240">
        <f t="shared" ca="1" si="1103"/>
        <v>2.7354736401859691E-4</v>
      </c>
      <c r="IU472" s="240">
        <f t="shared" ca="1" si="1104"/>
        <v>-1.6575127880612942E-4</v>
      </c>
      <c r="IV472" s="240">
        <f t="shared" ca="1" si="1105"/>
        <v>2.9515508191200172E-5</v>
      </c>
      <c r="IW472" s="240">
        <f t="shared" ca="1" si="1106"/>
        <v>1.1178454774024438E-4</v>
      </c>
      <c r="IX472" s="240">
        <f t="shared" ca="1" si="1107"/>
        <v>-2.3390455635324738E-4</v>
      </c>
      <c r="IY472" s="240">
        <f t="shared" ca="1" si="1108"/>
        <v>3.158911069030803E-4</v>
      </c>
      <c r="IZ472" s="240">
        <f t="shared" ca="1" si="1109"/>
        <v>-3.4367690698831541E-4</v>
      </c>
      <c r="JA472" s="240">
        <f t="shared" ca="1" si="1110"/>
        <v>3.1249445545438207E-4</v>
      </c>
      <c r="JB472" s="240">
        <f t="shared" ca="1" si="1111"/>
        <v>-2.2769405257099849E-4</v>
      </c>
    </row>
    <row r="473" spans="2:262">
      <c r="B473" s="248">
        <v>112</v>
      </c>
      <c r="C473" s="247">
        <f t="shared" si="1112"/>
        <v>2.1875000000000015E-3</v>
      </c>
      <c r="D473" s="244">
        <f t="shared" ca="1" si="855"/>
        <v>11.540845648516552</v>
      </c>
      <c r="E473" s="243">
        <f ca="1">DN361</f>
        <v>-0.45915435148344763</v>
      </c>
      <c r="F473" s="242">
        <v>112</v>
      </c>
      <c r="G473" s="240">
        <f t="shared" ca="1" si="856"/>
        <v>7.1532565558204617E-5</v>
      </c>
      <c r="H473" s="240">
        <f t="shared" ca="1" si="857"/>
        <v>5.6684998160019931E-5</v>
      </c>
      <c r="I473" s="240">
        <f t="shared" ca="1" si="858"/>
        <v>-1.7627278475916921E-4</v>
      </c>
      <c r="J473" s="240">
        <f t="shared" ca="1" si="859"/>
        <v>2.6902463779550806E-4</v>
      </c>
      <c r="K473" s="240">
        <f t="shared" ca="1" si="860"/>
        <v>-3.2081992844189522E-4</v>
      </c>
      <c r="L473" s="240">
        <f t="shared" ca="1" si="861"/>
        <v>3.237732932228971E-4</v>
      </c>
      <c r="M473" s="240">
        <f t="shared" ca="1" si="862"/>
        <v>-2.7743510912292438E-4</v>
      </c>
      <c r="N473" s="240">
        <f t="shared" ca="1" si="863"/>
        <v>1.8885994461451377E-4</v>
      </c>
      <c r="O473" s="240">
        <f t="shared" ca="1" si="864"/>
        <v>-7.1532565558204766E-5</v>
      </c>
      <c r="P473" s="240">
        <f t="shared" ca="1" si="865"/>
        <v>-5.6684998160020473E-5</v>
      </c>
      <c r="Q473" s="240">
        <f t="shared" ca="1" si="866"/>
        <v>1.7627278475916943E-4</v>
      </c>
      <c r="R473" s="240">
        <f t="shared" ca="1" si="867"/>
        <v>-2.690246377955079E-4</v>
      </c>
      <c r="S473" s="240">
        <f t="shared" ca="1" si="868"/>
        <v>3.2081992844189532E-4</v>
      </c>
      <c r="T473" s="240">
        <f t="shared" ca="1" si="869"/>
        <v>-3.2377329322289688E-4</v>
      </c>
      <c r="U473" s="241">
        <f t="shared" ca="1" si="870"/>
        <v>2.7743510912292486E-4</v>
      </c>
      <c r="V473" s="240">
        <f t="shared" ca="1" si="871"/>
        <v>-1.8885994461451355E-4</v>
      </c>
      <c r="W473" s="240">
        <f t="shared" ca="1" si="872"/>
        <v>7.1532565558203356E-5</v>
      </c>
      <c r="X473" s="240">
        <f t="shared" ca="1" si="873"/>
        <v>5.6684998160019606E-5</v>
      </c>
      <c r="Y473" s="240">
        <f t="shared" ca="1" si="874"/>
        <v>-1.7627278475916964E-4</v>
      </c>
      <c r="Z473" s="240">
        <f t="shared" ca="1" si="875"/>
        <v>2.6902463779550877E-4</v>
      </c>
      <c r="AA473" s="240">
        <f t="shared" ca="1" si="876"/>
        <v>-3.2081992844189511E-4</v>
      </c>
      <c r="AB473" s="240">
        <f t="shared" ca="1" si="877"/>
        <v>3.2377329322289705E-4</v>
      </c>
      <c r="AC473" s="240">
        <f t="shared" ca="1" si="878"/>
        <v>-2.7743510912292411E-4</v>
      </c>
      <c r="AD473" s="240">
        <f t="shared" ca="1" si="879"/>
        <v>1.8885994461451428E-4</v>
      </c>
      <c r="AE473" s="240">
        <f t="shared" ca="1" si="880"/>
        <v>-7.153256555820192E-5</v>
      </c>
      <c r="AF473" s="240">
        <f t="shared" ca="1" si="881"/>
        <v>-5.6684998160021042E-5</v>
      </c>
      <c r="AG473" s="240">
        <f t="shared" ca="1" si="882"/>
        <v>1.7627278475916891E-4</v>
      </c>
      <c r="AH473" s="240">
        <f t="shared" ca="1" si="883"/>
        <v>-2.6902463779550958E-4</v>
      </c>
      <c r="AI473" s="240">
        <f t="shared" ca="1" si="884"/>
        <v>3.2081992844189538E-4</v>
      </c>
      <c r="AJ473" s="240">
        <f t="shared" ca="1" si="885"/>
        <v>-3.2377329322289721E-4</v>
      </c>
      <c r="AK473" s="240">
        <f t="shared" ca="1" si="886"/>
        <v>2.7743510912292335E-4</v>
      </c>
      <c r="AL473" s="240">
        <f t="shared" ca="1" si="887"/>
        <v>-1.8885994461451309E-4</v>
      </c>
      <c r="AM473" s="240">
        <f t="shared" ca="1" si="888"/>
        <v>7.1532565558205105E-5</v>
      </c>
      <c r="AN473" s="240">
        <f t="shared" ca="1" si="889"/>
        <v>5.6684998160022452E-5</v>
      </c>
      <c r="AO473" s="240">
        <f t="shared" ca="1" si="890"/>
        <v>-1.7627278475917013E-4</v>
      </c>
      <c r="AP473" s="240">
        <f t="shared" ca="1" si="891"/>
        <v>2.6902463779550774E-4</v>
      </c>
      <c r="AQ473" s="240">
        <f t="shared" ca="1" si="892"/>
        <v>-3.208199284418957E-4</v>
      </c>
      <c r="AR473" s="240">
        <f t="shared" ca="1" si="893"/>
        <v>3.2377329322289699E-4</v>
      </c>
      <c r="AS473" s="240">
        <f t="shared" ca="1" si="894"/>
        <v>-2.7743510912292503E-4</v>
      </c>
      <c r="AT473" s="240">
        <f t="shared" ca="1" si="895"/>
        <v>1.888599446145119E-4</v>
      </c>
      <c r="AU473" s="240">
        <f t="shared" ca="1" si="896"/>
        <v>-7.1532565558203668E-5</v>
      </c>
      <c r="AV473" s="240">
        <f t="shared" ca="1" si="897"/>
        <v>-5.6684998160019308E-5</v>
      </c>
      <c r="AW473" s="240">
        <f t="shared" ca="1" si="898"/>
        <v>1.7627278475917138E-4</v>
      </c>
      <c r="AX473" s="240">
        <f t="shared" ca="1" si="899"/>
        <v>-2.6902463779550855E-4</v>
      </c>
      <c r="AY473" s="240">
        <f t="shared" ca="1" si="900"/>
        <v>3.20819928441895E-4</v>
      </c>
      <c r="AZ473" s="240">
        <f t="shared" ca="1" si="901"/>
        <v>-3.2377329322289667E-4</v>
      </c>
      <c r="BA473" s="240">
        <f t="shared" ca="1" si="902"/>
        <v>2.7743510912292427E-4</v>
      </c>
      <c r="BB473" s="240">
        <f t="shared" ca="1" si="903"/>
        <v>-1.8885994461451453E-4</v>
      </c>
      <c r="BC473" s="240">
        <f t="shared" ca="1" si="904"/>
        <v>7.1532565558206812E-5</v>
      </c>
      <c r="BD473" s="240">
        <f t="shared" ca="1" si="905"/>
        <v>5.6684998160025325E-5</v>
      </c>
      <c r="BE473" s="240">
        <f t="shared" ca="1" si="906"/>
        <v>-1.7627278475917257E-4</v>
      </c>
      <c r="BF473" s="240">
        <f t="shared" ca="1" si="907"/>
        <v>2.6902463779550942E-4</v>
      </c>
      <c r="BG473" s="240">
        <f t="shared" ca="1" si="908"/>
        <v>-3.2081992844189532E-4</v>
      </c>
      <c r="BH473" s="240">
        <f t="shared" ca="1" si="909"/>
        <v>3.2377329322289726E-4</v>
      </c>
      <c r="BI473" s="240">
        <f t="shared" ca="1" si="910"/>
        <v>-2.77435109122926E-4</v>
      </c>
      <c r="BJ473" s="240">
        <f t="shared" ca="1" si="911"/>
        <v>1.8885994461450954E-4</v>
      </c>
      <c r="BK473" s="240">
        <f t="shared" ca="1" si="912"/>
        <v>-7.1532565558200822E-5</v>
      </c>
      <c r="BL473" s="240">
        <f t="shared" ca="1" si="913"/>
        <v>-5.6684998160022154E-5</v>
      </c>
      <c r="BM473" s="240">
        <f t="shared" ca="1" si="914"/>
        <v>1.7627278475916983E-4</v>
      </c>
      <c r="BN473" s="240">
        <f t="shared" ca="1" si="915"/>
        <v>-2.6902463779550752E-4</v>
      </c>
      <c r="BO473" s="240">
        <f t="shared" ca="1" si="916"/>
        <v>3.2081992844189467E-4</v>
      </c>
      <c r="BP473" s="240">
        <f t="shared" ca="1" si="917"/>
        <v>-3.2377329322289618E-4</v>
      </c>
      <c r="BQ473" s="240">
        <f t="shared" ca="1" si="918"/>
        <v>2.7743510912292275E-4</v>
      </c>
      <c r="BR473" s="240">
        <f t="shared" ca="1" si="919"/>
        <v>-1.8885994461451217E-4</v>
      </c>
      <c r="BS473" s="240">
        <f t="shared" ca="1" si="920"/>
        <v>7.153256555820398E-5</v>
      </c>
      <c r="BT473" s="240">
        <f t="shared" ca="1" si="921"/>
        <v>5.6684998160018955E-5</v>
      </c>
      <c r="BU473" s="240">
        <f t="shared" ca="1" si="922"/>
        <v>-1.7627278475917504E-4</v>
      </c>
      <c r="BV473" s="240">
        <f t="shared" ca="1" si="923"/>
        <v>2.6902463779551104E-4</v>
      </c>
      <c r="BW473" s="240">
        <f t="shared" ca="1" si="924"/>
        <v>-3.2081992844189592E-4</v>
      </c>
      <c r="BX473" s="240">
        <f t="shared" ca="1" si="925"/>
        <v>3.2377329322289677E-4</v>
      </c>
      <c r="BY473" s="240">
        <f t="shared" ca="1" si="926"/>
        <v>-2.7743510912292448E-4</v>
      </c>
      <c r="BZ473" s="240">
        <f t="shared" ca="1" si="927"/>
        <v>1.888599446145148E-4</v>
      </c>
      <c r="CA473" s="240">
        <f t="shared" ca="1" si="928"/>
        <v>-7.1532565558198017E-5</v>
      </c>
      <c r="CB473" s="240">
        <f t="shared" ca="1" si="929"/>
        <v>-5.6684998160025E-5</v>
      </c>
      <c r="CC473" s="240">
        <f t="shared" ca="1" si="930"/>
        <v>1.762727847591723E-4</v>
      </c>
      <c r="CD473" s="240">
        <f t="shared" ca="1" si="931"/>
        <v>-2.690246377955092E-4</v>
      </c>
      <c r="CE473" s="240">
        <f t="shared" ca="1" si="932"/>
        <v>3.2081992844189527E-4</v>
      </c>
      <c r="CF473" s="240">
        <f t="shared" ca="1" si="933"/>
        <v>-3.2377329322289732E-4</v>
      </c>
      <c r="CG473" s="240">
        <f t="shared" ca="1" si="934"/>
        <v>2.7743510912292118E-4</v>
      </c>
      <c r="CH473" s="240">
        <f t="shared" ca="1" si="935"/>
        <v>-1.8885994461450978E-4</v>
      </c>
      <c r="CI473" s="240">
        <f t="shared" ca="1" si="936"/>
        <v>7.1532565558201161E-5</v>
      </c>
      <c r="CJ473" s="240">
        <f t="shared" ca="1" si="937"/>
        <v>5.6684998160021828E-5</v>
      </c>
      <c r="CK473" s="240">
        <f t="shared" ca="1" si="938"/>
        <v>-1.7627278475916962E-4</v>
      </c>
      <c r="CL473" s="240">
        <f t="shared" ca="1" si="939"/>
        <v>2.6902463779550736E-4</v>
      </c>
      <c r="CM473" s="240">
        <f t="shared" ca="1" si="940"/>
        <v>-3.2081992844189657E-4</v>
      </c>
      <c r="CN473" s="240">
        <f t="shared" ca="1" si="941"/>
        <v>3.2377329322289623E-4</v>
      </c>
      <c r="CO473" s="240">
        <f t="shared" ca="1" si="942"/>
        <v>-2.7743510912292291E-4</v>
      </c>
      <c r="CP473" s="240">
        <f t="shared" ca="1" si="943"/>
        <v>1.8885994461451244E-4</v>
      </c>
      <c r="CQ473" s="240">
        <f t="shared" ca="1" si="944"/>
        <v>-7.1532565558204292E-5</v>
      </c>
      <c r="CR473" s="240">
        <f t="shared" ca="1" si="945"/>
        <v>-5.668499816001863E-5</v>
      </c>
      <c r="CS473" s="240">
        <f t="shared" ca="1" si="946"/>
        <v>1.7627278475917477E-4</v>
      </c>
      <c r="CT473" s="240">
        <f t="shared" ca="1" si="947"/>
        <v>-2.6902463779551088E-4</v>
      </c>
      <c r="CU473" s="240">
        <f t="shared" ca="1" si="948"/>
        <v>3.2081992844189592E-4</v>
      </c>
      <c r="CV473" s="240">
        <f t="shared" ca="1" si="949"/>
        <v>-3.2377329322289677E-4</v>
      </c>
      <c r="CW473" s="240">
        <f t="shared" ca="1" si="950"/>
        <v>2.7743510912292459E-4</v>
      </c>
      <c r="CX473" s="240">
        <f t="shared" ca="1" si="951"/>
        <v>-1.8885994461451507E-4</v>
      </c>
      <c r="CY473" s="240">
        <f t="shared" ca="1" si="952"/>
        <v>7.1532565558207436E-5</v>
      </c>
      <c r="CZ473" s="240">
        <f t="shared" ca="1" si="953"/>
        <v>5.6684998160015486E-5</v>
      </c>
      <c r="DA473" s="240">
        <f t="shared" ca="1" si="954"/>
        <v>-1.7627278475917989E-4</v>
      </c>
      <c r="DB473" s="240">
        <f t="shared" ca="1" si="955"/>
        <v>2.690246377955144E-4</v>
      </c>
      <c r="DC473" s="240">
        <f t="shared" ca="1" si="956"/>
        <v>-3.2081992844189722E-4</v>
      </c>
      <c r="DD473" s="240">
        <f t="shared" ca="1" si="957"/>
        <v>3.2377329322289574E-4</v>
      </c>
      <c r="DE473" s="240">
        <f t="shared" ca="1" si="958"/>
        <v>-2.7743510912292134E-4</v>
      </c>
      <c r="DF473" s="240">
        <f t="shared" ca="1" si="959"/>
        <v>1.8885994461451005E-4</v>
      </c>
      <c r="DG473" s="240">
        <f t="shared" ca="1" si="960"/>
        <v>-7.1532565558201486E-5</v>
      </c>
      <c r="DH473" s="240">
        <f t="shared" ca="1" si="961"/>
        <v>-5.6684998160021476E-5</v>
      </c>
      <c r="DI473" s="240">
        <f t="shared" ca="1" si="962"/>
        <v>1.7627278475916926E-4</v>
      </c>
      <c r="DJ473" s="240">
        <f t="shared" ca="1" si="963"/>
        <v>-2.6902463779550719E-4</v>
      </c>
      <c r="DK473" s="240">
        <f t="shared" ca="1" si="964"/>
        <v>3.2081992844189451E-4</v>
      </c>
      <c r="DL473" s="240">
        <f t="shared" ca="1" si="965"/>
        <v>-3.2377329322289797E-4</v>
      </c>
      <c r="DM473" s="240">
        <f t="shared" ca="1" si="966"/>
        <v>2.7743510912291803E-4</v>
      </c>
      <c r="DN473" s="240">
        <f t="shared" ca="1" si="967"/>
        <v>-1.8885994461450504E-4</v>
      </c>
      <c r="DO473" s="240">
        <f t="shared" ca="1" si="968"/>
        <v>7.1532565558195496E-5</v>
      </c>
      <c r="DP473" s="240">
        <f t="shared" ca="1" si="969"/>
        <v>5.6684998160027548E-5</v>
      </c>
      <c r="DQ473" s="240">
        <f t="shared" ca="1" si="970"/>
        <v>-1.7627278475917447E-4</v>
      </c>
      <c r="DR473" s="240">
        <f t="shared" ca="1" si="971"/>
        <v>2.6902463779551072E-4</v>
      </c>
      <c r="DS473" s="240">
        <f t="shared" ca="1" si="972"/>
        <v>-3.2081992844189581E-4</v>
      </c>
      <c r="DT473" s="240">
        <f t="shared" ca="1" si="973"/>
        <v>3.2377329322289688E-4</v>
      </c>
      <c r="DU473" s="240">
        <f t="shared" ca="1" si="974"/>
        <v>-2.7743510912292481E-4</v>
      </c>
      <c r="DV473" s="240">
        <f t="shared" ca="1" si="975"/>
        <v>1.8885994461451534E-4</v>
      </c>
      <c r="DW473" s="240">
        <f t="shared" ca="1" si="976"/>
        <v>-7.1532565558207761E-5</v>
      </c>
      <c r="DX473" s="240">
        <f t="shared" ca="1" si="977"/>
        <v>-5.6684998160015133E-5</v>
      </c>
      <c r="DY473" s="240">
        <f t="shared" ca="1" si="978"/>
        <v>1.7627278475917967E-4</v>
      </c>
      <c r="DZ473" s="240">
        <f t="shared" ca="1" si="979"/>
        <v>-2.6902463779551419E-4</v>
      </c>
      <c r="EA473" s="240">
        <f t="shared" ca="1" si="980"/>
        <v>3.2081992844189711E-4</v>
      </c>
      <c r="EB473" s="240">
        <f t="shared" ca="1" si="981"/>
        <v>-3.237732932228958E-4</v>
      </c>
      <c r="EC473" s="240">
        <f t="shared" ca="1" si="982"/>
        <v>2.774351091229215E-4</v>
      </c>
      <c r="ED473" s="240">
        <f t="shared" ca="1" si="983"/>
        <v>-1.8885994461451033E-4</v>
      </c>
      <c r="EE473" s="240">
        <f t="shared" ca="1" si="984"/>
        <v>7.1532565558201771E-5</v>
      </c>
      <c r="EF473" s="240">
        <f t="shared" ca="1" si="985"/>
        <v>5.6684998160021178E-5</v>
      </c>
      <c r="EG473" s="240">
        <f t="shared" ca="1" si="986"/>
        <v>-1.7627278475916905E-4</v>
      </c>
      <c r="EH473" s="240">
        <f t="shared" ca="1" si="987"/>
        <v>2.6902463779550698E-4</v>
      </c>
      <c r="EI473" s="240">
        <f t="shared" ca="1" si="988"/>
        <v>-3.208199284418944E-4</v>
      </c>
      <c r="EJ473" s="240">
        <f t="shared" ca="1" si="989"/>
        <v>3.2377329322289477E-4</v>
      </c>
      <c r="EK473" s="240">
        <f t="shared" ca="1" si="990"/>
        <v>-2.7743510912291825E-4</v>
      </c>
      <c r="EL473" s="240">
        <f t="shared" ca="1" si="991"/>
        <v>1.8885994461450531E-4</v>
      </c>
      <c r="EM473" s="240">
        <f t="shared" ca="1" si="992"/>
        <v>-7.1532565558195794E-5</v>
      </c>
      <c r="EN473" s="240">
        <f t="shared" ca="1" si="993"/>
        <v>-5.6684998160027249E-5</v>
      </c>
      <c r="EO473" s="240">
        <f t="shared" ca="1" si="994"/>
        <v>1.762727847591742E-4</v>
      </c>
      <c r="EP473" s="240">
        <f t="shared" ca="1" si="995"/>
        <v>-2.690246377955105E-4</v>
      </c>
      <c r="EQ473" s="240">
        <f t="shared" ca="1" si="996"/>
        <v>3.2081992844189576E-4</v>
      </c>
      <c r="ER473" s="240">
        <f t="shared" ca="1" si="997"/>
        <v>-3.2377329322289688E-4</v>
      </c>
      <c r="ES473" s="240">
        <f t="shared" ca="1" si="998"/>
        <v>2.7743510912292497E-4</v>
      </c>
      <c r="ET473" s="240">
        <f t="shared" ca="1" si="999"/>
        <v>-1.8885994461451558E-4</v>
      </c>
      <c r="EU473" s="240">
        <f t="shared" ca="1" si="1000"/>
        <v>7.1532565558208086E-5</v>
      </c>
      <c r="EV473" s="240">
        <f t="shared" ca="1" si="1001"/>
        <v>5.668499816003324E-5</v>
      </c>
      <c r="EW473" s="240">
        <f t="shared" ca="1" si="1002"/>
        <v>-1.7627278475917935E-4</v>
      </c>
      <c r="EX473" s="240">
        <f t="shared" ca="1" si="1003"/>
        <v>2.6902463779551403E-4</v>
      </c>
      <c r="EY473" s="240">
        <f t="shared" ca="1" si="1004"/>
        <v>-3.2081992844189711E-4</v>
      </c>
      <c r="EZ473" s="240">
        <f t="shared" ca="1" si="1005"/>
        <v>3.2377329322289591E-4</v>
      </c>
      <c r="FA473" s="240">
        <f t="shared" ca="1" si="1006"/>
        <v>-2.7743510912292167E-4</v>
      </c>
      <c r="FB473" s="240">
        <f t="shared" ca="1" si="1007"/>
        <v>1.888599446145106E-4</v>
      </c>
      <c r="FC473" s="240">
        <f t="shared" ca="1" si="1008"/>
        <v>-7.153256555820211E-5</v>
      </c>
      <c r="FD473" s="240">
        <f t="shared" ca="1" si="1009"/>
        <v>-5.668499816002088E-5</v>
      </c>
      <c r="FE473" s="240">
        <f t="shared" ca="1" si="1010"/>
        <v>1.7627278475916878E-4</v>
      </c>
      <c r="FF473" s="240">
        <f t="shared" ca="1" si="1011"/>
        <v>-2.6902463779550682E-4</v>
      </c>
      <c r="FG473" s="240">
        <f t="shared" ca="1" si="1012"/>
        <v>3.2081992844189435E-4</v>
      </c>
      <c r="FH473" s="240">
        <f t="shared" ca="1" si="1013"/>
        <v>-3.2377329322289482E-4</v>
      </c>
      <c r="FI473" s="240">
        <f t="shared" ca="1" si="1014"/>
        <v>2.7743510912291841E-4</v>
      </c>
      <c r="FJ473" s="240">
        <f t="shared" ca="1" si="1015"/>
        <v>-1.8885994461450558E-4</v>
      </c>
      <c r="FK473" s="240">
        <f t="shared" ca="1" si="1016"/>
        <v>7.1532565558196147E-5</v>
      </c>
      <c r="FL473" s="240">
        <f t="shared" ca="1" si="1017"/>
        <v>5.668499816002687E-5</v>
      </c>
      <c r="FM473" s="240">
        <f t="shared" ca="1" si="1018"/>
        <v>-1.7627278475917393E-4</v>
      </c>
      <c r="FN473" s="240">
        <f t="shared" ca="1" si="1019"/>
        <v>2.6902463779551034E-4</v>
      </c>
      <c r="FO473" s="240">
        <f t="shared" ca="1" si="1020"/>
        <v>-3.208199284418957E-4</v>
      </c>
      <c r="FP473" s="240">
        <f t="shared" ca="1" si="1021"/>
        <v>3.2377329322289699E-4</v>
      </c>
      <c r="FQ473" s="240">
        <f t="shared" ca="1" si="1022"/>
        <v>-2.7743510912292514E-4</v>
      </c>
      <c r="FR473" s="240">
        <f t="shared" ca="1" si="1023"/>
        <v>1.8885994461451586E-4</v>
      </c>
      <c r="FS473" s="240">
        <f t="shared" ca="1" si="1024"/>
        <v>-7.1532565558190143E-5</v>
      </c>
      <c r="FT473" s="240">
        <f t="shared" ca="1" si="1025"/>
        <v>-5.6684998160032941E-5</v>
      </c>
      <c r="FU473" s="240">
        <f t="shared" ca="1" si="1026"/>
        <v>1.7627278475917913E-4</v>
      </c>
      <c r="FV473" s="240">
        <f t="shared" ca="1" si="1027"/>
        <v>-2.6902463779551386E-4</v>
      </c>
      <c r="FW473" s="240">
        <f t="shared" ca="1" si="1028"/>
        <v>3.20819928441897E-4</v>
      </c>
      <c r="FX473" s="240">
        <f t="shared" ca="1" si="1029"/>
        <v>-3.2377329322289591E-4</v>
      </c>
      <c r="FY473" s="240">
        <f t="shared" ca="1" si="1030"/>
        <v>2.7743510912292188E-4</v>
      </c>
      <c r="FZ473" s="240">
        <f t="shared" ca="1" si="1031"/>
        <v>-1.8885994461451084E-4</v>
      </c>
      <c r="GA473" s="240">
        <f t="shared" ca="1" si="1032"/>
        <v>7.1532565558202408E-5</v>
      </c>
      <c r="GB473" s="240">
        <f t="shared" ca="1" si="1033"/>
        <v>5.6684998160020554E-5</v>
      </c>
      <c r="GC473" s="240">
        <f t="shared" ca="1" si="1034"/>
        <v>-1.7627278475916851E-4</v>
      </c>
      <c r="GD473" s="240">
        <f t="shared" ca="1" si="1035"/>
        <v>2.690246377955066E-4</v>
      </c>
      <c r="GE473" s="240">
        <f t="shared" ca="1" si="1036"/>
        <v>-3.2081992844189836E-4</v>
      </c>
      <c r="GF473" s="240">
        <f t="shared" ca="1" si="1037"/>
        <v>3.2377329322289488E-4</v>
      </c>
      <c r="GG473" s="240">
        <f t="shared" ca="1" si="1038"/>
        <v>-2.7743510912291858E-4</v>
      </c>
      <c r="GH473" s="240">
        <f t="shared" ca="1" si="1039"/>
        <v>1.8885994461450583E-4</v>
      </c>
      <c r="GI473" s="240">
        <f t="shared" ca="1" si="1040"/>
        <v>-7.1532565558196445E-5</v>
      </c>
      <c r="GJ473" s="240">
        <f t="shared" ca="1" si="1041"/>
        <v>-5.6684998160026572E-5</v>
      </c>
      <c r="GK473" s="240">
        <f t="shared" ca="1" si="1042"/>
        <v>1.762727847591894E-4</v>
      </c>
      <c r="GL473" s="240">
        <f t="shared" ca="1" si="1043"/>
        <v>-2.6902463779551012E-4</v>
      </c>
      <c r="GM473" s="240">
        <f t="shared" ca="1" si="1044"/>
        <v>3.2081992844189972E-4</v>
      </c>
      <c r="GN473" s="240">
        <f t="shared" ca="1" si="1045"/>
        <v>-3.2377329322289705E-4</v>
      </c>
      <c r="GO473" s="240">
        <f t="shared" ca="1" si="1046"/>
        <v>2.7743510912291532E-4</v>
      </c>
      <c r="GP473" s="240">
        <f t="shared" ca="1" si="1047"/>
        <v>-1.8885994461451613E-4</v>
      </c>
      <c r="GQ473" s="240">
        <f t="shared" ca="1" si="1048"/>
        <v>7.1532565558190454E-5</v>
      </c>
      <c r="GR473" s="240">
        <f t="shared" ca="1" si="1049"/>
        <v>5.6684998160014239E-5</v>
      </c>
      <c r="GS473" s="240">
        <f t="shared" ca="1" si="1050"/>
        <v>-1.7627278475917883E-4</v>
      </c>
      <c r="GT473" s="240">
        <f t="shared" ca="1" si="1051"/>
        <v>2.6902463779550291E-4</v>
      </c>
      <c r="GU473" s="240">
        <f t="shared" ca="1" si="1052"/>
        <v>-3.20819928441897E-4</v>
      </c>
      <c r="GV473" s="240">
        <f t="shared" ca="1" si="1053"/>
        <v>3.2377329322289276E-4</v>
      </c>
      <c r="GW473" s="240">
        <f t="shared" ca="1" si="1054"/>
        <v>-2.7743510912292205E-4</v>
      </c>
      <c r="GX473" s="240">
        <f t="shared" ca="1" si="1055"/>
        <v>1.8885994461449582E-4</v>
      </c>
      <c r="GY473" s="240">
        <f t="shared" ca="1" si="1056"/>
        <v>-7.153256555820272E-5</v>
      </c>
      <c r="GZ473" s="240">
        <f t="shared" ca="1" si="1057"/>
        <v>-5.6684998160038606E-5</v>
      </c>
      <c r="HA473" s="240">
        <f t="shared" ca="1" si="1058"/>
        <v>1.7627278475916821E-4</v>
      </c>
      <c r="HB473" s="240">
        <f t="shared" ca="1" si="1059"/>
        <v>-2.6902463779551717E-4</v>
      </c>
      <c r="HC473" s="240">
        <f t="shared" ca="1" si="1060"/>
        <v>3.2081992844189424E-4</v>
      </c>
      <c r="HD473" s="240">
        <f t="shared" ca="1" si="1061"/>
        <v>-3.2377329322289493E-4</v>
      </c>
      <c r="HE473" s="240">
        <f t="shared" ca="1" si="1062"/>
        <v>2.7743510912292877E-4</v>
      </c>
      <c r="HF473" s="240">
        <f t="shared" ca="1" si="1063"/>
        <v>-1.888599446145061E-4</v>
      </c>
      <c r="HG473" s="240">
        <f t="shared" ca="1" si="1064"/>
        <v>7.1532565558214985E-5</v>
      </c>
      <c r="HH473" s="240">
        <f t="shared" ca="1" si="1065"/>
        <v>5.6684998160026274E-5</v>
      </c>
      <c r="HI473" s="240">
        <f t="shared" ca="1" si="1066"/>
        <v>-1.7627278475918919E-4</v>
      </c>
      <c r="HJ473" s="240">
        <f t="shared" ca="1" si="1067"/>
        <v>2.6902463779550996E-4</v>
      </c>
      <c r="HK473" s="240">
        <f t="shared" ca="1" si="1068"/>
        <v>-3.2081992844189961E-4</v>
      </c>
      <c r="HL473" s="240">
        <f t="shared" ca="1" si="1069"/>
        <v>3.237732932228971E-4</v>
      </c>
      <c r="HM473" s="240">
        <f t="shared" ca="1" si="1070"/>
        <v>-2.7743510912291549E-4</v>
      </c>
      <c r="HN473" s="240">
        <f t="shared" ca="1" si="1071"/>
        <v>1.888599446145164E-4</v>
      </c>
      <c r="HO473" s="240">
        <f t="shared" ca="1" si="1072"/>
        <v>-7.153256555819078E-5</v>
      </c>
      <c r="HP473" s="240">
        <f t="shared" ca="1" si="1073"/>
        <v>-5.6684998160013887E-5</v>
      </c>
      <c r="HQ473" s="240">
        <f t="shared" ca="1" si="1074"/>
        <v>1.7627278475917856E-4</v>
      </c>
      <c r="HR473" s="240">
        <f t="shared" ca="1" si="1075"/>
        <v>-2.6902463779550275E-4</v>
      </c>
      <c r="HS473" s="240">
        <f t="shared" ca="1" si="1076"/>
        <v>3.208199284418969E-4</v>
      </c>
      <c r="HT473" s="240">
        <f t="shared" ca="1" si="1077"/>
        <v>-3.2377329322289276E-4</v>
      </c>
      <c r="HU473" s="240">
        <f t="shared" ca="1" si="1078"/>
        <v>2.7743510912292221E-4</v>
      </c>
      <c r="HV473" s="240">
        <f t="shared" ca="1" si="1079"/>
        <v>-1.888599446144961E-4</v>
      </c>
      <c r="HW473" s="240">
        <f t="shared" ca="1" si="1080"/>
        <v>7.1532565558203058E-5</v>
      </c>
      <c r="HX473" s="240">
        <f t="shared" ca="1" si="1081"/>
        <v>5.6684998160038335E-5</v>
      </c>
      <c r="HY473" s="240">
        <f t="shared" ca="1" si="1082"/>
        <v>-1.7627278475916799E-4</v>
      </c>
      <c r="HZ473" s="240">
        <f t="shared" ca="1" si="1083"/>
        <v>2.6902463779551701E-4</v>
      </c>
      <c r="IA473" s="240">
        <f t="shared" ca="1" si="1084"/>
        <v>-3.2081992844189419E-4</v>
      </c>
      <c r="IB473" s="240">
        <f t="shared" ca="1" si="1085"/>
        <v>3.2377329322289493E-4</v>
      </c>
      <c r="IC473" s="240">
        <f t="shared" ca="1" si="1086"/>
        <v>-2.7743510912292893E-4</v>
      </c>
      <c r="ID473" s="240">
        <f t="shared" ca="1" si="1087"/>
        <v>1.8885994461450637E-4</v>
      </c>
      <c r="IE473" s="240">
        <f t="shared" ca="1" si="1088"/>
        <v>-7.1532565558202476E-5</v>
      </c>
      <c r="IF473" s="240">
        <f t="shared" ca="1" si="1089"/>
        <v>-5.6684998160025975E-5</v>
      </c>
      <c r="IG473" s="240">
        <f t="shared" ca="1" si="1090"/>
        <v>1.7627278475918892E-4</v>
      </c>
      <c r="IH473" s="240">
        <f t="shared" ca="1" si="1091"/>
        <v>-2.6902463779550974E-4</v>
      </c>
      <c r="II473" s="240">
        <f t="shared" ca="1" si="1092"/>
        <v>3.2081992844189961E-4</v>
      </c>
      <c r="IJ473" s="240">
        <f t="shared" ca="1" si="1093"/>
        <v>-3.237732932228971E-4</v>
      </c>
      <c r="IK473" s="240">
        <f t="shared" ca="1" si="1094"/>
        <v>2.7743510912291565E-4</v>
      </c>
      <c r="IL473" s="240">
        <f t="shared" ca="1" si="1095"/>
        <v>-1.8885994461451664E-4</v>
      </c>
      <c r="IM473" s="240">
        <f t="shared" ca="1" si="1096"/>
        <v>7.1532565558191091E-5</v>
      </c>
      <c r="IN473" s="240">
        <f t="shared" ca="1" si="1097"/>
        <v>5.6684998160013561E-5</v>
      </c>
      <c r="IO473" s="240">
        <f t="shared" ca="1" si="1098"/>
        <v>-1.7627278475917829E-4</v>
      </c>
      <c r="IP473" s="240">
        <f t="shared" ca="1" si="1099"/>
        <v>2.6902463779550253E-4</v>
      </c>
      <c r="IQ473" s="240">
        <f t="shared" ca="1" si="1100"/>
        <v>-3.2081992844189679E-4</v>
      </c>
      <c r="IR473" s="240">
        <f t="shared" ca="1" si="1101"/>
        <v>3.2377329322289287E-4</v>
      </c>
      <c r="IS473" s="240">
        <f t="shared" ca="1" si="1102"/>
        <v>-2.7743510912292237E-4</v>
      </c>
      <c r="IT473" s="240">
        <f t="shared" ca="1" si="1103"/>
        <v>1.8885994461449634E-4</v>
      </c>
      <c r="IU473" s="240">
        <f t="shared" ca="1" si="1104"/>
        <v>-7.1532565558203356E-5</v>
      </c>
      <c r="IV473" s="240">
        <f t="shared" ca="1" si="1105"/>
        <v>-5.668499816003801E-5</v>
      </c>
      <c r="IW473" s="240">
        <f t="shared" ca="1" si="1106"/>
        <v>1.7627278475916764E-4</v>
      </c>
      <c r="IX473" s="240">
        <f t="shared" ca="1" si="1107"/>
        <v>-2.6902463779551679E-4</v>
      </c>
      <c r="IY473" s="240">
        <f t="shared" ca="1" si="1108"/>
        <v>3.2081992844189408E-4</v>
      </c>
      <c r="IZ473" s="240">
        <f t="shared" ca="1" si="1109"/>
        <v>-3.2377329322289504E-4</v>
      </c>
      <c r="JA473" s="240">
        <f t="shared" ca="1" si="1110"/>
        <v>2.7743510912292909E-4</v>
      </c>
      <c r="JB473" s="240">
        <f t="shared" ca="1" si="1111"/>
        <v>-1.8885994461450664E-4</v>
      </c>
    </row>
    <row r="474" spans="2:262">
      <c r="B474" s="248">
        <v>113</v>
      </c>
      <c r="C474" s="247">
        <f t="shared" si="1112"/>
        <v>2.2070312500000015E-3</v>
      </c>
      <c r="D474" s="244">
        <f t="shared" ca="1" si="855"/>
        <v>11.543856120774624</v>
      </c>
      <c r="E474" s="243">
        <f ca="1">DO361</f>
        <v>-0.45614387922537536</v>
      </c>
      <c r="F474" s="242">
        <v>113</v>
      </c>
      <c r="G474" s="240">
        <f t="shared" ca="1" si="856"/>
        <v>5.5808388356527578E-6</v>
      </c>
      <c r="H474" s="240">
        <f t="shared" ca="1" si="857"/>
        <v>5.8645416022074048E-5</v>
      </c>
      <c r="I474" s="240">
        <f t="shared" ca="1" si="858"/>
        <v>-1.1501234050217781E-4</v>
      </c>
      <c r="J474" s="240">
        <f t="shared" ca="1" si="859"/>
        <v>1.5596595490924761E-4</v>
      </c>
      <c r="K474" s="240">
        <f t="shared" ca="1" si="860"/>
        <v>-1.7601788508524543E-4</v>
      </c>
      <c r="L474" s="240">
        <f t="shared" ca="1" si="861"/>
        <v>1.7248088359206147E-4</v>
      </c>
      <c r="M474" s="240">
        <f t="shared" ca="1" si="862"/>
        <v>-1.4582895957084702E-4</v>
      </c>
      <c r="N474" s="240">
        <f t="shared" ca="1" si="863"/>
        <v>9.9633854690263645E-5</v>
      </c>
      <c r="O474" s="240">
        <f t="shared" ca="1" si="864"/>
        <v>-4.008637832147851E-5</v>
      </c>
      <c r="P474" s="240">
        <f t="shared" ca="1" si="865"/>
        <v>-2.483325007965477E-5</v>
      </c>
      <c r="Q474" s="240">
        <f t="shared" ca="1" si="866"/>
        <v>8.6424865313438726E-5</v>
      </c>
      <c r="R474" s="240">
        <f t="shared" ca="1" si="867"/>
        <v>-1.3643430387574672E-4</v>
      </c>
      <c r="S474" s="240">
        <f t="shared" ca="1" si="868"/>
        <v>1.6815958074676513E-4</v>
      </c>
      <c r="T474" s="240">
        <f t="shared" ca="1" si="869"/>
        <v>-1.7734905190785465E-4</v>
      </c>
      <c r="U474" s="241">
        <f t="shared" ca="1" si="870"/>
        <v>1.6277119587362833E-4</v>
      </c>
      <c r="V474" s="240">
        <f t="shared" ca="1" si="871"/>
        <v>-1.2637965530777335E-4</v>
      </c>
      <c r="W474" s="240">
        <f t="shared" ca="1" si="872"/>
        <v>7.3051420769109743E-5</v>
      </c>
      <c r="X474" s="240">
        <f t="shared" ca="1" si="873"/>
        <v>-9.9332437366784178E-6</v>
      </c>
      <c r="Y474" s="240">
        <f t="shared" ca="1" si="874"/>
        <v>-5.4516131018327295E-5</v>
      </c>
      <c r="Z474" s="240">
        <f t="shared" ca="1" si="875"/>
        <v>1.1165955905753942E-4</v>
      </c>
      <c r="AA474" s="240">
        <f t="shared" ca="1" si="876"/>
        <v>-1.5383899802516577E-4</v>
      </c>
      <c r="AB474" s="240">
        <f t="shared" ca="1" si="877"/>
        <v>1.7540179561732319E-4</v>
      </c>
      <c r="AC474" s="240">
        <f t="shared" ca="1" si="878"/>
        <v>-1.7345822640212465E-4</v>
      </c>
      <c r="AD474" s="240">
        <f t="shared" ca="1" si="879"/>
        <v>1.482687566463323E-4</v>
      </c>
      <c r="AE474" s="240">
        <f t="shared" ca="1" si="880"/>
        <v>-1.032091380842934E-4</v>
      </c>
      <c r="AF474" s="240">
        <f t="shared" ca="1" si="881"/>
        <v>4.4318008566837694E-5</v>
      </c>
      <c r="AG474" s="240">
        <f t="shared" ca="1" si="882"/>
        <v>2.0512372381179457E-5</v>
      </c>
      <c r="AH474" s="240">
        <f t="shared" ca="1" si="883"/>
        <v>-8.2593800004154055E-5</v>
      </c>
      <c r="AI474" s="240">
        <f t="shared" ca="1" si="884"/>
        <v>1.3360646888336321E-4</v>
      </c>
      <c r="AJ474" s="240">
        <f t="shared" ca="1" si="885"/>
        <v>-1.6671394668767847E-4</v>
      </c>
      <c r="AK474" s="240">
        <f t="shared" ca="1" si="886"/>
        <v>1.7747935456648121E-4</v>
      </c>
      <c r="AL474" s="240">
        <f t="shared" ca="1" si="887"/>
        <v>-1.6445997281705013E-4</v>
      </c>
      <c r="AM474" s="240">
        <f t="shared" ca="1" si="888"/>
        <v>1.2940058610324732E-4</v>
      </c>
      <c r="AN474" s="240">
        <f t="shared" ca="1" si="889"/>
        <v>-7.6999657181600154E-5</v>
      </c>
      <c r="AO474" s="240">
        <f t="shared" ca="1" si="890"/>
        <v>1.4279665223103663E-5</v>
      </c>
      <c r="AP474" s="240">
        <f t="shared" ca="1" si="891"/>
        <v>5.0354007535744685E-5</v>
      </c>
      <c r="AQ474" s="240">
        <f t="shared" ca="1" si="892"/>
        <v>-1.0823951806974584E-4</v>
      </c>
      <c r="AR474" s="240">
        <f t="shared" ca="1" si="893"/>
        <v>1.516193742810844E-4</v>
      </c>
      <c r="AS474" s="240">
        <f t="shared" ca="1" si="894"/>
        <v>-1.7468005066641695E-4</v>
      </c>
      <c r="AT474" s="240">
        <f t="shared" ca="1" si="895"/>
        <v>1.7433108446262389E-4</v>
      </c>
      <c r="AU474" s="240">
        <f t="shared" ca="1" si="896"/>
        <v>-1.5061924216694009E-4</v>
      </c>
      <c r="AV474" s="240">
        <f t="shared" ca="1" si="897"/>
        <v>1.0672225215277892E-4</v>
      </c>
      <c r="AW474" s="240">
        <f t="shared" ca="1" si="898"/>
        <v>-4.8522943300993903E-5</v>
      </c>
      <c r="AX474" s="240">
        <f t="shared" ca="1" si="899"/>
        <v>-1.6179138796589336E-5</v>
      </c>
      <c r="AY474" s="240">
        <f t="shared" ca="1" si="900"/>
        <v>7.8712983278127473E-5</v>
      </c>
      <c r="AZ474" s="240">
        <f t="shared" ca="1" si="901"/>
        <v>-1.3069815434999286E-4</v>
      </c>
      <c r="BA474" s="240">
        <f t="shared" ca="1" si="902"/>
        <v>1.6516789038094318E-4</v>
      </c>
      <c r="BB474" s="240">
        <f t="shared" ca="1" si="903"/>
        <v>-1.775027502982974E-4</v>
      </c>
      <c r="BC474" s="240">
        <f t="shared" ca="1" si="904"/>
        <v>1.6604968522240053E-4</v>
      </c>
      <c r="BD474" s="240">
        <f t="shared" ca="1" si="905"/>
        <v>-1.323435708242548E-4</v>
      </c>
      <c r="BE474" s="240">
        <f t="shared" ca="1" si="906"/>
        <v>8.0901511879807018E-5</v>
      </c>
      <c r="BF474" s="240">
        <f t="shared" ca="1" si="907"/>
        <v>-1.8617485173150843E-5</v>
      </c>
      <c r="BG474" s="240">
        <f t="shared" ca="1" si="908"/>
        <v>-4.6161552681882587E-5</v>
      </c>
      <c r="BH474" s="240">
        <f t="shared" ca="1" si="909"/>
        <v>1.0475427764360031E-4</v>
      </c>
      <c r="BI474" s="240">
        <f t="shared" ca="1" si="910"/>
        <v>-1.4930842069534972E-4</v>
      </c>
      <c r="BJ474" s="240">
        <f t="shared" ca="1" si="911"/>
        <v>1.738530849846969E-4</v>
      </c>
      <c r="BK474" s="240">
        <f t="shared" ca="1" si="912"/>
        <v>-1.7509893199650159E-4</v>
      </c>
      <c r="BL474" s="240">
        <f t="shared" ca="1" si="913"/>
        <v>1.5287900028808406E-4</v>
      </c>
      <c r="BM474" s="240">
        <f t="shared" ca="1" si="914"/>
        <v>-1.1017108072716966E-4</v>
      </c>
      <c r="BN474" s="240">
        <f t="shared" ca="1" si="915"/>
        <v>5.2698649628495321E-5</v>
      </c>
      <c r="BO474" s="240">
        <f t="shared" ca="1" si="916"/>
        <v>1.1836159503767656E-5</v>
      </c>
      <c r="BP474" s="240">
        <f t="shared" ca="1" si="917"/>
        <v>-7.4784752794239862E-5</v>
      </c>
      <c r="BQ474" s="240">
        <f t="shared" ca="1" si="918"/>
        <v>1.2771111213556082E-4</v>
      </c>
      <c r="BR474" s="240">
        <f t="shared" ca="1" si="919"/>
        <v>-1.6352234311306765E-4</v>
      </c>
      <c r="BS474" s="240">
        <f t="shared" ca="1" si="920"/>
        <v>1.7741922501058932E-4</v>
      </c>
      <c r="BT474" s="240">
        <f t="shared" ca="1" si="921"/>
        <v>-1.6753937550637157E-4</v>
      </c>
      <c r="BU474" s="240">
        <f t="shared" ca="1" si="922"/>
        <v>1.3520683672684094E-4</v>
      </c>
      <c r="BV474" s="240">
        <f t="shared" ca="1" si="923"/>
        <v>-8.4754634532359865E-5</v>
      </c>
      <c r="BW474" s="240">
        <f t="shared" ca="1" si="924"/>
        <v>2.2944090646282333E-5</v>
      </c>
      <c r="BX474" s="240">
        <f t="shared" ca="1" si="925"/>
        <v>4.1941291834774144E-5</v>
      </c>
      <c r="BY474" s="240">
        <f t="shared" ca="1" si="926"/>
        <v>-1.0120593715761904E-4</v>
      </c>
      <c r="BZ474" s="240">
        <f t="shared" ca="1" si="927"/>
        <v>1.469075292999896E-4</v>
      </c>
      <c r="CA474" s="240">
        <f t="shared" ca="1" si="928"/>
        <v>-1.7292139670536767E-4</v>
      </c>
      <c r="CB474" s="240">
        <f t="shared" ca="1" si="929"/>
        <v>1.757613064811159E-4</v>
      </c>
      <c r="CC474" s="240">
        <f t="shared" ca="1" si="930"/>
        <v>-1.550466698159672E-4</v>
      </c>
      <c r="CD474" s="240">
        <f t="shared" ca="1" si="931"/>
        <v>1.1355354636209238E-4</v>
      </c>
      <c r="CE474" s="240">
        <f t="shared" ca="1" si="932"/>
        <v>-5.6842612259989963E-5</v>
      </c>
      <c r="CF474" s="240">
        <f t="shared" ca="1" si="933"/>
        <v>-7.4860505510409084E-6</v>
      </c>
      <c r="CG474" s="240">
        <f t="shared" ca="1" si="934"/>
        <v>7.0811474771653317E-5</v>
      </c>
      <c r="CH474" s="240">
        <f t="shared" ca="1" si="935"/>
        <v>-1.246471415226044E-4</v>
      </c>
      <c r="CI474" s="240">
        <f t="shared" ca="1" si="936"/>
        <v>1.6177829610019507E-4</v>
      </c>
      <c r="CJ474" s="240">
        <f t="shared" ca="1" si="937"/>
        <v>-1.77228829015867E-4</v>
      </c>
      <c r="CK474" s="240">
        <f t="shared" ca="1" si="938"/>
        <v>1.6892814633523838E-4</v>
      </c>
      <c r="CL474" s="240">
        <f t="shared" ca="1" si="939"/>
        <v>-1.3798865908669209E-4</v>
      </c>
      <c r="CM474" s="240">
        <f t="shared" ca="1" si="940"/>
        <v>8.8556704162250343E-5</v>
      </c>
      <c r="CN474" s="240">
        <f t="shared" ca="1" si="941"/>
        <v>-2.7256875457143314E-5</v>
      </c>
      <c r="CO474" s="240">
        <f t="shared" ca="1" si="942"/>
        <v>-3.7695767121750384E-5</v>
      </c>
      <c r="CP474" s="240">
        <f t="shared" ca="1" si="943"/>
        <v>9.7596633999427751E-5</v>
      </c>
      <c r="CQ474" s="240">
        <f t="shared" ca="1" si="944"/>
        <v>-1.4441814630220554E-4</v>
      </c>
      <c r="CR474" s="240">
        <f t="shared" ca="1" si="945"/>
        <v>1.718855470426106E-4</v>
      </c>
      <c r="CS474" s="240">
        <f t="shared" ca="1" si="946"/>
        <v>-1.7631780892684453E-4</v>
      </c>
      <c r="CT474" s="240">
        <f t="shared" ca="1" si="947"/>
        <v>1.5712094502752161E-4</v>
      </c>
      <c r="CU474" s="240">
        <f t="shared" ca="1" si="948"/>
        <v>-1.1686761158672342E-4</v>
      </c>
      <c r="CV474" s="240">
        <f t="shared" ca="1" si="949"/>
        <v>6.0952335027341382E-5</v>
      </c>
      <c r="CW474" s="240">
        <f t="shared" ca="1" si="950"/>
        <v>3.1314322813786422E-6</v>
      </c>
      <c r="CX474" s="240">
        <f t="shared" ca="1" si="951"/>
        <v>-6.6795542564480567E-5</v>
      </c>
      <c r="CY474" s="240">
        <f t="shared" ca="1" si="952"/>
        <v>1.2150808813245166E-4</v>
      </c>
      <c r="CZ474" s="240">
        <f t="shared" ca="1" si="953"/>
        <v>-1.5993679989103406E-4</v>
      </c>
      <c r="DA474" s="240">
        <f t="shared" ca="1" si="954"/>
        <v>1.7693167700155835E-4</v>
      </c>
      <c r="DB474" s="240">
        <f t="shared" ca="1" si="955"/>
        <v>-1.7021516116538451E-4</v>
      </c>
      <c r="DC474" s="240">
        <f t="shared" ca="1" si="956"/>
        <v>1.4068736223803467E-4</v>
      </c>
      <c r="DD474" s="240">
        <f t="shared" ca="1" si="957"/>
        <v>-9.2305430544901941E-5</v>
      </c>
      <c r="DE474" s="240">
        <f t="shared" ca="1" si="958"/>
        <v>3.155324174543411E-5</v>
      </c>
      <c r="DF474" s="240">
        <f t="shared" ca="1" si="959"/>
        <v>3.3427535888147981E-5</v>
      </c>
      <c r="DG474" s="240">
        <f t="shared" ca="1" si="960"/>
        <v>-9.3928542278288448E-5</v>
      </c>
      <c r="DH474" s="240">
        <f t="shared" ca="1" si="961"/>
        <v>1.4184177121323439E-4</v>
      </c>
      <c r="DI474" s="240">
        <f t="shared" ca="1" si="962"/>
        <v>-1.7074615995352969E-4</v>
      </c>
      <c r="DJ474" s="240">
        <f t="shared" ca="1" si="963"/>
        <v>1.7676810411742367E-4</v>
      </c>
      <c r="DK474" s="240">
        <f t="shared" ca="1" si="964"/>
        <v>-1.5910057645691981E-4</v>
      </c>
      <c r="DL474" s="240">
        <f t="shared" ca="1" si="965"/>
        <v>1.2011128013210369E-4</v>
      </c>
      <c r="DM474" s="240">
        <f t="shared" ca="1" si="966"/>
        <v>-6.5025342387231626E-5</v>
      </c>
      <c r="DN474" s="240">
        <f t="shared" ca="1" si="967"/>
        <v>1.2250722459880575E-6</v>
      </c>
      <c r="DO474" s="240">
        <f t="shared" ca="1" si="968"/>
        <v>6.2739375220103872E-5</v>
      </c>
      <c r="DP474" s="240">
        <f t="shared" ca="1" si="969"/>
        <v>-1.1829584281349175E-4</v>
      </c>
      <c r="DQ474" s="240">
        <f t="shared" ca="1" si="970"/>
        <v>1.5799896373403649E-4</v>
      </c>
      <c r="DR474" s="240">
        <f t="shared" ca="1" si="971"/>
        <v>-1.7652794796092493E-4</v>
      </c>
      <c r="DS474" s="240">
        <f t="shared" ca="1" si="972"/>
        <v>1.7139964474719661E-4</v>
      </c>
      <c r="DT474" s="240">
        <f t="shared" ca="1" si="973"/>
        <v>-1.4330132058301053E-4</v>
      </c>
      <c r="DU474" s="240">
        <f t="shared" ca="1" si="974"/>
        <v>9.5998555587711428E-5</v>
      </c>
      <c r="DV474" s="240">
        <f t="shared" ca="1" si="975"/>
        <v>-3.5830601540739232E-5</v>
      </c>
      <c r="DW474" s="240">
        <f t="shared" ca="1" si="976"/>
        <v>-2.913916915685767E-5</v>
      </c>
      <c r="DX474" s="240">
        <f t="shared" ca="1" si="977"/>
        <v>9.020387151549946E-5</v>
      </c>
      <c r="DY474" s="240">
        <f t="shared" ca="1" si="978"/>
        <v>-1.391799559450838E-4</v>
      </c>
      <c r="DZ474" s="240">
        <f t="shared" ca="1" si="979"/>
        <v>1.6950392176230149E-4</v>
      </c>
      <c r="EA474" s="240">
        <f t="shared" ca="1" si="980"/>
        <v>-1.771119208118667E-4</v>
      </c>
      <c r="EB474" s="240">
        <f t="shared" ca="1" si="981"/>
        <v>1.6098437164821858E-4</v>
      </c>
      <c r="EC474" s="240">
        <f t="shared" ca="1" si="982"/>
        <v>-1.2328259813357501E-4</v>
      </c>
      <c r="ED474" s="240">
        <f t="shared" ca="1" si="983"/>
        <v>6.9059180912312587E-5</v>
      </c>
      <c r="EE474" s="240">
        <f t="shared" ca="1" si="984"/>
        <v>-5.5808388356522699E-6</v>
      </c>
      <c r="EF474" s="240">
        <f t="shared" ca="1" si="985"/>
        <v>-5.8645416022080397E-5</v>
      </c>
      <c r="EG474" s="240">
        <f t="shared" ca="1" si="986"/>
        <v>1.1501234050217995E-4</v>
      </c>
      <c r="EH474" s="240">
        <f t="shared" ca="1" si="987"/>
        <v>-1.5596595490925195E-4</v>
      </c>
      <c r="EI474" s="240">
        <f t="shared" ca="1" si="988"/>
        <v>1.7601788508524608E-4</v>
      </c>
      <c r="EJ474" s="240">
        <f t="shared" ca="1" si="989"/>
        <v>-1.724808835920612E-4</v>
      </c>
      <c r="EK474" s="240">
        <f t="shared" ca="1" si="990"/>
        <v>1.4582895957084273E-4</v>
      </c>
      <c r="EL474" s="240">
        <f t="shared" ca="1" si="991"/>
        <v>-9.9633854690260568E-5</v>
      </c>
      <c r="EM474" s="240">
        <f t="shared" ca="1" si="992"/>
        <v>4.0086378321478571E-5</v>
      </c>
      <c r="EN474" s="240">
        <f t="shared" ca="1" si="993"/>
        <v>2.4833250079660936E-5</v>
      </c>
      <c r="EO474" s="240">
        <f t="shared" ca="1" si="994"/>
        <v>-8.642486531344084E-5</v>
      </c>
      <c r="EP474" s="240">
        <f t="shared" ca="1" si="995"/>
        <v>1.364343038757519E-4</v>
      </c>
      <c r="EQ474" s="240">
        <f t="shared" ca="1" si="996"/>
        <v>-1.6815958074676651E-4</v>
      </c>
      <c r="ER474" s="240">
        <f t="shared" ca="1" si="997"/>
        <v>1.7734905190785465E-4</v>
      </c>
      <c r="ES474" s="240">
        <f t="shared" ca="1" si="998"/>
        <v>-1.6277119587362559E-4</v>
      </c>
      <c r="ET474" s="240">
        <f t="shared" ca="1" si="999"/>
        <v>1.2637965530777119E-4</v>
      </c>
      <c r="EU474" s="240">
        <f t="shared" ca="1" si="1000"/>
        <v>-7.3051420769101191E-5</v>
      </c>
      <c r="EV474" s="240">
        <f t="shared" ca="1" si="1001"/>
        <v>9.933243736672807E-6</v>
      </c>
      <c r="EW474" s="240">
        <f t="shared" ca="1" si="1002"/>
        <v>5.4516131018329023E-5</v>
      </c>
      <c r="EX474" s="240">
        <f t="shared" ca="1" si="1003"/>
        <v>-1.1165955905754574E-4</v>
      </c>
      <c r="EY474" s="240">
        <f t="shared" ca="1" si="1004"/>
        <v>1.5383899802516796E-4</v>
      </c>
      <c r="EZ474" s="240">
        <f t="shared" ca="1" si="1005"/>
        <v>-1.7540179561732327E-4</v>
      </c>
      <c r="FA474" s="240">
        <f t="shared" ca="1" si="1006"/>
        <v>1.7345822640212316E-4</v>
      </c>
      <c r="FB474" s="240">
        <f t="shared" ca="1" si="1007"/>
        <v>-1.4826875664633129E-4</v>
      </c>
      <c r="FC474" s="240">
        <f t="shared" ca="1" si="1008"/>
        <v>1.0320913808428575E-4</v>
      </c>
      <c r="FD474" s="240">
        <f t="shared" ca="1" si="1009"/>
        <v>-4.4318008566833473E-5</v>
      </c>
      <c r="FE474" s="240">
        <f t="shared" ca="1" si="1010"/>
        <v>-2.0512372381181259E-5</v>
      </c>
      <c r="FF474" s="240">
        <f t="shared" ca="1" si="1011"/>
        <v>8.2593800004160153E-5</v>
      </c>
      <c r="FG474" s="240">
        <f t="shared" ca="1" si="1012"/>
        <v>-1.3360646888336609E-4</v>
      </c>
      <c r="FH474" s="240">
        <f t="shared" ca="1" si="1013"/>
        <v>1.6671394668767823E-4</v>
      </c>
      <c r="FI474" s="240">
        <f t="shared" ca="1" si="1014"/>
        <v>-1.774793545664811E-4</v>
      </c>
      <c r="FJ474" s="240">
        <f t="shared" ca="1" si="1015"/>
        <v>1.6445997281704943E-4</v>
      </c>
      <c r="FK474" s="240">
        <f t="shared" ca="1" si="1016"/>
        <v>-1.294005861032426E-4</v>
      </c>
      <c r="FL474" s="240">
        <f t="shared" ca="1" si="1017"/>
        <v>7.6999657181596237E-5</v>
      </c>
      <c r="FM474" s="240">
        <f t="shared" ca="1" si="1018"/>
        <v>-1.4279665223104354E-5</v>
      </c>
      <c r="FN474" s="240">
        <f t="shared" ca="1" si="1019"/>
        <v>-5.0354007535751258E-5</v>
      </c>
      <c r="FO474" s="240">
        <f t="shared" ca="1" si="1020"/>
        <v>1.0823951806974728E-4</v>
      </c>
      <c r="FP474" s="240">
        <f t="shared" ca="1" si="1021"/>
        <v>-1.516193742810893E-4</v>
      </c>
      <c r="FQ474" s="240">
        <f t="shared" ca="1" si="1022"/>
        <v>1.7468005066641773E-4</v>
      </c>
      <c r="FR474" s="240">
        <f t="shared" ca="1" si="1023"/>
        <v>-1.7433108446262354E-4</v>
      </c>
      <c r="FS474" s="240">
        <f t="shared" ca="1" si="1024"/>
        <v>1.5061924216693646E-4</v>
      </c>
      <c r="FT474" s="240">
        <f t="shared" ca="1" si="1025"/>
        <v>-1.0672225215277542E-4</v>
      </c>
      <c r="FU474" s="240">
        <f t="shared" ca="1" si="1026"/>
        <v>4.8522943300994574E-5</v>
      </c>
      <c r="FV474" s="240">
        <f t="shared" ca="1" si="1027"/>
        <v>1.6179138796596187E-5</v>
      </c>
      <c r="FW474" s="240">
        <f t="shared" ca="1" si="1028"/>
        <v>-7.8712983278129086E-5</v>
      </c>
      <c r="FX474" s="240">
        <f t="shared" ca="1" si="1029"/>
        <v>1.306981543499992E-4</v>
      </c>
      <c r="FY474" s="240">
        <f t="shared" ca="1" si="1030"/>
        <v>-1.6516789038094478E-4</v>
      </c>
      <c r="FZ474" s="240">
        <f t="shared" ca="1" si="1031"/>
        <v>1.775027502982974E-4</v>
      </c>
      <c r="GA474" s="240">
        <f t="shared" ca="1" si="1032"/>
        <v>-1.6604968522239899E-4</v>
      </c>
      <c r="GB474" s="240">
        <f t="shared" ca="1" si="1033"/>
        <v>1.323435708242519E-4</v>
      </c>
      <c r="GC474" s="240">
        <f t="shared" ca="1" si="1034"/>
        <v>-8.0901511879798656E-5</v>
      </c>
      <c r="GD474" s="240">
        <f t="shared" ca="1" si="1035"/>
        <v>1.8617485173146513E-5</v>
      </c>
      <c r="GE474" s="240">
        <f t="shared" ca="1" si="1036"/>
        <v>4.6161552681881937E-5</v>
      </c>
      <c r="GF474" s="240">
        <f t="shared" ca="1" si="1037"/>
        <v>-1.047542776436079E-4</v>
      </c>
      <c r="GG474" s="240">
        <f t="shared" ca="1" si="1038"/>
        <v>1.4930842069535205E-4</v>
      </c>
      <c r="GH474" s="240">
        <f t="shared" ca="1" si="1039"/>
        <v>-1.7385308498469676E-4</v>
      </c>
      <c r="GI474" s="240">
        <f t="shared" ca="1" si="1040"/>
        <v>1.7509893199650254E-4</v>
      </c>
      <c r="GJ474" s="240">
        <f t="shared" ca="1" si="1041"/>
        <v>-1.5287900028807674E-4</v>
      </c>
      <c r="GK474" s="240">
        <f t="shared" ca="1" si="1042"/>
        <v>1.1017108072716227E-4</v>
      </c>
      <c r="GL474" s="240">
        <f t="shared" ca="1" si="1043"/>
        <v>-5.269864962849116E-5</v>
      </c>
      <c r="GM474" s="240">
        <f t="shared" ca="1" si="1044"/>
        <v>-1.1836159503766979E-5</v>
      </c>
      <c r="GN474" s="240">
        <f t="shared" ca="1" si="1045"/>
        <v>7.4784752794239238E-5</v>
      </c>
      <c r="GO474" s="240">
        <f t="shared" ca="1" si="1046"/>
        <v>-1.2771111213557085E-4</v>
      </c>
      <c r="GP474" s="240">
        <f t="shared" ca="1" si="1047"/>
        <v>1.635223431130713E-4</v>
      </c>
      <c r="GQ474" s="240">
        <f t="shared" ca="1" si="1048"/>
        <v>-1.7741922501058948E-4</v>
      </c>
      <c r="GR474" s="240">
        <f t="shared" ca="1" si="1049"/>
        <v>1.6753937550637182E-4</v>
      </c>
      <c r="GS474" s="240">
        <f t="shared" ca="1" si="1050"/>
        <v>-1.3520683672684137E-4</v>
      </c>
      <c r="GT474" s="240">
        <f t="shared" ca="1" si="1051"/>
        <v>8.4754634532347166E-5</v>
      </c>
      <c r="GU474" s="240">
        <f t="shared" ca="1" si="1052"/>
        <v>-2.2944090646273022E-5</v>
      </c>
      <c r="GV474" s="240">
        <f t="shared" ca="1" si="1053"/>
        <v>-4.19412918347784E-5</v>
      </c>
      <c r="GW474" s="240">
        <f t="shared" ca="1" si="1054"/>
        <v>1.012059371576226E-4</v>
      </c>
      <c r="GX474" s="240">
        <f t="shared" ca="1" si="1055"/>
        <v>-1.469075292999892E-4</v>
      </c>
      <c r="GY474" s="240">
        <f t="shared" ca="1" si="1056"/>
        <v>1.7292139670536637E-4</v>
      </c>
      <c r="GZ474" s="240">
        <f t="shared" ca="1" si="1057"/>
        <v>-1.7576130648111458E-4</v>
      </c>
      <c r="HA474" s="240">
        <f t="shared" ca="1" si="1058"/>
        <v>1.5504666981596264E-4</v>
      </c>
      <c r="HB474" s="240">
        <f t="shared" ca="1" si="1059"/>
        <v>-1.1355354636208905E-4</v>
      </c>
      <c r="HC474" s="240">
        <f t="shared" ca="1" si="1060"/>
        <v>5.6842612259990627E-5</v>
      </c>
      <c r="HD474" s="240">
        <f t="shared" ca="1" si="1061"/>
        <v>7.4860505510351892E-6</v>
      </c>
      <c r="HE474" s="240">
        <f t="shared" ca="1" si="1062"/>
        <v>-7.0811474771666558E-5</v>
      </c>
      <c r="HF474" s="240">
        <f t="shared" ca="1" si="1063"/>
        <v>1.2464714152261112E-4</v>
      </c>
      <c r="HG474" s="240">
        <f t="shared" ca="1" si="1064"/>
        <v>-1.6177829610019686E-4</v>
      </c>
      <c r="HH474" s="240">
        <f t="shared" ca="1" si="1065"/>
        <v>1.7722882901586697E-4</v>
      </c>
      <c r="HI474" s="240">
        <f t="shared" ca="1" si="1066"/>
        <v>-1.6892814633524014E-4</v>
      </c>
      <c r="HJ474" s="240">
        <f t="shared" ca="1" si="1067"/>
        <v>1.3798865908668298E-4</v>
      </c>
      <c r="HK474" s="240">
        <f t="shared" ca="1" si="1068"/>
        <v>-8.8556704162242198E-5</v>
      </c>
      <c r="HL474" s="240">
        <f t="shared" ca="1" si="1069"/>
        <v>2.7256875457139018E-5</v>
      </c>
      <c r="HM474" s="240">
        <f t="shared" ca="1" si="1070"/>
        <v>3.7695767121749699E-5</v>
      </c>
      <c r="HN474" s="240">
        <f t="shared" ca="1" si="1071"/>
        <v>-9.7596633999427182E-5</v>
      </c>
      <c r="HO474" s="240">
        <f t="shared" ca="1" si="1072"/>
        <v>1.4441814630221391E-4</v>
      </c>
      <c r="HP474" s="240">
        <f t="shared" ca="1" si="1073"/>
        <v>-1.7188554704261296E-4</v>
      </c>
      <c r="HQ474" s="240">
        <f t="shared" ca="1" si="1074"/>
        <v>1.7631780892684402E-4</v>
      </c>
      <c r="HR474" s="240">
        <f t="shared" ca="1" si="1075"/>
        <v>-1.5712094502751958E-4</v>
      </c>
      <c r="HS474" s="240">
        <f t="shared" ca="1" si="1076"/>
        <v>1.1686761158672774E-4</v>
      </c>
      <c r="HT474" s="240">
        <f t="shared" ca="1" si="1077"/>
        <v>-6.0952335027346769E-5</v>
      </c>
      <c r="HU474" s="240">
        <f t="shared" ca="1" si="1078"/>
        <v>-3.1314322813930757E-6</v>
      </c>
      <c r="HV474" s="240">
        <f t="shared" ca="1" si="1079"/>
        <v>6.6795542564484605E-5</v>
      </c>
      <c r="HW474" s="240">
        <f t="shared" ca="1" si="1080"/>
        <v>-1.215080881324548E-4</v>
      </c>
      <c r="HX474" s="240">
        <f t="shared" ca="1" si="1081"/>
        <v>1.5993679989103157E-4</v>
      </c>
      <c r="HY474" s="240">
        <f t="shared" ca="1" si="1082"/>
        <v>-1.7693167700155789E-4</v>
      </c>
      <c r="HZ474" s="240">
        <f t="shared" ca="1" si="1083"/>
        <v>1.7021516116538042E-4</v>
      </c>
      <c r="IA474" s="240">
        <f t="shared" ca="1" si="1084"/>
        <v>-1.4068736223803199E-4</v>
      </c>
      <c r="IB474" s="240">
        <f t="shared" ca="1" si="1085"/>
        <v>9.2305430544898227E-5</v>
      </c>
      <c r="IC474" s="240">
        <f t="shared" ca="1" si="1086"/>
        <v>-3.1553241745429828E-5</v>
      </c>
      <c r="ID474" s="240">
        <f t="shared" ca="1" si="1087"/>
        <v>-3.3427535888142343E-5</v>
      </c>
      <c r="IE474" s="240">
        <f t="shared" ca="1" si="1088"/>
        <v>-1.0603085125423947E-4</v>
      </c>
      <c r="IF474" s="240">
        <f t="shared" ca="1" si="1089"/>
        <v>-1.4184177121323702E-4</v>
      </c>
      <c r="IG474" s="240">
        <f t="shared" ca="1" si="1090"/>
        <v>1.7074615995353088E-4</v>
      </c>
      <c r="IH474" s="240">
        <f t="shared" ca="1" si="1091"/>
        <v>-1.7676810411742326E-4</v>
      </c>
      <c r="II474" s="240">
        <f t="shared" ca="1" si="1092"/>
        <v>1.5910057645692234E-4</v>
      </c>
      <c r="IJ474" s="240">
        <f t="shared" ca="1" si="1093"/>
        <v>-1.2011128013209306E-4</v>
      </c>
      <c r="IK474" s="240">
        <f t="shared" ca="1" si="1094"/>
        <v>6.5025342387218182E-5</v>
      </c>
      <c r="IL474" s="240">
        <f t="shared" ca="1" si="1095"/>
        <v>-1.2250722459837072E-6</v>
      </c>
      <c r="IM474" s="240">
        <f t="shared" ca="1" si="1096"/>
        <v>-6.2739375220107938E-5</v>
      </c>
      <c r="IN474" s="240">
        <f t="shared" ca="1" si="1097"/>
        <v>1.1829584281348745E-4</v>
      </c>
      <c r="IO474" s="240">
        <f t="shared" ca="1" si="1098"/>
        <v>-1.5799896373404308E-4</v>
      </c>
      <c r="IP474" s="240">
        <f t="shared" ca="1" si="1099"/>
        <v>1.7652794796092644E-4</v>
      </c>
      <c r="IQ474" s="240">
        <f t="shared" ca="1" si="1100"/>
        <v>-1.713996447471955E-4</v>
      </c>
      <c r="IR474" s="240">
        <f t="shared" ca="1" si="1101"/>
        <v>1.4330132058300792E-4</v>
      </c>
      <c r="IS474" s="240">
        <f t="shared" ca="1" si="1102"/>
        <v>-9.5998555587716253E-5</v>
      </c>
      <c r="IT474" s="240">
        <f t="shared" ca="1" si="1103"/>
        <v>3.5830601540744842E-5</v>
      </c>
      <c r="IU474" s="240">
        <f t="shared" ca="1" si="1104"/>
        <v>2.9139169156871914E-5</v>
      </c>
      <c r="IV474" s="240">
        <f t="shared" ca="1" si="1105"/>
        <v>-9.0203871515503201E-5</v>
      </c>
      <c r="IW474" s="240">
        <f t="shared" ca="1" si="1106"/>
        <v>1.3917995594508651E-4</v>
      </c>
      <c r="IX474" s="240">
        <f t="shared" ca="1" si="1107"/>
        <v>-1.6950392176230279E-4</v>
      </c>
      <c r="IY474" s="240">
        <f t="shared" ca="1" si="1108"/>
        <v>1.7711192081186708E-4</v>
      </c>
      <c r="IZ474" s="240">
        <f t="shared" ca="1" si="1109"/>
        <v>-1.6098437164821248E-4</v>
      </c>
      <c r="JA474" s="240">
        <f t="shared" ca="1" si="1110"/>
        <v>1.2328259813357186E-4</v>
      </c>
      <c r="JB474" s="240">
        <f t="shared" ca="1" si="1111"/>
        <v>-6.9059180912308589E-5</v>
      </c>
    </row>
    <row r="475" spans="2:262">
      <c r="B475" s="248">
        <v>114</v>
      </c>
      <c r="C475" s="247">
        <f t="shared" si="1112"/>
        <v>2.2265625000000015E-3</v>
      </c>
      <c r="D475" s="244">
        <f t="shared" ca="1" si="855"/>
        <v>11.545669115783866</v>
      </c>
      <c r="E475" s="243">
        <f ca="1">DP361</f>
        <v>-0.45433088421613338</v>
      </c>
      <c r="F475" s="242">
        <v>114</v>
      </c>
      <c r="G475" s="240">
        <f t="shared" ca="1" si="856"/>
        <v>4.726933430960746E-5</v>
      </c>
      <c r="H475" s="240">
        <f t="shared" ca="1" si="857"/>
        <v>1.1266604854254515E-5</v>
      </c>
      <c r="I475" s="240">
        <f t="shared" ca="1" si="858"/>
        <v>-6.848534418017849E-5</v>
      </c>
      <c r="J475" s="240">
        <f t="shared" ca="1" si="859"/>
        <v>1.1769733387547278E-4</v>
      </c>
      <c r="K475" s="240">
        <f t="shared" ca="1" si="860"/>
        <v>-1.5314910821645326E-4</v>
      </c>
      <c r="L475" s="240">
        <f t="shared" ca="1" si="861"/>
        <v>1.7069593398307464E-4</v>
      </c>
      <c r="M475" s="240">
        <f t="shared" ca="1" si="862"/>
        <v>-1.6828637896882011E-4</v>
      </c>
      <c r="N475" s="240">
        <f t="shared" ca="1" si="863"/>
        <v>1.4620214875539186E-4</v>
      </c>
      <c r="O475" s="240">
        <f t="shared" ca="1" si="864"/>
        <v>-1.0702515198646854E-4</v>
      </c>
      <c r="P475" s="240">
        <f t="shared" ca="1" si="865"/>
        <v>5.5335644600948585E-5</v>
      </c>
      <c r="Q475" s="240">
        <f t="shared" ca="1" si="866"/>
        <v>2.823256452268543E-6</v>
      </c>
      <c r="R475" s="240">
        <f t="shared" ca="1" si="867"/>
        <v>-6.0652085315194269E-5</v>
      </c>
      <c r="S475" s="240">
        <f t="shared" ca="1" si="868"/>
        <v>1.113899654867233E-4</v>
      </c>
      <c r="T475" s="240">
        <f t="shared" ca="1" si="869"/>
        <v>-1.4910503653473649E-4</v>
      </c>
      <c r="U475" s="241">
        <f t="shared" ca="1" si="870"/>
        <v>1.6938795898963446E-4</v>
      </c>
      <c r="V475" s="240">
        <f t="shared" ca="1" si="871"/>
        <v>-1.6986741846557369E-4</v>
      </c>
      <c r="W475" s="240">
        <f t="shared" ca="1" si="872"/>
        <v>1.5048736045880903E-4</v>
      </c>
      <c r="X475" s="240">
        <f t="shared" ca="1" si="873"/>
        <v>-1.1351354378452496E-4</v>
      </c>
      <c r="Y475" s="240">
        <f t="shared" ca="1" si="874"/>
        <v>6.326864647761667E-5</v>
      </c>
      <c r="Z475" s="240">
        <f t="shared" ca="1" si="875"/>
        <v>-5.6268934217991511E-6</v>
      </c>
      <c r="AA475" s="240">
        <f t="shared" ca="1" si="876"/>
        <v>-5.2672710264190778E-5</v>
      </c>
      <c r="AB475" s="240">
        <f t="shared" ca="1" si="877"/>
        <v>1.0481424891450743E-4</v>
      </c>
      <c r="AC475" s="240">
        <f t="shared" ca="1" si="878"/>
        <v>-1.4470175775994963E-4</v>
      </c>
      <c r="AD475" s="240">
        <f t="shared" ca="1" si="879"/>
        <v>1.6767191356635499E-4</v>
      </c>
      <c r="AE475" s="240">
        <f t="shared" ca="1" si="880"/>
        <v>-1.7103923247261513E-4</v>
      </c>
      <c r="AF475" s="240">
        <f t="shared" ca="1" si="881"/>
        <v>1.5441003492974411E-4</v>
      </c>
      <c r="AG475" s="240">
        <f t="shared" ca="1" si="882"/>
        <v>-1.1972847151299319E-4</v>
      </c>
      <c r="AH475" s="240">
        <f t="shared" ca="1" si="883"/>
        <v>7.104922864324067E-5</v>
      </c>
      <c r="AI475" s="240">
        <f t="shared" ca="1" si="884"/>
        <v>-1.4063487616756073E-5</v>
      </c>
      <c r="AJ475" s="240">
        <f t="shared" ca="1" si="885"/>
        <v>-4.4566442040577515E-5</v>
      </c>
      <c r="AK475" s="240">
        <f t="shared" ca="1" si="886"/>
        <v>9.7986025636011617E-5</v>
      </c>
      <c r="AL475" s="240">
        <f t="shared" ca="1" si="887"/>
        <v>-1.399498797763407E-4</v>
      </c>
      <c r="AM475" s="240">
        <f t="shared" ca="1" si="888"/>
        <v>1.6555193181696967E-4</v>
      </c>
      <c r="AN475" s="240">
        <f t="shared" ca="1" si="889"/>
        <v>-1.7179899798736278E-4</v>
      </c>
      <c r="AO475" s="240">
        <f t="shared" ca="1" si="890"/>
        <v>1.5796072210181282E-4</v>
      </c>
      <c r="AP475" s="240">
        <f t="shared" ca="1" si="891"/>
        <v>-1.2565496286660936E-4</v>
      </c>
      <c r="AQ475" s="240">
        <f t="shared" ca="1" si="892"/>
        <v>7.8658646993884593E-5</v>
      </c>
      <c r="AR475" s="240">
        <f t="shared" ca="1" si="893"/>
        <v>-2.246620163822944E-5</v>
      </c>
      <c r="AS475" s="240">
        <f t="shared" ca="1" si="894"/>
        <v>-3.635280935452686E-5</v>
      </c>
      <c r="AT475" s="240">
        <f t="shared" ca="1" si="895"/>
        <v>9.0921745439198479E-5</v>
      </c>
      <c r="AU475" s="240">
        <f t="shared" ca="1" si="896"/>
        <v>-1.3486085027418878E-4</v>
      </c>
      <c r="AV475" s="240">
        <f t="shared" ca="1" si="897"/>
        <v>1.6303312096320002E-4</v>
      </c>
      <c r="AW475" s="240">
        <f t="shared" ca="1" si="898"/>
        <v>-1.7214488466814378E-4</v>
      </c>
      <c r="AX475" s="240">
        <f t="shared" ca="1" si="899"/>
        <v>1.6113086805861218E-4</v>
      </c>
      <c r="AY475" s="240">
        <f t="shared" ca="1" si="900"/>
        <v>-1.3127874040860671E-4</v>
      </c>
      <c r="AZ475" s="240">
        <f t="shared" ca="1" si="901"/>
        <v>8.6078569774236565E-5</v>
      </c>
      <c r="BA475" s="240">
        <f t="shared" ca="1" si="902"/>
        <v>-3.0814792612147011E-5</v>
      </c>
      <c r="BB475" s="240">
        <f t="shared" ca="1" si="903"/>
        <v>-2.8051599566611114E-5</v>
      </c>
      <c r="BC475" s="240">
        <f t="shared" ca="1" si="904"/>
        <v>8.3638426793818089E-5</v>
      </c>
      <c r="BD475" s="240">
        <f t="shared" ca="1" si="905"/>
        <v>-1.2944692917131253E-4</v>
      </c>
      <c r="BE475" s="240">
        <f t="shared" ca="1" si="906"/>
        <v>1.6012154904101512E-4</v>
      </c>
      <c r="BF475" s="240">
        <f t="shared" ca="1" si="907"/>
        <v>-1.7207605924364825E-4</v>
      </c>
      <c r="BG475" s="240">
        <f t="shared" ca="1" si="908"/>
        <v>1.6391283564086206E-4</v>
      </c>
      <c r="BH475" s="240">
        <f t="shared" ca="1" si="909"/>
        <v>-1.3658625596630003E-4</v>
      </c>
      <c r="BI475" s="240">
        <f t="shared" ca="1" si="910"/>
        <v>9.3291121740412278E-5</v>
      </c>
      <c r="BJ475" s="240">
        <f t="shared" ca="1" si="911"/>
        <v>-3.9089148051607288E-5</v>
      </c>
      <c r="BK475" s="240">
        <f t="shared" ca="1" si="912"/>
        <v>-1.9682811018309468E-5</v>
      </c>
      <c r="BL475" s="240">
        <f t="shared" ca="1" si="913"/>
        <v>7.6153615852428286E-5</v>
      </c>
      <c r="BM475" s="240">
        <f t="shared" ca="1" si="914"/>
        <v>-1.2372115907784912E-4</v>
      </c>
      <c r="BN475" s="240">
        <f t="shared" ca="1" si="915"/>
        <v>1.5682423028220107E-4</v>
      </c>
      <c r="BO475" s="240">
        <f t="shared" ca="1" si="916"/>
        <v>-1.715926875203521E-4</v>
      </c>
      <c r="BP475" s="240">
        <f t="shared" ca="1" si="917"/>
        <v>1.6629992284498431E-4</v>
      </c>
      <c r="BQ475" s="240">
        <f t="shared" ca="1" si="918"/>
        <v>-1.4156472326982468E-4</v>
      </c>
      <c r="BR475" s="240">
        <f t="shared" ca="1" si="919"/>
        <v>1.0027892722297813E-4</v>
      </c>
      <c r="BS475" s="240">
        <f t="shared" ca="1" si="920"/>
        <v>-4.726933430960622E-5</v>
      </c>
      <c r="BT475" s="240">
        <f t="shared" ca="1" si="921"/>
        <v>-1.126660485425892E-5</v>
      </c>
      <c r="BU475" s="240">
        <f t="shared" ca="1" si="922"/>
        <v>6.8485344180181011E-5</v>
      </c>
      <c r="BV475" s="240">
        <f t="shared" ca="1" si="923"/>
        <v>-1.1769733387547343E-4</v>
      </c>
      <c r="BW475" s="240">
        <f t="shared" ca="1" si="924"/>
        <v>1.5314910821645508E-4</v>
      </c>
      <c r="BX475" s="240">
        <f t="shared" ca="1" si="925"/>
        <v>-1.7069593398307497E-4</v>
      </c>
      <c r="BY475" s="240">
        <f t="shared" ca="1" si="926"/>
        <v>1.6828637896881894E-4</v>
      </c>
      <c r="BZ475" s="240">
        <f t="shared" ca="1" si="927"/>
        <v>-1.462021487553899E-4</v>
      </c>
      <c r="CA475" s="240">
        <f t="shared" ca="1" si="928"/>
        <v>1.0702515198646711E-4</v>
      </c>
      <c r="CB475" s="240">
        <f t="shared" ca="1" si="929"/>
        <v>-5.5335644600943984E-5</v>
      </c>
      <c r="CC475" s="240">
        <f t="shared" ca="1" si="930"/>
        <v>-2.8232564522715788E-6</v>
      </c>
      <c r="CD475" s="240">
        <f t="shared" ca="1" si="931"/>
        <v>6.0652085315195949E-5</v>
      </c>
      <c r="CE475" s="240">
        <f t="shared" ca="1" si="932"/>
        <v>-1.1138996548672655E-4</v>
      </c>
      <c r="CF475" s="240">
        <f t="shared" ca="1" si="933"/>
        <v>1.4910503653473801E-4</v>
      </c>
      <c r="CG475" s="240">
        <f t="shared" ca="1" si="934"/>
        <v>-1.6938795898963457E-4</v>
      </c>
      <c r="CH475" s="240">
        <f t="shared" ca="1" si="935"/>
        <v>1.6986741846557299E-4</v>
      </c>
      <c r="CI475" s="240">
        <f t="shared" ca="1" si="936"/>
        <v>-1.5048736045880756E-4</v>
      </c>
      <c r="CJ475" s="240">
        <f t="shared" ca="1" si="937"/>
        <v>1.135135437845245E-4</v>
      </c>
      <c r="CK475" s="240">
        <f t="shared" ca="1" si="938"/>
        <v>-6.3268646477612699E-5</v>
      </c>
      <c r="CL475" s="240">
        <f t="shared" ca="1" si="939"/>
        <v>5.626893421797335E-6</v>
      </c>
      <c r="CM475" s="240">
        <f t="shared" ca="1" si="940"/>
        <v>5.2672710264196009E-5</v>
      </c>
      <c r="CN475" s="240">
        <f t="shared" ca="1" si="941"/>
        <v>-1.0481424891450983E-4</v>
      </c>
      <c r="CO475" s="240">
        <f t="shared" ca="1" si="942"/>
        <v>1.4470175775994993E-4</v>
      </c>
      <c r="CP475" s="240">
        <f t="shared" ca="1" si="943"/>
        <v>-1.6767191356635621E-4</v>
      </c>
      <c r="CQ475" s="240">
        <f t="shared" ca="1" si="944"/>
        <v>1.7103923247261478E-4</v>
      </c>
      <c r="CR475" s="240">
        <f t="shared" ca="1" si="945"/>
        <v>-1.5441003492974384E-4</v>
      </c>
      <c r="CS475" s="240">
        <f t="shared" ca="1" si="946"/>
        <v>1.1972847151298923E-4</v>
      </c>
      <c r="CT475" s="240">
        <f t="shared" ca="1" si="947"/>
        <v>-7.1049228643233446E-5</v>
      </c>
      <c r="CU475" s="240">
        <f t="shared" ca="1" si="948"/>
        <v>1.406348761675549E-5</v>
      </c>
      <c r="CV475" s="240">
        <f t="shared" ca="1" si="949"/>
        <v>4.4566442040580456E-5</v>
      </c>
      <c r="CW475" s="240">
        <f t="shared" ca="1" si="950"/>
        <v>-9.7986025636018123E-5</v>
      </c>
      <c r="CX475" s="240">
        <f t="shared" ca="1" si="951"/>
        <v>1.3994987977634102E-4</v>
      </c>
      <c r="CY475" s="240">
        <f t="shared" ca="1" si="952"/>
        <v>-1.6555193181697048E-4</v>
      </c>
      <c r="CZ475" s="240">
        <f t="shared" ca="1" si="953"/>
        <v>1.7179899798736226E-4</v>
      </c>
      <c r="DA475" s="240">
        <f t="shared" ca="1" si="954"/>
        <v>-1.579607221018126E-4</v>
      </c>
      <c r="DB475" s="240">
        <f t="shared" ca="1" si="955"/>
        <v>1.2565496286660727E-4</v>
      </c>
      <c r="DC475" s="240">
        <f t="shared" ca="1" si="956"/>
        <v>-7.8658646993879714E-5</v>
      </c>
      <c r="DD475" s="240">
        <f t="shared" ca="1" si="957"/>
        <v>2.2466201638228858E-5</v>
      </c>
      <c r="DE475" s="240">
        <f t="shared" ca="1" si="958"/>
        <v>3.6352809354529841E-5</v>
      </c>
      <c r="DF475" s="240">
        <f t="shared" ca="1" si="959"/>
        <v>-9.0921745439203141E-5</v>
      </c>
      <c r="DG475" s="240">
        <f t="shared" ca="1" si="960"/>
        <v>1.3486085027418913E-4</v>
      </c>
      <c r="DH475" s="240">
        <f t="shared" ca="1" si="961"/>
        <v>-1.6303312096320097E-4</v>
      </c>
      <c r="DI475" s="240">
        <f t="shared" ca="1" si="962"/>
        <v>1.721448846681437E-4</v>
      </c>
      <c r="DJ475" s="240">
        <f t="shared" ca="1" si="963"/>
        <v>-1.6113086805861284E-4</v>
      </c>
      <c r="DK475" s="240">
        <f t="shared" ca="1" si="964"/>
        <v>1.3127874040860473E-4</v>
      </c>
      <c r="DL475" s="240">
        <f t="shared" ca="1" si="965"/>
        <v>-8.6078569774233923E-5</v>
      </c>
      <c r="DM475" s="240">
        <f t="shared" ca="1" si="966"/>
        <v>3.0814792612148854E-5</v>
      </c>
      <c r="DN475" s="240">
        <f t="shared" ca="1" si="967"/>
        <v>2.8051599566614123E-5</v>
      </c>
      <c r="DO475" s="240">
        <f t="shared" ca="1" si="968"/>
        <v>-8.3638426793820745E-5</v>
      </c>
      <c r="DP475" s="240">
        <f t="shared" ca="1" si="969"/>
        <v>1.2944692917131128E-4</v>
      </c>
      <c r="DQ475" s="240">
        <f t="shared" ca="1" si="970"/>
        <v>-1.601215490410162E-4</v>
      </c>
      <c r="DR475" s="240">
        <f t="shared" ca="1" si="971"/>
        <v>1.7207605924364835E-4</v>
      </c>
      <c r="DS475" s="240">
        <f t="shared" ca="1" si="972"/>
        <v>-1.6391283564085965E-4</v>
      </c>
      <c r="DT475" s="240">
        <f t="shared" ca="1" si="973"/>
        <v>1.3658625596629819E-4</v>
      </c>
      <c r="DU475" s="240">
        <f t="shared" ca="1" si="974"/>
        <v>-9.329112174040973E-5</v>
      </c>
      <c r="DV475" s="240">
        <f t="shared" ca="1" si="975"/>
        <v>3.9089148051599563E-5</v>
      </c>
      <c r="DW475" s="240">
        <f t="shared" ca="1" si="976"/>
        <v>1.9682811018312477E-5</v>
      </c>
      <c r="DX475" s="240">
        <f t="shared" ca="1" si="977"/>
        <v>-7.6153615852430983E-5</v>
      </c>
      <c r="DY475" s="240">
        <f t="shared" ca="1" si="978"/>
        <v>1.2372115907785463E-4</v>
      </c>
      <c r="DZ475" s="240">
        <f t="shared" ca="1" si="979"/>
        <v>-1.5682423028220031E-4</v>
      </c>
      <c r="EA475" s="240">
        <f t="shared" ca="1" si="980"/>
        <v>1.7159268752035234E-4</v>
      </c>
      <c r="EB475" s="240">
        <f t="shared" ca="1" si="981"/>
        <v>-1.6629992284498225E-4</v>
      </c>
      <c r="EC475" s="240">
        <f t="shared" ca="1" si="982"/>
        <v>1.4156472326982573E-4</v>
      </c>
      <c r="ED475" s="240">
        <f t="shared" ca="1" si="983"/>
        <v>-1.0027892722297566E-4</v>
      </c>
      <c r="EE475" s="240">
        <f t="shared" ca="1" si="984"/>
        <v>4.7269334309598611E-5</v>
      </c>
      <c r="EF475" s="240">
        <f t="shared" ca="1" si="985"/>
        <v>1.1266604854257063E-5</v>
      </c>
      <c r="EG475" s="240">
        <f t="shared" ca="1" si="986"/>
        <v>-6.8485344180183776E-5</v>
      </c>
      <c r="EH475" s="240">
        <f t="shared" ca="1" si="987"/>
        <v>1.1769733387547923E-4</v>
      </c>
      <c r="EI475" s="240">
        <f t="shared" ca="1" si="988"/>
        <v>-1.5314910821645421E-4</v>
      </c>
      <c r="EJ475" s="240">
        <f t="shared" ca="1" si="989"/>
        <v>1.7069593398307537E-4</v>
      </c>
      <c r="EK475" s="240">
        <f t="shared" ca="1" si="990"/>
        <v>-1.6828637896881829E-4</v>
      </c>
      <c r="EL475" s="240">
        <f t="shared" ca="1" si="991"/>
        <v>1.4620214875539088E-4</v>
      </c>
      <c r="EM475" s="240">
        <f t="shared" ca="1" si="992"/>
        <v>-1.0702515198646474E-4</v>
      </c>
      <c r="EN475" s="240">
        <f t="shared" ca="1" si="993"/>
        <v>5.5335644600941104E-5</v>
      </c>
      <c r="EO475" s="240">
        <f t="shared" ca="1" si="994"/>
        <v>2.8232564522697357E-6</v>
      </c>
      <c r="EP475" s="240">
        <f t="shared" ca="1" si="995"/>
        <v>-6.0652085315198795E-5</v>
      </c>
      <c r="EQ475" s="240">
        <f t="shared" ca="1" si="996"/>
        <v>1.1138996548672887E-4</v>
      </c>
      <c r="ER475" s="240">
        <f t="shared" ca="1" si="997"/>
        <v>-1.4910503653474199E-4</v>
      </c>
      <c r="ES475" s="240">
        <f t="shared" ca="1" si="998"/>
        <v>1.6938795898963511E-4</v>
      </c>
      <c r="ET475" s="240">
        <f t="shared" ca="1" si="999"/>
        <v>-1.698674184655725E-4</v>
      </c>
      <c r="EU475" s="240">
        <f t="shared" ca="1" si="1000"/>
        <v>1.5048736045880369E-4</v>
      </c>
      <c r="EV475" s="240">
        <f t="shared" ca="1" si="1001"/>
        <v>-1.1351354378452221E-4</v>
      </c>
      <c r="EW475" s="240">
        <f t="shared" ca="1" si="1002"/>
        <v>6.326864647760988E-5</v>
      </c>
      <c r="EX475" s="240">
        <f t="shared" ca="1" si="1003"/>
        <v>-5.6268934217894068E-6</v>
      </c>
      <c r="EY475" s="240">
        <f t="shared" ca="1" si="1004"/>
        <v>-5.2672710264194227E-5</v>
      </c>
      <c r="EZ475" s="240">
        <f t="shared" ca="1" si="1005"/>
        <v>1.0481424891451224E-4</v>
      </c>
      <c r="FA475" s="240">
        <f t="shared" ca="1" si="1006"/>
        <v>-1.4470175775995424E-4</v>
      </c>
      <c r="FB475" s="240">
        <f t="shared" ca="1" si="1007"/>
        <v>1.676719135663558E-4</v>
      </c>
      <c r="FC475" s="240">
        <f t="shared" ca="1" si="1008"/>
        <v>-1.7103923247261446E-4</v>
      </c>
      <c r="FD475" s="240">
        <f t="shared" ca="1" si="1009"/>
        <v>1.5441003492974034E-4</v>
      </c>
      <c r="FE475" s="240">
        <f t="shared" ca="1" si="1010"/>
        <v>-1.1972847151299059E-4</v>
      </c>
      <c r="FF475" s="240">
        <f t="shared" ca="1" si="1011"/>
        <v>7.1049228643235127E-5</v>
      </c>
      <c r="FG475" s="240">
        <f t="shared" ca="1" si="1012"/>
        <v>-1.4063487616747589E-5</v>
      </c>
      <c r="FH475" s="240">
        <f t="shared" ca="1" si="1013"/>
        <v>-4.4566442040578667E-5</v>
      </c>
      <c r="FI475" s="240">
        <f t="shared" ca="1" si="1014"/>
        <v>9.7986025636016605E-5</v>
      </c>
      <c r="FJ475" s="240">
        <f t="shared" ca="1" si="1015"/>
        <v>-1.3994987977634566E-4</v>
      </c>
      <c r="FK475" s="240">
        <f t="shared" ca="1" si="1016"/>
        <v>1.6555193181696997E-4</v>
      </c>
      <c r="FL475" s="240">
        <f t="shared" ca="1" si="1017"/>
        <v>-1.7179899798736237E-4</v>
      </c>
      <c r="FM475" s="240">
        <f t="shared" ca="1" si="1018"/>
        <v>1.5796072210180946E-4</v>
      </c>
      <c r="FN475" s="240">
        <f t="shared" ca="1" si="1019"/>
        <v>-1.2565496286660855E-4</v>
      </c>
      <c r="FO475" s="240">
        <f t="shared" ca="1" si="1020"/>
        <v>7.8658646993881367E-5</v>
      </c>
      <c r="FP475" s="240">
        <f t="shared" ca="1" si="1021"/>
        <v>-2.2466201638220984E-5</v>
      </c>
      <c r="FQ475" s="240">
        <f t="shared" ca="1" si="1022"/>
        <v>-3.6352809354537607E-5</v>
      </c>
      <c r="FR475" s="240">
        <f t="shared" ca="1" si="1023"/>
        <v>9.0921745439201569E-5</v>
      </c>
      <c r="FS475" s="240">
        <f t="shared" ca="1" si="1024"/>
        <v>-1.3486085027419406E-4</v>
      </c>
      <c r="FT475" s="240">
        <f t="shared" ca="1" si="1025"/>
        <v>1.6303312096320352E-4</v>
      </c>
      <c r="FU475" s="240">
        <f t="shared" ca="1" si="1026"/>
        <v>-1.721448846681437E-4</v>
      </c>
      <c r="FV475" s="240">
        <f t="shared" ca="1" si="1027"/>
        <v>1.6113086805861004E-4</v>
      </c>
      <c r="FW475" s="240">
        <f t="shared" ca="1" si="1028"/>
        <v>-1.3127874040859961E-4</v>
      </c>
      <c r="FX475" s="240">
        <f t="shared" ca="1" si="1029"/>
        <v>8.6078569774235535E-5</v>
      </c>
      <c r="FY475" s="240">
        <f t="shared" ca="1" si="1030"/>
        <v>-3.0814792612141034E-5</v>
      </c>
      <c r="FZ475" s="240">
        <f t="shared" ca="1" si="1031"/>
        <v>-2.8051599566621929E-5</v>
      </c>
      <c r="GA475" s="240">
        <f t="shared" ca="1" si="1032"/>
        <v>8.3638426793819091E-5</v>
      </c>
      <c r="GB475" s="240">
        <f t="shared" ca="1" si="1033"/>
        <v>-1.2944692917131654E-4</v>
      </c>
      <c r="GC475" s="240">
        <f t="shared" ca="1" si="1034"/>
        <v>1.601215490410191E-4</v>
      </c>
      <c r="GD475" s="240">
        <f t="shared" ca="1" si="1035"/>
        <v>-1.720760592436483E-4</v>
      </c>
      <c r="GE475" s="240">
        <f t="shared" ca="1" si="1036"/>
        <v>1.6391283564086022E-4</v>
      </c>
      <c r="GF475" s="240">
        <f t="shared" ca="1" si="1037"/>
        <v>-1.3658625596629336E-4</v>
      </c>
      <c r="GG475" s="240">
        <f t="shared" ca="1" si="1038"/>
        <v>9.3291121740403062E-5</v>
      </c>
      <c r="GH475" s="240">
        <f t="shared" ca="1" si="1039"/>
        <v>-3.9089148051591845E-5</v>
      </c>
      <c r="GI475" s="240">
        <f t="shared" ca="1" si="1040"/>
        <v>-1.9682811018310607E-5</v>
      </c>
      <c r="GJ475" s="240">
        <f t="shared" ca="1" si="1041"/>
        <v>7.615361585242933E-5</v>
      </c>
      <c r="GK475" s="240">
        <f t="shared" ca="1" si="1042"/>
        <v>-1.2372115907785335E-4</v>
      </c>
      <c r="GL475" s="240">
        <f t="shared" ca="1" si="1043"/>
        <v>1.5682423028220356E-4</v>
      </c>
      <c r="GM475" s="240">
        <f t="shared" ca="1" si="1044"/>
        <v>-1.7159268752035297E-4</v>
      </c>
      <c r="GN475" s="240">
        <f t="shared" ca="1" si="1045"/>
        <v>1.6629992284498019E-4</v>
      </c>
      <c r="GO475" s="240">
        <f t="shared" ca="1" si="1046"/>
        <v>-1.4156472326982679E-4</v>
      </c>
      <c r="GP475" s="240">
        <f t="shared" ca="1" si="1047"/>
        <v>1.0027892722297717E-4</v>
      </c>
      <c r="GQ475" s="240">
        <f t="shared" ca="1" si="1048"/>
        <v>-4.7269334309600386E-5</v>
      </c>
      <c r="GR475" s="240">
        <f t="shared" ca="1" si="1049"/>
        <v>-1.1266604854264992E-5</v>
      </c>
      <c r="GS475" s="240">
        <f t="shared" ca="1" si="1050"/>
        <v>6.8485344180191067E-5</v>
      </c>
      <c r="GT475" s="240">
        <f t="shared" ca="1" si="1051"/>
        <v>-1.1769733387548502E-4</v>
      </c>
      <c r="GU475" s="240">
        <f t="shared" ca="1" si="1052"/>
        <v>1.5314910821645337E-4</v>
      </c>
      <c r="GV475" s="240">
        <f t="shared" ca="1" si="1053"/>
        <v>-1.7069593398307513E-4</v>
      </c>
      <c r="GW475" s="240">
        <f t="shared" ca="1" si="1054"/>
        <v>1.682863789688187E-4</v>
      </c>
      <c r="GX475" s="240">
        <f t="shared" ca="1" si="1055"/>
        <v>-1.4620214875538671E-4</v>
      </c>
      <c r="GY475" s="240">
        <f t="shared" ca="1" si="1056"/>
        <v>1.0702515198645852E-4</v>
      </c>
      <c r="GZ475" s="240">
        <f t="shared" ca="1" si="1057"/>
        <v>-5.5335644600933575E-5</v>
      </c>
      <c r="HA475" s="240">
        <f t="shared" ca="1" si="1058"/>
        <v>-2.8232564522678654E-6</v>
      </c>
      <c r="HB475" s="240">
        <f t="shared" ca="1" si="1059"/>
        <v>6.0652085315197054E-5</v>
      </c>
      <c r="HC475" s="240">
        <f t="shared" ca="1" si="1060"/>
        <v>-1.1138996548672743E-4</v>
      </c>
      <c r="HD475" s="240">
        <f t="shared" ca="1" si="1061"/>
        <v>1.4910503653474104E-4</v>
      </c>
      <c r="HE475" s="240">
        <f t="shared" ca="1" si="1062"/>
        <v>-1.6938795898963652E-4</v>
      </c>
      <c r="HF475" s="240">
        <f t="shared" ca="1" si="1063"/>
        <v>1.698674184655712E-4</v>
      </c>
      <c r="HG475" s="240">
        <f t="shared" ca="1" si="1064"/>
        <v>-1.5048736045879984E-4</v>
      </c>
      <c r="HH475" s="240">
        <f t="shared" ca="1" si="1065"/>
        <v>1.1351354378452362E-4</v>
      </c>
      <c r="HI475" s="240">
        <f t="shared" ca="1" si="1066"/>
        <v>-6.3268646477611588E-5</v>
      </c>
      <c r="HJ475" s="240">
        <f t="shared" ca="1" si="1067"/>
        <v>5.6268934217912635E-6</v>
      </c>
      <c r="HK475" s="240">
        <f t="shared" ca="1" si="1068"/>
        <v>5.2672710264201776E-5</v>
      </c>
      <c r="HL475" s="240">
        <f t="shared" ca="1" si="1069"/>
        <v>-1.0481424891451854E-4</v>
      </c>
      <c r="HM475" s="240">
        <f t="shared" ca="1" si="1070"/>
        <v>1.4470175775995855E-4</v>
      </c>
      <c r="HN475" s="240">
        <f t="shared" ca="1" si="1071"/>
        <v>-1.6767191356635537E-4</v>
      </c>
      <c r="HO475" s="240">
        <f t="shared" ca="1" si="1072"/>
        <v>1.7103923247261464E-4</v>
      </c>
      <c r="HP475" s="240">
        <f t="shared" ca="1" si="1073"/>
        <v>-1.5441003492974115E-4</v>
      </c>
      <c r="HQ475" s="240">
        <f t="shared" ca="1" si="1074"/>
        <v>1.1972847151298488E-4</v>
      </c>
      <c r="HR475" s="240">
        <f t="shared" ca="1" si="1075"/>
        <v>-7.1049228643227903E-5</v>
      </c>
      <c r="HS475" s="240">
        <f t="shared" ca="1" si="1076"/>
        <v>1.4063487616739688E-5</v>
      </c>
      <c r="HT475" s="240">
        <f t="shared" ca="1" si="1077"/>
        <v>4.4566442040576865E-5</v>
      </c>
      <c r="HU475" s="240">
        <f t="shared" ca="1" si="1078"/>
        <v>-9.7986025636015087E-5</v>
      </c>
      <c r="HV475" s="240">
        <f t="shared" ca="1" si="1079"/>
        <v>1.3994987977634457E-4</v>
      </c>
      <c r="HW475" s="240">
        <f t="shared" ca="1" si="1080"/>
        <v>-1.6555193181697216E-4</v>
      </c>
      <c r="HX475" s="240">
        <f t="shared" ca="1" si="1081"/>
        <v>1.7179899798736186E-4</v>
      </c>
      <c r="HY475" s="240">
        <f t="shared" ca="1" si="1082"/>
        <v>-1.5796072210180629E-4</v>
      </c>
      <c r="HZ475" s="240">
        <f t="shared" ca="1" si="1083"/>
        <v>1.2565496286660982E-4</v>
      </c>
      <c r="IA475" s="240">
        <f t="shared" ca="1" si="1084"/>
        <v>-7.8658646993883021E-5</v>
      </c>
      <c r="IB475" s="240">
        <f t="shared" ca="1" si="1085"/>
        <v>2.2466201638222827E-5</v>
      </c>
      <c r="IC475" s="240">
        <f t="shared" ca="1" si="1086"/>
        <v>3.6352809354535764E-5</v>
      </c>
      <c r="ID475" s="240">
        <f t="shared" ca="1" si="1087"/>
        <v>-9.0921745439208291E-5</v>
      </c>
      <c r="IE475" s="240">
        <f t="shared" ca="1" si="1088"/>
        <v>-1.3668943246936141E-4</v>
      </c>
      <c r="IF475" s="240">
        <f t="shared" ca="1" si="1089"/>
        <v>-1.630331209632061E-4</v>
      </c>
      <c r="IG475" s="240">
        <f t="shared" ca="1" si="1090"/>
        <v>1.7214488466814375E-4</v>
      </c>
      <c r="IH475" s="240">
        <f t="shared" ca="1" si="1091"/>
        <v>-1.6113086805861069E-4</v>
      </c>
      <c r="II475" s="240">
        <f t="shared" ca="1" si="1092"/>
        <v>1.312787404086008E-4</v>
      </c>
      <c r="IJ475" s="240">
        <f t="shared" ca="1" si="1093"/>
        <v>-8.6078569774228664E-5</v>
      </c>
      <c r="IK475" s="240">
        <f t="shared" ca="1" si="1094"/>
        <v>3.0814792612133242E-5</v>
      </c>
      <c r="IL475" s="240">
        <f t="shared" ca="1" si="1095"/>
        <v>2.8051599566629763E-5</v>
      </c>
      <c r="IM475" s="240">
        <f t="shared" ca="1" si="1096"/>
        <v>-8.3638426793817492E-5</v>
      </c>
      <c r="IN475" s="240">
        <f t="shared" ca="1" si="1097"/>
        <v>1.294469291713153E-4</v>
      </c>
      <c r="IO475" s="240">
        <f t="shared" ca="1" si="1098"/>
        <v>-1.6012154904101845E-4</v>
      </c>
      <c r="IP475" s="240">
        <f t="shared" ca="1" si="1099"/>
        <v>1.7207605924364857E-4</v>
      </c>
      <c r="IQ475" s="240">
        <f t="shared" ca="1" si="1100"/>
        <v>-1.6391283564085778E-4</v>
      </c>
      <c r="IR475" s="240">
        <f t="shared" ca="1" si="1101"/>
        <v>1.3658625596628854E-4</v>
      </c>
      <c r="IS475" s="240">
        <f t="shared" ca="1" si="1102"/>
        <v>-9.3291121740412847E-5</v>
      </c>
      <c r="IT475" s="240">
        <f t="shared" ca="1" si="1103"/>
        <v>3.9089148051603195E-5</v>
      </c>
      <c r="IU475" s="240">
        <f t="shared" ca="1" si="1104"/>
        <v>1.9682811018318508E-5</v>
      </c>
      <c r="IV475" s="240">
        <f t="shared" ca="1" si="1105"/>
        <v>-7.6153615852436431E-5</v>
      </c>
      <c r="IW475" s="240">
        <f t="shared" ca="1" si="1106"/>
        <v>1.2372115907785885E-4</v>
      </c>
      <c r="IX475" s="240">
        <f t="shared" ca="1" si="1107"/>
        <v>-1.5682423028220684E-4</v>
      </c>
      <c r="IY475" s="240">
        <f t="shared" ca="1" si="1108"/>
        <v>1.7159268752035204E-4</v>
      </c>
      <c r="IZ475" s="240">
        <f t="shared" ca="1" si="1109"/>
        <v>-1.662999228449832E-4</v>
      </c>
      <c r="JA475" s="240">
        <f t="shared" ca="1" si="1110"/>
        <v>1.4156472326982229E-4</v>
      </c>
      <c r="JB475" s="240">
        <f t="shared" ca="1" si="1111"/>
        <v>-1.0027892722297072E-4</v>
      </c>
    </row>
    <row r="476" spans="2:262">
      <c r="B476" s="248">
        <v>115</v>
      </c>
      <c r="C476" s="247">
        <f t="shared" si="1112"/>
        <v>2.2460937500000016E-3</v>
      </c>
      <c r="D476" s="244">
        <f t="shared" ca="1" si="855"/>
        <v>11.547755312863421</v>
      </c>
      <c r="E476" s="243">
        <f ca="1">DQ361</f>
        <v>-0.45224468713657834</v>
      </c>
      <c r="F476" s="242">
        <v>115</v>
      </c>
      <c r="G476" s="240">
        <f t="shared" ca="1" si="856"/>
        <v>1.2884931861590276E-4</v>
      </c>
      <c r="H476" s="240">
        <f t="shared" ca="1" si="857"/>
        <v>-3.2437983751021306E-5</v>
      </c>
      <c r="I476" s="240">
        <f t="shared" ca="1" si="858"/>
        <v>-6.7247759229475284E-5</v>
      </c>
      <c r="J476" s="240">
        <f t="shared" ca="1" si="859"/>
        <v>1.6014526869126582E-4</v>
      </c>
      <c r="K476" s="240">
        <f t="shared" ca="1" si="860"/>
        <v>-2.3687713199252599E-4</v>
      </c>
      <c r="L476" s="240">
        <f t="shared" ca="1" si="861"/>
        <v>2.8969775563865376E-4</v>
      </c>
      <c r="M476" s="240">
        <f t="shared" ca="1" si="862"/>
        <v>-3.1327523367438812E-4</v>
      </c>
      <c r="N476" s="240">
        <f t="shared" ca="1" si="863"/>
        <v>3.052295696727466E-4</v>
      </c>
      <c r="O476" s="240">
        <f t="shared" ca="1" si="864"/>
        <v>-2.6637292223472881E-4</v>
      </c>
      <c r="P476" s="240">
        <f t="shared" ca="1" si="865"/>
        <v>2.0062762274483892E-4</v>
      </c>
      <c r="Q476" s="240">
        <f t="shared" ca="1" si="866"/>
        <v>-1.1463024096849753E-4</v>
      </c>
      <c r="R476" s="240">
        <f t="shared" ca="1" si="867"/>
        <v>1.7061665550677739E-5</v>
      </c>
      <c r="S476" s="240">
        <f t="shared" ca="1" si="868"/>
        <v>8.2229176472053687E-5</v>
      </c>
      <c r="T476" s="240">
        <f t="shared" ca="1" si="869"/>
        <v>-1.7321950620502154E-4</v>
      </c>
      <c r="U476" s="241">
        <f t="shared" ca="1" si="870"/>
        <v>2.4672442866810495E-4</v>
      </c>
      <c r="V476" s="240">
        <f t="shared" ca="1" si="871"/>
        <v>-2.9532408951714247E-4</v>
      </c>
      <c r="W476" s="240">
        <f t="shared" ca="1" si="872"/>
        <v>3.141126621409095E-4</v>
      </c>
      <c r="X476" s="240">
        <f t="shared" ca="1" si="873"/>
        <v>-3.0119355965064332E-4</v>
      </c>
      <c r="Y476" s="240">
        <f t="shared" ca="1" si="874"/>
        <v>2.5787088326192264E-4</v>
      </c>
      <c r="Z476" s="240">
        <f t="shared" ca="1" si="875"/>
        <v>-1.8851778157258126E-4</v>
      </c>
      <c r="AA476" s="240">
        <f t="shared" ca="1" si="876"/>
        <v>1.0013500903017434E-4</v>
      </c>
      <c r="AB476" s="240">
        <f t="shared" ca="1" si="877"/>
        <v>-1.6442443035983472E-6</v>
      </c>
      <c r="AC476" s="240">
        <f t="shared" ca="1" si="878"/>
        <v>-9.701249642608405E-5</v>
      </c>
      <c r="AD476" s="240">
        <f t="shared" ca="1" si="879"/>
        <v>1.858764427560944E-4</v>
      </c>
      <c r="AE476" s="240">
        <f t="shared" ca="1" si="880"/>
        <v>-2.5597734458451582E-4</v>
      </c>
      <c r="AF476" s="240">
        <f t="shared" ca="1" si="881"/>
        <v>3.0023896179664957E-4</v>
      </c>
      <c r="AG476" s="240">
        <f t="shared" ca="1" si="882"/>
        <v>-3.1419336569131365E-4</v>
      </c>
      <c r="AH476" s="240">
        <f t="shared" ca="1" si="883"/>
        <v>2.9643194796190293E-4</v>
      </c>
      <c r="AI476" s="240">
        <f t="shared" ca="1" si="884"/>
        <v>-2.4874761074451682E-4</v>
      </c>
      <c r="AJ476" s="240">
        <f t="shared" ca="1" si="885"/>
        <v>1.7595378455230869E-4</v>
      </c>
      <c r="AK476" s="240">
        <f t="shared" ca="1" si="886"/>
        <v>-8.5398543084308669E-5</v>
      </c>
      <c r="AL476" s="240">
        <f t="shared" ca="1" si="887"/>
        <v>-1.377713807202945E-5</v>
      </c>
      <c r="AM476" s="240">
        <f t="shared" ca="1" si="888"/>
        <v>1.1156210477893505E-4</v>
      </c>
      <c r="AN476" s="240">
        <f t="shared" ca="1" si="889"/>
        <v>-1.9808558667571425E-4</v>
      </c>
      <c r="AO476" s="240">
        <f t="shared" ca="1" si="890"/>
        <v>2.6461358865685516E-4</v>
      </c>
      <c r="AP476" s="240">
        <f t="shared" ca="1" si="891"/>
        <v>-3.0443053211936123E-4</v>
      </c>
      <c r="AQ476" s="240">
        <f t="shared" ca="1" si="892"/>
        <v>3.1351714990367902E-4</v>
      </c>
      <c r="AR476" s="240">
        <f t="shared" ca="1" si="893"/>
        <v>-2.9095620574614889E-4</v>
      </c>
      <c r="AS476" s="240">
        <f t="shared" ca="1" si="894"/>
        <v>2.3902508344510865E-4</v>
      </c>
      <c r="AT476" s="240">
        <f t="shared" ca="1" si="895"/>
        <v>-1.6296589945331643E-4</v>
      </c>
      <c r="AU476" s="240">
        <f t="shared" ca="1" si="896"/>
        <v>7.0456344568121788E-5</v>
      </c>
      <c r="AV476" s="240">
        <f t="shared" ca="1" si="897"/>
        <v>2.9165330115306967E-5</v>
      </c>
      <c r="AW476" s="240">
        <f t="shared" ca="1" si="898"/>
        <v>-1.2584295024968724E-4</v>
      </c>
      <c r="AX476" s="240">
        <f t="shared" ca="1" si="899"/>
        <v>2.0981752506678066E-4</v>
      </c>
      <c r="AY476" s="240">
        <f t="shared" ca="1" si="900"/>
        <v>-2.7261235541670484E-4</v>
      </c>
      <c r="AZ476" s="240">
        <f t="shared" ca="1" si="901"/>
        <v>3.0788870262523109E-4</v>
      </c>
      <c r="BA476" s="240">
        <f t="shared" ca="1" si="902"/>
        <v>-3.1208564384106719E-4</v>
      </c>
      <c r="BB476" s="240">
        <f t="shared" ca="1" si="903"/>
        <v>2.8477952454599852E-4</v>
      </c>
      <c r="BC476" s="240">
        <f t="shared" ca="1" si="904"/>
        <v>-2.287267237835565E-4</v>
      </c>
      <c r="BD476" s="240">
        <f t="shared" ca="1" si="905"/>
        <v>1.4958541522841416E-4</v>
      </c>
      <c r="BE476" s="240">
        <f t="shared" ca="1" si="906"/>
        <v>-5.5344410546623394E-5</v>
      </c>
      <c r="BF476" s="240">
        <f t="shared" ca="1" si="907"/>
        <v>-4.44832603237555E-5</v>
      </c>
      <c r="BG476" s="240">
        <f t="shared" ca="1" si="908"/>
        <v>1.3982062903074728E-4</v>
      </c>
      <c r="BH476" s="240">
        <f t="shared" ca="1" si="909"/>
        <v>-2.2104399466212312E-4</v>
      </c>
      <c r="BI476" s="240">
        <f t="shared" ca="1" si="910"/>
        <v>2.7995437513433783E-4</v>
      </c>
      <c r="BJ476" s="240">
        <f t="shared" ca="1" si="911"/>
        <v>-3.1060514227861178E-4</v>
      </c>
      <c r="BK476" s="240">
        <f t="shared" ca="1" si="912"/>
        <v>3.0990229612696895E-4</v>
      </c>
      <c r="BL476" s="240">
        <f t="shared" ca="1" si="913"/>
        <v>-2.7791678452747848E-4</v>
      </c>
      <c r="BM476" s="240">
        <f t="shared" ca="1" si="914"/>
        <v>2.1787734141031807E-4</v>
      </c>
      <c r="BN476" s="240">
        <f t="shared" ca="1" si="915"/>
        <v>-1.3584456663609567E-4</v>
      </c>
      <c r="BO476" s="240">
        <f t="shared" ca="1" si="916"/>
        <v>4.0099146992524716E-5</v>
      </c>
      <c r="BP476" s="240">
        <f t="shared" ca="1" si="917"/>
        <v>5.9694026461806272E-5</v>
      </c>
      <c r="BQ476" s="240">
        <f t="shared" ca="1" si="918"/>
        <v>-1.5346146766962766E-4</v>
      </c>
      <c r="BR476" s="240">
        <f t="shared" ca="1" si="919"/>
        <v>2.3173794991315086E-4</v>
      </c>
      <c r="BS476" s="240">
        <f t="shared" ca="1" si="920"/>
        <v>-2.8662196024116087E-4</v>
      </c>
      <c r="BT476" s="240">
        <f t="shared" ca="1" si="921"/>
        <v>3.1257330693844722E-4</v>
      </c>
      <c r="BU476" s="240">
        <f t="shared" ca="1" si="922"/>
        <v>-3.0697236663726403E-4</v>
      </c>
      <c r="BV476" s="240">
        <f t="shared" ca="1" si="923"/>
        <v>2.7038451863239222E-4</v>
      </c>
      <c r="BW476" s="240">
        <f t="shared" ca="1" si="924"/>
        <v>-2.0650307343781448E-4</v>
      </c>
      <c r="BX476" s="240">
        <f t="shared" ca="1" si="925"/>
        <v>1.2177645658416401E-4</v>
      </c>
      <c r="BY476" s="240">
        <f t="shared" ca="1" si="926"/>
        <v>-2.475728108104175E-5</v>
      </c>
      <c r="BZ476" s="240">
        <f t="shared" ca="1" si="927"/>
        <v>-7.4760984461540102E-5</v>
      </c>
      <c r="CA476" s="240">
        <f t="shared" ca="1" si="928"/>
        <v>1.6673260419125497E-4</v>
      </c>
      <c r="CB476" s="240">
        <f t="shared" ca="1" si="929"/>
        <v>-2.4187362814499092E-4</v>
      </c>
      <c r="CC476" s="240">
        <f t="shared" ca="1" si="930"/>
        <v>2.9259904794064467E-4</v>
      </c>
      <c r="CD476" s="240">
        <f t="shared" ca="1" si="931"/>
        <v>-3.1378845512367883E-4</v>
      </c>
      <c r="CE476" s="240">
        <f t="shared" ca="1" si="932"/>
        <v>3.03302913828728E-4</v>
      </c>
      <c r="CF476" s="240">
        <f t="shared" ca="1" si="933"/>
        <v>-2.6220087274903816E-4</v>
      </c>
      <c r="CG476" s="240">
        <f t="shared" ca="1" si="934"/>
        <v>1.9463132147387287E-4</v>
      </c>
      <c r="CH476" s="240">
        <f t="shared" ca="1" si="935"/>
        <v>-1.0741497638197142E-4</v>
      </c>
      <c r="CI476" s="240">
        <f t="shared" ca="1" si="936"/>
        <v>9.3557727109617387E-6</v>
      </c>
      <c r="CJ476" s="240">
        <f t="shared" ca="1" si="937"/>
        <v>8.964783670140852E-5</v>
      </c>
      <c r="CK476" s="240">
        <f t="shared" ca="1" si="938"/>
        <v>-1.7960206726534179E-4</v>
      </c>
      <c r="CL476" s="240">
        <f t="shared" ca="1" si="939"/>
        <v>2.5142661162100765E-4</v>
      </c>
      <c r="CM476" s="240">
        <f t="shared" ca="1" si="940"/>
        <v>-2.9787123890499286E-4</v>
      </c>
      <c r="CN476" s="240">
        <f t="shared" ca="1" si="941"/>
        <v>3.1424765943589524E-4</v>
      </c>
      <c r="CO476" s="240">
        <f t="shared" ca="1" si="942"/>
        <v>-2.9890277773457849E-4</v>
      </c>
      <c r="CP476" s="240">
        <f t="shared" ca="1" si="943"/>
        <v>2.53385561997148E-4</v>
      </c>
      <c r="CQ476" s="240">
        <f t="shared" ca="1" si="944"/>
        <v>-1.8229068560881055E-4</v>
      </c>
      <c r="CR476" s="240">
        <f t="shared" ca="1" si="945"/>
        <v>9.2794724093234069E-5</v>
      </c>
      <c r="CS476" s="240">
        <f t="shared" ca="1" si="946"/>
        <v>6.0682745350479036E-6</v>
      </c>
      <c r="CT476" s="240">
        <f t="shared" ca="1" si="947"/>
        <v>-1.0431871945044026E-4</v>
      </c>
      <c r="CU476" s="240">
        <f t="shared" ca="1" si="948"/>
        <v>1.920388532280959E-4</v>
      </c>
      <c r="CV476" s="240">
        <f t="shared" ca="1" si="949"/>
        <v>-2.6037388636725373E-4</v>
      </c>
      <c r="CW476" s="240">
        <f t="shared" ca="1" si="950"/>
        <v>3.0242583196437689E-4</v>
      </c>
      <c r="CX476" s="240">
        <f t="shared" ca="1" si="951"/>
        <v>-3.1394981361168638E-4</v>
      </c>
      <c r="CY476" s="240">
        <f t="shared" ca="1" si="952"/>
        <v>2.9378255866807781E-4</v>
      </c>
      <c r="CZ476" s="240">
        <f t="shared" ca="1" si="953"/>
        <v>-2.4395982323244733E-4</v>
      </c>
      <c r="DA476" s="240">
        <f t="shared" ca="1" si="954"/>
        <v>1.6951089551533102E-4</v>
      </c>
      <c r="DB476" s="240">
        <f t="shared" ca="1" si="955"/>
        <v>-7.7950921186289654E-5</v>
      </c>
      <c r="DC476" s="240">
        <f t="shared" ca="1" si="956"/>
        <v>-2.1477702776193466E-5</v>
      </c>
      <c r="DD476" s="240">
        <f t="shared" ca="1" si="957"/>
        <v>1.1873828926708359E-4</v>
      </c>
      <c r="DE476" s="240">
        <f t="shared" ca="1" si="958"/>
        <v>-2.0401300077281355E-4</v>
      </c>
      <c r="DF476" s="240">
        <f t="shared" ca="1" si="959"/>
        <v>2.6869389761518712E-4</v>
      </c>
      <c r="DG476" s="240">
        <f t="shared" ca="1" si="960"/>
        <v>-3.0625185470518673E-4</v>
      </c>
      <c r="DH476" s="240">
        <f t="shared" ca="1" si="961"/>
        <v>3.1289563518773048E-4</v>
      </c>
      <c r="DI476" s="240">
        <f t="shared" ca="1" si="962"/>
        <v>-2.8795459168542948E-4</v>
      </c>
      <c r="DJ476" s="240">
        <f t="shared" ca="1" si="963"/>
        <v>2.3394636388522245E-4</v>
      </c>
      <c r="DK476" s="240">
        <f t="shared" ca="1" si="964"/>
        <v>-1.5632273882715383E-4</v>
      </c>
      <c r="DL476" s="240">
        <f t="shared" ca="1" si="965"/>
        <v>6.291932768251304E-5</v>
      </c>
      <c r="DM476" s="240">
        <f t="shared" ca="1" si="966"/>
        <v>3.683538935012653E-5</v>
      </c>
      <c r="DN476" s="240">
        <f t="shared" ca="1" si="967"/>
        <v>-1.328718081446203E-4</v>
      </c>
      <c r="DO476" s="240">
        <f t="shared" ca="1" si="968"/>
        <v>2.1549566312922781E-4</v>
      </c>
      <c r="DP476" s="240">
        <f t="shared" ca="1" si="969"/>
        <v>-2.7636660172895069E-4</v>
      </c>
      <c r="DQ476" s="240">
        <f t="shared" ca="1" si="970"/>
        <v>3.0934008990351374E-4</v>
      </c>
      <c r="DR476" s="240">
        <f t="shared" ca="1" si="971"/>
        <v>-3.1108766377218862E-4</v>
      </c>
      <c r="DS476" s="240">
        <f t="shared" ca="1" si="972"/>
        <v>2.8143291686957503E-4</v>
      </c>
      <c r="DT476" s="240">
        <f t="shared" ca="1" si="973"/>
        <v>-2.2336930725612897E-4</v>
      </c>
      <c r="DU476" s="240">
        <f t="shared" ca="1" si="974"/>
        <v>1.4275798696890296E-4</v>
      </c>
      <c r="DV476" s="240">
        <f t="shared" ca="1" si="975"/>
        <v>-4.773615600728461E-5</v>
      </c>
      <c r="DW476" s="240">
        <f t="shared" ca="1" si="976"/>
        <v>-5.21043362446984E-5</v>
      </c>
      <c r="DX476" s="240">
        <f t="shared" ca="1" si="977"/>
        <v>1.4668522719815709E-4</v>
      </c>
      <c r="DY476" s="240">
        <f t="shared" ca="1" si="978"/>
        <v>-2.2645917755798612E-4</v>
      </c>
      <c r="DZ476" s="240">
        <f t="shared" ca="1" si="979"/>
        <v>2.8337351449230267E-4</v>
      </c>
      <c r="EA476" s="240">
        <f t="shared" ca="1" si="980"/>
        <v>-3.1168309773027487E-4</v>
      </c>
      <c r="EB476" s="240">
        <f t="shared" ca="1" si="981"/>
        <v>3.085302549265561E-4</v>
      </c>
      <c r="EC476" s="240">
        <f t="shared" ca="1" si="982"/>
        <v>-2.7423324550636201E-4</v>
      </c>
      <c r="ED476" s="240">
        <f t="shared" ca="1" si="983"/>
        <v>2.122541344010025E-4</v>
      </c>
      <c r="EE476" s="240">
        <f t="shared" ca="1" si="984"/>
        <v>-1.2884931861590536E-4</v>
      </c>
      <c r="EF476" s="240">
        <f t="shared" ca="1" si="985"/>
        <v>3.2437983751023555E-5</v>
      </c>
      <c r="EG476" s="240">
        <f t="shared" ca="1" si="986"/>
        <v>6.7247759229473604E-5</v>
      </c>
      <c r="EH476" s="240">
        <f t="shared" ca="1" si="987"/>
        <v>-1.6014526869126481E-4</v>
      </c>
      <c r="EI476" s="240">
        <f t="shared" ca="1" si="988"/>
        <v>2.3687713199252561E-4</v>
      </c>
      <c r="EJ476" s="240">
        <f t="shared" ca="1" si="989"/>
        <v>-2.8969775563865376E-4</v>
      </c>
      <c r="EK476" s="240">
        <f t="shared" ca="1" si="990"/>
        <v>3.1327523367438817E-4</v>
      </c>
      <c r="EL476" s="240">
        <f t="shared" ca="1" si="991"/>
        <v>-3.0522956967274638E-4</v>
      </c>
      <c r="EM476" s="240">
        <f t="shared" ca="1" si="992"/>
        <v>2.6637292223472822E-4</v>
      </c>
      <c r="EN476" s="240">
        <f t="shared" ca="1" si="993"/>
        <v>-2.0062762274483724E-4</v>
      </c>
      <c r="EO476" s="240">
        <f t="shared" ca="1" si="994"/>
        <v>1.1463024096849444E-4</v>
      </c>
      <c r="EP476" s="240">
        <f t="shared" ca="1" si="995"/>
        <v>-1.706166555067446E-5</v>
      </c>
      <c r="EQ476" s="240">
        <f t="shared" ca="1" si="996"/>
        <v>-8.2229176472056872E-5</v>
      </c>
      <c r="ER476" s="240">
        <f t="shared" ca="1" si="997"/>
        <v>1.7321950620502615E-4</v>
      </c>
      <c r="ES476" s="240">
        <f t="shared" ca="1" si="998"/>
        <v>-2.4672442866810831E-4</v>
      </c>
      <c r="ET476" s="240">
        <f t="shared" ca="1" si="999"/>
        <v>2.9532408951714437E-4</v>
      </c>
      <c r="EU476" s="240">
        <f t="shared" ca="1" si="1000"/>
        <v>-3.1411266214090912E-4</v>
      </c>
      <c r="EV476" s="240">
        <f t="shared" ca="1" si="1001"/>
        <v>3.0119355965064679E-4</v>
      </c>
      <c r="EW476" s="240">
        <f t="shared" ca="1" si="1002"/>
        <v>-2.5787088326192838E-4</v>
      </c>
      <c r="EX476" s="240">
        <f t="shared" ca="1" si="1003"/>
        <v>1.8851778157258931E-4</v>
      </c>
      <c r="EY476" s="240">
        <f t="shared" ca="1" si="1004"/>
        <v>-1.0013500903018388E-4</v>
      </c>
      <c r="EZ476" s="240">
        <f t="shared" ca="1" si="1005"/>
        <v>1.6442443036061806E-6</v>
      </c>
      <c r="FA476" s="240">
        <f t="shared" ca="1" si="1006"/>
        <v>9.7012496426076596E-5</v>
      </c>
      <c r="FB476" s="240">
        <f t="shared" ca="1" si="1007"/>
        <v>-1.8587644275608805E-4</v>
      </c>
      <c r="FC476" s="240">
        <f t="shared" ca="1" si="1008"/>
        <v>2.5597734458451121E-4</v>
      </c>
      <c r="FD476" s="240">
        <f t="shared" ca="1" si="1009"/>
        <v>-3.0023896179664719E-4</v>
      </c>
      <c r="FE476" s="240">
        <f t="shared" ca="1" si="1010"/>
        <v>3.1419336569131376E-4</v>
      </c>
      <c r="FF476" s="240">
        <f t="shared" ca="1" si="1011"/>
        <v>-2.9643194796190406E-4</v>
      </c>
      <c r="FG476" s="240">
        <f t="shared" ca="1" si="1012"/>
        <v>2.4874761074451888E-4</v>
      </c>
      <c r="FH476" s="240">
        <f t="shared" ca="1" si="1013"/>
        <v>-1.7595378455231148E-4</v>
      </c>
      <c r="FI476" s="240">
        <f t="shared" ca="1" si="1014"/>
        <v>8.5398543084311894E-5</v>
      </c>
      <c r="FJ476" s="240">
        <f t="shared" ca="1" si="1015"/>
        <v>1.3777138072026116E-5</v>
      </c>
      <c r="FK476" s="240">
        <f t="shared" ca="1" si="1016"/>
        <v>-1.1156210477893186E-4</v>
      </c>
      <c r="FL476" s="240">
        <f t="shared" ca="1" si="1017"/>
        <v>1.9808558667571162E-4</v>
      </c>
      <c r="FM476" s="240">
        <f t="shared" ca="1" si="1018"/>
        <v>-2.6461358865685332E-4</v>
      </c>
      <c r="FN476" s="240">
        <f t="shared" ca="1" si="1019"/>
        <v>3.0443053211936036E-4</v>
      </c>
      <c r="FO476" s="240">
        <f t="shared" ca="1" si="1020"/>
        <v>-3.1351714990367891E-4</v>
      </c>
      <c r="FP476" s="240">
        <f t="shared" ca="1" si="1021"/>
        <v>2.9095620574614845E-4</v>
      </c>
      <c r="FQ476" s="240">
        <f t="shared" ca="1" si="1022"/>
        <v>-2.3902508344510794E-4</v>
      </c>
      <c r="FR476" s="240">
        <f t="shared" ca="1" si="1023"/>
        <v>1.6296589945331553E-4</v>
      </c>
      <c r="FS476" s="240">
        <f t="shared" ca="1" si="1024"/>
        <v>-7.0456344568120744E-5</v>
      </c>
      <c r="FT476" s="240">
        <f t="shared" ca="1" si="1025"/>
        <v>-2.9165330115308051E-5</v>
      </c>
      <c r="FU476" s="240">
        <f t="shared" ca="1" si="1026"/>
        <v>1.2584295024968821E-4</v>
      </c>
      <c r="FV476" s="240">
        <f t="shared" ca="1" si="1027"/>
        <v>-2.0981752506678478E-4</v>
      </c>
      <c r="FW476" s="240">
        <f t="shared" ca="1" si="1028"/>
        <v>2.7261235541670761E-4</v>
      </c>
      <c r="FX476" s="240">
        <f t="shared" ca="1" si="1029"/>
        <v>-3.0788870262523217E-4</v>
      </c>
      <c r="FY476" s="240">
        <f t="shared" ca="1" si="1030"/>
        <v>3.1208564384106654E-4</v>
      </c>
      <c r="FZ476" s="240">
        <f t="shared" ca="1" si="1031"/>
        <v>-2.8477952454600372E-4</v>
      </c>
      <c r="GA476" s="240">
        <f t="shared" ca="1" si="1032"/>
        <v>2.2872672378356496E-4</v>
      </c>
      <c r="GB476" s="240">
        <f t="shared" ca="1" si="1033"/>
        <v>-1.4958541522842498E-4</v>
      </c>
      <c r="GC476" s="240">
        <f t="shared" ca="1" si="1034"/>
        <v>5.534441054663551E-5</v>
      </c>
      <c r="GD476" s="240">
        <f t="shared" ca="1" si="1035"/>
        <v>4.448326032374333E-5</v>
      </c>
      <c r="GE476" s="240">
        <f t="shared" ca="1" si="1036"/>
        <v>-1.3982062903073624E-4</v>
      </c>
      <c r="GF476" s="240">
        <f t="shared" ca="1" si="1037"/>
        <v>2.2104399466211437E-4</v>
      </c>
      <c r="GG476" s="240">
        <f t="shared" ca="1" si="1038"/>
        <v>-2.7995437513434038E-4</v>
      </c>
      <c r="GH476" s="240">
        <f t="shared" ca="1" si="1039"/>
        <v>3.1060514227861124E-4</v>
      </c>
      <c r="GI476" s="240">
        <f t="shared" ca="1" si="1040"/>
        <v>-3.0990229612696656E-4</v>
      </c>
      <c r="GJ476" s="240">
        <f t="shared" ca="1" si="1041"/>
        <v>2.7791678452748005E-4</v>
      </c>
      <c r="GK476" s="240">
        <f t="shared" ca="1" si="1042"/>
        <v>-2.1787734141030763E-4</v>
      </c>
      <c r="GL476" s="240">
        <f t="shared" ca="1" si="1043"/>
        <v>1.3584456663609873E-4</v>
      </c>
      <c r="GM476" s="240">
        <f t="shared" ca="1" si="1044"/>
        <v>-4.0099146992510351E-5</v>
      </c>
      <c r="GN476" s="240">
        <f t="shared" ca="1" si="1045"/>
        <v>-5.9694026461802938E-5</v>
      </c>
      <c r="GO476" s="240">
        <f t="shared" ca="1" si="1046"/>
        <v>1.5346146766964026E-4</v>
      </c>
      <c r="GP476" s="240">
        <f t="shared" ca="1" si="1047"/>
        <v>-2.3173794991314855E-4</v>
      </c>
      <c r="GQ476" s="240">
        <f t="shared" ca="1" si="1048"/>
        <v>2.8662196024115214E-4</v>
      </c>
      <c r="GR476" s="240">
        <f t="shared" ca="1" si="1049"/>
        <v>-3.125733069384469E-4</v>
      </c>
      <c r="GS476" s="240">
        <f t="shared" ca="1" si="1050"/>
        <v>3.0697236663726859E-4</v>
      </c>
      <c r="GT476" s="240">
        <f t="shared" ca="1" si="1051"/>
        <v>-2.703845186323939E-4</v>
      </c>
      <c r="GU476" s="240">
        <f t="shared" ca="1" si="1052"/>
        <v>2.0650307343783049E-4</v>
      </c>
      <c r="GV476" s="240">
        <f t="shared" ca="1" si="1053"/>
        <v>-1.2177645658416714E-4</v>
      </c>
      <c r="GW476" s="240">
        <f t="shared" ca="1" si="1054"/>
        <v>2.4757281081062946E-5</v>
      </c>
      <c r="GX476" s="240">
        <f t="shared" ca="1" si="1055"/>
        <v>7.4760984461536809E-5</v>
      </c>
      <c r="GY476" s="240">
        <f t="shared" ca="1" si="1056"/>
        <v>-1.6673260419124451E-4</v>
      </c>
      <c r="GZ476" s="240">
        <f t="shared" ca="1" si="1057"/>
        <v>2.4187362814499447E-4</v>
      </c>
      <c r="HA476" s="240">
        <f t="shared" ca="1" si="1058"/>
        <v>-2.9259904794064017E-4</v>
      </c>
      <c r="HB476" s="240">
        <f t="shared" ca="1" si="1059"/>
        <v>3.1378845512367915E-4</v>
      </c>
      <c r="HC476" s="240">
        <f t="shared" ca="1" si="1060"/>
        <v>-3.033029138287312E-4</v>
      </c>
      <c r="HD476" s="240">
        <f t="shared" ca="1" si="1061"/>
        <v>2.6220087274903513E-4</v>
      </c>
      <c r="HE476" s="240">
        <f t="shared" ca="1" si="1062"/>
        <v>-1.9463132147388252E-4</v>
      </c>
      <c r="HF476" s="240">
        <f t="shared" ca="1" si="1063"/>
        <v>1.0741497638196624E-4</v>
      </c>
      <c r="HG476" s="240">
        <f t="shared" ca="1" si="1064"/>
        <v>-9.3557727109740444E-6</v>
      </c>
      <c r="HH476" s="240">
        <f t="shared" ca="1" si="1065"/>
        <v>-8.9647836701413832E-5</v>
      </c>
      <c r="HI476" s="240">
        <f t="shared" ca="1" si="1066"/>
        <v>1.7960206726533171E-4</v>
      </c>
      <c r="HJ476" s="240">
        <f t="shared" ca="1" si="1067"/>
        <v>-2.5142661162101096E-4</v>
      </c>
      <c r="HK476" s="240">
        <f t="shared" ca="1" si="1068"/>
        <v>2.978712389049889E-4</v>
      </c>
      <c r="HL476" s="240">
        <f t="shared" ca="1" si="1069"/>
        <v>-3.142476594358953E-4</v>
      </c>
      <c r="HM476" s="240">
        <f t="shared" ca="1" si="1070"/>
        <v>2.9890277773458228E-4</v>
      </c>
      <c r="HN476" s="240">
        <f t="shared" ca="1" si="1071"/>
        <v>-2.5338556199713943E-4</v>
      </c>
      <c r="HO476" s="240">
        <f t="shared" ca="1" si="1072"/>
        <v>1.8229068560881331E-4</v>
      </c>
      <c r="HP476" s="240">
        <f t="shared" ca="1" si="1073"/>
        <v>-9.2794724093220245E-5</v>
      </c>
      <c r="HQ476" s="240">
        <f t="shared" ca="1" si="1074"/>
        <v>-6.0682745350445154E-6</v>
      </c>
      <c r="HR476" s="240">
        <f t="shared" ca="1" si="1075"/>
        <v>1.043187194504539E-4</v>
      </c>
      <c r="HS476" s="240">
        <f t="shared" ca="1" si="1076"/>
        <v>-1.9203885322809319E-4</v>
      </c>
      <c r="HT476" s="240">
        <f t="shared" ca="1" si="1077"/>
        <v>2.6037388636726186E-4</v>
      </c>
      <c r="HU476" s="240">
        <f t="shared" ca="1" si="1078"/>
        <v>-3.0242583196437591E-4</v>
      </c>
      <c r="HV476" s="240">
        <f t="shared" ca="1" si="1079"/>
        <v>3.1394981361168724E-4</v>
      </c>
      <c r="HW476" s="240">
        <f t="shared" ca="1" si="1080"/>
        <v>-2.93782558668079E-4</v>
      </c>
      <c r="HX476" s="240">
        <f t="shared" ca="1" si="1081"/>
        <v>2.4395982323246072E-4</v>
      </c>
      <c r="HY476" s="240">
        <f t="shared" ca="1" si="1082"/>
        <v>-1.6951089551533387E-4</v>
      </c>
      <c r="HZ476" s="240">
        <f t="shared" ca="1" si="1083"/>
        <v>7.7950921186310281E-5</v>
      </c>
      <c r="IA476" s="240">
        <f t="shared" ca="1" si="1084"/>
        <v>2.1477702776190051E-5</v>
      </c>
      <c r="IB476" s="240">
        <f t="shared" ca="1" si="1085"/>
        <v>-1.1873828926706389E-4</v>
      </c>
      <c r="IC476" s="240">
        <f t="shared" ca="1" si="1086"/>
        <v>2.04013000772811E-4</v>
      </c>
      <c r="ID476" s="240">
        <f t="shared" ca="1" si="1087"/>
        <v>-2.6869389761517606E-4</v>
      </c>
      <c r="IE476" s="240">
        <f t="shared" ca="1" si="1088"/>
        <v>-1.023742892321088E-4</v>
      </c>
      <c r="IF476" s="240">
        <f t="shared" ca="1" si="1089"/>
        <v>-3.1289563518773243E-4</v>
      </c>
      <c r="IG476" s="240">
        <f t="shared" ca="1" si="1090"/>
        <v>2.8795459168543084E-4</v>
      </c>
      <c r="IH476" s="240">
        <f t="shared" ca="1" si="1091"/>
        <v>-2.3394636388523668E-4</v>
      </c>
      <c r="II476" s="240">
        <f t="shared" ca="1" si="1092"/>
        <v>1.5632273882715681E-4</v>
      </c>
      <c r="IJ476" s="240">
        <f t="shared" ca="1" si="1093"/>
        <v>-6.2919327682533843E-5</v>
      </c>
      <c r="IK476" s="240">
        <f t="shared" ca="1" si="1094"/>
        <v>-3.6835389350123142E-5</v>
      </c>
      <c r="IL476" s="240">
        <f t="shared" ca="1" si="1095"/>
        <v>1.3287180814461726E-4</v>
      </c>
      <c r="IM476" s="240">
        <f t="shared" ca="1" si="1096"/>
        <v>-2.1549566312923832E-4</v>
      </c>
      <c r="IN476" s="240">
        <f t="shared" ca="1" si="1097"/>
        <v>2.7636660172894906E-4</v>
      </c>
      <c r="IO476" s="240">
        <f t="shared" ca="1" si="1098"/>
        <v>-3.0934008990351629E-4</v>
      </c>
      <c r="IP476" s="240">
        <f t="shared" ca="1" si="1099"/>
        <v>3.1108766377218905E-4</v>
      </c>
      <c r="IQ476" s="240">
        <f t="shared" ca="1" si="1100"/>
        <v>-2.8143291686956857E-4</v>
      </c>
      <c r="IR476" s="240">
        <f t="shared" ca="1" si="1101"/>
        <v>2.2336930725613133E-4</v>
      </c>
      <c r="IS476" s="240">
        <f t="shared" ca="1" si="1102"/>
        <v>-1.4275798696889003E-4</v>
      </c>
      <c r="IT476" s="240">
        <f t="shared" ca="1" si="1103"/>
        <v>4.7736156007287944E-5</v>
      </c>
      <c r="IU476" s="240">
        <f t="shared" ca="1" si="1104"/>
        <v>5.2104336244712657E-5</v>
      </c>
      <c r="IV476" s="240">
        <f t="shared" ca="1" si="1105"/>
        <v>-1.4668522719815414E-4</v>
      </c>
      <c r="IW476" s="240">
        <f t="shared" ca="1" si="1106"/>
        <v>2.2645917755799615E-4</v>
      </c>
      <c r="IX476" s="240">
        <f t="shared" ca="1" si="1107"/>
        <v>-2.8337351449230115E-4</v>
      </c>
      <c r="IY476" s="240">
        <f t="shared" ca="1" si="1108"/>
        <v>3.1168309773027672E-4</v>
      </c>
      <c r="IZ476" s="240">
        <f t="shared" ca="1" si="1109"/>
        <v>-3.0853025492655675E-4</v>
      </c>
      <c r="JA476" s="240">
        <f t="shared" ca="1" si="1110"/>
        <v>2.7423324550635497E-4</v>
      </c>
      <c r="JB476" s="240">
        <f t="shared" ca="1" si="1111"/>
        <v>-2.1225413440100499E-4</v>
      </c>
    </row>
    <row r="477" spans="2:262">
      <c r="B477" s="248">
        <v>116</v>
      </c>
      <c r="C477" s="247">
        <f t="shared" si="1112"/>
        <v>2.2656250000000016E-3</v>
      </c>
      <c r="D477" s="244">
        <f t="shared" ca="1" si="855"/>
        <v>11.550093225510466</v>
      </c>
      <c r="E477" s="243">
        <f ca="1">DR361</f>
        <v>-0.44990677448953442</v>
      </c>
      <c r="F477" s="242">
        <v>116</v>
      </c>
      <c r="G477" s="240">
        <f t="shared" ca="1" si="856"/>
        <v>1.0319020030219584E-4</v>
      </c>
      <c r="H477" s="240">
        <f t="shared" ca="1" si="857"/>
        <v>-1.0723516815544379E-5</v>
      </c>
      <c r="I477" s="240">
        <f t="shared" ca="1" si="858"/>
        <v>-8.2666668738802111E-5</v>
      </c>
      <c r="J477" s="240">
        <f t="shared" ca="1" si="859"/>
        <v>1.6893765628908896E-4</v>
      </c>
      <c r="K477" s="240">
        <f t="shared" ca="1" si="860"/>
        <v>-2.4065984631538466E-4</v>
      </c>
      <c r="L477" s="240">
        <f t="shared" ca="1" si="861"/>
        <v>2.9165657197152358E-4</v>
      </c>
      <c r="M477" s="240">
        <f t="shared" ca="1" si="862"/>
        <v>-3.1753602948648453E-4</v>
      </c>
      <c r="N477" s="240">
        <f t="shared" ca="1" si="863"/>
        <v>3.1606949735621479E-4</v>
      </c>
      <c r="O477" s="240">
        <f t="shared" ca="1" si="864"/>
        <v>-2.8738327234304893E-4</v>
      </c>
      <c r="P477" s="240">
        <f t="shared" ca="1" si="865"/>
        <v>2.339477928833415E-4</v>
      </c>
      <c r="Q477" s="240">
        <f t="shared" ca="1" si="866"/>
        <v>-1.6036488658813841E-4</v>
      </c>
      <c r="R477" s="240">
        <f t="shared" ca="1" si="867"/>
        <v>7.2971463939279738E-5</v>
      </c>
      <c r="S477" s="240">
        <f t="shared" ca="1" si="868"/>
        <v>2.0706212186287124E-5</v>
      </c>
      <c r="T477" s="240">
        <f t="shared" ca="1" si="869"/>
        <v>-1.1260068322185562E-4</v>
      </c>
      <c r="U477" s="241">
        <f t="shared" ca="1" si="870"/>
        <v>1.9479805902571022E-4</v>
      </c>
      <c r="V477" s="240">
        <f t="shared" ca="1" si="871"/>
        <v>-2.60219556786236E-4</v>
      </c>
      <c r="W477" s="240">
        <f t="shared" ca="1" si="872"/>
        <v>3.0323112104450444E-4</v>
      </c>
      <c r="X477" s="240">
        <f t="shared" ca="1" si="873"/>
        <v>-3.2012862476732846E-4</v>
      </c>
      <c r="Y477" s="240">
        <f t="shared" ca="1" si="874"/>
        <v>3.0945686628017091E-4</v>
      </c>
      <c r="Z477" s="240">
        <f t="shared" ca="1" si="875"/>
        <v>-2.7213489025823979E-4</v>
      </c>
      <c r="AA477" s="240">
        <f t="shared" ca="1" si="876"/>
        <v>2.113768402161631E-4</v>
      </c>
      <c r="AB477" s="240">
        <f t="shared" ca="1" si="877"/>
        <v>-1.324151586266987E-4</v>
      </c>
      <c r="AC477" s="240">
        <f t="shared" ca="1" si="878"/>
        <v>4.2049972488372711E-5</v>
      </c>
      <c r="AD477" s="240">
        <f t="shared" ca="1" si="879"/>
        <v>5.1936529045598222E-5</v>
      </c>
      <c r="AE477" s="240">
        <f t="shared" ca="1" si="880"/>
        <v>-1.4145029157168894E-4</v>
      </c>
      <c r="AF477" s="240">
        <f t="shared" ca="1" si="881"/>
        <v>2.1878244996646358E-4</v>
      </c>
      <c r="AG477" s="240">
        <f t="shared" ca="1" si="882"/>
        <v>-2.7727321067475685E-4</v>
      </c>
      <c r="AH477" s="240">
        <f t="shared" ca="1" si="883"/>
        <v>3.1188538865883518E-4</v>
      </c>
      <c r="AI477" s="240">
        <f t="shared" ca="1" si="884"/>
        <v>-3.1963820639155567E-4</v>
      </c>
      <c r="AJ477" s="240">
        <f t="shared" ca="1" si="885"/>
        <v>2.9986399641551763E-4</v>
      </c>
      <c r="AK477" s="240">
        <f t="shared" ca="1" si="886"/>
        <v>-2.542657004161792E-4</v>
      </c>
      <c r="AL477" s="240">
        <f t="shared" ca="1" si="887"/>
        <v>1.8677021302737E-4</v>
      </c>
      <c r="AM477" s="240">
        <f t="shared" ca="1" si="888"/>
        <v>-1.0319020030219613E-4</v>
      </c>
      <c r="AN477" s="240">
        <f t="shared" ca="1" si="889"/>
        <v>1.0723516815544948E-5</v>
      </c>
      <c r="AO477" s="240">
        <f t="shared" ca="1" si="890"/>
        <v>8.2666668738800973E-5</v>
      </c>
      <c r="AP477" s="240">
        <f t="shared" ca="1" si="891"/>
        <v>-1.6893765628908804E-4</v>
      </c>
      <c r="AQ477" s="240">
        <f t="shared" ca="1" si="892"/>
        <v>2.4065984631538388E-4</v>
      </c>
      <c r="AR477" s="240">
        <f t="shared" ca="1" si="893"/>
        <v>-2.9165657197152261E-4</v>
      </c>
      <c r="AS477" s="240">
        <f t="shared" ca="1" si="894"/>
        <v>3.1753602948648421E-4</v>
      </c>
      <c r="AT477" s="240">
        <f t="shared" ca="1" si="895"/>
        <v>-3.1606949735621512E-4</v>
      </c>
      <c r="AU477" s="240">
        <f t="shared" ca="1" si="896"/>
        <v>2.873832723430479E-4</v>
      </c>
      <c r="AV477" s="240">
        <f t="shared" ca="1" si="897"/>
        <v>-2.3394779288333996E-4</v>
      </c>
      <c r="AW477" s="240">
        <f t="shared" ca="1" si="898"/>
        <v>1.6036488658813743E-4</v>
      </c>
      <c r="AX477" s="240">
        <f t="shared" ca="1" si="899"/>
        <v>-7.2971463939279738E-5</v>
      </c>
      <c r="AY477" s="240">
        <f t="shared" ca="1" si="900"/>
        <v>-2.0706212186287124E-5</v>
      </c>
      <c r="AZ477" s="240">
        <f t="shared" ca="1" si="901"/>
        <v>1.1260068322185138E-4</v>
      </c>
      <c r="BA477" s="240">
        <f t="shared" ca="1" si="902"/>
        <v>-1.9479805902571022E-4</v>
      </c>
      <c r="BB477" s="240">
        <f t="shared" ca="1" si="903"/>
        <v>2.6021955678623865E-4</v>
      </c>
      <c r="BC477" s="240">
        <f t="shared" ca="1" si="904"/>
        <v>-3.0323112104450444E-4</v>
      </c>
      <c r="BD477" s="240">
        <f t="shared" ca="1" si="905"/>
        <v>3.2012862476732862E-4</v>
      </c>
      <c r="BE477" s="240">
        <f t="shared" ca="1" si="906"/>
        <v>-3.0945686628017091E-4</v>
      </c>
      <c r="BF477" s="240">
        <f t="shared" ca="1" si="907"/>
        <v>2.721348902582374E-4</v>
      </c>
      <c r="BG477" s="240">
        <f t="shared" ca="1" si="908"/>
        <v>-2.1137684021616484E-4</v>
      </c>
      <c r="BH477" s="240">
        <f t="shared" ca="1" si="909"/>
        <v>1.3241515862669664E-4</v>
      </c>
      <c r="BI477" s="240">
        <f t="shared" ca="1" si="910"/>
        <v>-4.2049972488372711E-5</v>
      </c>
      <c r="BJ477" s="240">
        <f t="shared" ca="1" si="911"/>
        <v>-5.1936529045598222E-5</v>
      </c>
      <c r="BK477" s="240">
        <f t="shared" ca="1" si="912"/>
        <v>1.4145029157168487E-4</v>
      </c>
      <c r="BL477" s="240">
        <f t="shared" ca="1" si="913"/>
        <v>-2.1878244996646358E-4</v>
      </c>
      <c r="BM477" s="240">
        <f t="shared" ca="1" si="914"/>
        <v>2.7727321067475458E-4</v>
      </c>
      <c r="BN477" s="240">
        <f t="shared" ca="1" si="915"/>
        <v>-3.1188538865883518E-4</v>
      </c>
      <c r="BO477" s="240">
        <f t="shared" ca="1" si="916"/>
        <v>3.1963820639155599E-4</v>
      </c>
      <c r="BP477" s="240">
        <f t="shared" ca="1" si="917"/>
        <v>-2.9986399641551763E-4</v>
      </c>
      <c r="BQ477" s="240">
        <f t="shared" ca="1" si="918"/>
        <v>2.5426570041618197E-4</v>
      </c>
      <c r="BR477" s="240">
        <f t="shared" ca="1" si="919"/>
        <v>-1.8677021302737E-4</v>
      </c>
      <c r="BS477" s="240">
        <f t="shared" ca="1" si="920"/>
        <v>1.0319020030219183E-4</v>
      </c>
      <c r="BT477" s="240">
        <f t="shared" ca="1" si="921"/>
        <v>-1.0723516815544948E-5</v>
      </c>
      <c r="BU477" s="240">
        <f t="shared" ca="1" si="922"/>
        <v>-8.2666668738805418E-5</v>
      </c>
      <c r="BV477" s="240">
        <f t="shared" ca="1" si="923"/>
        <v>1.6893765628908804E-4</v>
      </c>
      <c r="BW477" s="240">
        <f t="shared" ca="1" si="924"/>
        <v>-2.4065984631538691E-4</v>
      </c>
      <c r="BX477" s="240">
        <f t="shared" ca="1" si="925"/>
        <v>2.9165657197152261E-4</v>
      </c>
      <c r="BY477" s="240">
        <f t="shared" ca="1" si="926"/>
        <v>-3.175360294864848E-4</v>
      </c>
      <c r="BZ477" s="240">
        <f t="shared" ca="1" si="927"/>
        <v>3.1606949735621512E-4</v>
      </c>
      <c r="CA477" s="240">
        <f t="shared" ca="1" si="928"/>
        <v>-2.873832723430479E-4</v>
      </c>
      <c r="CB477" s="240">
        <f t="shared" ca="1" si="929"/>
        <v>2.3394779288334308E-4</v>
      </c>
      <c r="CC477" s="240">
        <f t="shared" ca="1" si="930"/>
        <v>-1.6036488658813743E-4</v>
      </c>
      <c r="CD477" s="240">
        <f t="shared" ca="1" si="931"/>
        <v>7.2971463939284183E-5</v>
      </c>
      <c r="CE477" s="240">
        <f t="shared" ca="1" si="932"/>
        <v>2.0706212186287124E-5</v>
      </c>
      <c r="CF477" s="240">
        <f t="shared" ca="1" si="933"/>
        <v>-1.1260068322185138E-4</v>
      </c>
      <c r="CG477" s="240">
        <f t="shared" ca="1" si="934"/>
        <v>1.9479805902571022E-4</v>
      </c>
      <c r="CH477" s="240">
        <f t="shared" ca="1" si="935"/>
        <v>-2.6021955678623334E-4</v>
      </c>
      <c r="CI477" s="240">
        <f t="shared" ca="1" si="936"/>
        <v>3.0323112104450444E-4</v>
      </c>
      <c r="CJ477" s="240">
        <f t="shared" ca="1" si="937"/>
        <v>-3.2012862476732862E-4</v>
      </c>
      <c r="CK477" s="240">
        <f t="shared" ca="1" si="938"/>
        <v>3.0945686628017091E-4</v>
      </c>
      <c r="CL477" s="240">
        <f t="shared" ca="1" si="939"/>
        <v>-2.721348902582374E-4</v>
      </c>
      <c r="CM477" s="240">
        <f t="shared" ca="1" si="940"/>
        <v>2.1137684021616484E-4</v>
      </c>
      <c r="CN477" s="240">
        <f t="shared" ca="1" si="941"/>
        <v>-1.3241515862669664E-4</v>
      </c>
      <c r="CO477" s="240">
        <f t="shared" ca="1" si="942"/>
        <v>4.2049972488372711E-5</v>
      </c>
      <c r="CP477" s="240">
        <f t="shared" ca="1" si="943"/>
        <v>5.1936529045598222E-5</v>
      </c>
      <c r="CQ477" s="240">
        <f t="shared" ca="1" si="944"/>
        <v>-1.4145029157168487E-4</v>
      </c>
      <c r="CR477" s="240">
        <f t="shared" ca="1" si="945"/>
        <v>2.1878244996646358E-4</v>
      </c>
      <c r="CS477" s="240">
        <f t="shared" ca="1" si="946"/>
        <v>-2.7727321067475458E-4</v>
      </c>
      <c r="CT477" s="240">
        <f t="shared" ca="1" si="947"/>
        <v>3.1188538865883312E-4</v>
      </c>
      <c r="CU477" s="240">
        <f t="shared" ca="1" si="948"/>
        <v>-3.1963820639155534E-4</v>
      </c>
      <c r="CV477" s="240">
        <f t="shared" ca="1" si="949"/>
        <v>2.9986399641551763E-4</v>
      </c>
      <c r="CW477" s="240">
        <f t="shared" ca="1" si="950"/>
        <v>-2.5426570041618197E-4</v>
      </c>
      <c r="CX477" s="240">
        <f t="shared" ca="1" si="951"/>
        <v>1.867702130273626E-4</v>
      </c>
      <c r="CY477" s="240">
        <f t="shared" ca="1" si="952"/>
        <v>-1.0319020030219183E-4</v>
      </c>
      <c r="CZ477" s="240">
        <f t="shared" ca="1" si="953"/>
        <v>1.0723516815544948E-5</v>
      </c>
      <c r="DA477" s="240">
        <f t="shared" ca="1" si="954"/>
        <v>8.2666668738796595E-5</v>
      </c>
      <c r="DB477" s="240">
        <f t="shared" ca="1" si="955"/>
        <v>-1.6893765628909577E-4</v>
      </c>
      <c r="DC477" s="240">
        <f t="shared" ca="1" si="956"/>
        <v>2.4065984631538691E-4</v>
      </c>
      <c r="DD477" s="240">
        <f t="shared" ca="1" si="957"/>
        <v>-2.9165657197152261E-4</v>
      </c>
      <c r="DE477" s="240">
        <f t="shared" ca="1" si="958"/>
        <v>3.1753602948648361E-4</v>
      </c>
      <c r="DF477" s="240">
        <f t="shared" ca="1" si="959"/>
        <v>-3.160694973562136E-4</v>
      </c>
      <c r="DG477" s="240">
        <f t="shared" ca="1" si="960"/>
        <v>2.873832723430479E-4</v>
      </c>
      <c r="DH477" s="240">
        <f t="shared" ca="1" si="961"/>
        <v>-2.3394779288334308E-4</v>
      </c>
      <c r="DI477" s="240">
        <f t="shared" ca="1" si="962"/>
        <v>1.6036488658814529E-4</v>
      </c>
      <c r="DJ477" s="240">
        <f t="shared" ca="1" si="963"/>
        <v>-7.2971463939275319E-5</v>
      </c>
      <c r="DK477" s="240">
        <f t="shared" ca="1" si="964"/>
        <v>-2.0706212186287124E-5</v>
      </c>
      <c r="DL477" s="240">
        <f t="shared" ca="1" si="965"/>
        <v>1.1260068322185138E-4</v>
      </c>
      <c r="DM477" s="240">
        <f t="shared" ca="1" si="966"/>
        <v>-1.9479805902570299E-4</v>
      </c>
      <c r="DN477" s="240">
        <f t="shared" ca="1" si="967"/>
        <v>2.6021955678623865E-4</v>
      </c>
      <c r="DO477" s="240">
        <f t="shared" ca="1" si="968"/>
        <v>-3.0323112104450444E-4</v>
      </c>
      <c r="DP477" s="240">
        <f t="shared" ca="1" si="969"/>
        <v>3.2012862476732829E-4</v>
      </c>
      <c r="DQ477" s="240">
        <f t="shared" ca="1" si="970"/>
        <v>-3.0945686628016864E-4</v>
      </c>
      <c r="DR477" s="240">
        <f t="shared" ca="1" si="971"/>
        <v>2.721348902582374E-4</v>
      </c>
      <c r="DS477" s="240">
        <f t="shared" ca="1" si="972"/>
        <v>-2.1137684021616484E-4</v>
      </c>
      <c r="DT477" s="240">
        <f t="shared" ca="1" si="973"/>
        <v>1.3241515862670491E-4</v>
      </c>
      <c r="DU477" s="240">
        <f t="shared" ca="1" si="974"/>
        <v>-4.2049972488363685E-5</v>
      </c>
      <c r="DV477" s="240">
        <f t="shared" ca="1" si="975"/>
        <v>-5.1936529045598222E-5</v>
      </c>
      <c r="DW477" s="240">
        <f t="shared" ca="1" si="976"/>
        <v>1.4145029157168487E-4</v>
      </c>
      <c r="DX477" s="240">
        <f t="shared" ca="1" si="977"/>
        <v>-2.1878244996645694E-4</v>
      </c>
      <c r="DY477" s="240">
        <f t="shared" ca="1" si="978"/>
        <v>2.7727321067475908E-4</v>
      </c>
      <c r="DZ477" s="240">
        <f t="shared" ca="1" si="979"/>
        <v>-3.1188538865883518E-4</v>
      </c>
      <c r="EA477" s="240">
        <f t="shared" ca="1" si="980"/>
        <v>3.1963820639155599E-4</v>
      </c>
      <c r="EB477" s="240">
        <f t="shared" ca="1" si="981"/>
        <v>-2.9986399641552088E-4</v>
      </c>
      <c r="EC477" s="240">
        <f t="shared" ca="1" si="982"/>
        <v>2.5426570041617638E-4</v>
      </c>
      <c r="ED477" s="240">
        <f t="shared" ca="1" si="983"/>
        <v>-1.8677021302737E-4</v>
      </c>
      <c r="EE477" s="240">
        <f t="shared" ca="1" si="984"/>
        <v>1.0319020030220044E-4</v>
      </c>
      <c r="EF477" s="240">
        <f t="shared" ca="1" si="985"/>
        <v>-1.0723516815535841E-5</v>
      </c>
      <c r="EG477" s="240">
        <f t="shared" ca="1" si="986"/>
        <v>-8.2666668738805418E-5</v>
      </c>
      <c r="EH477" s="240">
        <f t="shared" ca="1" si="987"/>
        <v>1.6893765628908804E-4</v>
      </c>
      <c r="EI477" s="240">
        <f t="shared" ca="1" si="988"/>
        <v>-2.4065984631538087E-4</v>
      </c>
      <c r="EJ477" s="240">
        <f t="shared" ca="1" si="989"/>
        <v>2.916565719715264E-4</v>
      </c>
      <c r="EK477" s="240">
        <f t="shared" ca="1" si="990"/>
        <v>-3.175360294864848E-4</v>
      </c>
      <c r="EL477" s="240">
        <f t="shared" ca="1" si="991"/>
        <v>3.1606949735621512E-4</v>
      </c>
      <c r="EM477" s="240">
        <f t="shared" ca="1" si="992"/>
        <v>-2.8738327234305197E-4</v>
      </c>
      <c r="EN477" s="240">
        <f t="shared" ca="1" si="993"/>
        <v>2.3394779288333687E-4</v>
      </c>
      <c r="EO477" s="240">
        <f t="shared" ca="1" si="994"/>
        <v>-1.6036488658813743E-4</v>
      </c>
      <c r="EP477" s="240">
        <f t="shared" ca="1" si="995"/>
        <v>7.2971463939284183E-5</v>
      </c>
      <c r="EQ477" s="240">
        <f t="shared" ca="1" si="996"/>
        <v>2.0706212186278017E-5</v>
      </c>
      <c r="ER477" s="240">
        <f t="shared" ca="1" si="997"/>
        <v>-1.1260068322185989E-4</v>
      </c>
      <c r="ES477" s="240">
        <f t="shared" ca="1" si="998"/>
        <v>1.9479805902571022E-4</v>
      </c>
      <c r="ET477" s="240">
        <f t="shared" ca="1" si="999"/>
        <v>-2.6021955678623334E-4</v>
      </c>
      <c r="EU477" s="240">
        <f t="shared" ca="1" si="1000"/>
        <v>3.0323112104450737E-4</v>
      </c>
      <c r="EV477" s="240">
        <f t="shared" ca="1" si="1001"/>
        <v>-3.2012862476732862E-4</v>
      </c>
      <c r="EW477" s="240">
        <f t="shared" ca="1" si="1002"/>
        <v>3.0945686628017091E-4</v>
      </c>
      <c r="EX477" s="240">
        <f t="shared" ca="1" si="1003"/>
        <v>-2.7213489025824223E-4</v>
      </c>
      <c r="EY477" s="240">
        <f t="shared" ca="1" si="1004"/>
        <v>2.1137684021615801E-4</v>
      </c>
      <c r="EZ477" s="240">
        <f t="shared" ca="1" si="1005"/>
        <v>-1.3241515862669664E-4</v>
      </c>
      <c r="FA477" s="240">
        <f t="shared" ca="1" si="1006"/>
        <v>4.2049972488372711E-5</v>
      </c>
      <c r="FB477" s="240">
        <f t="shared" ca="1" si="1007"/>
        <v>5.193652904558925E-5</v>
      </c>
      <c r="FC477" s="240">
        <f t="shared" ca="1" si="1008"/>
        <v>-1.4145029157169306E-4</v>
      </c>
      <c r="FD477" s="240">
        <f t="shared" ca="1" si="1009"/>
        <v>2.1878244996646358E-4</v>
      </c>
      <c r="FE477" s="240">
        <f t="shared" ca="1" si="1010"/>
        <v>-2.7727321067475458E-4</v>
      </c>
      <c r="FF477" s="240">
        <f t="shared" ca="1" si="1011"/>
        <v>3.1188538865883312E-4</v>
      </c>
      <c r="FG477" s="240">
        <f t="shared" ca="1" si="1012"/>
        <v>-3.1963820639155534E-4</v>
      </c>
      <c r="FH477" s="240">
        <f t="shared" ca="1" si="1013"/>
        <v>2.9986399641551763E-4</v>
      </c>
      <c r="FI477" s="240">
        <f t="shared" ca="1" si="1014"/>
        <v>-2.5426570041618197E-4</v>
      </c>
      <c r="FJ477" s="240">
        <f t="shared" ca="1" si="1015"/>
        <v>1.867702130273774E-4</v>
      </c>
      <c r="FK477" s="240">
        <f t="shared" ca="1" si="1016"/>
        <v>-1.0319020030219183E-4</v>
      </c>
      <c r="FL477" s="240">
        <f t="shared" ca="1" si="1017"/>
        <v>1.0723516815544948E-5</v>
      </c>
      <c r="FM477" s="240">
        <f t="shared" ca="1" si="1018"/>
        <v>8.2666668738796595E-5</v>
      </c>
      <c r="FN477" s="240">
        <f t="shared" ca="1" si="1019"/>
        <v>-1.6893765628909577E-4</v>
      </c>
      <c r="FO477" s="240">
        <f t="shared" ca="1" si="1020"/>
        <v>2.4065984631538691E-4</v>
      </c>
      <c r="FP477" s="240">
        <f t="shared" ca="1" si="1021"/>
        <v>-2.9165657197152261E-4</v>
      </c>
      <c r="FQ477" s="240">
        <f t="shared" ca="1" si="1022"/>
        <v>3.1753602948648361E-4</v>
      </c>
      <c r="FR477" s="240">
        <f t="shared" ca="1" si="1023"/>
        <v>-3.160694973562136E-4</v>
      </c>
      <c r="FS477" s="240">
        <f t="shared" ca="1" si="1024"/>
        <v>2.873832723430479E-4</v>
      </c>
      <c r="FT477" s="240">
        <f t="shared" ca="1" si="1025"/>
        <v>-2.3394779288334308E-4</v>
      </c>
      <c r="FU477" s="240">
        <f t="shared" ca="1" si="1026"/>
        <v>1.6036488658814529E-4</v>
      </c>
      <c r="FV477" s="240">
        <f t="shared" ca="1" si="1027"/>
        <v>-7.2971463939275319E-5</v>
      </c>
      <c r="FW477" s="240">
        <f t="shared" ca="1" si="1028"/>
        <v>-2.0706212186287124E-5</v>
      </c>
      <c r="FX477" s="240">
        <f t="shared" ca="1" si="1029"/>
        <v>1.1260068322185138E-4</v>
      </c>
      <c r="FY477" s="240">
        <f t="shared" ca="1" si="1030"/>
        <v>-1.9479805902570299E-4</v>
      </c>
      <c r="FZ477" s="240">
        <f t="shared" ca="1" si="1031"/>
        <v>2.6021955678623865E-4</v>
      </c>
      <c r="GA477" s="240">
        <f t="shared" ca="1" si="1032"/>
        <v>-3.0323112104450444E-4</v>
      </c>
      <c r="GB477" s="240">
        <f t="shared" ca="1" si="1033"/>
        <v>3.2012862476732829E-4</v>
      </c>
      <c r="GC477" s="240">
        <f t="shared" ca="1" si="1034"/>
        <v>-3.0945686628016864E-4</v>
      </c>
      <c r="GD477" s="240">
        <f t="shared" ca="1" si="1035"/>
        <v>2.721348902582374E-4</v>
      </c>
      <c r="GE477" s="240">
        <f t="shared" ca="1" si="1036"/>
        <v>-2.1137684021616484E-4</v>
      </c>
      <c r="GF477" s="240">
        <f t="shared" ca="1" si="1037"/>
        <v>1.3241515862670491E-4</v>
      </c>
      <c r="GG477" s="240">
        <f t="shared" ca="1" si="1038"/>
        <v>-4.204997248838171E-5</v>
      </c>
      <c r="GH477" s="240">
        <f t="shared" ca="1" si="1039"/>
        <v>-5.1936529045580252E-5</v>
      </c>
      <c r="GI477" s="240">
        <f t="shared" ca="1" si="1040"/>
        <v>1.4145029157170119E-4</v>
      </c>
      <c r="GJ477" s="240">
        <f t="shared" ca="1" si="1041"/>
        <v>-2.1878244996647025E-4</v>
      </c>
      <c r="GK477" s="240">
        <f t="shared" ca="1" si="1042"/>
        <v>2.7727321067475913E-4</v>
      </c>
      <c r="GL477" s="240">
        <f t="shared" ca="1" si="1043"/>
        <v>-3.1188538865883518E-4</v>
      </c>
      <c r="GM477" s="240">
        <f t="shared" ca="1" si="1044"/>
        <v>3.1963820639155599E-4</v>
      </c>
      <c r="GN477" s="240">
        <f t="shared" ca="1" si="1045"/>
        <v>-2.9986399641552088E-4</v>
      </c>
      <c r="GO477" s="240">
        <f t="shared" ca="1" si="1046"/>
        <v>2.542657004161875E-4</v>
      </c>
      <c r="GP477" s="240">
        <f t="shared" ca="1" si="1047"/>
        <v>-1.867702130273552E-4</v>
      </c>
      <c r="GQ477" s="240">
        <f t="shared" ca="1" si="1048"/>
        <v>1.0319020030218318E-4</v>
      </c>
      <c r="GR477" s="240">
        <f t="shared" ca="1" si="1049"/>
        <v>-1.0723516815535841E-5</v>
      </c>
      <c r="GS477" s="240">
        <f t="shared" ca="1" si="1050"/>
        <v>-8.2666668738805418E-5</v>
      </c>
      <c r="GT477" s="240">
        <f t="shared" ca="1" si="1051"/>
        <v>1.6893765628908804E-4</v>
      </c>
      <c r="GU477" s="240">
        <f t="shared" ca="1" si="1052"/>
        <v>-2.4065984631538087E-4</v>
      </c>
      <c r="GV477" s="240">
        <f t="shared" ca="1" si="1053"/>
        <v>2.9165657197151887E-4</v>
      </c>
      <c r="GW477" s="240">
        <f t="shared" ca="1" si="1054"/>
        <v>-3.1753602948648242E-4</v>
      </c>
      <c r="GX477" s="240">
        <f t="shared" ca="1" si="1055"/>
        <v>3.1606949735621219E-4</v>
      </c>
      <c r="GY477" s="240">
        <f t="shared" ca="1" si="1056"/>
        <v>-2.8738327234304389E-4</v>
      </c>
      <c r="GZ477" s="240">
        <f t="shared" ca="1" si="1057"/>
        <v>2.3394779288333687E-4</v>
      </c>
      <c r="HA477" s="240">
        <f t="shared" ca="1" si="1058"/>
        <v>-1.6036488658813743E-4</v>
      </c>
      <c r="HB477" s="240">
        <f t="shared" ca="1" si="1059"/>
        <v>7.2971463939284183E-5</v>
      </c>
      <c r="HC477" s="240">
        <f t="shared" ca="1" si="1060"/>
        <v>2.0706212186278017E-5</v>
      </c>
      <c r="HD477" s="240">
        <f t="shared" ca="1" si="1061"/>
        <v>-1.1260068322184286E-4</v>
      </c>
      <c r="HE477" s="240">
        <f t="shared" ca="1" si="1062"/>
        <v>1.9479805902569572E-4</v>
      </c>
      <c r="HF477" s="240">
        <f t="shared" ca="1" si="1063"/>
        <v>-2.6021955678624397E-4</v>
      </c>
      <c r="HG477" s="240">
        <f t="shared" ca="1" si="1064"/>
        <v>3.0323112104450737E-4</v>
      </c>
      <c r="HH477" s="240">
        <f t="shared" ca="1" si="1065"/>
        <v>-3.2012862476732862E-4</v>
      </c>
      <c r="HI477" s="240">
        <f t="shared" ca="1" si="1066"/>
        <v>3.0945686628017091E-4</v>
      </c>
      <c r="HJ477" s="240">
        <f t="shared" ca="1" si="1067"/>
        <v>-2.7213489025824223E-4</v>
      </c>
      <c r="HK477" s="240">
        <f t="shared" ca="1" si="1068"/>
        <v>2.1137684021617167E-4</v>
      </c>
      <c r="HL477" s="240">
        <f t="shared" ca="1" si="1069"/>
        <v>-1.324151586267132E-4</v>
      </c>
      <c r="HM477" s="240">
        <f t="shared" ca="1" si="1070"/>
        <v>4.2049972488354632E-5</v>
      </c>
      <c r="HN477" s="240">
        <f t="shared" ca="1" si="1071"/>
        <v>5.1936529045607221E-5</v>
      </c>
      <c r="HO477" s="240">
        <f t="shared" ca="1" si="1072"/>
        <v>-1.4145029157169306E-4</v>
      </c>
      <c r="HP477" s="240">
        <f t="shared" ca="1" si="1073"/>
        <v>2.1878244996646358E-4</v>
      </c>
      <c r="HQ477" s="240">
        <f t="shared" ca="1" si="1074"/>
        <v>-2.7727321067475458E-4</v>
      </c>
      <c r="HR477" s="240">
        <f t="shared" ca="1" si="1075"/>
        <v>3.1188538865883312E-4</v>
      </c>
      <c r="HS477" s="240">
        <f t="shared" ca="1" si="1076"/>
        <v>-3.1963820639155653E-4</v>
      </c>
      <c r="HT477" s="240">
        <f t="shared" ca="1" si="1077"/>
        <v>2.9986399641552402E-4</v>
      </c>
      <c r="HU477" s="240">
        <f t="shared" ca="1" si="1078"/>
        <v>-2.5426570041617086E-4</v>
      </c>
      <c r="HV477" s="240">
        <f t="shared" ca="1" si="1079"/>
        <v>1.867702130273626E-4</v>
      </c>
      <c r="HW477" s="240">
        <f t="shared" ca="1" si="1080"/>
        <v>-1.0319020030219183E-4</v>
      </c>
      <c r="HX477" s="240">
        <f t="shared" ca="1" si="1081"/>
        <v>1.0723516815544948E-5</v>
      </c>
      <c r="HY477" s="240">
        <f t="shared" ca="1" si="1082"/>
        <v>8.2666668738796595E-5</v>
      </c>
      <c r="HZ477" s="240">
        <f t="shared" ca="1" si="1083"/>
        <v>-1.6893765628908029E-4</v>
      </c>
      <c r="IA477" s="240">
        <f t="shared" ca="1" si="1084"/>
        <v>2.4065984631537488E-4</v>
      </c>
      <c r="IB477" s="240">
        <f t="shared" ca="1" si="1085"/>
        <v>-2.9165657197153014E-4</v>
      </c>
      <c r="IC477" s="240">
        <f t="shared" ca="1" si="1086"/>
        <v>3.17536029486486E-4</v>
      </c>
      <c r="ID477" s="240">
        <f t="shared" ca="1" si="1087"/>
        <v>-3.160694973562136E-4</v>
      </c>
      <c r="IE477" s="240">
        <f t="shared" ca="1" si="1088"/>
        <v>8.9178872358729394E-5</v>
      </c>
      <c r="IF477" s="240">
        <f t="shared" ca="1" si="1089"/>
        <v>-2.3394779288334308E-4</v>
      </c>
      <c r="IG477" s="240">
        <f t="shared" ca="1" si="1090"/>
        <v>1.6036488658814529E-4</v>
      </c>
      <c r="IH477" s="240">
        <f t="shared" ca="1" si="1091"/>
        <v>-7.297146393929306E-5</v>
      </c>
      <c r="II477" s="240">
        <f t="shared" ca="1" si="1092"/>
        <v>-2.0706212186268936E-5</v>
      </c>
      <c r="IJ477" s="240">
        <f t="shared" ca="1" si="1093"/>
        <v>1.1260068322186839E-4</v>
      </c>
      <c r="IK477" s="240">
        <f t="shared" ca="1" si="1094"/>
        <v>-1.9479805902571741E-4</v>
      </c>
      <c r="IL477" s="240">
        <f t="shared" ca="1" si="1095"/>
        <v>2.6021955678623865E-4</v>
      </c>
      <c r="IM477" s="240">
        <f t="shared" ca="1" si="1096"/>
        <v>-3.0323112104450444E-4</v>
      </c>
      <c r="IN477" s="240">
        <f t="shared" ca="1" si="1097"/>
        <v>3.2012862476732829E-4</v>
      </c>
      <c r="IO477" s="240">
        <f t="shared" ca="1" si="1098"/>
        <v>-3.094568662801733E-4</v>
      </c>
      <c r="IP477" s="240">
        <f t="shared" ca="1" si="1099"/>
        <v>2.72134890258247E-4</v>
      </c>
      <c r="IQ477" s="240">
        <f t="shared" ca="1" si="1100"/>
        <v>-2.1137684021615115E-4</v>
      </c>
      <c r="IR477" s="240">
        <f t="shared" ca="1" si="1101"/>
        <v>1.3241515862668835E-4</v>
      </c>
      <c r="IS477" s="240">
        <f t="shared" ca="1" si="1102"/>
        <v>-4.2049972488363685E-5</v>
      </c>
      <c r="IT477" s="240">
        <f t="shared" ca="1" si="1103"/>
        <v>-5.1936529045598222E-5</v>
      </c>
      <c r="IU477" s="240">
        <f t="shared" ca="1" si="1104"/>
        <v>1.4145029157168487E-4</v>
      </c>
      <c r="IV477" s="240">
        <f t="shared" ca="1" si="1105"/>
        <v>-2.1878244996645694E-4</v>
      </c>
      <c r="IW477" s="240">
        <f t="shared" ca="1" si="1106"/>
        <v>2.7727321067475002E-4</v>
      </c>
      <c r="IX477" s="240">
        <f t="shared" ca="1" si="1107"/>
        <v>-3.11885388658831E-4</v>
      </c>
      <c r="IY477" s="240">
        <f t="shared" ca="1" si="1108"/>
        <v>3.1963820639155474E-4</v>
      </c>
      <c r="IZ477" s="240">
        <f t="shared" ca="1" si="1109"/>
        <v>-2.9986399641551448E-4</v>
      </c>
      <c r="JA477" s="240">
        <f t="shared" ca="1" si="1110"/>
        <v>2.5426570041617638E-4</v>
      </c>
      <c r="JB477" s="240">
        <f t="shared" ca="1" si="1111"/>
        <v>-1.8677021302737E-4</v>
      </c>
    </row>
    <row r="478" spans="2:262">
      <c r="B478" s="248">
        <v>117</v>
      </c>
      <c r="C478" s="247">
        <f t="shared" si="1112"/>
        <v>2.2851562500000016E-3</v>
      </c>
      <c r="D478" s="244">
        <f t="shared" ca="1" si="855"/>
        <v>11.555565773876607</v>
      </c>
      <c r="E478" s="243">
        <f ca="1">DS361</f>
        <v>-0.44443422612339284</v>
      </c>
      <c r="F478" s="242">
        <v>117</v>
      </c>
      <c r="G478" s="240">
        <f t="shared" ca="1" si="856"/>
        <v>3.1146996371303358E-5</v>
      </c>
      <c r="H478" s="240">
        <f t="shared" ca="1" si="857"/>
        <v>2.0741496259798998E-5</v>
      </c>
      <c r="I478" s="240">
        <f t="shared" ca="1" si="858"/>
        <v>-7.11273116992632E-5</v>
      </c>
      <c r="J478" s="240">
        <f t="shared" ca="1" si="859"/>
        <v>1.1636010502044468E-4</v>
      </c>
      <c r="K478" s="240">
        <f t="shared" ca="1" si="860"/>
        <v>-1.531628567650336E-4</v>
      </c>
      <c r="L478" s="240">
        <f t="shared" ca="1" si="861"/>
        <v>1.7886928601754438E-4</v>
      </c>
      <c r="M478" s="240">
        <f t="shared" ca="1" si="862"/>
        <v>-1.9161701677422279E-4</v>
      </c>
      <c r="N478" s="240">
        <f t="shared" ca="1" si="863"/>
        <v>1.9048250311469418E-4</v>
      </c>
      <c r="O478" s="240">
        <f t="shared" ca="1" si="864"/>
        <v>-1.7554793813527228E-4</v>
      </c>
      <c r="P478" s="240">
        <f t="shared" ca="1" si="865"/>
        <v>1.4789529923433381E-4</v>
      </c>
      <c r="Q478" s="240">
        <f t="shared" ca="1" si="866"/>
        <v>-1.0952796115613886E-4</v>
      </c>
      <c r="R478" s="240">
        <f t="shared" ca="1" si="867"/>
        <v>6.3225555760984724E-5</v>
      </c>
      <c r="S478" s="240">
        <f t="shared" ca="1" si="868"/>
        <v>-1.2342593621965939E-5</v>
      </c>
      <c r="T478" s="240">
        <f t="shared" ca="1" si="869"/>
        <v>-3.9434563115605593E-5</v>
      </c>
      <c r="U478" s="241">
        <f t="shared" ca="1" si="870"/>
        <v>8.835476981380652E-5</v>
      </c>
      <c r="V478" s="240">
        <f t="shared" ca="1" si="871"/>
        <v>-1.3087386177521748E-4</v>
      </c>
      <c r="W478" s="240">
        <f t="shared" ca="1" si="872"/>
        <v>1.6391142142054436E-4</v>
      </c>
      <c r="X478" s="240">
        <f t="shared" ca="1" si="873"/>
        <v>-1.8507394797604446E-4</v>
      </c>
      <c r="Y478" s="240">
        <f t="shared" ca="1" si="874"/>
        <v>1.9282826150261934E-4</v>
      </c>
      <c r="Z478" s="240">
        <f t="shared" ca="1" si="875"/>
        <v>-1.8661257851429304E-4</v>
      </c>
      <c r="AA478" s="240">
        <f t="shared" ca="1" si="876"/>
        <v>1.668772119942769E-4</v>
      </c>
      <c r="AB478" s="240">
        <f t="shared" ca="1" si="877"/>
        <v>-1.3505194717921789E-4</v>
      </c>
      <c r="AC478" s="240">
        <f t="shared" ca="1" si="878"/>
        <v>9.3442456666523177E-5</v>
      </c>
      <c r="AD478" s="240">
        <f t="shared" ca="1" si="879"/>
        <v>-4.5063259349428427E-5</v>
      </c>
      <c r="AE478" s="240">
        <f t="shared" ca="1" si="880"/>
        <v>-6.5806750510997032E-6</v>
      </c>
      <c r="AF478" s="240">
        <f t="shared" ca="1" si="881"/>
        <v>5.7747853571482587E-5</v>
      </c>
      <c r="AG478" s="240">
        <f t="shared" ca="1" si="882"/>
        <v>-1.0473132319541197E-4</v>
      </c>
      <c r="AH478" s="240">
        <f t="shared" ca="1" si="883"/>
        <v>1.4412723169816469E-4</v>
      </c>
      <c r="AI478" s="240">
        <f t="shared" ca="1" si="884"/>
        <v>-1.7308142948467821E-4</v>
      </c>
      <c r="AJ478" s="240">
        <f t="shared" ca="1" si="885"/>
        <v>1.8949624664382422E-4</v>
      </c>
      <c r="AK478" s="240">
        <f t="shared" ca="1" si="886"/>
        <v>-1.9218246466209534E-4</v>
      </c>
      <c r="AL478" s="240">
        <f t="shared" ca="1" si="887"/>
        <v>1.8094547276998696E-4</v>
      </c>
      <c r="AM478" s="240">
        <f t="shared" ca="1" si="888"/>
        <v>-1.5659936707741284E-4</v>
      </c>
      <c r="AN478" s="240">
        <f t="shared" ca="1" si="889"/>
        <v>1.209079710458631E-4</v>
      </c>
      <c r="AO478" s="240">
        <f t="shared" ca="1" si="890"/>
        <v>-7.6457050238366639E-5</v>
      </c>
      <c r="AP478" s="240">
        <f t="shared" ca="1" si="891"/>
        <v>2.6466979116253759E-5</v>
      </c>
      <c r="AQ478" s="240">
        <f t="shared" ca="1" si="892"/>
        <v>2.5440568226060335E-5</v>
      </c>
      <c r="AR478" s="240">
        <f t="shared" ca="1" si="893"/>
        <v>-7.5505000629282152E-5</v>
      </c>
      <c r="AS478" s="240">
        <f t="shared" ca="1" si="894"/>
        <v>1.2009925668268062E-4</v>
      </c>
      <c r="AT478" s="240">
        <f t="shared" ca="1" si="895"/>
        <v>-1.5599257759189928E-4</v>
      </c>
      <c r="AU478" s="240">
        <f t="shared" ca="1" si="896"/>
        <v>1.8058456876694084E-4</v>
      </c>
      <c r="AV478" s="240">
        <f t="shared" ca="1" si="897"/>
        <v>-1.9209359286723768E-4</v>
      </c>
      <c r="AW478" s="240">
        <f t="shared" ca="1" si="898"/>
        <v>1.8968584562925362E-4</v>
      </c>
      <c r="AX478" s="240">
        <f t="shared" ca="1" si="899"/>
        <v>-1.7353576320804879E-4</v>
      </c>
      <c r="AY478" s="240">
        <f t="shared" ca="1" si="900"/>
        <v>1.4481338464966952E-4</v>
      </c>
      <c r="AZ478" s="240">
        <f t="shared" ca="1" si="901"/>
        <v>-1.0559958505631313E-4</v>
      </c>
      <c r="BA478" s="240">
        <f t="shared" ca="1" si="902"/>
        <v>5.8735320620739457E-5</v>
      </c>
      <c r="BB478" s="240">
        <f t="shared" ca="1" si="903"/>
        <v>-7.6158074058670734E-6</v>
      </c>
      <c r="BC478" s="240">
        <f t="shared" ca="1" si="904"/>
        <v>-4.4055454821774763E-5</v>
      </c>
      <c r="BD478" s="240">
        <f t="shared" ca="1" si="905"/>
        <v>9.2534993255784795E-5</v>
      </c>
      <c r="BE478" s="240">
        <f t="shared" ca="1" si="906"/>
        <v>-1.3431056867516106E-4</v>
      </c>
      <c r="BF478" s="240">
        <f t="shared" ca="1" si="907"/>
        <v>1.6635562968920543E-4</v>
      </c>
      <c r="BG478" s="240">
        <f t="shared" ca="1" si="908"/>
        <v>-1.8634857993441158E-4</v>
      </c>
      <c r="BH478" s="240">
        <f t="shared" ca="1" si="909"/>
        <v>1.9284097278230063E-4</v>
      </c>
      <c r="BI478" s="240">
        <f t="shared" ca="1" si="910"/>
        <v>-1.8536244821017121E-4</v>
      </c>
      <c r="BJ478" s="240">
        <f t="shared" ca="1" si="911"/>
        <v>1.6445480938211924E-4</v>
      </c>
      <c r="BK478" s="240">
        <f t="shared" ca="1" si="912"/>
        <v>-1.3163277016470487E-4</v>
      </c>
      <c r="BL478" s="240">
        <f t="shared" ca="1" si="913"/>
        <v>8.9274217336070215E-5</v>
      </c>
      <c r="BM478" s="240">
        <f t="shared" ca="1" si="914"/>
        <v>-4.0447937757544917E-5</v>
      </c>
      <c r="BN478" s="240">
        <f t="shared" ca="1" si="915"/>
        <v>-1.130870869306469E-5</v>
      </c>
      <c r="BO478" s="240">
        <f t="shared" ca="1" si="916"/>
        <v>6.2246063304396732E-5</v>
      </c>
      <c r="BP478" s="240">
        <f t="shared" ca="1" si="917"/>
        <v>-1.0867382331246618E-4</v>
      </c>
      <c r="BQ478" s="240">
        <f t="shared" ca="1" si="918"/>
        <v>1.4722839646967828E-4</v>
      </c>
      <c r="BR478" s="240">
        <f t="shared" ca="1" si="919"/>
        <v>-1.7511658613336963E-4</v>
      </c>
      <c r="BS478" s="240">
        <f t="shared" ca="1" si="920"/>
        <v>1.9031795240861659E-4</v>
      </c>
      <c r="BT478" s="240">
        <f t="shared" ca="1" si="921"/>
        <v>-1.9173118871187119E-4</v>
      </c>
      <c r="BU478" s="240">
        <f t="shared" ca="1" si="922"/>
        <v>1.7925390908540433E-4</v>
      </c>
      <c r="BV478" s="240">
        <f t="shared" ca="1" si="923"/>
        <v>-1.5379006584169798E-4</v>
      </c>
      <c r="BW478" s="240">
        <f t="shared" ca="1" si="924"/>
        <v>1.1718446014525832E-4</v>
      </c>
      <c r="BX478" s="240">
        <f t="shared" ca="1" si="925"/>
        <v>-7.2089090100624709E-5</v>
      </c>
      <c r="BY478" s="240">
        <f t="shared" ca="1" si="926"/>
        <v>2.1771019142647955E-5</v>
      </c>
      <c r="BZ478" s="240">
        <f t="shared" ca="1" si="927"/>
        <v>3.0124315745307773E-5</v>
      </c>
      <c r="CA478" s="240">
        <f t="shared" ca="1" si="928"/>
        <v>-7.9837208170232708E-5</v>
      </c>
      <c r="CB478" s="240">
        <f t="shared" ca="1" si="929"/>
        <v>1.2376606504348918E-4</v>
      </c>
      <c r="CC478" s="240">
        <f t="shared" ca="1" si="930"/>
        <v>-1.5872833432296061E-4</v>
      </c>
      <c r="CD478" s="240">
        <f t="shared" ca="1" si="931"/>
        <v>1.8219107412460541E-4</v>
      </c>
      <c r="CE478" s="240">
        <f t="shared" ca="1" si="932"/>
        <v>-1.9245445896275175E-4</v>
      </c>
      <c r="CF478" s="240">
        <f t="shared" ca="1" si="933"/>
        <v>1.8877492848321659E-4</v>
      </c>
      <c r="CG478" s="240">
        <f t="shared" ca="1" si="934"/>
        <v>-1.714190568259886E-4</v>
      </c>
      <c r="CH478" s="240">
        <f t="shared" ca="1" si="935"/>
        <v>1.4164423989701617E-4</v>
      </c>
      <c r="CI478" s="240">
        <f t="shared" ca="1" si="936"/>
        <v>-1.0160759971507516E-4</v>
      </c>
      <c r="CJ478" s="240">
        <f t="shared" ca="1" si="937"/>
        <v>5.420970551960996E-5</v>
      </c>
      <c r="CK478" s="240">
        <f t="shared" ca="1" si="938"/>
        <v>-2.884433712163021E-6</v>
      </c>
      <c r="CL478" s="240">
        <f t="shared" ca="1" si="939"/>
        <v>-4.8649809169297526E-5</v>
      </c>
      <c r="CM478" s="240">
        <f t="shared" ca="1" si="940"/>
        <v>9.6659477077936845E-5</v>
      </c>
      <c r="CN478" s="240">
        <f t="shared" ca="1" si="941"/>
        <v>-1.3766637191073427E-4</v>
      </c>
      <c r="CO478" s="240">
        <f t="shared" ca="1" si="942"/>
        <v>1.6869963154698207E-4</v>
      </c>
      <c r="CP478" s="240">
        <f t="shared" ca="1" si="943"/>
        <v>-1.8751096247624735E-4</v>
      </c>
      <c r="CQ478" s="240">
        <f t="shared" ca="1" si="944"/>
        <v>1.9273752387076633E-4</v>
      </c>
      <c r="CR478" s="240">
        <f t="shared" ca="1" si="945"/>
        <v>-1.8400066249839506E-4</v>
      </c>
      <c r="CS478" s="240">
        <f t="shared" ca="1" si="946"/>
        <v>1.6193334534215262E-4</v>
      </c>
      <c r="CT478" s="240">
        <f t="shared" ca="1" si="947"/>
        <v>-1.2813430249150785E-4</v>
      </c>
      <c r="CU478" s="240">
        <f t="shared" ca="1" si="948"/>
        <v>8.5052202555272046E-5</v>
      </c>
      <c r="CV478" s="240">
        <f t="shared" ca="1" si="949"/>
        <v>-3.5808251840396702E-5</v>
      </c>
      <c r="CW478" s="240">
        <f t="shared" ca="1" si="950"/>
        <v>-1.6029930391761889E-5</v>
      </c>
      <c r="CX478" s="240">
        <f t="shared" ca="1" si="951"/>
        <v>6.6706778336301289E-5</v>
      </c>
      <c r="CY478" s="240">
        <f t="shared" ca="1" si="952"/>
        <v>-1.1255086238193511E-4</v>
      </c>
      <c r="CZ478" s="240">
        <f t="shared" ca="1" si="953"/>
        <v>1.5024087636038113E-4</v>
      </c>
      <c r="DA478" s="240">
        <f t="shared" ca="1" si="954"/>
        <v>-1.7704625909860624E-4</v>
      </c>
      <c r="DB478" s="240">
        <f t="shared" ca="1" si="955"/>
        <v>1.9102501775532463E-4</v>
      </c>
      <c r="DC478" s="240">
        <f t="shared" ca="1" si="956"/>
        <v>-1.9116442106285723E-4</v>
      </c>
      <c r="DD478" s="240">
        <f t="shared" ca="1" si="957"/>
        <v>1.7745436954872407E-4</v>
      </c>
      <c r="DE478" s="240">
        <f t="shared" ca="1" si="958"/>
        <v>-1.5088812722089767E-4</v>
      </c>
      <c r="DF478" s="240">
        <f t="shared" ca="1" si="959"/>
        <v>1.1339036170767999E-4</v>
      </c>
      <c r="DG478" s="240">
        <f t="shared" ca="1" si="960"/>
        <v>-6.7677706190593412E-5</v>
      </c>
      <c r="DH478" s="240">
        <f t="shared" ca="1" si="961"/>
        <v>1.7061945121178698E-5</v>
      </c>
      <c r="DI478" s="240">
        <f t="shared" ca="1" si="962"/>
        <v>3.4789917503168257E-5</v>
      </c>
      <c r="DJ478" s="240">
        <f t="shared" ca="1" si="963"/>
        <v>-8.4121324762291945E-5</v>
      </c>
      <c r="DK478" s="240">
        <f t="shared" ca="1" si="964"/>
        <v>1.2735832135462688E-4</v>
      </c>
      <c r="DL478" s="240">
        <f t="shared" ca="1" si="965"/>
        <v>-1.6136847904066356E-4</v>
      </c>
      <c r="DM478" s="240">
        <f t="shared" ca="1" si="966"/>
        <v>1.8368783439177687E-4</v>
      </c>
      <c r="DN478" s="240">
        <f t="shared" ca="1" si="967"/>
        <v>-1.9269939768852201E-4</v>
      </c>
      <c r="DO478" s="240">
        <f t="shared" ca="1" si="968"/>
        <v>1.8775030037900979E-4</v>
      </c>
      <c r="DP478" s="240">
        <f t="shared" ca="1" si="969"/>
        <v>-1.6919909401386904E-4</v>
      </c>
      <c r="DQ478" s="240">
        <f t="shared" ca="1" si="970"/>
        <v>1.383897739506644E-4</v>
      </c>
      <c r="DR478" s="240">
        <f t="shared" ca="1" si="971"/>
        <v>-9.7554409755121714E-5</v>
      </c>
      <c r="DS478" s="240">
        <f t="shared" ca="1" si="972"/>
        <v>4.9651436518901649E-5</v>
      </c>
      <c r="DT478" s="240">
        <f t="shared" ca="1" si="973"/>
        <v>1.8486774565532982E-6</v>
      </c>
      <c r="DU478" s="240">
        <f t="shared" ca="1" si="974"/>
        <v>-5.3214858690915528E-5</v>
      </c>
      <c r="DV478" s="240">
        <f t="shared" ca="1" si="975"/>
        <v>1.0072573684542766E-4</v>
      </c>
      <c r="DW478" s="240">
        <f t="shared" ca="1" si="976"/>
        <v>-1.4093925007154176E-4</v>
      </c>
      <c r="DX478" s="240">
        <f t="shared" ca="1" si="977"/>
        <v>1.709420150548002E-4</v>
      </c>
      <c r="DY478" s="240">
        <f t="shared" ca="1" si="978"/>
        <v>-1.8856039542577402E-4</v>
      </c>
      <c r="DZ478" s="240">
        <f t="shared" ca="1" si="979"/>
        <v>1.9251797708177225E-4</v>
      </c>
      <c r="EA478" s="240">
        <f t="shared" ca="1" si="980"/>
        <v>-1.8252804166776117E-4</v>
      </c>
      <c r="EB478" s="240">
        <f t="shared" ca="1" si="981"/>
        <v>1.5931433871002669E-4</v>
      </c>
      <c r="EC478" s="240">
        <f t="shared" ca="1" si="982"/>
        <v>-1.2455865150574837E-4</v>
      </c>
      <c r="ED478" s="240">
        <f t="shared" ca="1" si="983"/>
        <v>8.0778955507956318E-5</v>
      </c>
      <c r="EE478" s="240">
        <f t="shared" ca="1" si="984"/>
        <v>-3.1146996371296568E-5</v>
      </c>
      <c r="EF478" s="240">
        <f t="shared" ca="1" si="985"/>
        <v>-2.0741496259799703E-5</v>
      </c>
      <c r="EG478" s="240">
        <f t="shared" ca="1" si="986"/>
        <v>7.1127311699268296E-5</v>
      </c>
      <c r="EH478" s="240">
        <f t="shared" ca="1" si="987"/>
        <v>-1.1636010502044415E-4</v>
      </c>
      <c r="EI478" s="240">
        <f t="shared" ca="1" si="988"/>
        <v>1.531628567650361E-4</v>
      </c>
      <c r="EJ478" s="240">
        <f t="shared" ca="1" si="989"/>
        <v>-1.7886928601754362E-4</v>
      </c>
      <c r="EK478" s="240">
        <f t="shared" ca="1" si="990"/>
        <v>1.9161701677422314E-4</v>
      </c>
      <c r="EL478" s="240">
        <f t="shared" ca="1" si="991"/>
        <v>-1.9048250311469469E-4</v>
      </c>
      <c r="EM478" s="240">
        <f t="shared" ca="1" si="992"/>
        <v>1.7554793813527174E-4</v>
      </c>
      <c r="EN478" s="240">
        <f t="shared" ca="1" si="993"/>
        <v>-1.4789529923432985E-4</v>
      </c>
      <c r="EO478" s="240">
        <f t="shared" ca="1" si="994"/>
        <v>1.0952796115613883E-4</v>
      </c>
      <c r="EP478" s="240">
        <f t="shared" ca="1" si="995"/>
        <v>-6.3225555760980156E-5</v>
      </c>
      <c r="EQ478" s="240">
        <f t="shared" ca="1" si="996"/>
        <v>1.234259362196659E-5</v>
      </c>
      <c r="ER478" s="240">
        <f t="shared" ca="1" si="997"/>
        <v>3.9434563115608981E-5</v>
      </c>
      <c r="ES478" s="240">
        <f t="shared" ca="1" si="998"/>
        <v>-8.8354769813803497E-5</v>
      </c>
      <c r="ET478" s="240">
        <f t="shared" ca="1" si="999"/>
        <v>1.3087386177521902E-4</v>
      </c>
      <c r="EU478" s="240">
        <f t="shared" ca="1" si="1000"/>
        <v>-1.6391142142054834E-4</v>
      </c>
      <c r="EV478" s="240">
        <f t="shared" ca="1" si="1001"/>
        <v>1.8507394797604465E-4</v>
      </c>
      <c r="EW478" s="240">
        <f t="shared" ca="1" si="1002"/>
        <v>-1.9282826150261945E-4</v>
      </c>
      <c r="EX478" s="240">
        <f t="shared" ca="1" si="1003"/>
        <v>1.866125785142932E-4</v>
      </c>
      <c r="EY478" s="240">
        <f t="shared" ca="1" si="1004"/>
        <v>-1.6687721199427449E-4</v>
      </c>
      <c r="EZ478" s="240">
        <f t="shared" ca="1" si="1005"/>
        <v>1.3505194717921935E-4</v>
      </c>
      <c r="FA478" s="240">
        <f t="shared" ca="1" si="1006"/>
        <v>-9.3442456666521361E-5</v>
      </c>
      <c r="FB478" s="240">
        <f t="shared" ca="1" si="1007"/>
        <v>4.5063259349421074E-5</v>
      </c>
      <c r="FC478" s="240">
        <f t="shared" ca="1" si="1008"/>
        <v>6.5806750511017767E-6</v>
      </c>
      <c r="FD478" s="240">
        <f t="shared" ca="1" si="1009"/>
        <v>-5.7747853571489804E-5</v>
      </c>
      <c r="FE478" s="240">
        <f t="shared" ca="1" si="1010"/>
        <v>1.0473132319541143E-4</v>
      </c>
      <c r="FF478" s="240">
        <f t="shared" ca="1" si="1011"/>
        <v>-1.4412723169816787E-4</v>
      </c>
      <c r="FG478" s="240">
        <f t="shared" ca="1" si="1012"/>
        <v>1.7308142948467794E-4</v>
      </c>
      <c r="FH478" s="240">
        <f t="shared" ca="1" si="1013"/>
        <v>-1.894962466438246E-4</v>
      </c>
      <c r="FI478" s="240">
        <f t="shared" ca="1" si="1014"/>
        <v>1.9218246466209564E-4</v>
      </c>
      <c r="FJ478" s="240">
        <f t="shared" ca="1" si="1015"/>
        <v>-1.8094547276998626E-4</v>
      </c>
      <c r="FK478" s="240">
        <f t="shared" ca="1" si="1016"/>
        <v>1.5659936707740845E-4</v>
      </c>
      <c r="FL478" s="240">
        <f t="shared" ca="1" si="1017"/>
        <v>-1.2090797104586146E-4</v>
      </c>
      <c r="FM478" s="240">
        <f t="shared" ca="1" si="1018"/>
        <v>7.645705023836222E-5</v>
      </c>
      <c r="FN478" s="240">
        <f t="shared" ca="1" si="1019"/>
        <v>-2.6466979116254417E-5</v>
      </c>
      <c r="FO478" s="240">
        <f t="shared" ca="1" si="1020"/>
        <v>-2.5440568226065119E-5</v>
      </c>
      <c r="FP478" s="240">
        <f t="shared" ca="1" si="1021"/>
        <v>7.5505000629279035E-5</v>
      </c>
      <c r="FQ478" s="240">
        <f t="shared" ca="1" si="1022"/>
        <v>-1.2009925668268222E-4</v>
      </c>
      <c r="FR478" s="240">
        <f t="shared" ca="1" si="1023"/>
        <v>1.5599257759189728E-4</v>
      </c>
      <c r="FS478" s="240">
        <f t="shared" ca="1" si="1024"/>
        <v>-1.8058456876694158E-4</v>
      </c>
      <c r="FT478" s="240">
        <f t="shared" ca="1" si="1025"/>
        <v>1.9209359286723835E-4</v>
      </c>
      <c r="FU478" s="240">
        <f t="shared" ca="1" si="1026"/>
        <v>-1.8968584562925372E-4</v>
      </c>
      <c r="FV478" s="240">
        <f t="shared" ca="1" si="1027"/>
        <v>1.735357632080467E-4</v>
      </c>
      <c r="FW478" s="240">
        <f t="shared" ca="1" si="1028"/>
        <v>-1.4481338464967177E-4</v>
      </c>
      <c r="FX478" s="240">
        <f t="shared" ca="1" si="1029"/>
        <v>1.0559958505631138E-4</v>
      </c>
      <c r="FY478" s="240">
        <f t="shared" ca="1" si="1030"/>
        <v>-5.8735320620742682E-5</v>
      </c>
      <c r="FZ478" s="240">
        <f t="shared" ca="1" si="1031"/>
        <v>7.6158074058649863E-6</v>
      </c>
      <c r="GA478" s="240">
        <f t="shared" ca="1" si="1032"/>
        <v>4.4055454821782136E-5</v>
      </c>
      <c r="GB478" s="240">
        <f t="shared" ca="1" si="1033"/>
        <v>-9.2534993255786625E-5</v>
      </c>
      <c r="GC478" s="240">
        <f t="shared" ca="1" si="1034"/>
        <v>1.3431056867516648E-4</v>
      </c>
      <c r="GD478" s="240">
        <f t="shared" ca="1" si="1035"/>
        <v>-1.6635562968921202E-4</v>
      </c>
      <c r="GE478" s="240">
        <f t="shared" ca="1" si="1036"/>
        <v>1.863485799344093E-4</v>
      </c>
      <c r="GF478" s="240">
        <f t="shared" ca="1" si="1037"/>
        <v>-1.9284097278230068E-4</v>
      </c>
      <c r="GG478" s="240">
        <f t="shared" ca="1" si="1038"/>
        <v>1.8536244821017062E-4</v>
      </c>
      <c r="GH478" s="240">
        <f t="shared" ca="1" si="1039"/>
        <v>-1.6445480938211528E-4</v>
      </c>
      <c r="GI478" s="240">
        <f t="shared" ca="1" si="1040"/>
        <v>1.3163277016469533E-4</v>
      </c>
      <c r="GJ478" s="240">
        <f t="shared" ca="1" si="1041"/>
        <v>-8.9274217336073237E-5</v>
      </c>
      <c r="GK478" s="240">
        <f t="shared" ca="1" si="1042"/>
        <v>4.0447937757542884E-5</v>
      </c>
      <c r="GL478" s="240">
        <f t="shared" ca="1" si="1043"/>
        <v>1.1308708693066749E-5</v>
      </c>
      <c r="GM478" s="240">
        <f t="shared" ca="1" si="1044"/>
        <v>-6.2246063304403887E-5</v>
      </c>
      <c r="GN478" s="240">
        <f t="shared" ca="1" si="1045"/>
        <v>1.0867382331245884E-4</v>
      </c>
      <c r="GO478" s="240">
        <f t="shared" ca="1" si="1046"/>
        <v>-1.4722839646967611E-4</v>
      </c>
      <c r="GP478" s="240">
        <f t="shared" ca="1" si="1047"/>
        <v>1.751165861333705E-4</v>
      </c>
      <c r="GQ478" s="240">
        <f t="shared" ca="1" si="1048"/>
        <v>-1.9031795240861778E-4</v>
      </c>
      <c r="GR478" s="240">
        <f t="shared" ca="1" si="1049"/>
        <v>1.917311887118698E-4</v>
      </c>
      <c r="GS478" s="240">
        <f t="shared" ca="1" si="1050"/>
        <v>-1.7925390908540557E-4</v>
      </c>
      <c r="GT478" s="240">
        <f t="shared" ca="1" si="1051"/>
        <v>1.5379006584169674E-4</v>
      </c>
      <c r="GU478" s="240">
        <f t="shared" ca="1" si="1052"/>
        <v>-1.1718446014525668E-4</v>
      </c>
      <c r="GV478" s="240">
        <f t="shared" ca="1" si="1053"/>
        <v>7.2089090100617702E-5</v>
      </c>
      <c r="GW478" s="240">
        <f t="shared" ca="1" si="1054"/>
        <v>-2.1771019142656785E-5</v>
      </c>
      <c r="GX478" s="240">
        <f t="shared" ca="1" si="1055"/>
        <v>-3.0124315745304412E-5</v>
      </c>
      <c r="GY478" s="240">
        <f t="shared" ca="1" si="1056"/>
        <v>7.9837208170234578E-5</v>
      </c>
      <c r="GZ478" s="240">
        <f t="shared" ca="1" si="1057"/>
        <v>-1.2376606504349501E-4</v>
      </c>
      <c r="HA478" s="240">
        <f t="shared" ca="1" si="1058"/>
        <v>1.5872833432296803E-4</v>
      </c>
      <c r="HB478" s="240">
        <f t="shared" ca="1" si="1059"/>
        <v>-1.8219107412460251E-4</v>
      </c>
      <c r="HC478" s="240">
        <f t="shared" ca="1" si="1060"/>
        <v>1.9245445896275154E-4</v>
      </c>
      <c r="HD478" s="240">
        <f t="shared" ca="1" si="1061"/>
        <v>-1.8877492848321615E-4</v>
      </c>
      <c r="HE478" s="240">
        <f t="shared" ca="1" si="1062"/>
        <v>1.7141905682598513E-4</v>
      </c>
      <c r="HF478" s="240">
        <f t="shared" ca="1" si="1063"/>
        <v>-1.4164423989702221E-4</v>
      </c>
      <c r="HG478" s="240">
        <f t="shared" ca="1" si="1064"/>
        <v>1.0160759971507803E-4</v>
      </c>
      <c r="HH478" s="240">
        <f t="shared" ca="1" si="1065"/>
        <v>-5.4209705519607975E-5</v>
      </c>
      <c r="HI478" s="240">
        <f t="shared" ca="1" si="1066"/>
        <v>2.8844337121554722E-6</v>
      </c>
      <c r="HJ478" s="240">
        <f t="shared" ca="1" si="1067"/>
        <v>4.8649809169310144E-5</v>
      </c>
      <c r="HK478" s="240">
        <f t="shared" ca="1" si="1068"/>
        <v>-9.6659477077929134E-5</v>
      </c>
      <c r="HL478" s="240">
        <f t="shared" ca="1" si="1069"/>
        <v>1.3766637191073189E-4</v>
      </c>
      <c r="HM478" s="240">
        <f t="shared" ca="1" si="1070"/>
        <v>-1.6869963154698308E-4</v>
      </c>
      <c r="HN478" s="240">
        <f t="shared" ca="1" si="1071"/>
        <v>1.8751096247624914E-4</v>
      </c>
      <c r="HO478" s="240">
        <f t="shared" ca="1" si="1072"/>
        <v>-1.9273752387076589E-4</v>
      </c>
      <c r="HP478" s="240">
        <f t="shared" ca="1" si="1073"/>
        <v>1.8400066249839775E-4</v>
      </c>
      <c r="HQ478" s="240">
        <f t="shared" ca="1" si="1074"/>
        <v>-1.6193334534215151E-4</v>
      </c>
      <c r="HR478" s="240">
        <f t="shared" ca="1" si="1075"/>
        <v>1.2813430249150631E-4</v>
      </c>
      <c r="HS478" s="240">
        <f t="shared" ca="1" si="1076"/>
        <v>-8.5052202555260323E-5</v>
      </c>
      <c r="HT478" s="240">
        <f t="shared" ca="1" si="1077"/>
        <v>3.5808251840405436E-5</v>
      </c>
      <c r="HU478" s="240">
        <f t="shared" ca="1" si="1078"/>
        <v>1.6029930391763949E-5</v>
      </c>
      <c r="HV478" s="240">
        <f t="shared" ca="1" si="1079"/>
        <v>-6.6706778336303267E-5</v>
      </c>
      <c r="HW478" s="240">
        <f t="shared" ca="1" si="1080"/>
        <v>1.1255086238193681E-4</v>
      </c>
      <c r="HX478" s="240">
        <f t="shared" ca="1" si="1081"/>
        <v>-1.5024087636038931E-4</v>
      </c>
      <c r="HY478" s="240">
        <f t="shared" ca="1" si="1082"/>
        <v>1.7704625909860272E-4</v>
      </c>
      <c r="HZ478" s="240">
        <f t="shared" ca="1" si="1083"/>
        <v>-1.9102501775532493E-4</v>
      </c>
      <c r="IA478" s="240">
        <f t="shared" ca="1" si="1084"/>
        <v>1.9116442106285699E-4</v>
      </c>
      <c r="IB478" s="240">
        <f t="shared" ca="1" si="1085"/>
        <v>-1.7745436954871895E-4</v>
      </c>
      <c r="IC478" s="240">
        <f t="shared" ca="1" si="1086"/>
        <v>1.508881272209032E-4</v>
      </c>
      <c r="ID478" s="240">
        <f t="shared" ca="1" si="1087"/>
        <v>-1.1339036170767832E-4</v>
      </c>
      <c r="IE478" s="240">
        <f t="shared" ca="1" si="1088"/>
        <v>1.6687473016314714E-4</v>
      </c>
      <c r="IF478" s="240">
        <f t="shared" ca="1" si="1089"/>
        <v>-1.7061945121176625E-5</v>
      </c>
      <c r="IG478" s="240">
        <f t="shared" ca="1" si="1090"/>
        <v>-3.4789917503181064E-5</v>
      </c>
      <c r="IH478" s="240">
        <f t="shared" ca="1" si="1091"/>
        <v>8.4121324762283963E-5</v>
      </c>
      <c r="II478" s="240">
        <f t="shared" ca="1" si="1092"/>
        <v>-1.2735832135462845E-4</v>
      </c>
      <c r="IJ478" s="240">
        <f t="shared" ca="1" si="1093"/>
        <v>1.6136847904066472E-4</v>
      </c>
      <c r="IK478" s="240">
        <f t="shared" ca="1" si="1094"/>
        <v>-1.8368783439178085E-4</v>
      </c>
      <c r="IL478" s="240">
        <f t="shared" ca="1" si="1095"/>
        <v>1.9269939768852253E-4</v>
      </c>
      <c r="IM478" s="240">
        <f t="shared" ca="1" si="1096"/>
        <v>-1.8775030037901182E-4</v>
      </c>
      <c r="IN478" s="240">
        <f t="shared" ca="1" si="1097"/>
        <v>1.6919909401386807E-4</v>
      </c>
      <c r="IO478" s="240">
        <f t="shared" ca="1" si="1098"/>
        <v>-1.3838977395066294E-4</v>
      </c>
      <c r="IP478" s="240">
        <f t="shared" ca="1" si="1099"/>
        <v>9.7554409755110452E-5</v>
      </c>
      <c r="IQ478" s="240">
        <f t="shared" ca="1" si="1100"/>
        <v>-4.9651436518910241E-5</v>
      </c>
      <c r="IR478" s="240">
        <f t="shared" ca="1" si="1101"/>
        <v>-1.8486774565553853E-6</v>
      </c>
      <c r="IS478" s="240">
        <f t="shared" ca="1" si="1102"/>
        <v>5.3214858690917521E-5</v>
      </c>
      <c r="IT478" s="240">
        <f t="shared" ca="1" si="1103"/>
        <v>-1.0072573684542945E-4</v>
      </c>
      <c r="IU478" s="240">
        <f t="shared" ca="1" si="1104"/>
        <v>1.4093925007155068E-4</v>
      </c>
      <c r="IV478" s="240">
        <f t="shared" ca="1" si="1105"/>
        <v>-1.7094201505479608E-4</v>
      </c>
      <c r="IW478" s="240">
        <f t="shared" ca="1" si="1106"/>
        <v>1.8856039542577445E-4</v>
      </c>
      <c r="IX478" s="240">
        <f t="shared" ca="1" si="1107"/>
        <v>-1.9251797708177214E-4</v>
      </c>
      <c r="IY478" s="240">
        <f t="shared" ca="1" si="1108"/>
        <v>1.8252804166775697E-4</v>
      </c>
      <c r="IZ478" s="240">
        <f t="shared" ca="1" si="1109"/>
        <v>-1.5931433871003167E-4</v>
      </c>
      <c r="JA478" s="240">
        <f t="shared" ca="1" si="1110"/>
        <v>1.2455865150574679E-4</v>
      </c>
      <c r="JB478" s="240">
        <f t="shared" ca="1" si="1111"/>
        <v>-8.0778955507954421E-5</v>
      </c>
    </row>
    <row r="479" spans="2:262">
      <c r="B479" s="248">
        <v>118</v>
      </c>
      <c r="C479" s="247">
        <f t="shared" si="1112"/>
        <v>2.3046875000000016E-3</v>
      </c>
      <c r="D479" s="244">
        <f t="shared" ca="1" si="855"/>
        <v>11.560898332063857</v>
      </c>
      <c r="E479" s="243">
        <f ca="1">DT361</f>
        <v>-0.43910166793614203</v>
      </c>
      <c r="F479" s="242">
        <v>118</v>
      </c>
      <c r="G479" s="240">
        <f t="shared" ca="1" si="856"/>
        <v>6.3124365162074095E-5</v>
      </c>
      <c r="H479" s="240">
        <f t="shared" ca="1" si="857"/>
        <v>-2.3437687897206902E-5</v>
      </c>
      <c r="I479" s="240">
        <f t="shared" ca="1" si="858"/>
        <v>-1.7653785636253538E-5</v>
      </c>
      <c r="J479" s="240">
        <f t="shared" ca="1" si="859"/>
        <v>5.7687135505932902E-5</v>
      </c>
      <c r="K479" s="240">
        <f t="shared" ca="1" si="860"/>
        <v>-9.4262863059793567E-5</v>
      </c>
      <c r="L479" s="240">
        <f t="shared" ca="1" si="861"/>
        <v>1.2518871086126114E-4</v>
      </c>
      <c r="M479" s="240">
        <f t="shared" ca="1" si="862"/>
        <v>-1.48611061105324E-4</v>
      </c>
      <c r="N479" s="240">
        <f t="shared" ca="1" si="863"/>
        <v>1.6312603682387556E-4</v>
      </c>
      <c r="O479" s="240">
        <f t="shared" ca="1" si="864"/>
        <v>-1.6786364675252261E-4</v>
      </c>
      <c r="P479" s="240">
        <f t="shared" ca="1" si="865"/>
        <v>1.6253993042643583E-4</v>
      </c>
      <c r="Q479" s="240">
        <f t="shared" ca="1" si="866"/>
        <v>-1.4747397805889669E-4</v>
      </c>
      <c r="R479" s="240">
        <f t="shared" ca="1" si="867"/>
        <v>1.2356880507367681E-4</v>
      </c>
      <c r="S479" s="240">
        <f t="shared" ca="1" si="868"/>
        <v>-9.2257227623845087E-5</v>
      </c>
      <c r="T479" s="240">
        <f t="shared" ca="1" si="869"/>
        <v>5.5415983182748618E-5</v>
      </c>
      <c r="U479" s="241">
        <f t="shared" ca="1" si="870"/>
        <v>-1.5253243603693733E-5</v>
      </c>
      <c r="V479" s="240">
        <f t="shared" ca="1" si="871"/>
        <v>-2.5823737166403264E-5</v>
      </c>
      <c r="W479" s="240">
        <f t="shared" ca="1" si="872"/>
        <v>6.5352907855079043E-5</v>
      </c>
      <c r="X479" s="240">
        <f t="shared" ca="1" si="873"/>
        <v>-1.0096498904673651E-4</v>
      </c>
      <c r="Y479" s="240">
        <f t="shared" ca="1" si="874"/>
        <v>1.3052548185247932E-4</v>
      </c>
      <c r="Z479" s="240">
        <f t="shared" ca="1" si="875"/>
        <v>-1.5226260442362789E-4</v>
      </c>
      <c r="AA479" s="240">
        <f t="shared" ca="1" si="876"/>
        <v>1.6487348811495414E-4</v>
      </c>
      <c r="AB479" s="240">
        <f t="shared" ca="1" si="877"/>
        <v>-1.6760226816578194E-4</v>
      </c>
      <c r="AC479" s="240">
        <f t="shared" ca="1" si="878"/>
        <v>1.6028538833924875E-4</v>
      </c>
      <c r="AD479" s="240">
        <f t="shared" ca="1" si="879"/>
        <v>-1.4336140407320984E-4</v>
      </c>
      <c r="AE479" s="240">
        <f t="shared" ca="1" si="880"/>
        <v>1.1784469656648024E-4</v>
      </c>
      <c r="AF479" s="240">
        <f t="shared" ca="1" si="881"/>
        <v>-8.526467331221897E-5</v>
      </c>
      <c r="AG479" s="240">
        <f t="shared" ca="1" si="882"/>
        <v>4.7574099246068038E-5</v>
      </c>
      <c r="AH479" s="240">
        <f t="shared" ca="1" si="883"/>
        <v>-7.0320529103131985E-6</v>
      </c>
      <c r="AI479" s="240">
        <f t="shared" ca="1" si="884"/>
        <v>-3.3931477051827455E-5</v>
      </c>
      <c r="AJ479" s="240">
        <f t="shared" ca="1" si="885"/>
        <v>7.2861239324963106E-5</v>
      </c>
      <c r="AK479" s="240">
        <f t="shared" ca="1" si="886"/>
        <v>-1.0742388153157769E-4</v>
      </c>
      <c r="AL479" s="240">
        <f t="shared" ca="1" si="887"/>
        <v>1.3554780552523215E-4</v>
      </c>
      <c r="AM479" s="240">
        <f t="shared" ca="1" si="888"/>
        <v>-1.5554733379124526E-4</v>
      </c>
      <c r="AN479" s="240">
        <f t="shared" ca="1" si="889"/>
        <v>1.6622374473195198E-4</v>
      </c>
      <c r="AO479" s="240">
        <f t="shared" ca="1" si="890"/>
        <v>-1.6693712103480504E-4</v>
      </c>
      <c r="AP479" s="240">
        <f t="shared" ca="1" si="891"/>
        <v>1.5764470471221011E-4</v>
      </c>
      <c r="AQ479" s="240">
        <f t="shared" ca="1" si="892"/>
        <v>-1.3890345990813372E-4</v>
      </c>
      <c r="AR479" s="240">
        <f t="shared" ca="1" si="893"/>
        <v>1.1183668986327859E-4</v>
      </c>
      <c r="AS479" s="240">
        <f t="shared" ca="1" si="894"/>
        <v>-7.8066708934279331E-5</v>
      </c>
      <c r="AT479" s="240">
        <f t="shared" ca="1" si="895"/>
        <v>3.9617605137304683E-5</v>
      </c>
      <c r="AU479" s="240">
        <f t="shared" ca="1" si="896"/>
        <v>1.2060786144645627E-6</v>
      </c>
      <c r="AV479" s="240">
        <f t="shared" ca="1" si="897"/>
        <v>-4.1957473036985103E-5</v>
      </c>
      <c r="AW479" s="240">
        <f t="shared" ca="1" si="898"/>
        <v>8.0194041687423544E-5</v>
      </c>
      <c r="AX479" s="240">
        <f t="shared" ca="1" si="899"/>
        <v>-1.1362398047658675E-4</v>
      </c>
      <c r="AY479" s="240">
        <f t="shared" ca="1" si="900"/>
        <v>1.4024358266188846E-4</v>
      </c>
      <c r="AZ479" s="240">
        <f t="shared" ca="1" si="901"/>
        <v>-1.5845733600742306E-4</v>
      </c>
      <c r="BA479" s="240">
        <f t="shared" ca="1" si="902"/>
        <v>1.6717355378840994E-4</v>
      </c>
      <c r="BB479" s="240">
        <f t="shared" ca="1" si="903"/>
        <v>-1.6586980775729065E-4</v>
      </c>
      <c r="BC479" s="240">
        <f t="shared" ca="1" si="904"/>
        <v>1.5462424118347528E-4</v>
      </c>
      <c r="BD479" s="240">
        <f t="shared" ca="1" si="905"/>
        <v>-1.3411088514163265E-4</v>
      </c>
      <c r="BE479" s="240">
        <f t="shared" ca="1" si="906"/>
        <v>1.0555925877845913E-4</v>
      </c>
      <c r="BF479" s="240">
        <f t="shared" ca="1" si="907"/>
        <v>-7.0680675016683019E-5</v>
      </c>
      <c r="BG479" s="240">
        <f t="shared" ca="1" si="908"/>
        <v>3.1565668747675523E-5</v>
      </c>
      <c r="BH479" s="240">
        <f t="shared" ca="1" si="909"/>
        <v>9.4413045902200774E-6</v>
      </c>
      <c r="BI479" s="240">
        <f t="shared" ca="1" si="910"/>
        <v>-4.9882389794560637E-5</v>
      </c>
      <c r="BJ479" s="240">
        <f t="shared" ca="1" si="911"/>
        <v>8.7333649579288415E-5</v>
      </c>
      <c r="BK479" s="240">
        <f t="shared" ca="1" si="912"/>
        <v>-1.1955034930034416E-4</v>
      </c>
      <c r="BL479" s="240">
        <f t="shared" ca="1" si="913"/>
        <v>1.4460150072402781E-4</v>
      </c>
      <c r="BM479" s="240">
        <f t="shared" ca="1" si="914"/>
        <v>-1.6098560062193477E-4</v>
      </c>
      <c r="BN479" s="240">
        <f t="shared" ca="1" si="915"/>
        <v>1.6772062711111751E-4</v>
      </c>
      <c r="BO479" s="240">
        <f t="shared" ca="1" si="916"/>
        <v>-1.6440289958440877E-4</v>
      </c>
      <c r="BP479" s="240">
        <f t="shared" ca="1" si="917"/>
        <v>1.5123127431424351E-4</v>
      </c>
      <c r="BQ479" s="240">
        <f t="shared" ca="1" si="918"/>
        <v>-1.2899522550610066E-4</v>
      </c>
      <c r="BR479" s="240">
        <f t="shared" ca="1" si="919"/>
        <v>9.9027526193345134E-5</v>
      </c>
      <c r="BS479" s="240">
        <f t="shared" ca="1" si="920"/>
        <v>-6.3124365162071182E-5</v>
      </c>
      <c r="BT479" s="240">
        <f t="shared" ca="1" si="921"/>
        <v>2.3437687897207173E-5</v>
      </c>
      <c r="BU479" s="240">
        <f t="shared" ca="1" si="922"/>
        <v>1.765378563625473E-5</v>
      </c>
      <c r="BV479" s="240">
        <f t="shared" ca="1" si="923"/>
        <v>-5.7687135505935152E-5</v>
      </c>
      <c r="BW479" s="240">
        <f t="shared" ca="1" si="924"/>
        <v>9.4262863059796549E-5</v>
      </c>
      <c r="BX479" s="240">
        <f t="shared" ca="1" si="925"/>
        <v>-1.2518871086126155E-4</v>
      </c>
      <c r="BY479" s="240">
        <f t="shared" ca="1" si="926"/>
        <v>1.4861106110532484E-4</v>
      </c>
      <c r="BZ479" s="240">
        <f t="shared" ca="1" si="927"/>
        <v>-1.6312603682387626E-4</v>
      </c>
      <c r="CA479" s="240">
        <f t="shared" ca="1" si="928"/>
        <v>1.6786364675252258E-4</v>
      </c>
      <c r="CB479" s="240">
        <f t="shared" ca="1" si="929"/>
        <v>-1.6253993042643567E-4</v>
      </c>
      <c r="CC479" s="240">
        <f t="shared" ca="1" si="930"/>
        <v>1.4747397805889555E-4</v>
      </c>
      <c r="CD479" s="240">
        <f t="shared" ca="1" si="931"/>
        <v>-1.2356880507367399E-4</v>
      </c>
      <c r="CE479" s="240">
        <f t="shared" ca="1" si="932"/>
        <v>9.2257227623844559E-5</v>
      </c>
      <c r="CF479" s="240">
        <f t="shared" ca="1" si="933"/>
        <v>-5.5415983182746904E-5</v>
      </c>
      <c r="CG479" s="240">
        <f t="shared" ca="1" si="934"/>
        <v>1.5253243603690738E-5</v>
      </c>
      <c r="CH479" s="240">
        <f t="shared" ca="1" si="935"/>
        <v>2.5823737166407411E-5</v>
      </c>
      <c r="CI479" s="240">
        <f t="shared" ca="1" si="936"/>
        <v>-6.5352907855079626E-5</v>
      </c>
      <c r="CJ479" s="240">
        <f t="shared" ca="1" si="937"/>
        <v>1.0096498904673793E-4</v>
      </c>
      <c r="CK479" s="240">
        <f t="shared" ca="1" si="938"/>
        <v>-1.3052548185248119E-4</v>
      </c>
      <c r="CL479" s="240">
        <f t="shared" ca="1" si="939"/>
        <v>1.5226260442362764E-4</v>
      </c>
      <c r="CM479" s="240">
        <f t="shared" ca="1" si="940"/>
        <v>-1.6487348811495447E-4</v>
      </c>
      <c r="CN479" s="240">
        <f t="shared" ca="1" si="941"/>
        <v>1.6760226816578178E-4</v>
      </c>
      <c r="CO479" s="240">
        <f t="shared" ca="1" si="942"/>
        <v>-1.6028538833924751E-4</v>
      </c>
      <c r="CP479" s="240">
        <f t="shared" ca="1" si="943"/>
        <v>1.4336140407320889E-4</v>
      </c>
      <c r="CQ479" s="240">
        <f t="shared" ca="1" si="944"/>
        <v>-1.1784469656648237E-4</v>
      </c>
      <c r="CR479" s="240">
        <f t="shared" ca="1" si="945"/>
        <v>8.5264673312219471E-5</v>
      </c>
      <c r="CS479" s="240">
        <f t="shared" ca="1" si="946"/>
        <v>-4.7574099246068587E-5</v>
      </c>
      <c r="CT479" s="240">
        <f t="shared" ca="1" si="947"/>
        <v>7.0320529103113825E-6</v>
      </c>
      <c r="CU479" s="240">
        <f t="shared" ca="1" si="948"/>
        <v>3.393147705182923E-5</v>
      </c>
      <c r="CV479" s="240">
        <f t="shared" ca="1" si="949"/>
        <v>-7.2861239324966873E-5</v>
      </c>
      <c r="CW479" s="240">
        <f t="shared" ca="1" si="950"/>
        <v>1.074238815315809E-4</v>
      </c>
      <c r="CX479" s="240">
        <f t="shared" ca="1" si="951"/>
        <v>-1.3554780552523039E-4</v>
      </c>
      <c r="CY479" s="240">
        <f t="shared" ca="1" si="952"/>
        <v>1.5554733379124502E-4</v>
      </c>
      <c r="CZ479" s="240">
        <f t="shared" ca="1" si="953"/>
        <v>-1.662237447319519E-4</v>
      </c>
      <c r="DA479" s="240">
        <f t="shared" ca="1" si="954"/>
        <v>1.6693712103480488E-4</v>
      </c>
      <c r="DB479" s="240">
        <f t="shared" ca="1" si="955"/>
        <v>-1.5764470471220951E-4</v>
      </c>
      <c r="DC479" s="240">
        <f t="shared" ca="1" si="956"/>
        <v>1.3890345990813136E-4</v>
      </c>
      <c r="DD479" s="240">
        <f t="shared" ca="1" si="957"/>
        <v>-1.1183668986327546E-4</v>
      </c>
      <c r="DE479" s="240">
        <f t="shared" ca="1" si="958"/>
        <v>7.8066708934273517E-5</v>
      </c>
      <c r="DF479" s="240">
        <f t="shared" ca="1" si="959"/>
        <v>-3.961760513730757E-5</v>
      </c>
      <c r="DG479" s="240">
        <f t="shared" ca="1" si="960"/>
        <v>-1.20607861446398E-6</v>
      </c>
      <c r="DH479" s="240">
        <f t="shared" ca="1" si="961"/>
        <v>4.1957473036986838E-5</v>
      </c>
      <c r="DI479" s="240">
        <f t="shared" ca="1" si="962"/>
        <v>-8.019404168742513E-5</v>
      </c>
      <c r="DJ479" s="240">
        <f t="shared" ca="1" si="963"/>
        <v>1.1362398047658983E-4</v>
      </c>
      <c r="DK479" s="240">
        <f t="shared" ca="1" si="964"/>
        <v>-1.4024358266189212E-4</v>
      </c>
      <c r="DL479" s="240">
        <f t="shared" ca="1" si="965"/>
        <v>1.5845733600742523E-4</v>
      </c>
      <c r="DM479" s="240">
        <f t="shared" ca="1" si="966"/>
        <v>-1.6717355378840969E-4</v>
      </c>
      <c r="DN479" s="240">
        <f t="shared" ca="1" si="967"/>
        <v>1.6586980775729036E-4</v>
      </c>
      <c r="DO479" s="240">
        <f t="shared" ca="1" si="968"/>
        <v>-1.5462424118347457E-4</v>
      </c>
      <c r="DP479" s="240">
        <f t="shared" ca="1" si="969"/>
        <v>1.3411088514163157E-4</v>
      </c>
      <c r="DQ479" s="240">
        <f t="shared" ca="1" si="970"/>
        <v>-1.0555925877845772E-4</v>
      </c>
      <c r="DR479" s="240">
        <f t="shared" ca="1" si="971"/>
        <v>7.0680675016677043E-5</v>
      </c>
      <c r="DS479" s="240">
        <f t="shared" ca="1" si="972"/>
        <v>-3.1565668747669051E-5</v>
      </c>
      <c r="DT479" s="240">
        <f t="shared" ca="1" si="973"/>
        <v>-9.4413045902171094E-6</v>
      </c>
      <c r="DU479" s="240">
        <f t="shared" ca="1" si="974"/>
        <v>4.9882389794557791E-5</v>
      </c>
      <c r="DV479" s="240">
        <f t="shared" ca="1" si="975"/>
        <v>-8.7333649579289947E-5</v>
      </c>
      <c r="DW479" s="240">
        <f t="shared" ca="1" si="976"/>
        <v>1.1955034930034546E-4</v>
      </c>
      <c r="DX479" s="240">
        <f t="shared" ca="1" si="977"/>
        <v>-1.4460150072402873E-4</v>
      </c>
      <c r="DY479" s="240">
        <f t="shared" ca="1" si="978"/>
        <v>1.6098560062193667E-4</v>
      </c>
      <c r="DZ479" s="240">
        <f t="shared" ca="1" si="979"/>
        <v>-1.6772062711111778E-4</v>
      </c>
      <c r="EA479" s="240">
        <f t="shared" ca="1" si="980"/>
        <v>1.6440289958440937E-4</v>
      </c>
      <c r="EB479" s="240">
        <f t="shared" ca="1" si="981"/>
        <v>-1.5123127431424481E-4</v>
      </c>
      <c r="EC479" s="240">
        <f t="shared" ca="1" si="982"/>
        <v>1.2899522550609949E-4</v>
      </c>
      <c r="ED479" s="240">
        <f t="shared" ca="1" si="983"/>
        <v>-9.9027526193343671E-5</v>
      </c>
      <c r="EE479" s="240">
        <f t="shared" ca="1" si="984"/>
        <v>6.3124365162069515E-5</v>
      </c>
      <c r="EF479" s="240">
        <f t="shared" ca="1" si="985"/>
        <v>-2.3437687897200668E-5</v>
      </c>
      <c r="EG479" s="240">
        <f t="shared" ca="1" si="986"/>
        <v>-1.765378563626129E-5</v>
      </c>
      <c r="EH479" s="240">
        <f t="shared" ca="1" si="987"/>
        <v>5.7687135505932387E-5</v>
      </c>
      <c r="EI479" s="240">
        <f t="shared" ca="1" si="988"/>
        <v>-9.4262863059794109E-5</v>
      </c>
      <c r="EJ479" s="240">
        <f t="shared" ca="1" si="989"/>
        <v>1.2518871086126277E-4</v>
      </c>
      <c r="EK479" s="240">
        <f t="shared" ca="1" si="990"/>
        <v>-1.4861106110532568E-4</v>
      </c>
      <c r="EL479" s="240">
        <f t="shared" ca="1" si="991"/>
        <v>1.6312603682387667E-4</v>
      </c>
      <c r="EM479" s="240">
        <f t="shared" ca="1" si="992"/>
        <v>-1.6786364675252255E-4</v>
      </c>
      <c r="EN479" s="240">
        <f t="shared" ca="1" si="993"/>
        <v>1.6253993042643402E-4</v>
      </c>
      <c r="EO479" s="240">
        <f t="shared" ca="1" si="994"/>
        <v>-1.4747397805889696E-4</v>
      </c>
      <c r="EP479" s="240">
        <f t="shared" ca="1" si="995"/>
        <v>1.23568805073676E-4</v>
      </c>
      <c r="EQ479" s="240">
        <f t="shared" ca="1" si="996"/>
        <v>-9.2257227623843054E-5</v>
      </c>
      <c r="ER479" s="240">
        <f t="shared" ca="1" si="997"/>
        <v>5.5415983182745203E-5</v>
      </c>
      <c r="ES479" s="240">
        <f t="shared" ca="1" si="998"/>
        <v>-1.5253243603688922E-5</v>
      </c>
      <c r="ET479" s="240">
        <f t="shared" ca="1" si="999"/>
        <v>-2.5823737166409186E-5</v>
      </c>
      <c r="EU479" s="240">
        <f t="shared" ca="1" si="1000"/>
        <v>6.5352907855085671E-5</v>
      </c>
      <c r="EV479" s="240">
        <f t="shared" ca="1" si="1001"/>
        <v>-1.0096498904673559E-4</v>
      </c>
      <c r="EW479" s="240">
        <f t="shared" ca="1" si="1002"/>
        <v>1.3052548185247937E-4</v>
      </c>
      <c r="EX479" s="240">
        <f t="shared" ca="1" si="1003"/>
        <v>-1.522626044236284E-4</v>
      </c>
      <c r="EY479" s="240">
        <f t="shared" ca="1" si="1004"/>
        <v>1.6487348811495482E-4</v>
      </c>
      <c r="EZ479" s="240">
        <f t="shared" ca="1" si="1005"/>
        <v>-1.6760226816578167E-4</v>
      </c>
      <c r="FA479" s="240">
        <f t="shared" ca="1" si="1006"/>
        <v>1.6028538833924696E-4</v>
      </c>
      <c r="FB479" s="240">
        <f t="shared" ca="1" si="1007"/>
        <v>-1.4336140407320548E-4</v>
      </c>
      <c r="FC479" s="240">
        <f t="shared" ca="1" si="1008"/>
        <v>1.1784469656648107E-4</v>
      </c>
      <c r="FD479" s="240">
        <f t="shared" ca="1" si="1009"/>
        <v>-8.5264673312217899E-5</v>
      </c>
      <c r="FE479" s="240">
        <f t="shared" ca="1" si="1010"/>
        <v>4.7574099246066859E-5</v>
      </c>
      <c r="FF479" s="240">
        <f t="shared" ca="1" si="1011"/>
        <v>-7.0320529103095664E-6</v>
      </c>
      <c r="FG479" s="240">
        <f t="shared" ca="1" si="1012"/>
        <v>-3.3931477051831006E-5</v>
      </c>
      <c r="FH479" s="240">
        <f t="shared" ca="1" si="1013"/>
        <v>7.2861239324968527E-5</v>
      </c>
      <c r="FI479" s="240">
        <f t="shared" ca="1" si="1014"/>
        <v>-1.074238815315823E-4</v>
      </c>
      <c r="FJ479" s="240">
        <f t="shared" ca="1" si="1015"/>
        <v>1.3554780552523708E-4</v>
      </c>
      <c r="FK479" s="240">
        <f t="shared" ca="1" si="1016"/>
        <v>-1.5554733379124572E-4</v>
      </c>
      <c r="FL479" s="240">
        <f t="shared" ca="1" si="1017"/>
        <v>1.6622374473195214E-4</v>
      </c>
      <c r="FM479" s="240">
        <f t="shared" ca="1" si="1018"/>
        <v>-1.6693712103480466E-4</v>
      </c>
      <c r="FN479" s="240">
        <f t="shared" ca="1" si="1019"/>
        <v>1.5764470471220889E-4</v>
      </c>
      <c r="FO479" s="240">
        <f t="shared" ca="1" si="1020"/>
        <v>-1.3890345990813036E-4</v>
      </c>
      <c r="FP479" s="240">
        <f t="shared" ca="1" si="1021"/>
        <v>1.1183668986327412E-4</v>
      </c>
      <c r="FQ479" s="240">
        <f t="shared" ca="1" si="1022"/>
        <v>-7.8066708934271904E-5</v>
      </c>
      <c r="FR479" s="240">
        <f t="shared" ca="1" si="1023"/>
        <v>3.9617605137305801E-5</v>
      </c>
      <c r="FS479" s="240">
        <f t="shared" ca="1" si="1024"/>
        <v>1.206078614465796E-6</v>
      </c>
      <c r="FT479" s="240">
        <f t="shared" ca="1" si="1025"/>
        <v>-4.1957473036988599E-5</v>
      </c>
      <c r="FU479" s="240">
        <f t="shared" ca="1" si="1026"/>
        <v>8.0194041687426716E-5</v>
      </c>
      <c r="FV479" s="240">
        <f t="shared" ca="1" si="1027"/>
        <v>-1.1362398047659117E-4</v>
      </c>
      <c r="FW479" s="240">
        <f t="shared" ca="1" si="1028"/>
        <v>1.4024358266189309E-4</v>
      </c>
      <c r="FX479" s="240">
        <f t="shared" ca="1" si="1029"/>
        <v>-1.5845733600742585E-4</v>
      </c>
      <c r="FY479" s="240">
        <f t="shared" ca="1" si="1030"/>
        <v>1.6717355378840986E-4</v>
      </c>
      <c r="FZ479" s="240">
        <f t="shared" ca="1" si="1031"/>
        <v>-1.6586980775729006E-4</v>
      </c>
      <c r="GA479" s="240">
        <f t="shared" ca="1" si="1032"/>
        <v>1.5462424118347387E-4</v>
      </c>
      <c r="GB479" s="240">
        <f t="shared" ca="1" si="1033"/>
        <v>-1.3411088514163623E-4</v>
      </c>
      <c r="GC479" s="240">
        <f t="shared" ca="1" si="1034"/>
        <v>1.0555925877845633E-4</v>
      </c>
      <c r="GD479" s="240">
        <f t="shared" ca="1" si="1035"/>
        <v>-7.0680675016684063E-5</v>
      </c>
      <c r="GE479" s="240">
        <f t="shared" ca="1" si="1036"/>
        <v>3.1565668747667269E-5</v>
      </c>
      <c r="GF479" s="240">
        <f t="shared" ca="1" si="1037"/>
        <v>9.441304590218939E-6</v>
      </c>
      <c r="GG479" s="240">
        <f t="shared" ca="1" si="1038"/>
        <v>-4.9882389794568633E-5</v>
      </c>
      <c r="GH479" s="240">
        <f t="shared" ca="1" si="1039"/>
        <v>8.7333649579291519E-5</v>
      </c>
      <c r="GI479" s="240">
        <f t="shared" ca="1" si="1040"/>
        <v>-1.1955034930034003E-4</v>
      </c>
      <c r="GJ479" s="240">
        <f t="shared" ca="1" si="1041"/>
        <v>1.4460150072402963E-4</v>
      </c>
      <c r="GK479" s="240">
        <f t="shared" ca="1" si="1042"/>
        <v>-1.6098560062193445E-4</v>
      </c>
      <c r="GL479" s="240">
        <f t="shared" ca="1" si="1043"/>
        <v>1.6772062711111786E-4</v>
      </c>
      <c r="GM479" s="240">
        <f t="shared" ca="1" si="1044"/>
        <v>-1.6440289958440904E-4</v>
      </c>
      <c r="GN479" s="240">
        <f t="shared" ca="1" si="1045"/>
        <v>1.5123127431423988E-4</v>
      </c>
      <c r="GO479" s="240">
        <f t="shared" ca="1" si="1046"/>
        <v>-1.2899522550609833E-4</v>
      </c>
      <c r="GP479" s="240">
        <f t="shared" ca="1" si="1047"/>
        <v>9.9027526193349918E-5</v>
      </c>
      <c r="GQ479" s="240">
        <f t="shared" ca="1" si="1048"/>
        <v>-6.3124365162067834E-5</v>
      </c>
      <c r="GR479" s="240">
        <f t="shared" ca="1" si="1049"/>
        <v>2.3437687897208325E-5</v>
      </c>
      <c r="GS479" s="240">
        <f t="shared" ca="1" si="1050"/>
        <v>1.7653785636263079E-5</v>
      </c>
      <c r="GT479" s="240">
        <f t="shared" ca="1" si="1051"/>
        <v>-5.7687135505934088E-5</v>
      </c>
      <c r="GU479" s="240">
        <f t="shared" ca="1" si="1052"/>
        <v>9.4262863059803515E-5</v>
      </c>
      <c r="GV479" s="240">
        <f t="shared" ca="1" si="1053"/>
        <v>-1.2518871086126396E-4</v>
      </c>
      <c r="GW479" s="240">
        <f t="shared" ca="1" si="1054"/>
        <v>1.4861106110533094E-4</v>
      </c>
      <c r="GX479" s="240">
        <f t="shared" ca="1" si="1055"/>
        <v>-1.6312603682387713E-4</v>
      </c>
      <c r="GY479" s="240">
        <f t="shared" ca="1" si="1056"/>
        <v>1.6786364675252261E-4</v>
      </c>
      <c r="GZ479" s="240">
        <f t="shared" ca="1" si="1057"/>
        <v>-1.6253993042643358E-4</v>
      </c>
      <c r="HA479" s="240">
        <f t="shared" ca="1" si="1058"/>
        <v>1.474739780588961E-4</v>
      </c>
      <c r="HB479" s="240">
        <f t="shared" ca="1" si="1059"/>
        <v>-1.235688050736683E-4</v>
      </c>
      <c r="HC479" s="240">
        <f t="shared" ca="1" si="1060"/>
        <v>9.225722762384155E-5</v>
      </c>
      <c r="HD479" s="240">
        <f t="shared" ca="1" si="1061"/>
        <v>-5.541598318273449E-5</v>
      </c>
      <c r="HE479" s="240">
        <f t="shared" ca="1" si="1062"/>
        <v>1.5253243603687133E-5</v>
      </c>
      <c r="HF479" s="240">
        <f t="shared" ca="1" si="1063"/>
        <v>2.5823737166401543E-5</v>
      </c>
      <c r="HG479" s="240">
        <f t="shared" ca="1" si="1064"/>
        <v>-6.5352907855087351E-5</v>
      </c>
      <c r="HH479" s="240">
        <f t="shared" ca="1" si="1065"/>
        <v>1.0096498904673701E-4</v>
      </c>
      <c r="HI479" s="240">
        <f t="shared" ca="1" si="1066"/>
        <v>-1.305254818524865E-4</v>
      </c>
      <c r="HJ479" s="240">
        <f t="shared" ca="1" si="1067"/>
        <v>1.5226260442362916E-4</v>
      </c>
      <c r="HK479" s="240">
        <f t="shared" ca="1" si="1068"/>
        <v>-1.6487348811495693E-4</v>
      </c>
      <c r="HL479" s="240">
        <f t="shared" ca="1" si="1069"/>
        <v>1.6760226816578156E-4</v>
      </c>
      <c r="HM479" s="240">
        <f t="shared" ca="1" si="1070"/>
        <v>-1.6028538833924929E-4</v>
      </c>
      <c r="HN479" s="240">
        <f t="shared" ca="1" si="1071"/>
        <v>1.4336140407320453E-4</v>
      </c>
      <c r="HO479" s="240">
        <f t="shared" ca="1" si="1072"/>
        <v>-1.1784469656647978E-4</v>
      </c>
      <c r="HP479" s="240">
        <f t="shared" ca="1" si="1073"/>
        <v>8.5264673312208128E-5</v>
      </c>
      <c r="HQ479" s="240">
        <f t="shared" ca="1" si="1074"/>
        <v>-4.7574099246065111E-5</v>
      </c>
      <c r="HR479" s="240">
        <f t="shared" ca="1" si="1075"/>
        <v>7.0320529102982365E-6</v>
      </c>
      <c r="HS479" s="240">
        <f t="shared" ca="1" si="1076"/>
        <v>3.3931477051832781E-5</v>
      </c>
      <c r="HT479" s="240">
        <f t="shared" ca="1" si="1077"/>
        <v>-7.2861239324961547E-5</v>
      </c>
      <c r="HU479" s="240">
        <f t="shared" ca="1" si="1078"/>
        <v>1.0742388153158368E-4</v>
      </c>
      <c r="HV479" s="240">
        <f t="shared" ca="1" si="1079"/>
        <v>-1.3554780552523253E-4</v>
      </c>
      <c r="HW479" s="240">
        <f t="shared" ca="1" si="1080"/>
        <v>1.5554733379124998E-4</v>
      </c>
      <c r="HX479" s="240">
        <f t="shared" ca="1" si="1081"/>
        <v>-1.6622374473195239E-4</v>
      </c>
      <c r="HY479" s="240">
        <f t="shared" ca="1" si="1082"/>
        <v>1.6693712103480349E-4</v>
      </c>
      <c r="HZ479" s="240">
        <f t="shared" ca="1" si="1083"/>
        <v>-1.5764470471220826E-4</v>
      </c>
      <c r="IA479" s="240">
        <f t="shared" ca="1" si="1084"/>
        <v>1.389034599081347E-4</v>
      </c>
      <c r="IB479" s="240">
        <f t="shared" ca="1" si="1085"/>
        <v>-1.1183668986327278E-4</v>
      </c>
      <c r="IC479" s="240">
        <f t="shared" ca="1" si="1086"/>
        <v>7.8066708934278762E-5</v>
      </c>
      <c r="ID479" s="240">
        <f t="shared" ca="1" si="1087"/>
        <v>-3.9617605137294769E-5</v>
      </c>
      <c r="IE479" s="240">
        <f t="shared" ca="1" si="1088"/>
        <v>2.1102526252380396E-4</v>
      </c>
      <c r="IF479" s="240">
        <f t="shared" ca="1" si="1089"/>
        <v>4.1957473036999577E-5</v>
      </c>
      <c r="IG479" s="240">
        <f t="shared" ca="1" si="1090"/>
        <v>-8.0194041687428315E-5</v>
      </c>
      <c r="IH479" s="240">
        <f t="shared" ca="1" si="1091"/>
        <v>1.1362398047658548E-4</v>
      </c>
      <c r="II479" s="240">
        <f t="shared" ca="1" si="1092"/>
        <v>-1.4024358266189407E-4</v>
      </c>
      <c r="IJ479" s="240">
        <f t="shared" ca="1" si="1093"/>
        <v>1.5845733600742325E-4</v>
      </c>
      <c r="IK479" s="240">
        <f t="shared" ca="1" si="1094"/>
        <v>-1.6717355378841086E-4</v>
      </c>
      <c r="IL479" s="240">
        <f t="shared" ca="1" si="1095"/>
        <v>1.6586980775728981E-4</v>
      </c>
      <c r="IM479" s="240">
        <f t="shared" ca="1" si="1096"/>
        <v>-1.5462424118346948E-4</v>
      </c>
      <c r="IN479" s="240">
        <f t="shared" ca="1" si="1097"/>
        <v>1.341108851416294E-4</v>
      </c>
      <c r="IO479" s="240">
        <f t="shared" ca="1" si="1098"/>
        <v>-1.0555925877846232E-4</v>
      </c>
      <c r="IP479" s="240">
        <f t="shared" ca="1" si="1099"/>
        <v>7.0680675016673763E-5</v>
      </c>
      <c r="IQ479" s="240">
        <f t="shared" ca="1" si="1100"/>
        <v>-3.1565668747674879E-5</v>
      </c>
      <c r="IR479" s="240">
        <f t="shared" ca="1" si="1101"/>
        <v>-9.4413045902302689E-6</v>
      </c>
      <c r="IS479" s="240">
        <f t="shared" ca="1" si="1102"/>
        <v>4.9882389794561254E-5</v>
      </c>
      <c r="IT479" s="240">
        <f t="shared" ca="1" si="1103"/>
        <v>-8.7333649579301209E-5</v>
      </c>
      <c r="IU479" s="240">
        <f t="shared" ca="1" si="1104"/>
        <v>1.1955034930034798E-4</v>
      </c>
      <c r="IV479" s="240">
        <f t="shared" ca="1" si="1105"/>
        <v>-1.4460150072402573E-4</v>
      </c>
      <c r="IW479" s="240">
        <f t="shared" ca="1" si="1106"/>
        <v>1.6098560062193765E-4</v>
      </c>
      <c r="IX479" s="240">
        <f t="shared" ca="1" si="1107"/>
        <v>-1.6772062711111754E-4</v>
      </c>
      <c r="IY479" s="240">
        <f t="shared" ca="1" si="1108"/>
        <v>1.6440289958440674E-4</v>
      </c>
      <c r="IZ479" s="240">
        <f t="shared" ca="1" si="1109"/>
        <v>-1.5123127431424324E-4</v>
      </c>
      <c r="JA479" s="240">
        <f t="shared" ca="1" si="1110"/>
        <v>1.2899522550609106E-4</v>
      </c>
      <c r="JB479" s="240">
        <f t="shared" ca="1" si="1111"/>
        <v>-9.9027526193340757E-5</v>
      </c>
    </row>
    <row r="480" spans="2:262">
      <c r="B480" s="248">
        <v>119</v>
      </c>
      <c r="C480" s="247">
        <f t="shared" si="1112"/>
        <v>2.3242187500000016E-3</v>
      </c>
      <c r="D480" s="244">
        <f t="shared" ca="1" si="855"/>
        <v>11.568907985985573</v>
      </c>
      <c r="E480" s="243">
        <f ca="1">DU361</f>
        <v>-0.43109201401442648</v>
      </c>
      <c r="F480" s="242">
        <v>119</v>
      </c>
      <c r="G480" s="240">
        <f t="shared" ca="1" si="856"/>
        <v>1.4721953053914007E-4</v>
      </c>
      <c r="H480" s="240">
        <f t="shared" ca="1" si="857"/>
        <v>-8.970886395563677E-5</v>
      </c>
      <c r="I480" s="240">
        <f t="shared" ca="1" si="858"/>
        <v>2.7838728750562635E-5</v>
      </c>
      <c r="J480" s="240">
        <f t="shared" ca="1" si="859"/>
        <v>3.5384250076659154E-5</v>
      </c>
      <c r="K480" s="240">
        <f t="shared" ca="1" si="860"/>
        <v>-9.6887705089787306E-5</v>
      </c>
      <c r="L480" s="240">
        <f t="shared" ca="1" si="861"/>
        <v>1.5368283038464129E-4</v>
      </c>
      <c r="M480" s="240">
        <f t="shared" ca="1" si="862"/>
        <v>-2.0300962482350189E-4</v>
      </c>
      <c r="N480" s="240">
        <f t="shared" ca="1" si="863"/>
        <v>2.4247101633258463E-4</v>
      </c>
      <c r="O480" s="240">
        <f t="shared" ca="1" si="864"/>
        <v>-2.7014934939311759E-4</v>
      </c>
      <c r="P480" s="240">
        <f t="shared" ca="1" si="865"/>
        <v>2.8469957493019071E-4</v>
      </c>
      <c r="Q480" s="240">
        <f t="shared" ca="1" si="866"/>
        <v>-2.8541461396778363E-4</v>
      </c>
      <c r="R480" s="240">
        <f t="shared" ca="1" si="867"/>
        <v>2.7225971865479101E-4</v>
      </c>
      <c r="S480" s="240">
        <f t="shared" ca="1" si="868"/>
        <v>-2.4587416086255677E-4</v>
      </c>
      <c r="T480" s="240">
        <f t="shared" ca="1" si="869"/>
        <v>2.0754016629527265E-4</v>
      </c>
      <c r="U480" s="241">
        <f t="shared" ca="1" si="870"/>
        <v>-1.5912060378314033E-4</v>
      </c>
      <c r="V480" s="240">
        <f t="shared" ca="1" si="871"/>
        <v>1.0296845779318098E-4</v>
      </c>
      <c r="W480" s="240">
        <f t="shared" ca="1" si="872"/>
        <v>-4.181248340803776E-5</v>
      </c>
      <c r="X480" s="240">
        <f t="shared" ca="1" si="873"/>
        <v>-2.137539954633481E-5</v>
      </c>
      <c r="Y480" s="240">
        <f t="shared" ca="1" si="874"/>
        <v>8.352452914360668E-5</v>
      </c>
      <c r="Z480" s="240">
        <f t="shared" ca="1" si="875"/>
        <v>-1.4161472244542757E-4</v>
      </c>
      <c r="AA480" s="240">
        <f t="shared" ca="1" si="876"/>
        <v>1.9282304352603082E-4</v>
      </c>
      <c r="AB480" s="240">
        <f t="shared" ca="1" si="877"/>
        <v>-2.346609861322941E-4</v>
      </c>
      <c r="AC480" s="240">
        <f t="shared" ca="1" si="878"/>
        <v>2.6509540448640896E-4</v>
      </c>
      <c r="AD480" s="240">
        <f t="shared" ca="1" si="879"/>
        <v>-2.8264731550933661E-4</v>
      </c>
      <c r="AE480" s="240">
        <f t="shared" ca="1" si="880"/>
        <v>2.864637710978539E-4</v>
      </c>
      <c r="AF480" s="240">
        <f t="shared" ca="1" si="881"/>
        <v>-2.7635930776875476E-4</v>
      </c>
      <c r="AG480" s="240">
        <f t="shared" ca="1" si="882"/>
        <v>2.5282495939403982E-4</v>
      </c>
      <c r="AH480" s="240">
        <f t="shared" ca="1" si="883"/>
        <v>-2.1700439504658293E-4</v>
      </c>
      <c r="AI480" s="240">
        <f t="shared" ca="1" si="884"/>
        <v>1.7063834155530945E-4</v>
      </c>
      <c r="AJ480" s="240">
        <f t="shared" ca="1" si="885"/>
        <v>-1.1597999159692878E-4</v>
      </c>
      <c r="AK480" s="240">
        <f t="shared" ca="1" si="886"/>
        <v>5.5685508130642373E-5</v>
      </c>
      <c r="AL480" s="240">
        <f t="shared" ca="1" si="887"/>
        <v>7.315053806241506E-6</v>
      </c>
      <c r="AM480" s="240">
        <f t="shared" ca="1" si="888"/>
        <v>-6.9960135290834933E-5</v>
      </c>
      <c r="AN480" s="240">
        <f t="shared" ca="1" si="889"/>
        <v>1.2920545223585724E-4</v>
      </c>
      <c r="AO480" s="240">
        <f t="shared" ca="1" si="890"/>
        <v>-1.8217193462740324E-4</v>
      </c>
      <c r="AP480" s="240">
        <f t="shared" ca="1" si="891"/>
        <v>2.2628563706253365E-4</v>
      </c>
      <c r="AQ480" s="240">
        <f t="shared" ca="1" si="892"/>
        <v>-2.5940282153067833E-4</v>
      </c>
      <c r="AR480" s="240">
        <f t="shared" ca="1" si="893"/>
        <v>2.7991413394843994E-4</v>
      </c>
      <c r="AS480" s="240">
        <f t="shared" ca="1" si="894"/>
        <v>-2.8682281191208666E-4</v>
      </c>
      <c r="AT480" s="240">
        <f t="shared" ca="1" si="895"/>
        <v>2.7979312310408668E-4</v>
      </c>
      <c r="AU480" s="240">
        <f t="shared" ca="1" si="896"/>
        <v>-2.591666804534918E-4</v>
      </c>
      <c r="AV480" s="240">
        <f t="shared" ca="1" si="897"/>
        <v>2.2594584120288853E-4</v>
      </c>
      <c r="AW480" s="240">
        <f t="shared" ca="1" si="898"/>
        <v>-1.8174499661651678E-4</v>
      </c>
      <c r="AX480" s="240">
        <f t="shared" ca="1" si="899"/>
        <v>1.2871211944227222E-4</v>
      </c>
      <c r="AY480" s="240">
        <f t="shared" ca="1" si="900"/>
        <v>-6.9424381586683873E-5</v>
      </c>
      <c r="AZ480" s="240">
        <f t="shared" ca="1" si="901"/>
        <v>6.7629145391981426E-6</v>
      </c>
      <c r="BA480" s="240">
        <f t="shared" ca="1" si="902"/>
        <v>5.622720134436352E-5</v>
      </c>
      <c r="BB480" s="240">
        <f t="shared" ca="1" si="903"/>
        <v>-1.1648491477479158E-4</v>
      </c>
      <c r="BC480" s="240">
        <f t="shared" ca="1" si="904"/>
        <v>1.7108195758187817E-4</v>
      </c>
      <c r="BD480" s="240">
        <f t="shared" ca="1" si="905"/>
        <v>-2.1736514607281383E-4</v>
      </c>
      <c r="BE480" s="240">
        <f t="shared" ca="1" si="906"/>
        <v>2.5308531445687678E-4</v>
      </c>
      <c r="BF480" s="240">
        <f t="shared" ca="1" si="907"/>
        <v>-2.765066147212781E-4</v>
      </c>
      <c r="BG480" s="240">
        <f t="shared" ca="1" si="908"/>
        <v>2.8649087144971223E-4</v>
      </c>
      <c r="BH480" s="240">
        <f t="shared" ca="1" si="909"/>
        <v>-2.8255289229887784E-4</v>
      </c>
      <c r="BI480" s="240">
        <f t="shared" ca="1" si="910"/>
        <v>2.6488404627941287E-4</v>
      </c>
      <c r="BJ480" s="240">
        <f t="shared" ca="1" si="911"/>
        <v>-2.3434296403721314E-4</v>
      </c>
      <c r="BK480" s="240">
        <f t="shared" ca="1" si="912"/>
        <v>1.9241381206189343E-4</v>
      </c>
      <c r="BL480" s="240">
        <f t="shared" ca="1" si="913"/>
        <v>-1.4113416851803268E-4</v>
      </c>
      <c r="BM480" s="240">
        <f t="shared" ca="1" si="914"/>
        <v>8.2996005626629333E-5</v>
      </c>
      <c r="BN480" s="240">
        <f t="shared" ca="1" si="915"/>
        <v>-2.0824590431143392E-5</v>
      </c>
      <c r="BO480" s="240">
        <f t="shared" ca="1" si="916"/>
        <v>-4.2358811144928356E-5</v>
      </c>
      <c r="BP480" s="240">
        <f t="shared" ca="1" si="917"/>
        <v>1.0348375495115619E-4</v>
      </c>
      <c r="BQ480" s="240">
        <f t="shared" ca="1" si="918"/>
        <v>-1.5957982911553534E-4</v>
      </c>
      <c r="BR480" s="240">
        <f t="shared" ca="1" si="919"/>
        <v>2.079210034072612E-4</v>
      </c>
      <c r="BS480" s="240">
        <f t="shared" ca="1" si="920"/>
        <v>-2.4615810269289126E-4</v>
      </c>
      <c r="BT480" s="240">
        <f t="shared" ca="1" si="921"/>
        <v>2.7243296684013602E-4</v>
      </c>
      <c r="BU480" s="240">
        <f t="shared" ca="1" si="922"/>
        <v>-2.8546874938437859E-4</v>
      </c>
      <c r="BV480" s="240">
        <f t="shared" ca="1" si="923"/>
        <v>2.8463196682741124E-4</v>
      </c>
      <c r="BW480" s="240">
        <f t="shared" ca="1" si="924"/>
        <v>-2.6996328323674164E-4</v>
      </c>
      <c r="BX480" s="240">
        <f t="shared" ca="1" si="925"/>
        <v>2.4217553414515757E-4</v>
      </c>
      <c r="BY480" s="240">
        <f t="shared" ca="1" si="926"/>
        <v>-2.0261908578055659E-4</v>
      </c>
      <c r="BZ480" s="240">
        <f t="shared" ca="1" si="927"/>
        <v>1.5321621301993992E-4</v>
      </c>
      <c r="CA480" s="240">
        <f t="shared" ca="1" si="928"/>
        <v>-9.6367685019420996E-5</v>
      </c>
      <c r="CB480" s="240">
        <f t="shared" ca="1" si="929"/>
        <v>3.4836098060729435E-5</v>
      </c>
      <c r="CC480" s="240">
        <f t="shared" ca="1" si="930"/>
        <v>2.8388374859251292E-5</v>
      </c>
      <c r="CD480" s="240">
        <f t="shared" ca="1" si="931"/>
        <v>-9.0233293697744755E-5</v>
      </c>
      <c r="CE480" s="240">
        <f t="shared" ca="1" si="932"/>
        <v>1.4769325886330428E-4</v>
      </c>
      <c r="CF480" s="240">
        <f t="shared" ca="1" si="933"/>
        <v>-1.9797596083277134E-4</v>
      </c>
      <c r="CG480" s="240">
        <f t="shared" ca="1" si="934"/>
        <v>2.3863787449861958E-4</v>
      </c>
      <c r="CH480" s="240">
        <f t="shared" ca="1" si="935"/>
        <v>-2.6770300407956405E-4</v>
      </c>
      <c r="CI480" s="240">
        <f t="shared" ca="1" si="936"/>
        <v>2.8375890809766846E-4</v>
      </c>
      <c r="CJ480" s="240">
        <f t="shared" ca="1" si="937"/>
        <v>-2.8602533801704082E-4</v>
      </c>
      <c r="CK480" s="240">
        <f t="shared" ca="1" si="938"/>
        <v>2.7439215499876511E-4</v>
      </c>
      <c r="CL480" s="240">
        <f t="shared" ca="1" si="939"/>
        <v>-2.4942468217927459E-4</v>
      </c>
      <c r="CM480" s="240">
        <f t="shared" ca="1" si="940"/>
        <v>2.1233623237423285E-4</v>
      </c>
      <c r="CN480" s="240">
        <f t="shared" ca="1" si="941"/>
        <v>-1.6492914624452012E-4</v>
      </c>
      <c r="CO480" s="240">
        <f t="shared" ca="1" si="942"/>
        <v>1.0950720621819629E-4</v>
      </c>
      <c r="CP480" s="240">
        <f t="shared" ca="1" si="943"/>
        <v>-4.8763682478797347E-5</v>
      </c>
      <c r="CQ480" s="240">
        <f t="shared" ca="1" si="944"/>
        <v>-1.4349548492018549E-5</v>
      </c>
      <c r="CR480" s="240">
        <f t="shared" ca="1" si="945"/>
        <v>7.6765452536304654E-5</v>
      </c>
      <c r="CS480" s="240">
        <f t="shared" ca="1" si="946"/>
        <v>-1.3545088261406979E-4</v>
      </c>
      <c r="CT480" s="240">
        <f t="shared" ca="1" si="947"/>
        <v>1.8755397682798905E-4</v>
      </c>
      <c r="CU480" s="240">
        <f t="shared" ca="1" si="948"/>
        <v>-2.3054274676247207E-4</v>
      </c>
      <c r="CV480" s="240">
        <f t="shared" ca="1" si="949"/>
        <v>2.623281213341537E-4</v>
      </c>
      <c r="CW480" s="240">
        <f t="shared" ca="1" si="950"/>
        <v>-2.8136546674700753E-4</v>
      </c>
      <c r="CX480" s="240">
        <f t="shared" ca="1" si="951"/>
        <v>2.8672964911452737E-4</v>
      </c>
      <c r="CY480" s="240">
        <f t="shared" ca="1" si="952"/>
        <v>-2.781599920254821E-4</v>
      </c>
      <c r="CZ480" s="240">
        <f t="shared" ca="1" si="953"/>
        <v>2.5607294430699966E-4</v>
      </c>
      <c r="DA480" s="240">
        <f t="shared" ca="1" si="954"/>
        <v>-2.21541842385673E-4</v>
      </c>
      <c r="DB480" s="240">
        <f t="shared" ca="1" si="955"/>
        <v>1.7624475070971053E-4</v>
      </c>
      <c r="DC480" s="240">
        <f t="shared" ca="1" si="956"/>
        <v>-1.2238291496548612E-4</v>
      </c>
      <c r="DD480" s="240">
        <f t="shared" ca="1" si="957"/>
        <v>6.2573790914587701E-5</v>
      </c>
      <c r="DE480" s="240">
        <f t="shared" ca="1" si="958"/>
        <v>2.7615280558834126E-7</v>
      </c>
      <c r="DF480" s="240">
        <f t="shared" ca="1" si="959"/>
        <v>-6.3112676675845052E-5</v>
      </c>
      <c r="DG480" s="240">
        <f t="shared" ca="1" si="960"/>
        <v>1.2288219332452186E-4</v>
      </c>
      <c r="DH480" s="240">
        <f t="shared" ca="1" si="961"/>
        <v>-1.7668015886525271E-4</v>
      </c>
      <c r="DI480" s="240">
        <f t="shared" ca="1" si="962"/>
        <v>2.2189222135620941E-4</v>
      </c>
      <c r="DJ480" s="240">
        <f t="shared" ca="1" si="963"/>
        <v>-2.5632126716721652E-4</v>
      </c>
      <c r="DK480" s="240">
        <f t="shared" ca="1" si="964"/>
        <v>2.7829419134224739E-4</v>
      </c>
      <c r="DL480" s="240">
        <f t="shared" ca="1" si="965"/>
        <v>-2.8674320337274578E-4</v>
      </c>
      <c r="DM480" s="240">
        <f t="shared" ca="1" si="966"/>
        <v>2.8125771726747174E-4</v>
      </c>
      <c r="DN480" s="240">
        <f t="shared" ca="1" si="967"/>
        <v>-2.6210430428254153E-4</v>
      </c>
      <c r="DO480" s="240">
        <f t="shared" ca="1" si="968"/>
        <v>2.3021373869401711E-4</v>
      </c>
      <c r="DP480" s="240">
        <f t="shared" ca="1" si="969"/>
        <v>-1.8713576613323083E-4</v>
      </c>
      <c r="DQ480" s="240">
        <f t="shared" ca="1" si="970"/>
        <v>1.3496379255115414E-4</v>
      </c>
      <c r="DR480" s="240">
        <f t="shared" ca="1" si="971"/>
        <v>-7.6233153607248042E-5</v>
      </c>
      <c r="DS480" s="240">
        <f t="shared" ca="1" si="972"/>
        <v>1.3797908157138619E-5</v>
      </c>
      <c r="DT480" s="240">
        <f t="shared" ca="1" si="973"/>
        <v>4.9307856849255686E-5</v>
      </c>
      <c r="DU480" s="240">
        <f t="shared" ca="1" si="974"/>
        <v>-1.1001747006806115E-4</v>
      </c>
      <c r="DV480" s="240">
        <f t="shared" ca="1" si="975"/>
        <v>1.6538070292444325E-4</v>
      </c>
      <c r="DW480" s="240">
        <f t="shared" ca="1" si="976"/>
        <v>-2.127071381532363E-4</v>
      </c>
      <c r="DX480" s="240">
        <f t="shared" ca="1" si="977"/>
        <v>2.4969691261658196E-4</v>
      </c>
      <c r="DY480" s="240">
        <f t="shared" ca="1" si="978"/>
        <v>-2.7455248085485134E-4</v>
      </c>
      <c r="DZ480" s="240">
        <f t="shared" ca="1" si="979"/>
        <v>2.8606596813830071E-4</v>
      </c>
      <c r="EA480" s="240">
        <f t="shared" ca="1" si="980"/>
        <v>-2.8367786803329496E-4</v>
      </c>
      <c r="EB480" s="240">
        <f t="shared" ca="1" si="981"/>
        <v>2.6750423203144815E-4</v>
      </c>
      <c r="EC480" s="240">
        <f t="shared" ca="1" si="982"/>
        <v>-2.3833102994151559E-4</v>
      </c>
      <c r="ED480" s="240">
        <f t="shared" ca="1" si="983"/>
        <v>1.9757595510497888E-4</v>
      </c>
      <c r="EE480" s="240">
        <f t="shared" ca="1" si="984"/>
        <v>-1.4721953053913433E-4</v>
      </c>
      <c r="EF480" s="240">
        <f t="shared" ca="1" si="985"/>
        <v>8.9708863955632813E-5</v>
      </c>
      <c r="EG480" s="240">
        <f t="shared" ca="1" si="986"/>
        <v>-2.7838728750561036E-5</v>
      </c>
      <c r="EH480" s="240">
        <f t="shared" ca="1" si="987"/>
        <v>-3.5384250076674469E-5</v>
      </c>
      <c r="EI480" s="240">
        <f t="shared" ca="1" si="988"/>
        <v>9.6887705089799381E-5</v>
      </c>
      <c r="EJ480" s="240">
        <f t="shared" ca="1" si="989"/>
        <v>-1.5368283038464999E-4</v>
      </c>
      <c r="EK480" s="240">
        <f t="shared" ca="1" si="990"/>
        <v>2.0300962482350699E-4</v>
      </c>
      <c r="EL480" s="240">
        <f t="shared" ca="1" si="991"/>
        <v>-2.4247101633258743E-4</v>
      </c>
      <c r="EM480" s="240">
        <f t="shared" ca="1" si="992"/>
        <v>2.7014934939311868E-4</v>
      </c>
      <c r="EN480" s="240">
        <f t="shared" ca="1" si="993"/>
        <v>-2.8469957493019267E-4</v>
      </c>
      <c r="EO480" s="240">
        <f t="shared" ca="1" si="994"/>
        <v>2.8541461396778227E-4</v>
      </c>
      <c r="EP480" s="240">
        <f t="shared" ca="1" si="995"/>
        <v>-2.7225971865478744E-4</v>
      </c>
      <c r="EQ480" s="240">
        <f t="shared" ca="1" si="996"/>
        <v>2.45874160862552E-4</v>
      </c>
      <c r="ER480" s="240">
        <f t="shared" ca="1" si="997"/>
        <v>-2.0754016629526907E-4</v>
      </c>
      <c r="ES480" s="240">
        <f t="shared" ca="1" si="998"/>
        <v>1.591206037831377E-4</v>
      </c>
      <c r="ET480" s="240">
        <f t="shared" ca="1" si="999"/>
        <v>-1.0296845779317993E-4</v>
      </c>
      <c r="EU480" s="240">
        <f t="shared" ca="1" si="1000"/>
        <v>4.181248340802254E-5</v>
      </c>
      <c r="EV480" s="240">
        <f t="shared" ca="1" si="1001"/>
        <v>2.1375399546348146E-5</v>
      </c>
      <c r="EW480" s="240">
        <f t="shared" ca="1" si="1002"/>
        <v>-8.3524529143615543E-5</v>
      </c>
      <c r="EX480" s="240">
        <f t="shared" ca="1" si="1003"/>
        <v>1.4161472244543388E-4</v>
      </c>
      <c r="EY480" s="240">
        <f t="shared" ca="1" si="1004"/>
        <v>-1.9282304352603467E-4</v>
      </c>
      <c r="EZ480" s="240">
        <f t="shared" ca="1" si="1005"/>
        <v>2.3466098613229473E-4</v>
      </c>
      <c r="FA480" s="240">
        <f t="shared" ca="1" si="1006"/>
        <v>-2.6509540448641563E-4</v>
      </c>
      <c r="FB480" s="240">
        <f t="shared" ca="1" si="1007"/>
        <v>2.8264731550933889E-4</v>
      </c>
      <c r="FC480" s="240">
        <f t="shared" ca="1" si="1008"/>
        <v>-2.8646377109785336E-4</v>
      </c>
      <c r="FD480" s="240">
        <f t="shared" ca="1" si="1009"/>
        <v>2.7635930776875227E-4</v>
      </c>
      <c r="FE480" s="240">
        <f t="shared" ca="1" si="1010"/>
        <v>-2.5282495939403738E-4</v>
      </c>
      <c r="FF480" s="240">
        <f t="shared" ca="1" si="1011"/>
        <v>2.170043950465822E-4</v>
      </c>
      <c r="FG480" s="240">
        <f t="shared" ca="1" si="1012"/>
        <v>-1.7063834155529544E-4</v>
      </c>
      <c r="FH480" s="240">
        <f t="shared" ca="1" si="1013"/>
        <v>1.1597999159691658E-4</v>
      </c>
      <c r="FI480" s="240">
        <f t="shared" ca="1" si="1014"/>
        <v>-5.5685508130629268E-5</v>
      </c>
      <c r="FJ480" s="240">
        <f t="shared" ca="1" si="1015"/>
        <v>-7.315053806250776E-6</v>
      </c>
      <c r="FK480" s="240">
        <f t="shared" ca="1" si="1016"/>
        <v>6.9960135290839974E-5</v>
      </c>
      <c r="FL480" s="240">
        <f t="shared" ca="1" si="1017"/>
        <v>-1.292054522358619E-4</v>
      </c>
      <c r="FM480" s="240">
        <f t="shared" ca="1" si="1018"/>
        <v>1.8217193462740413E-4</v>
      </c>
      <c r="FN480" s="240">
        <f t="shared" ca="1" si="1019"/>
        <v>-2.2628563706254435E-4</v>
      </c>
      <c r="FO480" s="240">
        <f t="shared" ca="1" si="1020"/>
        <v>2.5940282153068402E-4</v>
      </c>
      <c r="FP480" s="240">
        <f t="shared" ca="1" si="1021"/>
        <v>-2.79914133948442E-4</v>
      </c>
      <c r="FQ480" s="240">
        <f t="shared" ca="1" si="1022"/>
        <v>2.8682281191208666E-4</v>
      </c>
      <c r="FR480" s="240">
        <f t="shared" ca="1" si="1023"/>
        <v>-2.7979312310408549E-4</v>
      </c>
      <c r="FS480" s="240">
        <f t="shared" ca="1" si="1024"/>
        <v>2.5916668045349131E-4</v>
      </c>
      <c r="FT480" s="240">
        <f t="shared" ca="1" si="1025"/>
        <v>-2.2594584120287777E-4</v>
      </c>
      <c r="FU480" s="240">
        <f t="shared" ca="1" si="1026"/>
        <v>1.8174499661650646E-4</v>
      </c>
      <c r="FV480" s="240">
        <f t="shared" ca="1" si="1027"/>
        <v>-1.2871211944226392E-4</v>
      </c>
      <c r="FW480" s="240">
        <f t="shared" ca="1" si="1028"/>
        <v>6.9424381586674847E-5</v>
      </c>
      <c r="FX480" s="240">
        <f t="shared" ca="1" si="1029"/>
        <v>-6.7629145391888727E-6</v>
      </c>
      <c r="FY480" s="240">
        <f t="shared" ca="1" si="1030"/>
        <v>-5.6227201344364618E-5</v>
      </c>
      <c r="FZ480" s="240">
        <f t="shared" ca="1" si="1031"/>
        <v>1.164849147748075E-4</v>
      </c>
      <c r="GA480" s="240">
        <f t="shared" ca="1" si="1032"/>
        <v>-1.7108195758189215E-4</v>
      </c>
      <c r="GB480" s="240">
        <f t="shared" ca="1" si="1033"/>
        <v>2.1736514607281987E-4</v>
      </c>
      <c r="GC480" s="240">
        <f t="shared" ca="1" si="1034"/>
        <v>-2.5308531445688111E-4</v>
      </c>
      <c r="GD480" s="240">
        <f t="shared" ca="1" si="1035"/>
        <v>2.7650661472128054E-4</v>
      </c>
      <c r="GE480" s="240">
        <f t="shared" ca="1" si="1036"/>
        <v>-2.8649087144971228E-4</v>
      </c>
      <c r="GF480" s="240">
        <f t="shared" ca="1" si="1037"/>
        <v>2.8255289229887762E-4</v>
      </c>
      <c r="GG480" s="240">
        <f t="shared" ca="1" si="1038"/>
        <v>-2.6488404627941244E-4</v>
      </c>
      <c r="GH480" s="240">
        <f t="shared" ca="1" si="1039"/>
        <v>2.343429640372172E-4</v>
      </c>
      <c r="GI480" s="240">
        <f t="shared" ca="1" si="1040"/>
        <v>-1.9241381206189866E-4</v>
      </c>
      <c r="GJ480" s="240">
        <f t="shared" ca="1" si="1041"/>
        <v>1.4113416851801043E-4</v>
      </c>
      <c r="GK480" s="240">
        <f t="shared" ca="1" si="1042"/>
        <v>-8.2996005626604857E-5</v>
      </c>
      <c r="GL480" s="240">
        <f t="shared" ca="1" si="1043"/>
        <v>2.082459043112599E-5</v>
      </c>
      <c r="GM480" s="240">
        <f t="shared" ca="1" si="1044"/>
        <v>4.2358811144945594E-5</v>
      </c>
      <c r="GN480" s="240">
        <f t="shared" ca="1" si="1045"/>
        <v>-1.0348375495117247E-4</v>
      </c>
      <c r="GO480" s="240">
        <f t="shared" ca="1" si="1046"/>
        <v>1.5957982911554304E-4</v>
      </c>
      <c r="GP480" s="240">
        <f t="shared" ca="1" si="1047"/>
        <v>-2.079210034072676E-4</v>
      </c>
      <c r="GQ480" s="240">
        <f t="shared" ca="1" si="1048"/>
        <v>2.4615810269289603E-4</v>
      </c>
      <c r="GR480" s="240">
        <f t="shared" ca="1" si="1049"/>
        <v>-2.7243296684013635E-4</v>
      </c>
      <c r="GS480" s="240">
        <f t="shared" ca="1" si="1050"/>
        <v>2.854687493843787E-4</v>
      </c>
      <c r="GT480" s="240">
        <f t="shared" ca="1" si="1051"/>
        <v>-2.8463196682741113E-4</v>
      </c>
      <c r="GU480" s="240">
        <f t="shared" ca="1" si="1052"/>
        <v>2.6996328323674403E-4</v>
      </c>
      <c r="GV480" s="240">
        <f t="shared" ca="1" si="1053"/>
        <v>-2.4217553414516133E-4</v>
      </c>
      <c r="GW480" s="240">
        <f t="shared" ca="1" si="1054"/>
        <v>2.0261908578053845E-4</v>
      </c>
      <c r="GX480" s="240">
        <f t="shared" ca="1" si="1055"/>
        <v>-1.5321621301991829E-4</v>
      </c>
      <c r="GY480" s="240">
        <f t="shared" ca="1" si="1056"/>
        <v>9.6367685019404571E-5</v>
      </c>
      <c r="GZ480" s="240">
        <f t="shared" ca="1" si="1057"/>
        <v>-3.4836098060712114E-5</v>
      </c>
      <c r="HA480" s="240">
        <f t="shared" ca="1" si="1058"/>
        <v>-2.8388374859268666E-5</v>
      </c>
      <c r="HB480" s="240">
        <f t="shared" ca="1" si="1059"/>
        <v>9.0233293697753565E-5</v>
      </c>
      <c r="HC480" s="240">
        <f t="shared" ca="1" si="1060"/>
        <v>-1.476932588633122E-4</v>
      </c>
      <c r="HD480" s="240">
        <f t="shared" ca="1" si="1061"/>
        <v>1.9797596083277806E-4</v>
      </c>
      <c r="HE480" s="240">
        <f t="shared" ca="1" si="1062"/>
        <v>-2.386378744986202E-4</v>
      </c>
      <c r="HF480" s="240">
        <f t="shared" ca="1" si="1063"/>
        <v>2.6770300407956443E-4</v>
      </c>
      <c r="HG480" s="240">
        <f t="shared" ca="1" si="1064"/>
        <v>-2.8375890809766862E-4</v>
      </c>
      <c r="HH480" s="240">
        <f t="shared" ca="1" si="1065"/>
        <v>2.860253380170413E-4</v>
      </c>
      <c r="HI480" s="240">
        <f t="shared" ca="1" si="1066"/>
        <v>-2.7439215499876712E-4</v>
      </c>
      <c r="HJ480" s="240">
        <f t="shared" ca="1" si="1067"/>
        <v>2.4942468217926196E-4</v>
      </c>
      <c r="HK480" s="240">
        <f t="shared" ca="1" si="1068"/>
        <v>-2.1233623237422114E-4</v>
      </c>
      <c r="HL480" s="240">
        <f t="shared" ca="1" si="1069"/>
        <v>1.6492914624450586E-4</v>
      </c>
      <c r="HM480" s="240">
        <f t="shared" ca="1" si="1070"/>
        <v>-1.0950720621818018E-4</v>
      </c>
      <c r="HN480" s="240">
        <f t="shared" ca="1" si="1071"/>
        <v>4.8763682478788185E-5</v>
      </c>
      <c r="HO480" s="240">
        <f t="shared" ca="1" si="1072"/>
        <v>1.4349548492027819E-5</v>
      </c>
      <c r="HP480" s="240">
        <f t="shared" ca="1" si="1073"/>
        <v>-7.6765452536313613E-5</v>
      </c>
      <c r="HQ480" s="240">
        <f t="shared" ca="1" si="1074"/>
        <v>1.3545088261407797E-4</v>
      </c>
      <c r="HR480" s="240">
        <f t="shared" ca="1" si="1075"/>
        <v>-1.8755397682799609E-4</v>
      </c>
      <c r="HS480" s="240">
        <f t="shared" ca="1" si="1076"/>
        <v>2.3054274676246789E-4</v>
      </c>
      <c r="HT480" s="240">
        <f t="shared" ca="1" si="1077"/>
        <v>-2.6232812133415083E-4</v>
      </c>
      <c r="HU480" s="240">
        <f t="shared" ca="1" si="1078"/>
        <v>2.8136546674700612E-4</v>
      </c>
      <c r="HV480" s="240">
        <f t="shared" ca="1" si="1079"/>
        <v>-2.8672964911452678E-4</v>
      </c>
      <c r="HW480" s="240">
        <f t="shared" ca="1" si="1080"/>
        <v>2.7815999202547592E-4</v>
      </c>
      <c r="HX480" s="240">
        <f t="shared" ca="1" si="1081"/>
        <v>-2.5607294430698817E-4</v>
      </c>
      <c r="HY480" s="240">
        <f t="shared" ca="1" si="1082"/>
        <v>2.2154184238565677E-4</v>
      </c>
      <c r="HZ480" s="240">
        <f t="shared" ca="1" si="1083"/>
        <v>-1.7624475070970321E-4</v>
      </c>
      <c r="IA480" s="240">
        <f t="shared" ca="1" si="1084"/>
        <v>1.2238291496547769E-4</v>
      </c>
      <c r="IB480" s="240">
        <f t="shared" ca="1" si="1085"/>
        <v>-6.2573790914578648E-5</v>
      </c>
      <c r="IC480" s="240">
        <f t="shared" ca="1" si="1086"/>
        <v>-2.7615280559763829E-7</v>
      </c>
      <c r="ID480" s="240">
        <f t="shared" ca="1" si="1087"/>
        <v>6.3112676675854091E-5</v>
      </c>
      <c r="IE480" s="240">
        <f t="shared" ca="1" si="1088"/>
        <v>2.4676940659985484E-4</v>
      </c>
      <c r="IF480" s="240">
        <f t="shared" ca="1" si="1089"/>
        <v>1.7668015886524715E-4</v>
      </c>
      <c r="IG480" s="240">
        <f t="shared" ca="1" si="1090"/>
        <v>-2.2189222135620497E-4</v>
      </c>
      <c r="IH480" s="240">
        <f t="shared" ca="1" si="1091"/>
        <v>2.5632126716721338E-4</v>
      </c>
      <c r="II480" s="240">
        <f t="shared" ca="1" si="1092"/>
        <v>-2.7829419134225362E-4</v>
      </c>
      <c r="IJ480" s="240">
        <f t="shared" ca="1" si="1093"/>
        <v>2.8674320337274638E-4</v>
      </c>
      <c r="IK480" s="240">
        <f t="shared" ca="1" si="1094"/>
        <v>-2.8125771726746676E-4</v>
      </c>
      <c r="IL480" s="240">
        <f t="shared" ca="1" si="1095"/>
        <v>2.6210430428253773E-4</v>
      </c>
      <c r="IM480" s="240">
        <f t="shared" ca="1" si="1096"/>
        <v>-2.3021373869401161E-4</v>
      </c>
      <c r="IN480" s="240">
        <f t="shared" ca="1" si="1097"/>
        <v>1.8713576613322384E-4</v>
      </c>
      <c r="IO480" s="240">
        <f t="shared" ca="1" si="1098"/>
        <v>-1.3496379255114596E-4</v>
      </c>
      <c r="IP480" s="240">
        <f t="shared" ca="1" si="1099"/>
        <v>7.623315360723907E-5</v>
      </c>
      <c r="IQ480" s="240">
        <f t="shared" ca="1" si="1100"/>
        <v>-1.3797908157129376E-5</v>
      </c>
      <c r="IR480" s="240">
        <f t="shared" ca="1" si="1101"/>
        <v>-4.9307856849264834E-5</v>
      </c>
      <c r="IS480" s="240">
        <f t="shared" ca="1" si="1102"/>
        <v>1.1001747006805463E-4</v>
      </c>
      <c r="IT480" s="240">
        <f t="shared" ca="1" si="1103"/>
        <v>-1.6538070292443751E-4</v>
      </c>
      <c r="IU480" s="240">
        <f t="shared" ca="1" si="1104"/>
        <v>2.1270713815323158E-4</v>
      </c>
      <c r="IV480" s="240">
        <f t="shared" ca="1" si="1105"/>
        <v>-2.4969691261659453E-4</v>
      </c>
      <c r="IW480" s="240">
        <f t="shared" ca="1" si="1106"/>
        <v>2.7455248085485876E-4</v>
      </c>
      <c r="IX480" s="240">
        <f t="shared" ca="1" si="1107"/>
        <v>-2.8606596813830255E-4</v>
      </c>
      <c r="IY480" s="240">
        <f t="shared" ca="1" si="1108"/>
        <v>2.8367786803329355E-4</v>
      </c>
      <c r="IZ480" s="240">
        <f t="shared" ca="1" si="1109"/>
        <v>-2.6750423203144484E-4</v>
      </c>
      <c r="JA480" s="240">
        <f t="shared" ca="1" si="1110"/>
        <v>2.3833102994151042E-4</v>
      </c>
      <c r="JB480" s="240">
        <f t="shared" ca="1" si="1111"/>
        <v>-1.9757595510497215E-4</v>
      </c>
    </row>
    <row r="481" spans="2:262">
      <c r="B481" s="248">
        <v>120</v>
      </c>
      <c r="C481" s="247">
        <f t="shared" si="1112"/>
        <v>2.3437500000000016E-3</v>
      </c>
      <c r="D481" s="244">
        <f t="shared" ca="1" si="855"/>
        <v>11.573854727061516</v>
      </c>
      <c r="E481" s="243">
        <f ca="1">DV361</f>
        <v>-0.42614527293848514</v>
      </c>
      <c r="F481" s="242">
        <v>120</v>
      </c>
      <c r="G481" s="240">
        <f t="shared" ca="1" si="856"/>
        <v>1.321656322579659E-4</v>
      </c>
      <c r="H481" s="240">
        <f t="shared" ca="1" si="857"/>
        <v>-7.4383059527648242E-5</v>
      </c>
      <c r="I481" s="240">
        <f t="shared" ca="1" si="858"/>
        <v>1.374198753418312E-5</v>
      </c>
      <c r="J481" s="240">
        <f t="shared" ca="1" si="859"/>
        <v>4.7427181333624716E-5</v>
      </c>
      <c r="K481" s="240">
        <f t="shared" ca="1" si="860"/>
        <v>-1.0677375022025108E-4</v>
      </c>
      <c r="L481" s="240">
        <f t="shared" ca="1" si="861"/>
        <v>1.6201706376532313E-4</v>
      </c>
      <c r="M481" s="240">
        <f t="shared" ca="1" si="862"/>
        <v>-2.1103415241010895E-4</v>
      </c>
      <c r="N481" s="240">
        <f t="shared" ca="1" si="863"/>
        <v>2.5194131692709047E-4</v>
      </c>
      <c r="O481" s="240">
        <f t="shared" ca="1" si="864"/>
        <v>-2.8316651792488224E-4</v>
      </c>
      <c r="P481" s="240">
        <f t="shared" ca="1" si="865"/>
        <v>3.0350978844043364E-4</v>
      </c>
      <c r="Q481" s="240">
        <f t="shared" ca="1" si="866"/>
        <v>-3.1218934799646957E-4</v>
      </c>
      <c r="R481" s="240">
        <f t="shared" ca="1" si="867"/>
        <v>3.088716459868042E-4</v>
      </c>
      <c r="S481" s="240">
        <f t="shared" ca="1" si="868"/>
        <v>-2.9368417983908102E-4</v>
      </c>
      <c r="T481" s="240">
        <f t="shared" ca="1" si="869"/>
        <v>2.672105953601268E-4</v>
      </c>
      <c r="U481" s="241">
        <f t="shared" ca="1" si="870"/>
        <v>-2.304682575549123E-4</v>
      </c>
      <c r="V481" s="240">
        <f t="shared" ca="1" si="871"/>
        <v>1.8486915385994905E-4</v>
      </c>
      <c r="W481" s="240">
        <f t="shared" ca="1" si="872"/>
        <v>-1.3216563225796363E-4</v>
      </c>
      <c r="X481" s="240">
        <f t="shared" ca="1" si="873"/>
        <v>7.4383059527647144E-5</v>
      </c>
      <c r="Y481" s="240">
        <f t="shared" ca="1" si="874"/>
        <v>-1.3741987534181439E-5</v>
      </c>
      <c r="Z481" s="240">
        <f t="shared" ca="1" si="875"/>
        <v>-4.7427181333625285E-5</v>
      </c>
      <c r="AA481" s="240">
        <f t="shared" ca="1" si="876"/>
        <v>1.0677375022025265E-4</v>
      </c>
      <c r="AB481" s="240">
        <f t="shared" ca="1" si="877"/>
        <v>-1.6201706376532457E-4</v>
      </c>
      <c r="AC481" s="240">
        <f t="shared" ca="1" si="878"/>
        <v>2.1103415241011101E-4</v>
      </c>
      <c r="AD481" s="240">
        <f t="shared" ca="1" si="879"/>
        <v>-2.519413169270928E-4</v>
      </c>
      <c r="AE481" s="240">
        <f t="shared" ca="1" si="880"/>
        <v>2.8316651792488251E-4</v>
      </c>
      <c r="AF481" s="240">
        <f t="shared" ca="1" si="881"/>
        <v>-3.0350978844043402E-4</v>
      </c>
      <c r="AG481" s="240">
        <f t="shared" ca="1" si="882"/>
        <v>3.1218934799646968E-4</v>
      </c>
      <c r="AH481" s="240">
        <f t="shared" ca="1" si="883"/>
        <v>-3.0887164598680393E-4</v>
      </c>
      <c r="AI481" s="240">
        <f t="shared" ca="1" si="884"/>
        <v>2.9368417983907967E-4</v>
      </c>
      <c r="AJ481" s="240">
        <f t="shared" ca="1" si="885"/>
        <v>-2.6721059536012701E-4</v>
      </c>
      <c r="AK481" s="240">
        <f t="shared" ca="1" si="886"/>
        <v>2.3046825755491121E-4</v>
      </c>
      <c r="AL481" s="240">
        <f t="shared" ca="1" si="887"/>
        <v>-1.848691538599477E-4</v>
      </c>
      <c r="AM481" s="240">
        <f t="shared" ca="1" si="888"/>
        <v>1.3216563225796211E-4</v>
      </c>
      <c r="AN481" s="240">
        <f t="shared" ca="1" si="889"/>
        <v>-7.4383059527643336E-5</v>
      </c>
      <c r="AO481" s="240">
        <f t="shared" ca="1" si="890"/>
        <v>1.3741987534181981E-5</v>
      </c>
      <c r="AP481" s="240">
        <f t="shared" ca="1" si="891"/>
        <v>4.7427181333626939E-5</v>
      </c>
      <c r="AQ481" s="240">
        <f t="shared" ca="1" si="892"/>
        <v>-1.0677375022025424E-4</v>
      </c>
      <c r="AR481" s="240">
        <f t="shared" ca="1" si="893"/>
        <v>1.62017063765326E-4</v>
      </c>
      <c r="AS481" s="240">
        <f t="shared" ca="1" si="894"/>
        <v>-2.1103415241011225E-4</v>
      </c>
      <c r="AT481" s="240">
        <f t="shared" ca="1" si="895"/>
        <v>2.5194131692709117E-4</v>
      </c>
      <c r="AU481" s="240">
        <f t="shared" ca="1" si="896"/>
        <v>-2.8316651792488327E-4</v>
      </c>
      <c r="AV481" s="240">
        <f t="shared" ca="1" si="897"/>
        <v>3.0350978844043445E-4</v>
      </c>
      <c r="AW481" s="240">
        <f t="shared" ca="1" si="898"/>
        <v>-3.1218934799646974E-4</v>
      </c>
      <c r="AX481" s="240">
        <f t="shared" ca="1" si="899"/>
        <v>3.0887164598680371E-4</v>
      </c>
      <c r="AY481" s="240">
        <f t="shared" ca="1" si="900"/>
        <v>-2.9368417983907907E-4</v>
      </c>
      <c r="AZ481" s="240">
        <f t="shared" ca="1" si="901"/>
        <v>2.6721059536012387E-4</v>
      </c>
      <c r="BA481" s="240">
        <f t="shared" ca="1" si="902"/>
        <v>-2.3046825755490704E-4</v>
      </c>
      <c r="BB481" s="240">
        <f t="shared" ca="1" si="903"/>
        <v>1.8486915385994277E-4</v>
      </c>
      <c r="BC481" s="240">
        <f t="shared" ca="1" si="904"/>
        <v>-1.3216563225796458E-4</v>
      </c>
      <c r="BD481" s="240">
        <f t="shared" ca="1" si="905"/>
        <v>7.4383059527646046E-5</v>
      </c>
      <c r="BE481" s="240">
        <f t="shared" ca="1" si="906"/>
        <v>-1.3741987534180274E-5</v>
      </c>
      <c r="BF481" s="240">
        <f t="shared" ca="1" si="907"/>
        <v>-4.7427181333628592E-5</v>
      </c>
      <c r="BG481" s="240">
        <f t="shared" ca="1" si="908"/>
        <v>1.0677375022025583E-4</v>
      </c>
      <c r="BH481" s="240">
        <f t="shared" ca="1" si="909"/>
        <v>-1.6201706376532747E-4</v>
      </c>
      <c r="BI481" s="240">
        <f t="shared" ca="1" si="910"/>
        <v>2.110341524101135E-4</v>
      </c>
      <c r="BJ481" s="240">
        <f t="shared" ca="1" si="911"/>
        <v>-2.519413169270948E-4</v>
      </c>
      <c r="BK481" s="240">
        <f t="shared" ca="1" si="912"/>
        <v>2.8316651792488582E-4</v>
      </c>
      <c r="BL481" s="240">
        <f t="shared" ca="1" si="913"/>
        <v>-3.0350978844043592E-4</v>
      </c>
      <c r="BM481" s="240">
        <f t="shared" ca="1" si="914"/>
        <v>3.1218934799646963E-4</v>
      </c>
      <c r="BN481" s="240">
        <f t="shared" ca="1" si="915"/>
        <v>-3.0887164598680415E-4</v>
      </c>
      <c r="BO481" s="240">
        <f t="shared" ca="1" si="916"/>
        <v>2.9368417983908005E-4</v>
      </c>
      <c r="BP481" s="240">
        <f t="shared" ca="1" si="917"/>
        <v>-2.6721059536012528E-4</v>
      </c>
      <c r="BQ481" s="240">
        <f t="shared" ca="1" si="918"/>
        <v>2.3046825755490891E-4</v>
      </c>
      <c r="BR481" s="240">
        <f t="shared" ca="1" si="919"/>
        <v>-1.8486915385994499E-4</v>
      </c>
      <c r="BS481" s="240">
        <f t="shared" ca="1" si="920"/>
        <v>1.3216563225795905E-4</v>
      </c>
      <c r="BT481" s="240">
        <f t="shared" ca="1" si="921"/>
        <v>-7.4383059527640056E-5</v>
      </c>
      <c r="BU481" s="240">
        <f t="shared" ca="1" si="922"/>
        <v>1.3741987534174175E-5</v>
      </c>
      <c r="BV481" s="240">
        <f t="shared" ca="1" si="923"/>
        <v>4.7427181333634637E-5</v>
      </c>
      <c r="BW481" s="240">
        <f t="shared" ca="1" si="924"/>
        <v>-1.0677375022026157E-4</v>
      </c>
      <c r="BX481" s="240">
        <f t="shared" ca="1" si="925"/>
        <v>1.6201706376532508E-4</v>
      </c>
      <c r="BY481" s="240">
        <f t="shared" ca="1" si="926"/>
        <v>-2.1103415241011147E-4</v>
      </c>
      <c r="BZ481" s="240">
        <f t="shared" ca="1" si="927"/>
        <v>2.5194131692709312E-4</v>
      </c>
      <c r="CA481" s="240">
        <f t="shared" ca="1" si="928"/>
        <v>-2.8316651792488468E-4</v>
      </c>
      <c r="CB481" s="240">
        <f t="shared" ca="1" si="929"/>
        <v>3.0350978844043527E-4</v>
      </c>
      <c r="CC481" s="240">
        <f t="shared" ca="1" si="930"/>
        <v>-3.121893479964699E-4</v>
      </c>
      <c r="CD481" s="240">
        <f t="shared" ca="1" si="931"/>
        <v>3.0887164598680317E-4</v>
      </c>
      <c r="CE481" s="240">
        <f t="shared" ca="1" si="932"/>
        <v>-2.9368417983907799E-4</v>
      </c>
      <c r="CF481" s="240">
        <f t="shared" ca="1" si="933"/>
        <v>2.6721059536012213E-4</v>
      </c>
      <c r="CG481" s="240">
        <f t="shared" ca="1" si="934"/>
        <v>-2.3046825755490476E-4</v>
      </c>
      <c r="CH481" s="240">
        <f t="shared" ca="1" si="935"/>
        <v>1.8486915385994721E-4</v>
      </c>
      <c r="CI481" s="240">
        <f t="shared" ca="1" si="936"/>
        <v>-1.3216563225796157E-4</v>
      </c>
      <c r="CJ481" s="240">
        <f t="shared" ca="1" si="937"/>
        <v>7.4383059527642766E-5</v>
      </c>
      <c r="CK481" s="240">
        <f t="shared" ca="1" si="938"/>
        <v>-1.374198753417694E-5</v>
      </c>
      <c r="CL481" s="240">
        <f t="shared" ca="1" si="939"/>
        <v>-4.7427181333631953E-5</v>
      </c>
      <c r="CM481" s="240">
        <f t="shared" ca="1" si="940"/>
        <v>1.0677375022025899E-4</v>
      </c>
      <c r="CN481" s="240">
        <f t="shared" ca="1" si="941"/>
        <v>-1.6201706376533034E-4</v>
      </c>
      <c r="CO481" s="240">
        <f t="shared" ca="1" si="942"/>
        <v>2.1103415241010943E-4</v>
      </c>
      <c r="CP481" s="240">
        <f t="shared" ca="1" si="943"/>
        <v>-2.5194131692709675E-4</v>
      </c>
      <c r="CQ481" s="240">
        <f t="shared" ca="1" si="944"/>
        <v>2.8316651792488349E-4</v>
      </c>
      <c r="CR481" s="240">
        <f t="shared" ca="1" si="945"/>
        <v>-3.0350978844043673E-4</v>
      </c>
      <c r="CS481" s="240">
        <f t="shared" ca="1" si="946"/>
        <v>3.1218934799646974E-4</v>
      </c>
      <c r="CT481" s="240">
        <f t="shared" ca="1" si="947"/>
        <v>-3.088716459868023E-4</v>
      </c>
      <c r="CU481" s="240">
        <f t="shared" ca="1" si="948"/>
        <v>2.9368417983907891E-4</v>
      </c>
      <c r="CV481" s="240">
        <f t="shared" ca="1" si="949"/>
        <v>-2.6721059536011894E-4</v>
      </c>
      <c r="CW481" s="240">
        <f t="shared" ca="1" si="950"/>
        <v>2.3046825755490663E-4</v>
      </c>
      <c r="CX481" s="240">
        <f t="shared" ca="1" si="951"/>
        <v>-1.848691538599351E-4</v>
      </c>
      <c r="CY481" s="240">
        <f t="shared" ca="1" si="952"/>
        <v>1.3216563225795598E-4</v>
      </c>
      <c r="CZ481" s="240">
        <f t="shared" ca="1" si="953"/>
        <v>-7.438305952764545E-5</v>
      </c>
      <c r="DA481" s="240">
        <f t="shared" ca="1" si="954"/>
        <v>1.3741987534170814E-5</v>
      </c>
      <c r="DB481" s="240">
        <f t="shared" ca="1" si="955"/>
        <v>4.7427181333629216E-5</v>
      </c>
      <c r="DC481" s="240">
        <f t="shared" ca="1" si="956"/>
        <v>-1.0677375022026475E-4</v>
      </c>
      <c r="DD481" s="240">
        <f t="shared" ca="1" si="957"/>
        <v>1.6201706376532801E-4</v>
      </c>
      <c r="DE481" s="240">
        <f t="shared" ca="1" si="958"/>
        <v>-2.1103415241012047E-4</v>
      </c>
      <c r="DF481" s="240">
        <f t="shared" ca="1" si="959"/>
        <v>2.5194131692709513E-4</v>
      </c>
      <c r="DG481" s="240">
        <f t="shared" ca="1" si="960"/>
        <v>-2.8316651792488983E-4</v>
      </c>
      <c r="DH481" s="240">
        <f t="shared" ca="1" si="961"/>
        <v>3.0350978844043602E-4</v>
      </c>
      <c r="DI481" s="240">
        <f t="shared" ca="1" si="962"/>
        <v>-3.1218934799646963E-4</v>
      </c>
      <c r="DJ481" s="240">
        <f t="shared" ca="1" si="963"/>
        <v>3.0887164598680263E-4</v>
      </c>
      <c r="DK481" s="240">
        <f t="shared" ca="1" si="964"/>
        <v>-2.9368417983907983E-4</v>
      </c>
      <c r="DL481" s="240">
        <f t="shared" ca="1" si="965"/>
        <v>2.672105953601204E-4</v>
      </c>
      <c r="DM481" s="240">
        <f t="shared" ca="1" si="966"/>
        <v>-2.304682575549085E-4</v>
      </c>
      <c r="DN481" s="240">
        <f t="shared" ca="1" si="967"/>
        <v>1.8486915385993732E-4</v>
      </c>
      <c r="DO481" s="240">
        <f t="shared" ca="1" si="968"/>
        <v>-1.3216563225795851E-4</v>
      </c>
      <c r="DP481" s="240">
        <f t="shared" ca="1" si="969"/>
        <v>7.4383059527630854E-5</v>
      </c>
      <c r="DQ481" s="240">
        <f t="shared" ca="1" si="970"/>
        <v>-1.3741987534173552E-5</v>
      </c>
      <c r="DR481" s="240">
        <f t="shared" ca="1" si="971"/>
        <v>-4.7427181333644069E-5</v>
      </c>
      <c r="DS481" s="240">
        <f t="shared" ca="1" si="972"/>
        <v>1.0677375022026215E-4</v>
      </c>
      <c r="DT481" s="240">
        <f t="shared" ca="1" si="973"/>
        <v>-1.6201706376532562E-4</v>
      </c>
      <c r="DU481" s="240">
        <f t="shared" ca="1" si="974"/>
        <v>2.1103415241011846E-4</v>
      </c>
      <c r="DV481" s="240">
        <f t="shared" ca="1" si="975"/>
        <v>-2.519413169270935E-4</v>
      </c>
      <c r="DW481" s="240">
        <f t="shared" ca="1" si="976"/>
        <v>2.8316651792488864E-4</v>
      </c>
      <c r="DX481" s="240">
        <f t="shared" ca="1" si="977"/>
        <v>-3.0350978844043543E-4</v>
      </c>
      <c r="DY481" s="240">
        <f t="shared" ca="1" si="978"/>
        <v>3.1218934799647033E-4</v>
      </c>
      <c r="DZ481" s="240">
        <f t="shared" ca="1" si="979"/>
        <v>-3.0887164598680306E-4</v>
      </c>
      <c r="EA481" s="240">
        <f t="shared" ca="1" si="980"/>
        <v>2.9368417983907473E-4</v>
      </c>
      <c r="EB481" s="240">
        <f t="shared" ca="1" si="981"/>
        <v>-2.6721059536012181E-4</v>
      </c>
      <c r="EC481" s="240">
        <f t="shared" ca="1" si="982"/>
        <v>2.3046825755489839E-4</v>
      </c>
      <c r="ED481" s="240">
        <f t="shared" ca="1" si="983"/>
        <v>-1.8486915385993954E-4</v>
      </c>
      <c r="EE481" s="240">
        <f t="shared" ca="1" si="984"/>
        <v>1.32165632257961E-4</v>
      </c>
      <c r="EF481" s="240">
        <f t="shared" ca="1" si="985"/>
        <v>-7.4383059527633537E-5</v>
      </c>
      <c r="EG481" s="240">
        <f t="shared" ca="1" si="986"/>
        <v>1.3741987534176316E-5</v>
      </c>
      <c r="EH481" s="240">
        <f t="shared" ca="1" si="987"/>
        <v>4.7427181333641331E-5</v>
      </c>
      <c r="EI481" s="240">
        <f t="shared" ca="1" si="988"/>
        <v>-1.0677375022025958E-4</v>
      </c>
      <c r="EJ481" s="240">
        <f t="shared" ca="1" si="989"/>
        <v>1.6201706376533847E-4</v>
      </c>
      <c r="EK481" s="240">
        <f t="shared" ca="1" si="990"/>
        <v>-2.110341524101164E-4</v>
      </c>
      <c r="EL481" s="240">
        <f t="shared" ca="1" si="991"/>
        <v>2.5194131692710239E-4</v>
      </c>
      <c r="EM481" s="240">
        <f t="shared" ca="1" si="992"/>
        <v>-2.831665179248875E-4</v>
      </c>
      <c r="EN481" s="240">
        <f t="shared" ca="1" si="993"/>
        <v>3.0350978844043895E-4</v>
      </c>
      <c r="EO481" s="240">
        <f t="shared" ca="1" si="994"/>
        <v>-3.1218934799647022E-4</v>
      </c>
      <c r="EP481" s="240">
        <f t="shared" ca="1" si="995"/>
        <v>3.0887164598680355E-4</v>
      </c>
      <c r="EQ481" s="240">
        <f t="shared" ca="1" si="996"/>
        <v>-2.936841798390756E-4</v>
      </c>
      <c r="ER481" s="240">
        <f t="shared" ca="1" si="997"/>
        <v>2.6721059536012322E-4</v>
      </c>
      <c r="ES481" s="240">
        <f t="shared" ca="1" si="998"/>
        <v>-2.3046825755490021E-4</v>
      </c>
      <c r="ET481" s="240">
        <f t="shared" ca="1" si="999"/>
        <v>1.8486915385994176E-4</v>
      </c>
      <c r="EU481" s="240">
        <f t="shared" ca="1" si="1000"/>
        <v>-1.3216563225794739E-4</v>
      </c>
      <c r="EV481" s="240">
        <f t="shared" ca="1" si="1001"/>
        <v>7.4383059527636193E-5</v>
      </c>
      <c r="EW481" s="240">
        <f t="shared" ca="1" si="1002"/>
        <v>-1.3741987534161327E-5</v>
      </c>
      <c r="EX481" s="240">
        <f t="shared" ca="1" si="1003"/>
        <v>-4.7427181333638594E-5</v>
      </c>
      <c r="EY481" s="240">
        <f t="shared" ca="1" si="1004"/>
        <v>1.0677375022027368E-4</v>
      </c>
      <c r="EZ481" s="240">
        <f t="shared" ca="1" si="1005"/>
        <v>-1.6201706376533609E-4</v>
      </c>
      <c r="FA481" s="240">
        <f t="shared" ca="1" si="1006"/>
        <v>2.1103415241011439E-4</v>
      </c>
      <c r="FB481" s="240">
        <f t="shared" ca="1" si="1007"/>
        <v>-2.5194131692710077E-4</v>
      </c>
      <c r="FC481" s="240">
        <f t="shared" ca="1" si="1008"/>
        <v>2.8316651792488631E-4</v>
      </c>
      <c r="FD481" s="240">
        <f t="shared" ca="1" si="1009"/>
        <v>-3.035097884404383E-4</v>
      </c>
      <c r="FE481" s="240">
        <f t="shared" ca="1" si="1010"/>
        <v>3.1218934799647006E-4</v>
      </c>
      <c r="FF481" s="240">
        <f t="shared" ca="1" si="1011"/>
        <v>-3.0887164598680122E-4</v>
      </c>
      <c r="FG481" s="240">
        <f t="shared" ca="1" si="1012"/>
        <v>2.9368417983907658E-4</v>
      </c>
      <c r="FH481" s="240">
        <f t="shared" ca="1" si="1013"/>
        <v>-2.6721059536011541E-4</v>
      </c>
      <c r="FI481" s="240">
        <f t="shared" ca="1" si="1014"/>
        <v>2.304682575549021E-4</v>
      </c>
      <c r="FJ481" s="240">
        <f t="shared" ca="1" si="1015"/>
        <v>-1.8486915385994399E-4</v>
      </c>
      <c r="FK481" s="240">
        <f t="shared" ca="1" si="1016"/>
        <v>1.3216563225794989E-4</v>
      </c>
      <c r="FL481" s="240">
        <f t="shared" ca="1" si="1017"/>
        <v>-7.4383059527638904E-5</v>
      </c>
      <c r="FM481" s="240">
        <f t="shared" ca="1" si="1018"/>
        <v>1.3741987534164065E-5</v>
      </c>
      <c r="FN481" s="240">
        <f t="shared" ca="1" si="1019"/>
        <v>4.7427181333635856E-5</v>
      </c>
      <c r="FO481" s="240">
        <f t="shared" ca="1" si="1020"/>
        <v>-1.0677375022027108E-4</v>
      </c>
      <c r="FP481" s="240">
        <f t="shared" ca="1" si="1021"/>
        <v>1.6201706376533376E-4</v>
      </c>
      <c r="FQ481" s="240">
        <f t="shared" ca="1" si="1022"/>
        <v>-2.1103415241012548E-4</v>
      </c>
      <c r="FR481" s="240">
        <f t="shared" ca="1" si="1023"/>
        <v>2.5194131692709914E-4</v>
      </c>
      <c r="FS481" s="240">
        <f t="shared" ca="1" si="1024"/>
        <v>-2.831665179248927E-4</v>
      </c>
      <c r="FT481" s="240">
        <f t="shared" ca="1" si="1025"/>
        <v>3.0350978844043765E-4</v>
      </c>
      <c r="FU481" s="240">
        <f t="shared" ca="1" si="1026"/>
        <v>-3.1218934799646995E-4</v>
      </c>
      <c r="FV481" s="240">
        <f t="shared" ca="1" si="1027"/>
        <v>3.0887164598680165E-4</v>
      </c>
      <c r="FW481" s="240">
        <f t="shared" ca="1" si="1028"/>
        <v>-2.9368417983907755E-4</v>
      </c>
      <c r="FX481" s="240">
        <f t="shared" ca="1" si="1029"/>
        <v>2.6721059536012609E-4</v>
      </c>
      <c r="FY481" s="240">
        <f t="shared" ca="1" si="1030"/>
        <v>-2.3046825755490395E-4</v>
      </c>
      <c r="FZ481" s="240">
        <f t="shared" ca="1" si="1031"/>
        <v>1.848691538599319E-4</v>
      </c>
      <c r="GA481" s="240">
        <f t="shared" ca="1" si="1032"/>
        <v>-1.3216563225793631E-4</v>
      </c>
      <c r="GB481" s="240">
        <f t="shared" ca="1" si="1033"/>
        <v>7.438305952764156E-5</v>
      </c>
      <c r="GC481" s="240">
        <f t="shared" ca="1" si="1034"/>
        <v>-1.374198753416683E-5</v>
      </c>
      <c r="GD481" s="240">
        <f t="shared" ca="1" si="1035"/>
        <v>-4.742718133365071E-5</v>
      </c>
      <c r="GE481" s="240">
        <f t="shared" ca="1" si="1036"/>
        <v>1.0677375022028518E-4</v>
      </c>
      <c r="GF481" s="240">
        <f t="shared" ca="1" si="1037"/>
        <v>-1.6201706376533137E-4</v>
      </c>
      <c r="GG481" s="240">
        <f t="shared" ca="1" si="1038"/>
        <v>2.1103415241012345E-4</v>
      </c>
      <c r="GH481" s="240">
        <f t="shared" ca="1" si="1039"/>
        <v>-2.5194131692710803E-4</v>
      </c>
      <c r="GI481" s="240">
        <f t="shared" ca="1" si="1040"/>
        <v>2.8316651792488398E-4</v>
      </c>
      <c r="GJ481" s="240">
        <f t="shared" ca="1" si="1041"/>
        <v>-3.03509788440437E-4</v>
      </c>
      <c r="GK481" s="240">
        <f t="shared" ca="1" si="1042"/>
        <v>3.121893479964706E-4</v>
      </c>
      <c r="GL481" s="240">
        <f t="shared" ca="1" si="1043"/>
        <v>-3.0887164598679938E-4</v>
      </c>
      <c r="GM481" s="240">
        <f t="shared" ca="1" si="1044"/>
        <v>2.9368417983907847E-4</v>
      </c>
      <c r="GN481" s="240">
        <f t="shared" ca="1" si="1045"/>
        <v>-2.6721059536011829E-4</v>
      </c>
      <c r="GO481" s="240">
        <f t="shared" ca="1" si="1046"/>
        <v>2.3046825755489381E-4</v>
      </c>
      <c r="GP481" s="240">
        <f t="shared" ca="1" si="1047"/>
        <v>-1.8486915385991978E-4</v>
      </c>
      <c r="GQ481" s="240">
        <f t="shared" ca="1" si="1048"/>
        <v>1.321656322579549E-4</v>
      </c>
      <c r="GR481" s="240">
        <f t="shared" ca="1" si="1049"/>
        <v>-7.4383059527626991E-5</v>
      </c>
      <c r="GS481" s="240">
        <f t="shared" ca="1" si="1050"/>
        <v>1.3741987534151841E-5</v>
      </c>
      <c r="GT481" s="240">
        <f t="shared" ca="1" si="1051"/>
        <v>4.7427181333630435E-5</v>
      </c>
      <c r="GU481" s="240">
        <f t="shared" ca="1" si="1052"/>
        <v>-1.067737502202659E-4</v>
      </c>
      <c r="GV481" s="240">
        <f t="shared" ca="1" si="1053"/>
        <v>1.6201706376534419E-4</v>
      </c>
      <c r="GW481" s="240">
        <f t="shared" ca="1" si="1054"/>
        <v>-2.1103415241013453E-4</v>
      </c>
      <c r="GX481" s="240">
        <f t="shared" ca="1" si="1055"/>
        <v>2.5194131692709589E-4</v>
      </c>
      <c r="GY481" s="240">
        <f t="shared" ca="1" si="1056"/>
        <v>-2.8316651792489037E-4</v>
      </c>
      <c r="GZ481" s="240">
        <f t="shared" ca="1" si="1057"/>
        <v>3.0350978844044058E-4</v>
      </c>
      <c r="HA481" s="240">
        <f t="shared" ca="1" si="1058"/>
        <v>-3.1218934799646968E-4</v>
      </c>
      <c r="HB481" s="240">
        <f t="shared" ca="1" si="1059"/>
        <v>3.0887164598680252E-4</v>
      </c>
      <c r="HC481" s="240">
        <f t="shared" ca="1" si="1060"/>
        <v>-2.9368417983907332E-4</v>
      </c>
      <c r="HD481" s="240">
        <f t="shared" ca="1" si="1061"/>
        <v>2.6721059536011053E-4</v>
      </c>
      <c r="HE481" s="240">
        <f t="shared" ca="1" si="1062"/>
        <v>-2.3046825755490769E-4</v>
      </c>
      <c r="HF481" s="240">
        <f t="shared" ca="1" si="1063"/>
        <v>1.8486915385993634E-4</v>
      </c>
      <c r="HG481" s="240">
        <f t="shared" ca="1" si="1064"/>
        <v>-1.3216563225794129E-4</v>
      </c>
      <c r="HH481" s="240">
        <f t="shared" ca="1" si="1065"/>
        <v>7.4383059527612422E-5</v>
      </c>
      <c r="HI481" s="240">
        <f t="shared" ca="1" si="1066"/>
        <v>-1.3741987534172359E-5</v>
      </c>
      <c r="HJ481" s="240">
        <f t="shared" ca="1" si="1067"/>
        <v>-4.7427181333645262E-5</v>
      </c>
      <c r="HK481" s="240">
        <f t="shared" ca="1" si="1068"/>
        <v>1.0677375022028E-4</v>
      </c>
      <c r="HL481" s="240">
        <f t="shared" ca="1" si="1069"/>
        <v>-1.6201706376532665E-4</v>
      </c>
      <c r="HM481" s="240">
        <f t="shared" ca="1" si="1070"/>
        <v>2.1103415241011938E-4</v>
      </c>
      <c r="HN481" s="240">
        <f t="shared" ca="1" si="1071"/>
        <v>-2.5194131692710472E-4</v>
      </c>
      <c r="HO481" s="240">
        <f t="shared" ca="1" si="1072"/>
        <v>2.8316651792489672E-4</v>
      </c>
      <c r="HP481" s="240">
        <f t="shared" ca="1" si="1073"/>
        <v>-3.035097884404357E-4</v>
      </c>
      <c r="HQ481" s="240">
        <f t="shared" ca="1" si="1074"/>
        <v>3.1218934799647033E-4</v>
      </c>
      <c r="HR481" s="240">
        <f t="shared" ca="1" si="1075"/>
        <v>-3.0887164598680024E-4</v>
      </c>
      <c r="HS481" s="240">
        <f t="shared" ca="1" si="1076"/>
        <v>2.9368417983906823E-4</v>
      </c>
      <c r="HT481" s="240">
        <f t="shared" ca="1" si="1077"/>
        <v>-2.6721059536012116E-4</v>
      </c>
      <c r="HU481" s="240">
        <f t="shared" ca="1" si="1078"/>
        <v>2.3046825755489755E-4</v>
      </c>
      <c r="HV481" s="240">
        <f t="shared" ca="1" si="1079"/>
        <v>-1.8486915385992423E-4</v>
      </c>
      <c r="HW481" s="240">
        <f t="shared" ca="1" si="1080"/>
        <v>1.3216563225795986E-4</v>
      </c>
      <c r="HX481" s="240">
        <f t="shared" ca="1" si="1081"/>
        <v>-7.4383059527632344E-5</v>
      </c>
      <c r="HY481" s="240">
        <f t="shared" ca="1" si="1082"/>
        <v>1.3741987534157343E-5</v>
      </c>
      <c r="HZ481" s="240">
        <f t="shared" ca="1" si="1083"/>
        <v>4.7427181333660115E-5</v>
      </c>
      <c r="IA481" s="240">
        <f t="shared" ca="1" si="1084"/>
        <v>-1.0677375022026071E-4</v>
      </c>
      <c r="IB481" s="240">
        <f t="shared" ca="1" si="1085"/>
        <v>1.6201706376533948E-4</v>
      </c>
      <c r="IC481" s="240">
        <f t="shared" ca="1" si="1086"/>
        <v>-2.1103415241013047E-4</v>
      </c>
      <c r="ID481" s="240">
        <f t="shared" ca="1" si="1087"/>
        <v>2.5194131692711361E-4</v>
      </c>
      <c r="IE481" s="240">
        <f t="shared" ca="1" si="1088"/>
        <v>1.3085129891060345E-5</v>
      </c>
      <c r="IF481" s="240">
        <f t="shared" ca="1" si="1089"/>
        <v>3.0350978844043928E-4</v>
      </c>
      <c r="IG481" s="240">
        <f t="shared" ca="1" si="1090"/>
        <v>-3.1218934799647104E-4</v>
      </c>
      <c r="IH481" s="240">
        <f t="shared" ca="1" si="1091"/>
        <v>3.0887164598680339E-4</v>
      </c>
      <c r="II481" s="240">
        <f t="shared" ca="1" si="1092"/>
        <v>-2.9368417983907522E-4</v>
      </c>
      <c r="IJ481" s="240">
        <f t="shared" ca="1" si="1093"/>
        <v>2.6721059536011341E-4</v>
      </c>
      <c r="IK481" s="240">
        <f t="shared" ca="1" si="1094"/>
        <v>-2.3046825755488741E-4</v>
      </c>
      <c r="IL481" s="240">
        <f t="shared" ca="1" si="1095"/>
        <v>1.8486915385994079E-4</v>
      </c>
      <c r="IM481" s="240">
        <f t="shared" ca="1" si="1096"/>
        <v>-1.3216563225794631E-4</v>
      </c>
      <c r="IN481" s="240">
        <f t="shared" ca="1" si="1097"/>
        <v>7.4383059527617775E-5</v>
      </c>
      <c r="IO481" s="240">
        <f t="shared" ca="1" si="1098"/>
        <v>-1.3741987534142354E-5</v>
      </c>
      <c r="IP481" s="240">
        <f t="shared" ca="1" si="1099"/>
        <v>-4.7427181333639786E-5</v>
      </c>
      <c r="IQ481" s="240">
        <f t="shared" ca="1" si="1100"/>
        <v>1.0677375022027482E-4</v>
      </c>
      <c r="IR481" s="240">
        <f t="shared" ca="1" si="1101"/>
        <v>-1.6201706376535235E-4</v>
      </c>
      <c r="IS481" s="240">
        <f t="shared" ca="1" si="1102"/>
        <v>2.1103415241011532E-4</v>
      </c>
      <c r="IT481" s="240">
        <f t="shared" ca="1" si="1103"/>
        <v>-2.5194131692710147E-4</v>
      </c>
      <c r="IU481" s="240">
        <f t="shared" ca="1" si="1104"/>
        <v>2.8316651792489433E-4</v>
      </c>
      <c r="IV481" s="240">
        <f t="shared" ca="1" si="1105"/>
        <v>-3.035097884404428E-4</v>
      </c>
      <c r="IW481" s="240">
        <f t="shared" ca="1" si="1106"/>
        <v>3.1218934799647012E-4</v>
      </c>
      <c r="IX481" s="240">
        <f t="shared" ca="1" si="1107"/>
        <v>-3.08871645986801E-4</v>
      </c>
      <c r="IY481" s="240">
        <f t="shared" ca="1" si="1108"/>
        <v>2.9368417983907007E-4</v>
      </c>
      <c r="IZ481" s="240">
        <f t="shared" ca="1" si="1109"/>
        <v>-2.672105953601056E-4</v>
      </c>
      <c r="JA481" s="240">
        <f t="shared" ca="1" si="1110"/>
        <v>2.3046825755490124E-4</v>
      </c>
      <c r="JB481" s="240">
        <f t="shared" ca="1" si="1111"/>
        <v>-1.8486915385992867E-4</v>
      </c>
    </row>
    <row r="482" spans="2:262">
      <c r="B482" s="248">
        <v>121</v>
      </c>
      <c r="C482" s="247">
        <f t="shared" si="1112"/>
        <v>2.3632812500000017E-3</v>
      </c>
      <c r="D482" s="244">
        <f t="shared" ca="1" si="855"/>
        <v>11.579664519007775</v>
      </c>
      <c r="E482" s="243">
        <f ca="1">DW361</f>
        <v>-0.42033548099222551</v>
      </c>
      <c r="F482" s="242">
        <v>121</v>
      </c>
      <c r="G482" s="240">
        <f t="shared" ca="1" si="856"/>
        <v>-1.8716390811010286E-4</v>
      </c>
      <c r="H482" s="240">
        <f t="shared" ca="1" si="857"/>
        <v>1.5934955021946719E-4</v>
      </c>
      <c r="I482" s="240">
        <f t="shared" ca="1" si="858"/>
        <v>-1.2684319020184689E-4</v>
      </c>
      <c r="J482" s="240">
        <f t="shared" ca="1" si="859"/>
        <v>9.0601968570868131E-5</v>
      </c>
      <c r="K482" s="240">
        <f t="shared" ca="1" si="860"/>
        <v>-5.169299777675692E-5</v>
      </c>
      <c r="L482" s="240">
        <f t="shared" ca="1" si="861"/>
        <v>1.1261941384131969E-5</v>
      </c>
      <c r="M482" s="240">
        <f t="shared" ca="1" si="862"/>
        <v>2.9500719665397356E-5</v>
      </c>
      <c r="N482" s="240">
        <f t="shared" ca="1" si="863"/>
        <v>-6.9394740425531535E-5</v>
      </c>
      <c r="O482" s="240">
        <f t="shared" ca="1" si="864"/>
        <v>1.0724545281592315E-4</v>
      </c>
      <c r="P482" s="240">
        <f t="shared" ca="1" si="865"/>
        <v>-1.4193835338928288E-4</v>
      </c>
      <c r="Q482" s="240">
        <f t="shared" ca="1" si="866"/>
        <v>1.7245191956799825E-4</v>
      </c>
      <c r="R482" s="240">
        <f t="shared" ca="1" si="867"/>
        <v>-1.9788768808552708E-4</v>
      </c>
      <c r="S482" s="240">
        <f t="shared" ca="1" si="868"/>
        <v>2.1749670998141434E-4</v>
      </c>
      <c r="T482" s="240">
        <f t="shared" ca="1" si="869"/>
        <v>-2.307016031901513E-4</v>
      </c>
      <c r="U482" s="241">
        <f t="shared" ca="1" si="870"/>
        <v>2.3711355339166827E-4</v>
      </c>
      <c r="V482" s="240">
        <f t="shared" ca="1" si="871"/>
        <v>-2.3654376253826317E-4</v>
      </c>
      <c r="W482" s="240">
        <f t="shared" ca="1" si="872"/>
        <v>2.2900900795935072E-4</v>
      </c>
      <c r="X482" s="240">
        <f t="shared" ca="1" si="873"/>
        <v>-2.1473114835777549E-4</v>
      </c>
      <c r="Y482" s="240">
        <f t="shared" ca="1" si="874"/>
        <v>1.9413059124348726E-4</v>
      </c>
      <c r="Z482" s="240">
        <f t="shared" ca="1" si="875"/>
        <v>-1.6781391415413325E-4</v>
      </c>
      <c r="AA482" s="240">
        <f t="shared" ca="1" si="876"/>
        <v>1.3655600415220188E-4</v>
      </c>
      <c r="AB482" s="240">
        <f t="shared" ca="1" si="877"/>
        <v>-1.012772414961401E-4</v>
      </c>
      <c r="AC482" s="240">
        <f t="shared" ca="1" si="878"/>
        <v>6.3016399305741502E-5</v>
      </c>
      <c r="AD482" s="240">
        <f t="shared" ca="1" si="879"/>
        <v>-2.2900057183462082E-5</v>
      </c>
      <c r="AE482" s="240">
        <f t="shared" ca="1" si="880"/>
        <v>-1.7890570601154589E-5</v>
      </c>
      <c r="AF482" s="240">
        <f t="shared" ca="1" si="881"/>
        <v>5.815441562925909E-5</v>
      </c>
      <c r="AG482" s="240">
        <f t="shared" ca="1" si="882"/>
        <v>-9.6705920450251381E-5</v>
      </c>
      <c r="AH482" s="240">
        <f t="shared" ca="1" si="883"/>
        <v>1.3240994698329327E-4</v>
      </c>
      <c r="AI482" s="240">
        <f t="shared" ca="1" si="884"/>
        <v>-1.6421520033483637E-4</v>
      </c>
      <c r="AJ482" s="240">
        <f t="shared" ca="1" si="885"/>
        <v>1.9118518387737721E-4</v>
      </c>
      <c r="AK482" s="240">
        <f t="shared" ca="1" si="886"/>
        <v>-2.1252577412596047E-4</v>
      </c>
      <c r="AL482" s="240">
        <f t="shared" ca="1" si="887"/>
        <v>2.2760860347804476E-4</v>
      </c>
      <c r="AM482" s="240">
        <f t="shared" ca="1" si="888"/>
        <v>-2.3598956231861412E-4</v>
      </c>
      <c r="AN482" s="240">
        <f t="shared" ca="1" si="889"/>
        <v>2.3742187570131965E-4</v>
      </c>
      <c r="AO482" s="240">
        <f t="shared" ca="1" si="890"/>
        <v>-2.3186336956649886E-4</v>
      </c>
      <c r="AP482" s="240">
        <f t="shared" ca="1" si="891"/>
        <v>2.1947771254435185E-4</v>
      </c>
      <c r="AQ482" s="240">
        <f t="shared" ca="1" si="892"/>
        <v>-2.0062959677873466E-4</v>
      </c>
      <c r="AR482" s="240">
        <f t="shared" ca="1" si="893"/>
        <v>1.7587399967083927E-4</v>
      </c>
      <c r="AS482" s="240">
        <f t="shared" ca="1" si="894"/>
        <v>-1.4593984272766124E-4</v>
      </c>
      <c r="AT482" s="240">
        <f t="shared" ca="1" si="895"/>
        <v>1.1170852867580658E-4</v>
      </c>
      <c r="AU482" s="240">
        <f t="shared" ca="1" si="896"/>
        <v>-7.4187988809211011E-5</v>
      </c>
      <c r="AV482" s="240">
        <f t="shared" ca="1" si="897"/>
        <v>3.4483004739226605E-5</v>
      </c>
      <c r="AW482" s="240">
        <f t="shared" ca="1" si="898"/>
        <v>6.2373215853072809E-6</v>
      </c>
      <c r="AX482" s="240">
        <f t="shared" ca="1" si="899"/>
        <v>-4.6773991752009713E-5</v>
      </c>
      <c r="AY482" s="240">
        <f t="shared" ca="1" si="900"/>
        <v>8.5933415051779057E-5</v>
      </c>
      <c r="AZ482" s="240">
        <f t="shared" ca="1" si="901"/>
        <v>-1.2256255341727853E-4</v>
      </c>
      <c r="BA482" s="240">
        <f t="shared" ca="1" si="902"/>
        <v>1.5558287230051635E-4</v>
      </c>
      <c r="BB482" s="240">
        <f t="shared" ca="1" si="903"/>
        <v>-1.8402209781542134E-4</v>
      </c>
      <c r="BC482" s="240">
        <f t="shared" ca="1" si="904"/>
        <v>2.0704284506557879E-4</v>
      </c>
      <c r="BD482" s="240">
        <f t="shared" ca="1" si="905"/>
        <v>-2.2396727470399996E-4</v>
      </c>
      <c r="BE482" s="240">
        <f t="shared" ca="1" si="906"/>
        <v>2.3429705171969034E-4</v>
      </c>
      <c r="BF482" s="240">
        <f t="shared" ca="1" si="907"/>
        <v>-2.3772801877011148E-4</v>
      </c>
      <c r="BG482" s="240">
        <f t="shared" ca="1" si="908"/>
        <v>2.3415915200752845E-4</v>
      </c>
      <c r="BH482" s="240">
        <f t="shared" ca="1" si="909"/>
        <v>-2.2369553569743234E-4</v>
      </c>
      <c r="BI482" s="240">
        <f t="shared" ca="1" si="910"/>
        <v>2.0664526804226401E-4</v>
      </c>
      <c r="BJ482" s="240">
        <f t="shared" ca="1" si="911"/>
        <v>-1.8351038931759635E-4</v>
      </c>
      <c r="BK482" s="240">
        <f t="shared" ca="1" si="912"/>
        <v>1.5497209943916791E-4</v>
      </c>
      <c r="BL482" s="240">
        <f t="shared" ca="1" si="913"/>
        <v>-1.2187070022538451E-4</v>
      </c>
      <c r="BM482" s="240">
        <f t="shared" ca="1" si="914"/>
        <v>8.5180852949538847E-5</v>
      </c>
      <c r="BN482" s="240">
        <f t="shared" ca="1" si="915"/>
        <v>-4.5982879716223175E-5</v>
      </c>
      <c r="BO482" s="240">
        <f t="shared" ca="1" si="916"/>
        <v>5.4309536845638905E-6</v>
      </c>
      <c r="BP482" s="240">
        <f t="shared" ca="1" si="917"/>
        <v>3.5280885231715243E-5</v>
      </c>
      <c r="BQ482" s="240">
        <f t="shared" ca="1" si="918"/>
        <v>-7.4953888529568876E-5</v>
      </c>
      <c r="BR482" s="240">
        <f t="shared" ca="1" si="919"/>
        <v>1.1241989592487268E-4</v>
      </c>
      <c r="BS482" s="240">
        <f t="shared" ca="1" si="920"/>
        <v>-1.4657573149936908E-4</v>
      </c>
      <c r="BT482" s="240">
        <f t="shared" ca="1" si="921"/>
        <v>1.764156864013982E-4</v>
      </c>
      <c r="BU482" s="240">
        <f t="shared" ca="1" si="922"/>
        <v>-2.0106113165661925E-4</v>
      </c>
      <c r="BV482" s="240">
        <f t="shared" ca="1" si="923"/>
        <v>2.1978638914797803E-4</v>
      </c>
      <c r="BW482" s="240">
        <f t="shared" ca="1" si="924"/>
        <v>-2.3204009900117451E-4</v>
      </c>
      <c r="BX482" s="240">
        <f t="shared" ca="1" si="925"/>
        <v>2.3746145421917086E-4</v>
      </c>
      <c r="BY482" s="240">
        <f t="shared" ca="1" si="926"/>
        <v>-2.358908245414535E-4</v>
      </c>
      <c r="BZ482" s="240">
        <f t="shared" ca="1" si="927"/>
        <v>2.2737445671160172E-4</v>
      </c>
      <c r="CA482" s="240">
        <f t="shared" ca="1" si="928"/>
        <v>-2.12163112755095E-4</v>
      </c>
      <c r="CB482" s="240">
        <f t="shared" ca="1" si="929"/>
        <v>1.9070468636287347E-4</v>
      </c>
      <c r="CC482" s="240">
        <f t="shared" ca="1" si="930"/>
        <v>-1.6363101478917788E-4</v>
      </c>
      <c r="CD482" s="240">
        <f t="shared" ca="1" si="931"/>
        <v>1.3173927458350396E-4</v>
      </c>
      <c r="CE482" s="240">
        <f t="shared" ca="1" si="932"/>
        <v>-9.5968508954155947E-5</v>
      </c>
      <c r="CF482" s="240">
        <f t="shared" ca="1" si="933"/>
        <v>5.7371977908355493E-5</v>
      </c>
      <c r="CG482" s="240">
        <f t="shared" ca="1" si="934"/>
        <v>-1.7086145311320341E-5</v>
      </c>
      <c r="CH482" s="240">
        <f t="shared" ca="1" si="935"/>
        <v>-2.3702783968656998E-5</v>
      </c>
      <c r="CI482" s="240">
        <f t="shared" ca="1" si="936"/>
        <v>6.3793791524699249E-5</v>
      </c>
      <c r="CJ482" s="240">
        <f t="shared" ca="1" si="937"/>
        <v>-1.0200640905636399E-4</v>
      </c>
      <c r="CK482" s="240">
        <f t="shared" ca="1" si="938"/>
        <v>1.3721547692252723E-4</v>
      </c>
      <c r="CL482" s="240">
        <f t="shared" ca="1" si="939"/>
        <v>-1.6838427414664505E-4</v>
      </c>
      <c r="CM482" s="240">
        <f t="shared" ca="1" si="940"/>
        <v>1.9459504437062722E-4</v>
      </c>
      <c r="CN482" s="240">
        <f t="shared" ca="1" si="941"/>
        <v>-2.1507601892948471E-4</v>
      </c>
      <c r="CO482" s="240">
        <f t="shared" ca="1" si="942"/>
        <v>2.2922414135985575E-4</v>
      </c>
      <c r="CP482" s="240">
        <f t="shared" ca="1" si="943"/>
        <v>-2.3662282422584895E-4</v>
      </c>
      <c r="CQ482" s="240">
        <f t="shared" ca="1" si="944"/>
        <v>2.3705421541746121E-4</v>
      </c>
      <c r="CR482" s="240">
        <f t="shared" ca="1" si="945"/>
        <v>-2.3050561274390273E-4</v>
      </c>
      <c r="CS482" s="240">
        <f t="shared" ca="1" si="946"/>
        <v>2.1716983794599912E-4</v>
      </c>
      <c r="CT482" s="240">
        <f t="shared" ca="1" si="947"/>
        <v>-1.9743955911494861E-4</v>
      </c>
      <c r="CU482" s="240">
        <f t="shared" ca="1" si="948"/>
        <v>1.7189572869217152E-4</v>
      </c>
      <c r="CV482" s="240">
        <f t="shared" ca="1" si="949"/>
        <v>-1.4129047749015421E-4</v>
      </c>
      <c r="CW482" s="240">
        <f t="shared" ca="1" si="950"/>
        <v>1.065249684148416E-4</v>
      </c>
      <c r="CX482" s="240">
        <f t="shared" ca="1" si="951"/>
        <v>-6.8622861980521311E-5</v>
      </c>
      <c r="CY482" s="240">
        <f t="shared" ca="1" si="952"/>
        <v>2.8700174917445484E-5</v>
      </c>
      <c r="CZ482" s="240">
        <f t="shared" ca="1" si="953"/>
        <v>1.2067580622899632E-5</v>
      </c>
      <c r="DA482" s="240">
        <f t="shared" ca="1" si="954"/>
        <v>-5.248000968837029E-5</v>
      </c>
      <c r="DB482" s="240">
        <f t="shared" ca="1" si="955"/>
        <v>9.1347179813726142E-5</v>
      </c>
      <c r="DC482" s="240">
        <f t="shared" ca="1" si="956"/>
        <v>-1.275246582431228E-4</v>
      </c>
      <c r="DD482" s="240">
        <f t="shared" ca="1" si="957"/>
        <v>1.5994720942675222E-4</v>
      </c>
      <c r="DE482" s="240">
        <f t="shared" ca="1" si="958"/>
        <v>-1.8766016057822945E-4</v>
      </c>
      <c r="DF482" s="240">
        <f t="shared" ca="1" si="959"/>
        <v>2.098475117429529E-4</v>
      </c>
      <c r="DG482" s="240">
        <f t="shared" ca="1" si="960"/>
        <v>-2.2585596268433412E-4</v>
      </c>
      <c r="DH482" s="240">
        <f t="shared" ca="1" si="961"/>
        <v>2.3521414912325679E-4</v>
      </c>
      <c r="DI482" s="240">
        <f t="shared" ca="1" si="962"/>
        <v>-2.3764652192503164E-4</v>
      </c>
      <c r="DJ482" s="240">
        <f t="shared" ca="1" si="963"/>
        <v>2.3308146056519801E-4</v>
      </c>
      <c r="DK482" s="240">
        <f t="shared" ca="1" si="964"/>
        <v>-2.2165338197546576E-4</v>
      </c>
      <c r="DL482" s="240">
        <f t="shared" ca="1" si="965"/>
        <v>2.0369878267544555E-4</v>
      </c>
      <c r="DM482" s="240">
        <f t="shared" ca="1" si="966"/>
        <v>-1.7974633072846268E-4</v>
      </c>
      <c r="DN482" s="240">
        <f t="shared" ca="1" si="967"/>
        <v>1.5050129926095181E-4</v>
      </c>
      <c r="DO482" s="240">
        <f t="shared" ca="1" si="968"/>
        <v>-1.168247998961428E-4</v>
      </c>
      <c r="DP482" s="240">
        <f t="shared" ca="1" si="969"/>
        <v>7.9708427567510372E-5</v>
      </c>
      <c r="DQ482" s="240">
        <f t="shared" ca="1" si="970"/>
        <v>-4.0245063288362769E-5</v>
      </c>
      <c r="DR482" s="240">
        <f t="shared" ca="1" si="971"/>
        <v>-4.0330541841971073E-7</v>
      </c>
      <c r="DS482" s="240">
        <f t="shared" ca="1" si="972"/>
        <v>4.1039798912009286E-5</v>
      </c>
      <c r="DT482" s="240">
        <f t="shared" ca="1" si="973"/>
        <v>-8.0467887213861569E-5</v>
      </c>
      <c r="DU482" s="240">
        <f t="shared" ca="1" si="974"/>
        <v>1.1752662149216407E-4</v>
      </c>
      <c r="DV482" s="240">
        <f t="shared" ca="1" si="975"/>
        <v>-1.5112481786962436E-4</v>
      </c>
      <c r="DW482" s="240">
        <f t="shared" ca="1" si="976"/>
        <v>1.8027318702191841E-4</v>
      </c>
      <c r="DX482" s="240">
        <f t="shared" ca="1" si="977"/>
        <v>-2.0411346352016763E-4</v>
      </c>
      <c r="DY482" s="240">
        <f t="shared" ca="1" si="978"/>
        <v>2.219436772120596E-4</v>
      </c>
      <c r="DZ482" s="240">
        <f t="shared" ca="1" si="979"/>
        <v>-2.3323882253309869E-4</v>
      </c>
      <c r="EA482" s="240">
        <f t="shared" ca="1" si="980"/>
        <v>2.3766631714590756E-4</v>
      </c>
      <c r="EB482" s="240">
        <f t="shared" ca="1" si="981"/>
        <v>-2.3509579473246451E-4</v>
      </c>
      <c r="EC482" s="240">
        <f t="shared" ca="1" si="982"/>
        <v>2.2560294359320971E-4</v>
      </c>
      <c r="ED482" s="240">
        <f t="shared" ca="1" si="983"/>
        <v>-2.0946727802657831E-4</v>
      </c>
      <c r="EE482" s="240">
        <f t="shared" ca="1" si="984"/>
        <v>1.8716390811010115E-4</v>
      </c>
      <c r="EF482" s="240">
        <f t="shared" ca="1" si="985"/>
        <v>-1.5934955021947256E-4</v>
      </c>
      <c r="EG482" s="240">
        <f t="shared" ca="1" si="986"/>
        <v>1.2684319020184998E-4</v>
      </c>
      <c r="EH482" s="240">
        <f t="shared" ca="1" si="987"/>
        <v>-9.0601968570868389E-5</v>
      </c>
      <c r="EI482" s="240">
        <f t="shared" ca="1" si="988"/>
        <v>5.1692997776753885E-5</v>
      </c>
      <c r="EJ482" s="240">
        <f t="shared" ca="1" si="989"/>
        <v>-1.1261941384138556E-5</v>
      </c>
      <c r="EK482" s="240">
        <f t="shared" ca="1" si="990"/>
        <v>-2.9500719665394157E-5</v>
      </c>
      <c r="EL482" s="240">
        <f t="shared" ca="1" si="991"/>
        <v>6.9394740425531671E-5</v>
      </c>
      <c r="EM482" s="240">
        <f t="shared" ca="1" si="992"/>
        <v>-1.072454528159263E-4</v>
      </c>
      <c r="EN482" s="240">
        <f t="shared" ca="1" si="993"/>
        <v>1.4193835338927757E-4</v>
      </c>
      <c r="EO482" s="240">
        <f t="shared" ca="1" si="994"/>
        <v>-1.724519195679966E-4</v>
      </c>
      <c r="EP482" s="240">
        <f t="shared" ca="1" si="995"/>
        <v>1.9788768808552763E-4</v>
      </c>
      <c r="EQ482" s="240">
        <f t="shared" ca="1" si="996"/>
        <v>-2.1749670998141607E-4</v>
      </c>
      <c r="ER482" s="240">
        <f t="shared" ca="1" si="997"/>
        <v>2.3070160319014989E-4</v>
      </c>
      <c r="ES482" s="240">
        <f t="shared" ca="1" si="998"/>
        <v>-2.3711355339166808E-4</v>
      </c>
      <c r="ET482" s="240">
        <f t="shared" ca="1" si="999"/>
        <v>2.3654376253826306E-4</v>
      </c>
      <c r="EU482" s="240">
        <f t="shared" ca="1" si="1000"/>
        <v>-2.2900900795934953E-4</v>
      </c>
      <c r="EV482" s="240">
        <f t="shared" ca="1" si="1001"/>
        <v>2.1473114835777795E-4</v>
      </c>
      <c r="EW482" s="240">
        <f t="shared" ca="1" si="1002"/>
        <v>-1.9413059124348864E-4</v>
      </c>
      <c r="EX482" s="240">
        <f t="shared" ca="1" si="1003"/>
        <v>1.6781391415413255E-4</v>
      </c>
      <c r="EY482" s="240">
        <f t="shared" ca="1" si="1004"/>
        <v>-1.365560041521983E-4</v>
      </c>
      <c r="EZ482" s="240">
        <f t="shared" ca="1" si="1005"/>
        <v>1.012772414961438E-4</v>
      </c>
      <c r="FA482" s="240">
        <f t="shared" ca="1" si="1006"/>
        <v>-6.3016399305742193E-5</v>
      </c>
      <c r="FB482" s="240">
        <f t="shared" ca="1" si="1007"/>
        <v>2.2900057183459412E-5</v>
      </c>
      <c r="FC482" s="240">
        <f t="shared" ca="1" si="1008"/>
        <v>1.7890570601160647E-5</v>
      </c>
      <c r="FD482" s="240">
        <f t="shared" ca="1" si="1009"/>
        <v>-5.8154415629255133E-5</v>
      </c>
      <c r="FE482" s="240">
        <f t="shared" ca="1" si="1010"/>
        <v>9.6705920450250744E-5</v>
      </c>
      <c r="FF482" s="240">
        <f t="shared" ca="1" si="1011"/>
        <v>-1.3240994698329549E-4</v>
      </c>
      <c r="FG482" s="240">
        <f t="shared" ca="1" si="1012"/>
        <v>1.6421520033484076E-4</v>
      </c>
      <c r="FH482" s="240">
        <f t="shared" ca="1" si="1013"/>
        <v>-1.9118518387737477E-4</v>
      </c>
      <c r="FI482" s="240">
        <f t="shared" ca="1" si="1014"/>
        <v>2.125257741259602E-4</v>
      </c>
      <c r="FJ482" s="240">
        <f t="shared" ca="1" si="1015"/>
        <v>-2.2760860347804552E-4</v>
      </c>
      <c r="FK482" s="240">
        <f t="shared" ca="1" si="1016"/>
        <v>2.359895623186132E-4</v>
      </c>
      <c r="FL482" s="240">
        <f t="shared" ca="1" si="1017"/>
        <v>-2.3742187570131986E-4</v>
      </c>
      <c r="FM482" s="240">
        <f t="shared" ca="1" si="1018"/>
        <v>2.31863369566499E-4</v>
      </c>
      <c r="FN482" s="240">
        <f t="shared" ca="1" si="1019"/>
        <v>-2.1947771254435085E-4</v>
      </c>
      <c r="FO482" s="240">
        <f t="shared" ca="1" si="1020"/>
        <v>2.0062959677873867E-4</v>
      </c>
      <c r="FP482" s="240">
        <f t="shared" ca="1" si="1021"/>
        <v>-1.7587399967084204E-4</v>
      </c>
      <c r="FQ482" s="240">
        <f t="shared" ca="1" si="1022"/>
        <v>1.4593984272766178E-4</v>
      </c>
      <c r="FR482" s="240">
        <f t="shared" ca="1" si="1023"/>
        <v>-1.1170852867580421E-4</v>
      </c>
      <c r="FS482" s="240">
        <f t="shared" ca="1" si="1024"/>
        <v>7.4187988809218126E-5</v>
      </c>
      <c r="FT482" s="240">
        <f t="shared" ca="1" si="1025"/>
        <v>-3.4483004739230657E-5</v>
      </c>
      <c r="FU482" s="240">
        <f t="shared" ca="1" si="1026"/>
        <v>-6.2373215853065762E-6</v>
      </c>
      <c r="FV482" s="240">
        <f t="shared" ca="1" si="1027"/>
        <v>4.6773991752015642E-5</v>
      </c>
      <c r="FW482" s="240">
        <f t="shared" ca="1" si="1028"/>
        <v>-8.5933415051772104E-5</v>
      </c>
      <c r="FX482" s="240">
        <f t="shared" ca="1" si="1029"/>
        <v>1.225625534172895E-4</v>
      </c>
      <c r="FY482" s="240">
        <f t="shared" ca="1" si="1030"/>
        <v>-1.5558287230051584E-4</v>
      </c>
      <c r="FZ482" s="240">
        <f t="shared" ca="1" si="1031"/>
        <v>1.8402209781541662E-4</v>
      </c>
      <c r="GA482" s="240">
        <f t="shared" ca="1" si="1032"/>
        <v>-2.0704284506558178E-4</v>
      </c>
      <c r="GB482" s="240">
        <f t="shared" ca="1" si="1033"/>
        <v>2.2396727470399972E-4</v>
      </c>
      <c r="GC482" s="240">
        <f t="shared" ca="1" si="1034"/>
        <v>-2.342970517196879E-4</v>
      </c>
      <c r="GD482" s="240">
        <f t="shared" ca="1" si="1035"/>
        <v>2.3772801877011148E-4</v>
      </c>
      <c r="GE482" s="240">
        <f t="shared" ca="1" si="1036"/>
        <v>-2.3415915200752972E-4</v>
      </c>
      <c r="GF482" s="240">
        <f t="shared" ca="1" si="1037"/>
        <v>2.2369553569742798E-4</v>
      </c>
      <c r="GG482" s="240">
        <f t="shared" ca="1" si="1038"/>
        <v>-2.0664526804226437E-4</v>
      </c>
      <c r="GH482" s="240">
        <f t="shared" ca="1" si="1039"/>
        <v>1.8351038931760109E-4</v>
      </c>
      <c r="GI482" s="240">
        <f t="shared" ca="1" si="1040"/>
        <v>-1.549720994391633E-4</v>
      </c>
      <c r="GJ482" s="240">
        <f t="shared" ca="1" si="1041"/>
        <v>1.218707002253851E-4</v>
      </c>
      <c r="GK482" s="240">
        <f t="shared" ca="1" si="1042"/>
        <v>-8.5180852949552128E-5</v>
      </c>
      <c r="GL482" s="240">
        <f t="shared" ca="1" si="1043"/>
        <v>4.5982879716217252E-5</v>
      </c>
      <c r="GM482" s="240">
        <f t="shared" ca="1" si="1044"/>
        <v>-5.4309536845713444E-6</v>
      </c>
      <c r="GN482" s="240">
        <f t="shared" ca="1" si="1045"/>
        <v>-3.5280885231727901E-5</v>
      </c>
      <c r="GO482" s="240">
        <f t="shared" ca="1" si="1046"/>
        <v>7.4953888529568225E-5</v>
      </c>
      <c r="GP482" s="240">
        <f t="shared" ca="1" si="1047"/>
        <v>-1.1241989592486612E-4</v>
      </c>
      <c r="GQ482" s="240">
        <f t="shared" ca="1" si="1048"/>
        <v>1.4657573149937916E-4</v>
      </c>
      <c r="GR482" s="240">
        <f t="shared" ca="1" si="1049"/>
        <v>-1.7641568640139771E-4</v>
      </c>
      <c r="GS482" s="240">
        <f t="shared" ca="1" si="1050"/>
        <v>2.0106113165661529E-4</v>
      </c>
      <c r="GT482" s="240">
        <f t="shared" ca="1" si="1051"/>
        <v>-2.1978638914798036E-4</v>
      </c>
      <c r="GU482" s="240">
        <f t="shared" ca="1" si="1052"/>
        <v>2.3204009900117437E-4</v>
      </c>
      <c r="GV482" s="240">
        <f t="shared" ca="1" si="1053"/>
        <v>-2.3746145421917021E-4</v>
      </c>
      <c r="GW482" s="240">
        <f t="shared" ca="1" si="1054"/>
        <v>2.3589082454145274E-4</v>
      </c>
      <c r="GX482" s="240">
        <f t="shared" ca="1" si="1055"/>
        <v>-2.2737445671160386E-4</v>
      </c>
      <c r="GY482" s="240">
        <f t="shared" ca="1" si="1056"/>
        <v>2.121631127550892E-4</v>
      </c>
      <c r="GZ482" s="240">
        <f t="shared" ca="1" si="1057"/>
        <v>-1.9070468636287388E-4</v>
      </c>
      <c r="HA482" s="240">
        <f t="shared" ca="1" si="1058"/>
        <v>1.6363101478918327E-4</v>
      </c>
      <c r="HB482" s="240">
        <f t="shared" ca="1" si="1059"/>
        <v>-1.3173927458349892E-4</v>
      </c>
      <c r="HC482" s="240">
        <f t="shared" ca="1" si="1060"/>
        <v>9.5968508954156584E-5</v>
      </c>
      <c r="HD482" s="240">
        <f t="shared" ca="1" si="1061"/>
        <v>-5.7371977908369276E-5</v>
      </c>
      <c r="HE482" s="240">
        <f t="shared" ca="1" si="1062"/>
        <v>1.7086145311314311E-5</v>
      </c>
      <c r="HF482" s="240">
        <f t="shared" ca="1" si="1063"/>
        <v>2.3702783968649585E-5</v>
      </c>
      <c r="HG482" s="240">
        <f t="shared" ca="1" si="1064"/>
        <v>-6.3793791524711582E-5</v>
      </c>
      <c r="HH482" s="240">
        <f t="shared" ca="1" si="1065"/>
        <v>1.0200640905636335E-4</v>
      </c>
      <c r="HI482" s="240">
        <f t="shared" ca="1" si="1066"/>
        <v>-1.3721547692252114E-4</v>
      </c>
      <c r="HJ482" s="240">
        <f t="shared" ca="1" si="1067"/>
        <v>1.6838427414664933E-4</v>
      </c>
      <c r="HK482" s="240">
        <f t="shared" ca="1" si="1068"/>
        <v>-1.9459504437062679E-4</v>
      </c>
      <c r="HL482" s="240">
        <f t="shared" ca="1" si="1069"/>
        <v>2.1507601892947867E-4</v>
      </c>
      <c r="HM482" s="240">
        <f t="shared" ca="1" si="1070"/>
        <v>-2.2922414135985553E-4</v>
      </c>
      <c r="HN482" s="240">
        <f t="shared" ca="1" si="1071"/>
        <v>2.3662282422584884E-4</v>
      </c>
      <c r="HO482" s="240">
        <f t="shared" ca="1" si="1072"/>
        <v>-2.3705421541746026E-4</v>
      </c>
      <c r="HP482" s="240">
        <f t="shared" ca="1" si="1073"/>
        <v>2.3050561274390286E-4</v>
      </c>
      <c r="HQ482" s="240">
        <f t="shared" ca="1" si="1074"/>
        <v>-2.1716983794600489E-4</v>
      </c>
      <c r="HR482" s="240">
        <f t="shared" ca="1" si="1075"/>
        <v>1.9743955911494148E-4</v>
      </c>
      <c r="HS482" s="240">
        <f t="shared" ca="1" si="1076"/>
        <v>-1.7189572869217201E-4</v>
      </c>
      <c r="HT482" s="240">
        <f t="shared" ca="1" si="1077"/>
        <v>1.4129047749016562E-4</v>
      </c>
      <c r="HU482" s="240">
        <f t="shared" ca="1" si="1078"/>
        <v>-1.065249684148422E-4</v>
      </c>
      <c r="HV482" s="240">
        <f t="shared" ca="1" si="1079"/>
        <v>6.8622861980521975E-5</v>
      </c>
      <c r="HW482" s="240">
        <f t="shared" ca="1" si="1080"/>
        <v>-2.8700174917459592E-5</v>
      </c>
      <c r="HX482" s="240">
        <f t="shared" ca="1" si="1081"/>
        <v>-1.2067580622898927E-5</v>
      </c>
      <c r="HY482" s="240">
        <f t="shared" ca="1" si="1082"/>
        <v>5.2480009688369606E-5</v>
      </c>
      <c r="HZ482" s="240">
        <f t="shared" ca="1" si="1083"/>
        <v>-9.134717981373796E-5</v>
      </c>
      <c r="IA482" s="240">
        <f t="shared" ca="1" si="1084"/>
        <v>1.2752465824312223E-4</v>
      </c>
      <c r="IB482" s="240">
        <f t="shared" ca="1" si="1085"/>
        <v>-1.5994720942674173E-4</v>
      </c>
      <c r="IC482" s="240">
        <f t="shared" ca="1" si="1086"/>
        <v>1.8766016057823731E-4</v>
      </c>
      <c r="ID482" s="240">
        <f t="shared" ca="1" si="1087"/>
        <v>-2.0984751174295258E-4</v>
      </c>
      <c r="IE482" s="240">
        <f t="shared" ca="1" si="1088"/>
        <v>2.0916847794691403E-4</v>
      </c>
      <c r="IF482" s="240">
        <f t="shared" ca="1" si="1089"/>
        <v>-2.3521414912325669E-4</v>
      </c>
      <c r="IG482" s="240">
        <f t="shared" ca="1" si="1090"/>
        <v>2.3764652192503167E-4</v>
      </c>
      <c r="IH482" s="240">
        <f t="shared" ca="1" si="1091"/>
        <v>-2.3308146056519549E-4</v>
      </c>
      <c r="II482" s="240">
        <f t="shared" ca="1" si="1092"/>
        <v>2.2165338197546603E-4</v>
      </c>
      <c r="IJ482" s="240">
        <f t="shared" ca="1" si="1093"/>
        <v>-2.0369878267545289E-4</v>
      </c>
      <c r="IK482" s="240">
        <f t="shared" ca="1" si="1094"/>
        <v>1.7974633072845428E-4</v>
      </c>
      <c r="IL482" s="240">
        <f t="shared" ca="1" si="1095"/>
        <v>-1.5050129926095238E-4</v>
      </c>
      <c r="IM482" s="240">
        <f t="shared" ca="1" si="1096"/>
        <v>1.1682479989615516E-4</v>
      </c>
      <c r="IN482" s="240">
        <f t="shared" ca="1" si="1097"/>
        <v>-7.9708427567511022E-5</v>
      </c>
      <c r="IO482" s="240">
        <f t="shared" ca="1" si="1098"/>
        <v>4.0245063288363447E-5</v>
      </c>
      <c r="IP482" s="240">
        <f t="shared" ca="1" si="1099"/>
        <v>4.0330541843253142E-7</v>
      </c>
      <c r="IQ482" s="240">
        <f t="shared" ca="1" si="1100"/>
        <v>-4.1039798912008595E-5</v>
      </c>
      <c r="IR482" s="240">
        <f t="shared" ca="1" si="1101"/>
        <v>8.0467887213848193E-5</v>
      </c>
      <c r="IS482" s="240">
        <f t="shared" ca="1" si="1102"/>
        <v>-1.1752662149217521E-4</v>
      </c>
      <c r="IT482" s="240">
        <f t="shared" ca="1" si="1103"/>
        <v>1.5112481786962382E-4</v>
      </c>
      <c r="IU482" s="240">
        <f t="shared" ca="1" si="1104"/>
        <v>-1.8027318702190914E-4</v>
      </c>
      <c r="IV482" s="240">
        <f t="shared" ca="1" si="1105"/>
        <v>2.0411346352016728E-4</v>
      </c>
      <c r="IW482" s="240">
        <f t="shared" ca="1" si="1106"/>
        <v>-2.2194367721205935E-4</v>
      </c>
      <c r="IX482" s="240">
        <f t="shared" ca="1" si="1107"/>
        <v>2.3323882253310118E-4</v>
      </c>
      <c r="IY482" s="240">
        <f t="shared" ca="1" si="1108"/>
        <v>-2.3766631714590756E-4</v>
      </c>
      <c r="IZ482" s="240">
        <f t="shared" ca="1" si="1109"/>
        <v>2.3509579473246663E-4</v>
      </c>
      <c r="JA482" s="240">
        <f t="shared" ca="1" si="1110"/>
        <v>-2.2560294359320567E-4</v>
      </c>
      <c r="JB482" s="240">
        <f t="shared" ca="1" si="1111"/>
        <v>2.0946727802657864E-4</v>
      </c>
    </row>
    <row r="483" spans="2:262">
      <c r="B483" s="248">
        <v>122</v>
      </c>
      <c r="C483" s="247">
        <f t="shared" si="1112"/>
        <v>2.3828125000000017E-3</v>
      </c>
      <c r="D483" s="244">
        <f t="shared" ca="1" si="855"/>
        <v>11.580962485915895</v>
      </c>
      <c r="E483" s="243">
        <f ca="1">DX361</f>
        <v>-0.419037514084104</v>
      </c>
      <c r="F483" s="242">
        <v>122</v>
      </c>
      <c r="G483" s="240">
        <f t="shared" ca="1" si="856"/>
        <v>1.4554442196245895E-4</v>
      </c>
      <c r="H483" s="240">
        <f t="shared" ca="1" si="857"/>
        <v>-1.0401020625589684E-4</v>
      </c>
      <c r="I483" s="240">
        <f t="shared" ca="1" si="858"/>
        <v>6.0224483687391122E-5</v>
      </c>
      <c r="J483" s="240">
        <f t="shared" ca="1" si="859"/>
        <v>-1.5135082920752265E-5</v>
      </c>
      <c r="K483" s="240">
        <f t="shared" ca="1" si="860"/>
        <v>-3.0281946684236567E-5</v>
      </c>
      <c r="L483" s="240">
        <f t="shared" ca="1" si="861"/>
        <v>7.5043463592858187E-5</v>
      </c>
      <c r="M483" s="240">
        <f t="shared" ca="1" si="862"/>
        <v>-1.1818051614066749E-4</v>
      </c>
      <c r="N483" s="240">
        <f t="shared" ca="1" si="863"/>
        <v>1.587593174108667E-4</v>
      </c>
      <c r="O483" s="240">
        <f t="shared" ca="1" si="864"/>
        <v>-1.9590145890107652E-4</v>
      </c>
      <c r="P483" s="240">
        <f t="shared" ca="1" si="865"/>
        <v>2.2880292541468413E-4</v>
      </c>
      <c r="Q483" s="240">
        <f t="shared" ca="1" si="866"/>
        <v>-2.5675149956178229E-4</v>
      </c>
      <c r="R483" s="240">
        <f t="shared" ca="1" si="867"/>
        <v>2.7914217911481263E-4</v>
      </c>
      <c r="S483" s="240">
        <f t="shared" ca="1" si="868"/>
        <v>-2.9549027347972485E-4</v>
      </c>
      <c r="T483" s="240">
        <f t="shared" ca="1" si="869"/>
        <v>3.0544189578361335E-4</v>
      </c>
      <c r="U483" s="241">
        <f t="shared" ca="1" si="870"/>
        <v>-3.0878162345679742E-4</v>
      </c>
      <c r="V483" s="240">
        <f t="shared" ca="1" si="871"/>
        <v>3.054371614808945E-4</v>
      </c>
      <c r="W483" s="240">
        <f t="shared" ca="1" si="872"/>
        <v>-2.9548090735764376E-4</v>
      </c>
      <c r="X483" s="240">
        <f t="shared" ca="1" si="873"/>
        <v>2.7912838392162633E-4</v>
      </c>
      <c r="Y483" s="240">
        <f t="shared" ca="1" si="874"/>
        <v>-2.5673357392176475E-4</v>
      </c>
      <c r="Z483" s="240">
        <f t="shared" ca="1" si="875"/>
        <v>2.2878125736380649E-4</v>
      </c>
      <c r="AA483" s="240">
        <f t="shared" ca="1" si="876"/>
        <v>-1.9587651748720263E-4</v>
      </c>
      <c r="AB483" s="240">
        <f t="shared" ca="1" si="877"/>
        <v>1.5873164254028997E-4</v>
      </c>
      <c r="AC483" s="240">
        <f t="shared" ca="1" si="878"/>
        <v>-1.181507068907541E-4</v>
      </c>
      <c r="AD483" s="240">
        <f t="shared" ca="1" si="879"/>
        <v>7.5012165243849751E-5</v>
      </c>
      <c r="AE483" s="240">
        <f t="shared" ca="1" si="880"/>
        <v>-3.0249836750871406E-5</v>
      </c>
      <c r="AF483" s="240">
        <f t="shared" ca="1" si="881"/>
        <v>-1.5167309355387023E-5</v>
      </c>
      <c r="AG483" s="240">
        <f t="shared" ca="1" si="882"/>
        <v>6.0256129018307228E-5</v>
      </c>
      <c r="AH483" s="240">
        <f t="shared" ca="1" si="883"/>
        <v>-1.0404058545724642E-4</v>
      </c>
      <c r="AI483" s="240">
        <f t="shared" ca="1" si="884"/>
        <v>1.4557287741627983E-4</v>
      </c>
      <c r="AJ483" s="240">
        <f t="shared" ca="1" si="885"/>
        <v>-1.8395395619908269E-4</v>
      </c>
      <c r="AK483" s="240">
        <f t="shared" ca="1" si="886"/>
        <v>2.1835298735816588E-4</v>
      </c>
      <c r="AL483" s="240">
        <f t="shared" ca="1" si="887"/>
        <v>-2.4802533575158639E-4</v>
      </c>
      <c r="AM483" s="240">
        <f t="shared" ca="1" si="888"/>
        <v>2.7232868464502872E-4</v>
      </c>
      <c r="AN483" s="240">
        <f t="shared" ca="1" si="889"/>
        <v>-2.9073693992935173E-4</v>
      </c>
      <c r="AO483" s="240">
        <f t="shared" ca="1" si="890"/>
        <v>3.0285161846928406E-4</v>
      </c>
      <c r="AP483" s="240">
        <f t="shared" ca="1" si="891"/>
        <v>-3.0841047405991232E-4</v>
      </c>
      <c r="AQ483" s="240">
        <f t="shared" ca="1" si="892"/>
        <v>3.0729317426505067E-4</v>
      </c>
      <c r="AR483" s="240">
        <f t="shared" ca="1" si="893"/>
        <v>-2.9952390525109197E-4</v>
      </c>
      <c r="AS483" s="240">
        <f t="shared" ca="1" si="894"/>
        <v>2.8527084822954326E-4</v>
      </c>
      <c r="AT483" s="240">
        <f t="shared" ca="1" si="895"/>
        <v>-2.6484253884169289E-4</v>
      </c>
      <c r="AU483" s="240">
        <f t="shared" ca="1" si="896"/>
        <v>2.3868118829373241E-4</v>
      </c>
      <c r="AV483" s="240">
        <f t="shared" ca="1" si="897"/>
        <v>-2.0735311081958584E-4</v>
      </c>
      <c r="AW483" s="240">
        <f t="shared" ca="1" si="898"/>
        <v>1.7153646468799099E-4</v>
      </c>
      <c r="AX483" s="240">
        <f t="shared" ca="1" si="899"/>
        <v>-1.3200657212393861E-4</v>
      </c>
      <c r="AY483" s="240">
        <f t="shared" ca="1" si="900"/>
        <v>8.9619135923944216E-5</v>
      </c>
      <c r="AZ483" s="240">
        <f t="shared" ca="1" si="901"/>
        <v>-4.5291716074682267E-5</v>
      </c>
      <c r="BA483" s="240">
        <f t="shared" ca="1" si="902"/>
        <v>-1.6132649804207703E-8</v>
      </c>
      <c r="BB483" s="240">
        <f t="shared" ca="1" si="903"/>
        <v>4.5323632151141898E-5</v>
      </c>
      <c r="BC483" s="240">
        <f t="shared" ca="1" si="904"/>
        <v>-8.9650011890583974E-5</v>
      </c>
      <c r="BD483" s="240">
        <f t="shared" ca="1" si="905"/>
        <v>1.3203573960931614E-4</v>
      </c>
      <c r="BE483" s="240">
        <f t="shared" ca="1" si="906"/>
        <v>-1.7156329230413994E-4</v>
      </c>
      <c r="BF483" s="240">
        <f t="shared" ca="1" si="907"/>
        <v>2.0737701782963741E-4</v>
      </c>
      <c r="BG483" s="240">
        <f t="shared" ca="1" si="908"/>
        <v>-2.3870165718310998E-4</v>
      </c>
      <c r="BH483" s="240">
        <f t="shared" ca="1" si="909"/>
        <v>2.648591265207593E-4</v>
      </c>
      <c r="BI483" s="240">
        <f t="shared" ca="1" si="910"/>
        <v>-2.8528319562514038E-4</v>
      </c>
      <c r="BJ483" s="240">
        <f t="shared" ca="1" si="911"/>
        <v>2.9953174507939327E-4</v>
      </c>
      <c r="BK483" s="240">
        <f t="shared" ca="1" si="912"/>
        <v>-3.0729633681744924E-4</v>
      </c>
      <c r="BL483" s="240">
        <f t="shared" ca="1" si="913"/>
        <v>3.0840889087669905E-4</v>
      </c>
      <c r="BM483" s="240">
        <f t="shared" ca="1" si="914"/>
        <v>-3.0284532382159437E-4</v>
      </c>
      <c r="BN483" s="240">
        <f t="shared" ca="1" si="915"/>
        <v>2.9072607007729845E-4</v>
      </c>
      <c r="BO483" s="240">
        <f t="shared" ca="1" si="916"/>
        <v>-2.7231347488808268E-4</v>
      </c>
      <c r="BP483" s="240">
        <f t="shared" ca="1" si="917"/>
        <v>2.4800611533505303E-4</v>
      </c>
      <c r="BQ483" s="240">
        <f t="shared" ca="1" si="918"/>
        <v>-2.1833017234601884E-4</v>
      </c>
      <c r="BR483" s="240">
        <f t="shared" ca="1" si="919"/>
        <v>1.8392804046743523E-4</v>
      </c>
      <c r="BS483" s="240">
        <f t="shared" ca="1" si="920"/>
        <v>-1.4554442196245844E-4</v>
      </c>
      <c r="BT483" s="240">
        <f t="shared" ca="1" si="921"/>
        <v>1.0401020625589699E-4</v>
      </c>
      <c r="BU483" s="240">
        <f t="shared" ca="1" si="922"/>
        <v>-6.0224483687392057E-5</v>
      </c>
      <c r="BV483" s="240">
        <f t="shared" ca="1" si="923"/>
        <v>1.5135082920753783E-5</v>
      </c>
      <c r="BW483" s="240">
        <f t="shared" ca="1" si="924"/>
        <v>3.0281946684234507E-5</v>
      </c>
      <c r="BX483" s="240">
        <f t="shared" ca="1" si="925"/>
        <v>-7.5043463592855083E-5</v>
      </c>
      <c r="BY483" s="240">
        <f t="shared" ca="1" si="926"/>
        <v>1.1818051614067267E-4</v>
      </c>
      <c r="BZ483" s="240">
        <f t="shared" ca="1" si="927"/>
        <v>-1.5875931741087058E-4</v>
      </c>
      <c r="CA483" s="240">
        <f t="shared" ca="1" si="928"/>
        <v>1.9590145890107912E-4</v>
      </c>
      <c r="CB483" s="240">
        <f t="shared" ca="1" si="929"/>
        <v>-2.2880292541468643E-4</v>
      </c>
      <c r="CC483" s="240">
        <f t="shared" ca="1" si="930"/>
        <v>2.5675149956178419E-4</v>
      </c>
      <c r="CD483" s="240">
        <f t="shared" ca="1" si="931"/>
        <v>-2.7914217911481312E-4</v>
      </c>
      <c r="CE483" s="240">
        <f t="shared" ca="1" si="932"/>
        <v>2.9549027347972517E-4</v>
      </c>
      <c r="CF483" s="240">
        <f t="shared" ca="1" si="933"/>
        <v>-3.0544189578361356E-4</v>
      </c>
      <c r="CG483" s="240">
        <f t="shared" ca="1" si="934"/>
        <v>3.0878162345679747E-4</v>
      </c>
      <c r="CH483" s="240">
        <f t="shared" ca="1" si="935"/>
        <v>-3.0543716148089472E-4</v>
      </c>
      <c r="CI483" s="240">
        <f t="shared" ca="1" si="936"/>
        <v>2.9548090735764403E-4</v>
      </c>
      <c r="CJ483" s="240">
        <f t="shared" ca="1" si="937"/>
        <v>-2.7912838392162769E-4</v>
      </c>
      <c r="CK483" s="240">
        <f t="shared" ca="1" si="938"/>
        <v>2.5673357392176649E-4</v>
      </c>
      <c r="CL483" s="240">
        <f t="shared" ca="1" si="939"/>
        <v>-2.2878125736380272E-4</v>
      </c>
      <c r="CM483" s="240">
        <f t="shared" ca="1" si="940"/>
        <v>1.9587651748720003E-4</v>
      </c>
      <c r="CN483" s="240">
        <f t="shared" ca="1" si="941"/>
        <v>-1.5873164254029271E-4</v>
      </c>
      <c r="CO483" s="240">
        <f t="shared" ca="1" si="942"/>
        <v>1.1815070689076108E-4</v>
      </c>
      <c r="CP483" s="240">
        <f t="shared" ca="1" si="943"/>
        <v>-7.501216524385707E-5</v>
      </c>
      <c r="CQ483" s="240">
        <f t="shared" ca="1" si="944"/>
        <v>3.0249836750878941E-5</v>
      </c>
      <c r="CR483" s="240">
        <f t="shared" ca="1" si="945"/>
        <v>1.516730935539697E-5</v>
      </c>
      <c r="CS483" s="240">
        <f t="shared" ca="1" si="946"/>
        <v>-6.0256129018317013E-5</v>
      </c>
      <c r="CT483" s="240">
        <f t="shared" ca="1" si="947"/>
        <v>1.0404058545725584E-4</v>
      </c>
      <c r="CU483" s="240">
        <f t="shared" ca="1" si="948"/>
        <v>-1.4557287741628476E-4</v>
      </c>
      <c r="CV483" s="240">
        <f t="shared" ca="1" si="949"/>
        <v>1.8395395619908719E-4</v>
      </c>
      <c r="CW483" s="240">
        <f t="shared" ca="1" si="950"/>
        <v>-2.1835298735816983E-4</v>
      </c>
      <c r="CX483" s="240">
        <f t="shared" ca="1" si="951"/>
        <v>2.480253357515897E-4</v>
      </c>
      <c r="CY483" s="240">
        <f t="shared" ca="1" si="952"/>
        <v>-2.7232868464503138E-4</v>
      </c>
      <c r="CZ483" s="240">
        <f t="shared" ca="1" si="953"/>
        <v>2.9073693992935358E-4</v>
      </c>
      <c r="DA483" s="240">
        <f t="shared" ca="1" si="954"/>
        <v>-3.0285161846928515E-4</v>
      </c>
      <c r="DB483" s="240">
        <f t="shared" ca="1" si="955"/>
        <v>3.0841047405991237E-4</v>
      </c>
      <c r="DC483" s="240">
        <f t="shared" ca="1" si="956"/>
        <v>-3.0729317426505051E-4</v>
      </c>
      <c r="DD483" s="240">
        <f t="shared" ca="1" si="957"/>
        <v>2.9952390525109164E-4</v>
      </c>
      <c r="DE483" s="240">
        <f t="shared" ca="1" si="958"/>
        <v>-2.8527084822954282E-4</v>
      </c>
      <c r="DF483" s="240">
        <f t="shared" ca="1" si="959"/>
        <v>2.6484253884169229E-4</v>
      </c>
      <c r="DG483" s="240">
        <f t="shared" ca="1" si="960"/>
        <v>-2.3868118829373163E-4</v>
      </c>
      <c r="DH483" s="240">
        <f t="shared" ca="1" si="961"/>
        <v>2.073531108195882E-4</v>
      </c>
      <c r="DI483" s="240">
        <f t="shared" ca="1" si="962"/>
        <v>-1.7153646468798998E-4</v>
      </c>
      <c r="DJ483" s="240">
        <f t="shared" ca="1" si="963"/>
        <v>1.3200657212393752E-4</v>
      </c>
      <c r="DK483" s="240">
        <f t="shared" ca="1" si="964"/>
        <v>-8.9619135923951426E-5</v>
      </c>
      <c r="DL483" s="240">
        <f t="shared" ca="1" si="965"/>
        <v>4.5291716074689762E-5</v>
      </c>
      <c r="DM483" s="240">
        <f t="shared" ca="1" si="966"/>
        <v>1.6132649796645393E-8</v>
      </c>
      <c r="DN483" s="240">
        <f t="shared" ca="1" si="967"/>
        <v>-4.5323632151134417E-5</v>
      </c>
      <c r="DO483" s="240">
        <f t="shared" ca="1" si="968"/>
        <v>8.9650011890576764E-5</v>
      </c>
      <c r="DP483" s="240">
        <f t="shared" ca="1" si="969"/>
        <v>-1.3203573960930925E-4</v>
      </c>
      <c r="DQ483" s="240">
        <f t="shared" ca="1" si="970"/>
        <v>1.715632923041336E-4</v>
      </c>
      <c r="DR483" s="240">
        <f t="shared" ca="1" si="971"/>
        <v>-2.0737701782964479E-4</v>
      </c>
      <c r="DS483" s="240">
        <f t="shared" ca="1" si="972"/>
        <v>2.3870165718311629E-4</v>
      </c>
      <c r="DT483" s="240">
        <f t="shared" ca="1" si="973"/>
        <v>-2.6485912652076445E-4</v>
      </c>
      <c r="DU483" s="240">
        <f t="shared" ca="1" si="974"/>
        <v>2.8528319562514418E-4</v>
      </c>
      <c r="DV483" s="240">
        <f t="shared" ca="1" si="975"/>
        <v>-2.9953174507939577E-4</v>
      </c>
      <c r="DW483" s="240">
        <f t="shared" ca="1" si="976"/>
        <v>3.0729633681745021E-4</v>
      </c>
      <c r="DX483" s="240">
        <f t="shared" ca="1" si="977"/>
        <v>-3.08408890876699E-4</v>
      </c>
      <c r="DY483" s="240">
        <f t="shared" ca="1" si="978"/>
        <v>3.0284532382159415E-4</v>
      </c>
      <c r="DZ483" s="240">
        <f t="shared" ca="1" si="979"/>
        <v>-2.9072607007729802E-4</v>
      </c>
      <c r="EA483" s="240">
        <f t="shared" ca="1" si="980"/>
        <v>2.7231347488808208E-4</v>
      </c>
      <c r="EB483" s="240">
        <f t="shared" ca="1" si="981"/>
        <v>-2.4800611533505227E-4</v>
      </c>
      <c r="EC483" s="240">
        <f t="shared" ca="1" si="982"/>
        <v>2.1833017234601797E-4</v>
      </c>
      <c r="ED483" s="240">
        <f t="shared" ca="1" si="983"/>
        <v>-1.8392804046743426E-4</v>
      </c>
      <c r="EE483" s="240">
        <f t="shared" ca="1" si="984"/>
        <v>1.4554442196245741E-4</v>
      </c>
      <c r="EF483" s="240">
        <f t="shared" ca="1" si="985"/>
        <v>-1.0401020625589588E-4</v>
      </c>
      <c r="EG483" s="240">
        <f t="shared" ca="1" si="986"/>
        <v>6.0224483687390892E-5</v>
      </c>
      <c r="EH483" s="240">
        <f t="shared" ca="1" si="987"/>
        <v>-1.513508292075259E-5</v>
      </c>
      <c r="EI483" s="240">
        <f t="shared" ca="1" si="988"/>
        <v>-3.0281946684235727E-5</v>
      </c>
      <c r="EJ483" s="240">
        <f t="shared" ca="1" si="989"/>
        <v>7.5043463592856262E-5</v>
      </c>
      <c r="EK483" s="240">
        <f t="shared" ca="1" si="990"/>
        <v>-1.181805161406657E-4</v>
      </c>
      <c r="EL483" s="240">
        <f t="shared" ca="1" si="991"/>
        <v>1.587593174108641E-4</v>
      </c>
      <c r="EM483" s="240">
        <f t="shared" ca="1" si="992"/>
        <v>-1.9590145890107329E-4</v>
      </c>
      <c r="EN483" s="240">
        <f t="shared" ca="1" si="993"/>
        <v>2.2880292541468134E-4</v>
      </c>
      <c r="EO483" s="240">
        <f t="shared" ca="1" si="994"/>
        <v>-2.5675149956178001E-4</v>
      </c>
      <c r="EP483" s="240">
        <f t="shared" ca="1" si="995"/>
        <v>2.7914217911480986E-4</v>
      </c>
      <c r="EQ483" s="240">
        <f t="shared" ca="1" si="996"/>
        <v>-2.954902734797281E-4</v>
      </c>
      <c r="ER483" s="240">
        <f t="shared" ca="1" si="997"/>
        <v>3.0544189578361503E-4</v>
      </c>
      <c r="ES483" s="240">
        <f t="shared" ca="1" si="998"/>
        <v>-3.0878162345679742E-4</v>
      </c>
      <c r="ET483" s="240">
        <f t="shared" ca="1" si="999"/>
        <v>3.054371614808932E-4</v>
      </c>
      <c r="EU483" s="240">
        <f t="shared" ca="1" si="1000"/>
        <v>-2.9548090735764115E-4</v>
      </c>
      <c r="EV483" s="240">
        <f t="shared" ca="1" si="1001"/>
        <v>2.791283839216234E-4</v>
      </c>
      <c r="EW483" s="240">
        <f t="shared" ca="1" si="1002"/>
        <v>-2.5673357392176096E-4</v>
      </c>
      <c r="EX483" s="240">
        <f t="shared" ca="1" si="1003"/>
        <v>2.2878125736380193E-4</v>
      </c>
      <c r="EY483" s="240">
        <f t="shared" ca="1" si="1004"/>
        <v>-1.9587651748719908E-4</v>
      </c>
      <c r="EZ483" s="240">
        <f t="shared" ca="1" si="1005"/>
        <v>1.5873164254028412E-4</v>
      </c>
      <c r="FA483" s="240">
        <f t="shared" ca="1" si="1006"/>
        <v>-1.1815070689075185E-4</v>
      </c>
      <c r="FB483" s="240">
        <f t="shared" ca="1" si="1007"/>
        <v>7.5012165243847407E-5</v>
      </c>
      <c r="FC483" s="240">
        <f t="shared" ca="1" si="1008"/>
        <v>-3.0249836750868993E-5</v>
      </c>
      <c r="FD483" s="240">
        <f t="shared" ca="1" si="1009"/>
        <v>-1.5167309355389435E-5</v>
      </c>
      <c r="FE483" s="240">
        <f t="shared" ca="1" si="1010"/>
        <v>6.0256129018309613E-5</v>
      </c>
      <c r="FF483" s="240">
        <f t="shared" ca="1" si="1011"/>
        <v>-1.0404058545724869E-4</v>
      </c>
      <c r="FG483" s="240">
        <f t="shared" ca="1" si="1012"/>
        <v>1.455728774162781E-4</v>
      </c>
      <c r="FH483" s="240">
        <f t="shared" ca="1" si="1013"/>
        <v>-1.8395395619908112E-4</v>
      </c>
      <c r="FI483" s="240">
        <f t="shared" ca="1" si="1014"/>
        <v>2.1835298735816452E-4</v>
      </c>
      <c r="FJ483" s="240">
        <f t="shared" ca="1" si="1015"/>
        <v>-2.480253357515852E-4</v>
      </c>
      <c r="FK483" s="240">
        <f t="shared" ca="1" si="1016"/>
        <v>2.723286846450278E-4</v>
      </c>
      <c r="FL483" s="240">
        <f t="shared" ca="1" si="1017"/>
        <v>-2.9073693992935103E-4</v>
      </c>
      <c r="FM483" s="240">
        <f t="shared" ca="1" si="1018"/>
        <v>3.0285161846928368E-4</v>
      </c>
      <c r="FN483" s="240">
        <f t="shared" ca="1" si="1019"/>
        <v>-3.08410474059912E-4</v>
      </c>
      <c r="FO483" s="240">
        <f t="shared" ca="1" si="1020"/>
        <v>3.0729317426505127E-4</v>
      </c>
      <c r="FP483" s="240">
        <f t="shared" ca="1" si="1021"/>
        <v>-2.9952390525109349E-4</v>
      </c>
      <c r="FQ483" s="240">
        <f t="shared" ca="1" si="1022"/>
        <v>2.8527084822953903E-4</v>
      </c>
      <c r="FR483" s="240">
        <f t="shared" ca="1" si="1023"/>
        <v>-2.6484253884168714E-4</v>
      </c>
      <c r="FS483" s="240">
        <f t="shared" ca="1" si="1024"/>
        <v>2.3868118829372526E-4</v>
      </c>
      <c r="FT483" s="240">
        <f t="shared" ca="1" si="1025"/>
        <v>-2.073531108195808E-4</v>
      </c>
      <c r="FU483" s="240">
        <f t="shared" ca="1" si="1026"/>
        <v>1.7153646468799627E-4</v>
      </c>
      <c r="FV483" s="240">
        <f t="shared" ca="1" si="1027"/>
        <v>-1.3200657212394435E-4</v>
      </c>
      <c r="FW483" s="240">
        <f t="shared" ca="1" si="1028"/>
        <v>8.9619135923958663E-5</v>
      </c>
      <c r="FX483" s="240">
        <f t="shared" ca="1" si="1029"/>
        <v>-4.5291716074697229E-5</v>
      </c>
      <c r="FY483" s="240">
        <f t="shared" ca="1" si="1030"/>
        <v>-1.6132649789110188E-8</v>
      </c>
      <c r="FZ483" s="240">
        <f t="shared" ca="1" si="1031"/>
        <v>4.5323632151126909E-5</v>
      </c>
      <c r="GA483" s="240">
        <f t="shared" ca="1" si="1032"/>
        <v>-8.9650011890569513E-5</v>
      </c>
      <c r="GB483" s="240">
        <f t="shared" ca="1" si="1033"/>
        <v>1.3203573960930245E-4</v>
      </c>
      <c r="GC483" s="240">
        <f t="shared" ca="1" si="1034"/>
        <v>-1.7156329230412734E-4</v>
      </c>
      <c r="GD483" s="240">
        <f t="shared" ca="1" si="1035"/>
        <v>2.0737701782965216E-4</v>
      </c>
      <c r="GE483" s="240">
        <f t="shared" ca="1" si="1036"/>
        <v>-2.3870165718312261E-4</v>
      </c>
      <c r="GF483" s="240">
        <f t="shared" ca="1" si="1037"/>
        <v>2.6485912652076955E-4</v>
      </c>
      <c r="GG483" s="240">
        <f t="shared" ca="1" si="1038"/>
        <v>-2.8528319562514802E-4</v>
      </c>
      <c r="GH483" s="240">
        <f t="shared" ca="1" si="1039"/>
        <v>2.9953174507939815E-4</v>
      </c>
      <c r="GI483" s="240">
        <f t="shared" ca="1" si="1040"/>
        <v>-3.0729633681745124E-4</v>
      </c>
      <c r="GJ483" s="240">
        <f t="shared" ca="1" si="1041"/>
        <v>3.0840889087669851E-4</v>
      </c>
      <c r="GK483" s="240">
        <f t="shared" ca="1" si="1042"/>
        <v>-3.0284532382159215E-4</v>
      </c>
      <c r="GL483" s="240">
        <f t="shared" ca="1" si="1043"/>
        <v>2.9072607007729466E-4</v>
      </c>
      <c r="GM483" s="240">
        <f t="shared" ca="1" si="1044"/>
        <v>-2.7231347488807737E-4</v>
      </c>
      <c r="GN483" s="240">
        <f t="shared" ca="1" si="1045"/>
        <v>2.4800611533504631E-4</v>
      </c>
      <c r="GO483" s="240">
        <f t="shared" ca="1" si="1046"/>
        <v>-2.1833017234601092E-4</v>
      </c>
      <c r="GP483" s="240">
        <f t="shared" ca="1" si="1047"/>
        <v>1.8392804046742624E-4</v>
      </c>
      <c r="GQ483" s="240">
        <f t="shared" ca="1" si="1048"/>
        <v>-1.4554442196244857E-4</v>
      </c>
      <c r="GR483" s="240">
        <f t="shared" ca="1" si="1049"/>
        <v>1.0401020625588646E-4</v>
      </c>
      <c r="GS483" s="240">
        <f t="shared" ca="1" si="1050"/>
        <v>-6.0224483687381093E-5</v>
      </c>
      <c r="GT483" s="240">
        <f t="shared" ca="1" si="1051"/>
        <v>1.5135082920742589E-5</v>
      </c>
      <c r="GU483" s="240">
        <f t="shared" ca="1" si="1052"/>
        <v>3.0281946684245647E-5</v>
      </c>
      <c r="GV483" s="240">
        <f t="shared" ca="1" si="1053"/>
        <v>-7.5043463592865952E-5</v>
      </c>
      <c r="GW483" s="240">
        <f t="shared" ca="1" si="1054"/>
        <v>1.1818051614067492E-4</v>
      </c>
      <c r="GX483" s="240">
        <f t="shared" ca="1" si="1055"/>
        <v>-1.5875931741087267E-4</v>
      </c>
      <c r="GY483" s="240">
        <f t="shared" ca="1" si="1056"/>
        <v>1.9590145890108101E-4</v>
      </c>
      <c r="GZ483" s="240">
        <f t="shared" ca="1" si="1057"/>
        <v>-2.2880292541468803E-4</v>
      </c>
      <c r="HA483" s="240">
        <f t="shared" ca="1" si="1058"/>
        <v>2.5675149956178554E-4</v>
      </c>
      <c r="HB483" s="240">
        <f t="shared" ca="1" si="1059"/>
        <v>-2.7914217911481414E-4</v>
      </c>
      <c r="HC483" s="240">
        <f t="shared" ca="1" si="1060"/>
        <v>2.9549027347972588E-4</v>
      </c>
      <c r="HD483" s="240">
        <f t="shared" ca="1" si="1061"/>
        <v>-3.0544189578361394E-4</v>
      </c>
      <c r="HE483" s="240">
        <f t="shared" ca="1" si="1062"/>
        <v>3.0878162345679742E-4</v>
      </c>
      <c r="HF483" s="240">
        <f t="shared" ca="1" si="1063"/>
        <v>-3.0543716148089429E-4</v>
      </c>
      <c r="HG483" s="240">
        <f t="shared" ca="1" si="1064"/>
        <v>2.9548090735764332E-4</v>
      </c>
      <c r="HH483" s="240">
        <f t="shared" ca="1" si="1065"/>
        <v>-2.7912838392162666E-4</v>
      </c>
      <c r="HI483" s="240">
        <f t="shared" ca="1" si="1066"/>
        <v>2.5673357392176513E-4</v>
      </c>
      <c r="HJ483" s="240">
        <f t="shared" ca="1" si="1067"/>
        <v>-2.28781257363807E-4</v>
      </c>
      <c r="HK483" s="240">
        <f t="shared" ca="1" si="1068"/>
        <v>1.9587651748720494E-4</v>
      </c>
      <c r="HL483" s="240">
        <f t="shared" ca="1" si="1069"/>
        <v>-1.5873164254029062E-4</v>
      </c>
      <c r="HM483" s="240">
        <f t="shared" ca="1" si="1070"/>
        <v>1.1815070689075887E-4</v>
      </c>
      <c r="HN483" s="240">
        <f t="shared" ca="1" si="1071"/>
        <v>-7.5012165243854725E-5</v>
      </c>
      <c r="HO483" s="240">
        <f t="shared" ca="1" si="1072"/>
        <v>3.0249836750876556E-5</v>
      </c>
      <c r="HP483" s="240">
        <f t="shared" ca="1" si="1073"/>
        <v>1.5167309355381873E-5</v>
      </c>
      <c r="HQ483" s="240">
        <f t="shared" ca="1" si="1074"/>
        <v>-6.0256129018302132E-5</v>
      </c>
      <c r="HR483" s="240">
        <f t="shared" ca="1" si="1075"/>
        <v>1.0404058545724159E-4</v>
      </c>
      <c r="HS483" s="240">
        <f t="shared" ca="1" si="1076"/>
        <v>-1.4557287741627143E-4</v>
      </c>
      <c r="HT483" s="240">
        <f t="shared" ca="1" si="1077"/>
        <v>1.8395395619907502E-4</v>
      </c>
      <c r="HU483" s="240">
        <f t="shared" ca="1" si="1078"/>
        <v>-2.1835298735815913E-4</v>
      </c>
      <c r="HV483" s="240">
        <f t="shared" ca="1" si="1079"/>
        <v>2.480253357515807E-4</v>
      </c>
      <c r="HW483" s="240">
        <f t="shared" ca="1" si="1080"/>
        <v>-2.7232868464502423E-4</v>
      </c>
      <c r="HX483" s="240">
        <f t="shared" ca="1" si="1081"/>
        <v>2.9073693992934848E-4</v>
      </c>
      <c r="HY483" s="240">
        <f t="shared" ca="1" si="1082"/>
        <v>-3.0285161846928222E-4</v>
      </c>
      <c r="HZ483" s="240">
        <f t="shared" ca="1" si="1083"/>
        <v>3.0841047405991162E-4</v>
      </c>
      <c r="IA483" s="240">
        <f t="shared" ca="1" si="1084"/>
        <v>-3.0729317426505197E-4</v>
      </c>
      <c r="IB483" s="240">
        <f t="shared" ca="1" si="1085"/>
        <v>2.9952390525109533E-4</v>
      </c>
      <c r="IC483" s="240">
        <f t="shared" ca="1" si="1086"/>
        <v>-2.8527084822953518E-4</v>
      </c>
      <c r="ID483" s="240">
        <f t="shared" ca="1" si="1087"/>
        <v>2.6484253884168204E-4</v>
      </c>
      <c r="IE483" s="240">
        <f t="shared" ca="1" si="1088"/>
        <v>-4.2375678359384277E-4</v>
      </c>
      <c r="IF483" s="240">
        <f t="shared" ca="1" si="1089"/>
        <v>2.073531108195734E-4</v>
      </c>
      <c r="IG483" s="240">
        <f t="shared" ca="1" si="1090"/>
        <v>-1.7153646468797337E-4</v>
      </c>
      <c r="IH483" s="240">
        <f t="shared" ca="1" si="1091"/>
        <v>1.3200657212391947E-4</v>
      </c>
      <c r="II483" s="240">
        <f t="shared" ca="1" si="1092"/>
        <v>-8.9619135923932331E-5</v>
      </c>
      <c r="IJ483" s="240">
        <f t="shared" ca="1" si="1093"/>
        <v>4.5291716074670002E-5</v>
      </c>
      <c r="IK483" s="240">
        <f t="shared" ca="1" si="1094"/>
        <v>1.6132649816621818E-8</v>
      </c>
      <c r="IL483" s="240">
        <f t="shared" ca="1" si="1095"/>
        <v>-4.5323632151154149E-5</v>
      </c>
      <c r="IM483" s="240">
        <f t="shared" ca="1" si="1096"/>
        <v>8.9650011890595886E-5</v>
      </c>
      <c r="IN483" s="240">
        <f t="shared" ca="1" si="1097"/>
        <v>-1.3203573960932736E-4</v>
      </c>
      <c r="IO483" s="240">
        <f t="shared" ca="1" si="1098"/>
        <v>1.7156329230415027E-4</v>
      </c>
      <c r="IP483" s="240">
        <f t="shared" ca="1" si="1099"/>
        <v>-2.0737701782964658E-4</v>
      </c>
      <c r="IQ483" s="240">
        <f t="shared" ca="1" si="1100"/>
        <v>2.3870165718311778E-4</v>
      </c>
      <c r="IR483" s="240">
        <f t="shared" ca="1" si="1101"/>
        <v>-2.648591265207657E-4</v>
      </c>
      <c r="IS483" s="240">
        <f t="shared" ca="1" si="1102"/>
        <v>2.852831956251451E-4</v>
      </c>
      <c r="IT483" s="240">
        <f t="shared" ca="1" si="1103"/>
        <v>-2.9953174507939631E-4</v>
      </c>
      <c r="IU483" s="240">
        <f t="shared" ca="1" si="1104"/>
        <v>3.0729633681745048E-4</v>
      </c>
      <c r="IV483" s="240">
        <f t="shared" ca="1" si="1105"/>
        <v>-3.0840889087669889E-4</v>
      </c>
      <c r="IW483" s="240">
        <f t="shared" ca="1" si="1106"/>
        <v>3.0284532382159361E-4</v>
      </c>
      <c r="IX483" s="240">
        <f t="shared" ca="1" si="1107"/>
        <v>-2.907260700772972E-4</v>
      </c>
      <c r="IY483" s="240">
        <f t="shared" ca="1" si="1108"/>
        <v>2.7231347488808095E-4</v>
      </c>
      <c r="IZ483" s="240">
        <f t="shared" ca="1" si="1109"/>
        <v>-2.4800611533505081E-4</v>
      </c>
      <c r="JA483" s="240">
        <f t="shared" ca="1" si="1110"/>
        <v>2.1833017234601626E-4</v>
      </c>
      <c r="JB483" s="240">
        <f t="shared" ca="1" si="1111"/>
        <v>-1.8392804046743231E-4</v>
      </c>
    </row>
    <row r="484" spans="2:262">
      <c r="B484" s="248">
        <v>123</v>
      </c>
      <c r="C484" s="247">
        <f t="shared" si="1112"/>
        <v>2.4023437500000017E-3</v>
      </c>
      <c r="D484" s="244">
        <f t="shared" ca="1" si="855"/>
        <v>11.583787421335613</v>
      </c>
      <c r="E484" s="243">
        <f ca="1">DY361</f>
        <v>-0.41621257866438793</v>
      </c>
      <c r="F484" s="242">
        <v>123</v>
      </c>
      <c r="G484" s="240">
        <f t="shared" ca="1" si="856"/>
        <v>1.6887312316630189E-4</v>
      </c>
      <c r="H484" s="240">
        <f t="shared" ca="1" si="857"/>
        <v>-1.4025558795380364E-4</v>
      </c>
      <c r="I484" s="240">
        <f t="shared" ca="1" si="858"/>
        <v>1.0952847814821713E-4</v>
      </c>
      <c r="J484" s="240">
        <f t="shared" ca="1" si="859"/>
        <v>-7.7153958081891232E-5</v>
      </c>
      <c r="K484" s="240">
        <f t="shared" ca="1" si="860"/>
        <v>4.3618970670910405E-5</v>
      </c>
      <c r="L484" s="240">
        <f t="shared" ca="1" si="861"/>
        <v>-9.4279133403891351E-6</v>
      </c>
      <c r="M484" s="240">
        <f t="shared" ca="1" si="862"/>
        <v>-2.4904948582298638E-5</v>
      </c>
      <c r="N484" s="240">
        <f t="shared" ca="1" si="863"/>
        <v>5.8863216896717243E-5</v>
      </c>
      <c r="O484" s="240">
        <f t="shared" ca="1" si="864"/>
        <v>-9.1936127638975122E-5</v>
      </c>
      <c r="P484" s="240">
        <f t="shared" ca="1" si="865"/>
        <v>1.236262334471589E-4</v>
      </c>
      <c r="Q484" s="240">
        <f t="shared" ca="1" si="866"/>
        <v>-1.5345688563268029E-4</v>
      </c>
      <c r="R484" s="240">
        <f t="shared" ca="1" si="867"/>
        <v>1.8097940342021949E-4</v>
      </c>
      <c r="S484" s="240">
        <f t="shared" ca="1" si="868"/>
        <v>-2.0577982252422452E-4</v>
      </c>
      <c r="T484" s="240">
        <f t="shared" ca="1" si="869"/>
        <v>2.2748512155707537E-4</v>
      </c>
      <c r="U484" s="241">
        <f t="shared" ca="1" si="870"/>
        <v>-2.4576883261796865E-4</v>
      </c>
      <c r="V484" s="240">
        <f t="shared" ca="1" si="871"/>
        <v>2.6035595167402527E-4</v>
      </c>
      <c r="W484" s="240">
        <f t="shared" ca="1" si="872"/>
        <v>-2.7102707487691285E-4</v>
      </c>
      <c r="X484" s="240">
        <f t="shared" ca="1" si="873"/>
        <v>2.7762169860095067E-4</v>
      </c>
      <c r="Y484" s="240">
        <f t="shared" ca="1" si="874"/>
        <v>-2.8004063356703722E-4</v>
      </c>
      <c r="Z484" s="240">
        <f t="shared" ca="1" si="875"/>
        <v>2.782474967417311E-4</v>
      </c>
      <c r="AA484" s="240">
        <f t="shared" ca="1" si="876"/>
        <v>-2.7226925857194186E-4</v>
      </c>
      <c r="AB484" s="240">
        <f t="shared" ca="1" si="877"/>
        <v>2.6219583732430116E-4</v>
      </c>
      <c r="AC484" s="240">
        <f t="shared" ca="1" si="878"/>
        <v>-2.4817874663074236E-4</v>
      </c>
      <c r="AD484" s="240">
        <f t="shared" ca="1" si="879"/>
        <v>2.3042881658243985E-4</v>
      </c>
      <c r="AE484" s="240">
        <f t="shared" ca="1" si="880"/>
        <v>-2.0921302264899805E-4</v>
      </c>
      <c r="AF484" s="240">
        <f t="shared" ca="1" si="881"/>
        <v>1.8485047011889658E-4</v>
      </c>
      <c r="AG484" s="240">
        <f t="shared" ca="1" si="882"/>
        <v>-1.5770759445891261E-4</v>
      </c>
      <c r="AH484" s="240">
        <f t="shared" ca="1" si="883"/>
        <v>1.2819264978362747E-4</v>
      </c>
      <c r="AI484" s="240">
        <f t="shared" ca="1" si="884"/>
        <v>-9.6749568333550826E-5</v>
      </c>
      <c r="AJ484" s="240">
        <f t="shared" ca="1" si="885"/>
        <v>6.3851283320989861E-5</v>
      </c>
      <c r="AK484" s="240">
        <f t="shared" ca="1" si="886"/>
        <v>-2.9992615574338065E-5</v>
      </c>
      <c r="AL484" s="240">
        <f t="shared" ca="1" si="887"/>
        <v>-4.317169027751776E-6</v>
      </c>
      <c r="AM484" s="240">
        <f t="shared" ca="1" si="888"/>
        <v>3.8562019389232205E-5</v>
      </c>
      <c r="AN484" s="240">
        <f t="shared" ca="1" si="889"/>
        <v>-7.2226861085475326E-5</v>
      </c>
      <c r="AO484" s="240">
        <f t="shared" ca="1" si="890"/>
        <v>1.0480534356204037E-4</v>
      </c>
      <c r="AP484" s="240">
        <f t="shared" ca="1" si="891"/>
        <v>-1.358074561183483E-4</v>
      </c>
      <c r="AQ484" s="240">
        <f t="shared" ca="1" si="892"/>
        <v>1.647668981247091E-4</v>
      </c>
      <c r="AR484" s="240">
        <f t="shared" ca="1" si="893"/>
        <v>-1.912480926178171E-4</v>
      </c>
      <c r="AS484" s="240">
        <f t="shared" ca="1" si="894"/>
        <v>2.1485273778373533E-4</v>
      </c>
      <c r="AT484" s="240">
        <f t="shared" ca="1" si="895"/>
        <v>-2.3522579778790595E-4</v>
      </c>
      <c r="AU484" s="240">
        <f t="shared" ca="1" si="896"/>
        <v>2.5206084284456467E-4</v>
      </c>
      <c r="AV484" s="240">
        <f t="shared" ca="1" si="897"/>
        <v>-2.6510465820595865E-4</v>
      </c>
      <c r="AW484" s="240">
        <f t="shared" ca="1" si="898"/>
        <v>2.741610527478363E-4</v>
      </c>
      <c r="AX484" s="240">
        <f t="shared" ca="1" si="899"/>
        <v>-2.7909380986657062E-4</v>
      </c>
      <c r="AY484" s="240">
        <f t="shared" ca="1" si="900"/>
        <v>2.7982873630367307E-4</v>
      </c>
      <c r="AZ484" s="240">
        <f t="shared" ca="1" si="901"/>
        <v>-2.7635477808145862E-4</v>
      </c>
      <c r="BA484" s="240">
        <f t="shared" ca="1" si="902"/>
        <v>2.6872418676515789E-4</v>
      </c>
      <c r="BB484" s="240">
        <f t="shared" ca="1" si="903"/>
        <v>-2.5705173355074543E-4</v>
      </c>
      <c r="BC484" s="240">
        <f t="shared" ca="1" si="904"/>
        <v>2.4151298299931011E-4</v>
      </c>
      <c r="BD484" s="240">
        <f t="shared" ca="1" si="905"/>
        <v>-2.2234165238265693E-4</v>
      </c>
      <c r="BE484" s="240">
        <f t="shared" ca="1" si="906"/>
        <v>1.9982609635798998E-4</v>
      </c>
      <c r="BF484" s="240">
        <f t="shared" ca="1" si="907"/>
        <v>-1.7430496984544751E-4</v>
      </c>
      <c r="BG484" s="240">
        <f t="shared" ca="1" si="908"/>
        <v>1.461621343429135E-4</v>
      </c>
      <c r="BH484" s="240">
        <f t="shared" ca="1" si="909"/>
        <v>-1.1582088429177719E-4</v>
      </c>
      <c r="BI484" s="240">
        <f t="shared" ca="1" si="910"/>
        <v>8.3737580334507569E-5</v>
      </c>
      <c r="BJ484" s="240">
        <f t="shared" ca="1" si="911"/>
        <v>-5.0394785225850967E-5</v>
      </c>
      <c r="BK484" s="240">
        <f t="shared" ca="1" si="912"/>
        <v>1.6294005639809288E-5</v>
      </c>
      <c r="BL484" s="240">
        <f t="shared" ca="1" si="913"/>
        <v>1.8051850957565474E-5</v>
      </c>
      <c r="BM484" s="240">
        <f t="shared" ca="1" si="914"/>
        <v>-5.2126190913828985E-5</v>
      </c>
      <c r="BN484" s="240">
        <f t="shared" ca="1" si="915"/>
        <v>8.5416504439547801E-5</v>
      </c>
      <c r="BO484" s="240">
        <f t="shared" ca="1" si="916"/>
        <v>-1.1742207423260075E-4</v>
      </c>
      <c r="BP484" s="240">
        <f t="shared" ca="1" si="917"/>
        <v>1.4766150673242546E-4</v>
      </c>
      <c r="BQ484" s="240">
        <f t="shared" ca="1" si="918"/>
        <v>-1.756799727272765E-4</v>
      </c>
      <c r="BR484" s="240">
        <f t="shared" ca="1" si="919"/>
        <v>2.0105604840894381E-4</v>
      </c>
      <c r="BS484" s="240">
        <f t="shared" ca="1" si="920"/>
        <v>-2.2340805397905156E-4</v>
      </c>
      <c r="BT484" s="240">
        <f t="shared" ca="1" si="921"/>
        <v>2.4239979446851682E-4</v>
      </c>
      <c r="BU484" s="240">
        <f t="shared" ca="1" si="922"/>
        <v>-2.5774561642282574E-4</v>
      </c>
      <c r="BV484" s="240">
        <f t="shared" ca="1" si="923"/>
        <v>2.6921470439584996E-4</v>
      </c>
      <c r="BW484" s="240">
        <f t="shared" ca="1" si="924"/>
        <v>-2.7663455262901741E-4</v>
      </c>
      <c r="BX484" s="240">
        <f t="shared" ca="1" si="925"/>
        <v>2.798935596984906E-4</v>
      </c>
      <c r="BY484" s="240">
        <f t="shared" ca="1" si="926"/>
        <v>-2.7894270710445042E-4</v>
      </c>
      <c r="BZ484" s="240">
        <f t="shared" ca="1" si="927"/>
        <v>2.7379629655496882E-4</v>
      </c>
      <c r="CA484" s="240">
        <f t="shared" ca="1" si="928"/>
        <v>-2.6453173485499996E-4</v>
      </c>
      <c r="CB484" s="240">
        <f t="shared" ca="1" si="929"/>
        <v>2.5128836963598996E-4</v>
      </c>
      <c r="CC484" s="240">
        <f t="shared" ca="1" si="930"/>
        <v>-2.3426539343779568E-4</v>
      </c>
      <c r="CD484" s="240">
        <f t="shared" ca="1" si="931"/>
        <v>2.1371884766746029E-4</v>
      </c>
      <c r="CE484" s="240">
        <f t="shared" ca="1" si="932"/>
        <v>-1.8995777149815099E-4</v>
      </c>
      <c r="CF484" s="240">
        <f t="shared" ca="1" si="933"/>
        <v>1.6333955363233171E-4</v>
      </c>
      <c r="CG484" s="240">
        <f t="shared" ca="1" si="934"/>
        <v>-1.3426455684299802E-4</v>
      </c>
      <c r="CH484" s="240">
        <f t="shared" ca="1" si="935"/>
        <v>1.0317009614494939E-4</v>
      </c>
      <c r="CI484" s="240">
        <f t="shared" ca="1" si="936"/>
        <v>-7.0523861169896545E-5</v>
      </c>
      <c r="CJ484" s="240">
        <f t="shared" ca="1" si="937"/>
        <v>3.6816881679048937E-5</v>
      </c>
      <c r="CK484" s="240">
        <f t="shared" ca="1" si="938"/>
        <v>-2.5561420184998999E-6</v>
      </c>
      <c r="CL484" s="240">
        <f t="shared" ca="1" si="939"/>
        <v>-3.1743044397263031E-5</v>
      </c>
      <c r="CM484" s="240">
        <f t="shared" ca="1" si="940"/>
        <v>6.5564785878799182E-5</v>
      </c>
      <c r="CN484" s="240">
        <f t="shared" ca="1" si="941"/>
        <v>-9.8400371952830792E-5</v>
      </c>
      <c r="CO484" s="240">
        <f t="shared" ca="1" si="942"/>
        <v>1.2975592484137219E-4</v>
      </c>
      <c r="CP484" s="240">
        <f t="shared" ca="1" si="943"/>
        <v>-1.5915982784316346E-4</v>
      </c>
      <c r="CQ484" s="240">
        <f t="shared" ca="1" si="944"/>
        <v>1.8616981888780178E-4</v>
      </c>
      <c r="CR484" s="240">
        <f t="shared" ca="1" si="945"/>
        <v>-2.1037964256902071E-4</v>
      </c>
      <c r="CS484" s="240">
        <f t="shared" ca="1" si="946"/>
        <v>2.3142516060409738E-4</v>
      </c>
      <c r="CT484" s="240">
        <f t="shared" ca="1" si="947"/>
        <v>-2.4898982881254244E-4</v>
      </c>
      <c r="CU484" s="240">
        <f t="shared" ca="1" si="948"/>
        <v>2.6280945823527299E-4</v>
      </c>
      <c r="CV484" s="240">
        <f t="shared" ca="1" si="949"/>
        <v>-2.7267618878242807E-4</v>
      </c>
      <c r="CW484" s="240">
        <f t="shared" ca="1" si="950"/>
        <v>2.784416156425912E-4</v>
      </c>
      <c r="CX484" s="240">
        <f t="shared" ca="1" si="951"/>
        <v>-2.8001902142931682E-4</v>
      </c>
      <c r="CY484" s="240">
        <f t="shared" ca="1" si="952"/>
        <v>2.7738468049131704E-4</v>
      </c>
      <c r="CZ484" s="240">
        <f t="shared" ca="1" si="953"/>
        <v>-2.7057821576835311E-4</v>
      </c>
      <c r="DA484" s="240">
        <f t="shared" ca="1" si="954"/>
        <v>2.5970200282533307E-4</v>
      </c>
      <c r="DB484" s="240">
        <f t="shared" ca="1" si="955"/>
        <v>-2.4491963002851928E-4</v>
      </c>
      <c r="DC484" s="240">
        <f t="shared" ca="1" si="956"/>
        <v>2.2645343802426011E-4</v>
      </c>
      <c r="DD484" s="240">
        <f t="shared" ca="1" si="957"/>
        <v>-2.0458117552867274E-4</v>
      </c>
      <c r="DE484" s="240">
        <f t="shared" ca="1" si="958"/>
        <v>1.7963182172843687E-4</v>
      </c>
      <c r="DF484" s="240">
        <f t="shared" ca="1" si="959"/>
        <v>-1.5198063812765387E-4</v>
      </c>
      <c r="DG484" s="240">
        <f t="shared" ca="1" si="960"/>
        <v>1.2204352426546166E-4</v>
      </c>
      <c r="DH484" s="240">
        <f t="shared" ca="1" si="961"/>
        <v>-9.0270762199875075E-5</v>
      </c>
      <c r="DI484" s="240">
        <f t="shared" ca="1" si="962"/>
        <v>5.7140243846558802E-5</v>
      </c>
      <c r="DJ484" s="240">
        <f t="shared" ca="1" si="963"/>
        <v>-2.3150283039504127E-5</v>
      </c>
      <c r="DK484" s="240">
        <f t="shared" ca="1" si="964"/>
        <v>-1.118787957282366E-5</v>
      </c>
      <c r="DL484" s="240">
        <f t="shared" ca="1" si="965"/>
        <v>4.5357766062653179E-5</v>
      </c>
      <c r="DM484" s="240">
        <f t="shared" ca="1" si="966"/>
        <v>-7.8845429531774943E-5</v>
      </c>
      <c r="DN484" s="240">
        <f t="shared" ca="1" si="967"/>
        <v>1.1114718435122458E-4</v>
      </c>
      <c r="DO484" s="240">
        <f t="shared" ca="1" si="968"/>
        <v>-1.4177718206193106E-4</v>
      </c>
      <c r="DP484" s="240">
        <f t="shared" ca="1" si="969"/>
        <v>1.7027471898785991E-4</v>
      </c>
      <c r="DQ484" s="240">
        <f t="shared" ca="1" si="970"/>
        <v>-1.9621116564807578E-4</v>
      </c>
      <c r="DR484" s="240">
        <f t="shared" ca="1" si="971"/>
        <v>2.1919641374307358E-4</v>
      </c>
      <c r="DS484" s="240">
        <f t="shared" ca="1" si="972"/>
        <v>-2.3888474374678922E-4</v>
      </c>
      <c r="DT484" s="240">
        <f t="shared" ca="1" si="973"/>
        <v>2.5498002485002495E-4</v>
      </c>
      <c r="DU484" s="240">
        <f t="shared" ca="1" si="974"/>
        <v>-2.6724016904344425E-4</v>
      </c>
      <c r="DV484" s="240">
        <f t="shared" ca="1" si="975"/>
        <v>2.7548077234661259E-4</v>
      </c>
      <c r="DW484" s="240">
        <f t="shared" ca="1" si="976"/>
        <v>-2.7957788841547642E-4</v>
      </c>
      <c r="DX484" s="240">
        <f t="shared" ca="1" si="977"/>
        <v>2.7946989281075004E-4</v>
      </c>
      <c r="DY484" s="240">
        <f t="shared" ca="1" si="978"/>
        <v>-2.7515840988685402E-4</v>
      </c>
      <c r="DZ484" s="240">
        <f t="shared" ca="1" si="979"/>
        <v>2.6670828836009833E-4</v>
      </c>
      <c r="EA484" s="240">
        <f t="shared" ca="1" si="980"/>
        <v>-2.5424662592364805E-4</v>
      </c>
      <c r="EB484" s="240">
        <f t="shared" ca="1" si="981"/>
        <v>2.3796085757989184E-4</v>
      </c>
      <c r="EC484" s="240">
        <f t="shared" ca="1" si="982"/>
        <v>-2.1809593644354507E-4</v>
      </c>
      <c r="ED484" s="240">
        <f t="shared" ca="1" si="983"/>
        <v>1.9495064941883646E-4</v>
      </c>
      <c r="EE484" s="240">
        <f t="shared" ca="1" si="984"/>
        <v>-1.6887312316630199E-4</v>
      </c>
      <c r="EF484" s="240">
        <f t="shared" ca="1" si="985"/>
        <v>1.4025558795379461E-4</v>
      </c>
      <c r="EG484" s="240">
        <f t="shared" ca="1" si="986"/>
        <v>-1.0952847814821236E-4</v>
      </c>
      <c r="EH484" s="240">
        <f t="shared" ca="1" si="987"/>
        <v>7.7153958081891462E-5</v>
      </c>
      <c r="EI484" s="240">
        <f t="shared" ca="1" si="988"/>
        <v>-4.3618970670900321E-5</v>
      </c>
      <c r="EJ484" s="240">
        <f t="shared" ca="1" si="989"/>
        <v>9.4279133403839038E-6</v>
      </c>
      <c r="EK484" s="240">
        <f t="shared" ca="1" si="990"/>
        <v>2.4904948582297906E-5</v>
      </c>
      <c r="EL484" s="240">
        <f t="shared" ca="1" si="991"/>
        <v>-5.8863216896727218E-5</v>
      </c>
      <c r="EM484" s="240">
        <f t="shared" ca="1" si="992"/>
        <v>9.1936127638980028E-5</v>
      </c>
      <c r="EN484" s="240">
        <f t="shared" ca="1" si="993"/>
        <v>-1.2362623344715822E-4</v>
      </c>
      <c r="EO484" s="240">
        <f t="shared" ca="1" si="994"/>
        <v>1.5345688563268798E-4</v>
      </c>
      <c r="EP484" s="240">
        <f t="shared" ca="1" si="995"/>
        <v>-1.8097940342022347E-4</v>
      </c>
      <c r="EQ484" s="240">
        <f t="shared" ca="1" si="996"/>
        <v>2.0577982252422401E-4</v>
      </c>
      <c r="ER484" s="240">
        <f t="shared" ca="1" si="997"/>
        <v>-2.2748512155708076E-4</v>
      </c>
      <c r="ES484" s="240">
        <f t="shared" ca="1" si="998"/>
        <v>2.457688326179712E-4</v>
      </c>
      <c r="ET484" s="240">
        <f t="shared" ca="1" si="999"/>
        <v>-2.60355951674025E-4</v>
      </c>
      <c r="EU484" s="240">
        <f t="shared" ca="1" si="1000"/>
        <v>2.7102707487691518E-4</v>
      </c>
      <c r="EV484" s="240">
        <f t="shared" ca="1" si="1001"/>
        <v>-2.7762169860095132E-4</v>
      </c>
      <c r="EW484" s="240">
        <f t="shared" ca="1" si="1002"/>
        <v>2.8004063356703722E-4</v>
      </c>
      <c r="EX484" s="240">
        <f t="shared" ca="1" si="1003"/>
        <v>-2.7824749674173007E-4</v>
      </c>
      <c r="EY484" s="240">
        <f t="shared" ca="1" si="1004"/>
        <v>2.7226925857194061E-4</v>
      </c>
      <c r="EZ484" s="240">
        <f t="shared" ca="1" si="1005"/>
        <v>-2.6219583732430213E-4</v>
      </c>
      <c r="FA484" s="240">
        <f t="shared" ca="1" si="1006"/>
        <v>2.4817874663073808E-4</v>
      </c>
      <c r="FB484" s="240">
        <f t="shared" ca="1" si="1007"/>
        <v>-2.3042881658243689E-4</v>
      </c>
      <c r="FC484" s="240">
        <f t="shared" ca="1" si="1008"/>
        <v>2.0921302264899989E-4</v>
      </c>
      <c r="FD484" s="240">
        <f t="shared" ca="1" si="1009"/>
        <v>-1.8485047011888967E-4</v>
      </c>
      <c r="FE484" s="240">
        <f t="shared" ca="1" si="1010"/>
        <v>1.5770759445890833E-4</v>
      </c>
      <c r="FF484" s="240">
        <f t="shared" ca="1" si="1011"/>
        <v>-1.2819264978362991E-4</v>
      </c>
      <c r="FG484" s="240">
        <f t="shared" ca="1" si="1012"/>
        <v>9.674956833354218E-5</v>
      </c>
      <c r="FH484" s="240">
        <f t="shared" ca="1" si="1013"/>
        <v>-6.3851283320984792E-5</v>
      </c>
      <c r="FI484" s="240">
        <f t="shared" ca="1" si="1014"/>
        <v>2.999261557434083E-5</v>
      </c>
      <c r="FJ484" s="240">
        <f t="shared" ca="1" si="1015"/>
        <v>4.3171690277609646E-6</v>
      </c>
      <c r="FK484" s="240">
        <f t="shared" ca="1" si="1016"/>
        <v>-3.8562019389237355E-5</v>
      </c>
      <c r="FL484" s="240">
        <f t="shared" ca="1" si="1017"/>
        <v>7.2226861085472683E-5</v>
      </c>
      <c r="FM484" s="240">
        <f t="shared" ca="1" si="1018"/>
        <v>-1.0480534356204888E-4</v>
      </c>
      <c r="FN484" s="240">
        <f t="shared" ca="1" si="1019"/>
        <v>1.3580745611835285E-4</v>
      </c>
      <c r="FO484" s="240">
        <f t="shared" ca="1" si="1020"/>
        <v>-1.6476689812470688E-4</v>
      </c>
      <c r="FP484" s="240">
        <f t="shared" ca="1" si="1021"/>
        <v>1.9124809261782382E-4</v>
      </c>
      <c r="FQ484" s="240">
        <f t="shared" ca="1" si="1022"/>
        <v>-2.1485273778373867E-4</v>
      </c>
      <c r="FR484" s="240">
        <f t="shared" ca="1" si="1023"/>
        <v>2.3522579778790446E-4</v>
      </c>
      <c r="FS484" s="240">
        <f t="shared" ca="1" si="1024"/>
        <v>-2.5206084284456868E-4</v>
      </c>
      <c r="FT484" s="240">
        <f t="shared" ca="1" si="1025"/>
        <v>2.6510465820596548E-4</v>
      </c>
      <c r="FU484" s="240">
        <f t="shared" ca="1" si="1026"/>
        <v>-2.741610527478357E-4</v>
      </c>
      <c r="FV484" s="240">
        <f t="shared" ca="1" si="1027"/>
        <v>2.7909380986657106E-4</v>
      </c>
      <c r="FW484" s="240">
        <f t="shared" ca="1" si="1028"/>
        <v>-2.798287363036722E-4</v>
      </c>
      <c r="FX484" s="240">
        <f t="shared" ca="1" si="1029"/>
        <v>2.7635477808145899E-4</v>
      </c>
      <c r="FY484" s="240">
        <f t="shared" ca="1" si="1030"/>
        <v>-2.6872418676515642E-4</v>
      </c>
      <c r="FZ484" s="240">
        <f t="shared" ca="1" si="1031"/>
        <v>2.5705173355073703E-4</v>
      </c>
      <c r="GA484" s="240">
        <f t="shared" ca="1" si="1032"/>
        <v>-2.4151298299931149E-4</v>
      </c>
      <c r="GB484" s="240">
        <f t="shared" ca="1" si="1033"/>
        <v>2.2234165238265376E-4</v>
      </c>
      <c r="GC484" s="240">
        <f t="shared" ca="1" si="1034"/>
        <v>-1.9982609635797518E-4</v>
      </c>
      <c r="GD484" s="240">
        <f t="shared" ca="1" si="1035"/>
        <v>1.7430496984544968E-4</v>
      </c>
      <c r="GE484" s="240">
        <f t="shared" ca="1" si="1036"/>
        <v>-1.4616213434290903E-4</v>
      </c>
      <c r="GF484" s="240">
        <f t="shared" ca="1" si="1037"/>
        <v>1.1582088429175793E-4</v>
      </c>
      <c r="GG484" s="240">
        <f t="shared" ca="1" si="1038"/>
        <v>-8.3737580334510185E-5</v>
      </c>
      <c r="GH484" s="240">
        <f t="shared" ca="1" si="1039"/>
        <v>5.0394785225845831E-5</v>
      </c>
      <c r="GI484" s="240">
        <f t="shared" ca="1" si="1040"/>
        <v>-1.6294005639788201E-5</v>
      </c>
      <c r="GJ484" s="240">
        <f t="shared" ca="1" si="1041"/>
        <v>-1.8051850957562763E-5</v>
      </c>
      <c r="GK484" s="240">
        <f t="shared" ca="1" si="1042"/>
        <v>5.2126190913834121E-5</v>
      </c>
      <c r="GL484" s="240">
        <f t="shared" ca="1" si="1043"/>
        <v>-8.5416504439567953E-5</v>
      </c>
      <c r="GM484" s="240">
        <f t="shared" ca="1" si="1044"/>
        <v>1.1742207423259826E-4</v>
      </c>
      <c r="GN484" s="240">
        <f t="shared" ca="1" si="1045"/>
        <v>-1.4766150673242988E-4</v>
      </c>
      <c r="GO484" s="240">
        <f t="shared" ca="1" si="1046"/>
        <v>1.7567997272729298E-4</v>
      </c>
      <c r="GP484" s="240">
        <f t="shared" ca="1" si="1047"/>
        <v>-2.0105604840894189E-4</v>
      </c>
      <c r="GQ484" s="240">
        <f t="shared" ca="1" si="1048"/>
        <v>2.2340805397905471E-4</v>
      </c>
      <c r="GR484" s="240">
        <f t="shared" ca="1" si="1049"/>
        <v>-2.4239979446852739E-4</v>
      </c>
      <c r="GS484" s="240">
        <f t="shared" ca="1" si="1050"/>
        <v>2.5774561642282466E-4</v>
      </c>
      <c r="GT484" s="240">
        <f t="shared" ca="1" si="1051"/>
        <v>-2.6921470439585142E-4</v>
      </c>
      <c r="GU484" s="240">
        <f t="shared" ca="1" si="1052"/>
        <v>2.7663455262902066E-4</v>
      </c>
      <c r="GV484" s="240">
        <f t="shared" ca="1" si="1053"/>
        <v>-2.7989355969849049E-4</v>
      </c>
      <c r="GW484" s="240">
        <f t="shared" ca="1" si="1054"/>
        <v>2.7894270710444993E-4</v>
      </c>
      <c r="GX484" s="240">
        <f t="shared" ca="1" si="1055"/>
        <v>-2.7379629655496437E-4</v>
      </c>
      <c r="GY484" s="240">
        <f t="shared" ca="1" si="1056"/>
        <v>2.6453173485500083E-4</v>
      </c>
      <c r="GZ484" s="240">
        <f t="shared" ca="1" si="1057"/>
        <v>-2.5128836963598763E-4</v>
      </c>
      <c r="HA484" s="240">
        <f t="shared" ca="1" si="1058"/>
        <v>2.3426539343778408E-4</v>
      </c>
      <c r="HB484" s="240">
        <f t="shared" ca="1" si="1059"/>
        <v>-2.1371884766746205E-4</v>
      </c>
      <c r="HC484" s="240">
        <f t="shared" ca="1" si="1060"/>
        <v>1.8995777149814714E-4</v>
      </c>
      <c r="HD484" s="240">
        <f t="shared" ca="1" si="1061"/>
        <v>-1.6333955363231453E-4</v>
      </c>
      <c r="HE484" s="240">
        <f t="shared" ca="1" si="1062"/>
        <v>1.3426455684300044E-4</v>
      </c>
      <c r="HF484" s="240">
        <f t="shared" ca="1" si="1063"/>
        <v>-1.0317009614494455E-4</v>
      </c>
      <c r="HG484" s="240">
        <f t="shared" ca="1" si="1064"/>
        <v>7.052386116987608E-5</v>
      </c>
      <c r="HH484" s="240">
        <f t="shared" ca="1" si="1065"/>
        <v>-3.6816881679051661E-5</v>
      </c>
      <c r="HI484" s="240">
        <f t="shared" ca="1" si="1066"/>
        <v>2.5561420184946686E-6</v>
      </c>
      <c r="HJ484" s="240">
        <f t="shared" ca="1" si="1067"/>
        <v>3.1743044397284064E-5</v>
      </c>
      <c r="HK484" s="240">
        <f t="shared" ca="1" si="1068"/>
        <v>-6.556478587878876E-5</v>
      </c>
      <c r="HL484" s="240">
        <f t="shared" ca="1" si="1069"/>
        <v>9.8400371952835699E-5</v>
      </c>
      <c r="HM484" s="240">
        <f t="shared" ca="1" si="1070"/>
        <v>-1.2975592484139092E-4</v>
      </c>
      <c r="HN484" s="240">
        <f t="shared" ca="1" si="1071"/>
        <v>1.5915982784315465E-4</v>
      </c>
      <c r="HO484" s="240">
        <f t="shared" ca="1" si="1072"/>
        <v>-1.8616981888780571E-4</v>
      </c>
      <c r="HP484" s="240">
        <f t="shared" ca="1" si="1073"/>
        <v>2.1037964256903467E-4</v>
      </c>
      <c r="HQ484" s="240">
        <f t="shared" ca="1" si="1074"/>
        <v>-2.3142516060409139E-4</v>
      </c>
      <c r="HR484" s="240">
        <f t="shared" ca="1" si="1075"/>
        <v>2.4898982881254488E-4</v>
      </c>
      <c r="HS484" s="240">
        <f t="shared" ca="1" si="1076"/>
        <v>-2.6280945823528031E-4</v>
      </c>
      <c r="HT484" s="240">
        <f t="shared" ca="1" si="1077"/>
        <v>2.7267618878242564E-4</v>
      </c>
      <c r="HU484" s="240">
        <f t="shared" ca="1" si="1078"/>
        <v>-2.7844161564259174E-4</v>
      </c>
      <c r="HV484" s="240">
        <f t="shared" ca="1" si="1079"/>
        <v>2.800190214293165E-4</v>
      </c>
      <c r="HW484" s="240">
        <f t="shared" ca="1" si="1080"/>
        <v>-2.773846804913185E-4</v>
      </c>
      <c r="HX484" s="240">
        <f t="shared" ca="1" si="1081"/>
        <v>2.7057821576835175E-4</v>
      </c>
      <c r="HY484" s="240">
        <f t="shared" ca="1" si="1082"/>
        <v>-2.5970200282532515E-4</v>
      </c>
      <c r="HZ484" s="240">
        <f t="shared" ca="1" si="1083"/>
        <v>2.4491963002852449E-4</v>
      </c>
      <c r="IA484" s="240">
        <f t="shared" ca="1" si="1084"/>
        <v>-2.2645343802425705E-4</v>
      </c>
      <c r="IB484" s="240">
        <f t="shared" ca="1" si="1085"/>
        <v>2.045811755286583E-4</v>
      </c>
      <c r="IC484" s="240">
        <f t="shared" ca="1" si="1086"/>
        <v>-1.7963182172844508E-4</v>
      </c>
      <c r="ID484" s="240">
        <f t="shared" ca="1" si="1087"/>
        <v>1.5198063812764954E-4</v>
      </c>
      <c r="IE484" s="240">
        <f t="shared" ca="1" si="1088"/>
        <v>-3.4361295296400445E-4</v>
      </c>
      <c r="IF484" s="240">
        <f t="shared" ca="1" si="1089"/>
        <v>9.0270762199885226E-5</v>
      </c>
      <c r="IG484" s="240">
        <f t="shared" ca="1" si="1090"/>
        <v>-5.7140243846553706E-5</v>
      </c>
      <c r="IH484" s="240">
        <f t="shared" ca="1" si="1091"/>
        <v>2.3150283039483066E-5</v>
      </c>
      <c r="II484" s="240">
        <f t="shared" ca="1" si="1092"/>
        <v>1.1187879572812981E-5</v>
      </c>
      <c r="IJ484" s="240">
        <f t="shared" ca="1" si="1093"/>
        <v>-4.5357766062658356E-5</v>
      </c>
      <c r="IK484" s="240">
        <f t="shared" ca="1" si="1094"/>
        <v>7.8845429531795218E-5</v>
      </c>
      <c r="IL484" s="240">
        <f t="shared" ca="1" si="1095"/>
        <v>-1.1114718435121477E-4</v>
      </c>
      <c r="IM484" s="240">
        <f t="shared" ca="1" si="1096"/>
        <v>1.4177718206193556E-4</v>
      </c>
      <c r="IN484" s="240">
        <f t="shared" ca="1" si="1097"/>
        <v>-1.7027471898787669E-4</v>
      </c>
      <c r="IO484" s="240">
        <f t="shared" ca="1" si="1098"/>
        <v>1.9621116564806813E-4</v>
      </c>
      <c r="IP484" s="240">
        <f t="shared" ca="1" si="1099"/>
        <v>-2.1919641374307686E-4</v>
      </c>
      <c r="IQ484" s="240">
        <f t="shared" ca="1" si="1100"/>
        <v>2.3888474374680023E-4</v>
      </c>
      <c r="IR484" s="240">
        <f t="shared" ca="1" si="1101"/>
        <v>-2.5498002485002056E-4</v>
      </c>
      <c r="IS484" s="240">
        <f t="shared" ca="1" si="1102"/>
        <v>2.6724016904344582E-4</v>
      </c>
      <c r="IT484" s="240">
        <f t="shared" ca="1" si="1103"/>
        <v>-2.7548077234661639E-4</v>
      </c>
      <c r="IU484" s="240">
        <f t="shared" ca="1" si="1104"/>
        <v>2.7957788841547577E-4</v>
      </c>
      <c r="IV484" s="240">
        <f t="shared" ca="1" si="1105"/>
        <v>-2.7946989281074966E-4</v>
      </c>
      <c r="IW484" s="240">
        <f t="shared" ca="1" si="1106"/>
        <v>2.7515840988685011E-4</v>
      </c>
      <c r="IX484" s="240">
        <f t="shared" ca="1" si="1107"/>
        <v>-2.6670828836010158E-4</v>
      </c>
      <c r="IY484" s="240">
        <f t="shared" ca="1" si="1108"/>
        <v>2.5424662592364583E-4</v>
      </c>
      <c r="IZ484" s="240">
        <f t="shared" ca="1" si="1109"/>
        <v>-2.3796085757988073E-4</v>
      </c>
      <c r="JA484" s="240">
        <f t="shared" ca="1" si="1110"/>
        <v>2.1809593644355182E-4</v>
      </c>
      <c r="JB484" s="240">
        <f t="shared" ca="1" si="1111"/>
        <v>-1.9495064941883272E-4</v>
      </c>
    </row>
    <row r="485" spans="2:262">
      <c r="B485" s="248">
        <v>124</v>
      </c>
      <c r="C485" s="247">
        <f t="shared" si="1112"/>
        <v>2.4218750000000017E-3</v>
      </c>
      <c r="D485" s="244">
        <f t="shared" ca="1" si="855"/>
        <v>11.584113174306669</v>
      </c>
      <c r="E485" s="243">
        <f ca="1">DZ361</f>
        <v>-0.41588682569333091</v>
      </c>
      <c r="F485" s="242">
        <v>124</v>
      </c>
      <c r="G485" s="240">
        <f t="shared" ca="1" si="856"/>
        <v>1.5820892561404728E-4</v>
      </c>
      <c r="H485" s="240">
        <f t="shared" ca="1" si="857"/>
        <v>-1.3186580046366153E-4</v>
      </c>
      <c r="I485" s="240">
        <f t="shared" ca="1" si="858"/>
        <v>1.0425273556963151E-4</v>
      </c>
      <c r="J485" s="240">
        <f t="shared" ca="1" si="859"/>
        <v>-7.5635659841723812E-5</v>
      </c>
      <c r="K485" s="240">
        <f t="shared" ca="1" si="860"/>
        <v>4.6290171362882847E-5</v>
      </c>
      <c r="L485" s="240">
        <f t="shared" ca="1" si="861"/>
        <v>-1.6498883229035092E-5</v>
      </c>
      <c r="M485" s="240">
        <f t="shared" ca="1" si="862"/>
        <v>-1.3451298169514758E-5</v>
      </c>
      <c r="N485" s="240">
        <f t="shared" ca="1" si="863"/>
        <v>4.3271936213464636E-5</v>
      </c>
      <c r="O485" s="240">
        <f t="shared" ca="1" si="864"/>
        <v>-7.2675841856832311E-5</v>
      </c>
      <c r="P485" s="240">
        <f t="shared" ca="1" si="865"/>
        <v>1.0137983941446233E-4</v>
      </c>
      <c r="Q485" s="240">
        <f t="shared" ca="1" si="866"/>
        <v>-1.2910749369867447E-4</v>
      </c>
      <c r="R485" s="240">
        <f t="shared" ca="1" si="867"/>
        <v>1.5559177224123212E-4</v>
      </c>
      <c r="S485" s="240">
        <f t="shared" ca="1" si="868"/>
        <v>-1.8057761696199214E-4</v>
      </c>
      <c r="T485" s="240">
        <f t="shared" ca="1" si="869"/>
        <v>2.0382440051764148E-4</v>
      </c>
      <c r="U485" s="241">
        <f t="shared" ca="1" si="870"/>
        <v>-2.2510824367455475E-4</v>
      </c>
      <c r="V485" s="240">
        <f t="shared" ca="1" si="871"/>
        <v>2.4422417138819863E-4</v>
      </c>
      <c r="W485" s="240">
        <f t="shared" ca="1" si="872"/>
        <v>-2.6098808682486173E-4</v>
      </c>
      <c r="X485" s="240">
        <f t="shared" ca="1" si="873"/>
        <v>2.7523854431480061E-4</v>
      </c>
      <c r="Y485" s="240">
        <f t="shared" ca="1" si="874"/>
        <v>-2.8683830416229461E-4</v>
      </c>
      <c r="Z485" s="240">
        <f t="shared" ca="1" si="875"/>
        <v>2.9567565433893874E-4</v>
      </c>
      <c r="AA485" s="240">
        <f t="shared" ca="1" si="876"/>
        <v>-3.0166548633154481E-4</v>
      </c>
      <c r="AB485" s="240">
        <f t="shared" ca="1" si="877"/>
        <v>3.0475011478364896E-4</v>
      </c>
      <c r="AC485" s="240">
        <f t="shared" ca="1" si="878"/>
        <v>-3.0489983303702751E-4</v>
      </c>
      <c r="AD485" s="240">
        <f t="shared" ca="1" si="879"/>
        <v>3.021131992230563E-4</v>
      </c>
      <c r="AE485" s="240">
        <f t="shared" ca="1" si="880"/>
        <v>-2.9641705014869362E-4</v>
      </c>
      <c r="AF485" s="240">
        <f t="shared" ca="1" si="881"/>
        <v>2.8786624284335573E-4</v>
      </c>
      <c r="AG485" s="240">
        <f t="shared" ca="1" si="882"/>
        <v>-2.7654312625574227E-4</v>
      </c>
      <c r="AH485" s="240">
        <f t="shared" ca="1" si="883"/>
        <v>2.6255674818843389E-4</v>
      </c>
      <c r="AI485" s="240">
        <f t="shared" ca="1" si="884"/>
        <v>-2.4604180510795476E-4</v>
      </c>
      <c r="AJ485" s="240">
        <f t="shared" ca="1" si="885"/>
        <v>2.2715734494415136E-4</v>
      </c>
      <c r="AK485" s="240">
        <f t="shared" ca="1" si="886"/>
        <v>-2.0608523537170257E-4</v>
      </c>
      <c r="AL485" s="240">
        <f t="shared" ca="1" si="887"/>
        <v>1.8302841232497181E-4</v>
      </c>
      <c r="AM485" s="240">
        <f t="shared" ca="1" si="888"/>
        <v>-1.5820892561404362E-4</v>
      </c>
      <c r="AN485" s="240">
        <f t="shared" ca="1" si="889"/>
        <v>1.3186580046365976E-4</v>
      </c>
      <c r="AO485" s="240">
        <f t="shared" ca="1" si="890"/>
        <v>-1.0425273556962786E-4</v>
      </c>
      <c r="AP485" s="240">
        <f t="shared" ca="1" si="891"/>
        <v>7.5635659841722172E-5</v>
      </c>
      <c r="AQ485" s="240">
        <f t="shared" ca="1" si="892"/>
        <v>-4.6290171362879025E-5</v>
      </c>
      <c r="AR485" s="240">
        <f t="shared" ca="1" si="893"/>
        <v>1.6498883229033927E-5</v>
      </c>
      <c r="AS485" s="240">
        <f t="shared" ca="1" si="894"/>
        <v>1.3451298169518065E-5</v>
      </c>
      <c r="AT485" s="240">
        <f t="shared" ca="1" si="895"/>
        <v>-4.3271936213465774E-5</v>
      </c>
      <c r="AU485" s="240">
        <f t="shared" ca="1" si="896"/>
        <v>7.2675841856835536E-5</v>
      </c>
      <c r="AV485" s="240">
        <f t="shared" ca="1" si="897"/>
        <v>-1.0137983941446343E-4</v>
      </c>
      <c r="AW485" s="240">
        <f t="shared" ca="1" si="898"/>
        <v>1.2910749369867257E-4</v>
      </c>
      <c r="AX485" s="240">
        <f t="shared" ca="1" si="899"/>
        <v>-1.5559177224123592E-4</v>
      </c>
      <c r="AY485" s="240">
        <f t="shared" ca="1" si="900"/>
        <v>1.8057761696199393E-4</v>
      </c>
      <c r="AZ485" s="240">
        <f t="shared" ca="1" si="901"/>
        <v>-2.0382440051764156E-4</v>
      </c>
      <c r="BA485" s="240">
        <f t="shared" ca="1" si="902"/>
        <v>2.2510824367455334E-4</v>
      </c>
      <c r="BB485" s="240">
        <f t="shared" ca="1" si="903"/>
        <v>-2.4422417138820129E-4</v>
      </c>
      <c r="BC485" s="240">
        <f t="shared" ca="1" si="904"/>
        <v>2.6098808682486287E-4</v>
      </c>
      <c r="BD485" s="240">
        <f t="shared" ca="1" si="905"/>
        <v>-2.7523854431480061E-4</v>
      </c>
      <c r="BE485" s="240">
        <f t="shared" ca="1" si="906"/>
        <v>2.8683830416229689E-4</v>
      </c>
      <c r="BF485" s="240">
        <f t="shared" ca="1" si="907"/>
        <v>-2.9567565433893982E-4</v>
      </c>
      <c r="BG485" s="240">
        <f t="shared" ca="1" si="908"/>
        <v>3.0166548633154514E-4</v>
      </c>
      <c r="BH485" s="240">
        <f t="shared" ca="1" si="909"/>
        <v>-3.0475011478364879E-4</v>
      </c>
      <c r="BI485" s="240">
        <f t="shared" ca="1" si="910"/>
        <v>3.0489983303702724E-4</v>
      </c>
      <c r="BJ485" s="240">
        <f t="shared" ca="1" si="911"/>
        <v>-3.0211319922305598E-4</v>
      </c>
      <c r="BK485" s="240">
        <f t="shared" ca="1" si="912"/>
        <v>2.9641705014869308E-4</v>
      </c>
      <c r="BL485" s="240">
        <f t="shared" ca="1" si="913"/>
        <v>-2.8786624284335644E-4</v>
      </c>
      <c r="BM485" s="240">
        <f t="shared" ca="1" si="914"/>
        <v>2.765431262557395E-4</v>
      </c>
      <c r="BN485" s="240">
        <f t="shared" ca="1" si="915"/>
        <v>-2.6255674818843281E-4</v>
      </c>
      <c r="BO485" s="240">
        <f t="shared" ca="1" si="916"/>
        <v>2.4604180510795346E-4</v>
      </c>
      <c r="BP485" s="240">
        <f t="shared" ca="1" si="917"/>
        <v>-2.2715734494415277E-4</v>
      </c>
      <c r="BQ485" s="240">
        <f t="shared" ca="1" si="918"/>
        <v>2.0608523537169772E-4</v>
      </c>
      <c r="BR485" s="240">
        <f t="shared" ca="1" si="919"/>
        <v>-1.8302841232497002E-4</v>
      </c>
      <c r="BS485" s="240">
        <f t="shared" ca="1" si="920"/>
        <v>1.5820892561404541E-4</v>
      </c>
      <c r="BT485" s="240">
        <f t="shared" ca="1" si="921"/>
        <v>-1.318658004636538E-4</v>
      </c>
      <c r="BU485" s="240">
        <f t="shared" ca="1" si="922"/>
        <v>1.0425273556962578E-4</v>
      </c>
      <c r="BV485" s="240">
        <f t="shared" ca="1" si="923"/>
        <v>-7.5635659841719977E-5</v>
      </c>
      <c r="BW485" s="240">
        <f t="shared" ca="1" si="924"/>
        <v>4.6290171362881071E-5</v>
      </c>
      <c r="BX485" s="240">
        <f t="shared" ca="1" si="925"/>
        <v>-1.6498883229027367E-5</v>
      </c>
      <c r="BY485" s="240">
        <f t="shared" ca="1" si="926"/>
        <v>-1.3451298169520314E-5</v>
      </c>
      <c r="BZ485" s="240">
        <f t="shared" ca="1" si="927"/>
        <v>4.3271936213467997E-5</v>
      </c>
      <c r="CA485" s="240">
        <f t="shared" ca="1" si="928"/>
        <v>-7.2675841856833503E-5</v>
      </c>
      <c r="CB485" s="240">
        <f t="shared" ca="1" si="929"/>
        <v>1.0137983941446963E-4</v>
      </c>
      <c r="CC485" s="240">
        <f t="shared" ca="1" si="930"/>
        <v>-1.2910749369867851E-4</v>
      </c>
      <c r="CD485" s="240">
        <f t="shared" ca="1" si="931"/>
        <v>1.5559177224123413E-4</v>
      </c>
      <c r="CE485" s="240">
        <f t="shared" ca="1" si="932"/>
        <v>-1.8057761696199225E-4</v>
      </c>
      <c r="CF485" s="240">
        <f t="shared" ca="1" si="933"/>
        <v>2.0382440051764647E-4</v>
      </c>
      <c r="CG485" s="240">
        <f t="shared" ca="1" si="934"/>
        <v>-2.2510824367455779E-4</v>
      </c>
      <c r="CH485" s="240">
        <f t="shared" ca="1" si="935"/>
        <v>2.4422417138820004E-4</v>
      </c>
      <c r="CI485" s="240">
        <f t="shared" ca="1" si="936"/>
        <v>-2.6098808682486628E-4</v>
      </c>
      <c r="CJ485" s="240">
        <f t="shared" ca="1" si="937"/>
        <v>2.7523854431480349E-4</v>
      </c>
      <c r="CK485" s="240">
        <f t="shared" ca="1" si="938"/>
        <v>-2.8683830416229613E-4</v>
      </c>
      <c r="CL485" s="240">
        <f t="shared" ca="1" si="939"/>
        <v>2.9567565433893928E-4</v>
      </c>
      <c r="CM485" s="240">
        <f t="shared" ca="1" si="940"/>
        <v>-3.0166548633154611E-4</v>
      </c>
      <c r="CN485" s="240">
        <f t="shared" ca="1" si="941"/>
        <v>3.0475011478364869E-4</v>
      </c>
      <c r="CO485" s="240">
        <f t="shared" ca="1" si="942"/>
        <v>-3.0489983303702729E-4</v>
      </c>
      <c r="CP485" s="240">
        <f t="shared" ca="1" si="943"/>
        <v>3.0211319922305506E-4</v>
      </c>
      <c r="CQ485" s="240">
        <f t="shared" ca="1" si="944"/>
        <v>-2.9641705014869357E-4</v>
      </c>
      <c r="CR485" s="240">
        <f t="shared" ca="1" si="945"/>
        <v>2.8786624284335427E-4</v>
      </c>
      <c r="CS485" s="240">
        <f t="shared" ca="1" si="946"/>
        <v>-2.7654312625573674E-4</v>
      </c>
      <c r="CT485" s="240">
        <f t="shared" ca="1" si="947"/>
        <v>2.6255674818843384E-4</v>
      </c>
      <c r="CU485" s="240">
        <f t="shared" ca="1" si="948"/>
        <v>-2.4604180510794956E-4</v>
      </c>
      <c r="CV485" s="240">
        <f t="shared" ca="1" si="949"/>
        <v>2.2715734494415415E-4</v>
      </c>
      <c r="CW485" s="240">
        <f t="shared" ca="1" si="950"/>
        <v>-2.0608523537169924E-4</v>
      </c>
      <c r="CX485" s="240">
        <f t="shared" ca="1" si="951"/>
        <v>1.8302841232496474E-4</v>
      </c>
      <c r="CY485" s="240">
        <f t="shared" ca="1" si="952"/>
        <v>-1.582089256140472E-4</v>
      </c>
      <c r="CZ485" s="240">
        <f t="shared" ca="1" si="953"/>
        <v>1.318658004636557E-4</v>
      </c>
      <c r="DA485" s="240">
        <f t="shared" ca="1" si="954"/>
        <v>-1.042527355696196E-4</v>
      </c>
      <c r="DB485" s="240">
        <f t="shared" ca="1" si="955"/>
        <v>7.5635659841722009E-5</v>
      </c>
      <c r="DC485" s="240">
        <f t="shared" ca="1" si="956"/>
        <v>-4.6290171362874593E-5</v>
      </c>
      <c r="DD485" s="240">
        <f t="shared" ca="1" si="957"/>
        <v>1.6498883229020754E-5</v>
      </c>
      <c r="DE485" s="240">
        <f t="shared" ca="1" si="958"/>
        <v>1.3451298169518254E-5</v>
      </c>
      <c r="DF485" s="240">
        <f t="shared" ca="1" si="959"/>
        <v>-4.3271936213474529E-5</v>
      </c>
      <c r="DG485" s="240">
        <f t="shared" ca="1" si="960"/>
        <v>7.2675841856831497E-5</v>
      </c>
      <c r="DH485" s="240">
        <f t="shared" ca="1" si="961"/>
        <v>-1.0137983941446767E-4</v>
      </c>
      <c r="DI485" s="240">
        <f t="shared" ca="1" si="962"/>
        <v>1.2910749369868447E-4</v>
      </c>
      <c r="DJ485" s="240">
        <f t="shared" ca="1" si="963"/>
        <v>-1.5559177224123231E-4</v>
      </c>
      <c r="DK485" s="240">
        <f t="shared" ca="1" si="964"/>
        <v>1.8057761696199754E-4</v>
      </c>
      <c r="DL485" s="240">
        <f t="shared" ca="1" si="965"/>
        <v>-2.0382440051765137E-4</v>
      </c>
      <c r="DM485" s="240">
        <f t="shared" ca="1" si="966"/>
        <v>2.2510824367455638E-4</v>
      </c>
      <c r="DN485" s="240">
        <f t="shared" ca="1" si="967"/>
        <v>-2.44224171388204E-4</v>
      </c>
      <c r="DO485" s="240">
        <f t="shared" ca="1" si="968"/>
        <v>2.609880868248697E-4</v>
      </c>
      <c r="DP485" s="240">
        <f t="shared" ca="1" si="969"/>
        <v>-2.7523854431480256E-4</v>
      </c>
      <c r="DQ485" s="240">
        <f t="shared" ca="1" si="970"/>
        <v>2.8683830416229841E-4</v>
      </c>
      <c r="DR485" s="240">
        <f t="shared" ca="1" si="971"/>
        <v>-2.9567565433893879E-4</v>
      </c>
      <c r="DS485" s="240">
        <f t="shared" ca="1" si="972"/>
        <v>3.0166548633154579E-4</v>
      </c>
      <c r="DT485" s="240">
        <f t="shared" ca="1" si="973"/>
        <v>-3.047501147836495E-4</v>
      </c>
      <c r="DU485" s="240">
        <f t="shared" ca="1" si="974"/>
        <v>3.048998330370274E-4</v>
      </c>
      <c r="DV485" s="240">
        <f t="shared" ca="1" si="975"/>
        <v>-3.0211319922305538E-4</v>
      </c>
      <c r="DW485" s="240">
        <f t="shared" ca="1" si="976"/>
        <v>2.9641705014868999E-4</v>
      </c>
      <c r="DX485" s="240">
        <f t="shared" ca="1" si="977"/>
        <v>-2.8786624284335492E-4</v>
      </c>
      <c r="DY485" s="240">
        <f t="shared" ca="1" si="978"/>
        <v>2.7654312625573761E-4</v>
      </c>
      <c r="DZ485" s="240">
        <f t="shared" ca="1" si="979"/>
        <v>-2.6255674818843492E-4</v>
      </c>
      <c r="EA485" s="240">
        <f t="shared" ca="1" si="980"/>
        <v>2.4604180510795081E-4</v>
      </c>
      <c r="EB485" s="240">
        <f t="shared" ca="1" si="981"/>
        <v>-2.2715734494414396E-4</v>
      </c>
      <c r="EC485" s="240">
        <f t="shared" ca="1" si="982"/>
        <v>2.0608523537170081E-4</v>
      </c>
      <c r="ED485" s="240">
        <f t="shared" ca="1" si="983"/>
        <v>-1.8302841232496642E-4</v>
      </c>
      <c r="EE485" s="240">
        <f t="shared" ca="1" si="984"/>
        <v>1.5820892561403416E-4</v>
      </c>
      <c r="EF485" s="240">
        <f t="shared" ca="1" si="985"/>
        <v>-1.318658004636576E-4</v>
      </c>
      <c r="EG485" s="240">
        <f t="shared" ca="1" si="986"/>
        <v>1.0425273556962155E-4</v>
      </c>
      <c r="EH485" s="240">
        <f t="shared" ca="1" si="987"/>
        <v>-7.5635659841707237E-5</v>
      </c>
      <c r="EI485" s="240">
        <f t="shared" ca="1" si="988"/>
        <v>4.6290171362876667E-5</v>
      </c>
      <c r="EJ485" s="240">
        <f t="shared" ca="1" si="989"/>
        <v>-1.6498883229022868E-5</v>
      </c>
      <c r="EK485" s="240">
        <f t="shared" ca="1" si="990"/>
        <v>-1.345129816951614E-5</v>
      </c>
      <c r="EL485" s="240">
        <f t="shared" ca="1" si="991"/>
        <v>4.3271936213472469E-5</v>
      </c>
      <c r="EM485" s="240">
        <f t="shared" ca="1" si="992"/>
        <v>-7.2675841856846283E-5</v>
      </c>
      <c r="EN485" s="240">
        <f t="shared" ca="1" si="993"/>
        <v>1.0137983941446566E-4</v>
      </c>
      <c r="EO485" s="240">
        <f t="shared" ca="1" si="994"/>
        <v>-1.291074936986826E-4</v>
      </c>
      <c r="EP485" s="240">
        <f t="shared" ca="1" si="995"/>
        <v>1.5559177224124546E-4</v>
      </c>
      <c r="EQ485" s="240">
        <f t="shared" ca="1" si="996"/>
        <v>-1.8057761696199586E-4</v>
      </c>
      <c r="ER485" s="240">
        <f t="shared" ca="1" si="997"/>
        <v>2.038244005176498E-4</v>
      </c>
      <c r="ES485" s="240">
        <f t="shared" ca="1" si="998"/>
        <v>-2.2510824367455494E-4</v>
      </c>
      <c r="ET485" s="240">
        <f t="shared" ca="1" si="999"/>
        <v>2.4422417138820275E-4</v>
      </c>
      <c r="EU485" s="240">
        <f t="shared" ca="1" si="1000"/>
        <v>-2.6098808682486861E-4</v>
      </c>
      <c r="EV485" s="240">
        <f t="shared" ca="1" si="1001"/>
        <v>2.7523854431480164E-4</v>
      </c>
      <c r="EW485" s="240">
        <f t="shared" ca="1" si="1002"/>
        <v>-2.868383041622977E-4</v>
      </c>
      <c r="EX485" s="240">
        <f t="shared" ca="1" si="1003"/>
        <v>2.9567565433894258E-4</v>
      </c>
      <c r="EY485" s="240">
        <f t="shared" ca="1" si="1004"/>
        <v>-3.0166548633154552E-4</v>
      </c>
      <c r="EZ485" s="240">
        <f t="shared" ca="1" si="1005"/>
        <v>3.0475011478364939E-4</v>
      </c>
      <c r="FA485" s="240">
        <f t="shared" ca="1" si="1006"/>
        <v>-3.0489983303702675E-4</v>
      </c>
      <c r="FB485" s="240">
        <f t="shared" ca="1" si="1007"/>
        <v>3.0211319922305565E-4</v>
      </c>
      <c r="FC485" s="240">
        <f t="shared" ca="1" si="1008"/>
        <v>-2.9641705014869042E-4</v>
      </c>
      <c r="FD485" s="240">
        <f t="shared" ca="1" si="1009"/>
        <v>2.8786624284335562E-4</v>
      </c>
      <c r="FE485" s="240">
        <f t="shared" ca="1" si="1010"/>
        <v>-2.7654312625573847E-4</v>
      </c>
      <c r="FF485" s="240">
        <f t="shared" ca="1" si="1011"/>
        <v>2.6255674818842717E-4</v>
      </c>
      <c r="FG485" s="240">
        <f t="shared" ca="1" si="1012"/>
        <v>-2.4604180510795205E-4</v>
      </c>
      <c r="FH485" s="240">
        <f t="shared" ca="1" si="1013"/>
        <v>2.2715734494414537E-4</v>
      </c>
      <c r="FI485" s="240">
        <f t="shared" ca="1" si="1014"/>
        <v>-2.0608523537168954E-4</v>
      </c>
      <c r="FJ485" s="240">
        <f t="shared" ca="1" si="1015"/>
        <v>1.830284123249681E-4</v>
      </c>
      <c r="FK485" s="240">
        <f t="shared" ca="1" si="1016"/>
        <v>-1.5820892561403595E-4</v>
      </c>
      <c r="FL485" s="240">
        <f t="shared" ca="1" si="1017"/>
        <v>1.3186580046364383E-4</v>
      </c>
      <c r="FM485" s="240">
        <f t="shared" ca="1" si="1018"/>
        <v>-1.0425273556962353E-4</v>
      </c>
      <c r="FN485" s="240">
        <f t="shared" ca="1" si="1019"/>
        <v>7.563565984170927E-5</v>
      </c>
      <c r="FO485" s="240">
        <f t="shared" ca="1" si="1020"/>
        <v>-4.629017136287874E-5</v>
      </c>
      <c r="FP485" s="240">
        <f t="shared" ca="1" si="1021"/>
        <v>1.6498883229024955E-5</v>
      </c>
      <c r="FQ485" s="240">
        <f t="shared" ca="1" si="1022"/>
        <v>1.3451298169531428E-5</v>
      </c>
      <c r="FR485" s="240">
        <f t="shared" ca="1" si="1023"/>
        <v>-4.3271936213470382E-5</v>
      </c>
      <c r="FS485" s="240">
        <f t="shared" ca="1" si="1024"/>
        <v>7.2675841856827405E-5</v>
      </c>
      <c r="FT485" s="240">
        <f t="shared" ca="1" si="1025"/>
        <v>-1.0137983941448007E-4</v>
      </c>
      <c r="FU485" s="240">
        <f t="shared" ca="1" si="1026"/>
        <v>1.291074936986807E-4</v>
      </c>
      <c r="FV485" s="240">
        <f t="shared" ca="1" si="1027"/>
        <v>-1.5559177224122871E-4</v>
      </c>
      <c r="FW485" s="240">
        <f t="shared" ca="1" si="1028"/>
        <v>1.8057761696200819E-4</v>
      </c>
      <c r="FX485" s="240">
        <f t="shared" ca="1" si="1029"/>
        <v>-2.0382440051764823E-4</v>
      </c>
      <c r="FY485" s="240">
        <f t="shared" ca="1" si="1030"/>
        <v>2.2510824367455353E-4</v>
      </c>
      <c r="FZ485" s="240">
        <f t="shared" ca="1" si="1031"/>
        <v>-2.4422417138821186E-4</v>
      </c>
      <c r="GA485" s="240">
        <f t="shared" ca="1" si="1032"/>
        <v>2.6098808682486753E-4</v>
      </c>
      <c r="GB485" s="240">
        <f t="shared" ca="1" si="1033"/>
        <v>-2.7523854431480078E-4</v>
      </c>
      <c r="GC485" s="240">
        <f t="shared" ca="1" si="1034"/>
        <v>2.8683830416230291E-4</v>
      </c>
      <c r="GD485" s="240">
        <f t="shared" ca="1" si="1035"/>
        <v>-2.9567565433894204E-4</v>
      </c>
      <c r="GE485" s="240">
        <f t="shared" ca="1" si="1036"/>
        <v>3.0166548633154519E-4</v>
      </c>
      <c r="GF485" s="240">
        <f t="shared" ca="1" si="1037"/>
        <v>-3.0475011478365026E-4</v>
      </c>
      <c r="GG485" s="240">
        <f t="shared" ca="1" si="1038"/>
        <v>3.0489983303702681E-4</v>
      </c>
      <c r="GH485" s="240">
        <f t="shared" ca="1" si="1039"/>
        <v>-3.0211319922305593E-4</v>
      </c>
      <c r="GI485" s="240">
        <f t="shared" ca="1" si="1040"/>
        <v>2.9641705014868684E-4</v>
      </c>
      <c r="GJ485" s="240">
        <f t="shared" ca="1" si="1041"/>
        <v>-2.8786624284335058E-4</v>
      </c>
      <c r="GK485" s="240">
        <f t="shared" ca="1" si="1042"/>
        <v>2.765431262557394E-4</v>
      </c>
      <c r="GL485" s="240">
        <f t="shared" ca="1" si="1043"/>
        <v>-2.6255674818843704E-4</v>
      </c>
      <c r="GM485" s="240">
        <f t="shared" ca="1" si="1044"/>
        <v>2.46041805107943E-4</v>
      </c>
      <c r="GN485" s="240">
        <f t="shared" ca="1" si="1045"/>
        <v>-2.2715734494414678E-4</v>
      </c>
      <c r="GO485" s="240">
        <f t="shared" ca="1" si="1046"/>
        <v>2.060852353717039E-4</v>
      </c>
      <c r="GP485" s="240">
        <f t="shared" ca="1" si="1047"/>
        <v>-1.830284123249559E-4</v>
      </c>
      <c r="GQ485" s="240">
        <f t="shared" ca="1" si="1048"/>
        <v>1.5820892561403774E-4</v>
      </c>
      <c r="GR485" s="240">
        <f t="shared" ca="1" si="1049"/>
        <v>-1.3186580046366136E-4</v>
      </c>
      <c r="GS485" s="240">
        <f t="shared" ca="1" si="1050"/>
        <v>1.042527355696092E-4</v>
      </c>
      <c r="GT485" s="240">
        <f t="shared" ca="1" si="1051"/>
        <v>-7.5635659841711303E-5</v>
      </c>
      <c r="GU485" s="240">
        <f t="shared" ca="1" si="1052"/>
        <v>4.6290171362880787E-5</v>
      </c>
      <c r="GV485" s="240">
        <f t="shared" ca="1" si="1053"/>
        <v>-1.6498883229009722E-5</v>
      </c>
      <c r="GW485" s="240">
        <f t="shared" ca="1" si="1054"/>
        <v>-1.3451298169529286E-5</v>
      </c>
      <c r="GX485" s="240">
        <f t="shared" ca="1" si="1055"/>
        <v>4.3271936213468322E-5</v>
      </c>
      <c r="GY485" s="240">
        <f t="shared" ca="1" si="1056"/>
        <v>-7.2675841856859104E-5</v>
      </c>
      <c r="GZ485" s="240">
        <f t="shared" ca="1" si="1057"/>
        <v>1.0137983941447809E-4</v>
      </c>
      <c r="HA485" s="240">
        <f t="shared" ca="1" si="1058"/>
        <v>-1.291074936986788E-4</v>
      </c>
      <c r="HB485" s="240">
        <f t="shared" ca="1" si="1059"/>
        <v>1.5559177224125674E-4</v>
      </c>
      <c r="HC485" s="240">
        <f t="shared" ca="1" si="1060"/>
        <v>-1.8057761696200651E-4</v>
      </c>
      <c r="HD485" s="240">
        <f t="shared" ca="1" si="1061"/>
        <v>2.0382440051764668E-4</v>
      </c>
      <c r="HE485" s="240">
        <f t="shared" ca="1" si="1062"/>
        <v>-2.2510824367455212E-4</v>
      </c>
      <c r="HF485" s="240">
        <f t="shared" ca="1" si="1063"/>
        <v>2.4422417138821062E-4</v>
      </c>
      <c r="HG485" s="240">
        <f t="shared" ca="1" si="1064"/>
        <v>-2.6098808682486644E-4</v>
      </c>
      <c r="HH485" s="240">
        <f t="shared" ca="1" si="1065"/>
        <v>2.7523854431479985E-4</v>
      </c>
      <c r="HI485" s="240">
        <f t="shared" ca="1" si="1066"/>
        <v>-2.868383041623022E-4</v>
      </c>
      <c r="HJ485" s="240">
        <f t="shared" ca="1" si="1067"/>
        <v>2.9567565433894155E-4</v>
      </c>
      <c r="HK485" s="240">
        <f t="shared" ca="1" si="1068"/>
        <v>-3.0166548633154487E-4</v>
      </c>
      <c r="HL485" s="240">
        <f t="shared" ca="1" si="1069"/>
        <v>3.0475011478365015E-4</v>
      </c>
      <c r="HM485" s="240">
        <f t="shared" ca="1" si="1070"/>
        <v>-3.0489983303702691E-4</v>
      </c>
      <c r="HN485" s="240">
        <f t="shared" ca="1" si="1071"/>
        <v>3.0211319922305625E-4</v>
      </c>
      <c r="HO485" s="240">
        <f t="shared" ca="1" si="1072"/>
        <v>-2.9641705014868728E-4</v>
      </c>
      <c r="HP485" s="240">
        <f t="shared" ca="1" si="1073"/>
        <v>2.8786624284335123E-4</v>
      </c>
      <c r="HQ485" s="240">
        <f t="shared" ca="1" si="1074"/>
        <v>-2.7654312625574026E-4</v>
      </c>
      <c r="HR485" s="240">
        <f t="shared" ca="1" si="1075"/>
        <v>2.625567481884204E-4</v>
      </c>
      <c r="HS485" s="240">
        <f t="shared" ca="1" si="1076"/>
        <v>-2.4604180510794425E-4</v>
      </c>
      <c r="HT485" s="240">
        <f t="shared" ca="1" si="1077"/>
        <v>2.2715734494414819E-4</v>
      </c>
      <c r="HU485" s="240">
        <f t="shared" ca="1" si="1078"/>
        <v>-2.0608523537167983E-4</v>
      </c>
      <c r="HV485" s="240">
        <f t="shared" ca="1" si="1079"/>
        <v>1.8302841232495755E-4</v>
      </c>
      <c r="HW485" s="240">
        <f t="shared" ca="1" si="1080"/>
        <v>-1.5820892561403953E-4</v>
      </c>
      <c r="HX485" s="240">
        <f t="shared" ca="1" si="1081"/>
        <v>1.3186580046363198E-4</v>
      </c>
      <c r="HY485" s="240">
        <f t="shared" ca="1" si="1082"/>
        <v>-1.0425273556961115E-4</v>
      </c>
      <c r="HZ485" s="240">
        <f t="shared" ca="1" si="1083"/>
        <v>7.5635659841713349E-5</v>
      </c>
      <c r="IA485" s="240">
        <f t="shared" ca="1" si="1084"/>
        <v>-4.629017136288286E-5</v>
      </c>
      <c r="IB485" s="240">
        <f t="shared" ca="1" si="1085"/>
        <v>1.6498883229011809E-5</v>
      </c>
      <c r="IC485" s="240">
        <f t="shared" ca="1" si="1086"/>
        <v>1.3451298169527199E-5</v>
      </c>
      <c r="ID485" s="240">
        <f t="shared" ca="1" si="1087"/>
        <v>-4.3271936213466235E-5</v>
      </c>
      <c r="IE485" s="240">
        <f t="shared" ca="1" si="1088"/>
        <v>-1.4005015046888883E-4</v>
      </c>
      <c r="IF485" s="240">
        <f t="shared" ca="1" si="1089"/>
        <v>-1.0137983941447613E-4</v>
      </c>
      <c r="IG485" s="240">
        <f t="shared" ca="1" si="1090"/>
        <v>1.2910749369867688E-4</v>
      </c>
      <c r="IH485" s="240">
        <f t="shared" ca="1" si="1091"/>
        <v>-1.5559177224125495E-4</v>
      </c>
      <c r="II485" s="240">
        <f t="shared" ca="1" si="1092"/>
        <v>1.805776169620048E-4</v>
      </c>
      <c r="IJ485" s="240">
        <f t="shared" ca="1" si="1093"/>
        <v>-2.0382440051764511E-4</v>
      </c>
      <c r="IK485" s="240">
        <f t="shared" ca="1" si="1094"/>
        <v>2.2510824367457416E-4</v>
      </c>
      <c r="IL485" s="240">
        <f t="shared" ca="1" si="1095"/>
        <v>-2.4422417138820937E-4</v>
      </c>
      <c r="IM485" s="240">
        <f t="shared" ca="1" si="1096"/>
        <v>2.6098808682486536E-4</v>
      </c>
      <c r="IN485" s="240">
        <f t="shared" ca="1" si="1097"/>
        <v>-2.7523854431481395E-4</v>
      </c>
      <c r="IO485" s="240">
        <f t="shared" ca="1" si="1098"/>
        <v>2.868383041623015E-4</v>
      </c>
      <c r="IP485" s="240">
        <f t="shared" ca="1" si="1099"/>
        <v>-2.9567565433894101E-4</v>
      </c>
      <c r="IQ485" s="240">
        <f t="shared" ca="1" si="1100"/>
        <v>3.016654863315498E-4</v>
      </c>
      <c r="IR485" s="240">
        <f t="shared" ca="1" si="1101"/>
        <v>-3.0475011478364999E-4</v>
      </c>
      <c r="IS485" s="240">
        <f t="shared" ca="1" si="1102"/>
        <v>3.0489983303702702E-4</v>
      </c>
      <c r="IT485" s="240">
        <f t="shared" ca="1" si="1103"/>
        <v>-3.0211319922305652E-4</v>
      </c>
      <c r="IU485" s="240">
        <f t="shared" ca="1" si="1104"/>
        <v>2.9641705014868782E-4</v>
      </c>
      <c r="IV485" s="240">
        <f t="shared" ca="1" si="1105"/>
        <v>-2.8786624284335199E-4</v>
      </c>
      <c r="IW485" s="240">
        <f t="shared" ca="1" si="1106"/>
        <v>2.7654312625574118E-4</v>
      </c>
      <c r="IX485" s="240">
        <f t="shared" ca="1" si="1107"/>
        <v>-2.6255674818842148E-4</v>
      </c>
      <c r="IY485" s="240">
        <f t="shared" ca="1" si="1108"/>
        <v>2.4604180510794549E-4</v>
      </c>
      <c r="IZ485" s="240">
        <f t="shared" ca="1" si="1109"/>
        <v>-2.2715734494414957E-4</v>
      </c>
      <c r="JA485" s="240">
        <f t="shared" ca="1" si="1110"/>
        <v>2.0608523537168138E-4</v>
      </c>
      <c r="JB485" s="240">
        <f t="shared" ca="1" si="1111"/>
        <v>-1.8302841232495923E-4</v>
      </c>
    </row>
    <row r="486" spans="2:262">
      <c r="B486" s="248">
        <v>125</v>
      </c>
      <c r="C486" s="247">
        <f t="shared" si="1112"/>
        <v>2.4414062500000017E-3</v>
      </c>
      <c r="D486" s="244">
        <f t="shared" ca="1" si="855"/>
        <v>11.588184633674263</v>
      </c>
      <c r="E486" s="243">
        <f ca="1">EA361</f>
        <v>-0.41181536632573679</v>
      </c>
      <c r="F486" s="242">
        <v>125</v>
      </c>
      <c r="G486" s="240">
        <f t="shared" ca="1" si="856"/>
        <v>1.7864011018577856E-4</v>
      </c>
      <c r="H486" s="240">
        <f t="shared" ca="1" si="857"/>
        <v>-1.6259822793639005E-4</v>
      </c>
      <c r="I486" s="240">
        <f t="shared" ca="1" si="858"/>
        <v>1.4567521180187796E-4</v>
      </c>
      <c r="J486" s="240">
        <f t="shared" ca="1" si="859"/>
        <v>-1.279627690729293E-4</v>
      </c>
      <c r="K486" s="240">
        <f t="shared" ca="1" si="860"/>
        <v>1.0955688501134491E-4</v>
      </c>
      <c r="L486" s="240">
        <f t="shared" ca="1" si="861"/>
        <v>-9.0557302697588966E-5</v>
      </c>
      <c r="M486" s="240">
        <f t="shared" ca="1" si="862"/>
        <v>7.1066982514392423E-5</v>
      </c>
      <c r="N486" s="240">
        <f t="shared" ca="1" si="863"/>
        <v>-5.1191544195520832E-5</v>
      </c>
      <c r="O486" s="240">
        <f t="shared" ca="1" si="864"/>
        <v>3.1038694463284239E-5</v>
      </c>
      <c r="P486" s="240">
        <f t="shared" ca="1" si="865"/>
        <v>-1.071764335647729E-5</v>
      </c>
      <c r="Q486" s="240">
        <f t="shared" ca="1" si="866"/>
        <v>-9.6614875882830911E-6</v>
      </c>
      <c r="R486" s="240">
        <f t="shared" ca="1" si="867"/>
        <v>2.9988262094705014E-5</v>
      </c>
      <c r="S486" s="240">
        <f t="shared" ca="1" si="868"/>
        <v>-5.0152527610576096E-5</v>
      </c>
      <c r="T486" s="240">
        <f t="shared" ca="1" si="869"/>
        <v>7.0045012233977148E-5</v>
      </c>
      <c r="U486" s="241">
        <f t="shared" ca="1" si="870"/>
        <v>-8.9557916867200811E-5</v>
      </c>
      <c r="V486" s="240">
        <f t="shared" ca="1" si="871"/>
        <v>1.0858549938938673E-4</v>
      </c>
      <c r="W486" s="240">
        <f t="shared" ca="1" si="872"/>
        <v>-1.2702464768224946E-4</v>
      </c>
      <c r="X486" s="240">
        <f t="shared" ca="1" si="873"/>
        <v>1.4477543840357563E-4</v>
      </c>
      <c r="Y486" s="240">
        <f t="shared" ca="1" si="874"/>
        <v>-1.617416784804679E-4</v>
      </c>
      <c r="Z486" s="240">
        <f t="shared" ca="1" si="875"/>
        <v>1.7783142638795339E-4</v>
      </c>
      <c r="AA486" s="240">
        <f t="shared" ca="1" si="876"/>
        <v>-1.9295749038806038E-4</v>
      </c>
      <c r="AB486" s="240">
        <f t="shared" ca="1" si="877"/>
        <v>2.0703790102941341E-4</v>
      </c>
      <c r="AC486" s="240">
        <f t="shared" ca="1" si="878"/>
        <v>-2.1999635534678187E-4</v>
      </c>
      <c r="AD486" s="240">
        <f t="shared" ca="1" si="879"/>
        <v>2.3176263035346327E-4</v>
      </c>
      <c r="AE486" s="240">
        <f t="shared" ca="1" si="880"/>
        <v>-2.4227296358574009E-4</v>
      </c>
      <c r="AF486" s="240">
        <f t="shared" ca="1" si="881"/>
        <v>2.5147039863718143E-4</v>
      </c>
      <c r="AG486" s="240">
        <f t="shared" ca="1" si="882"/>
        <v>-2.5930509381035221E-4</v>
      </c>
      <c r="AH486" s="240">
        <f t="shared" ca="1" si="883"/>
        <v>2.6573459221329365E-4</v>
      </c>
      <c r="AI486" s="240">
        <f t="shared" ca="1" si="884"/>
        <v>-2.7072405183708987E-4</v>
      </c>
      <c r="AJ486" s="240">
        <f t="shared" ca="1" si="885"/>
        <v>2.7424643436773971E-4</v>
      </c>
      <c r="AK486" s="240">
        <f t="shared" ca="1" si="886"/>
        <v>-2.7628265170912084E-4</v>
      </c>
      <c r="AL486" s="240">
        <f t="shared" ca="1" si="887"/>
        <v>2.7682166942303796E-4</v>
      </c>
      <c r="AM486" s="240">
        <f t="shared" ca="1" si="888"/>
        <v>-2.7586056652579682E-4</v>
      </c>
      <c r="AN486" s="240">
        <f t="shared" ca="1" si="889"/>
        <v>2.7340455131727074E-4</v>
      </c>
      <c r="AO486" s="240">
        <f t="shared" ca="1" si="890"/>
        <v>-2.6946693315666934E-4</v>
      </c>
      <c r="AP486" s="240">
        <f t="shared" ca="1" si="891"/>
        <v>2.6406905033797079E-4</v>
      </c>
      <c r="AQ486" s="240">
        <f t="shared" ca="1" si="892"/>
        <v>-2.5724015445585636E-4</v>
      </c>
      <c r="AR486" s="240">
        <f t="shared" ca="1" si="893"/>
        <v>2.4901725188878634E-4</v>
      </c>
      <c r="AS486" s="240">
        <f t="shared" ca="1" si="894"/>
        <v>-2.3944490325822237E-4</v>
      </c>
      <c r="AT486" s="240">
        <f t="shared" ca="1" si="895"/>
        <v>2.2857498195076825E-4</v>
      </c>
      <c r="AU486" s="240">
        <f t="shared" ca="1" si="896"/>
        <v>-2.1646639301179003E-4</v>
      </c>
      <c r="AV486" s="240">
        <f t="shared" ca="1" si="897"/>
        <v>2.0318475393386325E-4</v>
      </c>
      <c r="AW486" s="240">
        <f t="shared" ca="1" si="898"/>
        <v>-1.8880203906990938E-4</v>
      </c>
      <c r="AX486" s="240">
        <f t="shared" ca="1" si="899"/>
        <v>1.7339618959793233E-4</v>
      </c>
      <c r="AY486" s="240">
        <f t="shared" ca="1" si="900"/>
        <v>-1.5705069115102389E-4</v>
      </c>
      <c r="AZ486" s="240">
        <f t="shared" ca="1" si="901"/>
        <v>1.3985412140148462E-4</v>
      </c>
      <c r="BA486" s="240">
        <f t="shared" ca="1" si="902"/>
        <v>-1.2189967005075028E-4</v>
      </c>
      <c r="BB486" s="240">
        <f t="shared" ca="1" si="903"/>
        <v>1.032846338262973E-4</v>
      </c>
      <c r="BC486" s="240">
        <f t="shared" ca="1" si="904"/>
        <v>-8.4109889222288309E-5</v>
      </c>
      <c r="BD486" s="240">
        <f t="shared" ca="1" si="905"/>
        <v>6.4479345841082582E-5</v>
      </c>
      <c r="BE486" s="240">
        <f t="shared" ca="1" si="906"/>
        <v>-4.4499383298104501E-5</v>
      </c>
      <c r="BF486" s="240">
        <f t="shared" ca="1" si="907"/>
        <v>2.4278274741490897E-5</v>
      </c>
      <c r="BG486" s="240">
        <f t="shared" ca="1" si="908"/>
        <v>-3.9256001105197631E-6</v>
      </c>
      <c r="BH486" s="240">
        <f t="shared" ca="1" si="909"/>
        <v>-1.6448347687566687E-5</v>
      </c>
      <c r="BI486" s="240">
        <f t="shared" ca="1" si="910"/>
        <v>3.6733160464414138E-5</v>
      </c>
      <c r="BJ486" s="240">
        <f t="shared" ca="1" si="911"/>
        <v>-5.6818913062047652E-5</v>
      </c>
      <c r="BK486" s="240">
        <f t="shared" ca="1" si="912"/>
        <v>7.6596759046858445E-5</v>
      </c>
      <c r="BL486" s="240">
        <f t="shared" ca="1" si="913"/>
        <v>-9.5959520557850373E-5</v>
      </c>
      <c r="BM486" s="240">
        <f t="shared" ca="1" si="914"/>
        <v>1.1480226911275505E-4</v>
      </c>
      <c r="BN486" s="240">
        <f t="shared" ca="1" si="915"/>
        <v>-1.3302289422456831E-4</v>
      </c>
      <c r="BO486" s="240">
        <f t="shared" ca="1" si="916"/>
        <v>1.505226567471199E-4</v>
      </c>
      <c r="BP486" s="240">
        <f t="shared" ca="1" si="917"/>
        <v>-1.6720672395108841E-4</v>
      </c>
      <c r="BQ486" s="240">
        <f t="shared" ca="1" si="918"/>
        <v>1.8298468343073724E-4</v>
      </c>
      <c r="BR486" s="240">
        <f t="shared" ca="1" si="919"/>
        <v>-1.977710330566025E-4</v>
      </c>
      <c r="BS486" s="240">
        <f t="shared" ca="1" si="920"/>
        <v>2.1148564431893352E-4</v>
      </c>
      <c r="BT486" s="240">
        <f t="shared" ca="1" si="921"/>
        <v>-2.2405419655102991E-4</v>
      </c>
      <c r="BU486" s="240">
        <f t="shared" ca="1" si="922"/>
        <v>2.3540857967937356E-4</v>
      </c>
      <c r="BV486" s="240">
        <f t="shared" ca="1" si="923"/>
        <v>-2.4548726331801492E-4</v>
      </c>
      <c r="BW486" s="240">
        <f t="shared" ca="1" si="924"/>
        <v>2.5423563020708038E-4</v>
      </c>
      <c r="BX486" s="240">
        <f t="shared" ca="1" si="925"/>
        <v>-2.6160627218841249E-4</v>
      </c>
      <c r="BY486" s="240">
        <f t="shared" ca="1" si="926"/>
        <v>2.6755924711450275E-4</v>
      </c>
      <c r="BZ486" s="240">
        <f t="shared" ca="1" si="927"/>
        <v>-2.7206229529844525E-4</v>
      </c>
      <c r="CA486" s="240">
        <f t="shared" ca="1" si="928"/>
        <v>2.7509101433197537E-4</v>
      </c>
      <c r="CB486" s="240">
        <f t="shared" ca="1" si="929"/>
        <v>-2.766289913242343E-4</v>
      </c>
      <c r="CC486" s="240">
        <f t="shared" ca="1" si="930"/>
        <v>2.7666789184464677E-4</v>
      </c>
      <c r="CD486" s="240">
        <f t="shared" ca="1" si="931"/>
        <v>-2.752075050879223E-4</v>
      </c>
      <c r="CE486" s="240">
        <f t="shared" ca="1" si="932"/>
        <v>2.7225574501642713E-4</v>
      </c>
      <c r="CF486" s="240">
        <f t="shared" ca="1" si="933"/>
        <v>-2.678286074737368E-4</v>
      </c>
      <c r="CG486" s="240">
        <f t="shared" ca="1" si="934"/>
        <v>2.6195008350177396E-4</v>
      </c>
      <c r="CH486" s="240">
        <f t="shared" ca="1" si="935"/>
        <v>-2.5465202933127343E-4</v>
      </c>
      <c r="CI486" s="240">
        <f t="shared" ca="1" si="936"/>
        <v>2.4597399375010762E-4</v>
      </c>
      <c r="CJ486" s="240">
        <f t="shared" ca="1" si="937"/>
        <v>-2.359630037849828E-4</v>
      </c>
      <c r="CK486" s="240">
        <f t="shared" ca="1" si="938"/>
        <v>2.2467330985789064E-4</v>
      </c>
      <c r="CL486" s="240">
        <f t="shared" ca="1" si="939"/>
        <v>-2.1216609179839431E-4</v>
      </c>
      <c r="CM486" s="240">
        <f t="shared" ca="1" si="940"/>
        <v>1.9850912730481638E-4</v>
      </c>
      <c r="CN486" s="240">
        <f t="shared" ca="1" si="941"/>
        <v>-1.837764246510227E-4</v>
      </c>
      <c r="CO486" s="240">
        <f t="shared" ca="1" si="942"/>
        <v>1.680478216291742E-4</v>
      </c>
      <c r="CP486" s="240">
        <f t="shared" ca="1" si="943"/>
        <v>-1.5140855290181359E-4</v>
      </c>
      <c r="CQ486" s="240">
        <f t="shared" ca="1" si="944"/>
        <v>1.3394878810784428E-4</v>
      </c>
      <c r="CR486" s="240">
        <f t="shared" ca="1" si="945"/>
        <v>-1.1576314322544463E-4</v>
      </c>
      <c r="CS486" s="240">
        <f t="shared" ca="1" si="946"/>
        <v>9.6950167839884255E-5</v>
      </c>
      <c r="CT486" s="240">
        <f t="shared" ca="1" si="947"/>
        <v>-7.7611811094782958E-5</v>
      </c>
      <c r="CU486" s="240">
        <f t="shared" ca="1" si="948"/>
        <v>5.7852869220883734E-5</v>
      </c>
      <c r="CV486" s="240">
        <f t="shared" ca="1" si="949"/>
        <v>-3.7780417636137283E-5</v>
      </c>
      <c r="CW486" s="240">
        <f t="shared" ca="1" si="950"/>
        <v>1.7503230694826237E-5</v>
      </c>
      <c r="CX486" s="240">
        <f t="shared" ca="1" si="951"/>
        <v>2.868807770145884E-6</v>
      </c>
      <c r="CY486" s="240">
        <f t="shared" ca="1" si="952"/>
        <v>-2.3225299917250549E-5</v>
      </c>
      <c r="CZ486" s="240">
        <f t="shared" ca="1" si="953"/>
        <v>4.3455932151802778E-5</v>
      </c>
      <c r="DA486" s="240">
        <f t="shared" ca="1" si="954"/>
        <v>-6.3451072924888567E-5</v>
      </c>
      <c r="DB486" s="240">
        <f t="shared" ca="1" si="955"/>
        <v>8.3102366836227158E-5</v>
      </c>
      <c r="DC486" s="240">
        <f t="shared" ca="1" si="956"/>
        <v>-1.0230332182147344E-4</v>
      </c>
      <c r="DD486" s="240">
        <f t="shared" ca="1" si="957"/>
        <v>1.2094988624194131E-4</v>
      </c>
      <c r="DE486" s="240">
        <f t="shared" ca="1" si="958"/>
        <v>-1.3894101274944902E-4</v>
      </c>
      <c r="DF486" s="240">
        <f t="shared" ca="1" si="959"/>
        <v>1.561792058706541E-4</v>
      </c>
      <c r="DG486" s="240">
        <f t="shared" ca="1" si="960"/>
        <v>-1.7257105034347047E-4</v>
      </c>
      <c r="DH486" s="240">
        <f t="shared" ca="1" si="961"/>
        <v>1.8802771734246758E-4</v>
      </c>
      <c r="DI486" s="240">
        <f t="shared" ca="1" si="962"/>
        <v>-2.0246544584996104E-4</v>
      </c>
      <c r="DJ486" s="240">
        <f t="shared" ca="1" si="963"/>
        <v>2.1580599656426837E-4</v>
      </c>
      <c r="DK486" s="240">
        <f t="shared" ca="1" si="964"/>
        <v>-2.2797707588519697E-4</v>
      </c>
      <c r="DL486" s="240">
        <f t="shared" ca="1" si="965"/>
        <v>2.3891272767937247E-4</v>
      </c>
      <c r="DM486" s="240">
        <f t="shared" ca="1" si="966"/>
        <v>-2.4855369070222869E-4</v>
      </c>
      <c r="DN486" s="240">
        <f t="shared" ca="1" si="967"/>
        <v>2.5684771973982654E-4</v>
      </c>
      <c r="DO486" s="240">
        <f t="shared" ca="1" si="968"/>
        <v>-2.6374986873019485E-4</v>
      </c>
      <c r="DP486" s="240">
        <f t="shared" ca="1" si="969"/>
        <v>2.6922273432993454E-4</v>
      </c>
      <c r="DQ486" s="240">
        <f t="shared" ca="1" si="970"/>
        <v>-2.7323665860617713E-4</v>
      </c>
      <c r="DR486" s="240">
        <f t="shared" ca="1" si="971"/>
        <v>2.7576988975549284E-4</v>
      </c>
      <c r="DS486" s="240">
        <f t="shared" ca="1" si="972"/>
        <v>-2.7680869997879771E-4</v>
      </c>
      <c r="DT486" s="240">
        <f t="shared" ca="1" si="973"/>
        <v>2.7634745987348643E-4</v>
      </c>
      <c r="DU486" s="240">
        <f t="shared" ca="1" si="974"/>
        <v>-2.7438866893965278E-4</v>
      </c>
      <c r="DV486" s="240">
        <f t="shared" ca="1" si="975"/>
        <v>2.7094294203508187E-4</v>
      </c>
      <c r="DW486" s="240">
        <f t="shared" ca="1" si="976"/>
        <v>-2.6602895185242074E-4</v>
      </c>
      <c r="DX486" s="240">
        <f t="shared" ca="1" si="977"/>
        <v>2.5967332773022271E-4</v>
      </c>
      <c r="DY486" s="240">
        <f t="shared" ca="1" si="978"/>
        <v>-2.5191051134627711E-4</v>
      </c>
      <c r="DZ486" s="240">
        <f t="shared" ca="1" si="979"/>
        <v>2.4278257007515921E-4</v>
      </c>
      <c r="EA486" s="240">
        <f t="shared" ca="1" si="980"/>
        <v>-2.3233896902148608E-4</v>
      </c>
      <c r="EB486" s="240">
        <f t="shared" ca="1" si="981"/>
        <v>2.206363029642284E-4</v>
      </c>
      <c r="EC486" s="240">
        <f t="shared" ca="1" si="982"/>
        <v>-2.0773798966470023E-4</v>
      </c>
      <c r="ED486" s="240">
        <f t="shared" ca="1" si="983"/>
        <v>1.9371392620021527E-4</v>
      </c>
      <c r="EE486" s="240">
        <f t="shared" ca="1" si="984"/>
        <v>-1.7864011018576924E-4</v>
      </c>
      <c r="EF486" s="240">
        <f t="shared" ca="1" si="985"/>
        <v>1.6259822793637926E-4</v>
      </c>
      <c r="EG486" s="240">
        <f t="shared" ca="1" si="986"/>
        <v>-1.4567521180186555E-4</v>
      </c>
      <c r="EH486" s="240">
        <f t="shared" ca="1" si="987"/>
        <v>1.2796276907291551E-4</v>
      </c>
      <c r="EI486" s="240">
        <f t="shared" ca="1" si="988"/>
        <v>-1.0955688501132973E-4</v>
      </c>
      <c r="EJ486" s="240">
        <f t="shared" ca="1" si="989"/>
        <v>9.0557302697571971E-5</v>
      </c>
      <c r="EK486" s="240">
        <f t="shared" ca="1" si="990"/>
        <v>-7.1066982514374045E-5</v>
      </c>
      <c r="EL486" s="240">
        <f t="shared" ca="1" si="991"/>
        <v>5.1191544195516685E-5</v>
      </c>
      <c r="EM486" s="240">
        <f t="shared" ca="1" si="992"/>
        <v>-3.1038694463279075E-5</v>
      </c>
      <c r="EN486" s="240">
        <f t="shared" ca="1" si="993"/>
        <v>1.071764335647111E-5</v>
      </c>
      <c r="EO486" s="240">
        <f t="shared" ca="1" si="994"/>
        <v>9.661487588290274E-6</v>
      </c>
      <c r="EP486" s="240">
        <f t="shared" ca="1" si="995"/>
        <v>-2.9988262094714121E-5</v>
      </c>
      <c r="EQ486" s="240">
        <f t="shared" ca="1" si="996"/>
        <v>5.0152527610585067E-5</v>
      </c>
      <c r="ER486" s="240">
        <f t="shared" ca="1" si="997"/>
        <v>-7.0045012233987882E-5</v>
      </c>
      <c r="ES486" s="240">
        <f t="shared" ca="1" si="998"/>
        <v>8.95579168672113E-5</v>
      </c>
      <c r="ET486" s="240">
        <f t="shared" ca="1" si="999"/>
        <v>-1.0858549938939876E-4</v>
      </c>
      <c r="EU486" s="240">
        <f t="shared" ca="1" si="1000"/>
        <v>1.2702464768226285E-4</v>
      </c>
      <c r="EV486" s="240">
        <f t="shared" ca="1" si="1001"/>
        <v>-1.4477543840358848E-4</v>
      </c>
      <c r="EW486" s="240">
        <f t="shared" ca="1" si="1002"/>
        <v>1.6174167848048173E-4</v>
      </c>
      <c r="EX486" s="240">
        <f t="shared" ca="1" si="1003"/>
        <v>-1.7783142638796642E-4</v>
      </c>
      <c r="EY486" s="240">
        <f t="shared" ca="1" si="1004"/>
        <v>1.9295749038807401E-4</v>
      </c>
      <c r="EZ486" s="240">
        <f t="shared" ca="1" si="1005"/>
        <v>-2.0703790102941558E-4</v>
      </c>
      <c r="FA486" s="240">
        <f t="shared" ca="1" si="1006"/>
        <v>2.1999635534678384E-4</v>
      </c>
      <c r="FB486" s="240">
        <f t="shared" ca="1" si="1007"/>
        <v>-2.317626303534672E-4</v>
      </c>
      <c r="FC486" s="240">
        <f t="shared" ca="1" si="1008"/>
        <v>2.4227296358574356E-4</v>
      </c>
      <c r="FD486" s="240">
        <f t="shared" ca="1" si="1009"/>
        <v>-2.5147039863718441E-4</v>
      </c>
      <c r="FE486" s="240">
        <f t="shared" ca="1" si="1010"/>
        <v>2.5930509381035612E-4</v>
      </c>
      <c r="FF486" s="240">
        <f t="shared" ca="1" si="1011"/>
        <v>-2.6573459221329674E-4</v>
      </c>
      <c r="FG486" s="240">
        <f t="shared" ca="1" si="1012"/>
        <v>2.707240518370922E-4</v>
      </c>
      <c r="FH486" s="240">
        <f t="shared" ca="1" si="1013"/>
        <v>-2.7424643436774123E-4</v>
      </c>
      <c r="FI486" s="240">
        <f t="shared" ca="1" si="1014"/>
        <v>2.7628265170912176E-4</v>
      </c>
      <c r="FJ486" s="240">
        <f t="shared" ca="1" si="1015"/>
        <v>-2.7682166942303779E-4</v>
      </c>
      <c r="FK486" s="240">
        <f t="shared" ca="1" si="1016"/>
        <v>2.7586056652579557E-4</v>
      </c>
      <c r="FL486" s="240">
        <f t="shared" ca="1" si="1017"/>
        <v>-2.7340455131726776E-4</v>
      </c>
      <c r="FM486" s="240">
        <f t="shared" ca="1" si="1018"/>
        <v>2.69466933156665E-4</v>
      </c>
      <c r="FN486" s="240">
        <f t="shared" ca="1" si="1019"/>
        <v>-2.6406905033796982E-4</v>
      </c>
      <c r="FO486" s="240">
        <f t="shared" ca="1" si="1020"/>
        <v>2.5724015445585517E-4</v>
      </c>
      <c r="FP486" s="240">
        <f t="shared" ca="1" si="1021"/>
        <v>-2.4901725188878319E-4</v>
      </c>
      <c r="FQ486" s="240">
        <f t="shared" ca="1" si="1022"/>
        <v>2.3944490325821877E-4</v>
      </c>
      <c r="FR486" s="240">
        <f t="shared" ca="1" si="1023"/>
        <v>-2.2857498195076421E-4</v>
      </c>
      <c r="FS486" s="240">
        <f t="shared" ca="1" si="1024"/>
        <v>2.1646639301178309E-4</v>
      </c>
      <c r="FT486" s="240">
        <f t="shared" ca="1" si="1025"/>
        <v>-2.0318475393385569E-4</v>
      </c>
      <c r="FU486" s="240">
        <f t="shared" ca="1" si="1026"/>
        <v>1.8880203906990127E-4</v>
      </c>
      <c r="FV486" s="240">
        <f t="shared" ca="1" si="1027"/>
        <v>-1.7339618959792366E-4</v>
      </c>
      <c r="FW486" s="240">
        <f t="shared" ca="1" si="1028"/>
        <v>1.570506911510147E-4</v>
      </c>
      <c r="FX486" s="240">
        <f t="shared" ca="1" si="1029"/>
        <v>-1.3985412140147502E-4</v>
      </c>
      <c r="FY486" s="240">
        <f t="shared" ca="1" si="1030"/>
        <v>1.2189967005073322E-4</v>
      </c>
      <c r="FZ486" s="240">
        <f t="shared" ca="1" si="1031"/>
        <v>-1.0328463382627966E-4</v>
      </c>
      <c r="GA486" s="240">
        <f t="shared" ca="1" si="1032"/>
        <v>8.4109889222270203E-5</v>
      </c>
      <c r="GB486" s="240">
        <f t="shared" ca="1" si="1033"/>
        <v>-6.4479345841064083E-5</v>
      </c>
      <c r="GC486" s="240">
        <f t="shared" ca="1" si="1034"/>
        <v>4.4499383298085785E-5</v>
      </c>
      <c r="GD486" s="240">
        <f t="shared" ca="1" si="1035"/>
        <v>-2.4278274741471978E-5</v>
      </c>
      <c r="GE486" s="240">
        <f t="shared" ca="1" si="1036"/>
        <v>3.9256001105007624E-6</v>
      </c>
      <c r="GF486" s="240">
        <f t="shared" ca="1" si="1037"/>
        <v>1.6448347687593494E-5</v>
      </c>
      <c r="GG486" s="240">
        <f t="shared" ca="1" si="1038"/>
        <v>-3.6733160464440782E-5</v>
      </c>
      <c r="GH486" s="240">
        <f t="shared" ca="1" si="1039"/>
        <v>5.6818913062073957E-5</v>
      </c>
      <c r="GI486" s="240">
        <f t="shared" ca="1" si="1040"/>
        <v>-7.6596759046854E-5</v>
      </c>
      <c r="GJ486" s="240">
        <f t="shared" ca="1" si="1041"/>
        <v>9.5959520557846063E-5</v>
      </c>
      <c r="GK486" s="240">
        <f t="shared" ca="1" si="1042"/>
        <v>-1.1480226911275084E-4</v>
      </c>
      <c r="GL486" s="240">
        <f t="shared" ca="1" si="1043"/>
        <v>1.3302289422456427E-4</v>
      </c>
      <c r="GM486" s="240">
        <f t="shared" ca="1" si="1044"/>
        <v>-1.5052265674712263E-4</v>
      </c>
      <c r="GN486" s="240">
        <f t="shared" ca="1" si="1045"/>
        <v>1.6720672395109098E-4</v>
      </c>
      <c r="GO486" s="240">
        <f t="shared" ca="1" si="1046"/>
        <v>-1.8298468343073968E-4</v>
      </c>
      <c r="GP486" s="240">
        <f t="shared" ca="1" si="1047"/>
        <v>1.9777103305660478E-4</v>
      </c>
      <c r="GQ486" s="240">
        <f t="shared" ca="1" si="1048"/>
        <v>-2.1148564431893561E-4</v>
      </c>
      <c r="GR486" s="240">
        <f t="shared" ca="1" si="1049"/>
        <v>2.240541965510318E-4</v>
      </c>
      <c r="GS486" s="240">
        <f t="shared" ca="1" si="1050"/>
        <v>-2.3540857967937527E-4</v>
      </c>
      <c r="GT486" s="240">
        <f t="shared" ca="1" si="1051"/>
        <v>2.4548726331802007E-4</v>
      </c>
      <c r="GU486" s="240">
        <f t="shared" ca="1" si="1052"/>
        <v>-2.5423563020708477E-4</v>
      </c>
      <c r="GV486" s="240">
        <f t="shared" ca="1" si="1053"/>
        <v>2.6160627218841618E-4</v>
      </c>
      <c r="GW486" s="240">
        <f t="shared" ca="1" si="1054"/>
        <v>-2.6755924711450557E-4</v>
      </c>
      <c r="GX486" s="240">
        <f t="shared" ca="1" si="1055"/>
        <v>2.7206229529844731E-4</v>
      </c>
      <c r="GY486" s="240">
        <f t="shared" ca="1" si="1056"/>
        <v>-2.7509101433197667E-4</v>
      </c>
      <c r="GZ486" s="240">
        <f t="shared" ca="1" si="1057"/>
        <v>2.7662899132423468E-4</v>
      </c>
      <c r="HA486" s="240">
        <f t="shared" ca="1" si="1058"/>
        <v>-2.7666789184464612E-4</v>
      </c>
      <c r="HB486" s="240">
        <f t="shared" ca="1" si="1059"/>
        <v>2.7520750508792024E-4</v>
      </c>
      <c r="HC486" s="240">
        <f t="shared" ca="1" si="1060"/>
        <v>-2.7225574501642372E-4</v>
      </c>
      <c r="HD486" s="240">
        <f t="shared" ca="1" si="1061"/>
        <v>2.6782860747373197E-4</v>
      </c>
      <c r="HE486" s="240">
        <f t="shared" ca="1" si="1062"/>
        <v>-2.6195008350176783E-4</v>
      </c>
      <c r="HF486" s="240">
        <f t="shared" ca="1" si="1063"/>
        <v>2.54652029331266E-4</v>
      </c>
      <c r="HG486" s="240">
        <f t="shared" ca="1" si="1064"/>
        <v>-2.4597399375009894E-4</v>
      </c>
      <c r="HH486" s="240">
        <f t="shared" ca="1" si="1065"/>
        <v>2.3596300378496879E-4</v>
      </c>
      <c r="HI486" s="240">
        <f t="shared" ca="1" si="1066"/>
        <v>-2.2467330985787495E-4</v>
      </c>
      <c r="HJ486" s="240">
        <f t="shared" ca="1" si="1067"/>
        <v>2.1216609179837705E-4</v>
      </c>
      <c r="HK486" s="240">
        <f t="shared" ca="1" si="1068"/>
        <v>-1.9850912730479765E-4</v>
      </c>
      <c r="HL486" s="240">
        <f t="shared" ca="1" si="1069"/>
        <v>1.8377642465102615E-4</v>
      </c>
      <c r="HM486" s="240">
        <f t="shared" ca="1" si="1070"/>
        <v>-1.6804782162917783E-4</v>
      </c>
      <c r="HN486" s="240">
        <f t="shared" ca="1" si="1071"/>
        <v>1.5140855290181744E-4</v>
      </c>
      <c r="HO486" s="240">
        <f t="shared" ca="1" si="1072"/>
        <v>-1.3394878810784835E-4</v>
      </c>
      <c r="HP486" s="240">
        <f t="shared" ca="1" si="1073"/>
        <v>1.1576314322544884E-4</v>
      </c>
      <c r="HQ486" s="240">
        <f t="shared" ca="1" si="1074"/>
        <v>-9.6950167839888579E-5</v>
      </c>
      <c r="HR486" s="240">
        <f t="shared" ca="1" si="1075"/>
        <v>7.7611811094787376E-5</v>
      </c>
      <c r="HS486" s="240">
        <f t="shared" ca="1" si="1076"/>
        <v>-5.7852869220872865E-5</v>
      </c>
      <c r="HT486" s="240">
        <f t="shared" ca="1" si="1077"/>
        <v>3.7780417636126278E-5</v>
      </c>
      <c r="HU486" s="240">
        <f t="shared" ca="1" si="1078"/>
        <v>-1.7503230694815124E-5</v>
      </c>
      <c r="HV486" s="240">
        <f t="shared" ca="1" si="1079"/>
        <v>-2.8688077701569971E-6</v>
      </c>
      <c r="HW486" s="240">
        <f t="shared" ca="1" si="1080"/>
        <v>2.3225299917261608E-5</v>
      </c>
      <c r="HX486" s="240">
        <f t="shared" ca="1" si="1081"/>
        <v>-4.3455932151813755E-5</v>
      </c>
      <c r="HY486" s="240">
        <f t="shared" ca="1" si="1082"/>
        <v>6.3451072924899368E-5</v>
      </c>
      <c r="HZ486" s="240">
        <f t="shared" ca="1" si="1083"/>
        <v>-8.3102366836237756E-5</v>
      </c>
      <c r="IA486" s="240">
        <f t="shared" ca="1" si="1084"/>
        <v>1.0230332182148378E-4</v>
      </c>
      <c r="IB486" s="240">
        <f t="shared" ca="1" si="1085"/>
        <v>-1.2094988624195128E-4</v>
      </c>
      <c r="IC486" s="240">
        <f t="shared" ca="1" si="1086"/>
        <v>1.3894101274945864E-4</v>
      </c>
      <c r="ID486" s="240">
        <f t="shared" ca="1" si="1087"/>
        <v>-1.5617920587066326E-4</v>
      </c>
      <c r="IE486" s="240">
        <f t="shared" ca="1" si="1088"/>
        <v>1.0546601541384939E-4</v>
      </c>
      <c r="IF486" s="240">
        <f t="shared" ca="1" si="1089"/>
        <v>-1.8802771734247574E-4</v>
      </c>
      <c r="IG486" s="240">
        <f t="shared" ca="1" si="1090"/>
        <v>2.0246544584997937E-4</v>
      </c>
      <c r="IH486" s="240">
        <f t="shared" ca="1" si="1091"/>
        <v>-2.1580599656428518E-4</v>
      </c>
      <c r="II486" s="240">
        <f t="shared" ca="1" si="1092"/>
        <v>2.2797707588521221E-4</v>
      </c>
      <c r="IJ486" s="240">
        <f t="shared" ca="1" si="1093"/>
        <v>-2.3891272767938602E-4</v>
      </c>
      <c r="IK486" s="240">
        <f t="shared" ca="1" si="1094"/>
        <v>2.4855369070224056E-4</v>
      </c>
      <c r="IL486" s="240">
        <f t="shared" ca="1" si="1095"/>
        <v>-2.5684771973983657E-4</v>
      </c>
      <c r="IM486" s="240">
        <f t="shared" ca="1" si="1096"/>
        <v>2.6374986873020303E-4</v>
      </c>
      <c r="IN486" s="240">
        <f t="shared" ca="1" si="1097"/>
        <v>-2.6922273432993345E-4</v>
      </c>
      <c r="IO486" s="240">
        <f t="shared" ca="1" si="1098"/>
        <v>2.7323665860617643E-4</v>
      </c>
      <c r="IP486" s="240">
        <f t="shared" ca="1" si="1099"/>
        <v>-2.7576988975549246E-4</v>
      </c>
      <c r="IQ486" s="240">
        <f t="shared" ca="1" si="1100"/>
        <v>2.7680869997879771E-4</v>
      </c>
      <c r="IR486" s="240">
        <f t="shared" ca="1" si="1101"/>
        <v>-2.7634745987348676E-4</v>
      </c>
      <c r="IS486" s="240">
        <f t="shared" ca="1" si="1102"/>
        <v>2.7438866893965337E-4</v>
      </c>
      <c r="IT486" s="240">
        <f t="shared" ca="1" si="1103"/>
        <v>-2.7094294203508279E-4</v>
      </c>
      <c r="IU486" s="240">
        <f t="shared" ca="1" si="1104"/>
        <v>2.6602895185241765E-4</v>
      </c>
      <c r="IV486" s="240">
        <f t="shared" ca="1" si="1105"/>
        <v>-2.5967332773021886E-4</v>
      </c>
      <c r="IW486" s="240">
        <f t="shared" ca="1" si="1106"/>
        <v>2.5191051134627245E-4</v>
      </c>
      <c r="IX486" s="240">
        <f t="shared" ca="1" si="1107"/>
        <v>-2.4278257007515384E-4</v>
      </c>
      <c r="IY486" s="240">
        <f t="shared" ca="1" si="1108"/>
        <v>2.3233896902147998E-4</v>
      </c>
      <c r="IZ486" s="240">
        <f t="shared" ca="1" si="1109"/>
        <v>-2.2063630296422168E-4</v>
      </c>
      <c r="JA486" s="240">
        <f t="shared" ca="1" si="1110"/>
        <v>2.0773798966469285E-4</v>
      </c>
      <c r="JB486" s="240">
        <f t="shared" ca="1" si="1111"/>
        <v>-1.9371392620020733E-4</v>
      </c>
    </row>
    <row r="487" spans="2:262">
      <c r="B487" s="248">
        <v>126</v>
      </c>
      <c r="C487" s="247">
        <f t="shared" si="1112"/>
        <v>2.4609375000000018E-3</v>
      </c>
      <c r="D487" s="244">
        <f t="shared" ca="1" si="855"/>
        <v>11.591855696583544</v>
      </c>
      <c r="E487" s="243">
        <f ca="1">EB361</f>
        <v>-0.40814430341645658</v>
      </c>
      <c r="F487" s="242">
        <v>126</v>
      </c>
      <c r="G487" s="240">
        <f t="shared" ca="1" si="856"/>
        <v>1.701462163534465E-4</v>
      </c>
      <c r="H487" s="240">
        <f t="shared" ca="1" si="857"/>
        <v>-1.5771449762740628E-4</v>
      </c>
      <c r="I487" s="240">
        <f t="shared" ca="1" si="858"/>
        <v>1.4490283086242322E-4</v>
      </c>
      <c r="J487" s="240">
        <f t="shared" ca="1" si="859"/>
        <v>-1.3174208048590355E-4</v>
      </c>
      <c r="K487" s="240">
        <f t="shared" ca="1" si="860"/>
        <v>1.1826395189824995E-4</v>
      </c>
      <c r="L487" s="240">
        <f t="shared" ca="1" si="861"/>
        <v>-1.0450091509177469E-4</v>
      </c>
      <c r="M487" s="240">
        <f t="shared" ca="1" si="862"/>
        <v>9.0486126427644735E-5</v>
      </c>
      <c r="N487" s="240">
        <f t="shared" ca="1" si="863"/>
        <v>-7.6253348759300942E-5</v>
      </c>
      <c r="O487" s="240">
        <f t="shared" ca="1" si="864"/>
        <v>6.1836870094791459E-5</v>
      </c>
      <c r="P487" s="240">
        <f t="shared" ca="1" si="865"/>
        <v>-4.727142099395453E-5</v>
      </c>
      <c r="Q487" s="240">
        <f t="shared" ca="1" si="866"/>
        <v>3.259209089945573E-5</v>
      </c>
      <c r="R487" s="240">
        <f t="shared" ca="1" si="867"/>
        <v>-1.7834243603249056E-5</v>
      </c>
      <c r="S487" s="240">
        <f t="shared" ca="1" si="868"/>
        <v>3.0334320521068967E-6</v>
      </c>
      <c r="T487" s="240">
        <f t="shared" ca="1" si="869"/>
        <v>1.1774687302543884E-5</v>
      </c>
      <c r="U487" s="241">
        <f t="shared" ca="1" si="870"/>
        <v>-2.65544404041442E-5</v>
      </c>
      <c r="V487" s="240">
        <f t="shared" ca="1" si="871"/>
        <v>4.1270221532916675E-5</v>
      </c>
      <c r="W487" s="240">
        <f t="shared" ca="1" si="872"/>
        <v>-5.5886579083171849E-5</v>
      </c>
      <c r="X487" s="240">
        <f t="shared" ca="1" si="873"/>
        <v>7.0368300969329429E-5</v>
      </c>
      <c r="Y487" s="240">
        <f t="shared" ca="1" si="874"/>
        <v>-8.4680499454914637E-5</v>
      </c>
      <c r="Z487" s="240">
        <f t="shared" ca="1" si="875"/>
        <v>9.878869520017926E-5</v>
      </c>
      <c r="AA487" s="240">
        <f t="shared" ca="1" si="876"/>
        <v>-1.1265890032583689E-4</v>
      </c>
      <c r="AB487" s="240">
        <f t="shared" ca="1" si="877"/>
        <v>1.2625770029285735E-4</v>
      </c>
      <c r="AC487" s="240">
        <f t="shared" ca="1" si="878"/>
        <v>-1.3955233440100388E-4</v>
      </c>
      <c r="AD487" s="240">
        <f t="shared" ca="1" si="879"/>
        <v>1.5251077471223752E-4</v>
      </c>
      <c r="AE487" s="240">
        <f t="shared" ca="1" si="880"/>
        <v>-1.651018032088232E-4</v>
      </c>
      <c r="AF487" s="240">
        <f t="shared" ca="1" si="881"/>
        <v>1.772950870002687E-4</v>
      </c>
      <c r="AG487" s="240">
        <f t="shared" ca="1" si="882"/>
        <v>-1.8906125139791502E-4</v>
      </c>
      <c r="AH487" s="240">
        <f t="shared" ca="1" si="883"/>
        <v>2.0037195068113068E-4</v>
      </c>
      <c r="AI487" s="240">
        <f t="shared" ca="1" si="884"/>
        <v>-2.1119993638464877E-4</v>
      </c>
      <c r="AJ487" s="240">
        <f t="shared" ca="1" si="885"/>
        <v>2.2151912294248659E-4</v>
      </c>
      <c r="AK487" s="240">
        <f t="shared" ca="1" si="886"/>
        <v>-2.3130465053037229E-4</v>
      </c>
      <c r="AL487" s="240">
        <f t="shared" ca="1" si="887"/>
        <v>2.4053294495523573E-4</v>
      </c>
      <c r="AM487" s="240">
        <f t="shared" ca="1" si="888"/>
        <v>-2.4918177444750424E-4</v>
      </c>
      <c r="AN487" s="240">
        <f t="shared" ca="1" si="889"/>
        <v>2.5723030321938298E-4</v>
      </c>
      <c r="AO487" s="240">
        <f t="shared" ca="1" si="890"/>
        <v>-2.6465914166009255E-4</v>
      </c>
      <c r="AP487" s="240">
        <f t="shared" ca="1" si="891"/>
        <v>2.7145039304713999E-4</v>
      </c>
      <c r="AQ487" s="240">
        <f t="shared" ca="1" si="892"/>
        <v>-2.7758769666108877E-4</v>
      </c>
      <c r="AR487" s="240">
        <f t="shared" ca="1" si="893"/>
        <v>2.8305626719997223E-4</v>
      </c>
      <c r="AS487" s="240">
        <f t="shared" ca="1" si="894"/>
        <v>-2.8784293039837007E-4</v>
      </c>
      <c r="AT487" s="240">
        <f t="shared" ca="1" si="895"/>
        <v>2.9193615476537507E-4</v>
      </c>
      <c r="AU487" s="240">
        <f t="shared" ca="1" si="896"/>
        <v>-2.9532607936496311E-4</v>
      </c>
      <c r="AV487" s="240">
        <f t="shared" ca="1" si="897"/>
        <v>2.9800453757185079E-4</v>
      </c>
      <c r="AW487" s="240">
        <f t="shared" ca="1" si="898"/>
        <v>-2.9996507674561449E-4</v>
      </c>
      <c r="AX487" s="240">
        <f t="shared" ca="1" si="899"/>
        <v>3.0120297377565937E-4</v>
      </c>
      <c r="AY487" s="240">
        <f t="shared" ca="1" si="900"/>
        <v>-3.0171524645961452E-4</v>
      </c>
      <c r="AZ487" s="240">
        <f t="shared" ca="1" si="901"/>
        <v>3.0150066068771391E-4</v>
      </c>
      <c r="BA487" s="240">
        <f t="shared" ca="1" si="902"/>
        <v>-3.0055973341587729E-4</v>
      </c>
      <c r="BB487" s="240">
        <f t="shared" ca="1" si="903"/>
        <v>2.9889473142031913E-4</v>
      </c>
      <c r="BC487" s="240">
        <f t="shared" ca="1" si="904"/>
        <v>-2.9650966583668329E-4</v>
      </c>
      <c r="BD487" s="240">
        <f t="shared" ca="1" si="905"/>
        <v>2.9341028249686582E-4</v>
      </c>
      <c r="BE487" s="240">
        <f t="shared" ca="1" si="906"/>
        <v>-2.8960404808680987E-4</v>
      </c>
      <c r="BF487" s="240">
        <f t="shared" ca="1" si="907"/>
        <v>2.8510013215859168E-4</v>
      </c>
      <c r="BG487" s="240">
        <f t="shared" ca="1" si="908"/>
        <v>-2.7990938504018388E-4</v>
      </c>
      <c r="BH487" s="240">
        <f t="shared" ca="1" si="909"/>
        <v>2.740443116960445E-4</v>
      </c>
      <c r="BI487" s="240">
        <f t="shared" ca="1" si="910"/>
        <v>-2.6751904160158613E-4</v>
      </c>
      <c r="BJ487" s="240">
        <f t="shared" ca="1" si="911"/>
        <v>2.6034929470400924E-4</v>
      </c>
      <c r="BK487" s="240">
        <f t="shared" ca="1" si="912"/>
        <v>-2.5255234355158103E-4</v>
      </c>
      <c r="BL487" s="240">
        <f t="shared" ca="1" si="913"/>
        <v>2.4414697168256909E-4</v>
      </c>
      <c r="BM487" s="240">
        <f t="shared" ca="1" si="914"/>
        <v>-2.3515342837401962E-4</v>
      </c>
      <c r="BN487" s="240">
        <f t="shared" ca="1" si="915"/>
        <v>2.2559337985951478E-4</v>
      </c>
      <c r="BO487" s="240">
        <f t="shared" ca="1" si="916"/>
        <v>-2.1548985713327627E-4</v>
      </c>
      <c r="BP487" s="240">
        <f t="shared" ca="1" si="917"/>
        <v>2.0486720046652737E-4</v>
      </c>
      <c r="BQ487" s="240">
        <f t="shared" ca="1" si="918"/>
        <v>-1.9375100076960084E-4</v>
      </c>
      <c r="BR487" s="240">
        <f t="shared" ca="1" si="919"/>
        <v>1.8216803794124351E-4</v>
      </c>
      <c r="BS487" s="240">
        <f t="shared" ca="1" si="920"/>
        <v>-1.7014621635345033E-4</v>
      </c>
      <c r="BT487" s="240">
        <f t="shared" ca="1" si="921"/>
        <v>1.5771449762740615E-4</v>
      </c>
      <c r="BU487" s="240">
        <f t="shared" ca="1" si="922"/>
        <v>-1.4490283086242631E-4</v>
      </c>
      <c r="BV487" s="240">
        <f t="shared" ca="1" si="923"/>
        <v>1.3174208048590241E-4</v>
      </c>
      <c r="BW487" s="240">
        <f t="shared" ca="1" si="924"/>
        <v>-1.1826395189825225E-4</v>
      </c>
      <c r="BX487" s="240">
        <f t="shared" ca="1" si="925"/>
        <v>1.045009150917725E-4</v>
      </c>
      <c r="BY487" s="240">
        <f t="shared" ca="1" si="926"/>
        <v>-9.0486126427645575E-5</v>
      </c>
      <c r="BZ487" s="240">
        <f t="shared" ca="1" si="927"/>
        <v>7.6253348759297663E-5</v>
      </c>
      <c r="CA487" s="240">
        <f t="shared" ca="1" si="928"/>
        <v>-6.1836870094792327E-5</v>
      </c>
      <c r="CB487" s="240">
        <f t="shared" ca="1" si="929"/>
        <v>4.7271420993958609E-5</v>
      </c>
      <c r="CC487" s="240">
        <f t="shared" ca="1" si="930"/>
        <v>-3.2592090899454483E-5</v>
      </c>
      <c r="CD487" s="240">
        <f t="shared" ca="1" si="931"/>
        <v>1.7834243603252092E-5</v>
      </c>
      <c r="CE487" s="240">
        <f t="shared" ca="1" si="932"/>
        <v>-3.0334320521056498E-6</v>
      </c>
      <c r="CF487" s="240">
        <f t="shared" ca="1" si="933"/>
        <v>-1.1774687302543017E-5</v>
      </c>
      <c r="CG487" s="240">
        <f t="shared" ca="1" si="934"/>
        <v>2.6554440404147589E-5</v>
      </c>
      <c r="CH487" s="240">
        <f t="shared" ca="1" si="935"/>
        <v>-4.1270221532915753E-5</v>
      </c>
      <c r="CI487" s="240">
        <f t="shared" ca="1" si="936"/>
        <v>5.5886579083166727E-5</v>
      </c>
      <c r="CJ487" s="240">
        <f t="shared" ca="1" si="937"/>
        <v>-7.0368300969328549E-5</v>
      </c>
      <c r="CK487" s="240">
        <f t="shared" ca="1" si="938"/>
        <v>8.4680499454911723E-5</v>
      </c>
      <c r="CL487" s="240">
        <f t="shared" ca="1" si="939"/>
        <v>-9.8788695200172349E-5</v>
      </c>
      <c r="CM487" s="240">
        <f t="shared" ca="1" si="940"/>
        <v>1.1265890032584405E-4</v>
      </c>
      <c r="CN487" s="240">
        <f t="shared" ca="1" si="941"/>
        <v>-1.2625770029286046E-4</v>
      </c>
      <c r="CO487" s="240">
        <f t="shared" ca="1" si="942"/>
        <v>1.3955233440100313E-4</v>
      </c>
      <c r="CP487" s="240">
        <f t="shared" ca="1" si="943"/>
        <v>-1.5251077471223307E-4</v>
      </c>
      <c r="CQ487" s="240">
        <f t="shared" ca="1" si="944"/>
        <v>1.6510180320881523E-4</v>
      </c>
      <c r="CR487" s="240">
        <f t="shared" ca="1" si="945"/>
        <v>-1.7729508700027146E-4</v>
      </c>
      <c r="CS487" s="240">
        <f t="shared" ca="1" si="946"/>
        <v>1.8906125139791437E-4</v>
      </c>
      <c r="CT487" s="240">
        <f t="shared" ca="1" si="947"/>
        <v>-2.0037195068113003E-4</v>
      </c>
      <c r="CU487" s="240">
        <f t="shared" ca="1" si="948"/>
        <v>2.1119993638464508E-4</v>
      </c>
      <c r="CV487" s="240">
        <f t="shared" ca="1" si="949"/>
        <v>-2.2151912294249182E-4</v>
      </c>
      <c r="CW487" s="240">
        <f t="shared" ca="1" si="950"/>
        <v>2.3130465053037449E-4</v>
      </c>
      <c r="CX487" s="240">
        <f t="shared" ca="1" si="951"/>
        <v>-2.4053294495523519E-4</v>
      </c>
      <c r="CY487" s="240">
        <f t="shared" ca="1" si="952"/>
        <v>2.4918177444750131E-4</v>
      </c>
      <c r="CZ487" s="240">
        <f t="shared" ca="1" si="953"/>
        <v>-2.5723030321937799E-4</v>
      </c>
      <c r="DA487" s="240">
        <f t="shared" ca="1" si="954"/>
        <v>2.6465914166009423E-4</v>
      </c>
      <c r="DB487" s="240">
        <f t="shared" ca="1" si="955"/>
        <v>-2.7145039304713961E-4</v>
      </c>
      <c r="DC487" s="240">
        <f t="shared" ca="1" si="956"/>
        <v>2.7758769666108845E-4</v>
      </c>
      <c r="DD487" s="240">
        <f t="shared" ca="1" si="957"/>
        <v>-2.8305626719997044E-4</v>
      </c>
      <c r="DE487" s="240">
        <f t="shared" ca="1" si="958"/>
        <v>2.8784293039837234E-4</v>
      </c>
      <c r="DF487" s="240">
        <f t="shared" ca="1" si="959"/>
        <v>-2.9193615476537593E-4</v>
      </c>
      <c r="DG487" s="240">
        <f t="shared" ca="1" si="960"/>
        <v>2.95326079364963E-4</v>
      </c>
      <c r="DH487" s="240">
        <f t="shared" ca="1" si="961"/>
        <v>-2.9800453757185068E-4</v>
      </c>
      <c r="DI487" s="240">
        <f t="shared" ca="1" si="962"/>
        <v>2.9996507674561346E-4</v>
      </c>
      <c r="DJ487" s="240">
        <f t="shared" ca="1" si="963"/>
        <v>-3.0120297377565981E-4</v>
      </c>
      <c r="DK487" s="240">
        <f t="shared" ca="1" si="964"/>
        <v>3.0171524645961452E-4</v>
      </c>
      <c r="DL487" s="240">
        <f t="shared" ca="1" si="965"/>
        <v>-3.0150066068771391E-4</v>
      </c>
      <c r="DM487" s="240">
        <f t="shared" ca="1" si="966"/>
        <v>3.005597334158781E-4</v>
      </c>
      <c r="DN487" s="240">
        <f t="shared" ca="1" si="967"/>
        <v>-2.9889473142032043E-4</v>
      </c>
      <c r="DO487" s="240">
        <f t="shared" ca="1" si="968"/>
        <v>2.9650966583668183E-4</v>
      </c>
      <c r="DP487" s="240">
        <f t="shared" ca="1" si="969"/>
        <v>-2.9341028249686599E-4</v>
      </c>
      <c r="DQ487" s="240">
        <f t="shared" ca="1" si="970"/>
        <v>2.8960404808681009E-4</v>
      </c>
      <c r="DR487" s="240">
        <f t="shared" ca="1" si="971"/>
        <v>-2.8510013215859477E-4</v>
      </c>
      <c r="DS487" s="240">
        <f t="shared" ca="1" si="972"/>
        <v>2.7990938504018101E-4</v>
      </c>
      <c r="DT487" s="240">
        <f t="shared" ca="1" si="973"/>
        <v>-2.7404431169604488E-4</v>
      </c>
      <c r="DU487" s="240">
        <f t="shared" ca="1" si="974"/>
        <v>2.6751904160158651E-4</v>
      </c>
      <c r="DV487" s="240">
        <f t="shared" ca="1" si="975"/>
        <v>-2.6034929470400967E-4</v>
      </c>
      <c r="DW487" s="240">
        <f t="shared" ca="1" si="976"/>
        <v>2.5255234355158623E-4</v>
      </c>
      <c r="DX487" s="240">
        <f t="shared" ca="1" si="977"/>
        <v>-2.4414697168256453E-4</v>
      </c>
      <c r="DY487" s="240">
        <f t="shared" ca="1" si="978"/>
        <v>2.3515342837402016E-4</v>
      </c>
      <c r="DZ487" s="240">
        <f t="shared" ca="1" si="979"/>
        <v>-2.2559337985951538E-4</v>
      </c>
      <c r="EA487" s="240">
        <f t="shared" ca="1" si="980"/>
        <v>2.1548985713328288E-4</v>
      </c>
      <c r="EB487" s="240">
        <f t="shared" ca="1" si="981"/>
        <v>-2.0486720046652171E-4</v>
      </c>
      <c r="EC487" s="240">
        <f t="shared" ca="1" si="982"/>
        <v>1.9375100076960151E-4</v>
      </c>
      <c r="ED487" s="240">
        <f t="shared" ca="1" si="983"/>
        <v>-1.8216803794124422E-4</v>
      </c>
      <c r="EE487" s="240">
        <f t="shared" ca="1" si="984"/>
        <v>1.7014621635345106E-4</v>
      </c>
      <c r="EF487" s="240">
        <f t="shared" ca="1" si="985"/>
        <v>-1.5771449762741423E-4</v>
      </c>
      <c r="EG487" s="240">
        <f t="shared" ca="1" si="986"/>
        <v>1.4490283086241961E-4</v>
      </c>
      <c r="EH487" s="240">
        <f t="shared" ca="1" si="987"/>
        <v>-1.3174208048590322E-4</v>
      </c>
      <c r="EI487" s="240">
        <f t="shared" ca="1" si="988"/>
        <v>1.1826395189825305E-4</v>
      </c>
      <c r="EJ487" s="240">
        <f t="shared" ca="1" si="989"/>
        <v>-1.0450091509178138E-4</v>
      </c>
      <c r="EK487" s="240">
        <f t="shared" ca="1" si="990"/>
        <v>9.0486126427638229E-5</v>
      </c>
      <c r="EL487" s="240">
        <f t="shared" ca="1" si="991"/>
        <v>-7.625334875929853E-5</v>
      </c>
      <c r="EM487" s="240">
        <f t="shared" ca="1" si="992"/>
        <v>6.1836870094793194E-5</v>
      </c>
      <c r="EN487" s="240">
        <f t="shared" ca="1" si="993"/>
        <v>-4.7271420993959476E-5</v>
      </c>
      <c r="EO487" s="240">
        <f t="shared" ca="1" si="994"/>
        <v>3.2592090899463889E-5</v>
      </c>
      <c r="EP487" s="240">
        <f t="shared" ca="1" si="995"/>
        <v>-1.7834243603244421E-5</v>
      </c>
      <c r="EQ487" s="240">
        <f t="shared" ca="1" si="996"/>
        <v>3.0334320521065443E-6</v>
      </c>
      <c r="ER487" s="240">
        <f t="shared" ca="1" si="997"/>
        <v>1.1774687302542149E-5</v>
      </c>
      <c r="ES487" s="240">
        <f t="shared" ca="1" si="998"/>
        <v>-2.6554440404138183E-5</v>
      </c>
      <c r="ET487" s="240">
        <f t="shared" ca="1" si="999"/>
        <v>4.127022153292337E-5</v>
      </c>
      <c r="EU487" s="240">
        <f t="shared" ca="1" si="1000"/>
        <v>-5.5886579083174289E-5</v>
      </c>
      <c r="EV487" s="240">
        <f t="shared" ca="1" si="1001"/>
        <v>7.0368300969327708E-5</v>
      </c>
      <c r="EW487" s="240">
        <f t="shared" ca="1" si="1002"/>
        <v>-8.4680499454910883E-5</v>
      </c>
      <c r="EX487" s="240">
        <f t="shared" ca="1" si="1003"/>
        <v>9.8788695200171495E-5</v>
      </c>
      <c r="EY487" s="240">
        <f t="shared" ca="1" si="1004"/>
        <v>-1.1265890032584322E-4</v>
      </c>
      <c r="EZ487" s="240">
        <f t="shared" ca="1" si="1005"/>
        <v>1.2625770029285968E-4</v>
      </c>
      <c r="FA487" s="240">
        <f t="shared" ca="1" si="1006"/>
        <v>-1.3955233440100231E-4</v>
      </c>
      <c r="FB487" s="240">
        <f t="shared" ca="1" si="1007"/>
        <v>1.5251077471223229E-4</v>
      </c>
      <c r="FC487" s="240">
        <f t="shared" ca="1" si="1008"/>
        <v>-1.6510180320881453E-4</v>
      </c>
      <c r="FD487" s="240">
        <f t="shared" ca="1" si="1009"/>
        <v>1.7729508700027073E-4</v>
      </c>
      <c r="FE487" s="240">
        <f t="shared" ca="1" si="1010"/>
        <v>-1.8906125139791366E-4</v>
      </c>
      <c r="FF487" s="240">
        <f t="shared" ca="1" si="1011"/>
        <v>2.0037195068112938E-4</v>
      </c>
      <c r="FG487" s="240">
        <f t="shared" ca="1" si="1012"/>
        <v>-2.1119993638464446E-4</v>
      </c>
      <c r="FH487" s="240">
        <f t="shared" ca="1" si="1013"/>
        <v>2.2151912294249122E-4</v>
      </c>
      <c r="FI487" s="240">
        <f t="shared" ca="1" si="1014"/>
        <v>-2.3130465053037392E-4</v>
      </c>
      <c r="FJ487" s="240">
        <f t="shared" ca="1" si="1015"/>
        <v>2.4053294495523467E-4</v>
      </c>
      <c r="FK487" s="240">
        <f t="shared" ca="1" si="1016"/>
        <v>-2.4918177444750082E-4</v>
      </c>
      <c r="FL487" s="240">
        <f t="shared" ca="1" si="1017"/>
        <v>2.5723030321937751E-4</v>
      </c>
      <c r="FM487" s="240">
        <f t="shared" ca="1" si="1018"/>
        <v>-2.6465914166009375E-4</v>
      </c>
      <c r="FN487" s="240">
        <f t="shared" ca="1" si="1019"/>
        <v>2.7145039304713923E-4</v>
      </c>
      <c r="FO487" s="240">
        <f t="shared" ca="1" si="1020"/>
        <v>-2.7758769666108807E-4</v>
      </c>
      <c r="FP487" s="240">
        <f t="shared" ca="1" si="1021"/>
        <v>2.8305626719997011E-4</v>
      </c>
      <c r="FQ487" s="240">
        <f t="shared" ca="1" si="1022"/>
        <v>-2.8784293039837207E-4</v>
      </c>
      <c r="FR487" s="240">
        <f t="shared" ca="1" si="1023"/>
        <v>2.9193615476537138E-4</v>
      </c>
      <c r="FS487" s="240">
        <f t="shared" ca="1" si="1024"/>
        <v>-2.9532607936496279E-4</v>
      </c>
      <c r="FT487" s="240">
        <f t="shared" ca="1" si="1025"/>
        <v>2.9800453757185323E-4</v>
      </c>
      <c r="FU487" s="240">
        <f t="shared" ca="1" si="1026"/>
        <v>-2.9996507674561336E-4</v>
      </c>
      <c r="FV487" s="240">
        <f t="shared" ca="1" si="1027"/>
        <v>3.0120297377565981E-4</v>
      </c>
      <c r="FW487" s="240">
        <f t="shared" ca="1" si="1028"/>
        <v>-3.0171524645961436E-4</v>
      </c>
      <c r="FX487" s="240">
        <f t="shared" ca="1" si="1029"/>
        <v>3.0150066068771397E-4</v>
      </c>
      <c r="FY487" s="240">
        <f t="shared" ca="1" si="1030"/>
        <v>-3.0055973341587669E-4</v>
      </c>
      <c r="FZ487" s="240">
        <f t="shared" ca="1" si="1031"/>
        <v>2.9889473142032054E-4</v>
      </c>
      <c r="GA487" s="240">
        <f t="shared" ca="1" si="1032"/>
        <v>-2.9650966583668199E-4</v>
      </c>
      <c r="GB487" s="240">
        <f t="shared" ca="1" si="1033"/>
        <v>2.9341028249687021E-4</v>
      </c>
      <c r="GC487" s="240">
        <f t="shared" ca="1" si="1034"/>
        <v>-2.8960404808681041E-4</v>
      </c>
      <c r="GD487" s="240">
        <f t="shared" ca="1" si="1035"/>
        <v>2.8510013215858946E-4</v>
      </c>
      <c r="GE487" s="240">
        <f t="shared" ca="1" si="1036"/>
        <v>-2.7990938504018773E-4</v>
      </c>
      <c r="GF487" s="240">
        <f t="shared" ca="1" si="1037"/>
        <v>2.7404431169604526E-4</v>
      </c>
      <c r="GG487" s="240">
        <f t="shared" ca="1" si="1038"/>
        <v>-2.6751904160157898E-4</v>
      </c>
      <c r="GH487" s="240">
        <f t="shared" ca="1" si="1039"/>
        <v>2.6034929470401011E-4</v>
      </c>
      <c r="GI487" s="240">
        <f t="shared" ca="1" si="1040"/>
        <v>-2.5255234355157734E-4</v>
      </c>
      <c r="GJ487" s="240">
        <f t="shared" ca="1" si="1041"/>
        <v>2.4414697168257516E-4</v>
      </c>
      <c r="GK487" s="240">
        <f t="shared" ca="1" si="1042"/>
        <v>-2.3515342837402073E-4</v>
      </c>
      <c r="GL487" s="240">
        <f t="shared" ca="1" si="1043"/>
        <v>2.2559337985950453E-4</v>
      </c>
      <c r="GM487" s="240">
        <f t="shared" ca="1" si="1044"/>
        <v>-2.1548985713328351E-4</v>
      </c>
      <c r="GN487" s="240">
        <f t="shared" ca="1" si="1045"/>
        <v>2.0486720046652239E-4</v>
      </c>
      <c r="GO487" s="240">
        <f t="shared" ca="1" si="1046"/>
        <v>-1.9375100076961534E-4</v>
      </c>
      <c r="GP487" s="240">
        <f t="shared" ca="1" si="1047"/>
        <v>1.8216803794124492E-4</v>
      </c>
      <c r="GQ487" s="240">
        <f t="shared" ca="1" si="1048"/>
        <v>-1.7014621635343761E-4</v>
      </c>
      <c r="GR487" s="240">
        <f t="shared" ca="1" si="1049"/>
        <v>1.5771449762741496E-4</v>
      </c>
      <c r="GS487" s="240">
        <f t="shared" ca="1" si="1050"/>
        <v>-1.449028308624204E-4</v>
      </c>
      <c r="GT487" s="240">
        <f t="shared" ca="1" si="1051"/>
        <v>1.3174208048591943E-4</v>
      </c>
      <c r="GU487" s="240">
        <f t="shared" ca="1" si="1052"/>
        <v>-1.1826395189825387E-4</v>
      </c>
      <c r="GV487" s="240">
        <f t="shared" ca="1" si="1053"/>
        <v>1.0450091509176612E-4</v>
      </c>
      <c r="GW487" s="240">
        <f t="shared" ca="1" si="1054"/>
        <v>-9.0486126427655428E-5</v>
      </c>
      <c r="GX487" s="240">
        <f t="shared" ca="1" si="1055"/>
        <v>7.625334875929937E-5</v>
      </c>
      <c r="GY487" s="240">
        <f t="shared" ca="1" si="1056"/>
        <v>-6.1836870094810866E-5</v>
      </c>
      <c r="GZ487" s="240">
        <f t="shared" ca="1" si="1057"/>
        <v>4.7271420993960357E-5</v>
      </c>
      <c r="HA487" s="240">
        <f t="shared" ca="1" si="1058"/>
        <v>-3.2592090899447707E-5</v>
      </c>
      <c r="HB487" s="240">
        <f t="shared" ca="1" si="1059"/>
        <v>1.7834243603262419E-5</v>
      </c>
      <c r="HC487" s="240">
        <f t="shared" ca="1" si="1060"/>
        <v>-3.0334320521074117E-6</v>
      </c>
      <c r="HD487" s="240">
        <f t="shared" ca="1" si="1061"/>
        <v>-1.1774687302558385E-5</v>
      </c>
      <c r="HE487" s="240">
        <f t="shared" ca="1" si="1062"/>
        <v>2.6554440404137289E-5</v>
      </c>
      <c r="HF487" s="240">
        <f t="shared" ca="1" si="1063"/>
        <v>-4.127022153292253E-5</v>
      </c>
      <c r="HG487" s="240">
        <f t="shared" ca="1" si="1064"/>
        <v>5.5886579083156589E-5</v>
      </c>
      <c r="HH487" s="240">
        <f t="shared" ca="1" si="1065"/>
        <v>-7.0368300969326827E-5</v>
      </c>
      <c r="HI487" s="240">
        <f t="shared" ca="1" si="1066"/>
        <v>8.4680499454926469E-5</v>
      </c>
      <c r="HJ487" s="240">
        <f t="shared" ca="1" si="1067"/>
        <v>-9.8788695200170682E-5</v>
      </c>
      <c r="HK487" s="240">
        <f t="shared" ca="1" si="1068"/>
        <v>1.1265890032584238E-4</v>
      </c>
      <c r="HL487" s="240">
        <f t="shared" ca="1" si="1069"/>
        <v>-1.2625770029284328E-4</v>
      </c>
      <c r="HM487" s="240">
        <f t="shared" ca="1" si="1070"/>
        <v>1.3955233440100153E-4</v>
      </c>
      <c r="HN487" s="240">
        <f t="shared" ca="1" si="1071"/>
        <v>-1.5251077471224633E-4</v>
      </c>
      <c r="HO487" s="240">
        <f t="shared" ca="1" si="1072"/>
        <v>1.6510180320881377E-4</v>
      </c>
      <c r="HP487" s="240">
        <f t="shared" ca="1" si="1073"/>
        <v>-1.7729508700027003E-4</v>
      </c>
      <c r="HQ487" s="240">
        <f t="shared" ca="1" si="1074"/>
        <v>1.8906125139789959E-4</v>
      </c>
      <c r="HR487" s="240">
        <f t="shared" ca="1" si="1075"/>
        <v>-2.0037195068112871E-4</v>
      </c>
      <c r="HS487" s="240">
        <f t="shared" ca="1" si="1076"/>
        <v>2.1119993638465609E-4</v>
      </c>
      <c r="HT487" s="240">
        <f t="shared" ca="1" si="1077"/>
        <v>-2.2151912294247894E-4</v>
      </c>
      <c r="HU487" s="240">
        <f t="shared" ca="1" si="1078"/>
        <v>2.3130465053037335E-4</v>
      </c>
      <c r="HV487" s="240">
        <f t="shared" ca="1" si="1079"/>
        <v>-2.4053294495522378E-4</v>
      </c>
      <c r="HW487" s="240">
        <f t="shared" ca="1" si="1080"/>
        <v>2.4918177444750034E-4</v>
      </c>
      <c r="HX487" s="240">
        <f t="shared" ca="1" si="1081"/>
        <v>-2.5723030321938607E-4</v>
      </c>
      <c r="HY487" s="240">
        <f t="shared" ca="1" si="1082"/>
        <v>2.6465914166008513E-4</v>
      </c>
      <c r="HZ487" s="240">
        <f t="shared" ca="1" si="1083"/>
        <v>-2.7145039304713885E-4</v>
      </c>
      <c r="IA487" s="240">
        <f t="shared" ca="1" si="1084"/>
        <v>2.7758769666109446E-4</v>
      </c>
      <c r="IB487" s="240">
        <f t="shared" ca="1" si="1085"/>
        <v>-2.8305626719996979E-4</v>
      </c>
      <c r="IC487" s="240">
        <f t="shared" ca="1" si="1086"/>
        <v>2.878429303983718E-4</v>
      </c>
      <c r="ID487" s="240">
        <f t="shared" ca="1" si="1087"/>
        <v>-2.9193615476537116E-4</v>
      </c>
      <c r="IE487" s="240">
        <f t="shared" ca="1" si="1088"/>
        <v>3.1813008497091639E-4</v>
      </c>
      <c r="IF487" s="240">
        <f t="shared" ca="1" si="1089"/>
        <v>-2.9800453757185307E-4</v>
      </c>
      <c r="IG487" s="240">
        <f t="shared" ca="1" si="1090"/>
        <v>2.999650767456133E-4</v>
      </c>
      <c r="IH487" s="240">
        <f t="shared" ca="1" si="1091"/>
        <v>-3.0120297377565975E-4</v>
      </c>
      <c r="II487" s="240">
        <f t="shared" ca="1" si="1092"/>
        <v>3.0171524645961431E-4</v>
      </c>
      <c r="IJ487" s="240">
        <f t="shared" ca="1" si="1093"/>
        <v>-3.0150066068771397E-4</v>
      </c>
      <c r="IK487" s="240">
        <f t="shared" ca="1" si="1094"/>
        <v>3.0055973341587674E-4</v>
      </c>
      <c r="IL487" s="240">
        <f t="shared" ca="1" si="1095"/>
        <v>-2.9889473142032065E-4</v>
      </c>
      <c r="IM487" s="240">
        <f t="shared" ca="1" si="1096"/>
        <v>2.9650966583668215E-4</v>
      </c>
      <c r="IN487" s="240">
        <f t="shared" ca="1" si="1097"/>
        <v>-2.9341028249687043E-4</v>
      </c>
      <c r="IO487" s="240">
        <f t="shared" ca="1" si="1098"/>
        <v>2.8960404808681063E-4</v>
      </c>
      <c r="IP487" s="240">
        <f t="shared" ca="1" si="1099"/>
        <v>-2.8510013215858973E-4</v>
      </c>
      <c r="IQ487" s="240">
        <f t="shared" ca="1" si="1100"/>
        <v>2.7990938504018805E-4</v>
      </c>
      <c r="IR487" s="240">
        <f t="shared" ca="1" si="1101"/>
        <v>-2.7404431169604564E-4</v>
      </c>
      <c r="IS487" s="240">
        <f t="shared" ca="1" si="1102"/>
        <v>2.6751904160157941E-4</v>
      </c>
      <c r="IT487" s="240">
        <f t="shared" ca="1" si="1103"/>
        <v>-2.603492947040106E-4</v>
      </c>
      <c r="IU487" s="240">
        <f t="shared" ca="1" si="1104"/>
        <v>2.5255234355157783E-4</v>
      </c>
      <c r="IV487" s="240">
        <f t="shared" ca="1" si="1105"/>
        <v>-2.4414697168257565E-4</v>
      </c>
      <c r="IW487" s="240">
        <f t="shared" ca="1" si="1106"/>
        <v>2.351534283740213E-4</v>
      </c>
      <c r="IX487" s="240">
        <f t="shared" ca="1" si="1107"/>
        <v>-2.2559337985950513E-4</v>
      </c>
      <c r="IY487" s="240">
        <f t="shared" ca="1" si="1108"/>
        <v>2.1548985713328413E-4</v>
      </c>
      <c r="IZ487" s="240">
        <f t="shared" ca="1" si="1109"/>
        <v>-2.0486720046652304E-4</v>
      </c>
      <c r="JA487" s="240">
        <f t="shared" ca="1" si="1110"/>
        <v>1.9375100076961602E-4</v>
      </c>
      <c r="JB487" s="240">
        <f t="shared" ca="1" si="1111"/>
        <v>-1.8216803794124563E-4</v>
      </c>
    </row>
    <row r="488" spans="2:262">
      <c r="B488" s="248">
        <v>127</v>
      </c>
      <c r="C488" s="247">
        <f t="shared" si="1112"/>
        <v>2.4804687500000018E-3</v>
      </c>
      <c r="D488" s="244">
        <f t="shared" ca="1" si="855"/>
        <v>11.598932918058974</v>
      </c>
      <c r="E488" s="243">
        <f ca="1">EC361</f>
        <v>-0.40106708194102558</v>
      </c>
      <c r="F488" s="242">
        <v>127</v>
      </c>
      <c r="G488" s="240">
        <f t="shared" ca="1" si="856"/>
        <v>1.8769122945831048E-4</v>
      </c>
      <c r="H488" s="240">
        <f t="shared" ca="1" si="857"/>
        <v>-1.8274498207774675E-4</v>
      </c>
      <c r="I488" s="240">
        <f t="shared" ca="1" si="858"/>
        <v>1.7768865595325424E-4</v>
      </c>
      <c r="J488" s="240">
        <f t="shared" ca="1" si="859"/>
        <v>-1.7252529682662264E-4</v>
      </c>
      <c r="K488" s="240">
        <f t="shared" ca="1" si="860"/>
        <v>1.6725801491231906E-4</v>
      </c>
      <c r="L488" s="240">
        <f t="shared" ca="1" si="861"/>
        <v>-1.618899830240115E-4</v>
      </c>
      <c r="M488" s="240">
        <f t="shared" ca="1" si="862"/>
        <v>1.5642443466338748E-4</v>
      </c>
      <c r="N488" s="240">
        <f t="shared" ca="1" si="863"/>
        <v>-1.5086466207240857E-4</v>
      </c>
      <c r="O488" s="240">
        <f t="shared" ca="1" si="864"/>
        <v>1.4521401425019031E-4</v>
      </c>
      <c r="P488" s="240">
        <f t="shared" ca="1" si="865"/>
        <v>-1.3947589493568945E-4</v>
      </c>
      <c r="Q488" s="240">
        <f t="shared" ca="1" si="866"/>
        <v>1.3365376055741901E-4</v>
      </c>
      <c r="R488" s="240">
        <f t="shared" ca="1" si="867"/>
        <v>-1.27751118151423E-4</v>
      </c>
      <c r="S488" s="240">
        <f t="shared" ca="1" si="868"/>
        <v>1.2177152324877632E-4</v>
      </c>
      <c r="T488" s="240">
        <f t="shared" ca="1" si="869"/>
        <v>-1.1571857773385512E-4</v>
      </c>
      <c r="U488" s="241">
        <f t="shared" ca="1" si="870"/>
        <v>1.0959592767470337E-4</v>
      </c>
      <c r="V488" s="240">
        <f t="shared" ca="1" si="871"/>
        <v>-1.0340726112677605E-4</v>
      </c>
      <c r="W488" s="240">
        <f t="shared" ca="1" si="872"/>
        <v>9.7156305911392534E-5</v>
      </c>
      <c r="X488" s="240">
        <f t="shared" ca="1" si="873"/>
        <v>-9.0846827370236237E-5</v>
      </c>
      <c r="Y488" s="240">
        <f t="shared" ca="1" si="874"/>
        <v>8.448262609725383E-5</v>
      </c>
      <c r="Z488" s="240">
        <f t="shared" ca="1" si="875"/>
        <v>-7.8067535649319276E-5</v>
      </c>
      <c r="AA488" s="240">
        <f t="shared" ca="1" si="876"/>
        <v>7.1605420237042758E-5</v>
      </c>
      <c r="AB488" s="240">
        <f t="shared" ca="1" si="877"/>
        <v>-6.5100172397114552E-5</v>
      </c>
      <c r="AC488" s="240">
        <f t="shared" ca="1" si="878"/>
        <v>5.8555710647586578E-5</v>
      </c>
      <c r="AD488" s="240">
        <f t="shared" ca="1" si="879"/>
        <v>-5.1975977127499738E-5</v>
      </c>
      <c r="AE488" s="240">
        <f t="shared" ca="1" si="880"/>
        <v>4.5364935222302088E-5</v>
      </c>
      <c r="AF488" s="240">
        <f t="shared" ca="1" si="881"/>
        <v>-3.8726567176430653E-5</v>
      </c>
      <c r="AG488" s="240">
        <f t="shared" ca="1" si="882"/>
        <v>3.20648716945718E-5</v>
      </c>
      <c r="AH488" s="240">
        <f t="shared" ca="1" si="883"/>
        <v>-2.5383861532986903E-5</v>
      </c>
      <c r="AI488" s="240">
        <f t="shared" ca="1" si="884"/>
        <v>1.8687561082378237E-5</v>
      </c>
      <c r="AJ488" s="240">
        <f t="shared" ca="1" si="885"/>
        <v>-1.1980003943746483E-5</v>
      </c>
      <c r="AK488" s="240">
        <f t="shared" ca="1" si="886"/>
        <v>5.2652304987002162E-6</v>
      </c>
      <c r="AL488" s="240">
        <f t="shared" ca="1" si="887"/>
        <v>1.4527145243188209E-6</v>
      </c>
      <c r="AM488" s="240">
        <f t="shared" ca="1" si="888"/>
        <v>-8.1697844864289518E-6</v>
      </c>
      <c r="AN488" s="240">
        <f t="shared" ca="1" si="889"/>
        <v>1.4881933275852279E-5</v>
      </c>
      <c r="AO488" s="240">
        <f t="shared" ca="1" si="890"/>
        <v>-2.1585117745141644E-5</v>
      </c>
      <c r="AP488" s="240">
        <f t="shared" ca="1" si="891"/>
        <v>2.8275300146620824E-5</v>
      </c>
      <c r="AQ488" s="240">
        <f t="shared" ca="1" si="892"/>
        <v>-3.4948450564573273E-5</v>
      </c>
      <c r="AR488" s="240">
        <f t="shared" ca="1" si="893"/>
        <v>4.1600549342712359E-5</v>
      </c>
      <c r="AS488" s="240">
        <f t="shared" ca="1" si="894"/>
        <v>-4.8227589505472158E-5</v>
      </c>
      <c r="AT488" s="240">
        <f t="shared" ca="1" si="895"/>
        <v>5.4825579171659556E-5</v>
      </c>
      <c r="AU488" s="240">
        <f t="shared" ca="1" si="896"/>
        <v>-6.1390543959018176E-5</v>
      </c>
      <c r="AV488" s="240">
        <f t="shared" ca="1" si="897"/>
        <v>6.7918529378228627E-5</v>
      </c>
      <c r="AW488" s="240">
        <f t="shared" ca="1" si="898"/>
        <v>-7.4405603214982823E-5</v>
      </c>
      <c r="AX488" s="240">
        <f t="shared" ca="1" si="899"/>
        <v>8.0847857898565007E-5</v>
      </c>
      <c r="AY488" s="240">
        <f t="shared" ca="1" si="900"/>
        <v>-8.724141285564522E-5</v>
      </c>
      <c r="AZ488" s="240">
        <f t="shared" ca="1" si="901"/>
        <v>9.3582416847787746E-5</v>
      </c>
      <c r="BA488" s="240">
        <f t="shared" ca="1" si="902"/>
        <v>-9.9867050291293114E-5</v>
      </c>
      <c r="BB488" s="240">
        <f t="shared" ca="1" si="903"/>
        <v>1.0609152755797969E-4</v>
      </c>
      <c r="BC488" s="240">
        <f t="shared" ca="1" si="904"/>
        <v>-1.122520992554759E-4</v>
      </c>
      <c r="BD488" s="240">
        <f t="shared" ca="1" si="905"/>
        <v>1.1834505448575691E-4</v>
      </c>
      <c r="BE488" s="240">
        <f t="shared" ca="1" si="906"/>
        <v>-1.2436672308042236E-4</v>
      </c>
      <c r="BF488" s="240">
        <f t="shared" ca="1" si="907"/>
        <v>1.303134778114754E-4</v>
      </c>
      <c r="BG488" s="240">
        <f t="shared" ca="1" si="908"/>
        <v>-1.3618173657622967E-4</v>
      </c>
      <c r="BH488" s="240">
        <f t="shared" ca="1" si="909"/>
        <v>1.4196796455503351E-4</v>
      </c>
      <c r="BI488" s="240">
        <f t="shared" ca="1" si="910"/>
        <v>-1.4766867634051354E-4</v>
      </c>
      <c r="BJ488" s="240">
        <f t="shared" ca="1" si="911"/>
        <v>1.5328043803705348E-4</v>
      </c>
      <c r="BK488" s="240">
        <f t="shared" ca="1" si="912"/>
        <v>-1.5879986932924465E-4</v>
      </c>
      <c r="BL488" s="240">
        <f t="shared" ca="1" si="913"/>
        <v>1.6422364551806152E-4</v>
      </c>
      <c r="BM488" s="240">
        <f t="shared" ca="1" si="914"/>
        <v>-1.6954849952353589E-4</v>
      </c>
      <c r="BN488" s="240">
        <f t="shared" ca="1" si="915"/>
        <v>1.7477122385272406E-4</v>
      </c>
      <c r="BO488" s="240">
        <f t="shared" ca="1" si="916"/>
        <v>-1.798886725317803E-4</v>
      </c>
      <c r="BP488" s="240">
        <f t="shared" ca="1" si="917"/>
        <v>1.8489776300097417E-4</v>
      </c>
      <c r="BQ488" s="240">
        <f t="shared" ca="1" si="918"/>
        <v>-1.8979547797150892E-4</v>
      </c>
      <c r="BR488" s="240">
        <f t="shared" ca="1" si="919"/>
        <v>1.9457886724302367E-4</v>
      </c>
      <c r="BS488" s="240">
        <f t="shared" ca="1" si="920"/>
        <v>-1.9924504948068373E-4</v>
      </c>
      <c r="BT488" s="240">
        <f t="shared" ca="1" si="921"/>
        <v>2.0379121395078888E-4</v>
      </c>
      <c r="BU488" s="240">
        <f t="shared" ca="1" si="922"/>
        <v>-2.0821462221385438E-4</v>
      </c>
      <c r="BV488" s="240">
        <f t="shared" ca="1" si="923"/>
        <v>2.1251260977414447E-4</v>
      </c>
      <c r="BW488" s="240">
        <f t="shared" ca="1" si="924"/>
        <v>-2.1668258768466493E-4</v>
      </c>
      <c r="BX488" s="240">
        <f t="shared" ca="1" si="925"/>
        <v>2.2072204410664801E-4</v>
      </c>
      <c r="BY488" s="240">
        <f t="shared" ca="1" si="926"/>
        <v>-2.2462854582259005E-4</v>
      </c>
      <c r="BZ488" s="240">
        <f t="shared" ca="1" si="927"/>
        <v>2.283997397019309E-4</v>
      </c>
      <c r="CA488" s="240">
        <f t="shared" ca="1" si="928"/>
        <v>-2.3203335411849167E-4</v>
      </c>
      <c r="CB488" s="240">
        <f t="shared" ca="1" si="929"/>
        <v>2.3552720031881741E-4</v>
      </c>
      <c r="CC488" s="240">
        <f t="shared" ca="1" si="930"/>
        <v>-2.3887917374060041E-4</v>
      </c>
      <c r="CD488" s="240">
        <f t="shared" ca="1" si="931"/>
        <v>2.420872552803897E-4</v>
      </c>
      <c r="CE488" s="240">
        <f t="shared" ca="1" si="932"/>
        <v>-2.451495125098236E-4</v>
      </c>
      <c r="CF488" s="240">
        <f t="shared" ca="1" si="933"/>
        <v>2.4806410083965232E-4</v>
      </c>
      <c r="CG488" s="240">
        <f t="shared" ca="1" si="934"/>
        <v>-2.508292646308494E-4</v>
      </c>
      <c r="CH488" s="240">
        <f t="shared" ca="1" si="935"/>
        <v>2.5344333825214321E-4</v>
      </c>
      <c r="CI488" s="240">
        <f t="shared" ca="1" si="936"/>
        <v>-2.5590474708333351E-4</v>
      </c>
      <c r="CJ488" s="240">
        <f t="shared" ca="1" si="937"/>
        <v>2.5821200846377267E-4</v>
      </c>
      <c r="CK488" s="240">
        <f t="shared" ca="1" si="938"/>
        <v>-2.6036373258548219E-4</v>
      </c>
      <c r="CL488" s="240">
        <f t="shared" ca="1" si="939"/>
        <v>2.6235862333030705E-4</v>
      </c>
      <c r="CM488" s="240">
        <f t="shared" ca="1" si="940"/>
        <v>-2.6419547905066291E-4</v>
      </c>
      <c r="CN488" s="240">
        <f t="shared" ca="1" si="941"/>
        <v>2.6587319329333996E-4</v>
      </c>
      <c r="CO488" s="240">
        <f t="shared" ca="1" si="942"/>
        <v>-2.6739075546601977E-4</v>
      </c>
      <c r="CP488" s="240">
        <f t="shared" ca="1" si="943"/>
        <v>2.687472514459879E-4</v>
      </c>
      <c r="CQ488" s="240">
        <f t="shared" ca="1" si="944"/>
        <v>-2.6994186413079491E-4</v>
      </c>
      <c r="CR488" s="240">
        <f t="shared" ca="1" si="945"/>
        <v>2.709738739304234E-4</v>
      </c>
      <c r="CS488" s="240">
        <f t="shared" ca="1" si="946"/>
        <v>-2.7184265920076418E-4</v>
      </c>
      <c r="CT488" s="240">
        <f t="shared" ca="1" si="947"/>
        <v>2.725476966180524E-4</v>
      </c>
      <c r="CU488" s="240">
        <f t="shared" ca="1" si="948"/>
        <v>-2.7308856149411411E-4</v>
      </c>
      <c r="CV488" s="240">
        <f t="shared" ca="1" si="949"/>
        <v>2.7346492803216973E-4</v>
      </c>
      <c r="CW488" s="240">
        <f t="shared" ca="1" si="950"/>
        <v>-2.7367656952309181E-4</v>
      </c>
      <c r="CX488" s="240">
        <f t="shared" ca="1" si="951"/>
        <v>2.7372335848195882E-4</v>
      </c>
      <c r="CY488" s="240">
        <f t="shared" ca="1" si="952"/>
        <v>-2.7360526672485206E-4</v>
      </c>
      <c r="CZ488" s="240">
        <f t="shared" ca="1" si="953"/>
        <v>2.7332236538582966E-4</v>
      </c>
      <c r="DA488" s="240">
        <f t="shared" ca="1" si="954"/>
        <v>-2.7287482487408114E-4</v>
      </c>
      <c r="DB488" s="240">
        <f t="shared" ca="1" si="955"/>
        <v>2.7226291477127425E-4</v>
      </c>
      <c r="DC488" s="240">
        <f t="shared" ca="1" si="956"/>
        <v>-2.7148700366917689E-4</v>
      </c>
      <c r="DD488" s="240">
        <f t="shared" ca="1" si="957"/>
        <v>2.7054755894762017E-4</v>
      </c>
      <c r="DE488" s="240">
        <f t="shared" ca="1" si="958"/>
        <v>-2.6944514649298055E-4</v>
      </c>
      <c r="DF488" s="240">
        <f t="shared" ca="1" si="959"/>
        <v>2.6818043035729383E-4</v>
      </c>
      <c r="DG488" s="240">
        <f t="shared" ca="1" si="960"/>
        <v>-2.6675417235827518E-4</v>
      </c>
      <c r="DH488" s="240">
        <f t="shared" ca="1" si="961"/>
        <v>2.6516723162040538E-4</v>
      </c>
      <c r="DI488" s="240">
        <f t="shared" ca="1" si="962"/>
        <v>-2.6342056405745276E-4</v>
      </c>
      <c r="DJ488" s="240">
        <f t="shared" ca="1" si="963"/>
        <v>2.6151522179663708E-4</v>
      </c>
      <c r="DK488" s="240">
        <f t="shared" ca="1" si="964"/>
        <v>-2.5945235254489965E-4</v>
      </c>
      <c r="DL488" s="240">
        <f t="shared" ca="1" si="965"/>
        <v>2.5723319889753255E-4</v>
      </c>
      <c r="DM488" s="240">
        <f t="shared" ca="1" si="966"/>
        <v>-2.5485909758972381E-4</v>
      </c>
      <c r="DN488" s="240">
        <f t="shared" ca="1" si="967"/>
        <v>2.5233147869131679E-4</v>
      </c>
      <c r="DO488" s="240">
        <f t="shared" ca="1" si="968"/>
        <v>-2.4965186474543383E-4</v>
      </c>
      <c r="DP488" s="240">
        <f t="shared" ca="1" si="969"/>
        <v>2.4682186985130637E-4</v>
      </c>
      <c r="DQ488" s="240">
        <f t="shared" ca="1" si="970"/>
        <v>-2.4384319869205141E-4</v>
      </c>
      <c r="DR488" s="240">
        <f t="shared" ca="1" si="971"/>
        <v>2.4071764550778177E-4</v>
      </c>
      <c r="DS488" s="240">
        <f t="shared" ca="1" si="972"/>
        <v>-2.3744709301487817E-4</v>
      </c>
      <c r="DT488" s="240">
        <f t="shared" ca="1" si="973"/>
        <v>2.3403351127185336E-4</v>
      </c>
      <c r="DU488" s="240">
        <f t="shared" ca="1" si="974"/>
        <v>-2.3047895649272313E-4</v>
      </c>
      <c r="DV488" s="240">
        <f t="shared" ca="1" si="975"/>
        <v>2.2678556980835658E-4</v>
      </c>
      <c r="DW488" s="240">
        <f t="shared" ca="1" si="976"/>
        <v>-2.2295557597680482E-4</v>
      </c>
      <c r="DX488" s="240">
        <f t="shared" ca="1" si="977"/>
        <v>2.1899128204312161E-4</v>
      </c>
      <c r="DY488" s="240">
        <f t="shared" ca="1" si="978"/>
        <v>-2.1489507594975643E-4</v>
      </c>
      <c r="DZ488" s="240">
        <f t="shared" ca="1" si="979"/>
        <v>2.1066942509807393E-4</v>
      </c>
      <c r="EA488" s="240">
        <f t="shared" ca="1" si="980"/>
        <v>-2.0631687486215945E-4</v>
      </c>
      <c r="EB488" s="240">
        <f t="shared" ca="1" si="981"/>
        <v>2.018400470555027E-4</v>
      </c>
      <c r="EC488" s="240">
        <f t="shared" ca="1" si="982"/>
        <v>-1.9724163835179568E-4</v>
      </c>
      <c r="ED488" s="240">
        <f t="shared" ca="1" si="983"/>
        <v>1.9252441866047466E-4</v>
      </c>
      <c r="EE488" s="240">
        <f t="shared" ca="1" si="984"/>
        <v>-1.87691229458304E-4</v>
      </c>
      <c r="EF488" s="240">
        <f t="shared" ca="1" si="985"/>
        <v>1.8274498207774612E-4</v>
      </c>
      <c r="EG488" s="240">
        <f t="shared" ca="1" si="986"/>
        <v>-1.7768865595324806E-4</v>
      </c>
      <c r="EH488" s="240">
        <f t="shared" ca="1" si="987"/>
        <v>1.7252529682662234E-4</v>
      </c>
      <c r="EI488" s="240">
        <f t="shared" ca="1" si="988"/>
        <v>-1.6725801491231259E-4</v>
      </c>
      <c r="EJ488" s="240">
        <f t="shared" ca="1" si="989"/>
        <v>1.6188998302401201E-4</v>
      </c>
      <c r="EK488" s="240">
        <f t="shared" ca="1" si="990"/>
        <v>-1.5642443466338157E-4</v>
      </c>
      <c r="EL488" s="240">
        <f t="shared" ca="1" si="991"/>
        <v>1.5086466207240909E-4</v>
      </c>
      <c r="EM488" s="240">
        <f t="shared" ca="1" si="992"/>
        <v>-1.4521401425018421E-4</v>
      </c>
      <c r="EN488" s="240">
        <f t="shared" ca="1" si="993"/>
        <v>1.3947589493568997E-4</v>
      </c>
      <c r="EO488" s="240">
        <f t="shared" ca="1" si="994"/>
        <v>-1.3365376055741272E-4</v>
      </c>
      <c r="EP488" s="240">
        <f t="shared" ca="1" si="995"/>
        <v>1.2775111815142528E-4</v>
      </c>
      <c r="EQ488" s="240">
        <f t="shared" ca="1" si="996"/>
        <v>-1.2177152324877166E-4</v>
      </c>
      <c r="ER488" s="240">
        <f t="shared" ca="1" si="997"/>
        <v>1.1571857773385742E-4</v>
      </c>
      <c r="ES488" s="240">
        <f t="shared" ca="1" si="998"/>
        <v>-1.0959592767469858E-4</v>
      </c>
      <c r="ET488" s="240">
        <f t="shared" ca="1" si="999"/>
        <v>1.0340726112677841E-4</v>
      </c>
      <c r="EU488" s="240">
        <f t="shared" ca="1" si="1000"/>
        <v>-9.7156305911387641E-5</v>
      </c>
      <c r="EV488" s="240">
        <f t="shared" ca="1" si="1001"/>
        <v>9.0846827370238636E-5</v>
      </c>
      <c r="EW488" s="240">
        <f t="shared" ca="1" si="1002"/>
        <v>-8.4482626097248829E-5</v>
      </c>
      <c r="EX488" s="240">
        <f t="shared" ca="1" si="1003"/>
        <v>7.8067535649321715E-5</v>
      </c>
      <c r="EY488" s="240">
        <f t="shared" ca="1" si="1004"/>
        <v>-7.160542023703769E-5</v>
      </c>
      <c r="EZ488" s="240">
        <f t="shared" ca="1" si="1005"/>
        <v>6.5100172397117032E-5</v>
      </c>
      <c r="FA488" s="240">
        <f t="shared" ca="1" si="1006"/>
        <v>-5.8555710647581496E-5</v>
      </c>
      <c r="FB488" s="240">
        <f t="shared" ca="1" si="1007"/>
        <v>5.1975977127506094E-5</v>
      </c>
      <c r="FC488" s="240">
        <f t="shared" ca="1" si="1008"/>
        <v>-4.536493522230072E-5</v>
      </c>
      <c r="FD488" s="240">
        <f t="shared" ca="1" si="1009"/>
        <v>3.872656717643705E-5</v>
      </c>
      <c r="FE488" s="240">
        <f t="shared" ca="1" si="1010"/>
        <v>-3.2064871694570445E-5</v>
      </c>
      <c r="FF488" s="240">
        <f t="shared" ca="1" si="1011"/>
        <v>2.5383861532993299E-5</v>
      </c>
      <c r="FG488" s="240">
        <f t="shared" ca="1" si="1012"/>
        <v>-1.8687561082376909E-5</v>
      </c>
      <c r="FH488" s="240">
        <f t="shared" ca="1" si="1013"/>
        <v>1.1980003943752907E-5</v>
      </c>
      <c r="FI488" s="240">
        <f t="shared" ca="1" si="1014"/>
        <v>-5.2652304986988609E-6</v>
      </c>
      <c r="FJ488" s="240">
        <f t="shared" ca="1" si="1015"/>
        <v>-1.452714524312397E-6</v>
      </c>
      <c r="FK488" s="240">
        <f t="shared" ca="1" si="1016"/>
        <v>8.16978448643028E-6</v>
      </c>
      <c r="FL488" s="240">
        <f t="shared" ca="1" si="1017"/>
        <v>-1.4881933275861413E-5</v>
      </c>
      <c r="FM488" s="240">
        <f t="shared" ca="1" si="1018"/>
        <v>2.1585117745142972E-5</v>
      </c>
      <c r="FN488" s="240">
        <f t="shared" ca="1" si="1019"/>
        <v>-2.8275300146629904E-5</v>
      </c>
      <c r="FO488" s="240">
        <f t="shared" ca="1" si="1020"/>
        <v>3.4948450564590064E-5</v>
      </c>
      <c r="FP488" s="240">
        <f t="shared" ca="1" si="1021"/>
        <v>-4.1600549342721385E-5</v>
      </c>
      <c r="FQ488" s="240">
        <f t="shared" ca="1" si="1022"/>
        <v>4.8227589505473459E-5</v>
      </c>
      <c r="FR488" s="240">
        <f t="shared" ca="1" si="1023"/>
        <v>-5.4825579171653241E-5</v>
      </c>
      <c r="FS488" s="240">
        <f t="shared" ca="1" si="1024"/>
        <v>6.1390543959030847E-5</v>
      </c>
      <c r="FT488" s="240">
        <f t="shared" ca="1" si="1025"/>
        <v>-6.791852937823745E-5</v>
      </c>
      <c r="FU488" s="240">
        <f t="shared" ca="1" si="1026"/>
        <v>7.440560321498411E-5</v>
      </c>
      <c r="FV488" s="240">
        <f t="shared" ca="1" si="1027"/>
        <v>-8.0847857898558854E-5</v>
      </c>
      <c r="FW488" s="240">
        <f t="shared" ca="1" si="1028"/>
        <v>8.7241412855661225E-5</v>
      </c>
      <c r="FX488" s="240">
        <f t="shared" ca="1" si="1029"/>
        <v>-9.3582416847796325E-5</v>
      </c>
      <c r="FY488" s="240">
        <f t="shared" ca="1" si="1030"/>
        <v>9.9867050291294388E-5</v>
      </c>
      <c r="FZ488" s="240">
        <f t="shared" ca="1" si="1031"/>
        <v>-1.0609152755796659E-4</v>
      </c>
      <c r="GA488" s="240">
        <f t="shared" ca="1" si="1032"/>
        <v>1.1225209925548423E-4</v>
      </c>
      <c r="GB488" s="240">
        <f t="shared" ca="1" si="1033"/>
        <v>-1.1834505448575813E-4</v>
      </c>
      <c r="GC488" s="240">
        <f t="shared" ca="1" si="1034"/>
        <v>1.2436672308041661E-4</v>
      </c>
      <c r="GD488" s="240">
        <f t="shared" ca="1" si="1035"/>
        <v>-1.3031347781146293E-4</v>
      </c>
      <c r="GE488" s="240">
        <f t="shared" ca="1" si="1036"/>
        <v>1.3618173657623759E-4</v>
      </c>
      <c r="GF488" s="240">
        <f t="shared" ca="1" si="1037"/>
        <v>-1.4196796455503467E-4</v>
      </c>
      <c r="GG488" s="240">
        <f t="shared" ca="1" si="1038"/>
        <v>1.4766867634050812E-4</v>
      </c>
      <c r="GH488" s="240">
        <f t="shared" ca="1" si="1039"/>
        <v>-1.5328043803704169E-4</v>
      </c>
      <c r="GI488" s="240">
        <f t="shared" ca="1" si="1040"/>
        <v>1.5879986932925208E-4</v>
      </c>
      <c r="GJ488" s="240">
        <f t="shared" ca="1" si="1041"/>
        <v>-1.6422364551806258E-4</v>
      </c>
      <c r="GK488" s="240">
        <f t="shared" ca="1" si="1042"/>
        <v>1.6954849952353083E-4</v>
      </c>
      <c r="GL488" s="240">
        <f t="shared" ca="1" si="1043"/>
        <v>-1.7477122385271311E-4</v>
      </c>
      <c r="GM488" s="240">
        <f t="shared" ca="1" si="1044"/>
        <v>1.7988867253178719E-4</v>
      </c>
      <c r="GN488" s="240">
        <f t="shared" ca="1" si="1045"/>
        <v>-1.8489776300097517E-4</v>
      </c>
      <c r="GO488" s="240">
        <f t="shared" ca="1" si="1046"/>
        <v>1.8979547797150429E-4</v>
      </c>
      <c r="GP488" s="240">
        <f t="shared" ca="1" si="1047"/>
        <v>-1.9457886724303557E-4</v>
      </c>
      <c r="GQ488" s="240">
        <f t="shared" ca="1" si="1048"/>
        <v>1.9924504948068997E-4</v>
      </c>
      <c r="GR488" s="240">
        <f t="shared" ca="1" si="1049"/>
        <v>-2.0379121395078974E-4</v>
      </c>
      <c r="GS488" s="240">
        <f t="shared" ca="1" si="1050"/>
        <v>2.0821462221385024E-4</v>
      </c>
      <c r="GT488" s="240">
        <f t="shared" ca="1" si="1051"/>
        <v>-2.1251260977415515E-4</v>
      </c>
      <c r="GU488" s="240">
        <f t="shared" ca="1" si="1052"/>
        <v>2.1668258768467054E-4</v>
      </c>
      <c r="GV488" s="240">
        <f t="shared" ca="1" si="1053"/>
        <v>-2.207220441066488E-4</v>
      </c>
      <c r="GW488" s="240">
        <f t="shared" ca="1" si="1054"/>
        <v>2.2462854582258639E-4</v>
      </c>
      <c r="GX488" s="240">
        <f t="shared" ca="1" si="1055"/>
        <v>-2.283997397019402E-4</v>
      </c>
      <c r="GY488" s="240">
        <f t="shared" ca="1" si="1056"/>
        <v>2.3203335411849649E-4</v>
      </c>
      <c r="GZ488" s="240">
        <f t="shared" ca="1" si="1057"/>
        <v>-2.3552720031881809E-4</v>
      </c>
      <c r="HA488" s="240">
        <f t="shared" ca="1" si="1058"/>
        <v>2.3887917374059724E-4</v>
      </c>
      <c r="HB488" s="240">
        <f t="shared" ca="1" si="1059"/>
        <v>-2.4208725528039758E-4</v>
      </c>
      <c r="HC488" s="240">
        <f t="shared" ca="1" si="1060"/>
        <v>2.4514951250982766E-4</v>
      </c>
      <c r="HD488" s="240">
        <f t="shared" ca="1" si="1061"/>
        <v>-2.4806410083965291E-4</v>
      </c>
      <c r="HE488" s="240">
        <f t="shared" ca="1" si="1062"/>
        <v>2.5082926463084685E-4</v>
      </c>
      <c r="HF488" s="240">
        <f t="shared" ca="1" si="1063"/>
        <v>-2.534433382521496E-4</v>
      </c>
      <c r="HG488" s="240">
        <f t="shared" ca="1" si="1064"/>
        <v>2.5590474708333399E-4</v>
      </c>
      <c r="HH488" s="240">
        <f t="shared" ca="1" si="1065"/>
        <v>-2.5821200846377055E-4</v>
      </c>
      <c r="HI488" s="240">
        <f t="shared" ca="1" si="1066"/>
        <v>2.603637325854778E-4</v>
      </c>
      <c r="HJ488" s="240">
        <f t="shared" ca="1" si="1067"/>
        <v>-2.6235862333031182E-4</v>
      </c>
      <c r="HK488" s="240">
        <f t="shared" ca="1" si="1068"/>
        <v>2.6419547905066329E-4</v>
      </c>
      <c r="HL488" s="240">
        <f t="shared" ca="1" si="1069"/>
        <v>-2.6587319329334023E-4</v>
      </c>
      <c r="HM488" s="240">
        <f t="shared" ca="1" si="1070"/>
        <v>2.6739075546601668E-4</v>
      </c>
      <c r="HN488" s="240">
        <f t="shared" ca="1" si="1071"/>
        <v>-2.6874725144599104E-4</v>
      </c>
      <c r="HO488" s="240">
        <f t="shared" ca="1" si="1072"/>
        <v>2.6994186413079513E-4</v>
      </c>
      <c r="HP488" s="240">
        <f t="shared" ca="1" si="1073"/>
        <v>-2.7097387393042362E-4</v>
      </c>
      <c r="HQ488" s="240">
        <f t="shared" ca="1" si="1074"/>
        <v>2.7184265920076256E-4</v>
      </c>
      <c r="HR488" s="240">
        <f t="shared" ca="1" si="1075"/>
        <v>-2.7254769661805398E-4</v>
      </c>
      <c r="HS488" s="240">
        <f t="shared" ca="1" si="1076"/>
        <v>2.7308856149411422E-4</v>
      </c>
      <c r="HT488" s="240">
        <f t="shared" ca="1" si="1077"/>
        <v>-2.7346492803216984E-4</v>
      </c>
      <c r="HU488" s="240">
        <f t="shared" ca="1" si="1078"/>
        <v>2.7367656952309154E-4</v>
      </c>
      <c r="HV488" s="240">
        <f t="shared" ca="1" si="1079"/>
        <v>-2.7372335848195887E-4</v>
      </c>
      <c r="HW488" s="240">
        <f t="shared" ca="1" si="1080"/>
        <v>2.7360526672485196E-4</v>
      </c>
      <c r="HX488" s="240">
        <f t="shared" ca="1" si="1081"/>
        <v>-2.7332236538583042E-4</v>
      </c>
      <c r="HY488" s="240">
        <f t="shared" ca="1" si="1082"/>
        <v>2.7287482487407984E-4</v>
      </c>
      <c r="HZ488" s="240">
        <f t="shared" ca="1" si="1083"/>
        <v>-2.7226291477127414E-4</v>
      </c>
      <c r="IA488" s="240">
        <f t="shared" ca="1" si="1084"/>
        <v>2.7148700366917672E-4</v>
      </c>
      <c r="IB488" s="240">
        <f t="shared" ca="1" si="1085"/>
        <v>-2.7054755894762229E-4</v>
      </c>
      <c r="IC488" s="240">
        <f t="shared" ca="1" si="1086"/>
        <v>2.6944514649297757E-4</v>
      </c>
      <c r="ID488" s="240">
        <f t="shared" ca="1" si="1087"/>
        <v>-2.6818043035729355E-4</v>
      </c>
      <c r="IE488" s="240">
        <f t="shared" ca="1" si="1088"/>
        <v>3.0357811850769681E-4</v>
      </c>
      <c r="IF488" s="240">
        <f t="shared" ca="1" si="1089"/>
        <v>-2.6516723162040891E-4</v>
      </c>
      <c r="IG488" s="240">
        <f t="shared" ca="1" si="1090"/>
        <v>2.6342056405744821E-4</v>
      </c>
      <c r="IH488" s="240">
        <f t="shared" ca="1" si="1091"/>
        <v>-2.6151522179663665E-4</v>
      </c>
      <c r="II488" s="240">
        <f t="shared" ca="1" si="1092"/>
        <v>2.5945235254489922E-4</v>
      </c>
      <c r="IJ488" s="240">
        <f t="shared" ca="1" si="1093"/>
        <v>-2.5723319889753743E-4</v>
      </c>
      <c r="IK488" s="240">
        <f t="shared" ca="1" si="1094"/>
        <v>2.5485909758971763E-4</v>
      </c>
      <c r="IL488" s="240">
        <f t="shared" ca="1" si="1095"/>
        <v>-2.5233147869131625E-4</v>
      </c>
      <c r="IM488" s="240">
        <f t="shared" ca="1" si="1096"/>
        <v>2.4965186474543329E-4</v>
      </c>
      <c r="IN488" s="240">
        <f t="shared" ca="1" si="1097"/>
        <v>-2.4682186985131255E-4</v>
      </c>
      <c r="IO488" s="240">
        <f t="shared" ca="1" si="1098"/>
        <v>2.4384319869204371E-4</v>
      </c>
      <c r="IP488" s="240">
        <f t="shared" ca="1" si="1099"/>
        <v>-2.4071764550778114E-4</v>
      </c>
      <c r="IQ488" s="240">
        <f t="shared" ca="1" si="1100"/>
        <v>2.3744709301487752E-4</v>
      </c>
      <c r="IR488" s="240">
        <f t="shared" ca="1" si="1101"/>
        <v>-2.3403351127186076E-4</v>
      </c>
      <c r="IS488" s="240">
        <f t="shared" ca="1" si="1102"/>
        <v>2.3047895649271402E-4</v>
      </c>
      <c r="IT488" s="240">
        <f t="shared" ca="1" si="1103"/>
        <v>-2.2678556980835582E-4</v>
      </c>
      <c r="IU488" s="240">
        <f t="shared" ca="1" si="1104"/>
        <v>2.2295557597680406E-4</v>
      </c>
      <c r="IV488" s="240">
        <f t="shared" ca="1" si="1105"/>
        <v>-2.1899128204313015E-4</v>
      </c>
      <c r="IW488" s="240">
        <f t="shared" ca="1" si="1106"/>
        <v>2.1489507594974594E-4</v>
      </c>
      <c r="IX488" s="240">
        <f t="shared" ca="1" si="1107"/>
        <v>-2.1066942509807306E-4</v>
      </c>
      <c r="IY488" s="240">
        <f t="shared" ca="1" si="1108"/>
        <v>2.0631687486215858E-4</v>
      </c>
      <c r="IZ488" s="240">
        <f t="shared" ca="1" si="1109"/>
        <v>-2.0184004705551227E-4</v>
      </c>
      <c r="JA488" s="240">
        <f t="shared" ca="1" si="1110"/>
        <v>1.9724163835178394E-4</v>
      </c>
      <c r="JB488" s="240">
        <f t="shared" ca="1" si="1111"/>
        <v>-1.9252441866047371E-4</v>
      </c>
    </row>
    <row r="489" spans="2:262">
      <c r="B489" s="248">
        <v>128</v>
      </c>
      <c r="C489" s="247">
        <f t="shared" si="1112"/>
        <v>2.5000000000000018E-3</v>
      </c>
      <c r="D489" s="244">
        <f t="shared" ca="1" si="855"/>
        <v>11.60478549295849</v>
      </c>
      <c r="E489" s="243">
        <f ca="1">ED361</f>
        <v>-0.39521450704151018</v>
      </c>
      <c r="F489" s="242">
        <v>128</v>
      </c>
      <c r="G489" s="240">
        <f t="shared" ca="1" si="856"/>
        <v>1.8134482730489677E-4</v>
      </c>
      <c r="H489" s="240">
        <f t="shared" ca="1" si="857"/>
        <v>-1.8134482730489674E-4</v>
      </c>
      <c r="I489" s="240">
        <f t="shared" ca="1" si="858"/>
        <v>1.8134482730489671E-4</v>
      </c>
      <c r="J489" s="240">
        <f t="shared" ca="1" si="859"/>
        <v>-1.8134482730489668E-4</v>
      </c>
      <c r="K489" s="240">
        <f t="shared" ca="1" si="860"/>
        <v>1.8134482730489666E-4</v>
      </c>
      <c r="L489" s="240">
        <f t="shared" ca="1" si="861"/>
        <v>-1.8134482730489663E-4</v>
      </c>
      <c r="M489" s="240">
        <f t="shared" ca="1" si="862"/>
        <v>1.813448273048966E-4</v>
      </c>
      <c r="N489" s="240">
        <f t="shared" ca="1" si="863"/>
        <v>-1.8134482730489655E-4</v>
      </c>
      <c r="O489" s="240">
        <f t="shared" ca="1" si="864"/>
        <v>1.8134482730489652E-4</v>
      </c>
      <c r="P489" s="240">
        <f t="shared" ca="1" si="865"/>
        <v>-1.813448273048965E-4</v>
      </c>
      <c r="Q489" s="240">
        <f t="shared" ca="1" si="866"/>
        <v>1.8134482730489563E-4</v>
      </c>
      <c r="R489" s="240">
        <f t="shared" ca="1" si="867"/>
        <v>-1.8134482730489644E-4</v>
      </c>
      <c r="S489" s="240">
        <f t="shared" ca="1" si="868"/>
        <v>1.8134482730489725E-4</v>
      </c>
      <c r="T489" s="240">
        <f t="shared" ca="1" si="869"/>
        <v>-1.8134482730489639E-4</v>
      </c>
      <c r="U489" s="241">
        <f t="shared" ca="1" si="870"/>
        <v>1.8134482730489552E-4</v>
      </c>
      <c r="V489" s="240">
        <f t="shared" ca="1" si="871"/>
        <v>-1.8134482730489633E-4</v>
      </c>
      <c r="W489" s="240">
        <f t="shared" ca="1" si="872"/>
        <v>1.8134482730489715E-4</v>
      </c>
      <c r="X489" s="240">
        <f t="shared" ca="1" si="873"/>
        <v>-1.8134482730489628E-4</v>
      </c>
      <c r="Y489" s="240">
        <f t="shared" ca="1" si="874"/>
        <v>1.8134482730489541E-4</v>
      </c>
      <c r="Z489" s="240">
        <f t="shared" ca="1" si="875"/>
        <v>-1.8134482730489622E-4</v>
      </c>
      <c r="AA489" s="240">
        <f t="shared" ca="1" si="876"/>
        <v>1.8134482730489704E-4</v>
      </c>
      <c r="AB489" s="240">
        <f t="shared" ca="1" si="877"/>
        <v>-1.8134482730489446E-4</v>
      </c>
      <c r="AC489" s="240">
        <f t="shared" ca="1" si="878"/>
        <v>1.8134482730489528E-4</v>
      </c>
      <c r="AD489" s="240">
        <f t="shared" ca="1" si="879"/>
        <v>-1.8134482730489609E-4</v>
      </c>
      <c r="AE489" s="240">
        <f t="shared" ca="1" si="880"/>
        <v>1.813448273048969E-4</v>
      </c>
      <c r="AF489" s="240">
        <f t="shared" ca="1" si="881"/>
        <v>-1.8134482730489771E-4</v>
      </c>
      <c r="AG489" s="240">
        <f t="shared" ca="1" si="882"/>
        <v>1.8134482730489517E-4</v>
      </c>
      <c r="AH489" s="240">
        <f t="shared" ca="1" si="883"/>
        <v>-1.8134482730489598E-4</v>
      </c>
      <c r="AI489" s="240">
        <f t="shared" ca="1" si="884"/>
        <v>1.8134482730489679E-4</v>
      </c>
      <c r="AJ489" s="240">
        <f t="shared" ca="1" si="885"/>
        <v>-1.8134482730489425E-4</v>
      </c>
      <c r="AK489" s="240">
        <f t="shared" ca="1" si="886"/>
        <v>1.8134482730489506E-4</v>
      </c>
      <c r="AL489" s="240">
        <f t="shared" ca="1" si="887"/>
        <v>-1.8134482730489587E-4</v>
      </c>
      <c r="AM489" s="240">
        <f t="shared" ca="1" si="888"/>
        <v>1.8134482730489668E-4</v>
      </c>
      <c r="AN489" s="240">
        <f t="shared" ca="1" si="889"/>
        <v>-1.813448273048975E-4</v>
      </c>
      <c r="AO489" s="240">
        <f t="shared" ca="1" si="890"/>
        <v>1.8134482730489492E-4</v>
      </c>
      <c r="AP489" s="240">
        <f t="shared" ca="1" si="891"/>
        <v>-1.8134482730489574E-4</v>
      </c>
      <c r="AQ489" s="240">
        <f t="shared" ca="1" si="892"/>
        <v>1.8134482730489655E-4</v>
      </c>
      <c r="AR489" s="240">
        <f t="shared" ca="1" si="893"/>
        <v>-1.81344827304894E-4</v>
      </c>
      <c r="AS489" s="240">
        <f t="shared" ca="1" si="894"/>
        <v>1.8134482730489481E-4</v>
      </c>
      <c r="AT489" s="240">
        <f t="shared" ca="1" si="895"/>
        <v>-1.8134482730489563E-4</v>
      </c>
      <c r="AU489" s="240">
        <f t="shared" ca="1" si="896"/>
        <v>1.8134482730489308E-4</v>
      </c>
      <c r="AV489" s="240">
        <f t="shared" ca="1" si="897"/>
        <v>-1.8134482730489725E-4</v>
      </c>
      <c r="AW489" s="240">
        <f t="shared" ca="1" si="898"/>
        <v>1.8134482730489471E-4</v>
      </c>
      <c r="AX489" s="240">
        <f t="shared" ca="1" si="899"/>
        <v>-1.8134482730489216E-4</v>
      </c>
      <c r="AY489" s="240">
        <f t="shared" ca="1" si="900"/>
        <v>1.8134482730489633E-4</v>
      </c>
      <c r="AZ489" s="240">
        <f t="shared" ca="1" si="901"/>
        <v>-1.8134482730489378E-4</v>
      </c>
      <c r="BA489" s="240">
        <f t="shared" ca="1" si="902"/>
        <v>1.8134482730489796E-4</v>
      </c>
      <c r="BB489" s="240">
        <f t="shared" ca="1" si="903"/>
        <v>-1.8134482730489541E-4</v>
      </c>
      <c r="BC489" s="240">
        <f t="shared" ca="1" si="904"/>
        <v>1.8134482730489284E-4</v>
      </c>
      <c r="BD489" s="240">
        <f t="shared" ca="1" si="905"/>
        <v>-1.8134482730489704E-4</v>
      </c>
      <c r="BE489" s="240">
        <f t="shared" ca="1" si="906"/>
        <v>1.8134482730489446E-4</v>
      </c>
      <c r="BF489" s="240">
        <f t="shared" ca="1" si="907"/>
        <v>-1.8134482730489866E-4</v>
      </c>
      <c r="BG489" s="240">
        <f t="shared" ca="1" si="908"/>
        <v>1.8134482730489609E-4</v>
      </c>
      <c r="BH489" s="240">
        <f t="shared" ca="1" si="909"/>
        <v>-1.8134482730489354E-4</v>
      </c>
      <c r="BI489" s="240">
        <f t="shared" ca="1" si="910"/>
        <v>1.8134482730489771E-4</v>
      </c>
      <c r="BJ489" s="240">
        <f t="shared" ca="1" si="911"/>
        <v>-1.8134482730489517E-4</v>
      </c>
      <c r="BK489" s="240">
        <f t="shared" ca="1" si="912"/>
        <v>1.8134482730489262E-4</v>
      </c>
      <c r="BL489" s="240">
        <f t="shared" ca="1" si="913"/>
        <v>-1.8134482730489679E-4</v>
      </c>
      <c r="BM489" s="240">
        <f t="shared" ca="1" si="914"/>
        <v>1.8134482730489425E-4</v>
      </c>
      <c r="BN489" s="240">
        <f t="shared" ca="1" si="915"/>
        <v>-1.813448273048917E-4</v>
      </c>
      <c r="BO489" s="240">
        <f t="shared" ca="1" si="916"/>
        <v>1.8134482730489587E-4</v>
      </c>
      <c r="BP489" s="240">
        <f t="shared" ca="1" si="917"/>
        <v>-1.813448273048933E-4</v>
      </c>
      <c r="BQ489" s="240">
        <f t="shared" ca="1" si="918"/>
        <v>1.813448273048975E-4</v>
      </c>
      <c r="BR489" s="240">
        <f t="shared" ca="1" si="919"/>
        <v>-1.8134482730489492E-4</v>
      </c>
      <c r="BS489" s="240">
        <f t="shared" ca="1" si="920"/>
        <v>1.8134482730489238E-4</v>
      </c>
      <c r="BT489" s="240">
        <f t="shared" ca="1" si="921"/>
        <v>-1.8134482730489655E-4</v>
      </c>
      <c r="BU489" s="240">
        <f t="shared" ca="1" si="922"/>
        <v>1.81344827304894E-4</v>
      </c>
      <c r="BV489" s="240">
        <f t="shared" ca="1" si="923"/>
        <v>-1.8134482730489818E-4</v>
      </c>
      <c r="BW489" s="240">
        <f t="shared" ca="1" si="924"/>
        <v>1.8134482730489563E-4</v>
      </c>
      <c r="BX489" s="240">
        <f t="shared" ca="1" si="925"/>
        <v>-1.8134482730489308E-4</v>
      </c>
      <c r="BY489" s="240">
        <f t="shared" ca="1" si="926"/>
        <v>1.8134482730489725E-4</v>
      </c>
      <c r="BZ489" s="240">
        <f t="shared" ca="1" si="927"/>
        <v>-1.8134482730489471E-4</v>
      </c>
      <c r="CA489" s="240">
        <f t="shared" ca="1" si="928"/>
        <v>1.8134482730489216E-4</v>
      </c>
      <c r="CB489" s="240">
        <f t="shared" ca="1" si="929"/>
        <v>-1.8134482730489633E-4</v>
      </c>
      <c r="CC489" s="240">
        <f t="shared" ca="1" si="930"/>
        <v>1.8134482730489378E-4</v>
      </c>
      <c r="CD489" s="240">
        <f t="shared" ca="1" si="931"/>
        <v>-1.8134482730489121E-4</v>
      </c>
      <c r="CE489" s="240">
        <f t="shared" ca="1" si="932"/>
        <v>1.8134482730489541E-4</v>
      </c>
      <c r="CF489" s="240">
        <f t="shared" ca="1" si="933"/>
        <v>-1.8134482730489284E-4</v>
      </c>
      <c r="CG489" s="240">
        <f t="shared" ca="1" si="934"/>
        <v>1.8134482730489704E-4</v>
      </c>
      <c r="CH489" s="240">
        <f t="shared" ca="1" si="935"/>
        <v>-1.8134482730489446E-4</v>
      </c>
      <c r="CI489" s="240">
        <f t="shared" ca="1" si="936"/>
        <v>1.8134482730489191E-4</v>
      </c>
      <c r="CJ489" s="240">
        <f t="shared" ca="1" si="937"/>
        <v>-1.8134482730488937E-4</v>
      </c>
      <c r="CK489" s="240">
        <f t="shared" ca="1" si="938"/>
        <v>1.8134482730490029E-4</v>
      </c>
      <c r="CL489" s="240">
        <f t="shared" ca="1" si="939"/>
        <v>-1.8134482730489771E-4</v>
      </c>
      <c r="CM489" s="240">
        <f t="shared" ca="1" si="940"/>
        <v>1.8134482730489517E-4</v>
      </c>
      <c r="CN489" s="240">
        <f t="shared" ca="1" si="941"/>
        <v>-1.8134482730489262E-4</v>
      </c>
      <c r="CO489" s="240">
        <f t="shared" ca="1" si="942"/>
        <v>1.8134482730489007E-4</v>
      </c>
      <c r="CP489" s="240">
        <f t="shared" ca="1" si="943"/>
        <v>-1.813448273048875E-4</v>
      </c>
      <c r="CQ489" s="240">
        <f t="shared" ca="1" si="944"/>
        <v>1.8134482730489842E-4</v>
      </c>
      <c r="CR489" s="240">
        <f t="shared" ca="1" si="945"/>
        <v>-1.8134482730489587E-4</v>
      </c>
      <c r="CS489" s="240">
        <f t="shared" ca="1" si="946"/>
        <v>1.813448273048933E-4</v>
      </c>
      <c r="CT489" s="240">
        <f t="shared" ca="1" si="947"/>
        <v>-1.8134482730489075E-4</v>
      </c>
      <c r="CU489" s="240">
        <f t="shared" ca="1" si="948"/>
        <v>1.813448273048882E-4</v>
      </c>
      <c r="CV489" s="240">
        <f t="shared" ca="1" si="949"/>
        <v>-1.8134482730489912E-4</v>
      </c>
      <c r="CW489" s="240">
        <f t="shared" ca="1" si="950"/>
        <v>1.8134482730489655E-4</v>
      </c>
      <c r="CX489" s="240">
        <f t="shared" ca="1" si="951"/>
        <v>-1.81344827304894E-4</v>
      </c>
      <c r="CY489" s="240">
        <f t="shared" ca="1" si="952"/>
        <v>1.8134482730489145E-4</v>
      </c>
      <c r="CZ489" s="240">
        <f t="shared" ca="1" si="953"/>
        <v>-1.8134482730488891E-4</v>
      </c>
      <c r="DA489" s="240">
        <f t="shared" ca="1" si="954"/>
        <v>1.813448273048998E-4</v>
      </c>
      <c r="DB489" s="240">
        <f t="shared" ca="1" si="955"/>
        <v>-1.8134482730489725E-4</v>
      </c>
      <c r="DC489" s="240">
        <f t="shared" ca="1" si="956"/>
        <v>1.8134482730489471E-4</v>
      </c>
      <c r="DD489" s="240">
        <f t="shared" ca="1" si="957"/>
        <v>-1.8134482730489216E-4</v>
      </c>
      <c r="DE489" s="240">
        <f t="shared" ca="1" si="958"/>
        <v>1.8134482730488958E-4</v>
      </c>
      <c r="DF489" s="240">
        <f t="shared" ca="1" si="959"/>
        <v>-1.8134482730490051E-4</v>
      </c>
      <c r="DG489" s="240">
        <f t="shared" ca="1" si="960"/>
        <v>1.8134482730489796E-4</v>
      </c>
      <c r="DH489" s="240">
        <f t="shared" ca="1" si="961"/>
        <v>-1.8134482730489541E-4</v>
      </c>
      <c r="DI489" s="240">
        <f t="shared" ca="1" si="962"/>
        <v>1.8134482730489284E-4</v>
      </c>
      <c r="DJ489" s="240">
        <f t="shared" ca="1" si="963"/>
        <v>-1.8134482730489029E-4</v>
      </c>
      <c r="DK489" s="240">
        <f t="shared" ca="1" si="964"/>
        <v>1.8134482730488774E-4</v>
      </c>
      <c r="DL489" s="240">
        <f t="shared" ca="1" si="965"/>
        <v>-1.8134482730489866E-4</v>
      </c>
      <c r="DM489" s="240">
        <f t="shared" ca="1" si="966"/>
        <v>1.8134482730489609E-4</v>
      </c>
      <c r="DN489" s="240">
        <f t="shared" ca="1" si="967"/>
        <v>-1.8134482730489354E-4</v>
      </c>
      <c r="DO489" s="240">
        <f t="shared" ca="1" si="968"/>
        <v>1.8134482730489099E-4</v>
      </c>
      <c r="DP489" s="240">
        <f t="shared" ca="1" si="969"/>
        <v>-1.8134482730488844E-4</v>
      </c>
      <c r="DQ489" s="240">
        <f t="shared" ca="1" si="970"/>
        <v>1.8134482730489934E-4</v>
      </c>
      <c r="DR489" s="240">
        <f t="shared" ca="1" si="971"/>
        <v>-1.8134482730489679E-4</v>
      </c>
      <c r="DS489" s="240">
        <f t="shared" ca="1" si="972"/>
        <v>1.8134482730489425E-4</v>
      </c>
      <c r="DT489" s="240">
        <f t="shared" ca="1" si="973"/>
        <v>-1.813448273048917E-4</v>
      </c>
      <c r="DU489" s="240">
        <f t="shared" ca="1" si="974"/>
        <v>1.8134482730488912E-4</v>
      </c>
      <c r="DV489" s="240">
        <f t="shared" ca="1" si="975"/>
        <v>-1.8134482730488657E-4</v>
      </c>
      <c r="DW489" s="240">
        <f t="shared" ca="1" si="976"/>
        <v>1.813448273048975E-4</v>
      </c>
      <c r="DX489" s="240">
        <f t="shared" ca="1" si="977"/>
        <v>-1.8134482730489492E-4</v>
      </c>
      <c r="DY489" s="240">
        <f t="shared" ca="1" si="978"/>
        <v>1.8134482730489238E-4</v>
      </c>
      <c r="DZ489" s="240">
        <f t="shared" ca="1" si="979"/>
        <v>-1.8134482730488983E-4</v>
      </c>
      <c r="EA489" s="240">
        <f t="shared" ca="1" si="980"/>
        <v>1.8134482730488728E-4</v>
      </c>
      <c r="EB489" s="240">
        <f t="shared" ca="1" si="981"/>
        <v>-1.8134482730489818E-4</v>
      </c>
      <c r="EC489" s="240">
        <f t="shared" ca="1" si="982"/>
        <v>1.8134482730489563E-4</v>
      </c>
      <c r="ED489" s="240">
        <f t="shared" ca="1" si="983"/>
        <v>-1.8134482730489308E-4</v>
      </c>
      <c r="EE489" s="240">
        <f t="shared" ca="1" si="984"/>
        <v>1.8134482730489053E-4</v>
      </c>
      <c r="EF489" s="240">
        <f t="shared" ca="1" si="985"/>
        <v>-1.8134482730488796E-4</v>
      </c>
      <c r="EG489" s="240">
        <f t="shared" ca="1" si="986"/>
        <v>1.8134482730489888E-4</v>
      </c>
      <c r="EH489" s="240">
        <f t="shared" ca="1" si="987"/>
        <v>-1.8134482730489633E-4</v>
      </c>
      <c r="EI489" s="240">
        <f t="shared" ca="1" si="988"/>
        <v>1.8134482730489378E-4</v>
      </c>
      <c r="EJ489" s="240">
        <f t="shared" ca="1" si="989"/>
        <v>-1.8134482730489121E-4</v>
      </c>
      <c r="EK489" s="240">
        <f t="shared" ca="1" si="990"/>
        <v>1.8134482730488866E-4</v>
      </c>
      <c r="EL489" s="240">
        <f t="shared" ca="1" si="991"/>
        <v>-1.8134482730489959E-4</v>
      </c>
      <c r="EM489" s="240">
        <f t="shared" ca="1" si="992"/>
        <v>1.8134482730489704E-4</v>
      </c>
      <c r="EN489" s="240">
        <f t="shared" ca="1" si="993"/>
        <v>-1.8134482730489446E-4</v>
      </c>
      <c r="EO489" s="240">
        <f t="shared" ca="1" si="994"/>
        <v>1.8134482730489191E-4</v>
      </c>
      <c r="EP489" s="240">
        <f t="shared" ca="1" si="995"/>
        <v>-1.8134482730488937E-4</v>
      </c>
      <c r="EQ489" s="240">
        <f t="shared" ca="1" si="996"/>
        <v>1.8134482730488682E-4</v>
      </c>
      <c r="ER489" s="240">
        <f t="shared" ca="1" si="997"/>
        <v>-1.8134482730489771E-4</v>
      </c>
      <c r="ES489" s="240">
        <f t="shared" ca="1" si="998"/>
        <v>1.8134482730489517E-4</v>
      </c>
      <c r="ET489" s="240">
        <f t="shared" ca="1" si="999"/>
        <v>-1.8134482730489262E-4</v>
      </c>
      <c r="EU489" s="240">
        <f t="shared" ca="1" si="1000"/>
        <v>1.8134482730489007E-4</v>
      </c>
      <c r="EV489" s="240">
        <f t="shared" ca="1" si="1001"/>
        <v>-1.813448273048875E-4</v>
      </c>
      <c r="EW489" s="240">
        <f t="shared" ca="1" si="1002"/>
        <v>1.8134482730489842E-4</v>
      </c>
      <c r="EX489" s="240">
        <f t="shared" ca="1" si="1003"/>
        <v>-1.8134482730489587E-4</v>
      </c>
      <c r="EY489" s="240">
        <f t="shared" ca="1" si="1004"/>
        <v>1.813448273048933E-4</v>
      </c>
      <c r="EZ489" s="240">
        <f t="shared" ca="1" si="1005"/>
        <v>-1.8134482730489075E-4</v>
      </c>
      <c r="FA489" s="240">
        <f t="shared" ca="1" si="1006"/>
        <v>1.813448273048882E-4</v>
      </c>
      <c r="FB489" s="240">
        <f t="shared" ca="1" si="1007"/>
        <v>-1.8134482730488565E-4</v>
      </c>
      <c r="FC489" s="240">
        <f t="shared" ca="1" si="1008"/>
        <v>1.8134482730489655E-4</v>
      </c>
      <c r="FD489" s="240">
        <f t="shared" ca="1" si="1009"/>
        <v>-1.81344827304894E-4</v>
      </c>
      <c r="FE489" s="240">
        <f t="shared" ca="1" si="1010"/>
        <v>1.8134482730489145E-4</v>
      </c>
      <c r="FF489" s="240">
        <f t="shared" ca="1" si="1011"/>
        <v>-1.8134482730488891E-4</v>
      </c>
      <c r="FG489" s="240">
        <f t="shared" ca="1" si="1012"/>
        <v>1.8134482730488633E-4</v>
      </c>
      <c r="FH489" s="240">
        <f t="shared" ca="1" si="1013"/>
        <v>-1.8134482730489725E-4</v>
      </c>
      <c r="FI489" s="240">
        <f t="shared" ca="1" si="1014"/>
        <v>1.8134482730489471E-4</v>
      </c>
      <c r="FJ489" s="240">
        <f t="shared" ca="1" si="1015"/>
        <v>-1.8134482730489216E-4</v>
      </c>
      <c r="FK489" s="240">
        <f t="shared" ca="1" si="1016"/>
        <v>1.8134482730488958E-4</v>
      </c>
      <c r="FL489" s="240">
        <f t="shared" ca="1" si="1017"/>
        <v>-1.8134482730488704E-4</v>
      </c>
      <c r="FM489" s="240">
        <f t="shared" ca="1" si="1018"/>
        <v>1.8134482730488449E-4</v>
      </c>
      <c r="FN489" s="240">
        <f t="shared" ca="1" si="1019"/>
        <v>-1.8134482730488194E-4</v>
      </c>
      <c r="FO489" s="240">
        <f t="shared" ca="1" si="1020"/>
        <v>1.8134482730487936E-4</v>
      </c>
      <c r="FP489" s="240">
        <f t="shared" ca="1" si="1021"/>
        <v>-1.8134482730490376E-4</v>
      </c>
      <c r="FQ489" s="240">
        <f t="shared" ca="1" si="1022"/>
        <v>1.8134482730490121E-4</v>
      </c>
      <c r="FR489" s="240">
        <f t="shared" ca="1" si="1023"/>
        <v>-1.8134482730489866E-4</v>
      </c>
      <c r="FS489" s="240">
        <f t="shared" ca="1" si="1024"/>
        <v>1.8134482730489609E-4</v>
      </c>
      <c r="FT489" s="240">
        <f t="shared" ca="1" si="1025"/>
        <v>-1.8134482730489354E-4</v>
      </c>
      <c r="FU489" s="240">
        <f t="shared" ca="1" si="1026"/>
        <v>1.8134482730489099E-4</v>
      </c>
      <c r="FV489" s="240">
        <f t="shared" ca="1" si="1027"/>
        <v>-1.8134482730488844E-4</v>
      </c>
      <c r="FW489" s="240">
        <f t="shared" ca="1" si="1028"/>
        <v>1.8134482730488587E-4</v>
      </c>
      <c r="FX489" s="240">
        <f t="shared" ca="1" si="1029"/>
        <v>-1.8134482730488332E-4</v>
      </c>
      <c r="FY489" s="240">
        <f t="shared" ca="1" si="1030"/>
        <v>1.8134482730488077E-4</v>
      </c>
      <c r="FZ489" s="240">
        <f t="shared" ca="1" si="1031"/>
        <v>-1.8134482730487823E-4</v>
      </c>
      <c r="GA489" s="240">
        <f t="shared" ca="1" si="1032"/>
        <v>1.8134482730490259E-4</v>
      </c>
      <c r="GB489" s="240">
        <f t="shared" ca="1" si="1033"/>
        <v>-1.8134482730490005E-4</v>
      </c>
      <c r="GC489" s="240">
        <f t="shared" ca="1" si="1034"/>
        <v>1.813448273048975E-4</v>
      </c>
      <c r="GD489" s="240">
        <f t="shared" ca="1" si="1035"/>
        <v>-1.8134482730489492E-4</v>
      </c>
      <c r="GE489" s="240">
        <f t="shared" ca="1" si="1036"/>
        <v>1.8134482730489238E-4</v>
      </c>
      <c r="GF489" s="240">
        <f t="shared" ca="1" si="1037"/>
        <v>-1.8134482730488983E-4</v>
      </c>
      <c r="GG489" s="240">
        <f t="shared" ca="1" si="1038"/>
        <v>1.8134482730488728E-4</v>
      </c>
      <c r="GH489" s="240">
        <f t="shared" ca="1" si="1039"/>
        <v>-1.813448273048847E-4</v>
      </c>
      <c r="GI489" s="240">
        <f t="shared" ca="1" si="1040"/>
        <v>1.8134482730488216E-4</v>
      </c>
      <c r="GJ489" s="240">
        <f t="shared" ca="1" si="1041"/>
        <v>-1.8134482730487961E-4</v>
      </c>
      <c r="GK489" s="240">
        <f t="shared" ca="1" si="1042"/>
        <v>1.81344827304904E-4</v>
      </c>
      <c r="GL489" s="240">
        <f t="shared" ca="1" si="1043"/>
        <v>-1.8134482730490143E-4</v>
      </c>
      <c r="GM489" s="240">
        <f t="shared" ca="1" si="1044"/>
        <v>1.8134482730489888E-4</v>
      </c>
      <c r="GN489" s="240">
        <f t="shared" ca="1" si="1045"/>
        <v>-1.8134482730489633E-4</v>
      </c>
      <c r="GO489" s="240">
        <f t="shared" ca="1" si="1046"/>
        <v>1.8134482730489378E-4</v>
      </c>
      <c r="GP489" s="240">
        <f t="shared" ca="1" si="1047"/>
        <v>-1.8134482730489121E-4</v>
      </c>
      <c r="GQ489" s="240">
        <f t="shared" ca="1" si="1048"/>
        <v>1.8134482730488866E-4</v>
      </c>
      <c r="GR489" s="240">
        <f t="shared" ca="1" si="1049"/>
        <v>-1.8134482730488611E-4</v>
      </c>
      <c r="GS489" s="240">
        <f t="shared" ca="1" si="1050"/>
        <v>1.8134482730488357E-4</v>
      </c>
      <c r="GT489" s="240">
        <f t="shared" ca="1" si="1051"/>
        <v>-1.8134482730488099E-4</v>
      </c>
      <c r="GU489" s="240">
        <f t="shared" ca="1" si="1052"/>
        <v>1.8134482730487844E-4</v>
      </c>
      <c r="GV489" s="240">
        <f t="shared" ca="1" si="1053"/>
        <v>-1.8134482730490284E-4</v>
      </c>
      <c r="GW489" s="240">
        <f t="shared" ca="1" si="1054"/>
        <v>1.8134482730490026E-4</v>
      </c>
      <c r="GX489" s="240">
        <f t="shared" ca="1" si="1055"/>
        <v>-1.8134482730489771E-4</v>
      </c>
      <c r="GY489" s="240">
        <f t="shared" ca="1" si="1056"/>
        <v>1.8134482730489517E-4</v>
      </c>
      <c r="GZ489" s="240">
        <f t="shared" ca="1" si="1057"/>
        <v>-1.8134482730489262E-4</v>
      </c>
      <c r="HA489" s="240">
        <f t="shared" ca="1" si="1058"/>
        <v>1.8134482730489007E-4</v>
      </c>
      <c r="HB489" s="240">
        <f t="shared" ca="1" si="1059"/>
        <v>-1.813448273048875E-4</v>
      </c>
      <c r="HC489" s="240">
        <f t="shared" ca="1" si="1060"/>
        <v>1.8134482730488495E-4</v>
      </c>
      <c r="HD489" s="240">
        <f t="shared" ca="1" si="1061"/>
        <v>-1.813448273048824E-4</v>
      </c>
      <c r="HE489" s="240">
        <f t="shared" ca="1" si="1062"/>
        <v>1.8134482730487985E-4</v>
      </c>
      <c r="HF489" s="240">
        <f t="shared" ca="1" si="1063"/>
        <v>-1.8134482730490422E-4</v>
      </c>
      <c r="HG489" s="240">
        <f t="shared" ca="1" si="1064"/>
        <v>1.8134482730490167E-4</v>
      </c>
      <c r="HH489" s="240">
        <f t="shared" ca="1" si="1065"/>
        <v>-1.8134482730489912E-4</v>
      </c>
      <c r="HI489" s="240">
        <f t="shared" ca="1" si="1066"/>
        <v>1.8134482730489655E-4</v>
      </c>
      <c r="HJ489" s="240">
        <f t="shared" ca="1" si="1067"/>
        <v>-1.81344827304894E-4</v>
      </c>
      <c r="HK489" s="240">
        <f t="shared" ca="1" si="1068"/>
        <v>1.8134482730489145E-4</v>
      </c>
      <c r="HL489" s="240">
        <f t="shared" ca="1" si="1069"/>
        <v>-1.8134482730488891E-4</v>
      </c>
      <c r="HM489" s="240">
        <f t="shared" ca="1" si="1070"/>
        <v>1.8134482730488633E-4</v>
      </c>
      <c r="HN489" s="240">
        <f t="shared" ca="1" si="1071"/>
        <v>-1.8134482730488378E-4</v>
      </c>
      <c r="HO489" s="240">
        <f t="shared" ca="1" si="1072"/>
        <v>1.8134482730488123E-4</v>
      </c>
      <c r="HP489" s="240">
        <f t="shared" ca="1" si="1073"/>
        <v>-1.8134482730487869E-4</v>
      </c>
      <c r="HQ489" s="240">
        <f t="shared" ca="1" si="1074"/>
        <v>1.8134482730490305E-4</v>
      </c>
      <c r="HR489" s="240">
        <f t="shared" ca="1" si="1075"/>
        <v>-1.8134482730490051E-4</v>
      </c>
      <c r="HS489" s="240">
        <f t="shared" ca="1" si="1076"/>
        <v>1.8134482730489796E-4</v>
      </c>
      <c r="HT489" s="240">
        <f t="shared" ca="1" si="1077"/>
        <v>-1.8134482730489541E-4</v>
      </c>
      <c r="HU489" s="240">
        <f t="shared" ca="1" si="1078"/>
        <v>1.8134482730489284E-4</v>
      </c>
      <c r="HV489" s="240">
        <f t="shared" ca="1" si="1079"/>
        <v>-1.8134482730489029E-4</v>
      </c>
      <c r="HW489" s="240">
        <f t="shared" ca="1" si="1080"/>
        <v>1.8134482730488774E-4</v>
      </c>
      <c r="HX489" s="240">
        <f t="shared" ca="1" si="1081"/>
        <v>-1.8134482730488519E-4</v>
      </c>
      <c r="HY489" s="240">
        <f t="shared" ca="1" si="1082"/>
        <v>1.8134482730488262E-4</v>
      </c>
      <c r="HZ489" s="240">
        <f t="shared" ca="1" si="1083"/>
        <v>-1.8134482730488007E-4</v>
      </c>
      <c r="IA489" s="240">
        <f t="shared" ca="1" si="1084"/>
        <v>1.8134482730487752E-4</v>
      </c>
      <c r="IB489" s="240">
        <f t="shared" ca="1" si="1085"/>
        <v>-1.8134482730490189E-4</v>
      </c>
      <c r="IC489" s="240">
        <f t="shared" ca="1" si="1086"/>
        <v>1.8134482730489934E-4</v>
      </c>
      <c r="ID489" s="240">
        <f t="shared" ca="1" si="1087"/>
        <v>-1.8134482730489679E-4</v>
      </c>
      <c r="IE489" s="240">
        <f t="shared" ca="1" si="1088"/>
        <v>1.8134482730489284E-4</v>
      </c>
      <c r="IF489" s="240">
        <f t="shared" ca="1" si="1089"/>
        <v>-1.813448273048917E-4</v>
      </c>
      <c r="IG489" s="240">
        <f t="shared" ca="1" si="1090"/>
        <v>1.8134482730488912E-4</v>
      </c>
      <c r="IH489" s="240">
        <f t="shared" ca="1" si="1091"/>
        <v>-1.8134482730488657E-4</v>
      </c>
      <c r="II489" s="240">
        <f t="shared" ca="1" si="1092"/>
        <v>1.8134482730488403E-4</v>
      </c>
      <c r="IJ489" s="240">
        <f t="shared" ca="1" si="1093"/>
        <v>-1.8134482730488148E-4</v>
      </c>
      <c r="IK489" s="240">
        <f t="shared" ca="1" si="1094"/>
        <v>1.813448273048789E-4</v>
      </c>
      <c r="IL489" s="240">
        <f t="shared" ca="1" si="1095"/>
        <v>-1.8134482730487636E-4</v>
      </c>
      <c r="IM489" s="240">
        <f t="shared" ca="1" si="1096"/>
        <v>1.8134482730490075E-4</v>
      </c>
      <c r="IN489" s="240">
        <f t="shared" ca="1" si="1097"/>
        <v>-1.8134482730489818E-4</v>
      </c>
      <c r="IO489" s="240">
        <f t="shared" ca="1" si="1098"/>
        <v>1.8134482730489563E-4</v>
      </c>
      <c r="IP489" s="240">
        <f t="shared" ca="1" si="1099"/>
        <v>-1.8134482730489308E-4</v>
      </c>
      <c r="IQ489" s="240">
        <f t="shared" ca="1" si="1100"/>
        <v>1.8134482730489053E-4</v>
      </c>
      <c r="IR489" s="240">
        <f t="shared" ca="1" si="1101"/>
        <v>-1.8134482730488796E-4</v>
      </c>
      <c r="IS489" s="240">
        <f t="shared" ca="1" si="1102"/>
        <v>1.8134482730488541E-4</v>
      </c>
      <c r="IT489" s="240">
        <f t="shared" ca="1" si="1103"/>
        <v>-1.8134482730488286E-4</v>
      </c>
      <c r="IU489" s="240">
        <f t="shared" ca="1" si="1104"/>
        <v>1.8134482730488031E-4</v>
      </c>
      <c r="IV489" s="240">
        <f t="shared" ca="1" si="1105"/>
        <v>-1.8134482730487774E-4</v>
      </c>
      <c r="IW489" s="240">
        <f t="shared" ca="1" si="1106"/>
        <v>1.8134482730490213E-4</v>
      </c>
      <c r="IX489" s="240">
        <f t="shared" ca="1" si="1107"/>
        <v>-1.8134482730489959E-4</v>
      </c>
      <c r="IY489" s="240">
        <f t="shared" ca="1" si="1108"/>
        <v>1.8134482730489704E-4</v>
      </c>
      <c r="IZ489" s="240">
        <f t="shared" ca="1" si="1109"/>
        <v>-1.8134482730489446E-4</v>
      </c>
      <c r="JA489" s="240">
        <f t="shared" ca="1" si="1110"/>
        <v>1.8134482730489191E-4</v>
      </c>
      <c r="JB489" s="240">
        <f t="shared" ca="1" si="1111"/>
        <v>-1.8134482730488937E-4</v>
      </c>
    </row>
    <row r="490" spans="2:262">
      <c r="B490" s="248">
        <v>129</v>
      </c>
      <c r="C490" s="247">
        <f t="shared" si="1112"/>
        <v>2.5195312500000018E-3</v>
      </c>
      <c r="D490" s="244">
        <f t="shared" ref="D490:D553" ca="1" si="1113">Vo_set2+E490</f>
        <v>11.610929057004986</v>
      </c>
      <c r="E490" s="243">
        <f ca="1">EE361</f>
        <v>-0.3890709429950146</v>
      </c>
      <c r="F490" s="242">
        <v>129</v>
      </c>
      <c r="G490" s="240">
        <f t="shared" ref="G490:G553" ca="1" si="1114">2*IMREAL(K229)*COS(2*PI()*B229*1/Nt_load2)-2*IMAGINARY(K229)*SIN(2*PI()*B229*1/Nt_load2)</f>
        <v>1.9602117919496632E-4</v>
      </c>
      <c r="H490" s="240">
        <f t="shared" ref="H490:H553" ca="1" si="1115">2*IMREAL(K229)*COS(2*PI()*B229*2/Nt_load2)-2*IMAGINARY(K229)*SIN(2*PI()*B229*2/Nt_load2)</f>
        <v>-2.0054451318776139E-4</v>
      </c>
      <c r="I490" s="240">
        <f t="shared" ref="I490:I553" ca="1" si="1116">2*IMREAL(K229)*COS(2*PI()*B229*3/Nt_load2)-2*IMAGINARY(K229)*SIN(2*PI()*B229*3/Nt_load2)</f>
        <v>2.0494704666465465E-4</v>
      </c>
      <c r="J490" s="240">
        <f t="shared" ref="J490:J553" ca="1" si="1117">2*IMREAL(K229)*COS(2*PI()*B229*4/Nt_load2)-2*IMAGINARY(K229)*SIN(2*PI()*B229*4/Nt_load2)</f>
        <v>-2.0922612770410046E-4</v>
      </c>
      <c r="K490" s="240">
        <f t="shared" ref="K490:K553" ca="1" si="1118">2*IMREAL(K229)*COS(2*PI()*B229*5/Nt_load2)-2*IMAGINARY(K229)*SIN(2*PI()*B229*5/Nt_load2)</f>
        <v>2.133791787476862E-4</v>
      </c>
      <c r="L490" s="240">
        <f t="shared" ref="L490:L553" ca="1" si="1119">2*IMREAL(K229)*COS(2*PI()*B229*6/Nt_load2)-2*IMAGINARY(K229)*SIN(2*PI()*B229*6/Nt_load2)</f>
        <v>-2.1740369815275633E-4</v>
      </c>
      <c r="M490" s="240">
        <f t="shared" ref="M490:M553" ca="1" si="1120">2*IMREAL(K229)*COS(2*PI()*B229*7/Nt_load2)-2*IMAGINARY(K229)*SIN(2*PI()*B229*7/Nt_load2)</f>
        <v>2.212972616993065E-4</v>
      </c>
      <c r="N490" s="240">
        <f t="shared" ref="N490:N553" ca="1" si="1121">2*IMREAL(K229)*COS(2*PI()*B229*8/Nt_load2)-2*IMAGINARY(K229)*SIN(2*PI()*B229*8/Nt_load2)</f>
        <v>-2.2505752405024664E-4</v>
      </c>
      <c r="O490" s="240">
        <f t="shared" ref="O490:O553" ca="1" si="1122">2*IMREAL(K229)*COS(2*PI()*B229*9/Nt_load2)-2*IMAGINARY(K229)*SIN(2*PI()*B229*9/Nt_load2)</f>
        <v>2.2868222016414176E-4</v>
      </c>
      <c r="P490" s="240">
        <f t="shared" ref="P490:P553" ca="1" si="1123">2*IMREAL(K229)*COS(2*PI()*B229*10/Nt_load2)-2*IMAGINARY(K229)*SIN(2*PI()*B229*10/Nt_load2)</f>
        <v>-2.3216916665958905E-4</v>
      </c>
      <c r="Q490" s="240">
        <f t="shared" ref="Q490:Q553" ca="1" si="1124">2*IMREAL(K229)*COS(2*PI()*B229*11/Nt_load2)-2*IMAGINARY(K229)*SIN(2*PI()*B229*11/Nt_load2)</f>
        <v>2.3551626313040485E-4</v>
      </c>
      <c r="R490" s="240">
        <f t="shared" ref="R490:R553" ca="1" si="1125">2*IMREAL(K229)*COS(2*PI()*B229*12/Nt_load2)-2*IMAGINARY(K229)*SIN(2*PI()*B229*12/Nt_load2)</f>
        <v>-2.3872149341083216E-4</v>
      </c>
      <c r="S490" s="240">
        <f t="shared" ref="S490:S553" ca="1" si="1126">2*IMREAL(K229)*COS(2*PI()*B229*13/Nt_load2)-2*IMAGINARY(K229)*SIN(2*PI()*B229*13/Nt_load2)</f>
        <v>2.4178292678999941E-4</v>
      </c>
      <c r="T490" s="240">
        <f t="shared" ref="T490:T553" ca="1" si="1127">2*IMREAL(K229)*COS(2*PI()*B229*14/Nt_load2)-2*IMAGINARY(K229)*SIN(2*PI()*B229*14/Nt_load2)</f>
        <v>-2.4469871917491434E-4</v>
      </c>
      <c r="U490" s="241">
        <f t="shared" ref="U490:U553" ca="1" si="1128">2*IMREAL(K229)*COS(2*PI()*B229*15/Nt_load2)-2*IMAGINARY(K229)*SIN(2*PI()*B229*15/Nt_load2)</f>
        <v>2.4746711420127281E-4</v>
      </c>
      <c r="V490" s="240">
        <f t="shared" ref="V490:V553" ca="1" si="1129">2*IMREAL(K229)*COS(2*PI()*B229*16/Nt_load2)-2*IMAGINARY(K229)*SIN(2*PI()*B229*16/Nt_load2)</f>
        <v>-2.5008644429142782E-4</v>
      </c>
      <c r="W490" s="240">
        <f t="shared" ref="W490:W553" ca="1" si="1130">2*IMREAL(K229)*COS(2*PI()*B229*17/Nt_load2)-2*IMAGINARY(K229)*SIN(2*PI()*B229*17/Nt_load2)</f>
        <v>2.5255513165887614E-4</v>
      </c>
      <c r="X490" s="240">
        <f t="shared" ref="X490:X553" ca="1" si="1131">2*IMREAL(K229)*COS(2*PI()*B229*18/Nt_load2)-2*IMAGINARY(K229)*SIN(2*PI()*B229*18/Nt_load2)</f>
        <v>-2.5487168925865779E-4</v>
      </c>
      <c r="Y490" s="240">
        <f t="shared" ref="Y490:Y553" ca="1" si="1132">2*IMREAL(K229)*COS(2*PI()*B229*19/Nt_load2)-2*IMAGINARY(K229)*SIN(2*PI()*B229*19/Nt_load2)</f>
        <v>2.5703472168309643E-4</v>
      </c>
      <c r="Z490" s="240">
        <f t="shared" ref="Z490:Z553" ca="1" si="1133">2*IMREAL(K229)*COS(2*PI()*B229*20/Nt_load2)-2*IMAGINARY(K229)*SIN(2*PI()*B229*20/Nt_load2)</f>
        <v>-2.5904292600234036E-4</v>
      </c>
      <c r="AA490" s="240">
        <f t="shared" ref="AA490:AA553" ca="1" si="1134">2*IMREAL(K229)*COS(2*PI()*B229*21/Nt_load2)-2*IMAGINARY(K229)*SIN(2*PI()*B229*21/Nt_load2)</f>
        <v>2.6089509254919999E-4</v>
      </c>
      <c r="AB490" s="240">
        <f t="shared" ref="AB490:AB553" ca="1" si="1135">2*IMREAL(K229)*COS(2*PI()*B229*22/Nt_load2)-2*IMAGINARY(K229)*SIN(2*PI()*B229*22/Nt_load2)</f>
        <v>-2.6259010564780283E-4</v>
      </c>
      <c r="AC490" s="240">
        <f t="shared" ref="AC490:AC553" ca="1" si="1136">2*IMREAL(K229)*COS(2*PI()*B229*23/Nt_load2)-2*IMAGINARY(K229)*SIN(2*PI()*B229*23/Nt_load2)</f>
        <v>2.6412694428564084E-4</v>
      </c>
      <c r="AD490" s="240">
        <f t="shared" ref="AD490:AD553" ca="1" si="1137">2*IMREAL(K229)*COS(2*PI()*B229*24/Nt_load2)-2*IMAGINARY(K229)*SIN(2*PI()*B229*24/Nt_load2)</f>
        <v>-2.6550468272858369E-4</v>
      </c>
      <c r="AE490" s="240">
        <f t="shared" ref="AE490:AE553" ca="1" si="1138">2*IMREAL(K229)*COS(2*PI()*B229*25/Nt_load2)-2*IMAGINARY(K229)*SIN(2*PI()*B229*25/Nt_load2)</f>
        <v>2.6672249107850962E-4</v>
      </c>
      <c r="AF490" s="240">
        <f t="shared" ref="AF490:AF553" ca="1" si="1139">2*IMREAL(K229)*COS(2*PI()*B229*26/Nt_load2)-2*IMAGINARY(K229)*SIN(2*PI()*B229*26/Nt_load2)</f>
        <v>-2.6777963577320687E-4</v>
      </c>
      <c r="AG490" s="240">
        <f t="shared" ref="AG490:AG553" ca="1" si="1140">2*IMREAL(K229)*COS(2*PI()*B229*27/Nt_load2)-2*IMAGINARY(K229)*SIN(2*PI()*B229*27/Nt_load2)</f>
        <v>2.6867548002823934E-4</v>
      </c>
      <c r="AH490" s="240">
        <f t="shared" ref="AH490:AH553" ca="1" si="1141">2*IMREAL(K229)*COS(2*PI()*B229*28/Nt_load2)-2*IMAGINARY(K229)*SIN(2*PI()*B229*28/Nt_load2)</f>
        <v>-2.6940948422052649E-4</v>
      </c>
      <c r="AI490" s="240">
        <f t="shared" ref="AI490:AI553" ca="1" si="1142">2*IMREAL(K229)*COS(2*PI()*B229*29/Nt_load2)-2*IMAGINARY(K229)*SIN(2*PI()*B229*29/Nt_load2)</f>
        <v>2.6998120621338835E-4</v>
      </c>
      <c r="AJ490" s="240">
        <f t="shared" ref="AJ490:AJ553" ca="1" si="1143">2*IMREAL(K229)*COS(2*PI()*B229*30/Nt_load2)-2*IMAGINARY(K229)*SIN(2*PI()*B229*30/Nt_load2)</f>
        <v>-2.7039030162287513E-4</v>
      </c>
      <c r="AK490" s="240">
        <f t="shared" ref="AK490:AK553" ca="1" si="1144">2*IMREAL(K229)*COS(2*PI()*B229*31/Nt_load2)-2*IMAGINARY(K229)*SIN(2*PI()*B229*31/Nt_load2)</f>
        <v>2.7063652402520869E-4</v>
      </c>
      <c r="AL490" s="240">
        <f t="shared" ref="AL490:AL553" ca="1" si="1145">2*IMREAL(K229)*COS(2*PI()*B229*32/Nt_load2)-2*IMAGINARY(K229)*SIN(2*PI()*B229*32/Nt_load2)</f>
        <v>-2.7071972510522098E-4</v>
      </c>
      <c r="AM490" s="240">
        <f t="shared" ref="AM490:AM553" ca="1" si="1146">2*IMREAL(K229)*COS(2*PI()*B229*33/Nt_load2)-2*IMAGINARY(K229)*SIN(2*PI()*B229*33/Nt_load2)</f>
        <v>2.7063985474569239E-4</v>
      </c>
      <c r="AN490" s="240">
        <f t="shared" ref="AN490:AN553" ca="1" si="1147">2*IMREAL(K229)*COS(2*PI()*B229*34/Nt_load2)-2*IMAGINARY(K229)*SIN(2*PI()*B229*34/Nt_load2)</f>
        <v>-2.7039696105754106E-4</v>
      </c>
      <c r="AO490" s="240">
        <f t="shared" ref="AO490:AO553" ca="1" si="1148">2*IMREAL(K229)*COS(2*PI()*B229*35/Nt_load2)-2*IMAGINARY(K229)*SIN(2*PI()*B229*35/Nt_load2)</f>
        <v>2.699911903508421E-4</v>
      </c>
      <c r="AP490" s="240">
        <f t="shared" ref="AP490:AP553" ca="1" si="1149">2*IMREAL(K229)*COS(2*PI()*B229*36/Nt_load2)-2*IMAGINARY(K229)*SIN(2*PI()*B229*36/Nt_load2)</f>
        <v>-2.6942278704669698E-4</v>
      </c>
      <c r="AQ490" s="240">
        <f t="shared" ref="AQ490:AQ553" ca="1" si="1150">2*IMREAL(K229)*COS(2*PI()*B229*37/Nt_load2)-2*IMAGINARY(K229)*SIN(2*PI()*B229*37/Nt_load2)</f>
        <v>2.6869209353000146E-4</v>
      </c>
      <c r="AR490" s="240">
        <f t="shared" ref="AR490:AR553" ca="1" si="1151">2*IMREAL(K229)*COS(2*PI()*B229*38/Nt_load2)-2*IMAGINARY(K229)*SIN(2*PI()*B229*38/Nt_load2)</f>
        <v>-2.6779954994320842E-4</v>
      </c>
      <c r="AS490" s="240">
        <f t="shared" ref="AS490:AS553" ca="1" si="1152">2*IMREAL(K229)*COS(2*PI()*B229*39/Nt_load2)-2*IMAGINARY(K229)*SIN(2*PI()*B229*39/Nt_load2)</f>
        <v>2.6674569392119924E-4</v>
      </c>
      <c r="AT490" s="240">
        <f t="shared" ref="AT490:AT553" ca="1" si="1153">2*IMREAL(K229)*COS(2*PI()*B229*40/Nt_load2)-2*IMAGINARY(K229)*SIN(2*PI()*B229*40/Nt_load2)</f>
        <v>-2.6553116026743653E-4</v>
      </c>
      <c r="AU490" s="240">
        <f t="shared" ref="AU490:AU553" ca="1" si="1154">2*IMREAL(K229)*COS(2*PI()*B229*41/Nt_load2)-2*IMAGINARY(K229)*SIN(2*PI()*B229*41/Nt_load2)</f>
        <v>2.6415668057157754E-4</v>
      </c>
      <c r="AV490" s="240">
        <f t="shared" ref="AV490:AV553" ca="1" si="1155">2*IMREAL(K229)*COS(2*PI()*B229*42/Nt_load2)-2*IMAGINARY(K229)*SIN(2*PI()*B229*42/Nt_load2)</f>
        <v>-2.6262308276879672E-4</v>
      </c>
      <c r="AW490" s="240">
        <f t="shared" ref="AW490:AW553" ca="1" si="1156">2*IMREAL(K229)*COS(2*PI()*B229*43/Nt_load2)-2*IMAGINARY(K229)*SIN(2*PI()*B229*43/Nt_load2)</f>
        <v>2.6093129064106541E-4</v>
      </c>
      <c r="AX490" s="240">
        <f t="shared" ref="AX490:AX553" ca="1" si="1157">2*IMREAL(K229)*COS(2*PI()*B229*44/Nt_load2)-2*IMAGINARY(K229)*SIN(2*PI()*B229*44/Nt_load2)</f>
        <v>-2.5908232326070347E-4</v>
      </c>
      <c r="AY490" s="240">
        <f t="shared" ref="AY490:AY553" ca="1" si="1158">2*IMREAL(K229)*COS(2*PI()*B229*45/Nt_load2)-2*IMAGINARY(K229)*SIN(2*PI()*B229*45/Nt_load2)</f>
        <v>2.5707729437651923E-4</v>
      </c>
      <c r="AZ490" s="240">
        <f t="shared" ref="AZ490:AZ553" ca="1" si="1159">2*IMREAL(K229)*COS(2*PI()*B229*46/Nt_load2)-2*IMAGINARY(K229)*SIN(2*PI()*B229*46/Nt_load2)</f>
        <v>-2.5491741174294173E-4</v>
      </c>
      <c r="BA490" s="240">
        <f t="shared" ref="BA490:BA553" ca="1" si="1160">2*IMREAL(K229)*COS(2*PI()*B229*47/Nt_load2)-2*IMAGINARY(K229)*SIN(2*PI()*B229*47/Nt_load2)</f>
        <v>2.5260397639250613E-4</v>
      </c>
      <c r="BB490" s="240">
        <f t="shared" ref="BB490:BB553" ca="1" si="1161">2*IMREAL(K229)*COS(2*PI()*B229*48/Nt_load2)-2*IMAGINARY(K229)*SIN(2*PI()*B229*48/Nt_load2)</f>
        <v>-2.5013838185216264E-4</v>
      </c>
      <c r="BC490" s="240">
        <f t="shared" ref="BC490:BC553" ca="1" si="1162">2*IMREAL(K229)*COS(2*PI()*B229*49/Nt_load2)-2*IMAGINARY(K229)*SIN(2*PI()*B229*49/Nt_load2)</f>
        <v>2.4752211330387108E-4</v>
      </c>
      <c r="BD490" s="240">
        <f t="shared" ref="BD490:BD553" ca="1" si="1163">2*IMREAL(K229)*COS(2*PI()*B229*50/Nt_load2)-2*IMAGINARY(K229)*SIN(2*PI()*B229*50/Nt_load2)</f>
        <v>-2.4475674668997011E-4</v>
      </c>
      <c r="BE490" s="240">
        <f t="shared" ref="BE490:BE553" ca="1" si="1164">2*IMREAL(K229)*COS(2*PI()*B229*51/Nt_load2)-2*IMAGINARY(K229)*SIN(2*PI()*B229*51/Nt_load2)</f>
        <v>2.4184394776390736E-4</v>
      </c>
      <c r="BF490" s="240">
        <f t="shared" ref="BF490:BF553" ca="1" si="1165">2*IMREAL(K229)*COS(2*PI()*B229*52/Nt_load2)-2*IMAGINARY(K229)*SIN(2*PI()*B229*52/Nt_load2)</f>
        <v>-2.387854710868392E-4</v>
      </c>
      <c r="BG490" s="240">
        <f t="shared" ref="BG490:BG553" ca="1" si="1166">2*IMREAL(K229)*COS(2*PI()*B229*53/Nt_load2)-2*IMAGINARY(K229)*SIN(2*PI()*B229*53/Nt_load2)</f>
        <v>2.355831589707559E-4</v>
      </c>
      <c r="BH490" s="240">
        <f t="shared" ref="BH490:BH553" ca="1" si="1167">2*IMREAL(K229)*COS(2*PI()*B229*54/Nt_load2)-2*IMAGINARY(K229)*SIN(2*PI()*B229*54/Nt_load2)</f>
        <v>-2.3223894036872666E-4</v>
      </c>
      <c r="BI490" s="240">
        <f t="shared" ref="BI490:BI553" ca="1" si="1168">2*IMREAL(K229)*COS(2*PI()*B229*55/Nt_load2)-2*IMAGINARY(K229)*SIN(2*PI()*B229*55/Nt_load2)</f>
        <v>2.287548297129925E-4</v>
      </c>
      <c r="BJ490" s="240">
        <f t="shared" ref="BJ490:BJ553" ca="1" si="1169">2*IMREAL(K229)*COS(2*PI()*B229*56/Nt_load2)-2*IMAGINARY(K229)*SIN(2*PI()*B229*56/Nt_load2)</f>
        <v>-2.2513292570153323E-4</v>
      </c>
      <c r="BK490" s="240">
        <f t="shared" ref="BK490:BK553" ca="1" si="1170">2*IMREAL(K229)*COS(2*PI()*B229*57/Nt_load2)-2*IMAGINARY(K229)*SIN(2*PI()*B229*57/Nt_load2)</f>
        <v>2.2137541003389361E-4</v>
      </c>
      <c r="BL490" s="240">
        <f t="shared" ref="BL490:BL553" ca="1" si="1171">2*IMREAL(K229)*COS(2*PI()*B229*58/Nt_load2)-2*IMAGINARY(K229)*SIN(2*PI()*B229*58/Nt_load2)</f>
        <v>-2.1748454609701379E-4</v>
      </c>
      <c r="BM490" s="240">
        <f t="shared" ref="BM490:BM553" ca="1" si="1172">2*IMREAL(K229)*COS(2*PI()*B229*59/Nt_load2)-2*IMAGINARY(K229)*SIN(2*PI()*B229*59/Nt_load2)</f>
        <v>2.1346267760183164E-4</v>
      </c>
      <c r="BN490" s="240">
        <f t="shared" ref="BN490:BN553" ca="1" si="1173">2*IMREAL(K229)*COS(2*PI()*B229*60/Nt_load2)-2*IMAGINARY(K229)*SIN(2*PI()*B229*60/Nt_load2)</f>
        <v>-2.093122271715457E-4</v>
      </c>
      <c r="BO490" s="240">
        <f t="shared" ref="BO490:BO553" ca="1" si="1174">2*IMREAL(K229)*COS(2*PI()*B229*61/Nt_load2)-2*IMAGINARY(K229)*SIN(2*PI()*B229*61/Nt_load2)</f>
        <v>2.0503569488229984E-4</v>
      </c>
      <c r="BP490" s="240">
        <f t="shared" ref="BP490:BP553" ca="1" si="1175">2*IMREAL(K229)*COS(2*PI()*B229*62/Nt_load2)-2*IMAGINARY(K229)*SIN(2*PI()*B229*62/Nt_load2)</f>
        <v>-2.0063565675724048E-4</v>
      </c>
      <c r="BQ490" s="240">
        <f t="shared" ref="BQ490:BQ553" ca="1" si="1176">2*IMREAL(K229)*COS(2*PI()*B229*63/Nt_load2)-2*IMAGINARY(K229)*SIN(2*PI()*B229*63/Nt_load2)</f>
        <v>1.9611476321479583E-4</v>
      </c>
      <c r="BR490" s="240">
        <f t="shared" ref="BR490:BR553" ca="1" si="1177">2*IMREAL(K229)*COS(2*PI()*B229*64/Nt_load2)-2*IMAGINARY(K229)*SIN(2*PI()*B229*64/Nt_load2)</f>
        <v>-1.9147573747219391E-4</v>
      </c>
      <c r="BS490" s="240">
        <f t="shared" ref="BS490:BS553" ca="1" si="1178">2*IMREAL(K229)*COS(2*PI()*B229*65/Nt_load2)-2*IMAGINARY(K229)*SIN(2*PI()*B229*65/Nt_load2)</f>
        <v>1.8672137390507768E-4</v>
      </c>
      <c r="BT490" s="240">
        <f t="shared" ref="BT490:BT553" ca="1" si="1179">2*IMREAL(K229)*COS(2*PI()*B229*66/Nt_load2)-2*IMAGINARY(K229)*SIN(2*PI()*B229*66/Nt_load2)</f>
        <v>-1.8185453636428281E-4</v>
      </c>
      <c r="BU490" s="240">
        <f t="shared" ref="BU490:BU553" ca="1" si="1180">2*IMREAL(K229)*COS(2*PI()*B229*67/Nt_load2)-2*IMAGINARY(K229)*SIN(2*PI()*B229*67/Nt_load2)</f>
        <v>1.76878156450767E-4</v>
      </c>
      <c r="BV490" s="240">
        <f t="shared" ref="BV490:BV553" ca="1" si="1181">2*IMREAL(K229)*COS(2*PI()*B229*68/Nt_load2)-2*IMAGINARY(K229)*SIN(2*PI()*B229*68/Nt_load2)</f>
        <v>-1.7179523174969976E-4</v>
      </c>
      <c r="BW490" s="240">
        <f t="shared" ref="BW490:BW553" ca="1" si="1182">2*IMREAL(K229)*COS(2*PI()*B229*69/Nt_load2)-2*IMAGINARY(K229)*SIN(2*PI()*B229*69/Nt_load2)</f>
        <v>1.6660882402486392E-4</v>
      </c>
      <c r="BX490" s="240">
        <f t="shared" ref="BX490:BX553" ca="1" si="1183">2*IMREAL(K229)*COS(2*PI()*B229*70/Nt_load2)-2*IMAGINARY(K229)*SIN(2*PI()*B229*70/Nt_load2)</f>
        <v>-1.6132205737434061E-4</v>
      </c>
      <c r="BY490" s="240">
        <f t="shared" ref="BY490:BY553" ca="1" si="1184">2*IMREAL(K229)*COS(2*PI()*B229*71/Nt_load2)-2*IMAGINARY(K229)*SIN(2*PI()*B229*71/Nt_load2)</f>
        <v>1.5593811634868155E-4</v>
      </c>
      <c r="BZ490" s="240">
        <f t="shared" ref="BZ490:BZ553" ca="1" si="1185">2*IMREAL(K229)*COS(2*PI()*B229*72/Nt_load2)-2*IMAGINARY(K229)*SIN(2*PI()*B229*72/Nt_load2)</f>
        <v>-1.5046024403262955E-4</v>
      </c>
      <c r="CA490" s="240">
        <f t="shared" ref="CA490:CA553" ca="1" si="1186">2*IMREAL(K229)*COS(2*PI()*B229*73/Nt_load2)-2*IMAGINARY(K229)*SIN(2*PI()*B229*73/Nt_load2)</f>
        <v>1.4489174009164313E-4</v>
      </c>
      <c r="CB490" s="240">
        <f t="shared" ref="CB490:CB553" ca="1" si="1187">2*IMREAL(K229)*COS(2*PI()*B229*74/Nt_load2)-2*IMAGINARY(K229)*SIN(2*PI()*B229*74/Nt_load2)</f>
        <v>-1.3923595878427661E-4</v>
      </c>
      <c r="CC490" s="240">
        <f t="shared" ref="CC490:CC553" ca="1" si="1188">2*IMREAL(K229)*COS(2*PI()*B229*75/Nt_load2)-2*IMAGINARY(K229)*SIN(2*PI()*B229*75/Nt_load2)</f>
        <v>1.3349630694170625E-4</v>
      </c>
      <c r="CD490" s="240">
        <f t="shared" ref="CD490:CD553" ca="1" si="1189">2*IMREAL(K229)*COS(2*PI()*B229*76/Nt_load2)-2*IMAGINARY(K229)*SIN(2*PI()*B229*76/Nt_load2)</f>
        <v>-1.2767624191558936E-4</v>
      </c>
      <c r="CE490" s="240">
        <f t="shared" ref="CE490:CE553" ca="1" si="1190">2*IMREAL(K229)*COS(2*PI()*B229*77/Nt_load2)-2*IMAGINARY(K229)*SIN(2*PI()*B229*77/Nt_load2)</f>
        <v>1.2177926949545793E-4</v>
      </c>
      <c r="CF490" s="240">
        <f t="shared" ref="CF490:CF553" ca="1" si="1191">2*IMREAL(K229)*COS(2*PI()*B229*78/Nt_load2)-2*IMAGINARY(K229)*SIN(2*PI()*B229*78/Nt_load2)</f>
        <v>-1.1580894179700265E-4</v>
      </c>
      <c r="CG490" s="240">
        <f t="shared" ref="CG490:CG553" ca="1" si="1192">2*IMREAL(K229)*COS(2*PI()*B229*79/Nt_load2)-2*IMAGINARY(K229)*SIN(2*PI()*B229*79/Nt_load2)</f>
        <v>1.0976885512238405E-4</v>
      </c>
      <c r="CH490" s="240">
        <f t="shared" ref="CH490:CH553" ca="1" si="1193">2*IMREAL(K229)*COS(2*PI()*B229*80/Nt_load2)-2*IMAGINARY(K229)*SIN(2*PI()*B229*80/Nt_load2)</f>
        <v>-1.0366264779396868E-4</v>
      </c>
      <c r="CI490" s="240">
        <f t="shared" ref="CI490:CI553" ca="1" si="1194">2*IMREAL(K229)*COS(2*PI()*B229*81/Nt_load2)-2*IMAGINARY(K229)*SIN(2*PI()*B229*81/Nt_load2)</f>
        <v>9.7493997962711231E-5</v>
      </c>
      <c r="CJ490" s="240">
        <f t="shared" ref="CJ490:CJ553" ca="1" si="1195">2*IMREAL(K229)*COS(2*PI()*B229*82/Nt_load2)-2*IMAGINARY(K229)*SIN(2*PI()*B229*82/Nt_load2)</f>
        <v>-9.1266621392616402E-5</v>
      </c>
      <c r="CK490" s="240">
        <f t="shared" ref="CK490:CK553" ca="1" si="1196">2*IMREAL(K229)*COS(2*PI()*B229*83/Nt_load2)-2*IMAGINARY(K229)*SIN(2*PI()*B229*83/Nt_load2)</f>
        <v>8.4984269222473414E-5</v>
      </c>
      <c r="CL490" s="240">
        <f t="shared" ref="CL490:CL553" ca="1" si="1197">2*IMREAL(K229)*COS(2*PI()*B229*84/Nt_load2)-2*IMAGINARY(K229)*SIN(2*PI()*B229*84/Nt_load2)</f>
        <v>-7.8650725706317252E-5</v>
      </c>
      <c r="CM490" s="240">
        <f t="shared" ref="CM490:CM553" ca="1" si="1198">2*IMREAL(K229)*COS(2*PI()*B229*85/Nt_load2)-2*IMAGINARY(K229)*SIN(2*PI()*B229*85/Nt_load2)</f>
        <v>7.2269805933935699E-5</v>
      </c>
      <c r="CN490" s="240">
        <f t="shared" ref="CN490:CN553" ca="1" si="1199">2*IMREAL(K229)*COS(2*PI()*B229*86/Nt_load2)-2*IMAGINARY(K229)*SIN(2*PI()*B229*86/Nt_load2)</f>
        <v>-6.5845353532801589E-5</v>
      </c>
      <c r="CO490" s="240">
        <f t="shared" ref="CO490:CO553" ca="1" si="1200">2*IMREAL(K229)*COS(2*PI()*B229*87/Nt_load2)-2*IMAGINARY(K229)*SIN(2*PI()*B229*87/Nt_load2)</f>
        <v>5.9381238352830684E-5</v>
      </c>
      <c r="CP490" s="240">
        <f t="shared" ref="CP490:CP553" ca="1" si="1201">2*IMREAL(K229)*COS(2*PI()*B229*88/Nt_load2)-2*IMAGINARY(K229)*SIN(2*PI()*B229*88/Nt_load2)</f>
        <v>-5.2881354135268606E-5</v>
      </c>
      <c r="CQ490" s="240">
        <f t="shared" ref="CQ490:CQ553" ca="1" si="1202">2*IMREAL(K229)*COS(2*PI()*B229*89/Nt_load2)-2*IMAGINARY(K229)*SIN(2*PI()*B229*89/Nt_load2)</f>
        <v>4.6349616167336635E-5</v>
      </c>
      <c r="CR490" s="240">
        <f t="shared" ref="CR490:CR553" ca="1" si="1203">2*IMREAL(K229)*COS(2*PI()*B229*90/Nt_load2)-2*IMAGINARY(K229)*SIN(2*PI()*B229*90/Nt_load2)</f>
        <v>-3.9789958923749184E-5</v>
      </c>
      <c r="CS490" s="240">
        <f t="shared" ref="CS490:CS553" ca="1" si="1204">2*IMREAL(K229)*COS(2*PI()*B229*91/Nt_load2)-2*IMAGINARY(K229)*SIN(2*PI()*B229*91/Nt_load2)</f>
        <v>3.3206333696748463E-5</v>
      </c>
      <c r="CT490" s="240">
        <f t="shared" ref="CT490:CT553" ca="1" si="1205">2*IMREAL(K229)*COS(2*PI()*B229*92/Nt_load2)-2*IMAGINARY(K229)*SIN(2*PI()*B229*92/Nt_load2)</f>
        <v>-2.6602706215993644E-5</v>
      </c>
      <c r="CU490" s="240">
        <f t="shared" ref="CU490:CU553" ca="1" si="1206">2*IMREAL(K229)*COS(2*PI()*B229*93/Nt_load2)-2*IMAGINARY(K229)*SIN(2*PI()*B229*93/Nt_load2)</f>
        <v>1.9983054259753484E-5</v>
      </c>
      <c r="CV490" s="240">
        <f t="shared" ref="CV490:CV553" ca="1" si="1207">2*IMREAL(K229)*COS(2*PI()*B229*94/Nt_load2)-2*IMAGINARY(K229)*SIN(2*PI()*B229*94/Nt_load2)</f>
        <v>-1.3351365258841823E-5</v>
      </c>
      <c r="CW490" s="240">
        <f t="shared" ref="CW490:CW553" ca="1" si="1208">2*IMREAL(K229)*COS(2*PI()*B229*95/Nt_load2)-2*IMAGINARY(K229)*SIN(2*PI()*B229*95/Nt_load2)</f>
        <v>6.7116338947379264E-6</v>
      </c>
      <c r="CX490" s="240">
        <f t="shared" ref="CX490:CX553" ca="1" si="1209">2*IMREAL(K229)*COS(2*PI()*B229*96/Nt_load2)-2*IMAGINARY(K229)*SIN(2*PI()*B229*96/Nt_load2)</f>
        <v>-6.7859693340005826E-8</v>
      </c>
      <c r="CY490" s="240">
        <f t="shared" ref="CY490:CY553" ca="1" si="1210">2*IMREAL(K229)*COS(2*PI()*B229*97/Nt_load2)-2*IMAGINARY(K229)*SIN(2*PI()*B229*97/Nt_load2)</f>
        <v>-6.575955384184373E-6</v>
      </c>
      <c r="CZ490" s="240">
        <f t="shared" ref="CZ490:CZ553" ca="1" si="1211">2*IMREAL(K229)*COS(2*PI()*B229*98/Nt_load2)-2*IMAGINARY(K229)*SIN(2*PI()*B229*98/Nt_load2)</f>
        <v>1.3215809352091519E-5</v>
      </c>
      <c r="DA490" s="240">
        <f t="shared" ref="DA490:DA553" ca="1" si="1212">2*IMREAL(K229)*COS(2*PI()*B229*99/Nt_load2)-2*IMAGINARY(K229)*SIN(2*PI()*B229*99/Nt_load2)</f>
        <v>-1.9847702610615903E-5</v>
      </c>
      <c r="DB490" s="240">
        <f t="shared" ref="DB490:DB553" ca="1" si="1213">2*IMREAL(K229)*COS(2*PI()*B229*100/Nt_load2)-2*IMAGINARY(K229)*SIN(2*PI()*B229*100/Nt_load2)</f>
        <v>2.6467640355241044E-5</v>
      </c>
      <c r="DC490" s="240">
        <f t="shared" ref="DC490:DC553" ca="1" si="1214">2*IMREAL(K229)*COS(2*PI()*B229*101/Nt_load2)-2*IMAGINARY(K229)*SIN(2*PI()*B229*101/Nt_load2)</f>
        <v>-3.3071634983005002E-5</v>
      </c>
      <c r="DD490" s="240">
        <f t="shared" ref="DD490:DD553" ca="1" si="1215">2*IMREAL(K229)*COS(2*PI()*B229*102/Nt_load2)-2*IMAGINARY(K229)*SIN(2*PI()*B229*102/Nt_load2)</f>
        <v>3.9655708494483268E-5</v>
      </c>
      <c r="DE490" s="240">
        <f t="shared" ref="DE490:DE553" ca="1" si="1216">2*IMREAL(K229)*COS(2*PI()*B229*103/Nt_load2)-2*IMAGINARY(K229)*SIN(2*PI()*B229*103/Nt_load2)</f>
        <v>-4.6215894889986906E-5</v>
      </c>
      <c r="DF490" s="240">
        <f t="shared" ref="DF490:DF553" ca="1" si="1217">2*IMREAL(K229)*COS(2*PI()*B229*104/Nt_load2)-2*IMAGINARY(K229)*SIN(2*PI()*B229*104/Nt_load2)</f>
        <v>5.2748242558532386E-5</v>
      </c>
      <c r="DG490" s="240">
        <f t="shared" ref="DG490:DG553" ca="1" si="1218">2*IMREAL(K229)*COS(2*PI()*B229*105/Nt_load2)-2*IMAGINARY(K229)*SIN(2*PI()*B229*105/Nt_load2)</f>
        <v>-5.9248816658144469E-5</v>
      </c>
      <c r="DH490" s="240">
        <f t="shared" ref="DH490:DH553" ca="1" si="1219">2*IMREAL(K229)*COS(2*PI()*B229*106/Nt_load2)-2*IMAGINARY(K229)*SIN(2*PI()*B229*106/Nt_load2)</f>
        <v>6.571370148604266E-5</v>
      </c>
      <c r="DI490" s="240">
        <f t="shared" ref="DI490:DI553" ca="1" si="1220">2*IMREAL(K229)*COS(2*PI()*B229*107/Nt_load2)-2*IMAGINARY(K229)*SIN(2*PI()*B229*107/Nt_load2)</f>
        <v>-7.2139002837374238E-5</v>
      </c>
      <c r="DJ490" s="240">
        <f t="shared" ref="DJ490:DJ553" ca="1" si="1221">2*IMREAL(K229)*COS(2*PI()*B229*108/Nt_load2)-2*IMAGINARY(K229)*SIN(2*PI()*B229*108/Nt_load2)</f>
        <v>7.8520850350847625E-5</v>
      </c>
      <c r="DK490" s="240">
        <f t="shared" ref="DK490:DK553" ca="1" si="1222">2*IMREAL(K229)*COS(2*PI()*B229*109/Nt_load2)-2*IMAGINARY(K229)*SIN(2*PI()*B229*109/Nt_load2)</f>
        <v>-8.4855399840153323E-5</v>
      </c>
      <c r="DL490" s="240">
        <f t="shared" ref="DL490:DL553" ca="1" si="1223">2*IMREAL(K229)*COS(2*PI()*B229*110/Nt_load2)-2*IMAGINARY(K229)*SIN(2*PI()*B229*110/Nt_load2)</f>
        <v>9.1138835609543047E-5</v>
      </c>
      <c r="DM490" s="240">
        <f t="shared" ref="DM490:DM553" ca="1" si="1224">2*IMREAL(K229)*COS(2*PI()*B229*111/Nt_load2)-2*IMAGINARY(K229)*SIN(2*PI()*B229*111/Nt_load2)</f>
        <v>-9.736737275226214E-5</v>
      </c>
      <c r="DN490" s="240">
        <f t="shared" ref="DN490:DN553" ca="1" si="1225">2*IMREAL(K229)*COS(2*PI()*B229*112/Nt_load2)-2*IMAGINARY(K229)*SIN(2*PI()*B229*112/Nt_load2)</f>
        <v>1.035372594304358E-4</v>
      </c>
      <c r="DO490" s="240">
        <f t="shared" ref="DO490:DO553" ca="1" si="1226">2*IMREAL(K229)*COS(2*PI()*B229*113/Nt_load2)-2*IMAGINARY(K229)*SIN(2*PI()*B229*113/Nt_load2)</f>
        <v>-1.0964477913503608E-4</v>
      </c>
      <c r="DP490" s="240">
        <f t="shared" ref="DP490:DP553" ca="1" si="1227">2*IMREAL(K229)*COS(2*PI()*B229*114/Nt_load2)-2*IMAGINARY(K229)*SIN(2*PI()*B229*114/Nt_load2)</f>
        <v>1.1568625292456767E-4</v>
      </c>
      <c r="DQ490" s="240">
        <f t="shared" ref="DQ490:DQ553" ca="1" si="1228">2*IMREAL(K229)*COS(2*PI()*B229*115/Nt_load2)-2*IMAGINARY(K229)*SIN(2*PI()*B229*115/Nt_load2)</f>
        <v>-1.216580416411114E-4</v>
      </c>
      <c r="DR490" s="240">
        <f t="shared" ref="DR490:DR553" ca="1" si="1229">2*IMREAL(K229)*COS(2*PI()*B229*116/Nt_load2)-2*IMAGINARY(K229)*SIN(2*PI()*B229*116/Nt_load2)</f>
        <v>1.2755654810247155E-4</v>
      </c>
      <c r="DS490" s="240">
        <f t="shared" ref="DS490:DS553" ca="1" si="1230">2*IMREAL(K229)*COS(2*PI()*B229*117/Nt_load2)-2*IMAGINARY(K229)*SIN(2*PI()*B229*117/Nt_load2)</f>
        <v>-1.3337821926890129E-4</v>
      </c>
      <c r="DT490" s="240">
        <f t="shared" ref="DT490:DT553" ca="1" si="1231">2*IMREAL(K229)*COS(2*PI()*B229*118/Nt_load2)-2*IMAGINARY(K229)*SIN(2*PI()*B229*118/Nt_load2)</f>
        <v>1.3911954838337627E-4</v>
      </c>
      <c r="DU490" s="240">
        <f t="shared" ref="DU490:DU553" ca="1" si="1232">2*IMREAL(K229)*COS(2*PI()*B229*119/Nt_load2)-2*IMAGINARY(K229)*SIN(2*PI()*B229*119/Nt_load2)</f>
        <v>-1.4477707708392004E-4</v>
      </c>
      <c r="DV490" s="240">
        <f t="shared" ref="DV490:DV553" ca="1" si="1233">2*IMREAL(K229)*COS(2*PI()*B229*120/Nt_load2)-2*IMAGINARY(K229)*SIN(2*PI()*B229*120/Nt_load2)</f>
        <v>1.5034739748679199E-4</v>
      </c>
      <c r="DW490" s="240">
        <f t="shared" ref="DW490:DW553" ca="1" si="1234">2*IMREAL(K229)*COS(2*PI()*B229*121/Nt_load2)-2*IMAGINARY(K229)*SIN(2*PI()*B229*121/Nt_load2)</f>
        <v>-1.5582715423926913E-4</v>
      </c>
      <c r="DX490" s="240">
        <f t="shared" ref="DX490:DX553" ca="1" si="1235">2*IMREAL(K229)*COS(2*PI()*B229*122/Nt_load2)-2*IMAGINARY(K229)*SIN(2*PI()*B229*122/Nt_load2)</f>
        <v>1.6121304654078512E-4</v>
      </c>
      <c r="DY490" s="240">
        <f t="shared" ref="DY490:DY553" ca="1" si="1236">2*IMREAL(K229)*COS(2*PI()*B229*123/Nt_load2)-2*IMAGINARY(K229)*SIN(2*PI()*B229*123/Nt_load2)</f>
        <v>-1.6650183013120897E-4</v>
      </c>
      <c r="DZ490" s="240">
        <f t="shared" ref="DZ490:DZ553" ca="1" si="1237">2*IMREAL(K229)*COS(2*PI()*B229*124/Nt_load2)-2*IMAGINARY(K229)*SIN(2*PI()*B229*124/Nt_load2)</f>
        <v>1.7169031924505428E-4</v>
      </c>
      <c r="EA490" s="240">
        <f t="shared" ref="EA490:EA553" ca="1" si="1238">2*IMREAL(K229)*COS(2*PI()*B229*125/Nt_load2)-2*IMAGINARY(K229)*SIN(2*PI()*B229*125/Nt_load2)</f>
        <v>-1.7677538853051299E-4</v>
      </c>
      <c r="EB490" s="240">
        <f t="shared" ref="EB490:EB553" ca="1" si="1239">2*IMREAL(K229)*COS(2*PI()*B229*126/Nt_load2)-2*IMAGINARY(K229)*SIN(2*PI()*B229*126/Nt_load2)</f>
        <v>1.8175397493197838E-4</v>
      </c>
      <c r="EC490" s="240">
        <f t="shared" ref="EC490:EC553" ca="1" si="1240">2*IMREAL(K229)*COS(2*PI()*B229*127/Nt_load2)-2*IMAGINARY(K229)*SIN(2*PI()*B229*127/Nt_load2)</f>
        <v>-1.8662307953516358E-4</v>
      </c>
      <c r="ED490" s="240">
        <f t="shared" ref="ED490:ED553" ca="1" si="1241">2*IMREAL(K229)*COS(2*PI()*B229*128/Nt_load2)-2*IMAGINARY(K229)*SIN(2*PI()*B229*128/Nt_load2)</f>
        <v>1.9137976937352313E-4</v>
      </c>
      <c r="EE490" s="240">
        <f t="shared" ref="EE490:EE553" ca="1" si="1242">2*IMREAL(K229)*COS(2*PI()*B229*129/Nt_load2)-2*IMAGINARY(K229)*SIN(2*PI()*B229*129/Nt_load2)</f>
        <v>-1.9602117919496252E-4</v>
      </c>
      <c r="EF490" s="240">
        <f t="shared" ref="EF490:EF553" ca="1" si="1243">2*IMREAL(K229)*COS(2*PI()*B229*130/Nt_load2)-2*IMAGINARY(K229)*SIN(2*PI()*B229*130/Nt_load2)</f>
        <v>2.0054451318775882E-4</v>
      </c>
      <c r="EG490" s="240">
        <f t="shared" ref="EG490:EG553" ca="1" si="1244">2*IMREAL(K229)*COS(2*PI()*B229*131/Nt_load2)-2*IMAGINARY(K229)*SIN(2*PI()*B229*131/Nt_load2)</f>
        <v>-2.0494704666465313E-4</v>
      </c>
      <c r="EH490" s="240">
        <f t="shared" ref="EH490:EH553" ca="1" si="1245">2*IMREAL(K229)*COS(2*PI()*B229*132/Nt_load2)-2*IMAGINARY(K229)*SIN(2*PI()*B229*132/Nt_load2)</f>
        <v>2.0922612770410022E-4</v>
      </c>
      <c r="EI490" s="240">
        <f t="shared" ref="EI490:EI553" ca="1" si="1246">2*IMREAL(K229)*COS(2*PI()*B229*133/Nt_load2)-2*IMAGINARY(K229)*SIN(2*PI()*B229*133/Nt_load2)</f>
        <v>-2.1337917874767766E-4</v>
      </c>
      <c r="EJ490" s="240">
        <f t="shared" ref="EJ490:EJ553" ca="1" si="1247">2*IMREAL(K229)*COS(2*PI()*B229*134/Nt_load2)-2*IMAGINARY(K229)*SIN(2*PI()*B229*134/Nt_load2)</f>
        <v>2.174036981527486E-4</v>
      </c>
      <c r="EK490" s="240">
        <f t="shared" ref="EK490:EK553" ca="1" si="1248">2*IMREAL(K229)*COS(2*PI()*B229*135/Nt_load2)-2*IMAGINARY(K229)*SIN(2*PI()*B229*135/Nt_load2)</f>
        <v>-2.2129726169930016E-4</v>
      </c>
      <c r="EL490" s="240">
        <f t="shared" ref="EL490:EL553" ca="1" si="1249">2*IMREAL(K229)*COS(2*PI()*B229*136/Nt_load2)-2*IMAGINARY(K229)*SIN(2*PI()*B229*136/Nt_load2)</f>
        <v>2.2505752405024159E-4</v>
      </c>
      <c r="EM490" s="240">
        <f t="shared" ref="EM490:EM553" ca="1" si="1250">2*IMREAL(K229)*COS(2*PI()*B229*137/Nt_load2)-2*IMAGINARY(K229)*SIN(2*PI()*B229*137/Nt_load2)</f>
        <v>-2.2868222016413791E-4</v>
      </c>
      <c r="EN490" s="240">
        <f t="shared" ref="EN490:EN553" ca="1" si="1251">2*IMREAL(K229)*COS(2*PI()*B229*138/Nt_load2)-2*IMAGINARY(K229)*SIN(2*PI()*B229*138/Nt_load2)</f>
        <v>2.3216916665958634E-4</v>
      </c>
      <c r="EO490" s="240">
        <f t="shared" ref="EO490:EO553" ca="1" si="1252">2*IMREAL(K229)*COS(2*PI()*B229*139/Nt_load2)-2*IMAGINARY(K229)*SIN(2*PI()*B229*139/Nt_load2)</f>
        <v>-2.3551626313040325E-4</v>
      </c>
      <c r="EP490" s="240">
        <f t="shared" ref="EP490:EP553" ca="1" si="1253">2*IMREAL(K229)*COS(2*PI()*B229*140/Nt_load2)-2*IMAGINARY(K229)*SIN(2*PI()*B229*140/Nt_load2)</f>
        <v>2.3872149341083059E-4</v>
      </c>
      <c r="EQ490" s="240">
        <f t="shared" ref="EQ490:EQ553" ca="1" si="1254">2*IMREAL(K229)*COS(2*PI()*B229*141/Nt_load2)-2*IMAGINARY(K229)*SIN(2*PI()*B229*141/Nt_load2)</f>
        <v>-2.4178292678999881E-4</v>
      </c>
      <c r="ER490" s="240">
        <f t="shared" ref="ER490:ER553" ca="1" si="1255">2*IMREAL(K229)*COS(2*PI()*B229*142/Nt_load2)-2*IMAGINARY(K229)*SIN(2*PI()*B229*142/Nt_load2)</f>
        <v>2.44698719174908E-4</v>
      </c>
      <c r="ES490" s="240">
        <f t="shared" ref="ES490:ES553" ca="1" si="1256">2*IMREAL(K229)*COS(2*PI()*B229*143/Nt_load2)-2*IMAGINARY(K229)*SIN(2*PI()*B229*143/Nt_load2)</f>
        <v>-2.4746711420126755E-4</v>
      </c>
      <c r="ET490" s="240">
        <f t="shared" ref="ET490:ET553" ca="1" si="1257">2*IMREAL(K229)*COS(2*PI()*B229*144/Nt_load2)-2*IMAGINARY(K229)*SIN(2*PI()*B229*144/Nt_load2)</f>
        <v>2.5008644429142359E-4</v>
      </c>
      <c r="EU490" s="240">
        <f t="shared" ref="EU490:EU553" ca="1" si="1258">2*IMREAL(K229)*COS(2*PI()*B229*145/Nt_load2)-2*IMAGINARY(K229)*SIN(2*PI()*B229*145/Nt_load2)</f>
        <v>-2.5255513165887289E-4</v>
      </c>
      <c r="EV490" s="240">
        <f t="shared" ref="EV490:EV553" ca="1" si="1259">2*IMREAL(K229)*COS(2*PI()*B229*146/Nt_load2)-2*IMAGINARY(K229)*SIN(2*PI()*B229*146/Nt_load2)</f>
        <v>2.5487168925865541E-4</v>
      </c>
      <c r="EW490" s="240">
        <f t="shared" ref="EW490:EW553" ca="1" si="1260">2*IMREAL(K229)*COS(2*PI()*B229*147/Nt_load2)-2*IMAGINARY(K229)*SIN(2*PI()*B229*147/Nt_load2)</f>
        <v>-2.5703472168309475E-4</v>
      </c>
      <c r="EX490" s="240">
        <f t="shared" ref="EX490:EX553" ca="1" si="1261">2*IMREAL(K229)*COS(2*PI()*B229*148/Nt_load2)-2*IMAGINARY(K229)*SIN(2*PI()*B229*148/Nt_load2)</f>
        <v>2.5904292600233939E-4</v>
      </c>
      <c r="EY490" s="240">
        <f t="shared" ref="EY490:EY553" ca="1" si="1262">2*IMREAL(K229)*COS(2*PI()*B229*149/Nt_load2)-2*IMAGINARY(K229)*SIN(2*PI()*B229*149/Nt_load2)</f>
        <v>-2.6089509254919913E-4</v>
      </c>
      <c r="EZ490" s="240">
        <f t="shared" ref="EZ490:EZ553" ca="1" si="1263">2*IMREAL(K229)*COS(2*PI()*B229*150/Nt_load2)-2*IMAGINARY(K229)*SIN(2*PI()*B229*150/Nt_load2)</f>
        <v>2.6259010564780294E-4</v>
      </c>
      <c r="FA490" s="240">
        <f t="shared" ref="FA490:FA553" ca="1" si="1264">2*IMREAL(K229)*COS(2*PI()*B229*151/Nt_load2)-2*IMAGINARY(K229)*SIN(2*PI()*B229*151/Nt_load2)</f>
        <v>-2.6412694428563758E-4</v>
      </c>
      <c r="FB490" s="240">
        <f t="shared" ref="FB490:FB553" ca="1" si="1265">2*IMREAL(K229)*COS(2*PI()*B229*152/Nt_load2)-2*IMAGINARY(K229)*SIN(2*PI()*B229*152/Nt_load2)</f>
        <v>2.6550468272858077E-4</v>
      </c>
      <c r="FC490" s="240">
        <f t="shared" ref="FC490:FC553" ca="1" si="1266">2*IMREAL(K229)*COS(2*PI()*B229*153/Nt_load2)-2*IMAGINARY(K229)*SIN(2*PI()*B229*153/Nt_load2)</f>
        <v>-2.6672249107850777E-4</v>
      </c>
      <c r="FD490" s="240">
        <f t="shared" ref="FD490:FD553" ca="1" si="1267">2*IMREAL(K229)*COS(2*PI()*B229*154/Nt_load2)-2*IMAGINARY(K229)*SIN(2*PI()*B229*154/Nt_load2)</f>
        <v>2.6777963577320524E-4</v>
      </c>
      <c r="FE490" s="240">
        <f t="shared" ref="FE490:FE553" ca="1" si="1268">2*IMREAL(K229)*COS(2*PI()*B229*155/Nt_load2)-2*IMAGINARY(K229)*SIN(2*PI()*B229*155/Nt_load2)</f>
        <v>-2.6867548002823842E-4</v>
      </c>
      <c r="FF490" s="240">
        <f t="shared" ref="FF490:FF553" ca="1" si="1269">2*IMREAL(K229)*COS(2*PI()*B229*156/Nt_load2)-2*IMAGINARY(K229)*SIN(2*PI()*B229*156/Nt_load2)</f>
        <v>2.6940948422052579E-4</v>
      </c>
      <c r="FG490" s="240">
        <f t="shared" ref="FG490:FG553" ca="1" si="1270">2*IMREAL(K229)*COS(2*PI()*B229*157/Nt_load2)-2*IMAGINARY(K229)*SIN(2*PI()*B229*157/Nt_load2)</f>
        <v>-2.6998120621338814E-4</v>
      </c>
      <c r="FH490" s="240">
        <f t="shared" ref="FH490:FH553" ca="1" si="1271">2*IMREAL(K229)*COS(2*PI()*B229*158/Nt_load2)-2*IMAGINARY(K229)*SIN(2*PI()*B229*158/Nt_load2)</f>
        <v>2.7039030162287492E-4</v>
      </c>
      <c r="FI490" s="240">
        <f t="shared" ref="FI490:FI553" ca="1" si="1272">2*IMREAL(K229)*COS(2*PI()*B229*159/Nt_load2)-2*IMAGINARY(K229)*SIN(2*PI()*B229*159/Nt_load2)</f>
        <v>-2.7063652402520869E-4</v>
      </c>
      <c r="FJ490" s="240">
        <f t="shared" ref="FJ490:FJ553" ca="1" si="1273">2*IMREAL(K229)*COS(2*PI()*B229*160/Nt_load2)-2*IMAGINARY(K229)*SIN(2*PI()*B229*160/Nt_load2)</f>
        <v>2.7071972510522098E-4</v>
      </c>
      <c r="FK490" s="240">
        <f t="shared" ref="FK490:FK553" ca="1" si="1274">2*IMREAL(K229)*COS(2*PI()*B229*161/Nt_load2)-2*IMAGINARY(K229)*SIN(2*PI()*B229*161/Nt_load2)</f>
        <v>-2.7063985474569277E-4</v>
      </c>
      <c r="FL490" s="240">
        <f t="shared" ref="FL490:FL553" ca="1" si="1275">2*IMREAL(K229)*COS(2*PI()*B229*162/Nt_load2)-2*IMAGINARY(K229)*SIN(2*PI()*B229*162/Nt_load2)</f>
        <v>2.703969610575416E-4</v>
      </c>
      <c r="FM490" s="240">
        <f t="shared" ref="FM490:FM553" ca="1" si="1276">2*IMREAL(K229)*COS(2*PI()*B229*163/Nt_load2)-2*IMAGINARY(K229)*SIN(2*PI()*B229*163/Nt_load2)</f>
        <v>-2.6999119035084178E-4</v>
      </c>
      <c r="FN490" s="240">
        <f t="shared" ref="FN490:FN553" ca="1" si="1277">2*IMREAL(K229)*COS(2*PI()*B229*164/Nt_load2)-2*IMAGINARY(K229)*SIN(2*PI()*B229*164/Nt_load2)</f>
        <v>2.6942278704669768E-4</v>
      </c>
      <c r="FO490" s="240">
        <f t="shared" ref="FO490:FO553" ca="1" si="1278">2*IMREAL(K229)*COS(2*PI()*B229*165/Nt_load2)-2*IMAGINARY(K229)*SIN(2*PI()*B229*165/Nt_load2)</f>
        <v>-2.6869209353000417E-4</v>
      </c>
      <c r="FP490" s="240">
        <f t="shared" ref="FP490:FP553" ca="1" si="1279">2*IMREAL(K229)*COS(2*PI()*B229*166/Nt_load2)-2*IMAGINARY(K229)*SIN(2*PI()*B229*166/Nt_load2)</f>
        <v>2.6779954994320891E-4</v>
      </c>
      <c r="FQ490" s="240">
        <f t="shared" ref="FQ490:FQ553" ca="1" si="1280">2*IMREAL(K229)*COS(2*PI()*B229*167/Nt_load2)-2*IMAGINARY(K229)*SIN(2*PI()*B229*167/Nt_load2)</f>
        <v>-2.6674569392120244E-4</v>
      </c>
      <c r="FR490" s="240">
        <f t="shared" ref="FR490:FR553" ca="1" si="1281">2*IMREAL(K229)*COS(2*PI()*B229*168/Nt_load2)-2*IMAGINARY(K229)*SIN(2*PI()*B229*168/Nt_load2)</f>
        <v>2.6553116026743642E-4</v>
      </c>
      <c r="FS490" s="240">
        <f t="shared" ref="FS490:FS553" ca="1" si="1282">2*IMREAL(K229)*COS(2*PI()*B229*169/Nt_load2)-2*IMAGINARY(K229)*SIN(2*PI()*B229*169/Nt_load2)</f>
        <v>-2.6415668057158079E-4</v>
      </c>
      <c r="FT490" s="240">
        <f t="shared" ref="FT490:FT553" ca="1" si="1283">2*IMREAL(K229)*COS(2*PI()*B229*170/Nt_load2)-2*IMAGINARY(K229)*SIN(2*PI()*B229*170/Nt_load2)</f>
        <v>2.6262308276879656E-4</v>
      </c>
      <c r="FU490" s="240">
        <f t="shared" ref="FU490:FU553" ca="1" si="1284">2*IMREAL(K229)*COS(2*PI()*B229*171/Nt_load2)-2*IMAGINARY(K229)*SIN(2*PI()*B229*171/Nt_load2)</f>
        <v>-2.6093129064106937E-4</v>
      </c>
      <c r="FV490" s="240">
        <f t="shared" ref="FV490:FV553" ca="1" si="1285">2*IMREAL(K229)*COS(2*PI()*B229*172/Nt_load2)-2*IMAGINARY(K229)*SIN(2*PI()*B229*172/Nt_load2)</f>
        <v>2.5908232326070108E-4</v>
      </c>
      <c r="FW490" s="240">
        <f t="shared" ref="FW490:FW553" ca="1" si="1286">2*IMREAL(K229)*COS(2*PI()*B229*173/Nt_load2)-2*IMAGINARY(K229)*SIN(2*PI()*B229*173/Nt_load2)</f>
        <v>-2.5707729437652151E-4</v>
      </c>
      <c r="FX490" s="240">
        <f t="shared" ref="FX490:FX553" ca="1" si="1287">2*IMREAL(K229)*COS(2*PI()*B229*174/Nt_load2)-2*IMAGINARY(K229)*SIN(2*PI()*B229*174/Nt_load2)</f>
        <v>2.5491741174294932E-4</v>
      </c>
      <c r="FY490" s="240">
        <f t="shared" ref="FY490:FY553" ca="1" si="1288">2*IMREAL(K229)*COS(2*PI()*B229*175/Nt_load2)-2*IMAGINARY(K229)*SIN(2*PI()*B229*175/Nt_load2)</f>
        <v>-2.5260397639250868E-4</v>
      </c>
      <c r="FZ490" s="240">
        <f t="shared" ref="FZ490:FZ553" ca="1" si="1289">2*IMREAL(K229)*COS(2*PI()*B229*176/Nt_load2)-2*IMAGINARY(K229)*SIN(2*PI()*B229*176/Nt_load2)</f>
        <v>2.5013838185217131E-4</v>
      </c>
      <c r="GA490" s="240">
        <f t="shared" ref="GA490:GA553" ca="1" si="1290">2*IMREAL(K229)*COS(2*PI()*B229*177/Nt_load2)-2*IMAGINARY(K229)*SIN(2*PI()*B229*177/Nt_load2)</f>
        <v>-2.4752211330387086E-4</v>
      </c>
      <c r="GB490" s="240">
        <f t="shared" ref="GB490:GB553" ca="1" si="1291">2*IMREAL(K229)*COS(2*PI()*B229*178/Nt_load2)-2*IMAGINARY(K229)*SIN(2*PI()*B229*178/Nt_load2)</f>
        <v>2.447567466899765E-4</v>
      </c>
      <c r="GC490" s="240">
        <f t="shared" ref="GC490:GC553" ca="1" si="1292">2*IMREAL(K229)*COS(2*PI()*B229*179/Nt_load2)-2*IMAGINARY(K229)*SIN(2*PI()*B229*179/Nt_load2)</f>
        <v>-2.4184394776390712E-4</v>
      </c>
      <c r="GD490" s="240">
        <f t="shared" ref="GD490:GD553" ca="1" si="1293">2*IMREAL(K229)*COS(2*PI()*B229*180/Nt_load2)-2*IMAGINARY(K229)*SIN(2*PI()*B229*180/Nt_load2)</f>
        <v>2.3878547108684619E-4</v>
      </c>
      <c r="GE490" s="240">
        <f t="shared" ref="GE490:GE553" ca="1" si="1294">2*IMREAL(K229)*COS(2*PI()*B229*181/Nt_load2)-2*IMAGINARY(K229)*SIN(2*PI()*B229*181/Nt_load2)</f>
        <v>-2.3558315897075188E-4</v>
      </c>
      <c r="GF490" s="240">
        <f t="shared" ref="GF490:GF553" ca="1" si="1295">2*IMREAL(K229)*COS(2*PI()*B229*182/Nt_load2)-2*IMAGINARY(K229)*SIN(2*PI()*B229*182/Nt_load2)</f>
        <v>2.3223894036873032E-4</v>
      </c>
      <c r="GG490" s="240">
        <f t="shared" ref="GG490:GG553" ca="1" si="1296">2*IMREAL(K229)*COS(2*PI()*B229*183/Nt_load2)-2*IMAGINARY(K229)*SIN(2*PI()*B229*183/Nt_load2)</f>
        <v>-2.2875482971300459E-4</v>
      </c>
      <c r="GH490" s="240">
        <f t="shared" ref="GH490:GH553" ca="1" si="1297">2*IMREAL(K229)*COS(2*PI()*B229*184/Nt_load2)-2*IMAGINARY(K229)*SIN(2*PI()*B229*184/Nt_load2)</f>
        <v>2.2513292570153722E-4</v>
      </c>
      <c r="GI490" s="240">
        <f t="shared" ref="GI490:GI553" ca="1" si="1298">2*IMREAL(K229)*COS(2*PI()*B229*185/Nt_load2)-2*IMAGINARY(K229)*SIN(2*PI()*B229*185/Nt_load2)</f>
        <v>-2.2137541003390657E-4</v>
      </c>
      <c r="GJ490" s="240">
        <f t="shared" ref="GJ490:GJ553" ca="1" si="1299">2*IMREAL(K229)*COS(2*PI()*B229*186/Nt_load2)-2*IMAGINARY(K229)*SIN(2*PI()*B229*186/Nt_load2)</f>
        <v>2.1748454609701347E-4</v>
      </c>
      <c r="GK490" s="240">
        <f t="shared" ref="GK490:GK553" ca="1" si="1300">2*IMREAL(K229)*COS(2*PI()*B229*187/Nt_load2)-2*IMAGINARY(K229)*SIN(2*PI()*B229*187/Nt_load2)</f>
        <v>-2.1346267760184075E-4</v>
      </c>
      <c r="GL490" s="240">
        <f t="shared" ref="GL490:GL553" ca="1" si="1301">2*IMREAL(K229)*COS(2*PI()*B229*188/Nt_load2)-2*IMAGINARY(K229)*SIN(2*PI()*B229*188/Nt_load2)</f>
        <v>2.0931222717154537E-4</v>
      </c>
      <c r="GM490" s="240">
        <f t="shared" ref="GM490:GM553" ca="1" si="1302">2*IMREAL(K229)*COS(2*PI()*B229*189/Nt_load2)-2*IMAGINARY(K229)*SIN(2*PI()*B229*189/Nt_load2)</f>
        <v>-2.0503569488230955E-4</v>
      </c>
      <c r="GN490" s="240">
        <f t="shared" ref="GN490:GN553" ca="1" si="1303">2*IMREAL(K229)*COS(2*PI()*B229*190/Nt_load2)-2*IMAGINARY(K229)*SIN(2*PI()*B229*190/Nt_load2)</f>
        <v>2.0063565675723495E-4</v>
      </c>
      <c r="GO490" s="240">
        <f t="shared" ref="GO490:GO553" ca="1" si="1304">2*IMREAL(K229)*COS(2*PI()*B229*191/Nt_load2)-2*IMAGINARY(K229)*SIN(2*PI()*B229*191/Nt_load2)</f>
        <v>-1.9611476321480079E-4</v>
      </c>
      <c r="GP490" s="240">
        <f t="shared" ref="GP490:GP553" ca="1" si="1305">2*IMREAL(K229)*COS(2*PI()*B229*192/Nt_load2)-2*IMAGINARY(K229)*SIN(2*PI()*B229*192/Nt_load2)</f>
        <v>1.9147573747218811E-4</v>
      </c>
      <c r="GQ490" s="240">
        <f t="shared" ref="GQ490:GQ553" ca="1" si="1306">2*IMREAL(K229)*COS(2*PI()*B229*193/Nt_load2)-2*IMAGINARY(K229)*SIN(2*PI()*B229*193/Nt_load2)</f>
        <v>-1.8672137390508286E-4</v>
      </c>
      <c r="GR490" s="240">
        <f t="shared" ref="GR490:GR553" ca="1" si="1307">2*IMREAL(K229)*COS(2*PI()*B229*194/Nt_load2)-2*IMAGINARY(K229)*SIN(2*PI()*B229*194/Nt_load2)</f>
        <v>1.818545363642995E-4</v>
      </c>
      <c r="GS490" s="240">
        <f t="shared" ref="GS490:GS553" ca="1" si="1308">2*IMREAL(K229)*COS(2*PI()*B229*195/Nt_load2)-2*IMAGINARY(K229)*SIN(2*PI()*B229*195/Nt_load2)</f>
        <v>-1.7687815645076659E-4</v>
      </c>
      <c r="GT490" s="240">
        <f t="shared" ref="GT490:GT553" ca="1" si="1309">2*IMREAL(K229)*COS(2*PI()*B229*196/Nt_load2)-2*IMAGINARY(K229)*SIN(2*PI()*B229*196/Nt_load2)</f>
        <v>1.7179523174971122E-4</v>
      </c>
      <c r="GU490" s="240">
        <f t="shared" ref="GU490:GU553" ca="1" si="1310">2*IMREAL(K229)*COS(2*PI()*B229*197/Nt_load2)-2*IMAGINARY(K229)*SIN(2*PI()*B229*197/Nt_load2)</f>
        <v>-1.6660882402486348E-4</v>
      </c>
      <c r="GV490" s="240">
        <f t="shared" ref="GV490:GV553" ca="1" si="1311">2*IMREAL(K229)*COS(2*PI()*B229*198/Nt_load2)-2*IMAGINARY(K229)*SIN(2*PI()*B229*198/Nt_load2)</f>
        <v>1.6132205737435259E-4</v>
      </c>
      <c r="GW490" s="240">
        <f t="shared" ref="GW490:GW553" ca="1" si="1312">2*IMREAL(K229)*COS(2*PI()*B229*199/Nt_load2)-2*IMAGINARY(K229)*SIN(2*PI()*B229*199/Nt_load2)</f>
        <v>-1.5593811634867483E-4</v>
      </c>
      <c r="GX490" s="240">
        <f t="shared" ref="GX490:GX553" ca="1" si="1313">2*IMREAL(K229)*COS(2*PI()*B229*200/Nt_load2)-2*IMAGINARY(K229)*SIN(2*PI()*B229*200/Nt_load2)</f>
        <v>1.5046024403263551E-4</v>
      </c>
      <c r="GY490" s="240">
        <f t="shared" ref="GY490:GY553" ca="1" si="1314">2*IMREAL(K229)*COS(2*PI()*B229*201/Nt_load2)-2*IMAGINARY(K229)*SIN(2*PI()*B229*201/Nt_load2)</f>
        <v>-1.4489174009163619E-4</v>
      </c>
      <c r="GZ490" s="240">
        <f t="shared" ref="GZ490:GZ553" ca="1" si="1315">2*IMREAL(K229)*COS(2*PI()*B229*202/Nt_load2)-2*IMAGINARY(K229)*SIN(2*PI()*B229*202/Nt_load2)</f>
        <v>1.3923595878428277E-4</v>
      </c>
      <c r="HA490" s="240">
        <f t="shared" ref="HA490:HA553" ca="1" si="1316">2*IMREAL(K229)*COS(2*PI()*B229*203/Nt_load2)-2*IMAGINARY(K229)*SIN(2*PI()*B229*203/Nt_load2)</f>
        <v>-1.3349630694172584E-4</v>
      </c>
      <c r="HB490" s="240">
        <f t="shared" ref="HB490:HB553" ca="1" si="1317">2*IMREAL(K229)*COS(2*PI()*B229*204/Nt_load2)-2*IMAGINARY(K229)*SIN(2*PI()*B229*204/Nt_load2)</f>
        <v>1.2767624191558887E-4</v>
      </c>
      <c r="HC490" s="240">
        <f t="shared" ref="HC490:HC553" ca="1" si="1318">2*IMREAL(K229)*COS(2*PI()*B229*205/Nt_load2)-2*IMAGINARY(K229)*SIN(2*PI()*B229*205/Nt_load2)</f>
        <v>-1.2177926949547124E-4</v>
      </c>
      <c r="HD490" s="240">
        <f t="shared" ref="HD490:HD553" ca="1" si="1319">2*IMREAL(K229)*COS(2*PI()*B229*206/Nt_load2)-2*IMAGINARY(K229)*SIN(2*PI()*B229*206/Nt_load2)</f>
        <v>1.1580894179700219E-4</v>
      </c>
      <c r="HE490" s="240">
        <f t="shared" ref="HE490:HE553" ca="1" si="1320">2*IMREAL(K229)*COS(2*PI()*B229*207/Nt_load2)-2*IMAGINARY(K229)*SIN(2*PI()*B229*207/Nt_load2)</f>
        <v>-1.0976885512239764E-4</v>
      </c>
      <c r="HF490" s="240">
        <f t="shared" ref="HF490:HF553" ca="1" si="1321">2*IMREAL(K229)*COS(2*PI()*B229*208/Nt_load2)-2*IMAGINARY(K229)*SIN(2*PI()*B229*208/Nt_load2)</f>
        <v>1.0366264779396108E-4</v>
      </c>
      <c r="HG490" s="240">
        <f t="shared" ref="HG490:HG553" ca="1" si="1322">2*IMREAL(K229)*COS(2*PI()*B229*209/Nt_load2)-2*IMAGINARY(K229)*SIN(2*PI()*B229*209/Nt_load2)</f>
        <v>-9.7493997962717926E-5</v>
      </c>
      <c r="HH490" s="240">
        <f t="shared" ref="HH490:HH553" ca="1" si="1323">2*IMREAL(K229)*COS(2*PI()*B229*210/Nt_load2)-2*IMAGINARY(K229)*SIN(2*PI()*B229*210/Nt_load2)</f>
        <v>9.126662139260865E-5</v>
      </c>
      <c r="HI490" s="240">
        <f t="shared" ref="HI490:HI553" ca="1" si="1324">2*IMREAL(K229)*COS(2*PI()*B229*211/Nt_load2)-2*IMAGINARY(K229)*SIN(2*PI()*B229*211/Nt_load2)</f>
        <v>-8.4984269222480204E-5</v>
      </c>
      <c r="HJ490" s="240">
        <f t="shared" ref="HJ490:HJ553" ca="1" si="1325">2*IMREAL(K229)*COS(2*PI()*B229*212/Nt_load2)-2*IMAGINARY(K229)*SIN(2*PI()*B229*212/Nt_load2)</f>
        <v>7.8650725706338854E-5</v>
      </c>
      <c r="HK490" s="240">
        <f t="shared" ref="HK490:HK553" ca="1" si="1326">2*IMREAL(K229)*COS(2*PI()*B229*213/Nt_load2)-2*IMAGINARY(K229)*SIN(2*PI()*B229*213/Nt_load2)</f>
        <v>-7.2269805933942598E-5</v>
      </c>
      <c r="HL490" s="240">
        <f t="shared" ref="HL490:HL553" ca="1" si="1327">2*IMREAL(K229)*COS(2*PI()*B229*214/Nt_load2)-2*IMAGINARY(K229)*SIN(2*PI()*B229*214/Nt_load2)</f>
        <v>6.584535353282349E-5</v>
      </c>
      <c r="HM490" s="240">
        <f t="shared" ref="HM490:HM553" ca="1" si="1328">2*IMREAL(K229)*COS(2*PI()*B229*215/Nt_load2)-2*IMAGINARY(K229)*SIN(2*PI()*B229*215/Nt_load2)</f>
        <v>-5.9381238352822688E-5</v>
      </c>
      <c r="HN490" s="240">
        <f t="shared" ref="HN490:HN553" ca="1" si="1329">2*IMREAL(K229)*COS(2*PI()*B229*216/Nt_load2)-2*IMAGINARY(K229)*SIN(2*PI()*B229*216/Nt_load2)</f>
        <v>5.2881354135275626E-5</v>
      </c>
      <c r="HO490" s="240">
        <f t="shared" ref="HO490:HO553" ca="1" si="1330">2*IMREAL(K229)*COS(2*PI()*B229*217/Nt_load2)-2*IMAGINARY(K229)*SIN(2*PI()*B229*217/Nt_load2)</f>
        <v>-4.6349616167328504E-5</v>
      </c>
      <c r="HP490" s="240">
        <f t="shared" ref="HP490:HP553" ca="1" si="1331">2*IMREAL(K229)*COS(2*PI()*B229*218/Nt_load2)-2*IMAGINARY(K229)*SIN(2*PI()*B229*218/Nt_load2)</f>
        <v>3.9789958923756272E-5</v>
      </c>
      <c r="HQ490" s="240">
        <f t="shared" ref="HQ490:HQ553" ca="1" si="1332">2*IMREAL(K229)*COS(2*PI()*B229*219/Nt_load2)-2*IMAGINARY(K229)*SIN(2*PI()*B229*219/Nt_load2)</f>
        <v>-3.3206333696740318E-5</v>
      </c>
      <c r="HR490" s="240">
        <f t="shared" ref="HR490:HR553" ca="1" si="1333">2*IMREAL(K229)*COS(2*PI()*B229*220/Nt_load2)-2*IMAGINARY(K229)*SIN(2*PI()*B229*220/Nt_load2)</f>
        <v>2.6602706216000745E-5</v>
      </c>
      <c r="HS490" s="240">
        <f t="shared" ref="HS490:HS553" ca="1" si="1334">2*IMREAL(K229)*COS(2*PI()*B229*221/Nt_load2)-2*IMAGINARY(K229)*SIN(2*PI()*B229*221/Nt_load2)</f>
        <v>-1.9983054259776036E-5</v>
      </c>
      <c r="HT490" s="240">
        <f t="shared" ref="HT490:HT553" ca="1" si="1335">2*IMREAL(K229)*COS(2*PI()*B229*222/Nt_load2)-2*IMAGINARY(K229)*SIN(2*PI()*B229*222/Nt_load2)</f>
        <v>1.3351365258849006E-5</v>
      </c>
      <c r="HU490" s="240">
        <f t="shared" ref="HU490:HU553" ca="1" si="1336">2*IMREAL(K229)*COS(2*PI()*B229*223/Nt_load2)-2*IMAGINARY(K229)*SIN(2*PI()*B229*223/Nt_load2)</f>
        <v>-6.7116338947604778E-6</v>
      </c>
      <c r="HV490" s="240">
        <f t="shared" ref="HV490:HV553" ca="1" si="1337">2*IMREAL(K229)*COS(2*PI()*B229*224/Nt_load2)-2*IMAGINARY(K229)*SIN(2*PI()*B229*224/Nt_load2)</f>
        <v>6.7859693347134455E-8</v>
      </c>
      <c r="HW490" s="240">
        <f t="shared" ref="HW490:HW553" ca="1" si="1338">2*IMREAL(K229)*COS(2*PI()*B229*225/Nt_load2)-2*IMAGINARY(K229)*SIN(2*PI()*B229*225/Nt_load2)</f>
        <v>6.5759553841772172E-6</v>
      </c>
      <c r="HX490" s="240">
        <f t="shared" ref="HX490:HX553" ca="1" si="1339">2*IMREAL(K229)*COS(2*PI()*B229*226/Nt_load2)-2*IMAGINARY(K229)*SIN(2*PI()*B229*226/Nt_load2)</f>
        <v>-1.3215809352099732E-5</v>
      </c>
      <c r="HY490" s="240">
        <f t="shared" ref="HY490:HY553" ca="1" si="1340">2*IMREAL(K229)*COS(2*PI()*B229*227/Nt_load2)-2*IMAGINARY(K229)*SIN(2*PI()*B229*227/Nt_load2)</f>
        <v>1.9847702610608747E-5</v>
      </c>
      <c r="HZ490" s="240">
        <f t="shared" ref="HZ490:HZ553" ca="1" si="1341">2*IMREAL(K229)*COS(2*PI()*B229*228/Nt_load2)-2*IMAGINARY(K229)*SIN(2*PI()*B229*228/Nt_load2)</f>
        <v>-2.6467640355249243E-5</v>
      </c>
      <c r="IA490" s="240">
        <f t="shared" ref="IA490:IA553" ca="1" si="1342">2*IMREAL(K229)*COS(2*PI()*B229*229/Nt_load2)-2*IMAGINARY(K229)*SIN(2*PI()*B229*229/Nt_load2)</f>
        <v>3.3071634982997914E-5</v>
      </c>
      <c r="IB490" s="240">
        <f t="shared" ref="IB490:IB553" ca="1" si="1343">2*IMREAL(K229)*COS(2*PI()*B229*230/Nt_load2)-2*IMAGINARY(K229)*SIN(2*PI()*B229*230/Nt_load2)</f>
        <v>-3.9655708494460974E-5</v>
      </c>
      <c r="IC490" s="240">
        <f t="shared" ref="IC490:IC553" ca="1" si="1344">2*IMREAL(K229)*COS(2*PI()*B229*231/Nt_load2)-2*IMAGINARY(K229)*SIN(2*PI()*B229*231/Nt_load2)</f>
        <v>4.6215894889979831E-5</v>
      </c>
      <c r="ID490" s="240">
        <f t="shared" ref="ID490:ID553" ca="1" si="1345">2*IMREAL(K229)*COS(2*PI()*B229*232/Nt_load2)-2*IMAGINARY(K229)*SIN(2*PI()*B229*232/Nt_load2)</f>
        <v>-5.2748242558510268E-5</v>
      </c>
      <c r="IE490" s="240">
        <f t="shared" ref="IE490:IE553" ca="1" si="1346">2*IMREAL(K229)*COS(2*PI()*B229*233/Nt_load2)-2*IMAGINARY(K229)*SIN(2*PI()*B229*223/Nt_load2)</f>
        <v>2.3012136151663717E-5</v>
      </c>
      <c r="IF490" s="240">
        <f t="shared" ref="IF490:IF553" ca="1" si="1347">2*IMREAL(K229)*COS(2*PI()*B229*234/Nt_load2)-2*IMAGINARY(K229)*SIN(2*PI()*B229*234/Nt_load2)</f>
        <v>-6.5713701486035721E-5</v>
      </c>
      <c r="IG490" s="240">
        <f t="shared" ref="IG490:IG553" ca="1" si="1348">2*IMREAL(K229)*COS(2*PI()*B229*235/Nt_load2)-2*IMAGINARY(K229)*SIN(2*PI()*B229*235/Nt_load2)</f>
        <v>7.2139002837382166E-5</v>
      </c>
      <c r="IH490" s="240">
        <f t="shared" ref="IH490:IH553" ca="1" si="1349">2*IMREAL(K229)*COS(2*PI()*B229*236/Nt_load2)-2*IMAGINARY(K229)*SIN(2*PI()*B229*236/Nt_load2)</f>
        <v>-7.8520850350840741E-5</v>
      </c>
      <c r="II490" s="240">
        <f t="shared" ref="II490:II553" ca="1" si="1350">2*IMREAL(K229)*COS(2*PI()*B229*237/Nt_load2)-2*IMAGINARY(K229)*SIN(2*PI()*B229*237/Nt_load2)</f>
        <v>8.485539984016113E-5</v>
      </c>
      <c r="IJ490" s="240">
        <f t="shared" ref="IJ490:IJ553" ca="1" si="1351">2*IMREAL(K229)*COS(2*PI()*B229*238/Nt_load2)-2*IMAGINARY(K229)*SIN(2*PI()*B229*238/Nt_load2)</f>
        <v>-9.1138835609536298E-5</v>
      </c>
      <c r="IK490" s="240">
        <f t="shared" ref="IK490:IK553" ca="1" si="1352">2*IMREAL(K229)*COS(2*PI()*B229*239/Nt_load2)-2*IMAGINARY(K229)*SIN(2*PI()*B229*239/Nt_load2)</f>
        <v>9.7367372752241106E-5</v>
      </c>
      <c r="IL490" s="240">
        <f t="shared" ref="IL490:IL553" ca="1" si="1353">2*IMREAL(K229)*COS(2*PI()*B229*240/Nt_load2)-2*IMAGINARY(K229)*SIN(2*PI()*B229*240/Nt_load2)</f>
        <v>-1.035372594304292E-4</v>
      </c>
      <c r="IM490" s="240">
        <f t="shared" ref="IM490:IM553" ca="1" si="1354">2*IMREAL(K229)*COS(2*PI()*B229*241/Nt_load2)-2*IMAGINARY(K229)*SIN(2*PI()*B229*241/Nt_load2)</f>
        <v>1.0964477913501545E-4</v>
      </c>
      <c r="IN490" s="240">
        <f t="shared" ref="IN490:IN553" ca="1" si="1355">2*IMREAL(K229)*COS(2*PI()*B229*242/Nt_load2)-2*IMAGINARY(K229)*SIN(2*PI()*B229*242/Nt_load2)</f>
        <v>-1.1568625292456122E-4</v>
      </c>
      <c r="IO490" s="240">
        <f t="shared" ref="IO490:IO553" ca="1" si="1356">2*IMREAL(K229)*COS(2*PI()*B229*243/Nt_load2)-2*IMAGINARY(K229)*SIN(2*PI()*B229*243/Nt_load2)</f>
        <v>1.2165804164110499E-4</v>
      </c>
      <c r="IP490" s="240">
        <f t="shared" ref="IP490:IP553" ca="1" si="1357">2*IMREAL(K229)*COS(2*PI()*B229*244/Nt_load2)-2*IMAGINARY(K229)*SIN(2*PI()*B229*244/Nt_load2)</f>
        <v>-1.2755654810247882E-4</v>
      </c>
      <c r="IQ490" s="240">
        <f t="shared" ref="IQ490:IQ553" ca="1" si="1358">2*IMREAL(K229)*COS(2*PI()*B229*245/Nt_load2)-2*IMAGINARY(K229)*SIN(2*PI()*B229*245/Nt_load2)</f>
        <v>1.3337821926889508E-4</v>
      </c>
      <c r="IR490" s="240">
        <f t="shared" ref="IR490:IR553" ca="1" si="1359">2*IMREAL(K229)*COS(2*PI()*B229*246/Nt_load2)-2*IMAGINARY(K229)*SIN(2*PI()*B229*246/Nt_load2)</f>
        <v>-1.3911954838338332E-4</v>
      </c>
      <c r="IS490" s="240">
        <f t="shared" ref="IS490:IS553" ca="1" si="1360">2*IMREAL(K229)*COS(2*PI()*B229*247/Nt_load2)-2*IMAGINARY(K229)*SIN(2*PI()*B229*247/Nt_load2)</f>
        <v>1.4477707708391397E-4</v>
      </c>
      <c r="IT490" s="240">
        <f t="shared" ref="IT490:IT553" ca="1" si="1361">2*IMREAL(K229)*COS(2*PI()*B229*248/Nt_load2)-2*IMAGINARY(K229)*SIN(2*PI()*B229*248/Nt_load2)</f>
        <v>-1.5034739748677326E-4</v>
      </c>
      <c r="IU490" s="240">
        <f t="shared" ref="IU490:IU553" ca="1" si="1362">2*IMREAL(K229)*COS(2*PI()*B229*249/Nt_load2)-2*IMAGINARY(K229)*SIN(2*PI()*B229*249/Nt_load2)</f>
        <v>1.5582715423926327E-4</v>
      </c>
      <c r="IV490" s="240">
        <f t="shared" ref="IV490:IV553" ca="1" si="1363">2*IMREAL(K229)*COS(2*PI()*B229*250/Nt_load2)-2*IMAGINARY(K229)*SIN(2*PI()*B229*250/Nt_load2)</f>
        <v>-1.6121304654076701E-4</v>
      </c>
      <c r="IW490" s="240">
        <f t="shared" ref="IW490:IW553" ca="1" si="1364">2*IMREAL(K229)*COS(2*PI()*B229*251/Nt_load2)-2*IMAGINARY(K229)*SIN(2*PI()*B229*251/Nt_load2)</f>
        <v>1.6650183013120333E-4</v>
      </c>
      <c r="IX490" s="240">
        <f t="shared" ref="IX490:IX553" ca="1" si="1365">2*IMREAL(K229)*COS(2*PI()*B229*252/Nt_load2)-2*IMAGINARY(K229)*SIN(2*PI()*B229*252/Nt_load2)</f>
        <v>-1.7169031924504875E-4</v>
      </c>
      <c r="IY490" s="240">
        <f t="shared" ref="IY490:IY553" ca="1" si="1366">2*IMREAL(K229)*COS(2*PI()*B229*253/Nt_load2)-2*IMAGINARY(K229)*SIN(2*PI()*B229*253/Nt_load2)</f>
        <v>1.7677538853051923E-4</v>
      </c>
      <c r="IZ490" s="240">
        <f t="shared" ref="IZ490:IZ553" ca="1" si="1367">2*IMREAL(K229)*COS(2*PI()*B229*254/Nt_load2)-2*IMAGINARY(K229)*SIN(2*PI()*B229*254/Nt_load2)</f>
        <v>-1.8175397493197306E-4</v>
      </c>
      <c r="JA490" s="240">
        <f t="shared" ref="JA490:JA553" ca="1" si="1368">2*IMREAL(K229)*COS(2*PI()*B229*255/Nt_load2)-2*IMAGINARY(K229)*SIN(2*PI()*B229*255/Nt_load2)</f>
        <v>1.8662307953516951E-4</v>
      </c>
      <c r="JB490" s="240">
        <f t="shared" ref="JB490:JB553" ca="1" si="1369">2*IMREAL(K229)*COS(2*PI()*B229*256/Nt_load2)-2*IMAGINARY(K229)*SIN(2*PI()*B229*256/Nt_load2)</f>
        <v>-1.9137976937351806E-4</v>
      </c>
    </row>
    <row r="491" spans="2:262">
      <c r="B491" s="248">
        <v>130</v>
      </c>
      <c r="C491" s="247">
        <f t="shared" ref="C491:C554" si="1370">C490+Div_Nt_load2</f>
        <v>2.5390625000000018E-3</v>
      </c>
      <c r="D491" s="244">
        <f t="shared" ca="1" si="1113"/>
        <v>11.61449402617078</v>
      </c>
      <c r="E491" s="243">
        <f ca="1">EF361</f>
        <v>-0.38550597382921953</v>
      </c>
      <c r="F491" s="242">
        <v>130</v>
      </c>
      <c r="G491" s="240">
        <f t="shared" ca="1" si="1114"/>
        <v>1.917947768062123E-4</v>
      </c>
      <c r="H491" s="240">
        <f t="shared" ca="1" si="1115"/>
        <v>-2.0257068155254466E-4</v>
      </c>
      <c r="I491" s="240">
        <f t="shared" ca="1" si="1116"/>
        <v>2.128585757839208E-4</v>
      </c>
      <c r="J491" s="240">
        <f t="shared" ca="1" si="1117"/>
        <v>-2.2263367506202418E-4</v>
      </c>
      <c r="K491" s="240">
        <f t="shared" ca="1" si="1118"/>
        <v>2.3187243031649635E-4</v>
      </c>
      <c r="L491" s="240">
        <f t="shared" ca="1" si="1119"/>
        <v>-2.4055258457670987E-4</v>
      </c>
      <c r="M491" s="240">
        <f t="shared" ca="1" si="1120"/>
        <v>2.4865322659075982E-4</v>
      </c>
      <c r="N491" s="240">
        <f t="shared" ca="1" si="1121"/>
        <v>-2.5615484120250287E-4</v>
      </c>
      <c r="O491" s="240">
        <f t="shared" ca="1" si="1122"/>
        <v>2.6303935636527481E-4</v>
      </c>
      <c r="P491" s="240">
        <f t="shared" ca="1" si="1123"/>
        <v>-2.6929018667903583E-4</v>
      </c>
      <c r="Q491" s="240">
        <f t="shared" ca="1" si="1124"/>
        <v>2.748922733460525E-4</v>
      </c>
      <c r="R491" s="240">
        <f t="shared" ca="1" si="1125"/>
        <v>-2.7983212044885942E-4</v>
      </c>
      <c r="S491" s="240">
        <f t="shared" ca="1" si="1126"/>
        <v>2.8409782746310604E-4</v>
      </c>
      <c r="T491" s="240">
        <f t="shared" ca="1" si="1127"/>
        <v>-2.8767911792696289E-4</v>
      </c>
      <c r="U491" s="241">
        <f t="shared" ca="1" si="1128"/>
        <v>2.9056736419801938E-4</v>
      </c>
      <c r="V491" s="240">
        <f t="shared" ca="1" si="1129"/>
        <v>-2.9275560823802756E-4</v>
      </c>
      <c r="W491" s="240">
        <f t="shared" ca="1" si="1130"/>
        <v>2.9423857837542752E-4</v>
      </c>
      <c r="X491" s="240">
        <f t="shared" ca="1" si="1131"/>
        <v>-2.9501270200526537E-4</v>
      </c>
      <c r="Y491" s="240">
        <f t="shared" ca="1" si="1132"/>
        <v>2.950761141959117E-4</v>
      </c>
      <c r="Z491" s="240">
        <f t="shared" ca="1" si="1133"/>
        <v>-2.9442866218184495E-4</v>
      </c>
      <c r="AA491" s="240">
        <f t="shared" ca="1" si="1134"/>
        <v>2.9307190573167716E-4</v>
      </c>
      <c r="AB491" s="240">
        <f t="shared" ca="1" si="1135"/>
        <v>-2.9100911339053487E-4</v>
      </c>
      <c r="AC491" s="240">
        <f t="shared" ca="1" si="1136"/>
        <v>2.8824525460584608E-4</v>
      </c>
      <c r="AD491" s="240">
        <f t="shared" ca="1" si="1137"/>
        <v>-2.8478698775551029E-4</v>
      </c>
      <c r="AE491" s="240">
        <f t="shared" ca="1" si="1138"/>
        <v>2.806426441072775E-4</v>
      </c>
      <c r="AF491" s="240">
        <f t="shared" ca="1" si="1139"/>
        <v>-2.7582220774799654E-4</v>
      </c>
      <c r="AG491" s="240">
        <f t="shared" ca="1" si="1140"/>
        <v>2.7033729153107998E-4</v>
      </c>
      <c r="AH491" s="240">
        <f t="shared" ca="1" si="1141"/>
        <v>-2.6420110910011505E-4</v>
      </c>
      <c r="AI491" s="240">
        <f t="shared" ca="1" si="1142"/>
        <v>2.5742844305604203E-4</v>
      </c>
      <c r="AJ491" s="240">
        <f t="shared" ca="1" si="1143"/>
        <v>-2.500356093445804E-4</v>
      </c>
      <c r="AK491" s="240">
        <f t="shared" ca="1" si="1144"/>
        <v>2.420404179496726E-4</v>
      </c>
      <c r="AL491" s="240">
        <f t="shared" ca="1" si="1145"/>
        <v>-2.3346212998768967E-4</v>
      </c>
      <c r="AM491" s="240">
        <f t="shared" ca="1" si="1146"/>
        <v>2.2432141130569906E-4</v>
      </c>
      <c r="AN491" s="240">
        <f t="shared" ca="1" si="1147"/>
        <v>-2.1464028269563518E-4</v>
      </c>
      <c r="AO491" s="240">
        <f t="shared" ca="1" si="1148"/>
        <v>2.0444206684429197E-4</v>
      </c>
      <c r="AP491" s="240">
        <f t="shared" ca="1" si="1149"/>
        <v>-1.9375133214690772E-4</v>
      </c>
      <c r="AQ491" s="240">
        <f t="shared" ca="1" si="1150"/>
        <v>1.8259383351977229E-4</v>
      </c>
      <c r="AR491" s="240">
        <f t="shared" ca="1" si="1151"/>
        <v>-1.7099645035435692E-4</v>
      </c>
      <c r="AS491" s="240">
        <f t="shared" ca="1" si="1152"/>
        <v>1.5898712176251432E-4</v>
      </c>
      <c r="AT491" s="240">
        <f t="shared" ca="1" si="1153"/>
        <v>-1.4659477926872214E-4</v>
      </c>
      <c r="AU491" s="240">
        <f t="shared" ca="1" si="1154"/>
        <v>1.3384927711148183E-4</v>
      </c>
      <c r="AV491" s="240">
        <f t="shared" ca="1" si="1155"/>
        <v>-1.2078132032187162E-4</v>
      </c>
      <c r="AW491" s="240">
        <f t="shared" ca="1" si="1156"/>
        <v>1.0742239075241185E-4</v>
      </c>
      <c r="AX491" s="240">
        <f t="shared" ca="1" si="1157"/>
        <v>-9.3804671234539439E-5</v>
      </c>
      <c r="AY491" s="240">
        <f t="shared" ca="1" si="1158"/>
        <v>7.9960968047344271E-5</v>
      </c>
      <c r="AZ491" s="240">
        <f t="shared" ca="1" si="1159"/>
        <v>-6.5924631884361256E-5</v>
      </c>
      <c r="BA491" s="240">
        <f t="shared" ca="1" si="1160"/>
        <v>5.1729477508861179E-5</v>
      </c>
      <c r="BB491" s="240">
        <f t="shared" ca="1" si="1161"/>
        <v>-3.7409702291075196E-5</v>
      </c>
      <c r="BC491" s="240">
        <f t="shared" ca="1" si="1162"/>
        <v>2.2999803823767098E-5</v>
      </c>
      <c r="BD491" s="240">
        <f t="shared" ca="1" si="1163"/>
        <v>-8.5344968145026606E-6</v>
      </c>
      <c r="BE491" s="240">
        <f t="shared" ca="1" si="1164"/>
        <v>-5.9513705451299506E-6</v>
      </c>
      <c r="BF491" s="240">
        <f t="shared" ca="1" si="1165"/>
        <v>2.0422900531832428E-5</v>
      </c>
      <c r="BG491" s="240">
        <f t="shared" ca="1" si="1166"/>
        <v>-3.4845229962318904E-5</v>
      </c>
      <c r="BH491" s="240">
        <f t="shared" ca="1" si="1167"/>
        <v>4.9183614181744532E-5</v>
      </c>
      <c r="BI491" s="240">
        <f t="shared" ca="1" si="1168"/>
        <v>-6.3403510766630545E-5</v>
      </c>
      <c r="BJ491" s="240">
        <f t="shared" ca="1" si="1169"/>
        <v>7.7470662740588146E-5</v>
      </c>
      <c r="BK491" s="240">
        <f t="shared" ca="1" si="1170"/>
        <v>-9.1351181102383022E-5</v>
      </c>
      <c r="BL491" s="240">
        <f t="shared" ca="1" si="1171"/>
        <v>1.050116264674758E-4</v>
      </c>
      <c r="BM491" s="240">
        <f t="shared" ca="1" si="1172"/>
        <v>-1.184190896264763E-4</v>
      </c>
      <c r="BN491" s="240">
        <f t="shared" ca="1" si="1173"/>
        <v>1.3154127082627942E-4</v>
      </c>
      <c r="BO491" s="240">
        <f t="shared" ca="1" si="1174"/>
        <v>-1.443465575830076E-4</v>
      </c>
      <c r="BP491" s="240">
        <f t="shared" ca="1" si="1175"/>
        <v>1.5680410083926028E-4</v>
      </c>
      <c r="BQ491" s="240">
        <f t="shared" ca="1" si="1176"/>
        <v>-1.688838892821668E-4</v>
      </c>
      <c r="BR491" s="240">
        <f t="shared" ca="1" si="1177"/>
        <v>1.8055682164331107E-4</v>
      </c>
      <c r="BS491" s="240">
        <f t="shared" ca="1" si="1178"/>
        <v>-1.9179477680620694E-4</v>
      </c>
      <c r="BT491" s="240">
        <f t="shared" ca="1" si="1179"/>
        <v>2.0257068155253837E-4</v>
      </c>
      <c r="BU491" s="240">
        <f t="shared" ca="1" si="1180"/>
        <v>-2.1285857578391953E-4</v>
      </c>
      <c r="BV491" s="240">
        <f t="shared" ca="1" si="1181"/>
        <v>2.2263367506202196E-4</v>
      </c>
      <c r="BW491" s="240">
        <f t="shared" ca="1" si="1182"/>
        <v>-2.3187243031649326E-4</v>
      </c>
      <c r="BX491" s="240">
        <f t="shared" ca="1" si="1183"/>
        <v>2.4055258457670605E-4</v>
      </c>
      <c r="BY491" s="240">
        <f t="shared" ca="1" si="1184"/>
        <v>-2.4865322659075575E-4</v>
      </c>
      <c r="BZ491" s="240">
        <f t="shared" ca="1" si="1185"/>
        <v>2.5615484120250221E-4</v>
      </c>
      <c r="CA491" s="240">
        <f t="shared" ca="1" si="1186"/>
        <v>-2.630393563652733E-4</v>
      </c>
      <c r="CB491" s="240">
        <f t="shared" ca="1" si="1187"/>
        <v>2.6929018667903398E-4</v>
      </c>
      <c r="CC491" s="240">
        <f t="shared" ca="1" si="1188"/>
        <v>-2.7489227334605044E-4</v>
      </c>
      <c r="CD491" s="240">
        <f t="shared" ca="1" si="1189"/>
        <v>2.7983212044885698E-4</v>
      </c>
      <c r="CE491" s="240">
        <f t="shared" ca="1" si="1190"/>
        <v>-2.8409782746310349E-4</v>
      </c>
      <c r="CF491" s="240">
        <f t="shared" ca="1" si="1191"/>
        <v>2.8767911792696257E-4</v>
      </c>
      <c r="CG491" s="240">
        <f t="shared" ca="1" si="1192"/>
        <v>-2.9056736419801879E-4</v>
      </c>
      <c r="CH491" s="240">
        <f t="shared" ca="1" si="1193"/>
        <v>2.9275560823802685E-4</v>
      </c>
      <c r="CI491" s="240">
        <f t="shared" ca="1" si="1194"/>
        <v>-2.9423857837542687E-4</v>
      </c>
      <c r="CJ491" s="240">
        <f t="shared" ca="1" si="1195"/>
        <v>2.9501270200526532E-4</v>
      </c>
      <c r="CK491" s="240">
        <f t="shared" ca="1" si="1196"/>
        <v>-2.9507611419591186E-4</v>
      </c>
      <c r="CL491" s="240">
        <f t="shared" ca="1" si="1197"/>
        <v>2.9442866218184517E-4</v>
      </c>
      <c r="CM491" s="240">
        <f t="shared" ca="1" si="1198"/>
        <v>-2.9307190573167879E-4</v>
      </c>
      <c r="CN491" s="240">
        <f t="shared" ca="1" si="1199"/>
        <v>2.9100911339053574E-4</v>
      </c>
      <c r="CO491" s="240">
        <f t="shared" ca="1" si="1200"/>
        <v>-2.882452546058464E-4</v>
      </c>
      <c r="CP491" s="240">
        <f t="shared" ca="1" si="1201"/>
        <v>2.8478698775551278E-4</v>
      </c>
      <c r="CQ491" s="240">
        <f t="shared" ca="1" si="1202"/>
        <v>-2.8064264410727788E-4</v>
      </c>
      <c r="CR491" s="240">
        <f t="shared" ca="1" si="1203"/>
        <v>2.7582220774800142E-4</v>
      </c>
      <c r="CS491" s="240">
        <f t="shared" ca="1" si="1204"/>
        <v>-2.7033729153108215E-4</v>
      </c>
      <c r="CT491" s="240">
        <f t="shared" ca="1" si="1205"/>
        <v>2.6420110910011375E-4</v>
      </c>
      <c r="CU491" s="240">
        <f t="shared" ca="1" si="1206"/>
        <v>-2.5742844305604674E-4</v>
      </c>
      <c r="CV491" s="240">
        <f t="shared" ca="1" si="1207"/>
        <v>2.500356093445811E-4</v>
      </c>
      <c r="CW491" s="240">
        <f t="shared" ca="1" si="1208"/>
        <v>-2.4204041794968054E-4</v>
      </c>
      <c r="CX491" s="240">
        <f t="shared" ca="1" si="1209"/>
        <v>2.3346212998769304E-4</v>
      </c>
      <c r="CY491" s="240">
        <f t="shared" ca="1" si="1210"/>
        <v>-2.2432141130569717E-4</v>
      </c>
      <c r="CZ491" s="240">
        <f t="shared" ca="1" si="1211"/>
        <v>2.1464028269564182E-4</v>
      </c>
      <c r="DA491" s="240">
        <f t="shared" ca="1" si="1212"/>
        <v>-2.0444206684429292E-4</v>
      </c>
      <c r="DB491" s="240">
        <f t="shared" ca="1" si="1213"/>
        <v>1.9375133214691819E-4</v>
      </c>
      <c r="DC491" s="240">
        <f t="shared" ca="1" si="1214"/>
        <v>-1.825938335197766E-4</v>
      </c>
      <c r="DD491" s="240">
        <f t="shared" ca="1" si="1215"/>
        <v>1.7099645035435456E-4</v>
      </c>
      <c r="DE491" s="240">
        <f t="shared" ca="1" si="1216"/>
        <v>-1.5898712176252251E-4</v>
      </c>
      <c r="DF491" s="240">
        <f t="shared" ca="1" si="1217"/>
        <v>1.4659477926872328E-4</v>
      </c>
      <c r="DG491" s="240">
        <f t="shared" ca="1" si="1218"/>
        <v>-1.3384927711149419E-4</v>
      </c>
      <c r="DH491" s="240">
        <f t="shared" ca="1" si="1219"/>
        <v>1.207813203218766E-4</v>
      </c>
      <c r="DI491" s="240">
        <f t="shared" ca="1" si="1220"/>
        <v>-1.0742239075240914E-4</v>
      </c>
      <c r="DJ491" s="240">
        <f t="shared" ca="1" si="1221"/>
        <v>9.3804671234544643E-5</v>
      </c>
      <c r="DK491" s="240">
        <f t="shared" ca="1" si="1222"/>
        <v>-7.9960968047341466E-5</v>
      </c>
      <c r="DL491" s="240">
        <f t="shared" ca="1" si="1223"/>
        <v>6.5924631884374781E-5</v>
      </c>
      <c r="DM491" s="240">
        <f t="shared" ca="1" si="1224"/>
        <v>-5.1729477508866587E-5</v>
      </c>
      <c r="DN491" s="240">
        <f t="shared" ca="1" si="1225"/>
        <v>3.7409702291088965E-5</v>
      </c>
      <c r="DO491" s="240">
        <f t="shared" ca="1" si="1226"/>
        <v>-2.2999803823772546E-5</v>
      </c>
      <c r="DP491" s="240">
        <f t="shared" ca="1" si="1227"/>
        <v>8.5344968144997603E-6</v>
      </c>
      <c r="DQ491" s="240">
        <f t="shared" ca="1" si="1228"/>
        <v>5.9513705451160457E-6</v>
      </c>
      <c r="DR491" s="240">
        <f t="shared" ca="1" si="1229"/>
        <v>-2.0422900531826953E-5</v>
      </c>
      <c r="DS491" s="240">
        <f t="shared" ca="1" si="1230"/>
        <v>3.4845229962305162E-5</v>
      </c>
      <c r="DT491" s="240">
        <f t="shared" ca="1" si="1231"/>
        <v>-4.9183614181739124E-5</v>
      </c>
      <c r="DU491" s="240">
        <f t="shared" ca="1" si="1232"/>
        <v>6.3403510766633391E-5</v>
      </c>
      <c r="DV491" s="240">
        <f t="shared" ca="1" si="1233"/>
        <v>-7.7470662740582833E-5</v>
      </c>
      <c r="DW491" s="240">
        <f t="shared" ca="1" si="1234"/>
        <v>9.1351181102377818E-5</v>
      </c>
      <c r="DX491" s="240">
        <f t="shared" ca="1" si="1235"/>
        <v>-1.0501162646746281E-4</v>
      </c>
      <c r="DY491" s="240">
        <f t="shared" ca="1" si="1236"/>
        <v>1.1841908962647124E-4</v>
      </c>
      <c r="DZ491" s="240">
        <f t="shared" ca="1" si="1237"/>
        <v>-1.3154127082628202E-4</v>
      </c>
      <c r="EA491" s="240">
        <f t="shared" ca="1" si="1238"/>
        <v>1.443465575830028E-4</v>
      </c>
      <c r="EB491" s="240">
        <f t="shared" ca="1" si="1239"/>
        <v>-1.5680410083925562E-4</v>
      </c>
      <c r="EC491" s="240">
        <f t="shared" ca="1" si="1240"/>
        <v>1.6888388928215542E-4</v>
      </c>
      <c r="ED491" s="240">
        <f t="shared" ca="1" si="1241"/>
        <v>-1.8055682164330671E-4</v>
      </c>
      <c r="EE491" s="240">
        <f t="shared" ca="1" si="1242"/>
        <v>1.9179477680620911E-4</v>
      </c>
      <c r="EF491" s="240">
        <f t="shared" ca="1" si="1243"/>
        <v>-2.0257068155253436E-4</v>
      </c>
      <c r="EG491" s="240">
        <f t="shared" ca="1" si="1244"/>
        <v>2.1285857578391573E-4</v>
      </c>
      <c r="EH491" s="240">
        <f t="shared" ca="1" si="1245"/>
        <v>-2.2263367506201282E-4</v>
      </c>
      <c r="EI491" s="240">
        <f t="shared" ca="1" si="1246"/>
        <v>2.3187243031648987E-4</v>
      </c>
      <c r="EJ491" s="240">
        <f t="shared" ca="1" si="1247"/>
        <v>-2.4055258457670773E-4</v>
      </c>
      <c r="EK491" s="240">
        <f t="shared" ca="1" si="1248"/>
        <v>2.4865322659075283E-4</v>
      </c>
      <c r="EL491" s="240">
        <f t="shared" ca="1" si="1249"/>
        <v>-2.561548412024995E-4</v>
      </c>
      <c r="EM491" s="240">
        <f t="shared" ca="1" si="1250"/>
        <v>2.6303935636526701E-4</v>
      </c>
      <c r="EN491" s="240">
        <f t="shared" ca="1" si="1251"/>
        <v>-2.6929018667903176E-4</v>
      </c>
      <c r="EO491" s="240">
        <f t="shared" ca="1" si="1252"/>
        <v>2.7489227334605152E-4</v>
      </c>
      <c r="EP491" s="240">
        <f t="shared" ca="1" si="1253"/>
        <v>-2.7983212044885525E-4</v>
      </c>
      <c r="EQ491" s="240">
        <f t="shared" ca="1" si="1254"/>
        <v>2.840978274631043E-4</v>
      </c>
      <c r="ER491" s="240">
        <f t="shared" ca="1" si="1255"/>
        <v>-2.8767911792695948E-4</v>
      </c>
      <c r="ES491" s="240">
        <f t="shared" ca="1" si="1256"/>
        <v>2.9056736419801781E-4</v>
      </c>
      <c r="ET491" s="240">
        <f t="shared" ca="1" si="1257"/>
        <v>-2.9275560823802723E-4</v>
      </c>
      <c r="EU491" s="240">
        <f t="shared" ca="1" si="1258"/>
        <v>2.9423857837542649E-4</v>
      </c>
      <c r="EV491" s="240">
        <f t="shared" ca="1" si="1259"/>
        <v>-2.9501270200526516E-4</v>
      </c>
      <c r="EW491" s="240">
        <f t="shared" ca="1" si="1260"/>
        <v>2.9507611419591197E-4</v>
      </c>
      <c r="EX491" s="240">
        <f t="shared" ca="1" si="1261"/>
        <v>-2.9442866218184561E-4</v>
      </c>
      <c r="EY491" s="240">
        <f t="shared" ca="1" si="1262"/>
        <v>2.9307190573167944E-4</v>
      </c>
      <c r="EZ491" s="240">
        <f t="shared" ca="1" si="1263"/>
        <v>-2.9100911339053666E-4</v>
      </c>
      <c r="FA491" s="240">
        <f t="shared" ca="1" si="1264"/>
        <v>2.8824525460584754E-4</v>
      </c>
      <c r="FB491" s="240">
        <f t="shared" ca="1" si="1265"/>
        <v>-2.8478698775551424E-4</v>
      </c>
      <c r="FC491" s="240">
        <f t="shared" ca="1" si="1266"/>
        <v>2.8064264410727961E-4</v>
      </c>
      <c r="FD491" s="240">
        <f t="shared" ca="1" si="1267"/>
        <v>-2.7582220774800337E-4</v>
      </c>
      <c r="FE491" s="240">
        <f t="shared" ca="1" si="1268"/>
        <v>2.7033729153108437E-4</v>
      </c>
      <c r="FF491" s="240">
        <f t="shared" ca="1" si="1269"/>
        <v>-2.6420110910011624E-4</v>
      </c>
      <c r="FG491" s="240">
        <f t="shared" ca="1" si="1270"/>
        <v>2.5742844305604945E-4</v>
      </c>
      <c r="FH491" s="240">
        <f t="shared" ca="1" si="1271"/>
        <v>-2.5003560934458397E-4</v>
      </c>
      <c r="FI491" s="240">
        <f t="shared" ca="1" si="1272"/>
        <v>2.4204041794968369E-4</v>
      </c>
      <c r="FJ491" s="240">
        <f t="shared" ca="1" si="1273"/>
        <v>-2.334621299876964E-4</v>
      </c>
      <c r="FK491" s="240">
        <f t="shared" ca="1" si="1274"/>
        <v>2.2432141130571164E-4</v>
      </c>
      <c r="FL491" s="240">
        <f t="shared" ca="1" si="1275"/>
        <v>-2.1464028269564561E-4</v>
      </c>
      <c r="FM491" s="240">
        <f t="shared" ca="1" si="1276"/>
        <v>2.0444206684429691E-4</v>
      </c>
      <c r="FN491" s="240">
        <f t="shared" ca="1" si="1277"/>
        <v>-1.9375133214690968E-4</v>
      </c>
      <c r="FO491" s="240">
        <f t="shared" ca="1" si="1278"/>
        <v>1.8259383351979411E-4</v>
      </c>
      <c r="FP491" s="240">
        <f t="shared" ca="1" si="1279"/>
        <v>-1.7099645035437269E-4</v>
      </c>
      <c r="FQ491" s="240">
        <f t="shared" ca="1" si="1280"/>
        <v>1.5898712176252712E-4</v>
      </c>
      <c r="FR491" s="240">
        <f t="shared" ca="1" si="1281"/>
        <v>-1.4659477926872805E-4</v>
      </c>
      <c r="FS491" s="240">
        <f t="shared" ca="1" si="1282"/>
        <v>1.3384927711148416E-4</v>
      </c>
      <c r="FT491" s="240">
        <f t="shared" ca="1" si="1283"/>
        <v>-1.207813203218969E-4</v>
      </c>
      <c r="FU491" s="240">
        <f t="shared" ca="1" si="1284"/>
        <v>1.074223907524299E-4</v>
      </c>
      <c r="FV491" s="240">
        <f t="shared" ca="1" si="1285"/>
        <v>-9.3804671234549861E-5</v>
      </c>
      <c r="FW491" s="240">
        <f t="shared" ca="1" si="1286"/>
        <v>7.9960968047346765E-5</v>
      </c>
      <c r="FX491" s="240">
        <f t="shared" ca="1" si="1287"/>
        <v>-6.5924631884363804E-5</v>
      </c>
      <c r="FY491" s="240">
        <f t="shared" ca="1" si="1288"/>
        <v>5.1729477508888515E-5</v>
      </c>
      <c r="FZ491" s="240">
        <f t="shared" ca="1" si="1289"/>
        <v>-3.740970229109444E-5</v>
      </c>
      <c r="GA491" s="240">
        <f t="shared" ca="1" si="1290"/>
        <v>2.2999803823778048E-5</v>
      </c>
      <c r="GB491" s="240">
        <f t="shared" ca="1" si="1291"/>
        <v>-8.5344968145052626E-6</v>
      </c>
      <c r="GC491" s="240">
        <f t="shared" ca="1" si="1292"/>
        <v>-5.9513705451273214E-6</v>
      </c>
      <c r="GD491" s="240">
        <f t="shared" ca="1" si="1293"/>
        <v>2.0422900531804727E-5</v>
      </c>
      <c r="GE491" s="240">
        <f t="shared" ca="1" si="1294"/>
        <v>-3.4845229962299673E-5</v>
      </c>
      <c r="GF491" s="240">
        <f t="shared" ca="1" si="1295"/>
        <v>4.9183614181733717E-5</v>
      </c>
      <c r="GG491" s="240">
        <f t="shared" ca="1" si="1296"/>
        <v>-6.3403510766627997E-5</v>
      </c>
      <c r="GH491" s="240">
        <f t="shared" ca="1" si="1297"/>
        <v>7.7470662740593743E-5</v>
      </c>
      <c r="GI491" s="240">
        <f t="shared" ca="1" si="1298"/>
        <v>-9.1351181102356622E-5</v>
      </c>
      <c r="GJ491" s="240">
        <f t="shared" ca="1" si="1299"/>
        <v>1.0501162646745768E-4</v>
      </c>
      <c r="GK491" s="240">
        <f t="shared" ca="1" si="1300"/>
        <v>-1.1841908962646622E-4</v>
      </c>
      <c r="GL491" s="240">
        <f t="shared" ca="1" si="1301"/>
        <v>1.3154127082627711E-4</v>
      </c>
      <c r="GM491" s="240">
        <f t="shared" ca="1" si="1302"/>
        <v>-1.4434655758301267E-4</v>
      </c>
      <c r="GN491" s="240">
        <f t="shared" ca="1" si="1303"/>
        <v>1.5680410083923673E-4</v>
      </c>
      <c r="GO491" s="240">
        <f t="shared" ca="1" si="1304"/>
        <v>-1.6888388928215092E-4</v>
      </c>
      <c r="GP491" s="240">
        <f t="shared" ca="1" si="1305"/>
        <v>1.8055682164330237E-4</v>
      </c>
      <c r="GQ491" s="240">
        <f t="shared" ca="1" si="1306"/>
        <v>-1.9179477680620496E-4</v>
      </c>
      <c r="GR491" s="240">
        <f t="shared" ca="1" si="1307"/>
        <v>2.0257068155254257E-4</v>
      </c>
      <c r="GS491" s="240">
        <f t="shared" ca="1" si="1308"/>
        <v>-2.1285857578390028E-4</v>
      </c>
      <c r="GT491" s="240">
        <f t="shared" ca="1" si="1309"/>
        <v>2.2263367506200924E-4</v>
      </c>
      <c r="GU491" s="240">
        <f t="shared" ca="1" si="1310"/>
        <v>-2.3187243031648648E-4</v>
      </c>
      <c r="GV491" s="240">
        <f t="shared" ca="1" si="1311"/>
        <v>2.4055258457670456E-4</v>
      </c>
      <c r="GW491" s="240">
        <f t="shared" ca="1" si="1312"/>
        <v>-2.486532265907589E-4</v>
      </c>
      <c r="GX491" s="240">
        <f t="shared" ca="1" si="1313"/>
        <v>2.5615484120248845E-4</v>
      </c>
      <c r="GY491" s="240">
        <f t="shared" ca="1" si="1314"/>
        <v>-2.6303935636526446E-4</v>
      </c>
      <c r="GZ491" s="240">
        <f t="shared" ca="1" si="1315"/>
        <v>2.6929018667902949E-4</v>
      </c>
      <c r="HA491" s="240">
        <f t="shared" ca="1" si="1316"/>
        <v>-2.7489227334604957E-4</v>
      </c>
      <c r="HB491" s="240">
        <f t="shared" ca="1" si="1317"/>
        <v>2.7983212044885883E-4</v>
      </c>
      <c r="HC491" s="240">
        <f t="shared" ca="1" si="1318"/>
        <v>-2.8409782746309823E-4</v>
      </c>
      <c r="HD491" s="240">
        <f t="shared" ca="1" si="1319"/>
        <v>2.8767911792695823E-4</v>
      </c>
      <c r="HE491" s="240">
        <f t="shared" ca="1" si="1320"/>
        <v>-2.9056736419801684E-4</v>
      </c>
      <c r="HF491" s="240">
        <f t="shared" ca="1" si="1321"/>
        <v>2.9275560823802653E-4</v>
      </c>
      <c r="HG491" s="240">
        <f t="shared" ca="1" si="1322"/>
        <v>-2.9423857837542736E-4</v>
      </c>
      <c r="HH491" s="240">
        <f t="shared" ca="1" si="1323"/>
        <v>2.9501270200526456E-4</v>
      </c>
      <c r="HI491" s="240">
        <f t="shared" ca="1" si="1324"/>
        <v>-2.9507611419591213E-4</v>
      </c>
      <c r="HJ491" s="240">
        <f t="shared" ca="1" si="1325"/>
        <v>2.9442866218184593E-4</v>
      </c>
      <c r="HK491" s="240">
        <f t="shared" ca="1" si="1326"/>
        <v>-2.9307190573167808E-4</v>
      </c>
      <c r="HL491" s="240">
        <f t="shared" ca="1" si="1327"/>
        <v>2.9100911339053481E-4</v>
      </c>
      <c r="HM491" s="240">
        <f t="shared" ca="1" si="1328"/>
        <v>-2.8824525460585237E-4</v>
      </c>
      <c r="HN491" s="240">
        <f t="shared" ca="1" si="1329"/>
        <v>2.8478698775551571E-4</v>
      </c>
      <c r="HO491" s="240">
        <f t="shared" ca="1" si="1330"/>
        <v>-2.8064264410728129E-4</v>
      </c>
      <c r="HP491" s="240">
        <f t="shared" ca="1" si="1331"/>
        <v>2.7582220774799936E-4</v>
      </c>
      <c r="HQ491" s="240">
        <f t="shared" ca="1" si="1332"/>
        <v>-2.7033729153107982E-4</v>
      </c>
      <c r="HR491" s="240">
        <f t="shared" ca="1" si="1333"/>
        <v>2.6420110910012616E-4</v>
      </c>
      <c r="HS491" s="240">
        <f t="shared" ca="1" si="1334"/>
        <v>-2.5742844305605211E-4</v>
      </c>
      <c r="HT491" s="240">
        <f t="shared" ca="1" si="1335"/>
        <v>2.500356093445869E-4</v>
      </c>
      <c r="HU491" s="240">
        <f t="shared" ca="1" si="1336"/>
        <v>-2.4204041794967723E-4</v>
      </c>
      <c r="HV491" s="240">
        <f t="shared" ca="1" si="1337"/>
        <v>2.3346212998771003E-4</v>
      </c>
      <c r="HW491" s="240">
        <f t="shared" ca="1" si="1338"/>
        <v>-2.2432141130571522E-4</v>
      </c>
      <c r="HX491" s="240">
        <f t="shared" ca="1" si="1339"/>
        <v>2.1464028269564935E-4</v>
      </c>
      <c r="HY491" s="240">
        <f t="shared" ca="1" si="1340"/>
        <v>-2.0444206684430087E-4</v>
      </c>
      <c r="HZ491" s="240">
        <f t="shared" ca="1" si="1341"/>
        <v>1.937513321469138E-4</v>
      </c>
      <c r="IA491" s="240">
        <f t="shared" ca="1" si="1342"/>
        <v>-1.8259383351979842E-4</v>
      </c>
      <c r="IB491" s="240">
        <f t="shared" ca="1" si="1343"/>
        <v>1.7099645035437719E-4</v>
      </c>
      <c r="IC491" s="240">
        <f t="shared" ca="1" si="1344"/>
        <v>-1.5898712176253175E-4</v>
      </c>
      <c r="ID491" s="240">
        <f t="shared" ca="1" si="1345"/>
        <v>1.4659477926873285E-4</v>
      </c>
      <c r="IE491" s="240">
        <f t="shared" ca="1" si="1346"/>
        <v>-1.559829258805062E-4</v>
      </c>
      <c r="IF491" s="240">
        <f t="shared" ca="1" si="1347"/>
        <v>1.2078132032190193E-4</v>
      </c>
      <c r="IG491" s="240">
        <f t="shared" ca="1" si="1348"/>
        <v>-1.0742239075243501E-4</v>
      </c>
      <c r="IH491" s="240">
        <f t="shared" ca="1" si="1349"/>
        <v>9.3804671234555052E-5</v>
      </c>
      <c r="II491" s="240">
        <f t="shared" ca="1" si="1350"/>
        <v>-7.9960968047352023E-5</v>
      </c>
      <c r="IJ491" s="240">
        <f t="shared" ca="1" si="1351"/>
        <v>6.5924631884369144E-5</v>
      </c>
      <c r="IK491" s="240">
        <f t="shared" ca="1" si="1352"/>
        <v>-5.1729477508893922E-5</v>
      </c>
      <c r="IL491" s="240">
        <f t="shared" ca="1" si="1353"/>
        <v>3.7409702291099861E-5</v>
      </c>
      <c r="IM491" s="240">
        <f t="shared" ca="1" si="1354"/>
        <v>-2.2999803823783524E-5</v>
      </c>
      <c r="IN491" s="240">
        <f t="shared" ca="1" si="1355"/>
        <v>8.5344968145107379E-6</v>
      </c>
      <c r="IO491" s="240">
        <f t="shared" ca="1" si="1356"/>
        <v>5.9513705451218462E-6</v>
      </c>
      <c r="IP491" s="240">
        <f t="shared" ca="1" si="1357"/>
        <v>-2.0422900531799225E-5</v>
      </c>
      <c r="IQ491" s="240">
        <f t="shared" ca="1" si="1358"/>
        <v>3.4845229962294225E-5</v>
      </c>
      <c r="IR491" s="240">
        <f t="shared" ca="1" si="1359"/>
        <v>-4.9183614181728282E-5</v>
      </c>
      <c r="IS491" s="240">
        <f t="shared" ca="1" si="1360"/>
        <v>6.340351076662263E-5</v>
      </c>
      <c r="IT491" s="240">
        <f t="shared" ca="1" si="1361"/>
        <v>-7.7470662740588417E-5</v>
      </c>
      <c r="IU491" s="240">
        <f t="shared" ca="1" si="1362"/>
        <v>9.1351181102351391E-5</v>
      </c>
      <c r="IV491" s="240">
        <f t="shared" ca="1" si="1363"/>
        <v>-1.0501162646745254E-4</v>
      </c>
      <c r="IW491" s="240">
        <f t="shared" ca="1" si="1364"/>
        <v>1.1841908962646118E-4</v>
      </c>
      <c r="IX491" s="240">
        <f t="shared" ca="1" si="1365"/>
        <v>-1.3154127082627218E-4</v>
      </c>
      <c r="IY491" s="240">
        <f t="shared" ca="1" si="1366"/>
        <v>1.4434655758300784E-4</v>
      </c>
      <c r="IZ491" s="240">
        <f t="shared" ca="1" si="1367"/>
        <v>-1.5680410083923209E-4</v>
      </c>
      <c r="JA491" s="240">
        <f t="shared" ca="1" si="1368"/>
        <v>1.6888388928214642E-4</v>
      </c>
      <c r="JB491" s="240">
        <f t="shared" ca="1" si="1369"/>
        <v>-1.8055682164329801E-4</v>
      </c>
    </row>
    <row r="492" spans="2:262">
      <c r="B492" s="248">
        <v>131</v>
      </c>
      <c r="C492" s="247">
        <f t="shared" si="1370"/>
        <v>2.5585937500000018E-3</v>
      </c>
      <c r="D492" s="244">
        <f t="shared" ca="1" si="1113"/>
        <v>11.616634393044588</v>
      </c>
      <c r="E492" s="243">
        <f ca="1">EG361</f>
        <v>-0.38336560695541111</v>
      </c>
      <c r="F492" s="242">
        <v>131</v>
      </c>
      <c r="G492" s="240">
        <f t="shared" ca="1" si="1114"/>
        <v>1.0394804119079824E-4</v>
      </c>
      <c r="H492" s="240">
        <f t="shared" ca="1" si="1115"/>
        <v>-1.1588322746887474E-4</v>
      </c>
      <c r="I492" s="240">
        <f t="shared" ca="1" si="1116"/>
        <v>1.2719043249687098E-4</v>
      </c>
      <c r="J492" s="240">
        <f t="shared" ca="1" si="1117"/>
        <v>-1.3780838155105454E-4</v>
      </c>
      <c r="K492" s="240">
        <f t="shared" ca="1" si="1118"/>
        <v>1.4767953504553349E-4</v>
      </c>
      <c r="L492" s="240">
        <f t="shared" ca="1" si="1119"/>
        <v>-1.567504003442592E-4</v>
      </c>
      <c r="M492" s="240">
        <f t="shared" ca="1" si="1120"/>
        <v>1.6497182164225405E-4</v>
      </c>
      <c r="N492" s="240">
        <f t="shared" ca="1" si="1121"/>
        <v>-1.7229924634517871E-4</v>
      </c>
      <c r="O492" s="240">
        <f t="shared" ca="1" si="1122"/>
        <v>1.7869296650370079E-4</v>
      </c>
      <c r="P492" s="240">
        <f t="shared" ca="1" si="1123"/>
        <v>-1.8411833399431234E-4</v>
      </c>
      <c r="Q492" s="240">
        <f t="shared" ca="1" si="1124"/>
        <v>1.8854594828051439E-4</v>
      </c>
      <c r="R492" s="240">
        <f t="shared" ca="1" si="1125"/>
        <v>-1.9195181573686913E-4</v>
      </c>
      <c r="S492" s="240">
        <f t="shared" ca="1" si="1126"/>
        <v>1.9431747967253783E-4</v>
      </c>
      <c r="T492" s="240">
        <f t="shared" ca="1" si="1127"/>
        <v>-1.9563012034968543E-4</v>
      </c>
      <c r="U492" s="241">
        <f t="shared" ca="1" si="1128"/>
        <v>1.9588262445475205E-4</v>
      </c>
      <c r="V492" s="240">
        <f t="shared" ca="1" si="1129"/>
        <v>-1.9507362364611466E-4</v>
      </c>
      <c r="W492" s="240">
        <f t="shared" ca="1" si="1130"/>
        <v>1.9320750196924927E-4</v>
      </c>
      <c r="X492" s="240">
        <f t="shared" ca="1" si="1131"/>
        <v>-1.9029437209920822E-4</v>
      </c>
      <c r="Y492" s="240">
        <f t="shared" ca="1" si="1132"/>
        <v>1.86350020539159E-4</v>
      </c>
      <c r="Z492" s="240">
        <f t="shared" ca="1" si="1133"/>
        <v>-1.813958220719542E-4</v>
      </c>
      <c r="AA492" s="240">
        <f t="shared" ca="1" si="1134"/>
        <v>1.7545862392833112E-4</v>
      </c>
      <c r="AB492" s="240">
        <f t="shared" ca="1" si="1135"/>
        <v>-1.6857060029944676E-4</v>
      </c>
      <c r="AC492" s="240">
        <f t="shared" ca="1" si="1136"/>
        <v>1.6076907798214137E-4</v>
      </c>
      <c r="AD492" s="240">
        <f t="shared" ca="1" si="1137"/>
        <v>-1.5209633410179677E-4</v>
      </c>
      <c r="AE492" s="240">
        <f t="shared" ca="1" si="1138"/>
        <v>1.4259936700892974E-4</v>
      </c>
      <c r="AF492" s="240">
        <f t="shared" ca="1" si="1139"/>
        <v>-1.3232964159105669E-4</v>
      </c>
      <c r="AG492" s="240">
        <f t="shared" ca="1" si="1140"/>
        <v>1.2134281038001684E-4</v>
      </c>
      <c r="AH492" s="240">
        <f t="shared" ca="1" si="1141"/>
        <v>-1.0969841196606879E-4</v>
      </c>
      <c r="AI492" s="240">
        <f t="shared" ca="1" si="1142"/>
        <v>9.7459548353118897E-5</v>
      </c>
      <c r="AJ492" s="240">
        <f t="shared" ca="1" si="1143"/>
        <v>-8.4692543003490393E-5</v>
      </c>
      <c r="AK492" s="240">
        <f t="shared" ca="1" si="1144"/>
        <v>7.1466581425344675E-5</v>
      </c>
      <c r="AL492" s="240">
        <f t="shared" ca="1" si="1145"/>
        <v>-5.7853336250403189E-5</v>
      </c>
      <c r="AM492" s="240">
        <f t="shared" ca="1" si="1146"/>
        <v>4.3926578833756208E-5</v>
      </c>
      <c r="AN492" s="240">
        <f t="shared" ca="1" si="1147"/>
        <v>-2.9761779480495248E-5</v>
      </c>
      <c r="AO492" s="240">
        <f t="shared" ca="1" si="1148"/>
        <v>1.5435698465588187E-5</v>
      </c>
      <c r="AP492" s="240">
        <f t="shared" ca="1" si="1149"/>
        <v>-1.0259700633095172E-6</v>
      </c>
      <c r="AQ492" s="240">
        <f t="shared" ca="1" si="1150"/>
        <v>-1.3389318159634939E-5</v>
      </c>
      <c r="AR492" s="240">
        <f t="shared" ca="1" si="1151"/>
        <v>2.7732048507386758E-5</v>
      </c>
      <c r="AS492" s="240">
        <f t="shared" ca="1" si="1152"/>
        <v>-4.1924496481502456E-5</v>
      </c>
      <c r="AT492" s="240">
        <f t="shared" ca="1" si="1153"/>
        <v>5.5889751976731277E-5</v>
      </c>
      <c r="AU492" s="240">
        <f t="shared" ca="1" si="1154"/>
        <v>-6.9552136063569036E-5</v>
      </c>
      <c r="AV492" s="240">
        <f t="shared" ca="1" si="1155"/>
        <v>8.2837611098898921E-5</v>
      </c>
      <c r="AW492" s="240">
        <f t="shared" ca="1" si="1156"/>
        <v>-9.5674181942411257E-5</v>
      </c>
      <c r="AX492" s="240">
        <f t="shared" ca="1" si="1157"/>
        <v>1.0799228610452082E-4</v>
      </c>
      <c r="AY492" s="240">
        <f t="shared" ca="1" si="1158"/>
        <v>-1.1972517071149084E-4</v>
      </c>
      <c r="AZ492" s="240">
        <f t="shared" ca="1" si="1159"/>
        <v>1.3080925424507729E-4</v>
      </c>
      <c r="BA492" s="240">
        <f t="shared" ca="1" si="1160"/>
        <v>-1.4118447109625303E-4</v>
      </c>
      <c r="BB492" s="240">
        <f t="shared" ca="1" si="1161"/>
        <v>1.5079459706596196E-4</v>
      </c>
      <c r="BC492" s="240">
        <f t="shared" ca="1" si="1162"/>
        <v>-1.5958755404893514E-4</v>
      </c>
      <c r="BD492" s="240">
        <f t="shared" ca="1" si="1163"/>
        <v>1.6751569224943025E-4</v>
      </c>
      <c r="BE492" s="240">
        <f t="shared" ca="1" si="1164"/>
        <v>-1.7453604839963026E-4</v>
      </c>
      <c r="BF492" s="240">
        <f t="shared" ca="1" si="1165"/>
        <v>1.8061057858129197E-4</v>
      </c>
      <c r="BG492" s="240">
        <f t="shared" ca="1" si="1166"/>
        <v>-1.8570636438904593E-4</v>
      </c>
      <c r="BH492" s="240">
        <f t="shared" ca="1" si="1167"/>
        <v>1.897957913180916E-4</v>
      </c>
      <c r="BI492" s="240">
        <f t="shared" ca="1" si="1168"/>
        <v>-1.9285669840957972E-4</v>
      </c>
      <c r="BJ492" s="240">
        <f t="shared" ca="1" si="1169"/>
        <v>1.9487249834277583E-4</v>
      </c>
      <c r="BK492" s="240">
        <f t="shared" ca="1" si="1170"/>
        <v>-1.9583226732318941E-4</v>
      </c>
      <c r="BL492" s="240">
        <f t="shared" ca="1" si="1171"/>
        <v>1.9573080427955788E-4</v>
      </c>
      <c r="BM492" s="240">
        <f t="shared" ca="1" si="1172"/>
        <v>-1.9456865904890567E-4</v>
      </c>
      <c r="BN492" s="240">
        <f t="shared" ca="1" si="1173"/>
        <v>1.9235212939692882E-4</v>
      </c>
      <c r="BO492" s="240">
        <f t="shared" ca="1" si="1174"/>
        <v>-1.8909322688985872E-4</v>
      </c>
      <c r="BP492" s="240">
        <f t="shared" ca="1" si="1175"/>
        <v>1.8480961180273865E-4</v>
      </c>
      <c r="BQ492" s="240">
        <f t="shared" ca="1" si="1176"/>
        <v>-1.7952449741687258E-4</v>
      </c>
      <c r="BR492" s="240">
        <f t="shared" ca="1" si="1177"/>
        <v>1.7326652422502959E-4</v>
      </c>
      <c r="BS492" s="240">
        <f t="shared" ca="1" si="1178"/>
        <v>-1.6606960472614532E-4</v>
      </c>
      <c r="BT492" s="240">
        <f t="shared" ca="1" si="1179"/>
        <v>1.5797273965054755E-4</v>
      </c>
      <c r="BU492" s="240">
        <f t="shared" ca="1" si="1180"/>
        <v>-1.4901980661160823E-4</v>
      </c>
      <c r="BV492" s="240">
        <f t="shared" ca="1" si="1181"/>
        <v>1.3925932232917786E-4</v>
      </c>
      <c r="BW492" s="240">
        <f t="shared" ca="1" si="1182"/>
        <v>-1.2874417971324935E-4</v>
      </c>
      <c r="BX492" s="240">
        <f t="shared" ca="1" si="1183"/>
        <v>1.1753136123272156E-4</v>
      </c>
      <c r="BY492" s="240">
        <f t="shared" ca="1" si="1184"/>
        <v>-1.0568163012245311E-4</v>
      </c>
      <c r="BZ492" s="240">
        <f t="shared" ca="1" si="1185"/>
        <v>9.3259201102013185E-5</v>
      </c>
      <c r="CA492" s="240">
        <f t="shared" ca="1" si="1186"/>
        <v>-8.0331392390584923E-5</v>
      </c>
      <c r="CB492" s="240">
        <f t="shared" ca="1" si="1187"/>
        <v>6.6968260903664748E-5</v>
      </c>
      <c r="CC492" s="240">
        <f t="shared" ca="1" si="1188"/>
        <v>-5.3242222608601978E-5</v>
      </c>
      <c r="CD492" s="240">
        <f t="shared" ca="1" si="1189"/>
        <v>3.9227660096182896E-5</v>
      </c>
      <c r="CE492" s="240">
        <f t="shared" ca="1" si="1190"/>
        <v>-2.5000519494909978E-5</v>
      </c>
      <c r="CF492" s="240">
        <f t="shared" ca="1" si="1191"/>
        <v>1.0637898912383575E-5</v>
      </c>
      <c r="CG492" s="240">
        <f t="shared" ca="1" si="1192"/>
        <v>3.7823693660388928E-6</v>
      </c>
      <c r="CH492" s="240">
        <f t="shared" ca="1" si="1193"/>
        <v>-1.8182140657152426E-5</v>
      </c>
      <c r="CI492" s="240">
        <f t="shared" ca="1" si="1194"/>
        <v>3.2483381352707592E-5</v>
      </c>
      <c r="CJ492" s="240">
        <f t="shared" ca="1" si="1195"/>
        <v>-4.6608591790256154E-5</v>
      </c>
      <c r="CK492" s="240">
        <f t="shared" ca="1" si="1196"/>
        <v>6.0481226230602976E-5</v>
      </c>
      <c r="CL492" s="240">
        <f t="shared" ca="1" si="1197"/>
        <v>-7.4026107665764744E-5</v>
      </c>
      <c r="CM492" s="240">
        <f t="shared" ca="1" si="1198"/>
        <v>8.7169835209659427E-5</v>
      </c>
      <c r="CN492" s="240">
        <f t="shared" ca="1" si="1199"/>
        <v>-9.9841181863930323E-5</v>
      </c>
      <c r="CO492" s="240">
        <f t="shared" ca="1" si="1200"/>
        <v>1.1197148050318846E-4</v>
      </c>
      <c r="CP492" s="240">
        <f t="shared" ca="1" si="1201"/>
        <v>-1.234949959880881E-4</v>
      </c>
      <c r="CQ492" s="240">
        <f t="shared" ca="1" si="1202"/>
        <v>1.3434928138979867E-4</v>
      </c>
      <c r="CR492" s="240">
        <f t="shared" ca="1" si="1203"/>
        <v>-1.4447551639528455E-4</v>
      </c>
      <c r="CS492" s="240">
        <f t="shared" ca="1" si="1204"/>
        <v>1.5381882605969448E-4</v>
      </c>
      <c r="CT492" s="240">
        <f t="shared" ca="1" si="1205"/>
        <v>-1.6232857817841375E-4</v>
      </c>
      <c r="CU492" s="240">
        <f t="shared" ca="1" si="1206"/>
        <v>1.6995865766741136E-4</v>
      </c>
      <c r="CV492" s="240">
        <f t="shared" ca="1" si="1207"/>
        <v>-1.7666771646485124E-4</v>
      </c>
      <c r="CW492" s="240">
        <f t="shared" ca="1" si="1208"/>
        <v>1.8241939759980921E-4</v>
      </c>
      <c r="CX492" s="240">
        <f t="shared" ca="1" si="1209"/>
        <v>-1.871825322138798E-4</v>
      </c>
      <c r="CY492" s="240">
        <f t="shared" ca="1" si="1210"/>
        <v>1.9093130846790143E-4</v>
      </c>
      <c r="CZ492" s="240">
        <f t="shared" ca="1" si="1211"/>
        <v>-1.9364541141854397E-4</v>
      </c>
      <c r="DA492" s="240">
        <f t="shared" ca="1" si="1212"/>
        <v>1.9531013310676422E-4</v>
      </c>
      <c r="DB492" s="240">
        <f t="shared" ca="1" si="1213"/>
        <v>-1.9591645226149781E-4</v>
      </c>
      <c r="DC492" s="240">
        <f t="shared" ca="1" si="1214"/>
        <v>1.954610831867115E-4</v>
      </c>
      <c r="DD492" s="240">
        <f t="shared" ca="1" si="1215"/>
        <v>-1.9394649356687654E-4</v>
      </c>
      <c r="DE492" s="240">
        <f t="shared" ca="1" si="1216"/>
        <v>1.9138089109437087E-4</v>
      </c>
      <c r="DF492" s="240">
        <f t="shared" ca="1" si="1217"/>
        <v>-1.8777817899128042E-4</v>
      </c>
      <c r="DG492" s="240">
        <f t="shared" ca="1" si="1218"/>
        <v>1.8315788066664576E-4</v>
      </c>
      <c r="DH492" s="240">
        <f t="shared" ca="1" si="1219"/>
        <v>-1.7754503391740039E-4</v>
      </c>
      <c r="DI492" s="240">
        <f t="shared" ca="1" si="1220"/>
        <v>1.7097005524638483E-4</v>
      </c>
      <c r="DJ492" s="240">
        <f t="shared" ca="1" si="1221"/>
        <v>-1.6346857503270082E-4</v>
      </c>
      <c r="DK492" s="240">
        <f t="shared" ca="1" si="1222"/>
        <v>1.5508124444756945E-4</v>
      </c>
      <c r="DL492" s="240">
        <f t="shared" ca="1" si="1223"/>
        <v>-1.458535151621244E-4</v>
      </c>
      <c r="DM492" s="240">
        <f t="shared" ca="1" si="1224"/>
        <v>1.3583539304089232E-4</v>
      </c>
      <c r="DN492" s="240">
        <f t="shared" ca="1" si="1225"/>
        <v>-1.2508116715563775E-4</v>
      </c>
      <c r="DO492" s="240">
        <f t="shared" ca="1" si="1226"/>
        <v>1.1364911558820709E-4</v>
      </c>
      <c r="DP492" s="240">
        <f t="shared" ca="1" si="1227"/>
        <v>-1.0160118961653761E-4</v>
      </c>
      <c r="DQ492" s="240">
        <f t="shared" ca="1" si="1228"/>
        <v>8.9002677995352229E-5</v>
      </c>
      <c r="DR492" s="240">
        <f t="shared" ca="1" si="1229"/>
        <v>-7.5921853150685115E-5</v>
      </c>
      <c r="DS492" s="240">
        <f t="shared" ca="1" si="1230"/>
        <v>6.2429601205715794E-5</v>
      </c>
      <c r="DT492" s="240">
        <f t="shared" ca="1" si="1231"/>
        <v>-4.8599037842758956E-5</v>
      </c>
      <c r="DU492" s="240">
        <f t="shared" ca="1" si="1232"/>
        <v>3.4505112082984369E-5</v>
      </c>
      <c r="DV492" s="240">
        <f t="shared" ca="1" si="1233"/>
        <v>-2.0224200131207804E-5</v>
      </c>
      <c r="DW492" s="240">
        <f t="shared" ca="1" si="1234"/>
        <v>5.8336914866535778E-6</v>
      </c>
      <c r="DX492" s="240">
        <f t="shared" ca="1" si="1235"/>
        <v>8.5884304375131266E-6</v>
      </c>
      <c r="DY492" s="240">
        <f t="shared" ca="1" si="1236"/>
        <v>-2.2964010913014855E-5</v>
      </c>
      <c r="DZ492" s="240">
        <f t="shared" ca="1" si="1237"/>
        <v>3.721514742372789E-5</v>
      </c>
      <c r="EA492" s="240">
        <f t="shared" ca="1" si="1238"/>
        <v>-5.1264611826122923E-5</v>
      </c>
      <c r="EB492" s="240">
        <f t="shared" ca="1" si="1239"/>
        <v>6.5036268855332073E-5</v>
      </c>
      <c r="EC492" s="240">
        <f t="shared" ca="1" si="1240"/>
        <v>-7.8455488708711825E-5</v>
      </c>
      <c r="ED492" s="240">
        <f t="shared" ca="1" si="1241"/>
        <v>9.1449551471179728E-5</v>
      </c>
      <c r="EE492" s="240">
        <f t="shared" ca="1" si="1242"/>
        <v>-1.0394804119079683E-4</v>
      </c>
      <c r="EF492" s="240">
        <f t="shared" ca="1" si="1243"/>
        <v>1.1588322746887966E-4</v>
      </c>
      <c r="EG492" s="240">
        <f t="shared" ca="1" si="1244"/>
        <v>-1.2719043249687309E-4</v>
      </c>
      <c r="EH492" s="240">
        <f t="shared" ca="1" si="1245"/>
        <v>1.3780838155105402E-4</v>
      </c>
      <c r="EI492" s="240">
        <f t="shared" ca="1" si="1246"/>
        <v>-1.4767953504553832E-4</v>
      </c>
      <c r="EJ492" s="240">
        <f t="shared" ca="1" si="1247"/>
        <v>1.5675040034426147E-4</v>
      </c>
      <c r="EK492" s="240">
        <f t="shared" ca="1" si="1248"/>
        <v>-1.6497182164225421E-4</v>
      </c>
      <c r="EL492" s="240">
        <f t="shared" ca="1" si="1249"/>
        <v>1.7229924634517722E-4</v>
      </c>
      <c r="EM492" s="240">
        <f t="shared" ca="1" si="1250"/>
        <v>-1.7869296650370264E-4</v>
      </c>
      <c r="EN492" s="240">
        <f t="shared" ca="1" si="1251"/>
        <v>1.8411833399431293E-4</v>
      </c>
      <c r="EO492" s="240">
        <f t="shared" ca="1" si="1252"/>
        <v>-1.8854594828051377E-4</v>
      </c>
      <c r="EP492" s="240">
        <f t="shared" ca="1" si="1253"/>
        <v>1.919518157368703E-4</v>
      </c>
      <c r="EQ492" s="240">
        <f t="shared" ca="1" si="1254"/>
        <v>-1.9431747967253808E-4</v>
      </c>
      <c r="ER492" s="240">
        <f t="shared" ca="1" si="1255"/>
        <v>1.9563012034968537E-4</v>
      </c>
      <c r="ES492" s="240">
        <f t="shared" ca="1" si="1256"/>
        <v>-1.9588262445475194E-4</v>
      </c>
      <c r="ET492" s="240">
        <f t="shared" ca="1" si="1257"/>
        <v>1.9507362364611436E-4</v>
      </c>
      <c r="EU492" s="240">
        <f t="shared" ca="1" si="1258"/>
        <v>-1.9320750196924924E-4</v>
      </c>
      <c r="EV492" s="240">
        <f t="shared" ca="1" si="1259"/>
        <v>1.9029437209920917E-4</v>
      </c>
      <c r="EW492" s="240">
        <f t="shared" ca="1" si="1260"/>
        <v>-1.8635002053915762E-4</v>
      </c>
      <c r="EX492" s="240">
        <f t="shared" ca="1" si="1261"/>
        <v>1.8139582207195355E-4</v>
      </c>
      <c r="EY492" s="240">
        <f t="shared" ca="1" si="1262"/>
        <v>-1.7545862392833283E-4</v>
      </c>
      <c r="EZ492" s="240">
        <f t="shared" ca="1" si="1263"/>
        <v>1.6857060029944445E-4</v>
      </c>
      <c r="FA492" s="240">
        <f t="shared" ca="1" si="1264"/>
        <v>-1.6076907798214036E-4</v>
      </c>
      <c r="FB492" s="240">
        <f t="shared" ca="1" si="1265"/>
        <v>1.5209633410179742E-4</v>
      </c>
      <c r="FC492" s="240">
        <f t="shared" ca="1" si="1266"/>
        <v>-1.4259936700892475E-4</v>
      </c>
      <c r="FD492" s="240">
        <f t="shared" ca="1" si="1267"/>
        <v>1.3232964159105542E-4</v>
      </c>
      <c r="FE492" s="240">
        <f t="shared" ca="1" si="1268"/>
        <v>-1.2134281038001768E-4</v>
      </c>
      <c r="FF492" s="240">
        <f t="shared" ca="1" si="1269"/>
        <v>1.0969841196606275E-4</v>
      </c>
      <c r="FG492" s="240">
        <f t="shared" ca="1" si="1270"/>
        <v>-9.7459548353114994E-5</v>
      </c>
      <c r="FH492" s="240">
        <f t="shared" ca="1" si="1271"/>
        <v>8.4692543003491355E-5</v>
      </c>
      <c r="FI492" s="240">
        <f t="shared" ca="1" si="1272"/>
        <v>-7.1466581425348226E-5</v>
      </c>
      <c r="FJ492" s="240">
        <f t="shared" ca="1" si="1273"/>
        <v>5.7853336250409518E-5</v>
      </c>
      <c r="FK492" s="240">
        <f t="shared" ca="1" si="1274"/>
        <v>-4.3926578833743672E-5</v>
      </c>
      <c r="FL492" s="240">
        <f t="shared" ca="1" si="1275"/>
        <v>2.97617794804853E-5</v>
      </c>
      <c r="FM492" s="240">
        <f t="shared" ca="1" si="1276"/>
        <v>-1.5435698465583701E-5</v>
      </c>
      <c r="FN492" s="240">
        <f t="shared" ca="1" si="1277"/>
        <v>1.0259700633078096E-6</v>
      </c>
      <c r="FO492" s="240">
        <f t="shared" ca="1" si="1278"/>
        <v>1.3389318159633882E-5</v>
      </c>
      <c r="FP492" s="240">
        <f t="shared" ca="1" si="1279"/>
        <v>-2.773204850738297E-5</v>
      </c>
      <c r="FQ492" s="240">
        <f t="shared" ca="1" si="1280"/>
        <v>4.1924496481493274E-5</v>
      </c>
      <c r="FR492" s="240">
        <f t="shared" ca="1" si="1281"/>
        <v>-5.5889751976743616E-5</v>
      </c>
      <c r="FS492" s="240">
        <f t="shared" ca="1" si="1282"/>
        <v>6.9552136063575867E-5</v>
      </c>
      <c r="FT492" s="240">
        <f t="shared" ca="1" si="1283"/>
        <v>-8.283761109890048E-5</v>
      </c>
      <c r="FU492" s="240">
        <f t="shared" ca="1" si="1284"/>
        <v>9.5674181942412775E-5</v>
      </c>
      <c r="FV492" s="240">
        <f t="shared" ca="1" si="1285"/>
        <v>-1.0799228610451762E-4</v>
      </c>
      <c r="FW492" s="240">
        <f t="shared" ca="1" si="1286"/>
        <v>1.1972517071148778E-4</v>
      </c>
      <c r="FX492" s="240">
        <f t="shared" ca="1" si="1287"/>
        <v>-1.3080925424508686E-4</v>
      </c>
      <c r="FY492" s="240">
        <f t="shared" ca="1" si="1288"/>
        <v>1.4118447109625807E-4</v>
      </c>
      <c r="FZ492" s="240">
        <f t="shared" ca="1" si="1289"/>
        <v>-1.5079459706596659E-4</v>
      </c>
      <c r="GA492" s="240">
        <f t="shared" ca="1" si="1290"/>
        <v>1.5958755404893611E-4</v>
      </c>
      <c r="GB492" s="240">
        <f t="shared" ca="1" si="1291"/>
        <v>-1.6751569224943114E-4</v>
      </c>
      <c r="GC492" s="240">
        <f t="shared" ca="1" si="1292"/>
        <v>1.7453604839962853E-4</v>
      </c>
      <c r="GD492" s="240">
        <f t="shared" ca="1" si="1293"/>
        <v>-1.8061057858128834E-4</v>
      </c>
      <c r="GE492" s="240">
        <f t="shared" ca="1" si="1294"/>
        <v>1.8570636438905002E-4</v>
      </c>
      <c r="GF492" s="240">
        <f t="shared" ca="1" si="1295"/>
        <v>-1.8979579131809342E-4</v>
      </c>
      <c r="GG492" s="240">
        <f t="shared" ca="1" si="1296"/>
        <v>1.9285669840957999E-4</v>
      </c>
      <c r="GH492" s="240">
        <f t="shared" ca="1" si="1297"/>
        <v>-1.9487249834277602E-4</v>
      </c>
      <c r="GI492" s="240">
        <f t="shared" ca="1" si="1298"/>
        <v>1.9583226732318928E-4</v>
      </c>
      <c r="GJ492" s="240">
        <f t="shared" ca="1" si="1299"/>
        <v>-1.9573080427955802E-4</v>
      </c>
      <c r="GK492" s="240">
        <f t="shared" ca="1" si="1300"/>
        <v>1.9456865904890675E-4</v>
      </c>
      <c r="GL492" s="240">
        <f t="shared" ca="1" si="1301"/>
        <v>-1.9235212939692741E-4</v>
      </c>
      <c r="GM492" s="240">
        <f t="shared" ca="1" si="1302"/>
        <v>1.8909322688985685E-4</v>
      </c>
      <c r="GN492" s="240">
        <f t="shared" ca="1" si="1303"/>
        <v>-1.8480961180273808E-4</v>
      </c>
      <c r="GO492" s="240">
        <f t="shared" ca="1" si="1304"/>
        <v>1.7952449741687188E-4</v>
      </c>
      <c r="GP492" s="240">
        <f t="shared" ca="1" si="1305"/>
        <v>-1.7326652422503138E-4</v>
      </c>
      <c r="GQ492" s="240">
        <f t="shared" ca="1" si="1306"/>
        <v>1.6606960472615034E-4</v>
      </c>
      <c r="GR492" s="240">
        <f t="shared" ca="1" si="1307"/>
        <v>-1.5797273965053994E-4</v>
      </c>
      <c r="GS492" s="240">
        <f t="shared" ca="1" si="1308"/>
        <v>1.4901980661160348E-4</v>
      </c>
      <c r="GT492" s="240">
        <f t="shared" ca="1" si="1309"/>
        <v>-1.3925932232917274E-4</v>
      </c>
      <c r="GU492" s="240">
        <f t="shared" ca="1" si="1310"/>
        <v>1.2874417971324805E-4</v>
      </c>
      <c r="GV492" s="240">
        <f t="shared" ca="1" si="1311"/>
        <v>-1.1753136123272462E-4</v>
      </c>
      <c r="GW492" s="240">
        <f t="shared" ca="1" si="1312"/>
        <v>1.0568163012245635E-4</v>
      </c>
      <c r="GX492" s="240">
        <f t="shared" ca="1" si="1313"/>
        <v>-9.3259201102021479E-5</v>
      </c>
      <c r="GY492" s="240">
        <f t="shared" ca="1" si="1314"/>
        <v>8.03313923905732E-5</v>
      </c>
      <c r="GZ492" s="240">
        <f t="shared" ca="1" si="1315"/>
        <v>-6.6968260903657904E-5</v>
      </c>
      <c r="HA492" s="240">
        <f t="shared" ca="1" si="1316"/>
        <v>5.3242222608600325E-5</v>
      </c>
      <c r="HB492" s="240">
        <f t="shared" ca="1" si="1317"/>
        <v>-3.9227660096181229E-5</v>
      </c>
      <c r="HC492" s="240">
        <f t="shared" ca="1" si="1318"/>
        <v>2.50005194949138E-5</v>
      </c>
      <c r="HD492" s="240">
        <f t="shared" ca="1" si="1319"/>
        <v>-1.0637898912392967E-5</v>
      </c>
      <c r="HE492" s="240">
        <f t="shared" ca="1" si="1320"/>
        <v>-3.7823693660517542E-6</v>
      </c>
      <c r="HF492" s="240">
        <f t="shared" ca="1" si="1321"/>
        <v>1.8182140657165246E-5</v>
      </c>
      <c r="HG492" s="240">
        <f t="shared" ca="1" si="1322"/>
        <v>-3.2483381352709299E-5</v>
      </c>
      <c r="HH492" s="240">
        <f t="shared" ca="1" si="1323"/>
        <v>4.6608591790257842E-5</v>
      </c>
      <c r="HI492" s="240">
        <f t="shared" ca="1" si="1324"/>
        <v>-6.0481226230604616E-5</v>
      </c>
      <c r="HJ492" s="240">
        <f t="shared" ca="1" si="1325"/>
        <v>7.402610766575603E-5</v>
      </c>
      <c r="HK492" s="240">
        <f t="shared" ca="1" si="1326"/>
        <v>-8.7169835209651011E-5</v>
      </c>
      <c r="HL492" s="240">
        <f t="shared" ca="1" si="1327"/>
        <v>9.9841181863941395E-5</v>
      </c>
      <c r="HM492" s="240">
        <f t="shared" ca="1" si="1328"/>
        <v>-1.1197148050318985E-4</v>
      </c>
      <c r="HN492" s="240">
        <f t="shared" ca="1" si="1329"/>
        <v>1.2349499598808943E-4</v>
      </c>
      <c r="HO492" s="240">
        <f t="shared" ca="1" si="1330"/>
        <v>-1.3434928138979991E-4</v>
      </c>
      <c r="HP492" s="240">
        <f t="shared" ca="1" si="1331"/>
        <v>1.4447551639528572E-4</v>
      </c>
      <c r="HQ492" s="240">
        <f t="shared" ca="1" si="1332"/>
        <v>-1.5381882605968865E-4</v>
      </c>
      <c r="HR492" s="240">
        <f t="shared" ca="1" si="1333"/>
        <v>1.6232857817842096E-4</v>
      </c>
      <c r="HS492" s="240">
        <f t="shared" ca="1" si="1334"/>
        <v>-1.6995865766741779E-4</v>
      </c>
      <c r="HT492" s="240">
        <f t="shared" ca="1" si="1335"/>
        <v>1.7666771646485195E-4</v>
      </c>
      <c r="HU492" s="240">
        <f t="shared" ca="1" si="1336"/>
        <v>-1.8241939759980981E-4</v>
      </c>
      <c r="HV492" s="240">
        <f t="shared" ca="1" si="1337"/>
        <v>1.8718253221388029E-4</v>
      </c>
      <c r="HW492" s="240">
        <f t="shared" ca="1" si="1338"/>
        <v>-1.9093130846789931E-4</v>
      </c>
      <c r="HX492" s="240">
        <f t="shared" ca="1" si="1339"/>
        <v>1.9364541141854254E-4</v>
      </c>
      <c r="HY492" s="240">
        <f t="shared" ca="1" si="1340"/>
        <v>-1.9531013310676525E-4</v>
      </c>
      <c r="HZ492" s="240">
        <f t="shared" ca="1" si="1341"/>
        <v>1.9591645226149789E-4</v>
      </c>
      <c r="IA492" s="240">
        <f t="shared" ca="1" si="1342"/>
        <v>-1.9546108318671134E-4</v>
      </c>
      <c r="IB492" s="240">
        <f t="shared" ca="1" si="1343"/>
        <v>1.9394649356687627E-4</v>
      </c>
      <c r="IC492" s="240">
        <f t="shared" ca="1" si="1344"/>
        <v>-1.9138089109437052E-4</v>
      </c>
      <c r="ID492" s="240">
        <f t="shared" ca="1" si="1345"/>
        <v>1.8777817899128313E-4</v>
      </c>
      <c r="IE492" s="240">
        <f t="shared" ca="1" si="1346"/>
        <v>-1.2436738955904074E-4</v>
      </c>
      <c r="IF492" s="240">
        <f t="shared" ca="1" si="1347"/>
        <v>1.7754503391739497E-4</v>
      </c>
      <c r="IG492" s="240">
        <f t="shared" ca="1" si="1348"/>
        <v>-1.7097005524638402E-4</v>
      </c>
      <c r="IH492" s="240">
        <f t="shared" ca="1" si="1349"/>
        <v>1.6346857503269987E-4</v>
      </c>
      <c r="II492" s="240">
        <f t="shared" ca="1" si="1350"/>
        <v>-1.5508124444756842E-4</v>
      </c>
      <c r="IJ492" s="240">
        <f t="shared" ca="1" si="1351"/>
        <v>1.4585351516213066E-4</v>
      </c>
      <c r="IK492" s="240">
        <f t="shared" ca="1" si="1352"/>
        <v>-1.3583539304089912E-4</v>
      </c>
      <c r="IL492" s="240">
        <f t="shared" ca="1" si="1353"/>
        <v>1.2508116715562783E-4</v>
      </c>
      <c r="IM492" s="240">
        <f t="shared" ca="1" si="1354"/>
        <v>-1.136491155881966E-4</v>
      </c>
      <c r="IN492" s="240">
        <f t="shared" ca="1" si="1355"/>
        <v>1.0160118961653613E-4</v>
      </c>
      <c r="IO492" s="240">
        <f t="shared" ca="1" si="1356"/>
        <v>-8.9002677995350698E-5</v>
      </c>
      <c r="IP492" s="240">
        <f t="shared" ca="1" si="1357"/>
        <v>7.5921853150683489E-5</v>
      </c>
      <c r="IQ492" s="240">
        <f t="shared" ca="1" si="1358"/>
        <v>-6.2429601205724698E-5</v>
      </c>
      <c r="IR492" s="240">
        <f t="shared" ca="1" si="1359"/>
        <v>4.8599037842768063E-5</v>
      </c>
      <c r="IS492" s="240">
        <f t="shared" ca="1" si="1360"/>
        <v>-3.4505112082971724E-5</v>
      </c>
      <c r="IT492" s="240">
        <f t="shared" ca="1" si="1361"/>
        <v>2.0224200131206097E-5</v>
      </c>
      <c r="IU492" s="240">
        <f t="shared" ca="1" si="1362"/>
        <v>-5.8336914866518702E-6</v>
      </c>
      <c r="IV492" s="240">
        <f t="shared" ca="1" si="1363"/>
        <v>-8.5884304375148478E-6</v>
      </c>
      <c r="IW492" s="240">
        <f t="shared" ca="1" si="1364"/>
        <v>2.2964010913016576E-5</v>
      </c>
      <c r="IX492" s="240">
        <f t="shared" ca="1" si="1365"/>
        <v>-3.7215147423718668E-5</v>
      </c>
      <c r="IY492" s="240">
        <f t="shared" ca="1" si="1366"/>
        <v>5.1264611826135337E-5</v>
      </c>
      <c r="IZ492" s="240">
        <f t="shared" ca="1" si="1367"/>
        <v>-6.5036268855344216E-5</v>
      </c>
      <c r="JA492" s="240">
        <f t="shared" ca="1" si="1368"/>
        <v>7.8455488708713411E-5</v>
      </c>
      <c r="JB492" s="240">
        <f t="shared" ca="1" si="1369"/>
        <v>-9.1449551471181259E-5</v>
      </c>
    </row>
    <row r="493" spans="2:262">
      <c r="B493" s="248">
        <v>132</v>
      </c>
      <c r="C493" s="247">
        <f t="shared" si="1370"/>
        <v>2.5781250000000019E-3</v>
      </c>
      <c r="D493" s="244">
        <f t="shared" ca="1" si="1113"/>
        <v>11.6178764904316</v>
      </c>
      <c r="E493" s="243">
        <f ca="1">EH361</f>
        <v>-0.38212350956840041</v>
      </c>
      <c r="F493" s="242">
        <v>132</v>
      </c>
      <c r="G493" s="240">
        <f t="shared" ca="1" si="1114"/>
        <v>1.0716007696091599E-4</v>
      </c>
      <c r="H493" s="240">
        <f t="shared" ca="1" si="1115"/>
        <v>-1.1761462395779592E-4</v>
      </c>
      <c r="I493" s="240">
        <f t="shared" ca="1" si="1116"/>
        <v>1.2693647783126874E-4</v>
      </c>
      <c r="J493" s="240">
        <f t="shared" ca="1" si="1117"/>
        <v>-1.3503586403268913E-4</v>
      </c>
      <c r="K493" s="240">
        <f t="shared" ca="1" si="1118"/>
        <v>1.4183478104536274E-4</v>
      </c>
      <c r="L493" s="240">
        <f t="shared" ca="1" si="1119"/>
        <v>-1.4726775158179116E-4</v>
      </c>
      <c r="M493" s="240">
        <f t="shared" ca="1" si="1120"/>
        <v>1.5128245316574493E-4</v>
      </c>
      <c r="N493" s="240">
        <f t="shared" ca="1" si="1121"/>
        <v>-1.5384022202631146E-4</v>
      </c>
      <c r="O493" s="240">
        <f t="shared" ca="1" si="1122"/>
        <v>1.5491642545114475E-4</v>
      </c>
      <c r="P493" s="240">
        <f t="shared" ca="1" si="1123"/>
        <v>-1.5450069901295108E-4</v>
      </c>
      <c r="Q493" s="240">
        <f t="shared" ca="1" si="1124"/>
        <v>1.5259704638458934E-4</v>
      </c>
      <c r="R493" s="240">
        <f t="shared" ca="1" si="1125"/>
        <v>-1.4922380078151318E-4</v>
      </c>
      <c r="S493" s="240">
        <f t="shared" ca="1" si="1126"/>
        <v>1.4441344840288373E-4</v>
      </c>
      <c r="T493" s="240">
        <f t="shared" ca="1" si="1127"/>
        <v>-1.3821231557171337E-4</v>
      </c>
      <c r="U493" s="241">
        <f t="shared" ca="1" si="1128"/>
        <v>1.3068012258705025E-4</v>
      </c>
      <c r="V493" s="240">
        <f t="shared" ca="1" si="1129"/>
        <v>-1.2188940858485223E-4</v>
      </c>
      <c r="W493" s="240">
        <f t="shared" ca="1" si="1130"/>
        <v>1.1192483294645353E-4</v>
      </c>
      <c r="X493" s="240">
        <f t="shared" ca="1" si="1131"/>
        <v>-1.0088235998244309E-4</v>
      </c>
      <c r="Y493" s="240">
        <f t="shared" ca="1" si="1132"/>
        <v>8.8868334743894106E-5</v>
      </c>
      <c r="Z493" s="240">
        <f t="shared" ca="1" si="1133"/>
        <v>-7.5998458861387051E-5</v>
      </c>
      <c r="AA493" s="240">
        <f t="shared" ca="1" si="1134"/>
        <v>6.2396676275062118E-5</v>
      </c>
      <c r="AB493" s="240">
        <f t="shared" ca="1" si="1135"/>
        <v>-4.8193979586715486E-5</v>
      </c>
      <c r="AC493" s="240">
        <f t="shared" ca="1" si="1136"/>
        <v>3.3527148529439656E-5</v>
      </c>
      <c r="AD493" s="240">
        <f t="shared" ca="1" si="1137"/>
        <v>-1.8537432704021596E-5</v>
      </c>
      <c r="AE493" s="240">
        <f t="shared" ca="1" si="1138"/>
        <v>3.3691912680723315E-6</v>
      </c>
      <c r="AF493" s="240">
        <f t="shared" ca="1" si="1139"/>
        <v>1.1831497321575796E-5</v>
      </c>
      <c r="AG493" s="240">
        <f t="shared" ca="1" si="1140"/>
        <v>-2.69182421242628E-5</v>
      </c>
      <c r="AH493" s="240">
        <f t="shared" ca="1" si="1141"/>
        <v>4.1745749540285193E-5</v>
      </c>
      <c r="AI493" s="240">
        <f t="shared" ca="1" si="1142"/>
        <v>-5.6171222567686606E-5</v>
      </c>
      <c r="AJ493" s="240">
        <f t="shared" ca="1" si="1143"/>
        <v>7.0055736015447475E-5</v>
      </c>
      <c r="AK493" s="240">
        <f t="shared" ca="1" si="1144"/>
        <v>-8.3265574429018766E-5</v>
      </c>
      <c r="AL493" s="240">
        <f t="shared" ca="1" si="1145"/>
        <v>9.5673519843245548E-5</v>
      </c>
      <c r="AM493" s="240">
        <f t="shared" ca="1" si="1146"/>
        <v>-1.0716007696091587E-4</v>
      </c>
      <c r="AN493" s="240">
        <f t="shared" ca="1" si="1147"/>
        <v>1.1761462395779578E-4</v>
      </c>
      <c r="AO493" s="240">
        <f t="shared" ca="1" si="1148"/>
        <v>-1.2693647783126855E-4</v>
      </c>
      <c r="AP493" s="240">
        <f t="shared" ca="1" si="1149"/>
        <v>1.3503586403268897E-4</v>
      </c>
      <c r="AQ493" s="240">
        <f t="shared" ca="1" si="1150"/>
        <v>-1.418347810453625E-4</v>
      </c>
      <c r="AR493" s="240">
        <f t="shared" ca="1" si="1151"/>
        <v>1.4726775158179097E-4</v>
      </c>
      <c r="AS493" s="240">
        <f t="shared" ca="1" si="1152"/>
        <v>-1.5128245316574482E-4</v>
      </c>
      <c r="AT493" s="240">
        <f t="shared" ca="1" si="1153"/>
        <v>1.5384022202631165E-4</v>
      </c>
      <c r="AU493" s="240">
        <f t="shared" ca="1" si="1154"/>
        <v>-1.5491642545114481E-4</v>
      </c>
      <c r="AV493" s="240">
        <f t="shared" ca="1" si="1155"/>
        <v>1.54500699012951E-4</v>
      </c>
      <c r="AW493" s="240">
        <f t="shared" ca="1" si="1156"/>
        <v>-1.5259704638458918E-4</v>
      </c>
      <c r="AX493" s="240">
        <f t="shared" ca="1" si="1157"/>
        <v>1.4922380078151288E-4</v>
      </c>
      <c r="AY493" s="240">
        <f t="shared" ca="1" si="1158"/>
        <v>-1.4441344840288337E-4</v>
      </c>
      <c r="AZ493" s="240">
        <f t="shared" ca="1" si="1159"/>
        <v>1.3821231557171291E-4</v>
      </c>
      <c r="BA493" s="240">
        <f t="shared" ca="1" si="1160"/>
        <v>-1.3068012258704971E-4</v>
      </c>
      <c r="BB493" s="240">
        <f t="shared" ca="1" si="1161"/>
        <v>1.2188940858485159E-4</v>
      </c>
      <c r="BC493" s="240">
        <f t="shared" ca="1" si="1162"/>
        <v>-1.1192483294645283E-4</v>
      </c>
      <c r="BD493" s="240">
        <f t="shared" ca="1" si="1163"/>
        <v>1.0088235998244233E-4</v>
      </c>
      <c r="BE493" s="240">
        <f t="shared" ca="1" si="1164"/>
        <v>-8.8868334743893253E-5</v>
      </c>
      <c r="BF493" s="240">
        <f t="shared" ca="1" si="1165"/>
        <v>7.5998458861387119E-5</v>
      </c>
      <c r="BG493" s="240">
        <f t="shared" ca="1" si="1166"/>
        <v>-6.2396676275062213E-5</v>
      </c>
      <c r="BH493" s="240">
        <f t="shared" ca="1" si="1167"/>
        <v>4.8193979586715574E-5</v>
      </c>
      <c r="BI493" s="240">
        <f t="shared" ca="1" si="1168"/>
        <v>-3.352714852943973E-5</v>
      </c>
      <c r="BJ493" s="240">
        <f t="shared" ca="1" si="1169"/>
        <v>1.8537432704021677E-5</v>
      </c>
      <c r="BK493" s="240">
        <f t="shared" ca="1" si="1170"/>
        <v>-3.3691912680724128E-6</v>
      </c>
      <c r="BL493" s="240">
        <f t="shared" ca="1" si="1171"/>
        <v>-1.1831497321575728E-5</v>
      </c>
      <c r="BM493" s="240">
        <f t="shared" ca="1" si="1172"/>
        <v>2.6918242124262719E-5</v>
      </c>
      <c r="BN493" s="240">
        <f t="shared" ca="1" si="1173"/>
        <v>-4.1745749540285105E-5</v>
      </c>
      <c r="BO493" s="240">
        <f t="shared" ca="1" si="1174"/>
        <v>5.6171222567686532E-5</v>
      </c>
      <c r="BP493" s="240">
        <f t="shared" ca="1" si="1175"/>
        <v>-7.005573601544742E-5</v>
      </c>
      <c r="BQ493" s="240">
        <f t="shared" ca="1" si="1176"/>
        <v>8.3265574429018712E-5</v>
      </c>
      <c r="BR493" s="240">
        <f t="shared" ca="1" si="1177"/>
        <v>-9.567351984324548E-5</v>
      </c>
      <c r="BS493" s="240">
        <f t="shared" ca="1" si="1178"/>
        <v>1.0716007696091583E-4</v>
      </c>
      <c r="BT493" s="240">
        <f t="shared" ca="1" si="1179"/>
        <v>-1.1761462395779574E-4</v>
      </c>
      <c r="BU493" s="240">
        <f t="shared" ca="1" si="1180"/>
        <v>1.269364778312685E-4</v>
      </c>
      <c r="BV493" s="240">
        <f t="shared" ca="1" si="1181"/>
        <v>-1.3503586403268894E-4</v>
      </c>
      <c r="BW493" s="240">
        <f t="shared" ca="1" si="1182"/>
        <v>1.4183478104536247E-4</v>
      </c>
      <c r="BX493" s="240">
        <f t="shared" ca="1" si="1183"/>
        <v>-1.4726775158179097E-4</v>
      </c>
      <c r="BY493" s="240">
        <f t="shared" ca="1" si="1184"/>
        <v>1.5128245316574482E-4</v>
      </c>
      <c r="BZ493" s="240">
        <f t="shared" ca="1" si="1185"/>
        <v>-1.5384022202631138E-4</v>
      </c>
      <c r="CA493" s="240">
        <f t="shared" ca="1" si="1186"/>
        <v>1.5491642545114475E-4</v>
      </c>
      <c r="CB493" s="240">
        <f t="shared" ca="1" si="1187"/>
        <v>-1.5450069901295116E-4</v>
      </c>
      <c r="CC493" s="240">
        <f t="shared" ca="1" si="1188"/>
        <v>1.5259704638458956E-4</v>
      </c>
      <c r="CD493" s="240">
        <f t="shared" ca="1" si="1189"/>
        <v>-1.492238007815135E-4</v>
      </c>
      <c r="CE493" s="240">
        <f t="shared" ca="1" si="1190"/>
        <v>1.4441344840288419E-4</v>
      </c>
      <c r="CF493" s="240">
        <f t="shared" ca="1" si="1191"/>
        <v>-1.3821231557171391E-4</v>
      </c>
      <c r="CG493" s="240">
        <f t="shared" ca="1" si="1192"/>
        <v>1.3068012258705093E-4</v>
      </c>
      <c r="CH493" s="240">
        <f t="shared" ca="1" si="1193"/>
        <v>-1.2188940858485028E-4</v>
      </c>
      <c r="CI493" s="240">
        <f t="shared" ca="1" si="1194"/>
        <v>1.1192483294645135E-4</v>
      </c>
      <c r="CJ493" s="240">
        <f t="shared" ca="1" si="1195"/>
        <v>-1.0088235998244071E-4</v>
      </c>
      <c r="CK493" s="240">
        <f t="shared" ca="1" si="1196"/>
        <v>8.8868334743891518E-5</v>
      </c>
      <c r="CL493" s="240">
        <f t="shared" ca="1" si="1197"/>
        <v>-7.5998458861385249E-5</v>
      </c>
      <c r="CM493" s="240">
        <f t="shared" ca="1" si="1198"/>
        <v>6.2396676275060247E-5</v>
      </c>
      <c r="CN493" s="240">
        <f t="shared" ca="1" si="1199"/>
        <v>-4.8193979586713541E-5</v>
      </c>
      <c r="CO493" s="240">
        <f t="shared" ca="1" si="1200"/>
        <v>3.3527148529437643E-5</v>
      </c>
      <c r="CP493" s="240">
        <f t="shared" ca="1" si="1201"/>
        <v>-1.8537432704019576E-5</v>
      </c>
      <c r="CQ493" s="240">
        <f t="shared" ca="1" si="1202"/>
        <v>3.3691912680702715E-6</v>
      </c>
      <c r="CR493" s="240">
        <f t="shared" ca="1" si="1203"/>
        <v>1.1831497321577856E-5</v>
      </c>
      <c r="CS493" s="240">
        <f t="shared" ca="1" si="1204"/>
        <v>-2.6918242124264827E-5</v>
      </c>
      <c r="CT493" s="240">
        <f t="shared" ca="1" si="1205"/>
        <v>4.1745749540287151E-5</v>
      </c>
      <c r="CU493" s="240">
        <f t="shared" ca="1" si="1206"/>
        <v>-5.6171222567688517E-5</v>
      </c>
      <c r="CV493" s="240">
        <f t="shared" ca="1" si="1207"/>
        <v>7.0055736015449304E-5</v>
      </c>
      <c r="CW493" s="240">
        <f t="shared" ca="1" si="1208"/>
        <v>-8.3265574429020501E-5</v>
      </c>
      <c r="CX493" s="240">
        <f t="shared" ca="1" si="1209"/>
        <v>9.5673519843247161E-5</v>
      </c>
      <c r="CY493" s="240">
        <f t="shared" ca="1" si="1210"/>
        <v>-1.0716007696091737E-4</v>
      </c>
      <c r="CZ493" s="240">
        <f t="shared" ca="1" si="1211"/>
        <v>1.1761462395779709E-4</v>
      </c>
      <c r="DA493" s="240">
        <f t="shared" ca="1" si="1212"/>
        <v>-1.2693647783126972E-4</v>
      </c>
      <c r="DB493" s="240">
        <f t="shared" ca="1" si="1213"/>
        <v>1.3503586403268997E-4</v>
      </c>
      <c r="DC493" s="240">
        <f t="shared" ca="1" si="1214"/>
        <v>-1.4183478104536331E-4</v>
      </c>
      <c r="DD493" s="240">
        <f t="shared" ca="1" si="1215"/>
        <v>1.4726775158179162E-4</v>
      </c>
      <c r="DE493" s="240">
        <f t="shared" ca="1" si="1216"/>
        <v>-1.5128245316574525E-4</v>
      </c>
      <c r="DF493" s="240">
        <f t="shared" ca="1" si="1217"/>
        <v>1.5384022202631162E-4</v>
      </c>
      <c r="DG493" s="240">
        <f t="shared" ca="1" si="1218"/>
        <v>-1.5491642545114481E-4</v>
      </c>
      <c r="DH493" s="240">
        <f t="shared" ca="1" si="1219"/>
        <v>1.54500699012951E-4</v>
      </c>
      <c r="DI493" s="240">
        <f t="shared" ca="1" si="1220"/>
        <v>-1.5259704638458918E-4</v>
      </c>
      <c r="DJ493" s="240">
        <f t="shared" ca="1" si="1221"/>
        <v>1.4922380078151294E-4</v>
      </c>
      <c r="DK493" s="240">
        <f t="shared" ca="1" si="1222"/>
        <v>-1.4441344840288343E-4</v>
      </c>
      <c r="DL493" s="240">
        <f t="shared" ca="1" si="1223"/>
        <v>1.3821231557171296E-4</v>
      </c>
      <c r="DM493" s="240">
        <f t="shared" ca="1" si="1224"/>
        <v>-1.3068012258704979E-4</v>
      </c>
      <c r="DN493" s="240">
        <f t="shared" ca="1" si="1225"/>
        <v>1.2188940858485169E-4</v>
      </c>
      <c r="DO493" s="240">
        <f t="shared" ca="1" si="1226"/>
        <v>-1.1192483294645293E-4</v>
      </c>
      <c r="DP493" s="240">
        <f t="shared" ca="1" si="1227"/>
        <v>1.0088235998244243E-4</v>
      </c>
      <c r="DQ493" s="240">
        <f t="shared" ca="1" si="1228"/>
        <v>-8.8868334743893388E-5</v>
      </c>
      <c r="DR493" s="240">
        <f t="shared" ca="1" si="1229"/>
        <v>7.5998458861387255E-5</v>
      </c>
      <c r="DS493" s="240">
        <f t="shared" ca="1" si="1230"/>
        <v>-6.2396676275062348E-5</v>
      </c>
      <c r="DT493" s="240">
        <f t="shared" ca="1" si="1231"/>
        <v>4.8193979586715717E-5</v>
      </c>
      <c r="DU493" s="240">
        <f t="shared" ca="1" si="1232"/>
        <v>-3.3527148529439872E-5</v>
      </c>
      <c r="DV493" s="240">
        <f t="shared" ca="1" si="1233"/>
        <v>1.853743270402184E-5</v>
      </c>
      <c r="DW493" s="240">
        <f t="shared" ca="1" si="1234"/>
        <v>-3.3691912680725483E-6</v>
      </c>
      <c r="DX493" s="240">
        <f t="shared" ca="1" si="1235"/>
        <v>-1.1831497321575579E-5</v>
      </c>
      <c r="DY493" s="240">
        <f t="shared" ca="1" si="1236"/>
        <v>2.691824212426257E-5</v>
      </c>
      <c r="DZ493" s="240">
        <f t="shared" ca="1" si="1237"/>
        <v>-4.174574954028497E-5</v>
      </c>
      <c r="EA493" s="240">
        <f t="shared" ca="1" si="1238"/>
        <v>5.6171222567686389E-5</v>
      </c>
      <c r="EB493" s="240">
        <f t="shared" ca="1" si="1239"/>
        <v>-7.0055736015447271E-5</v>
      </c>
      <c r="EC493" s="240">
        <f t="shared" ca="1" si="1240"/>
        <v>8.3265574429018576E-5</v>
      </c>
      <c r="ED493" s="240">
        <f t="shared" ca="1" si="1241"/>
        <v>-9.5673519843245358E-5</v>
      </c>
      <c r="EE493" s="240">
        <f t="shared" ca="1" si="1242"/>
        <v>1.0716007696091572E-4</v>
      </c>
      <c r="EF493" s="240">
        <f t="shared" ca="1" si="1243"/>
        <v>-1.1761462395779562E-4</v>
      </c>
      <c r="EG493" s="240">
        <f t="shared" ca="1" si="1244"/>
        <v>1.2693647783126841E-4</v>
      </c>
      <c r="EH493" s="240">
        <f t="shared" ca="1" si="1245"/>
        <v>-1.3503586403268886E-4</v>
      </c>
      <c r="EI493" s="240">
        <f t="shared" ca="1" si="1246"/>
        <v>1.4183478104536242E-4</v>
      </c>
      <c r="EJ493" s="240">
        <f t="shared" ca="1" si="1247"/>
        <v>-1.4726775158179091E-4</v>
      </c>
      <c r="EK493" s="240">
        <f t="shared" ca="1" si="1248"/>
        <v>1.5128245316574476E-4</v>
      </c>
      <c r="EL493" s="240">
        <f t="shared" ca="1" si="1249"/>
        <v>-1.5384022202631135E-4</v>
      </c>
      <c r="EM493" s="240">
        <f t="shared" ca="1" si="1250"/>
        <v>1.5491642545114475E-4</v>
      </c>
      <c r="EN493" s="240">
        <f t="shared" ca="1" si="1251"/>
        <v>-1.5450069901295116E-4</v>
      </c>
      <c r="EO493" s="240">
        <f t="shared" ca="1" si="1252"/>
        <v>1.5259704638458959E-4</v>
      </c>
      <c r="EP493" s="240">
        <f t="shared" ca="1" si="1253"/>
        <v>-1.4922380078151353E-4</v>
      </c>
      <c r="EQ493" s="240">
        <f t="shared" ca="1" si="1254"/>
        <v>1.4441344840288424E-4</v>
      </c>
      <c r="ER493" s="240">
        <f t="shared" ca="1" si="1255"/>
        <v>-1.3821231557171399E-4</v>
      </c>
      <c r="ES493" s="240">
        <f t="shared" ca="1" si="1256"/>
        <v>1.3068012258705101E-4</v>
      </c>
      <c r="ET493" s="240">
        <f t="shared" ca="1" si="1257"/>
        <v>-1.218894085848531E-4</v>
      </c>
      <c r="EU493" s="240">
        <f t="shared" ca="1" si="1258"/>
        <v>1.1192483294645451E-4</v>
      </c>
      <c r="EV493" s="240">
        <f t="shared" ca="1" si="1259"/>
        <v>-1.0088235998244416E-4</v>
      </c>
      <c r="EW493" s="240">
        <f t="shared" ca="1" si="1260"/>
        <v>8.8868334743895258E-5</v>
      </c>
      <c r="EX493" s="240">
        <f t="shared" ca="1" si="1261"/>
        <v>-7.5998458861389233E-5</v>
      </c>
      <c r="EY493" s="240">
        <f t="shared" ca="1" si="1262"/>
        <v>6.2396676275064422E-5</v>
      </c>
      <c r="EZ493" s="240">
        <f t="shared" ca="1" si="1263"/>
        <v>-4.8193979586717871E-5</v>
      </c>
      <c r="FA493" s="240">
        <f t="shared" ca="1" si="1264"/>
        <v>3.3527148529442095E-5</v>
      </c>
      <c r="FB493" s="240">
        <f t="shared" ca="1" si="1265"/>
        <v>-1.8537432704024089E-5</v>
      </c>
      <c r="FC493" s="240">
        <f t="shared" ca="1" si="1266"/>
        <v>3.3691912680748251E-6</v>
      </c>
      <c r="FD493" s="240">
        <f t="shared" ca="1" si="1267"/>
        <v>1.1831497321573289E-5</v>
      </c>
      <c r="FE493" s="240">
        <f t="shared" ca="1" si="1268"/>
        <v>-2.6918242124260341E-5</v>
      </c>
      <c r="FF493" s="240">
        <f t="shared" ca="1" si="1269"/>
        <v>4.1745749540282767E-5</v>
      </c>
      <c r="FG493" s="240">
        <f t="shared" ca="1" si="1270"/>
        <v>-5.6171222567684268E-5</v>
      </c>
      <c r="FH493" s="240">
        <f t="shared" ca="1" si="1271"/>
        <v>7.0055736015445252E-5</v>
      </c>
      <c r="FI493" s="240">
        <f t="shared" ca="1" si="1272"/>
        <v>-8.3265574429016652E-5</v>
      </c>
      <c r="FJ493" s="240">
        <f t="shared" ca="1" si="1273"/>
        <v>9.5673519843250495E-5</v>
      </c>
      <c r="FK493" s="240">
        <f t="shared" ca="1" si="1274"/>
        <v>-1.0716007696091407E-4</v>
      </c>
      <c r="FL493" s="240">
        <f t="shared" ca="1" si="1275"/>
        <v>1.1761462395779987E-4</v>
      </c>
      <c r="FM493" s="240">
        <f t="shared" ca="1" si="1276"/>
        <v>-1.2693647783126711E-4</v>
      </c>
      <c r="FN493" s="240">
        <f t="shared" ca="1" si="1277"/>
        <v>1.3503586403269206E-4</v>
      </c>
      <c r="FO493" s="240">
        <f t="shared" ca="1" si="1278"/>
        <v>-1.4183478104536149E-4</v>
      </c>
      <c r="FP493" s="240">
        <f t="shared" ca="1" si="1279"/>
        <v>1.4726775158179292E-4</v>
      </c>
      <c r="FQ493" s="240">
        <f t="shared" ca="1" si="1280"/>
        <v>-1.5128245316574427E-4</v>
      </c>
      <c r="FR493" s="240">
        <f t="shared" ca="1" si="1281"/>
        <v>1.5384022202631213E-4</v>
      </c>
      <c r="FS493" s="240">
        <f t="shared" ca="1" si="1282"/>
        <v>-1.549164254511447E-4</v>
      </c>
      <c r="FT493" s="240">
        <f t="shared" ca="1" si="1283"/>
        <v>1.5450069901295067E-4</v>
      </c>
      <c r="FU493" s="240">
        <f t="shared" ca="1" si="1284"/>
        <v>-1.5259704638458999E-4</v>
      </c>
      <c r="FV493" s="240">
        <f t="shared" ca="1" si="1285"/>
        <v>1.492238007815118E-4</v>
      </c>
      <c r="FW493" s="240">
        <f t="shared" ca="1" si="1286"/>
        <v>-1.4441344840288505E-4</v>
      </c>
      <c r="FX493" s="240">
        <f t="shared" ca="1" si="1287"/>
        <v>1.3821231557171104E-4</v>
      </c>
      <c r="FY493" s="240">
        <f t="shared" ca="1" si="1288"/>
        <v>-1.3068012258705223E-4</v>
      </c>
      <c r="FZ493" s="240">
        <f t="shared" ca="1" si="1289"/>
        <v>1.2188940858484906E-4</v>
      </c>
      <c r="GA493" s="240">
        <f t="shared" ca="1" si="1290"/>
        <v>-1.1192483294645608E-4</v>
      </c>
      <c r="GB493" s="240">
        <f t="shared" ca="1" si="1291"/>
        <v>1.008823599824392E-4</v>
      </c>
      <c r="GC493" s="240">
        <f t="shared" ca="1" si="1292"/>
        <v>-8.8868334743897129E-5</v>
      </c>
      <c r="GD493" s="240">
        <f t="shared" ca="1" si="1293"/>
        <v>7.5998458861383528E-5</v>
      </c>
      <c r="GE493" s="240">
        <f t="shared" ca="1" si="1294"/>
        <v>-6.2396676275066522E-5</v>
      </c>
      <c r="GF493" s="240">
        <f t="shared" ca="1" si="1295"/>
        <v>4.8193979586711671E-5</v>
      </c>
      <c r="GG493" s="240">
        <f t="shared" ca="1" si="1296"/>
        <v>-3.3527148529444304E-5</v>
      </c>
      <c r="GH493" s="240">
        <f t="shared" ca="1" si="1297"/>
        <v>1.8537432704017611E-5</v>
      </c>
      <c r="GI493" s="240">
        <f t="shared" ca="1" si="1298"/>
        <v>-3.3691912680770884E-6</v>
      </c>
      <c r="GJ493" s="240">
        <f t="shared" ca="1" si="1299"/>
        <v>-1.1831497321579808E-5</v>
      </c>
      <c r="GK493" s="240">
        <f t="shared" ca="1" si="1300"/>
        <v>2.6918242124258077E-5</v>
      </c>
      <c r="GL493" s="240">
        <f t="shared" ca="1" si="1301"/>
        <v>-4.1745749540289062E-5</v>
      </c>
      <c r="GM493" s="240">
        <f t="shared" ca="1" si="1302"/>
        <v>5.6171222567682147E-5</v>
      </c>
      <c r="GN493" s="240">
        <f t="shared" ca="1" si="1303"/>
        <v>-7.005573601545108E-5</v>
      </c>
      <c r="GO493" s="240">
        <f t="shared" ca="1" si="1304"/>
        <v>8.3265574429014727E-5</v>
      </c>
      <c r="GP493" s="240">
        <f t="shared" ca="1" si="1305"/>
        <v>-9.5673519843248706E-5</v>
      </c>
      <c r="GQ493" s="240">
        <f t="shared" ca="1" si="1306"/>
        <v>1.0716007696091243E-4</v>
      </c>
      <c r="GR493" s="240">
        <f t="shared" ca="1" si="1307"/>
        <v>-1.176146239577984E-4</v>
      </c>
      <c r="GS493" s="240">
        <f t="shared" ca="1" si="1308"/>
        <v>1.2693647783126579E-4</v>
      </c>
      <c r="GT493" s="240">
        <f t="shared" ca="1" si="1309"/>
        <v>-1.3503586403269095E-4</v>
      </c>
      <c r="GU493" s="240">
        <f t="shared" ca="1" si="1310"/>
        <v>1.4183478104536057E-4</v>
      </c>
      <c r="GV493" s="240">
        <f t="shared" ca="1" si="1311"/>
        <v>-1.4726775158179222E-4</v>
      </c>
      <c r="GW493" s="240">
        <f t="shared" ca="1" si="1312"/>
        <v>1.5128245316574376E-4</v>
      </c>
      <c r="GX493" s="240">
        <f t="shared" ca="1" si="1313"/>
        <v>-1.5384022202631186E-4</v>
      </c>
      <c r="GY493" s="240">
        <f t="shared" ca="1" si="1314"/>
        <v>1.5491642545114464E-4</v>
      </c>
      <c r="GZ493" s="240">
        <f t="shared" ca="1" si="1315"/>
        <v>-1.5450069901295084E-4</v>
      </c>
      <c r="HA493" s="240">
        <f t="shared" ca="1" si="1316"/>
        <v>1.5259704638459037E-4</v>
      </c>
      <c r="HB493" s="240">
        <f t="shared" ca="1" si="1317"/>
        <v>-1.4922380078151239E-4</v>
      </c>
      <c r="HC493" s="240">
        <f t="shared" ca="1" si="1318"/>
        <v>1.444134484028859E-4</v>
      </c>
      <c r="HD493" s="240">
        <f t="shared" ca="1" si="1319"/>
        <v>-1.3821231557171207E-4</v>
      </c>
      <c r="HE493" s="240">
        <f t="shared" ca="1" si="1320"/>
        <v>1.3068012258705345E-4</v>
      </c>
      <c r="HF493" s="240">
        <f t="shared" ca="1" si="1321"/>
        <v>-1.2188940858485047E-4</v>
      </c>
      <c r="HG493" s="240">
        <f t="shared" ca="1" si="1322"/>
        <v>1.1192483294645766E-4</v>
      </c>
      <c r="HH493" s="240">
        <f t="shared" ca="1" si="1323"/>
        <v>-1.0088235998244094E-4</v>
      </c>
      <c r="HI493" s="240">
        <f t="shared" ca="1" si="1324"/>
        <v>8.8868334743898985E-5</v>
      </c>
      <c r="HJ493" s="240">
        <f t="shared" ca="1" si="1325"/>
        <v>-7.599845886138552E-5</v>
      </c>
      <c r="HK493" s="240">
        <f t="shared" ca="1" si="1326"/>
        <v>6.2396676275068596E-5</v>
      </c>
      <c r="HL493" s="240">
        <f t="shared" ca="1" si="1327"/>
        <v>-4.8193979586713826E-5</v>
      </c>
      <c r="HM493" s="240">
        <f t="shared" ca="1" si="1328"/>
        <v>3.3527148529446533E-5</v>
      </c>
      <c r="HN493" s="240">
        <f t="shared" ca="1" si="1329"/>
        <v>-1.8537432704019875E-5</v>
      </c>
      <c r="HO493" s="240">
        <f t="shared" ca="1" si="1330"/>
        <v>3.3691912680793652E-6</v>
      </c>
      <c r="HP493" s="240">
        <f t="shared" ca="1" si="1331"/>
        <v>1.1831497321577544E-5</v>
      </c>
      <c r="HQ493" s="240">
        <f t="shared" ca="1" si="1332"/>
        <v>-2.6918242124255855E-5</v>
      </c>
      <c r="HR493" s="240">
        <f t="shared" ca="1" si="1333"/>
        <v>4.1745749540286867E-5</v>
      </c>
      <c r="HS493" s="240">
        <f t="shared" ca="1" si="1334"/>
        <v>-5.6171222567680026E-5</v>
      </c>
      <c r="HT493" s="240">
        <f t="shared" ca="1" si="1335"/>
        <v>7.0055736015449047E-5</v>
      </c>
      <c r="HU493" s="240">
        <f t="shared" ca="1" si="1336"/>
        <v>-8.3265574429012803E-5</v>
      </c>
      <c r="HV493" s="240">
        <f t="shared" ca="1" si="1337"/>
        <v>9.5673519843246917E-5</v>
      </c>
      <c r="HW493" s="240">
        <f t="shared" ca="1" si="1338"/>
        <v>-1.0716007696091079E-4</v>
      </c>
      <c r="HX493" s="240">
        <f t="shared" ca="1" si="1339"/>
        <v>1.176146239577969E-4</v>
      </c>
      <c r="HY493" s="240">
        <f t="shared" ca="1" si="1340"/>
        <v>-1.2693647783126448E-4</v>
      </c>
      <c r="HZ493" s="240">
        <f t="shared" ca="1" si="1341"/>
        <v>1.3503586403268983E-4</v>
      </c>
      <c r="IA493" s="240">
        <f t="shared" ca="1" si="1342"/>
        <v>-1.4183478104535965E-4</v>
      </c>
      <c r="IB493" s="240">
        <f t="shared" ca="1" si="1343"/>
        <v>1.4726775158179151E-4</v>
      </c>
      <c r="IC493" s="240">
        <f t="shared" ca="1" si="1344"/>
        <v>-1.5128245316574327E-4</v>
      </c>
      <c r="ID493" s="240">
        <f t="shared" ca="1" si="1345"/>
        <v>1.5384022202631159E-4</v>
      </c>
      <c r="IE493" s="240">
        <f t="shared" ca="1" si="1346"/>
        <v>-4.8747387194901859E-5</v>
      </c>
      <c r="IF493" s="240">
        <f t="shared" ca="1" si="1347"/>
        <v>1.5450069901295103E-4</v>
      </c>
      <c r="IG493" s="240">
        <f t="shared" ca="1" si="1348"/>
        <v>-1.5259704638459078E-4</v>
      </c>
      <c r="IH493" s="240">
        <f t="shared" ca="1" si="1349"/>
        <v>1.4922380078151302E-4</v>
      </c>
      <c r="II493" s="240">
        <f t="shared" ca="1" si="1350"/>
        <v>-1.4441344840288671E-4</v>
      </c>
      <c r="IJ493" s="240">
        <f t="shared" ca="1" si="1351"/>
        <v>1.382123155717131E-4</v>
      </c>
      <c r="IK493" s="240">
        <f t="shared" ca="1" si="1352"/>
        <v>-1.3068012258705467E-4</v>
      </c>
      <c r="IL493" s="240">
        <f t="shared" ca="1" si="1353"/>
        <v>1.2188940858485188E-4</v>
      </c>
      <c r="IM493" s="240">
        <f t="shared" ca="1" si="1354"/>
        <v>-1.1192483294645924E-4</v>
      </c>
      <c r="IN493" s="240">
        <f t="shared" ca="1" si="1355"/>
        <v>1.0088235998244267E-4</v>
      </c>
      <c r="IO493" s="240">
        <f t="shared" ca="1" si="1356"/>
        <v>-8.8868334743900856E-5</v>
      </c>
      <c r="IP493" s="240">
        <f t="shared" ca="1" si="1357"/>
        <v>7.5998458861387512E-5</v>
      </c>
      <c r="IQ493" s="240">
        <f t="shared" ca="1" si="1358"/>
        <v>-6.2396676275070683E-5</v>
      </c>
      <c r="IR493" s="240">
        <f t="shared" ca="1" si="1359"/>
        <v>4.8193979586716008E-5</v>
      </c>
      <c r="IS493" s="240">
        <f t="shared" ca="1" si="1360"/>
        <v>-3.3527148529448756E-5</v>
      </c>
      <c r="IT493" s="240">
        <f t="shared" ca="1" si="1361"/>
        <v>1.8537432704022138E-5</v>
      </c>
      <c r="IU493" s="240">
        <f t="shared" ca="1" si="1362"/>
        <v>-3.3691912680816556E-6</v>
      </c>
      <c r="IV493" s="240">
        <f t="shared" ca="1" si="1363"/>
        <v>-1.1831497321575268E-5</v>
      </c>
      <c r="IW493" s="240">
        <f t="shared" ca="1" si="1364"/>
        <v>2.6918242124253605E-5</v>
      </c>
      <c r="IX493" s="240">
        <f t="shared" ca="1" si="1365"/>
        <v>-4.1745749540284665E-5</v>
      </c>
      <c r="IY493" s="240">
        <f t="shared" ca="1" si="1366"/>
        <v>5.6171222567677905E-5</v>
      </c>
      <c r="IZ493" s="240">
        <f t="shared" ca="1" si="1367"/>
        <v>-7.0055736015447014E-5</v>
      </c>
      <c r="JA493" s="240">
        <f t="shared" ca="1" si="1368"/>
        <v>8.3265574429010892E-5</v>
      </c>
      <c r="JB493" s="240">
        <f t="shared" ca="1" si="1369"/>
        <v>-9.5673519843245128E-5</v>
      </c>
    </row>
    <row r="494" spans="2:262">
      <c r="B494" s="248">
        <v>133</v>
      </c>
      <c r="C494" s="247">
        <f t="shared" si="1370"/>
        <v>2.5976562500000019E-3</v>
      </c>
      <c r="D494" s="244">
        <f t="shared" ca="1" si="1113"/>
        <v>11.618982961081288</v>
      </c>
      <c r="E494" s="243">
        <f ca="1">EI361</f>
        <v>-0.38101703891871136</v>
      </c>
      <c r="F494" s="242">
        <v>133</v>
      </c>
      <c r="G494" s="240">
        <f t="shared" ca="1" si="1114"/>
        <v>1.9766853588440859E-4</v>
      </c>
      <c r="H494" s="240">
        <f t="shared" ca="1" si="1115"/>
        <v>-2.1432731428353273E-4</v>
      </c>
      <c r="I494" s="240">
        <f t="shared" ca="1" si="1116"/>
        <v>2.2776241037941535E-4</v>
      </c>
      <c r="J494" s="240">
        <f t="shared" ca="1" si="1117"/>
        <v>-2.3777174782135243E-4</v>
      </c>
      <c r="K494" s="240">
        <f t="shared" ca="1" si="1118"/>
        <v>2.4420477685750008E-4</v>
      </c>
      <c r="L494" s="240">
        <f t="shared" ca="1" si="1119"/>
        <v>-2.4696473874327452E-4</v>
      </c>
      <c r="M494" s="240">
        <f t="shared" ca="1" si="1120"/>
        <v>2.4601012108293411E-4</v>
      </c>
      <c r="N494" s="240">
        <f t="shared" ca="1" si="1121"/>
        <v>-2.4135528221465104E-4</v>
      </c>
      <c r="O494" s="240">
        <f t="shared" ca="1" si="1122"/>
        <v>2.3307023524774033E-4</v>
      </c>
      <c r="P494" s="240">
        <f t="shared" ca="1" si="1123"/>
        <v>-2.2127959500032698E-4</v>
      </c>
      <c r="Q494" s="240">
        <f t="shared" ca="1" si="1124"/>
        <v>2.0616070367649071E-4</v>
      </c>
      <c r="R494" s="240">
        <f t="shared" ca="1" si="1125"/>
        <v>-1.8794096347444613E-4</v>
      </c>
      <c r="S494" s="240">
        <f t="shared" ca="1" si="1126"/>
        <v>1.6689441624581115E-4</v>
      </c>
      <c r="T494" s="240">
        <f t="shared" ca="1" si="1127"/>
        <v>-1.4333762165108583E-4</v>
      </c>
      <c r="U494" s="241">
        <f t="shared" ca="1" si="1128"/>
        <v>1.1762489580770163E-4</v>
      </c>
      <c r="V494" s="240">
        <f t="shared" ca="1" si="1129"/>
        <v>-9.0142982045811619E-5</v>
      </c>
      <c r="W494" s="240">
        <f t="shared" ca="1" si="1130"/>
        <v>6.1305233928632253E-5</v>
      </c>
      <c r="X494" s="240">
        <f t="shared" ca="1" si="1131"/>
        <v>-3.1545398030098109E-5</v>
      </c>
      <c r="Y494" s="240">
        <f t="shared" ca="1" si="1132"/>
        <v>1.3110899826516617E-6</v>
      </c>
      <c r="Z494" s="240">
        <f t="shared" ca="1" si="1133"/>
        <v>2.8942938078499775E-5</v>
      </c>
      <c r="AA494" s="240">
        <f t="shared" ca="1" si="1134"/>
        <v>-5.8761637410789137E-5</v>
      </c>
      <c r="AB494" s="240">
        <f t="shared" ca="1" si="1135"/>
        <v>8.7696507020936475E-5</v>
      </c>
      <c r="AC494" s="240">
        <f t="shared" ca="1" si="1136"/>
        <v>-1.1531233953735083E-4</v>
      </c>
      <c r="AD494" s="240">
        <f t="shared" ca="1" si="1137"/>
        <v>1.4119376713410349E-4</v>
      </c>
      <c r="AE494" s="240">
        <f t="shared" ca="1" si="1138"/>
        <v>-1.6495150904963641E-4</v>
      </c>
      <c r="AF494" s="240">
        <f t="shared" ca="1" si="1139"/>
        <v>1.8622822673177252E-4</v>
      </c>
      <c r="AG494" s="240">
        <f t="shared" ca="1" si="1140"/>
        <v>-2.0470389854214876E-4</v>
      </c>
      <c r="AH494" s="240">
        <f t="shared" ca="1" si="1141"/>
        <v>2.201006331795341E-4</v>
      </c>
      <c r="AI494" s="240">
        <f t="shared" ca="1" si="1142"/>
        <v>-2.321868494236607E-4</v>
      </c>
      <c r="AJ494" s="240">
        <f t="shared" ca="1" si="1143"/>
        <v>2.4078075933233839E-4</v>
      </c>
      <c r="AK494" s="240">
        <f t="shared" ca="1" si="1144"/>
        <v>-2.4575310250130565E-4</v>
      </c>
      <c r="AL494" s="240">
        <f t="shared" ca="1" si="1145"/>
        <v>2.4702909026103124E-4</v>
      </c>
      <c r="AM494" s="240">
        <f t="shared" ca="1" si="1146"/>
        <v>-2.4458953056791623E-4</v>
      </c>
      <c r="AN494" s="240">
        <f t="shared" ca="1" si="1147"/>
        <v>2.3847111667049358E-4</v>
      </c>
      <c r="AO494" s="240">
        <f t="shared" ca="1" si="1148"/>
        <v>-2.2876587520881593E-4</v>
      </c>
      <c r="AP494" s="240">
        <f t="shared" ca="1" si="1149"/>
        <v>2.156197820481324E-4</v>
      </c>
      <c r="AQ494" s="240">
        <f t="shared" ca="1" si="1150"/>
        <v>-1.9923056666599411E-4</v>
      </c>
      <c r="AR494" s="240">
        <f t="shared" ca="1" si="1151"/>
        <v>1.7984473811687371E-4</v>
      </c>
      <c r="AS494" s="240">
        <f t="shared" ca="1" si="1152"/>
        <v>-1.5775387730652916E-4</v>
      </c>
      <c r="AT494" s="240">
        <f t="shared" ca="1" si="1153"/>
        <v>1.3329025134377836E-4</v>
      </c>
      <c r="AU494" s="240">
        <f t="shared" ca="1" si="1154"/>
        <v>-1.0682181593391035E-4</v>
      </c>
      <c r="AV494" s="240">
        <f t="shared" ca="1" si="1155"/>
        <v>7.8746680982368132E-5</v>
      </c>
      <c r="AW494" s="240">
        <f t="shared" ca="1" si="1156"/>
        <v>-4.9487122651243825E-5</v>
      </c>
      <c r="AX494" s="240">
        <f t="shared" ca="1" si="1157"/>
        <v>1.9483231932696562E-5</v>
      </c>
      <c r="AY494" s="240">
        <f t="shared" ca="1" si="1158"/>
        <v>1.0813704729154108E-5</v>
      </c>
      <c r="AZ494" s="240">
        <f t="shared" ca="1" si="1159"/>
        <v>-4.0947993206454038E-5</v>
      </c>
      <c r="BA494" s="240">
        <f t="shared" ca="1" si="1160"/>
        <v>7.0466385751438061E-5</v>
      </c>
      <c r="BB494" s="240">
        <f t="shared" ca="1" si="1161"/>
        <v>-9.8924898264420057E-5</v>
      </c>
      <c r="BC494" s="240">
        <f t="shared" ca="1" si="1162"/>
        <v>1.2589548822796099E-4</v>
      </c>
      <c r="BD494" s="240">
        <f t="shared" ca="1" si="1163"/>
        <v>-1.509724928647021E-4</v>
      </c>
      <c r="BE494" s="240">
        <f t="shared" ca="1" si="1164"/>
        <v>1.7377873068317762E-4</v>
      </c>
      <c r="BF494" s="240">
        <f t="shared" ca="1" si="1165"/>
        <v>-1.9397117463848225E-4</v>
      </c>
      <c r="BG494" s="240">
        <f t="shared" ca="1" si="1166"/>
        <v>2.1124611157835488E-4</v>
      </c>
      <c r="BH494" s="240">
        <f t="shared" ca="1" si="1167"/>
        <v>-2.2534371037166687E-4</v>
      </c>
      <c r="BI494" s="240">
        <f t="shared" ca="1" si="1168"/>
        <v>2.3605193001047904E-4</v>
      </c>
      <c r="BJ494" s="240">
        <f t="shared" ca="1" si="1169"/>
        <v>-2.4320970890419005E-4</v>
      </c>
      <c r="BK494" s="240">
        <f t="shared" ca="1" si="1170"/>
        <v>2.4670938739575617E-4</v>
      </c>
      <c r="BL494" s="240">
        <f t="shared" ca="1" si="1171"/>
        <v>-2.4649832706315656E-4</v>
      </c>
      <c r="BM494" s="240">
        <f t="shared" ca="1" si="1172"/>
        <v>2.4257970245024769E-4</v>
      </c>
      <c r="BN494" s="240">
        <f t="shared" ca="1" si="1173"/>
        <v>-2.3501245331867534E-4</v>
      </c>
      <c r="BO494" s="240">
        <f t="shared" ca="1" si="1174"/>
        <v>2.2391039813898995E-4</v>
      </c>
      <c r="BP494" s="240">
        <f t="shared" ca="1" si="1175"/>
        <v>-2.0944052215492076E-4</v>
      </c>
      <c r="BQ494" s="240">
        <f t="shared" ca="1" si="1176"/>
        <v>1.9182046576985938E-4</v>
      </c>
      <c r="BR494" s="240">
        <f t="shared" ca="1" si="1177"/>
        <v>-1.7131525103263913E-4</v>
      </c>
      <c r="BS494" s="240">
        <f t="shared" ca="1" si="1178"/>
        <v>1.4823329545921084E-4</v>
      </c>
      <c r="BT494" s="240">
        <f t="shared" ca="1" si="1179"/>
        <v>-1.2292177314613653E-4</v>
      </c>
      <c r="BU494" s="240">
        <f t="shared" ca="1" si="1180"/>
        <v>9.5761392949046721E-5</v>
      </c>
      <c r="BV494" s="240">
        <f t="shared" ca="1" si="1181"/>
        <v>-6.7160672267045174E-5</v>
      </c>
      <c r="BW494" s="240">
        <f t="shared" ca="1" si="1182"/>
        <v>3.7549792560826907E-5</v>
      </c>
      <c r="BX494" s="240">
        <f t="shared" ca="1" si="1183"/>
        <v>-7.3741290230430642E-6</v>
      </c>
      <c r="BY494" s="240">
        <f t="shared" ca="1" si="1184"/>
        <v>-2.2912448279098656E-5</v>
      </c>
      <c r="BZ494" s="240">
        <f t="shared" ca="1" si="1185"/>
        <v>5.2854401032156856E-5</v>
      </c>
      <c r="CA494" s="240">
        <f t="shared" ca="1" si="1186"/>
        <v>-8.2001374396685356E-5</v>
      </c>
      <c r="CB494" s="240">
        <f t="shared" ca="1" si="1187"/>
        <v>1.0991497076319022E-4</v>
      </c>
      <c r="CC494" s="240">
        <f t="shared" ca="1" si="1188"/>
        <v>-1.3617534366028452E-4</v>
      </c>
      <c r="CD494" s="240">
        <f t="shared" ca="1" si="1189"/>
        <v>1.6038751263636102E-4</v>
      </c>
      <c r="CE494" s="240">
        <f t="shared" ca="1" si="1190"/>
        <v>-1.8218730413327661E-4</v>
      </c>
      <c r="CF494" s="240">
        <f t="shared" ca="1" si="1191"/>
        <v>2.012468289956196E-4</v>
      </c>
      <c r="CG494" s="240">
        <f t="shared" ca="1" si="1192"/>
        <v>-2.1727941422879668E-4</v>
      </c>
      <c r="CH494" s="240">
        <f t="shared" ca="1" si="1193"/>
        <v>2.3004391482773649E-4</v>
      </c>
      <c r="CI494" s="240">
        <f t="shared" ca="1" si="1194"/>
        <v>-2.3934834082219679E-4</v>
      </c>
      <c r="CJ494" s="240">
        <f t="shared" ca="1" si="1195"/>
        <v>2.4505274498463534E-4</v>
      </c>
      <c r="CK494" s="240">
        <f t="shared" ca="1" si="1196"/>
        <v>-2.4707132776678021E-4</v>
      </c>
      <c r="CL494" s="240">
        <f t="shared" ca="1" si="1197"/>
        <v>2.4537372780468242E-4</v>
      </c>
      <c r="CM494" s="240">
        <f t="shared" ca="1" si="1198"/>
        <v>-2.3998547858190562E-4</v>
      </c>
      <c r="CN494" s="240">
        <f t="shared" ca="1" si="1199"/>
        <v>2.3098762438215176E-4</v>
      </c>
      <c r="CO494" s="240">
        <f t="shared" ca="1" si="1200"/>
        <v>-2.1851550130781266E-4</v>
      </c>
      <c r="CP494" s="240">
        <f t="shared" ca="1" si="1201"/>
        <v>2.0275670169901081E-4</v>
      </c>
      <c r="CQ494" s="240">
        <f t="shared" ca="1" si="1202"/>
        <v>-1.8394825257020335E-4</v>
      </c>
      <c r="CR494" s="240">
        <f t="shared" ca="1" si="1203"/>
        <v>1.6237305050322318E-4</v>
      </c>
      <c r="CS494" s="240">
        <f t="shared" ca="1" si="1204"/>
        <v>-1.3835560661941954E-4</v>
      </c>
      <c r="CT494" s="240">
        <f t="shared" ca="1" si="1205"/>
        <v>1.1225716563031624E-4</v>
      </c>
      <c r="CU494" s="240">
        <f t="shared" ca="1" si="1206"/>
        <v>-8.4470272380861473E-5</v>
      </c>
      <c r="CV494" s="240">
        <f t="shared" ca="1" si="1207"/>
        <v>5.5412867609650767E-5</v>
      </c>
      <c r="CW494" s="240">
        <f t="shared" ca="1" si="1208"/>
        <v>-2.5522001731150546E-5</v>
      </c>
      <c r="CX494" s="240">
        <f t="shared" ca="1" si="1209"/>
        <v>-4.7527388093173111E-6</v>
      </c>
      <c r="CY494" s="240">
        <f t="shared" ca="1" si="1210"/>
        <v>3.4955993734245451E-5</v>
      </c>
      <c r="CZ494" s="240">
        <f t="shared" ca="1" si="1211"/>
        <v>-6.4633477976281211E-5</v>
      </c>
      <c r="DA494" s="240">
        <f t="shared" ca="1" si="1212"/>
        <v>9.3338814548532417E-5</v>
      </c>
      <c r="DB494" s="240">
        <f t="shared" ca="1" si="1213"/>
        <v>-1.2064024846997746E-4</v>
      </c>
      <c r="DC494" s="240">
        <f t="shared" ca="1" si="1214"/>
        <v>1.4612714076217906E-4</v>
      </c>
      <c r="DD494" s="240">
        <f t="shared" ca="1" si="1215"/>
        <v>-1.6941614484179725E-4</v>
      </c>
      <c r="DE494" s="240">
        <f t="shared" ca="1" si="1216"/>
        <v>1.9015697241000042E-4</v>
      </c>
      <c r="DF494" s="240">
        <f t="shared" ca="1" si="1217"/>
        <v>-2.0803766211456616E-4</v>
      </c>
      <c r="DG494" s="240">
        <f t="shared" ca="1" si="1218"/>
        <v>2.2278927173893537E-4</v>
      </c>
      <c r="DH494" s="240">
        <f t="shared" ca="1" si="1219"/>
        <v>-2.3418992334351665E-4</v>
      </c>
      <c r="DI494" s="240">
        <f t="shared" ca="1" si="1220"/>
        <v>2.4206814051643176E-4</v>
      </c>
      <c r="DJ494" s="240">
        <f t="shared" ca="1" si="1221"/>
        <v>-2.4630542753832901E-4</v>
      </c>
      <c r="DK494" s="240">
        <f t="shared" ca="1" si="1222"/>
        <v>2.46838051668322E-4</v>
      </c>
      <c r="DL494" s="240">
        <f t="shared" ca="1" si="1223"/>
        <v>-2.4365800174372827E-4</v>
      </c>
      <c r="DM494" s="240">
        <f t="shared" ca="1" si="1224"/>
        <v>2.3681310867541117E-4</v>
      </c>
      <c r="DN494" s="240">
        <f t="shared" ca="1" si="1225"/>
        <v>-2.2640632602636239E-4</v>
      </c>
      <c r="DO494" s="240">
        <f t="shared" ca="1" si="1226"/>
        <v>2.1259418149429101E-4</v>
      </c>
      <c r="DP494" s="240">
        <f t="shared" ca="1" si="1227"/>
        <v>-1.9558442258932638E-4</v>
      </c>
      <c r="DQ494" s="240">
        <f t="shared" ca="1" si="1228"/>
        <v>1.7563289191813237E-4</v>
      </c>
      <c r="DR494" s="240">
        <f t="shared" ca="1" si="1229"/>
        <v>-1.53039679072951E-4</v>
      </c>
      <c r="DS494" s="240">
        <f t="shared" ca="1" si="1230"/>
        <v>1.2814460700477388E-4</v>
      </c>
      <c r="DT494" s="240">
        <f t="shared" ca="1" si="1231"/>
        <v>-1.0132212076991362E-4</v>
      </c>
      <c r="DU494" s="240">
        <f t="shared" ca="1" si="1232"/>
        <v>7.2975655527781998E-5</v>
      </c>
      <c r="DV494" s="240">
        <f t="shared" ca="1" si="1233"/>
        <v>-4.3531568500597645E-5</v>
      </c>
      <c r="DW494" s="240">
        <f t="shared" ca="1" si="1234"/>
        <v>1.3432726163854474E-5</v>
      </c>
      <c r="DX494" s="240">
        <f t="shared" ca="1" si="1235"/>
        <v>1.6868156877609348E-5</v>
      </c>
      <c r="DY494" s="240">
        <f t="shared" ca="1" si="1236"/>
        <v>-4.691532713869609E-5</v>
      </c>
      <c r="DZ494" s="240">
        <f t="shared" ca="1" si="1237"/>
        <v>7.6256847210723149E-5</v>
      </c>
      <c r="EA494" s="240">
        <f t="shared" ca="1" si="1238"/>
        <v>-1.0445139332063049E-4</v>
      </c>
      <c r="EB494" s="240">
        <f t="shared" ca="1" si="1239"/>
        <v>1.3107489325136872E-4</v>
      </c>
      <c r="EC494" s="240">
        <f t="shared" ca="1" si="1240"/>
        <v>-1.5572690478274614E-4</v>
      </c>
      <c r="ED494" s="240">
        <f t="shared" ca="1" si="1241"/>
        <v>1.7803663871519761E-4</v>
      </c>
      <c r="EE494" s="240">
        <f t="shared" ca="1" si="1242"/>
        <v>-1.9766853588440916E-4</v>
      </c>
      <c r="EF494" s="240">
        <f t="shared" ca="1" si="1243"/>
        <v>2.1432731428352818E-4</v>
      </c>
      <c r="EG494" s="240">
        <f t="shared" ca="1" si="1244"/>
        <v>-2.2776241037941345E-4</v>
      </c>
      <c r="EH494" s="240">
        <f t="shared" ca="1" si="1245"/>
        <v>2.3777174782135219E-4</v>
      </c>
      <c r="EI494" s="240">
        <f t="shared" ca="1" si="1246"/>
        <v>-2.4420477685750051E-4</v>
      </c>
      <c r="EJ494" s="240">
        <f t="shared" ca="1" si="1247"/>
        <v>2.4696473874327431E-4</v>
      </c>
      <c r="EK494" s="240">
        <f t="shared" ca="1" si="1248"/>
        <v>-2.4601012108293443E-4</v>
      </c>
      <c r="EL494" s="240">
        <f t="shared" ca="1" si="1249"/>
        <v>2.413552822146508E-4</v>
      </c>
      <c r="EM494" s="240">
        <f t="shared" ca="1" si="1250"/>
        <v>-2.3307023524774312E-4</v>
      </c>
      <c r="EN494" s="240">
        <f t="shared" ca="1" si="1251"/>
        <v>2.2127959500032918E-4</v>
      </c>
      <c r="EO494" s="240">
        <f t="shared" ca="1" si="1252"/>
        <v>-2.0616070367649147E-4</v>
      </c>
      <c r="EP494" s="240">
        <f t="shared" ca="1" si="1253"/>
        <v>1.8794096347444361E-4</v>
      </c>
      <c r="EQ494" s="240">
        <f t="shared" ca="1" si="1254"/>
        <v>-1.6689441624581606E-4</v>
      </c>
      <c r="ER494" s="240">
        <f t="shared" ca="1" si="1255"/>
        <v>1.4333762165108841E-4</v>
      </c>
      <c r="ES494" s="240">
        <f t="shared" ca="1" si="1256"/>
        <v>-1.1762489580769977E-4</v>
      </c>
      <c r="ET494" s="240">
        <f t="shared" ca="1" si="1257"/>
        <v>9.0142982045819439E-5</v>
      </c>
      <c r="EU494" s="240">
        <f t="shared" ca="1" si="1258"/>
        <v>-6.130523392863701E-5</v>
      </c>
      <c r="EV494" s="240">
        <f t="shared" ca="1" si="1259"/>
        <v>3.1545398030097756E-5</v>
      </c>
      <c r="EW494" s="240">
        <f t="shared" ca="1" si="1260"/>
        <v>-1.3110899826477857E-6</v>
      </c>
      <c r="EX494" s="240">
        <f t="shared" ca="1" si="1261"/>
        <v>-2.8942938078493148E-5</v>
      </c>
      <c r="EY494" s="240">
        <f t="shared" ca="1" si="1262"/>
        <v>5.8761637410786074E-5</v>
      </c>
      <c r="EZ494" s="240">
        <f t="shared" ca="1" si="1263"/>
        <v>-8.7696507020936841E-5</v>
      </c>
      <c r="FA494" s="240">
        <f t="shared" ca="1" si="1264"/>
        <v>1.1531233953734493E-4</v>
      </c>
      <c r="FB494" s="240">
        <f t="shared" ca="1" si="1265"/>
        <v>-1.4119376713410089E-4</v>
      </c>
      <c r="FC494" s="240">
        <f t="shared" ca="1" si="1266"/>
        <v>1.6495150904963666E-4</v>
      </c>
      <c r="FD494" s="240">
        <f t="shared" ca="1" si="1267"/>
        <v>-1.8622822673176583E-4</v>
      </c>
      <c r="FE494" s="240">
        <f t="shared" ca="1" si="1268"/>
        <v>2.0470389854214502E-4</v>
      </c>
      <c r="FF494" s="240">
        <f t="shared" ca="1" si="1269"/>
        <v>-2.2010063317953266E-4</v>
      </c>
      <c r="FG494" s="240">
        <f t="shared" ca="1" si="1270"/>
        <v>2.321868494236572E-4</v>
      </c>
      <c r="FH494" s="240">
        <f t="shared" ca="1" si="1271"/>
        <v>-2.407807593323369E-4</v>
      </c>
      <c r="FI494" s="240">
        <f t="shared" ca="1" si="1272"/>
        <v>2.4575310250130533E-4</v>
      </c>
      <c r="FJ494" s="240">
        <f t="shared" ca="1" si="1273"/>
        <v>-2.4702909026103124E-4</v>
      </c>
      <c r="FK494" s="240">
        <f t="shared" ca="1" si="1274"/>
        <v>2.4458953056791569E-4</v>
      </c>
      <c r="FL494" s="240">
        <f t="shared" ca="1" si="1275"/>
        <v>-2.3847111667049166E-4</v>
      </c>
      <c r="FM494" s="240">
        <f t="shared" ca="1" si="1276"/>
        <v>2.2876587520882243E-4</v>
      </c>
      <c r="FN494" s="240">
        <f t="shared" ca="1" si="1277"/>
        <v>-2.1561978204813736E-4</v>
      </c>
      <c r="FO494" s="240">
        <f t="shared" ca="1" si="1278"/>
        <v>1.9923056666599804E-4</v>
      </c>
      <c r="FP494" s="240">
        <f t="shared" ca="1" si="1279"/>
        <v>-1.7984473811687583E-4</v>
      </c>
      <c r="FQ494" s="240">
        <f t="shared" ca="1" si="1280"/>
        <v>1.5775387730652886E-4</v>
      </c>
      <c r="FR494" s="240">
        <f t="shared" ca="1" si="1281"/>
        <v>-1.3329025134377508E-4</v>
      </c>
      <c r="FS494" s="240">
        <f t="shared" ca="1" si="1282"/>
        <v>1.0682181593390054E-4</v>
      </c>
      <c r="FT494" s="240">
        <f t="shared" ca="1" si="1283"/>
        <v>-7.8746680982384436E-5</v>
      </c>
      <c r="FU494" s="240">
        <f t="shared" ca="1" si="1284"/>
        <v>4.9487122651253827E-5</v>
      </c>
      <c r="FV494" s="240">
        <f t="shared" ca="1" si="1285"/>
        <v>-1.9483231932706686E-5</v>
      </c>
      <c r="FW494" s="240">
        <f t="shared" ca="1" si="1286"/>
        <v>-1.0813704729150951E-5</v>
      </c>
      <c r="FX494" s="240">
        <f t="shared" ca="1" si="1287"/>
        <v>4.094799320645786E-5</v>
      </c>
      <c r="FY494" s="240">
        <f t="shared" ca="1" si="1288"/>
        <v>-7.0466385751441761E-5</v>
      </c>
      <c r="FZ494" s="240">
        <f t="shared" ca="1" si="1289"/>
        <v>9.8924898264430059E-5</v>
      </c>
      <c r="GA494" s="240">
        <f t="shared" ca="1" si="1290"/>
        <v>-1.2589548822794622E-4</v>
      </c>
      <c r="GB494" s="240">
        <f t="shared" ca="1" si="1291"/>
        <v>1.5097249286469402E-4</v>
      </c>
      <c r="GC494" s="240">
        <f t="shared" ca="1" si="1292"/>
        <v>-1.7377873068317038E-4</v>
      </c>
      <c r="GD494" s="240">
        <f t="shared" ca="1" si="1293"/>
        <v>1.939711746384803E-4</v>
      </c>
      <c r="GE494" s="240">
        <f t="shared" ca="1" si="1294"/>
        <v>-2.1124611157835688E-4</v>
      </c>
      <c r="GF494" s="240">
        <f t="shared" ca="1" si="1295"/>
        <v>2.2534371037166847E-4</v>
      </c>
      <c r="GG494" s="240">
        <f t="shared" ca="1" si="1296"/>
        <v>-2.3605193001048226E-4</v>
      </c>
      <c r="GH494" s="240">
        <f t="shared" ca="1" si="1297"/>
        <v>2.4320970890418702E-4</v>
      </c>
      <c r="GI494" s="240">
        <f t="shared" ca="1" si="1298"/>
        <v>-2.4670938739575562E-4</v>
      </c>
      <c r="GJ494" s="240">
        <f t="shared" ca="1" si="1299"/>
        <v>2.4649832706315677E-4</v>
      </c>
      <c r="GK494" s="240">
        <f t="shared" ca="1" si="1300"/>
        <v>-2.4257970245024826E-4</v>
      </c>
      <c r="GL494" s="240">
        <f t="shared" ca="1" si="1301"/>
        <v>2.3501245331867412E-4</v>
      </c>
      <c r="GM494" s="240">
        <f t="shared" ca="1" si="1302"/>
        <v>-2.2391039813898832E-4</v>
      </c>
      <c r="GN494" s="240">
        <f t="shared" ca="1" si="1303"/>
        <v>2.0944052215491498E-4</v>
      </c>
      <c r="GO494" s="240">
        <f t="shared" ca="1" si="1304"/>
        <v>-1.918204657698702E-4</v>
      </c>
      <c r="GP494" s="240">
        <f t="shared" ca="1" si="1305"/>
        <v>1.7131525103264645E-4</v>
      </c>
      <c r="GQ494" s="240">
        <f t="shared" ca="1" si="1306"/>
        <v>-1.4823329545921336E-4</v>
      </c>
      <c r="GR494" s="240">
        <f t="shared" ca="1" si="1307"/>
        <v>1.229217731461393E-4</v>
      </c>
      <c r="GS494" s="240">
        <f t="shared" ca="1" si="1308"/>
        <v>-9.5761392949043171E-5</v>
      </c>
      <c r="GT494" s="240">
        <f t="shared" ca="1" si="1309"/>
        <v>6.7160672267041433E-5</v>
      </c>
      <c r="GU494" s="240">
        <f t="shared" ca="1" si="1310"/>
        <v>-3.7549792560816119E-5</v>
      </c>
      <c r="GV494" s="240">
        <f t="shared" ca="1" si="1311"/>
        <v>7.3741290230602352E-6</v>
      </c>
      <c r="GW494" s="240">
        <f t="shared" ca="1" si="1312"/>
        <v>2.2912448279088546E-5</v>
      </c>
      <c r="GX494" s="240">
        <f t="shared" ca="1" si="1313"/>
        <v>-5.285440103215378E-5</v>
      </c>
      <c r="GY494" s="240">
        <f t="shared" ca="1" si="1314"/>
        <v>8.2001374396682374E-5</v>
      </c>
      <c r="GZ494" s="240">
        <f t="shared" ca="1" si="1315"/>
        <v>-1.099149707631937E-4</v>
      </c>
      <c r="HA494" s="240">
        <f t="shared" ca="1" si="1316"/>
        <v>1.3617534366028774E-4</v>
      </c>
      <c r="HB494" s="240">
        <f t="shared" ca="1" si="1317"/>
        <v>-1.6038751263636934E-4</v>
      </c>
      <c r="HC494" s="240">
        <f t="shared" ca="1" si="1318"/>
        <v>1.8218730413326975E-4</v>
      </c>
      <c r="HD494" s="240">
        <f t="shared" ca="1" si="1319"/>
        <v>-2.012468289956137E-4</v>
      </c>
      <c r="HE494" s="240">
        <f t="shared" ca="1" si="1320"/>
        <v>2.1727941422879516E-4</v>
      </c>
      <c r="HF494" s="240">
        <f t="shared" ca="1" si="1321"/>
        <v>-2.300439148277353E-4</v>
      </c>
      <c r="HG494" s="240">
        <f t="shared" ca="1" si="1322"/>
        <v>2.39348340822196E-4</v>
      </c>
      <c r="HH494" s="240">
        <f t="shared" ca="1" si="1323"/>
        <v>-2.4505274498463669E-4</v>
      </c>
      <c r="HI494" s="240">
        <f t="shared" ca="1" si="1324"/>
        <v>2.4707132776678026E-4</v>
      </c>
      <c r="HJ494" s="240">
        <f t="shared" ca="1" si="1325"/>
        <v>-2.4537372780468442E-4</v>
      </c>
      <c r="HK494" s="240">
        <f t="shared" ca="1" si="1326"/>
        <v>2.3998547858190638E-4</v>
      </c>
      <c r="HL494" s="240">
        <f t="shared" ca="1" si="1327"/>
        <v>-2.3098762438215285E-4</v>
      </c>
      <c r="HM494" s="240">
        <f t="shared" ca="1" si="1328"/>
        <v>2.1851550130781413E-4</v>
      </c>
      <c r="HN494" s="240">
        <f t="shared" ca="1" si="1329"/>
        <v>-2.027567016990126E-4</v>
      </c>
      <c r="HO494" s="240">
        <f t="shared" ca="1" si="1330"/>
        <v>1.8394825257019609E-4</v>
      </c>
      <c r="HP494" s="240">
        <f t="shared" ca="1" si="1331"/>
        <v>-1.6237305050323614E-4</v>
      </c>
      <c r="HQ494" s="240">
        <f t="shared" ca="1" si="1332"/>
        <v>1.3835560661943383E-4</v>
      </c>
      <c r="HR494" s="240">
        <f t="shared" ca="1" si="1333"/>
        <v>-1.1225716563031905E-4</v>
      </c>
      <c r="HS494" s="240">
        <f t="shared" ca="1" si="1334"/>
        <v>8.4470272380864441E-5</v>
      </c>
      <c r="HT494" s="240">
        <f t="shared" ca="1" si="1335"/>
        <v>-5.541286760965383E-5</v>
      </c>
      <c r="HU494" s="240">
        <f t="shared" ca="1" si="1336"/>
        <v>2.5522001731153663E-5</v>
      </c>
      <c r="HV494" s="240">
        <f t="shared" ca="1" si="1337"/>
        <v>4.7527388093282209E-6</v>
      </c>
      <c r="HW494" s="240">
        <f t="shared" ca="1" si="1338"/>
        <v>-3.4955993734228416E-5</v>
      </c>
      <c r="HX494" s="240">
        <f t="shared" ca="1" si="1339"/>
        <v>6.4633477976264636E-5</v>
      </c>
      <c r="HY494" s="240">
        <f t="shared" ca="1" si="1340"/>
        <v>-9.333881454852949E-5</v>
      </c>
      <c r="HZ494" s="240">
        <f t="shared" ca="1" si="1341"/>
        <v>1.2064024846997472E-4</v>
      </c>
      <c r="IA494" s="240">
        <f t="shared" ca="1" si="1342"/>
        <v>-1.4612714076217648E-4</v>
      </c>
      <c r="IB494" s="240">
        <f t="shared" ca="1" si="1343"/>
        <v>1.6941614484179492E-4</v>
      </c>
      <c r="IC494" s="240">
        <f t="shared" ca="1" si="1344"/>
        <v>-1.9015697241000739E-4</v>
      </c>
      <c r="ID494" s="240">
        <f t="shared" ca="1" si="1345"/>
        <v>2.0803766211455689E-4</v>
      </c>
      <c r="IE494" s="240">
        <f t="shared" ca="1" si="1346"/>
        <v>-3.3995039488611805E-5</v>
      </c>
      <c r="IF494" s="240">
        <f t="shared" ca="1" si="1347"/>
        <v>2.3418992334351565E-4</v>
      </c>
      <c r="IG494" s="240">
        <f t="shared" ca="1" si="1348"/>
        <v>-2.4206814051643113E-4</v>
      </c>
      <c r="IH494" s="240">
        <f t="shared" ca="1" si="1349"/>
        <v>2.4630542753832879E-4</v>
      </c>
      <c r="II494" s="240">
        <f t="shared" ca="1" si="1350"/>
        <v>-2.4683805166832151E-4</v>
      </c>
      <c r="IJ494" s="240">
        <f t="shared" ca="1" si="1351"/>
        <v>2.4365800174372645E-4</v>
      </c>
      <c r="IK494" s="240">
        <f t="shared" ca="1" si="1352"/>
        <v>-2.3681310867541605E-4</v>
      </c>
      <c r="IL494" s="240">
        <f t="shared" ca="1" si="1353"/>
        <v>2.2640632602636927E-4</v>
      </c>
      <c r="IM494" s="240">
        <f t="shared" ca="1" si="1354"/>
        <v>-2.1259418149429261E-4</v>
      </c>
      <c r="IN494" s="240">
        <f t="shared" ca="1" si="1355"/>
        <v>1.9558442258932833E-4</v>
      </c>
      <c r="IO494" s="240">
        <f t="shared" ca="1" si="1356"/>
        <v>-1.7563289191813457E-4</v>
      </c>
      <c r="IP494" s="240">
        <f t="shared" ca="1" si="1357"/>
        <v>1.5303967907294246E-4</v>
      </c>
      <c r="IQ494" s="240">
        <f t="shared" ca="1" si="1358"/>
        <v>-1.2814460700476455E-4</v>
      </c>
      <c r="IR494" s="240">
        <f t="shared" ca="1" si="1359"/>
        <v>1.0132212076992928E-4</v>
      </c>
      <c r="IS494" s="240">
        <f t="shared" ca="1" si="1360"/>
        <v>-7.2975655527798437E-5</v>
      </c>
      <c r="IT494" s="240">
        <f t="shared" ca="1" si="1361"/>
        <v>4.3531568500600749E-5</v>
      </c>
      <c r="IU494" s="240">
        <f t="shared" ca="1" si="1362"/>
        <v>-1.3432726163857604E-5</v>
      </c>
      <c r="IV494" s="240">
        <f t="shared" ca="1" si="1363"/>
        <v>-1.6868156877606204E-5</v>
      </c>
      <c r="IW494" s="240">
        <f t="shared" ca="1" si="1364"/>
        <v>4.691532713870681E-5</v>
      </c>
      <c r="IX494" s="240">
        <f t="shared" ca="1" si="1365"/>
        <v>-7.6256847210733517E-5</v>
      </c>
      <c r="IY494" s="240">
        <f t="shared" ca="1" si="1366"/>
        <v>1.0445139332061491E-4</v>
      </c>
      <c r="IZ494" s="240">
        <f t="shared" ca="1" si="1367"/>
        <v>-1.3107489325135416E-4</v>
      </c>
      <c r="JA494" s="240">
        <f t="shared" ca="1" si="1368"/>
        <v>1.557269047827437E-4</v>
      </c>
      <c r="JB494" s="240">
        <f t="shared" ca="1" si="1369"/>
        <v>-1.7803663871519544E-4</v>
      </c>
    </row>
    <row r="495" spans="2:262">
      <c r="B495" s="248">
        <v>134</v>
      </c>
      <c r="C495" s="247">
        <f t="shared" si="1370"/>
        <v>2.6171875000000019E-3</v>
      </c>
      <c r="D495" s="244">
        <f t="shared" ca="1" si="1113"/>
        <v>11.622387284336314</v>
      </c>
      <c r="E495" s="243">
        <f ca="1">EJ361</f>
        <v>-0.37761271566368537</v>
      </c>
      <c r="F495" s="242">
        <v>134</v>
      </c>
      <c r="G495" s="240">
        <f t="shared" ca="1" si="1114"/>
        <v>2.1050400091987412E-4</v>
      </c>
      <c r="H495" s="240">
        <f t="shared" ca="1" si="1115"/>
        <v>-2.3727180813594643E-4</v>
      </c>
      <c r="I495" s="240">
        <f t="shared" ca="1" si="1116"/>
        <v>2.5890339725002318E-4</v>
      </c>
      <c r="J495" s="240">
        <f t="shared" ca="1" si="1117"/>
        <v>-2.7493050968365991E-4</v>
      </c>
      <c r="K495" s="240">
        <f t="shared" ca="1" si="1118"/>
        <v>2.8500620685341908E-4</v>
      </c>
      <c r="L495" s="240">
        <f t="shared" ca="1" si="1119"/>
        <v>-2.8891238034347118E-4</v>
      </c>
      <c r="M495" s="240">
        <f t="shared" ca="1" si="1120"/>
        <v>2.8656447329412547E-4</v>
      </c>
      <c r="N495" s="240">
        <f t="shared" ca="1" si="1121"/>
        <v>-2.7801331080248609E-4</v>
      </c>
      <c r="O495" s="240">
        <f t="shared" ca="1" si="1122"/>
        <v>2.6344399971258873E-4</v>
      </c>
      <c r="P495" s="240">
        <f t="shared" ca="1" si="1123"/>
        <v>-2.431719216112369E-4</v>
      </c>
      <c r="Q495" s="240">
        <f t="shared" ca="1" si="1124"/>
        <v>2.1763590576907673E-4</v>
      </c>
      <c r="R495" s="240">
        <f t="shared" ca="1" si="1125"/>
        <v>-1.8738872981212019E-4</v>
      </c>
      <c r="S495" s="240">
        <f t="shared" ca="1" si="1126"/>
        <v>1.5308515375549747E-4</v>
      </c>
      <c r="T495" s="240">
        <f t="shared" ca="1" si="1127"/>
        <v>-1.1546774642644966E-4</v>
      </c>
      <c r="U495" s="241">
        <f t="shared" ca="1" si="1128"/>
        <v>7.5350811091728207E-5</v>
      </c>
      <c r="V495" s="240">
        <f t="shared" ca="1" si="1129"/>
        <v>-3.3602758251014664E-5</v>
      </c>
      <c r="W495" s="240">
        <f t="shared" ca="1" si="1130"/>
        <v>-8.8726928278702621E-6</v>
      </c>
      <c r="X495" s="240">
        <f t="shared" ca="1" si="1131"/>
        <v>5.1156076901941218E-5</v>
      </c>
      <c r="Y495" s="240">
        <f t="shared" ca="1" si="1132"/>
        <v>-9.2332086398832055E-5</v>
      </c>
      <c r="Z495" s="240">
        <f t="shared" ca="1" si="1133"/>
        <v>1.3150938506158546E-4</v>
      </c>
      <c r="AA495" s="240">
        <f t="shared" ca="1" si="1134"/>
        <v>-1.6783990268683693E-4</v>
      </c>
      <c r="AB495" s="240">
        <f t="shared" ca="1" si="1135"/>
        <v>2.0053719328359896E-4</v>
      </c>
      <c r="AC495" s="240">
        <f t="shared" ca="1" si="1136"/>
        <v>-2.2889345925397242E-4</v>
      </c>
      <c r="AD495" s="240">
        <f t="shared" ca="1" si="1137"/>
        <v>2.5229487307362123E-4</v>
      </c>
      <c r="AE495" s="240">
        <f t="shared" ca="1" si="1138"/>
        <v>-2.7023486480396981E-4</v>
      </c>
      <c r="AF495" s="240">
        <f t="shared" ca="1" si="1139"/>
        <v>2.8232508780157102E-4</v>
      </c>
      <c r="AG495" s="240">
        <f t="shared" ca="1" si="1140"/>
        <v>-2.8830382525014649E-4</v>
      </c>
      <c r="AH495" s="240">
        <f t="shared" ca="1" si="1141"/>
        <v>2.8804165553930101E-4</v>
      </c>
      <c r="AI495" s="240">
        <f t="shared" ca="1" si="1142"/>
        <v>-2.815442538515401E-4</v>
      </c>
      <c r="AJ495" s="240">
        <f t="shared" ca="1" si="1143"/>
        <v>2.6895226931170822E-4</v>
      </c>
      <c r="AK495" s="240">
        <f t="shared" ca="1" si="1144"/>
        <v>-2.5053828035818829E-4</v>
      </c>
      <c r="AL495" s="240">
        <f t="shared" ca="1" si="1145"/>
        <v>2.2670089424287106E-4</v>
      </c>
      <c r="AM495" s="240">
        <f t="shared" ca="1" si="1146"/>
        <v>-1.9795611838792755E-4</v>
      </c>
      <c r="AN495" s="240">
        <f t="shared" ca="1" si="1147"/>
        <v>1.6492619038342243E-4</v>
      </c>
      <c r="AO495" s="240">
        <f t="shared" ca="1" si="1148"/>
        <v>-1.283261084225909E-4</v>
      </c>
      <c r="AP495" s="240">
        <f t="shared" ca="1" si="1149"/>
        <v>8.8948153750218465E-5</v>
      </c>
      <c r="AQ495" s="240">
        <f t="shared" ca="1" si="1150"/>
        <v>-4.7644740166316712E-5</v>
      </c>
      <c r="AR495" s="240">
        <f t="shared" ca="1" si="1151"/>
        <v>5.3099618415695796E-6</v>
      </c>
      <c r="AS495" s="240">
        <f t="shared" ca="1" si="1152"/>
        <v>3.7139761121332814E-5</v>
      </c>
      <c r="AT495" s="240">
        <f t="shared" ca="1" si="1153"/>
        <v>-7.8785520415424905E-5</v>
      </c>
      <c r="AU495" s="240">
        <f t="shared" ca="1" si="1154"/>
        <v>1.1872581111924509E-4</v>
      </c>
      <c r="AV495" s="240">
        <f t="shared" ca="1" si="1155"/>
        <v>-1.5609604655592019E-4</v>
      </c>
      <c r="AW495" s="240">
        <f t="shared" ca="1" si="1156"/>
        <v>1.9008727398372495E-4</v>
      </c>
      <c r="AX495" s="240">
        <f t="shared" ca="1" si="1157"/>
        <v>-2.1996368597995448E-4</v>
      </c>
      <c r="AY495" s="240">
        <f t="shared" ca="1" si="1158"/>
        <v>2.4507854844956178E-4</v>
      </c>
      <c r="AZ495" s="240">
        <f t="shared" ca="1" si="1159"/>
        <v>-2.6488820046518917E-4</v>
      </c>
      <c r="BA495" s="240">
        <f t="shared" ca="1" si="1160"/>
        <v>2.78963822884452E-4</v>
      </c>
      <c r="BB495" s="240">
        <f t="shared" ca="1" si="1161"/>
        <v>-2.8700072098936157E-4</v>
      </c>
      <c r="BC495" s="240">
        <f t="shared" ca="1" si="1162"/>
        <v>2.8882492020681263E-4</v>
      </c>
      <c r="BD495" s="240">
        <f t="shared" ca="1" si="1163"/>
        <v>-2.8439693213270204E-4</v>
      </c>
      <c r="BE495" s="240">
        <f t="shared" ca="1" si="1164"/>
        <v>2.7381260933662051E-4</v>
      </c>
      <c r="BF495" s="240">
        <f t="shared" ca="1" si="1165"/>
        <v>-2.5730107044319407E-4</v>
      </c>
      <c r="BG495" s="240">
        <f t="shared" ca="1" si="1166"/>
        <v>2.3521974040578109E-4</v>
      </c>
      <c r="BH495" s="240">
        <f t="shared" ca="1" si="1167"/>
        <v>-2.0804661333563026E-4</v>
      </c>
      <c r="BI495" s="240">
        <f t="shared" ca="1" si="1168"/>
        <v>1.7636990537288062E-4</v>
      </c>
      <c r="BJ495" s="240">
        <f t="shared" ca="1" si="1169"/>
        <v>-1.408753215835061E-4</v>
      </c>
      <c r="BK495" s="240">
        <f t="shared" ca="1" si="1170"/>
        <v>1.0233121251539018E-4</v>
      </c>
      <c r="BL495" s="240">
        <f t="shared" ca="1" si="1171"/>
        <v>-6.1571941729369694E-5</v>
      </c>
      <c r="BM495" s="240">
        <f t="shared" ca="1" si="1172"/>
        <v>1.9479824347835308E-5</v>
      </c>
      <c r="BN495" s="240">
        <f t="shared" ca="1" si="1173"/>
        <v>2.3033972403132348E-5</v>
      </c>
      <c r="BO495" s="240">
        <f t="shared" ca="1" si="1174"/>
        <v>-6.5049153212546335E-5</v>
      </c>
      <c r="BP495" s="240">
        <f t="shared" ca="1" si="1175"/>
        <v>1.0565621629876176E-4</v>
      </c>
      <c r="BQ495" s="240">
        <f t="shared" ca="1" si="1176"/>
        <v>-1.4397614137644783E-4</v>
      </c>
      <c r="BR495" s="240">
        <f t="shared" ca="1" si="1177"/>
        <v>1.7917941779113915E-4</v>
      </c>
      <c r="BS495" s="240">
        <f t="shared" ca="1" si="1178"/>
        <v>-2.1050400091987277E-4</v>
      </c>
      <c r="BT495" s="240">
        <f t="shared" ca="1" si="1179"/>
        <v>2.372718081359461E-4</v>
      </c>
      <c r="BU495" s="240">
        <f t="shared" ca="1" si="1180"/>
        <v>-2.5890339725001982E-4</v>
      </c>
      <c r="BV495" s="240">
        <f t="shared" ca="1" si="1181"/>
        <v>2.7493050968365807E-4</v>
      </c>
      <c r="BW495" s="240">
        <f t="shared" ca="1" si="1182"/>
        <v>-2.8500620685341837E-4</v>
      </c>
      <c r="BX495" s="240">
        <f t="shared" ca="1" si="1183"/>
        <v>2.8891238034347113E-4</v>
      </c>
      <c r="BY495" s="240">
        <f t="shared" ca="1" si="1184"/>
        <v>-2.8656447329412563E-4</v>
      </c>
      <c r="BZ495" s="240">
        <f t="shared" ca="1" si="1185"/>
        <v>2.7801331080248615E-4</v>
      </c>
      <c r="CA495" s="240">
        <f t="shared" ca="1" si="1186"/>
        <v>-2.6344399971259182E-4</v>
      </c>
      <c r="CB495" s="240">
        <f t="shared" ca="1" si="1187"/>
        <v>2.4317192161123989E-4</v>
      </c>
      <c r="CC495" s="240">
        <f t="shared" ca="1" si="1188"/>
        <v>-2.1763590576907898E-4</v>
      </c>
      <c r="CD495" s="240">
        <f t="shared" ca="1" si="1189"/>
        <v>1.8738872981212279E-4</v>
      </c>
      <c r="CE495" s="240">
        <f t="shared" ca="1" si="1190"/>
        <v>-1.5308515375549861E-4</v>
      </c>
      <c r="CF495" s="240">
        <f t="shared" ca="1" si="1191"/>
        <v>1.1546774642645653E-4</v>
      </c>
      <c r="CG495" s="240">
        <f t="shared" ca="1" si="1192"/>
        <v>-7.5350811091727489E-5</v>
      </c>
      <c r="CH495" s="240">
        <f t="shared" ca="1" si="1193"/>
        <v>3.3602758251020086E-5</v>
      </c>
      <c r="CI495" s="240">
        <f t="shared" ca="1" si="1194"/>
        <v>8.8726928278750597E-6</v>
      </c>
      <c r="CJ495" s="240">
        <f t="shared" ca="1" si="1195"/>
        <v>-5.1156076901937871E-5</v>
      </c>
      <c r="CK495" s="240">
        <f t="shared" ca="1" si="1196"/>
        <v>9.2332086398822988E-5</v>
      </c>
      <c r="CL495" s="240">
        <f t="shared" ca="1" si="1197"/>
        <v>-1.3150938506158606E-4</v>
      </c>
      <c r="CM495" s="240">
        <f t="shared" ca="1" si="1198"/>
        <v>1.678399026868308E-4</v>
      </c>
      <c r="CN495" s="240">
        <f t="shared" ca="1" si="1199"/>
        <v>-2.0053719328360243E-4</v>
      </c>
      <c r="CO495" s="240">
        <f t="shared" ca="1" si="1200"/>
        <v>2.2889345925397033E-4</v>
      </c>
      <c r="CP495" s="240">
        <f t="shared" ca="1" si="1201"/>
        <v>-2.5229487307361559E-4</v>
      </c>
      <c r="CQ495" s="240">
        <f t="shared" ca="1" si="1202"/>
        <v>2.7023486480397008E-4</v>
      </c>
      <c r="CR495" s="240">
        <f t="shared" ca="1" si="1203"/>
        <v>-2.8232508780156939E-4</v>
      </c>
      <c r="CS495" s="240">
        <f t="shared" ca="1" si="1204"/>
        <v>2.883038252501466E-4</v>
      </c>
      <c r="CT495" s="240">
        <f t="shared" ca="1" si="1205"/>
        <v>-2.8804165553930128E-4</v>
      </c>
      <c r="CU495" s="240">
        <f t="shared" ca="1" si="1206"/>
        <v>2.8154425385153902E-4</v>
      </c>
      <c r="CV495" s="240">
        <f t="shared" ca="1" si="1207"/>
        <v>-2.6895226931170942E-4</v>
      </c>
      <c r="CW495" s="240">
        <f t="shared" ca="1" si="1208"/>
        <v>2.5053828035819203E-4</v>
      </c>
      <c r="CX495" s="240">
        <f t="shared" ca="1" si="1209"/>
        <v>-2.2670089424287062E-4</v>
      </c>
      <c r="CY495" s="240">
        <f t="shared" ca="1" si="1210"/>
        <v>1.9795611838793306E-4</v>
      </c>
      <c r="CZ495" s="240">
        <f t="shared" ca="1" si="1211"/>
        <v>-1.6492619038341853E-4</v>
      </c>
      <c r="DA495" s="240">
        <f t="shared" ca="1" si="1212"/>
        <v>1.2832610842259393E-4</v>
      </c>
      <c r="DB495" s="240">
        <f t="shared" ca="1" si="1213"/>
        <v>-8.8948153750229524E-5</v>
      </c>
      <c r="DC495" s="240">
        <f t="shared" ca="1" si="1214"/>
        <v>4.7644740166316008E-5</v>
      </c>
      <c r="DD495" s="240">
        <f t="shared" ca="1" si="1215"/>
        <v>-5.3099618415770606E-6</v>
      </c>
      <c r="DE495" s="240">
        <f t="shared" ca="1" si="1216"/>
        <v>-3.7139761121337585E-5</v>
      </c>
      <c r="DF495" s="240">
        <f t="shared" ca="1" si="1217"/>
        <v>7.8785520415421625E-5</v>
      </c>
      <c r="DG495" s="240">
        <f t="shared" ca="1" si="1218"/>
        <v>-1.1872581111923448E-4</v>
      </c>
      <c r="DH495" s="240">
        <f t="shared" ca="1" si="1219"/>
        <v>1.5609604655591734E-4</v>
      </c>
      <c r="DI495" s="240">
        <f t="shared" ca="1" si="1220"/>
        <v>-1.9008727398371619E-4</v>
      </c>
      <c r="DJ495" s="240">
        <f t="shared" ca="1" si="1221"/>
        <v>2.1996368597995762E-4</v>
      </c>
      <c r="DK495" s="240">
        <f t="shared" ca="1" si="1222"/>
        <v>-2.4507854844955994E-4</v>
      </c>
      <c r="DL495" s="240">
        <f t="shared" ca="1" si="1223"/>
        <v>2.6488820046519107E-4</v>
      </c>
      <c r="DM495" s="240">
        <f t="shared" ca="1" si="1224"/>
        <v>-2.7896382288445114E-4</v>
      </c>
      <c r="DN495" s="240">
        <f t="shared" ca="1" si="1225"/>
        <v>2.8700072098936021E-4</v>
      </c>
      <c r="DO495" s="240">
        <f t="shared" ca="1" si="1226"/>
        <v>-2.8882492020681279E-4</v>
      </c>
      <c r="DP495" s="240">
        <f t="shared" ca="1" si="1227"/>
        <v>2.8439693213270264E-4</v>
      </c>
      <c r="DQ495" s="240">
        <f t="shared" ca="1" si="1228"/>
        <v>-2.7381260933661894E-4</v>
      </c>
      <c r="DR495" s="240">
        <f t="shared" ca="1" si="1229"/>
        <v>2.5730107044319564E-4</v>
      </c>
      <c r="DS495" s="240">
        <f t="shared" ca="1" si="1230"/>
        <v>-2.3521974040578787E-4</v>
      </c>
      <c r="DT495" s="240">
        <f t="shared" ca="1" si="1231"/>
        <v>2.0804661333563261E-4</v>
      </c>
      <c r="DU495" s="240">
        <f t="shared" ca="1" si="1232"/>
        <v>-1.7636990537288981E-4</v>
      </c>
      <c r="DV495" s="240">
        <f t="shared" ca="1" si="1233"/>
        <v>1.408753215835019E-4</v>
      </c>
      <c r="DW495" s="240">
        <f t="shared" ca="1" si="1234"/>
        <v>-1.0233121251539334E-4</v>
      </c>
      <c r="DX495" s="240">
        <f t="shared" ca="1" si="1235"/>
        <v>6.1571941729364978E-5</v>
      </c>
      <c r="DY495" s="240">
        <f t="shared" ca="1" si="1236"/>
        <v>-1.9479824347838696E-5</v>
      </c>
      <c r="DZ495" s="240">
        <f t="shared" ca="1" si="1237"/>
        <v>-2.3033972403120774E-5</v>
      </c>
      <c r="EA495" s="240">
        <f t="shared" ca="1" si="1238"/>
        <v>6.5049153212543042E-5</v>
      </c>
      <c r="EB495" s="240">
        <f t="shared" ca="1" si="1239"/>
        <v>-1.0565621629875857E-4</v>
      </c>
      <c r="EC495" s="240">
        <f t="shared" ca="1" si="1240"/>
        <v>1.43976141376452E-4</v>
      </c>
      <c r="ED495" s="240">
        <f t="shared" ca="1" si="1241"/>
        <v>-1.7917941779113647E-4</v>
      </c>
      <c r="EE495" s="240">
        <f t="shared" ca="1" si="1242"/>
        <v>2.1050400091986477E-4</v>
      </c>
      <c r="EF495" s="240">
        <f t="shared" ca="1" si="1243"/>
        <v>-2.3727180813594412E-4</v>
      </c>
      <c r="EG495" s="240">
        <f t="shared" ca="1" si="1244"/>
        <v>2.5890339725001836E-4</v>
      </c>
      <c r="EH495" s="240">
        <f t="shared" ca="1" si="1245"/>
        <v>-2.7493050968365953E-4</v>
      </c>
      <c r="EI495" s="240">
        <f t="shared" ca="1" si="1246"/>
        <v>2.8500620685341778E-4</v>
      </c>
      <c r="EJ495" s="240">
        <f t="shared" ca="1" si="1247"/>
        <v>-2.8891238034347091E-4</v>
      </c>
      <c r="EK495" s="240">
        <f t="shared" ca="1" si="1248"/>
        <v>2.8656447329412606E-4</v>
      </c>
      <c r="EL495" s="240">
        <f t="shared" ca="1" si="1249"/>
        <v>-2.7801331080248935E-4</v>
      </c>
      <c r="EM495" s="240">
        <f t="shared" ca="1" si="1250"/>
        <v>2.6344399971258982E-4</v>
      </c>
      <c r="EN495" s="240">
        <f t="shared" ca="1" si="1251"/>
        <v>-2.431719216112417E-4</v>
      </c>
      <c r="EO495" s="240">
        <f t="shared" ca="1" si="1252"/>
        <v>2.176359057690758E-4</v>
      </c>
      <c r="EP495" s="240">
        <f t="shared" ca="1" si="1253"/>
        <v>-1.8738872981212537E-4</v>
      </c>
      <c r="EQ495" s="240">
        <f t="shared" ca="1" si="1254"/>
        <v>1.5308515375550845E-4</v>
      </c>
      <c r="ER495" s="240">
        <f t="shared" ca="1" si="1255"/>
        <v>-1.1546774642645214E-4</v>
      </c>
      <c r="ES495" s="240">
        <f t="shared" ca="1" si="1256"/>
        <v>7.5350811091738724E-5</v>
      </c>
      <c r="ET495" s="240">
        <f t="shared" ca="1" si="1257"/>
        <v>-3.3602758251015288E-5</v>
      </c>
      <c r="EU495" s="240">
        <f t="shared" ca="1" si="1258"/>
        <v>-8.8726928278634587E-6</v>
      </c>
      <c r="EV495" s="240">
        <f t="shared" ca="1" si="1259"/>
        <v>5.115607690192646E-5</v>
      </c>
      <c r="EW495" s="240">
        <f t="shared" ca="1" si="1260"/>
        <v>-9.2332086398827555E-5</v>
      </c>
      <c r="EX495" s="240">
        <f t="shared" ca="1" si="1261"/>
        <v>1.3150938506157573E-4</v>
      </c>
      <c r="EY495" s="240">
        <f t="shared" ca="1" si="1262"/>
        <v>-1.6783990268683471E-4</v>
      </c>
      <c r="EZ495" s="240">
        <f t="shared" ca="1" si="1263"/>
        <v>2.0053719328359405E-4</v>
      </c>
      <c r="FA495" s="240">
        <f t="shared" ca="1" si="1264"/>
        <v>-2.2889345925397332E-4</v>
      </c>
      <c r="FB495" s="240">
        <f t="shared" ca="1" si="1265"/>
        <v>2.5229487307361793E-4</v>
      </c>
      <c r="FC495" s="240">
        <f t="shared" ca="1" si="1266"/>
        <v>-2.7023486480396596E-4</v>
      </c>
      <c r="FD495" s="240">
        <f t="shared" ca="1" si="1267"/>
        <v>2.8232508780157042E-4</v>
      </c>
      <c r="FE495" s="240">
        <f t="shared" ca="1" si="1268"/>
        <v>-2.8830382525014579E-4</v>
      </c>
      <c r="FF495" s="240">
        <f t="shared" ca="1" si="1269"/>
        <v>2.8804165553930215E-4</v>
      </c>
      <c r="FG495" s="240">
        <f t="shared" ca="1" si="1270"/>
        <v>-2.8154425385153793E-4</v>
      </c>
      <c r="FH495" s="240">
        <f t="shared" ca="1" si="1271"/>
        <v>2.6895226931170768E-4</v>
      </c>
      <c r="FI495" s="240">
        <f t="shared" ca="1" si="1272"/>
        <v>-2.5053828035818965E-4</v>
      </c>
      <c r="FJ495" s="240">
        <f t="shared" ca="1" si="1273"/>
        <v>2.2670089424287781E-4</v>
      </c>
      <c r="FK495" s="240">
        <f t="shared" ca="1" si="1274"/>
        <v>-1.9795611838794151E-4</v>
      </c>
      <c r="FL495" s="240">
        <f t="shared" ca="1" si="1275"/>
        <v>1.6492619038341454E-4</v>
      </c>
      <c r="FM495" s="240">
        <f t="shared" ca="1" si="1276"/>
        <v>-1.2832610842258962E-4</v>
      </c>
      <c r="FN495" s="240">
        <f t="shared" ca="1" si="1277"/>
        <v>8.8948153750224916E-5</v>
      </c>
      <c r="FO495" s="240">
        <f t="shared" ca="1" si="1278"/>
        <v>-4.7644740166327473E-5</v>
      </c>
      <c r="FP495" s="240">
        <f t="shared" ca="1" si="1279"/>
        <v>5.3099618415886616E-6</v>
      </c>
      <c r="FQ495" s="240">
        <f t="shared" ca="1" si="1280"/>
        <v>3.7139761121342342E-5</v>
      </c>
      <c r="FR495" s="240">
        <f t="shared" ca="1" si="1281"/>
        <v>-7.8785520415426233E-5</v>
      </c>
      <c r="FS495" s="240">
        <f t="shared" ca="1" si="1282"/>
        <v>1.1872581111923889E-4</v>
      </c>
      <c r="FT495" s="240">
        <f t="shared" ca="1" si="1283"/>
        <v>-1.5609604655590758E-4</v>
      </c>
      <c r="FU495" s="240">
        <f t="shared" ca="1" si="1284"/>
        <v>1.9008727398370746E-4</v>
      </c>
      <c r="FV495" s="240">
        <f t="shared" ca="1" si="1285"/>
        <v>-2.1996368597996076E-4</v>
      </c>
      <c r="FW495" s="240">
        <f t="shared" ca="1" si="1286"/>
        <v>2.4507854844956254E-4</v>
      </c>
      <c r="FX495" s="240">
        <f t="shared" ca="1" si="1287"/>
        <v>-2.6488820046518646E-4</v>
      </c>
      <c r="FY495" s="240">
        <f t="shared" ca="1" si="1288"/>
        <v>2.789638228844481E-4</v>
      </c>
      <c r="FZ495" s="240">
        <f t="shared" ca="1" si="1289"/>
        <v>-2.8700072098935886E-4</v>
      </c>
      <c r="GA495" s="240">
        <f t="shared" ca="1" si="1290"/>
        <v>2.8882492020681258E-4</v>
      </c>
      <c r="GB495" s="240">
        <f t="shared" ca="1" si="1291"/>
        <v>-2.8439693213270177E-4</v>
      </c>
      <c r="GC495" s="240">
        <f t="shared" ca="1" si="1292"/>
        <v>2.7381260933662268E-4</v>
      </c>
      <c r="GD495" s="240">
        <f t="shared" ca="1" si="1293"/>
        <v>-2.573010704432009E-4</v>
      </c>
      <c r="GE495" s="240">
        <f t="shared" ca="1" si="1294"/>
        <v>2.3521974040579459E-4</v>
      </c>
      <c r="GF495" s="240">
        <f t="shared" ca="1" si="1295"/>
        <v>-2.0804661333562928E-4</v>
      </c>
      <c r="GG495" s="240">
        <f t="shared" ca="1" si="1296"/>
        <v>1.7636990537288599E-4</v>
      </c>
      <c r="GH495" s="240">
        <f t="shared" ca="1" si="1297"/>
        <v>-1.4087532158351204E-4</v>
      </c>
      <c r="GI495" s="240">
        <f t="shared" ca="1" si="1298"/>
        <v>1.0233121251540419E-4</v>
      </c>
      <c r="GJ495" s="240">
        <f t="shared" ca="1" si="1299"/>
        <v>-6.1571941729360275E-5</v>
      </c>
      <c r="GK495" s="240">
        <f t="shared" ca="1" si="1300"/>
        <v>1.9479824347833899E-5</v>
      </c>
      <c r="GL495" s="240">
        <f t="shared" ca="1" si="1301"/>
        <v>2.3033972403125572E-5</v>
      </c>
      <c r="GM495" s="240">
        <f t="shared" ca="1" si="1302"/>
        <v>-6.5049153212531753E-5</v>
      </c>
      <c r="GN495" s="240">
        <f t="shared" ca="1" si="1303"/>
        <v>1.0565621629874777E-4</v>
      </c>
      <c r="GO495" s="240">
        <f t="shared" ca="1" si="1304"/>
        <v>-1.4397614137645615E-4</v>
      </c>
      <c r="GP495" s="240">
        <f t="shared" ca="1" si="1305"/>
        <v>1.7917941779114027E-4</v>
      </c>
      <c r="GQ495" s="240">
        <f t="shared" ca="1" si="1306"/>
        <v>-2.1050400091986808E-4</v>
      </c>
      <c r="GR495" s="240">
        <f t="shared" ca="1" si="1307"/>
        <v>2.3727180813593751E-4</v>
      </c>
      <c r="GS495" s="240">
        <f t="shared" ca="1" si="1308"/>
        <v>-2.5890339725001316E-4</v>
      </c>
      <c r="GT495" s="240">
        <f t="shared" ca="1" si="1309"/>
        <v>2.74930509683661E-4</v>
      </c>
      <c r="GU495" s="240">
        <f t="shared" ca="1" si="1310"/>
        <v>-2.8500620685341859E-4</v>
      </c>
      <c r="GV495" s="240">
        <f t="shared" ca="1" si="1311"/>
        <v>2.8891238034347102E-4</v>
      </c>
      <c r="GW495" s="240">
        <f t="shared" ca="1" si="1312"/>
        <v>-2.8656447329412753E-4</v>
      </c>
      <c r="GX495" s="240">
        <f t="shared" ca="1" si="1313"/>
        <v>2.7801331080249249E-4</v>
      </c>
      <c r="GY495" s="240">
        <f t="shared" ca="1" si="1314"/>
        <v>-2.6344399971258786E-4</v>
      </c>
      <c r="GZ495" s="240">
        <f t="shared" ca="1" si="1315"/>
        <v>2.4317192161123913E-4</v>
      </c>
      <c r="HA495" s="240">
        <f t="shared" ca="1" si="1316"/>
        <v>-2.1763590576908345E-4</v>
      </c>
      <c r="HB495" s="240">
        <f t="shared" ca="1" si="1317"/>
        <v>1.873887298121342E-4</v>
      </c>
      <c r="HC495" s="240">
        <f t="shared" ca="1" si="1318"/>
        <v>-1.5308515375551829E-4</v>
      </c>
      <c r="HD495" s="240">
        <f t="shared" ca="1" si="1319"/>
        <v>1.1546774642644771E-4</v>
      </c>
      <c r="HE495" s="240">
        <f t="shared" ca="1" si="1320"/>
        <v>-7.5350811091734075E-5</v>
      </c>
      <c r="HF495" s="240">
        <f t="shared" ca="1" si="1321"/>
        <v>3.3602758251026835E-5</v>
      </c>
      <c r="HG495" s="240">
        <f t="shared" ca="1" si="1322"/>
        <v>8.8726928278518849E-6</v>
      </c>
      <c r="HH495" s="240">
        <f t="shared" ca="1" si="1323"/>
        <v>-5.1156076901915021E-5</v>
      </c>
      <c r="HI495" s="240">
        <f t="shared" ca="1" si="1324"/>
        <v>9.2332086398832109E-5</v>
      </c>
      <c r="HJ495" s="240">
        <f t="shared" ca="1" si="1325"/>
        <v>-1.3150938506158004E-4</v>
      </c>
      <c r="HK495" s="240">
        <f t="shared" ca="1" si="1326"/>
        <v>1.6783990268682528E-4</v>
      </c>
      <c r="HL495" s="240">
        <f t="shared" ca="1" si="1327"/>
        <v>-2.0053719328358573E-4</v>
      </c>
      <c r="HM495" s="240">
        <f t="shared" ca="1" si="1328"/>
        <v>2.2889345925397624E-4</v>
      </c>
      <c r="HN495" s="240">
        <f t="shared" ca="1" si="1329"/>
        <v>-2.5229487307362026E-4</v>
      </c>
      <c r="HO495" s="240">
        <f t="shared" ca="1" si="1330"/>
        <v>2.702348648039677E-4</v>
      </c>
      <c r="HP495" s="240">
        <f t="shared" ca="1" si="1331"/>
        <v>-2.8232508780156793E-4</v>
      </c>
      <c r="HQ495" s="240">
        <f t="shared" ca="1" si="1332"/>
        <v>2.8830382525014503E-4</v>
      </c>
      <c r="HR495" s="240">
        <f t="shared" ca="1" si="1333"/>
        <v>-2.8804165553930047E-4</v>
      </c>
      <c r="HS495" s="240">
        <f t="shared" ca="1" si="1334"/>
        <v>2.8154425385154054E-4</v>
      </c>
      <c r="HT495" s="240">
        <f t="shared" ca="1" si="1335"/>
        <v>-2.6895226931171191E-4</v>
      </c>
      <c r="HU495" s="240">
        <f t="shared" ca="1" si="1336"/>
        <v>2.5053828035819545E-4</v>
      </c>
      <c r="HV495" s="240">
        <f t="shared" ca="1" si="1337"/>
        <v>-2.2670089424288502E-4</v>
      </c>
      <c r="HW495" s="240">
        <f t="shared" ca="1" si="1338"/>
        <v>1.9795611838792601E-4</v>
      </c>
      <c r="HX495" s="240">
        <f t="shared" ca="1" si="1339"/>
        <v>-1.6492619038342409E-4</v>
      </c>
      <c r="HY495" s="240">
        <f t="shared" ca="1" si="1340"/>
        <v>1.2832610842260003E-4</v>
      </c>
      <c r="HZ495" s="240">
        <f t="shared" ca="1" si="1341"/>
        <v>-8.8948153750235975E-5</v>
      </c>
      <c r="IA495" s="240">
        <f t="shared" ca="1" si="1342"/>
        <v>4.7644740166338898E-5</v>
      </c>
      <c r="IB495" s="240">
        <f t="shared" ca="1" si="1343"/>
        <v>-5.3099618415674112E-6</v>
      </c>
      <c r="IC495" s="240">
        <f t="shared" ca="1" si="1344"/>
        <v>-3.7139761121330863E-5</v>
      </c>
      <c r="ID495" s="240">
        <f t="shared" ca="1" si="1345"/>
        <v>7.8785520415415065E-5</v>
      </c>
      <c r="IE495" s="240">
        <f t="shared" ca="1" si="1346"/>
        <v>5.043756418644804E-5</v>
      </c>
      <c r="IF495" s="240">
        <f t="shared" ca="1" si="1347"/>
        <v>1.560960465558978E-4</v>
      </c>
      <c r="IG495" s="240">
        <f t="shared" ca="1" si="1348"/>
        <v>-1.9008727398372348E-4</v>
      </c>
      <c r="IH495" s="240">
        <f t="shared" ca="1" si="1349"/>
        <v>2.199636859799532E-4</v>
      </c>
      <c r="II495" s="240">
        <f t="shared" ca="1" si="1350"/>
        <v>-2.4507854844955636E-4</v>
      </c>
      <c r="IJ495" s="240">
        <f t="shared" ca="1" si="1351"/>
        <v>2.648882004651818E-4</v>
      </c>
      <c r="IK495" s="240">
        <f t="shared" ca="1" si="1352"/>
        <v>-2.7896382288444507E-4</v>
      </c>
      <c r="IL495" s="240">
        <f t="shared" ca="1" si="1353"/>
        <v>2.8700072098936135E-4</v>
      </c>
      <c r="IM495" s="240">
        <f t="shared" ca="1" si="1354"/>
        <v>-2.8882492020681295E-4</v>
      </c>
      <c r="IN495" s="240">
        <f t="shared" ca="1" si="1355"/>
        <v>2.8439693213270383E-4</v>
      </c>
      <c r="IO495" s="240">
        <f t="shared" ca="1" si="1356"/>
        <v>-2.7381260933662636E-4</v>
      </c>
      <c r="IP495" s="240">
        <f t="shared" ca="1" si="1357"/>
        <v>2.5730107044319125E-4</v>
      </c>
      <c r="IQ495" s="240">
        <f t="shared" ca="1" si="1358"/>
        <v>-2.3521974040578228E-4</v>
      </c>
      <c r="IR495" s="240">
        <f t="shared" ca="1" si="1359"/>
        <v>2.0804661333563733E-4</v>
      </c>
      <c r="IS495" s="240">
        <f t="shared" ca="1" si="1360"/>
        <v>-1.763699053728952E-4</v>
      </c>
      <c r="IT495" s="240">
        <f t="shared" ca="1" si="1361"/>
        <v>1.4087532158352218E-4</v>
      </c>
      <c r="IU495" s="240">
        <f t="shared" ca="1" si="1362"/>
        <v>-1.0233121251538433E-4</v>
      </c>
      <c r="IV495" s="240">
        <f t="shared" ca="1" si="1363"/>
        <v>6.1571941729371619E-5</v>
      </c>
      <c r="IW495" s="240">
        <f t="shared" ca="1" si="1364"/>
        <v>-1.94798243478455E-5</v>
      </c>
      <c r="IX495" s="240">
        <f t="shared" ca="1" si="1365"/>
        <v>-2.3033972403113998E-5</v>
      </c>
      <c r="IY495" s="240">
        <f t="shared" ca="1" si="1366"/>
        <v>6.5049153212520409E-5</v>
      </c>
      <c r="IZ495" s="240">
        <f t="shared" ca="1" si="1367"/>
        <v>-1.0565621629876753E-4</v>
      </c>
      <c r="JA495" s="240">
        <f t="shared" ca="1" si="1368"/>
        <v>1.4397614137644609E-4</v>
      </c>
      <c r="JB495" s="240">
        <f t="shared" ca="1" si="1369"/>
        <v>-1.7917941779113116E-4</v>
      </c>
    </row>
    <row r="496" spans="2:262">
      <c r="B496" s="248">
        <v>135</v>
      </c>
      <c r="C496" s="247">
        <f t="shared" si="1370"/>
        <v>2.6367187500000019E-3</v>
      </c>
      <c r="D496" s="244">
        <f t="shared" ca="1" si="1113"/>
        <v>11.62641796319204</v>
      </c>
      <c r="E496" s="243">
        <f ca="1">EK361</f>
        <v>-0.37358203680796004</v>
      </c>
      <c r="F496" s="242">
        <v>135</v>
      </c>
      <c r="G496" s="240">
        <f t="shared" ca="1" si="1114"/>
        <v>1.3208261910431407E-4</v>
      </c>
      <c r="H496" s="240">
        <f t="shared" ca="1" si="1115"/>
        <v>-1.579231278603266E-4</v>
      </c>
      <c r="I496" s="240">
        <f t="shared" ca="1" si="1116"/>
        <v>1.7911363508950573E-4</v>
      </c>
      <c r="J496" s="240">
        <f t="shared" ca="1" si="1117"/>
        <v>-1.9503019234107623E-4</v>
      </c>
      <c r="K496" s="240">
        <f t="shared" ca="1" si="1118"/>
        <v>2.0520414111944882E-4</v>
      </c>
      <c r="L496" s="240">
        <f t="shared" ca="1" si="1119"/>
        <v>-2.0933591240016015E-4</v>
      </c>
      <c r="M496" s="240">
        <f t="shared" ca="1" si="1120"/>
        <v>2.0730384735448662E-4</v>
      </c>
      <c r="N496" s="240">
        <f t="shared" ca="1" si="1121"/>
        <v>-1.9916777955901089E-4</v>
      </c>
      <c r="O496" s="240">
        <f t="shared" ca="1" si="1122"/>
        <v>1.8516727321299861E-4</v>
      </c>
      <c r="P496" s="240">
        <f t="shared" ca="1" si="1123"/>
        <v>-1.65714569238774E-4</v>
      </c>
      <c r="Q496" s="240">
        <f t="shared" ca="1" si="1124"/>
        <v>1.4138244696515744E-4</v>
      </c>
      <c r="R496" s="240">
        <f t="shared" ca="1" si="1125"/>
        <v>-1.1288735880324571E-4</v>
      </c>
      <c r="S496" s="240">
        <f t="shared" ca="1" si="1126"/>
        <v>8.1068334509195358E-5</v>
      </c>
      <c r="T496" s="240">
        <f t="shared" ca="1" si="1127"/>
        <v>-4.6862276191990434E-5</v>
      </c>
      <c r="U496" s="241">
        <f t="shared" ca="1" si="1128"/>
        <v>1.127637149765209E-5</v>
      </c>
      <c r="V496" s="240">
        <f t="shared" ca="1" si="1129"/>
        <v>2.46415627441734E-5</v>
      </c>
      <c r="W496" s="240">
        <f t="shared" ca="1" si="1130"/>
        <v>-5.9833933188368771E-5</v>
      </c>
      <c r="X496" s="240">
        <f t="shared" ca="1" si="1131"/>
        <v>9.3264510509213415E-5</v>
      </c>
      <c r="Y496" s="240">
        <f t="shared" ca="1" si="1132"/>
        <v>-1.2394894087778408E-4</v>
      </c>
      <c r="Z496" s="240">
        <f t="shared" ca="1" si="1133"/>
        <v>1.5098372998012424E-4</v>
      </c>
      <c r="AA496" s="240">
        <f t="shared" ca="1" si="1134"/>
        <v>-1.7357284615002864E-4</v>
      </c>
      <c r="AB496" s="240">
        <f t="shared" ca="1" si="1135"/>
        <v>1.9105115929475135E-4</v>
      </c>
      <c r="AC496" s="240">
        <f t="shared" ca="1" si="1136"/>
        <v>-2.029040254611859E-4</v>
      </c>
      <c r="AD496" s="240">
        <f t="shared" ca="1" si="1137"/>
        <v>2.0878244038049376E-4</v>
      </c>
      <c r="AE496" s="240">
        <f t="shared" ca="1" si="1138"/>
        <v>-2.0851331579941953E-4</v>
      </c>
      <c r="AF496" s="240">
        <f t="shared" ca="1" si="1139"/>
        <v>2.0210457601461219E-4</v>
      </c>
      <c r="AG496" s="240">
        <f t="shared" ca="1" si="1140"/>
        <v>-1.8974492454396698E-4</v>
      </c>
      <c r="AH496" s="240">
        <f t="shared" ca="1" si="1141"/>
        <v>1.7179828780528375E-4</v>
      </c>
      <c r="AI496" s="240">
        <f t="shared" ca="1" si="1142"/>
        <v>-1.4879309940652485E-4</v>
      </c>
      <c r="AJ496" s="240">
        <f t="shared" ca="1" si="1143"/>
        <v>1.2140674056872666E-4</v>
      </c>
      <c r="AK496" s="240">
        <f t="shared" ca="1" si="1144"/>
        <v>-9.0445594828834414E-5</v>
      </c>
      <c r="AL496" s="240">
        <f t="shared" ca="1" si="1145"/>
        <v>5.6821304306114761E-5</v>
      </c>
      <c r="AM496" s="240">
        <f t="shared" ca="1" si="1146"/>
        <v>-2.1523926659552427E-5</v>
      </c>
      <c r="AN496" s="240">
        <f t="shared" ca="1" si="1147"/>
        <v>-1.4407216877965117E-5</v>
      </c>
      <c r="AO496" s="240">
        <f t="shared" ca="1" si="1148"/>
        <v>4.9914144017364756E-5</v>
      </c>
      <c r="AP496" s="240">
        <f t="shared" ca="1" si="1149"/>
        <v>-8.3951363400620166E-5</v>
      </c>
      <c r="AQ496" s="240">
        <f t="shared" ca="1" si="1150"/>
        <v>1.1551665879603313E-4</v>
      </c>
      <c r="AR496" s="240">
        <f t="shared" ca="1" si="1151"/>
        <v>-1.4368059906978882E-4</v>
      </c>
      <c r="AS496" s="240">
        <f t="shared" ca="1" si="1152"/>
        <v>1.6761390502098919E-4</v>
      </c>
      <c r="AT496" s="240">
        <f t="shared" ca="1" si="1153"/>
        <v>-1.8661186727157988E-4</v>
      </c>
      <c r="AU496" s="240">
        <f t="shared" ca="1" si="1154"/>
        <v>2.0011509623329353E-4</v>
      </c>
      <c r="AV496" s="240">
        <f t="shared" ca="1" si="1155"/>
        <v>-2.0772599317476896E-4</v>
      </c>
      <c r="AW496" s="240">
        <f t="shared" ca="1" si="1156"/>
        <v>2.0922045740298228E-4</v>
      </c>
      <c r="AX496" s="240">
        <f t="shared" ca="1" si="1157"/>
        <v>-2.0455448484432413E-4</v>
      </c>
      <c r="AY496" s="240">
        <f t="shared" ca="1" si="1158"/>
        <v>1.9386546373201613E-4</v>
      </c>
      <c r="AZ496" s="240">
        <f t="shared" ca="1" si="1159"/>
        <v>-1.7746812924871689E-4</v>
      </c>
      <c r="BA496" s="240">
        <f t="shared" ca="1" si="1160"/>
        <v>1.5584529623868771E-4</v>
      </c>
      <c r="BB496" s="240">
        <f t="shared" ca="1" si="1161"/>
        <v>-1.2963364286220413E-4</v>
      </c>
      <c r="BC496" s="240">
        <f t="shared" ca="1" si="1162"/>
        <v>9.9604963788437584E-5</v>
      </c>
      <c r="BD496" s="240">
        <f t="shared" ca="1" si="1163"/>
        <v>-6.6643444921205786E-5</v>
      </c>
      <c r="BE496" s="240">
        <f t="shared" ca="1" si="1164"/>
        <v>3.1719628796853601E-5</v>
      </c>
      <c r="BF496" s="240">
        <f t="shared" ca="1" si="1165"/>
        <v>4.1381627643731668E-6</v>
      </c>
      <c r="BG496" s="240">
        <f t="shared" ca="1" si="1166"/>
        <v>-3.9874107301460175E-5</v>
      </c>
      <c r="BH496" s="240">
        <f t="shared" ca="1" si="1167"/>
        <v>7.4435970104325201E-5</v>
      </c>
      <c r="BI496" s="240">
        <f t="shared" ca="1" si="1168"/>
        <v>-1.0680608696518066E-4</v>
      </c>
      <c r="BJ496" s="240">
        <f t="shared" ca="1" si="1169"/>
        <v>1.3603132901135792E-4</v>
      </c>
      <c r="BK496" s="240">
        <f t="shared" ca="1" si="1170"/>
        <v>-1.6125116731350984E-4</v>
      </c>
      <c r="BL496" s="240">
        <f t="shared" ca="1" si="1171"/>
        <v>1.8172301091488484E-4</v>
      </c>
      <c r="BM496" s="240">
        <f t="shared" ca="1" si="1172"/>
        <v>-1.9684407221056191E-4</v>
      </c>
      <c r="BN496" s="240">
        <f t="shared" ca="1" si="1173"/>
        <v>2.0616911585683755E-4</v>
      </c>
      <c r="BO496" s="240">
        <f t="shared" ca="1" si="1174"/>
        <v>-2.094235685991133E-4</v>
      </c>
      <c r="BP496" s="240">
        <f t="shared" ca="1" si="1175"/>
        <v>2.0651160400318811E-4</v>
      </c>
      <c r="BQ496" s="240">
        <f t="shared" ca="1" si="1176"/>
        <v>-1.9751896403732676E-4</v>
      </c>
      <c r="BR496" s="240">
        <f t="shared" ca="1" si="1177"/>
        <v>1.8271043442441917E-4</v>
      </c>
      <c r="BS496" s="240">
        <f t="shared" ca="1" si="1178"/>
        <v>-1.6252204810177559E-4</v>
      </c>
      <c r="BT496" s="240">
        <f t="shared" ca="1" si="1179"/>
        <v>1.3754824635546032E-4</v>
      </c>
      <c r="BU496" s="240">
        <f t="shared" ca="1" si="1180"/>
        <v>-1.0852437566590212E-4</v>
      </c>
      <c r="BV496" s="240">
        <f t="shared" ca="1" si="1181"/>
        <v>7.6305035640208052E-5</v>
      </c>
      <c r="BW496" s="240">
        <f t="shared" ca="1" si="1182"/>
        <v>-4.183891557007474E-5</v>
      </c>
      <c r="BX496" s="240">
        <f t="shared" ca="1" si="1183"/>
        <v>6.1408605457784405E-6</v>
      </c>
      <c r="BY496" s="240">
        <f t="shared" ca="1" si="1184"/>
        <v>2.9738010368512925E-5</v>
      </c>
      <c r="BZ496" s="240">
        <f t="shared" ca="1" si="1185"/>
        <v>-6.4741254036225157E-5</v>
      </c>
      <c r="CA496" s="240">
        <f t="shared" ca="1" si="1186"/>
        <v>9.7838209915718143E-5</v>
      </c>
      <c r="CB496" s="240">
        <f t="shared" ca="1" si="1187"/>
        <v>-1.2805434756640128E-4</v>
      </c>
      <c r="CC496" s="240">
        <f t="shared" ca="1" si="1188"/>
        <v>1.5449996142004199E-4</v>
      </c>
      <c r="CD496" s="240">
        <f t="shared" ca="1" si="1189"/>
        <v>-1.7639636790783709E-4</v>
      </c>
      <c r="CE496" s="240">
        <f t="shared" ca="1" si="1190"/>
        <v>1.9309883357637045E-4</v>
      </c>
      <c r="CF496" s="240">
        <f t="shared" ca="1" si="1191"/>
        <v>-2.0411555908052501E-4</v>
      </c>
      <c r="CG496" s="240">
        <f t="shared" ca="1" si="1192"/>
        <v>2.0912216007515065E-4</v>
      </c>
      <c r="CH496" s="240">
        <f t="shared" ca="1" si="1193"/>
        <v>-2.0797121861972995E-4</v>
      </c>
      <c r="CI496" s="240">
        <f t="shared" ca="1" si="1194"/>
        <v>2.0069662385765503E-4</v>
      </c>
      <c r="CJ496" s="240">
        <f t="shared" ca="1" si="1195"/>
        <v>-1.875125741600462E-4</v>
      </c>
      <c r="CK496" s="240">
        <f t="shared" ca="1" si="1196"/>
        <v>1.6880727011573245E-4</v>
      </c>
      <c r="CL496" s="240">
        <f t="shared" ca="1" si="1197"/>
        <v>-1.4513148407543832E-4</v>
      </c>
      <c r="CM496" s="240">
        <f t="shared" ca="1" si="1198"/>
        <v>1.1718234281677995E-4</v>
      </c>
      <c r="CN496" s="240">
        <f t="shared" ca="1" si="1199"/>
        <v>-8.5782800844821217E-5</v>
      </c>
      <c r="CO496" s="240">
        <f t="shared" ca="1" si="1200"/>
        <v>5.1857408731031322E-5</v>
      </c>
      <c r="CP496" s="240">
        <f t="shared" ca="1" si="1201"/>
        <v>-1.6405089984999381E-5</v>
      </c>
      <c r="CQ496" s="240">
        <f t="shared" ca="1" si="1202"/>
        <v>-1.9530271963834046E-5</v>
      </c>
      <c r="CR496" s="240">
        <f t="shared" ca="1" si="1203"/>
        <v>5.4890570616493412E-5</v>
      </c>
      <c r="CS496" s="240">
        <f t="shared" ca="1" si="1204"/>
        <v>-8.8634632048958871E-5</v>
      </c>
      <c r="CT496" s="240">
        <f t="shared" ca="1" si="1205"/>
        <v>1.1976887198192576E-4</v>
      </c>
      <c r="CU496" s="240">
        <f t="shared" ca="1" si="1206"/>
        <v>-1.4737655158691092E-4</v>
      </c>
      <c r="CV496" s="240">
        <f t="shared" ca="1" si="1207"/>
        <v>1.7064477060000206E-4</v>
      </c>
      <c r="CW496" s="240">
        <f t="shared" ca="1" si="1208"/>
        <v>-1.8888840293863305E-4</v>
      </c>
      <c r="CX496" s="240">
        <f t="shared" ca="1" si="1209"/>
        <v>2.0157027004397582E-4</v>
      </c>
      <c r="CY496" s="240">
        <f t="shared" ca="1" si="1210"/>
        <v>-2.0831695795062887E-4</v>
      </c>
      <c r="CZ496" s="240">
        <f t="shared" ca="1" si="1211"/>
        <v>2.0892981235448832E-4</v>
      </c>
      <c r="DA496" s="240">
        <f t="shared" ca="1" si="1212"/>
        <v>-2.0339078793215706E-4</v>
      </c>
      <c r="DB496" s="240">
        <f t="shared" ca="1" si="1213"/>
        <v>1.9186297968036266E-4</v>
      </c>
      <c r="DC496" s="240">
        <f t="shared" ca="1" si="1214"/>
        <v>-1.7468582063021352E-4</v>
      </c>
      <c r="DD496" s="240">
        <f t="shared" ca="1" si="1215"/>
        <v>1.5236508733826624E-4</v>
      </c>
      <c r="DE496" s="240">
        <f t="shared" ca="1" si="1216"/>
        <v>-1.2555800743985104E-4</v>
      </c>
      <c r="DF496" s="240">
        <f t="shared" ca="1" si="1217"/>
        <v>9.5053907768513177E-5</v>
      </c>
      <c r="DG496" s="240">
        <f t="shared" ca="1" si="1218"/>
        <v>-6.1750972852182273E-5</v>
      </c>
      <c r="DH496" s="240">
        <f t="shared" ca="1" si="1219"/>
        <v>2.6629798125530257E-5</v>
      </c>
      <c r="DI496" s="240">
        <f t="shared" ca="1" si="1220"/>
        <v>9.2754834233622761E-6</v>
      </c>
      <c r="DJ496" s="240">
        <f t="shared" ca="1" si="1221"/>
        <v>-4.4907651004294657E-5</v>
      </c>
      <c r="DK496" s="240">
        <f t="shared" ca="1" si="1222"/>
        <v>7.9217525590111429E-5</v>
      </c>
      <c r="DL496" s="240">
        <f t="shared" ca="1" si="1223"/>
        <v>-1.1119486269432678E-4</v>
      </c>
      <c r="DM496" s="240">
        <f t="shared" ca="1" si="1224"/>
        <v>1.3989809873234547E-4</v>
      </c>
      <c r="DN496" s="240">
        <f t="shared" ca="1" si="1225"/>
        <v>-1.6448207509307491E-4</v>
      </c>
      <c r="DO496" s="240">
        <f t="shared" ca="1" si="1226"/>
        <v>1.8422292359354618E-4</v>
      </c>
      <c r="DP496" s="240">
        <f t="shared" ca="1" si="1227"/>
        <v>-1.9853938057141999E-4</v>
      </c>
      <c r="DQ496" s="240">
        <f t="shared" ca="1" si="1228"/>
        <v>2.0700990202799323E-4</v>
      </c>
      <c r="DR496" s="240">
        <f t="shared" ca="1" si="1229"/>
        <v>-2.0938507587119404E-4</v>
      </c>
      <c r="DS496" s="240">
        <f t="shared" ca="1" si="1230"/>
        <v>2.0559496578360475E-4</v>
      </c>
      <c r="DT496" s="240">
        <f t="shared" ca="1" si="1231"/>
        <v>-1.9575117047741672E-4</v>
      </c>
      <c r="DU496" s="240">
        <f t="shared" ca="1" si="1232"/>
        <v>1.8014353770212541E-4</v>
      </c>
      <c r="DV496" s="240">
        <f t="shared" ca="1" si="1233"/>
        <v>-1.5923162976009067E-4</v>
      </c>
      <c r="DW496" s="240">
        <f t="shared" ca="1" si="1234"/>
        <v>1.3363119182541677E-4</v>
      </c>
      <c r="DX496" s="240">
        <f t="shared" ca="1" si="1235"/>
        <v>-1.0409602150265164E-4</v>
      </c>
      <c r="DY496" s="240">
        <f t="shared" ca="1" si="1236"/>
        <v>7.1495773470985779E-5</v>
      </c>
      <c r="DZ496" s="240">
        <f t="shared" ca="1" si="1237"/>
        <v>-3.6790352749870172E-5</v>
      </c>
      <c r="EA496" s="240">
        <f t="shared" ca="1" si="1238"/>
        <v>1.0016505691246399E-6</v>
      </c>
      <c r="EB496" s="240">
        <f t="shared" ca="1" si="1239"/>
        <v>3.481654492738082E-5</v>
      </c>
      <c r="EC496" s="240">
        <f t="shared" ca="1" si="1240"/>
        <v>-6.9609577173481579E-5</v>
      </c>
      <c r="ED496" s="240">
        <f t="shared" ca="1" si="1241"/>
        <v>1.0235297524297734E-4</v>
      </c>
      <c r="EE496" s="240">
        <f t="shared" ca="1" si="1242"/>
        <v>-1.3208261910430743E-4</v>
      </c>
      <c r="EF496" s="240">
        <f t="shared" ca="1" si="1243"/>
        <v>1.5792312786032007E-4</v>
      </c>
      <c r="EG496" s="240">
        <f t="shared" ca="1" si="1244"/>
        <v>-1.7911363508949987E-4</v>
      </c>
      <c r="EH496" s="240">
        <f t="shared" ca="1" si="1245"/>
        <v>1.9503019234107157E-4</v>
      </c>
      <c r="EI496" s="240">
        <f t="shared" ca="1" si="1246"/>
        <v>-2.0520414111944844E-4</v>
      </c>
      <c r="EJ496" s="240">
        <f t="shared" ca="1" si="1247"/>
        <v>2.0933591240016004E-4</v>
      </c>
      <c r="EK496" s="240">
        <f t="shared" ca="1" si="1248"/>
        <v>-2.0730384735448729E-4</v>
      </c>
      <c r="EL496" s="240">
        <f t="shared" ca="1" si="1249"/>
        <v>1.991677795590129E-4</v>
      </c>
      <c r="EM496" s="240">
        <f t="shared" ca="1" si="1250"/>
        <v>-1.8516727321300232E-4</v>
      </c>
      <c r="EN496" s="240">
        <f t="shared" ca="1" si="1251"/>
        <v>1.6571456923877929E-4</v>
      </c>
      <c r="EO496" s="240">
        <f t="shared" ca="1" si="1252"/>
        <v>-1.4138244696516495E-4</v>
      </c>
      <c r="EP496" s="240">
        <f t="shared" ca="1" si="1253"/>
        <v>1.1288735880325549E-4</v>
      </c>
      <c r="EQ496" s="240">
        <f t="shared" ca="1" si="1254"/>
        <v>-8.106833450919651E-5</v>
      </c>
      <c r="ER496" s="240">
        <f t="shared" ca="1" si="1255"/>
        <v>4.6862276191993063E-5</v>
      </c>
      <c r="ES496" s="240">
        <f t="shared" ca="1" si="1256"/>
        <v>-1.1276371497656292E-5</v>
      </c>
      <c r="ET496" s="240">
        <f t="shared" ca="1" si="1257"/>
        <v>-2.4641562744167749E-5</v>
      </c>
      <c r="EU496" s="240">
        <f t="shared" ca="1" si="1258"/>
        <v>5.9833933188361886E-5</v>
      </c>
      <c r="EV496" s="240">
        <f t="shared" ca="1" si="1259"/>
        <v>-9.3264510509205649E-5</v>
      </c>
      <c r="EW496" s="240">
        <f t="shared" ca="1" si="1260"/>
        <v>1.2394894087777589E-4</v>
      </c>
      <c r="EX496" s="240">
        <f t="shared" ca="1" si="1261"/>
        <v>-1.5098372998011722E-4</v>
      </c>
      <c r="EY496" s="240">
        <f t="shared" ca="1" si="1262"/>
        <v>1.7357284615002129E-4</v>
      </c>
      <c r="EZ496" s="240">
        <f t="shared" ca="1" si="1263"/>
        <v>-1.9105115929475086E-4</v>
      </c>
      <c r="FA496" s="240">
        <f t="shared" ca="1" si="1264"/>
        <v>2.0290402546118482E-4</v>
      </c>
      <c r="FB496" s="240">
        <f t="shared" ca="1" si="1265"/>
        <v>-2.0878244038049346E-4</v>
      </c>
      <c r="FC496" s="240">
        <f t="shared" ca="1" si="1266"/>
        <v>2.0851331579942018E-4</v>
      </c>
      <c r="FD496" s="240">
        <f t="shared" ca="1" si="1267"/>
        <v>-2.0210457601461406E-4</v>
      </c>
      <c r="FE496" s="240">
        <f t="shared" ca="1" si="1268"/>
        <v>1.8974492454396622E-4</v>
      </c>
      <c r="FF496" s="240">
        <f t="shared" ca="1" si="1269"/>
        <v>-1.7179828780528955E-4</v>
      </c>
      <c r="FG496" s="240">
        <f t="shared" ca="1" si="1270"/>
        <v>1.4879309940652569E-4</v>
      </c>
      <c r="FH496" s="240">
        <f t="shared" ca="1" si="1271"/>
        <v>-1.2140674056873737E-4</v>
      </c>
      <c r="FI496" s="240">
        <f t="shared" ca="1" si="1272"/>
        <v>9.0445594828838209E-5</v>
      </c>
      <c r="FJ496" s="240">
        <f t="shared" ca="1" si="1273"/>
        <v>-5.6821304306130279E-5</v>
      </c>
      <c r="FK496" s="240">
        <f t="shared" ca="1" si="1274"/>
        <v>2.1523926659556614E-5</v>
      </c>
      <c r="FL496" s="240">
        <f t="shared" ca="1" si="1275"/>
        <v>1.4407216877946062E-5</v>
      </c>
      <c r="FM496" s="240">
        <f t="shared" ca="1" si="1276"/>
        <v>-4.9914144017357762E-5</v>
      </c>
      <c r="FN496" s="240">
        <f t="shared" ca="1" si="1277"/>
        <v>8.3951363400621765E-5</v>
      </c>
      <c r="FO496" s="240">
        <f t="shared" ca="1" si="1278"/>
        <v>-1.1551665879602465E-4</v>
      </c>
      <c r="FP496" s="240">
        <f t="shared" ca="1" si="1279"/>
        <v>1.436805990697879E-4</v>
      </c>
      <c r="FQ496" s="240">
        <f t="shared" ca="1" si="1280"/>
        <v>-1.676139050209813E-4</v>
      </c>
      <c r="FR496" s="240">
        <f t="shared" ca="1" si="1281"/>
        <v>1.8661186727157931E-4</v>
      </c>
      <c r="FS496" s="240">
        <f t="shared" ca="1" si="1282"/>
        <v>-2.0011509623328789E-4</v>
      </c>
      <c r="FT496" s="240">
        <f t="shared" ca="1" si="1283"/>
        <v>2.0772599317476803E-4</v>
      </c>
      <c r="FU496" s="240">
        <f t="shared" ca="1" si="1284"/>
        <v>-2.0922045740298206E-4</v>
      </c>
      <c r="FV496" s="240">
        <f t="shared" ca="1" si="1285"/>
        <v>2.0455448484432568E-4</v>
      </c>
      <c r="FW496" s="240">
        <f t="shared" ca="1" si="1286"/>
        <v>-1.9386546373201661E-4</v>
      </c>
      <c r="FX496" s="240">
        <f t="shared" ca="1" si="1287"/>
        <v>1.7746812924872388E-4</v>
      </c>
      <c r="FY496" s="240">
        <f t="shared" ca="1" si="1288"/>
        <v>-1.558452962386885E-4</v>
      </c>
      <c r="FZ496" s="240">
        <f t="shared" ca="1" si="1289"/>
        <v>1.2963364286221445E-4</v>
      </c>
      <c r="GA496" s="240">
        <f t="shared" ca="1" si="1290"/>
        <v>-9.9604963788438696E-5</v>
      </c>
      <c r="GB496" s="240">
        <f t="shared" ca="1" si="1291"/>
        <v>6.6643444921223906E-5</v>
      </c>
      <c r="GC496" s="240">
        <f t="shared" ca="1" si="1292"/>
        <v>-3.1719628796860689E-5</v>
      </c>
      <c r="GD496" s="240">
        <f t="shared" ca="1" si="1293"/>
        <v>-4.1381627643778695E-6</v>
      </c>
      <c r="GE496" s="240">
        <f t="shared" ca="1" si="1294"/>
        <v>3.9874107301453121E-5</v>
      </c>
      <c r="GF496" s="240">
        <f t="shared" ca="1" si="1295"/>
        <v>-7.4435970104324062E-5</v>
      </c>
      <c r="GG496" s="240">
        <f t="shared" ca="1" si="1296"/>
        <v>1.0680608696516937E-4</v>
      </c>
      <c r="GH496" s="240">
        <f t="shared" ca="1" si="1297"/>
        <v>-1.3603132901135695E-4</v>
      </c>
      <c r="GI496" s="240">
        <f t="shared" ca="1" si="1298"/>
        <v>1.6125116731350149E-4</v>
      </c>
      <c r="GJ496" s="240">
        <f t="shared" ca="1" si="1299"/>
        <v>-1.8172301091488128E-4</v>
      </c>
      <c r="GK496" s="240">
        <f t="shared" ca="1" si="1300"/>
        <v>1.9684407221055541E-4</v>
      </c>
      <c r="GL496" s="240">
        <f t="shared" ca="1" si="1301"/>
        <v>-2.0616911585683627E-4</v>
      </c>
      <c r="GM496" s="240">
        <f t="shared" ca="1" si="1302"/>
        <v>2.0942356859911335E-4</v>
      </c>
      <c r="GN496" s="240">
        <f t="shared" ca="1" si="1303"/>
        <v>-2.0651160400319028E-4</v>
      </c>
      <c r="GO496" s="240">
        <f t="shared" ca="1" si="1304"/>
        <v>1.975189640373272E-4</v>
      </c>
      <c r="GP496" s="240">
        <f t="shared" ca="1" si="1305"/>
        <v>-1.827104344244256E-4</v>
      </c>
      <c r="GQ496" s="240">
        <f t="shared" ca="1" si="1306"/>
        <v>1.6252204810177637E-4</v>
      </c>
      <c r="GR496" s="240">
        <f t="shared" ca="1" si="1307"/>
        <v>-1.3754824635547024E-4</v>
      </c>
      <c r="GS496" s="240">
        <f t="shared" ca="1" si="1308"/>
        <v>1.0852437566590827E-4</v>
      </c>
      <c r="GT496" s="240">
        <f t="shared" ca="1" si="1309"/>
        <v>-7.6305035640225833E-5</v>
      </c>
      <c r="GU496" s="240">
        <f t="shared" ca="1" si="1310"/>
        <v>4.183891557008176E-5</v>
      </c>
      <c r="GV496" s="240">
        <f t="shared" ca="1" si="1311"/>
        <v>-6.1408605457737107E-6</v>
      </c>
      <c r="GW496" s="240">
        <f t="shared" ca="1" si="1312"/>
        <v>-2.9738010368499915E-5</v>
      </c>
      <c r="GX496" s="240">
        <f t="shared" ca="1" si="1313"/>
        <v>6.4741254036223991E-5</v>
      </c>
      <c r="GY496" s="240">
        <f t="shared" ca="1" si="1314"/>
        <v>-9.7838209915706515E-5</v>
      </c>
      <c r="GZ496" s="240">
        <f t="shared" ca="1" si="1315"/>
        <v>1.2805434756640031E-4</v>
      </c>
      <c r="HA496" s="240">
        <f t="shared" ca="1" si="1316"/>
        <v>-1.5449996142002909E-4</v>
      </c>
      <c r="HB496" s="240">
        <f t="shared" ca="1" si="1317"/>
        <v>1.7639636790783321E-4</v>
      </c>
      <c r="HC496" s="240">
        <f t="shared" ca="1" si="1318"/>
        <v>-1.9309883357637226E-4</v>
      </c>
      <c r="HD496" s="240">
        <f t="shared" ca="1" si="1319"/>
        <v>2.0411555908052341E-4</v>
      </c>
      <c r="HE496" s="240">
        <f t="shared" ca="1" si="1320"/>
        <v>-2.0912216007515095E-4</v>
      </c>
      <c r="HF496" s="240">
        <f t="shared" ca="1" si="1321"/>
        <v>2.0797121861973079E-4</v>
      </c>
      <c r="HG496" s="240">
        <f t="shared" ca="1" si="1322"/>
        <v>-2.0069662385765368E-4</v>
      </c>
      <c r="HH496" s="240">
        <f t="shared" ca="1" si="1323"/>
        <v>1.8751257416005471E-4</v>
      </c>
      <c r="HI496" s="240">
        <f t="shared" ca="1" si="1324"/>
        <v>-1.688072701157367E-4</v>
      </c>
      <c r="HJ496" s="240">
        <f t="shared" ca="1" si="1325"/>
        <v>1.4513148407545206E-4</v>
      </c>
      <c r="HK496" s="240">
        <f t="shared" ca="1" si="1326"/>
        <v>-1.1718234281678591E-4</v>
      </c>
      <c r="HL496" s="240">
        <f t="shared" ca="1" si="1327"/>
        <v>8.5782800844816921E-5</v>
      </c>
      <c r="HM496" s="240">
        <f t="shared" ca="1" si="1328"/>
        <v>-5.1857408731038275E-5</v>
      </c>
      <c r="HN496" s="240">
        <f t="shared" ca="1" si="1329"/>
        <v>1.6405089984994665E-5</v>
      </c>
      <c r="HO496" s="240">
        <f t="shared" ca="1" si="1330"/>
        <v>1.9530271963826904E-5</v>
      </c>
      <c r="HP496" s="240">
        <f t="shared" ca="1" si="1331"/>
        <v>-5.489057061648648E-5</v>
      </c>
      <c r="HQ496" s="240">
        <f t="shared" ca="1" si="1332"/>
        <v>8.8634632048941578E-5</v>
      </c>
      <c r="HR496" s="240">
        <f t="shared" ca="1" si="1333"/>
        <v>-1.1976887198191988E-4</v>
      </c>
      <c r="HS496" s="240">
        <f t="shared" ca="1" si="1334"/>
        <v>1.4737655158689734E-4</v>
      </c>
      <c r="HT496" s="240">
        <f t="shared" ca="1" si="1335"/>
        <v>-1.7064477059999792E-4</v>
      </c>
      <c r="HU496" s="240">
        <f t="shared" ca="1" si="1336"/>
        <v>1.8888840293863511E-4</v>
      </c>
      <c r="HV496" s="240">
        <f t="shared" ca="1" si="1337"/>
        <v>-2.0157027004397387E-4</v>
      </c>
      <c r="HW496" s="240">
        <f t="shared" ca="1" si="1338"/>
        <v>2.0831695795062936E-4</v>
      </c>
      <c r="HX496" s="240">
        <f t="shared" ca="1" si="1339"/>
        <v>-2.0892981235448883E-4</v>
      </c>
      <c r="HY496" s="240">
        <f t="shared" ca="1" si="1340"/>
        <v>2.033907879321588E-4</v>
      </c>
      <c r="HZ496" s="240">
        <f t="shared" ca="1" si="1341"/>
        <v>-1.9186297968037033E-4</v>
      </c>
      <c r="IA496" s="240">
        <f t="shared" ca="1" si="1342"/>
        <v>1.7468582063021748E-4</v>
      </c>
      <c r="IB496" s="240">
        <f t="shared" ca="1" si="1343"/>
        <v>-1.5236508733827936E-4</v>
      </c>
      <c r="IC496" s="240">
        <f t="shared" ca="1" si="1344"/>
        <v>1.2555800743985676E-4</v>
      </c>
      <c r="ID496" s="240">
        <f t="shared" ca="1" si="1345"/>
        <v>-9.5053907768508962E-5</v>
      </c>
      <c r="IE496" s="240">
        <f t="shared" ca="1" si="1346"/>
        <v>3.4629638494590529E-5</v>
      </c>
      <c r="IF496" s="240">
        <f t="shared" ca="1" si="1347"/>
        <v>-2.6629798125525568E-5</v>
      </c>
      <c r="IG496" s="240">
        <f t="shared" ca="1" si="1348"/>
        <v>-9.2754834233431941E-6</v>
      </c>
      <c r="IH496" s="240">
        <f t="shared" ca="1" si="1349"/>
        <v>4.490765100428763E-5</v>
      </c>
      <c r="II496" s="240">
        <f t="shared" ca="1" si="1350"/>
        <v>-7.921752559009377E-5</v>
      </c>
      <c r="IJ496" s="240">
        <f t="shared" ca="1" si="1351"/>
        <v>1.1119486269432068E-4</v>
      </c>
      <c r="IK496" s="240">
        <f t="shared" ca="1" si="1352"/>
        <v>-1.3989809873234896E-4</v>
      </c>
      <c r="IL496" s="240">
        <f t="shared" ca="1" si="1353"/>
        <v>1.6448207509307046E-4</v>
      </c>
      <c r="IM496" s="240">
        <f t="shared" ca="1" si="1354"/>
        <v>-1.8422292359354843E-4</v>
      </c>
      <c r="IN496" s="240">
        <f t="shared" ca="1" si="1355"/>
        <v>1.9853938057141771E-4</v>
      </c>
      <c r="IO496" s="240">
        <f t="shared" ca="1" si="1356"/>
        <v>-2.0700990202799399E-4</v>
      </c>
      <c r="IP496" s="240">
        <f t="shared" ca="1" si="1357"/>
        <v>2.0938507587119442E-4</v>
      </c>
      <c r="IQ496" s="240">
        <f t="shared" ca="1" si="1358"/>
        <v>-2.0559496578360611E-4</v>
      </c>
      <c r="IR496" s="240">
        <f t="shared" ca="1" si="1359"/>
        <v>1.9575117047742347E-4</v>
      </c>
      <c r="IS496" s="240">
        <f t="shared" ca="1" si="1360"/>
        <v>-1.8014353770212906E-4</v>
      </c>
      <c r="IT496" s="240">
        <f t="shared" ca="1" si="1361"/>
        <v>1.5923162976008758E-4</v>
      </c>
      <c r="IU496" s="240">
        <f t="shared" ca="1" si="1362"/>
        <v>-1.336311918254223E-4</v>
      </c>
      <c r="IV496" s="240">
        <f t="shared" ca="1" si="1363"/>
        <v>1.0409602150264755E-4</v>
      </c>
      <c r="IW496" s="240">
        <f t="shared" ca="1" si="1364"/>
        <v>-7.1495773470992528E-5</v>
      </c>
      <c r="IX496" s="240">
        <f t="shared" ca="1" si="1365"/>
        <v>3.6790352749877233E-5</v>
      </c>
      <c r="IY496" s="240">
        <f t="shared" ca="1" si="1366"/>
        <v>-1.0016505691437218E-6</v>
      </c>
      <c r="IZ496" s="240">
        <f t="shared" ca="1" si="1367"/>
        <v>-3.4816544927373746E-5</v>
      </c>
      <c r="JA496" s="240">
        <f t="shared" ca="1" si="1368"/>
        <v>6.9609577173463581E-5</v>
      </c>
      <c r="JB496" s="240">
        <f t="shared" ca="1" si="1369"/>
        <v>-1.0235297524297107E-4</v>
      </c>
    </row>
    <row r="497" spans="2:262">
      <c r="B497" s="248">
        <v>136</v>
      </c>
      <c r="C497" s="247">
        <f t="shared" si="1370"/>
        <v>2.6562500000000019E-3</v>
      </c>
      <c r="D497" s="244">
        <f t="shared" ca="1" si="1113"/>
        <v>11.633280605713953</v>
      </c>
      <c r="E497" s="243">
        <f ca="1">EL361</f>
        <v>-0.36671939428604716</v>
      </c>
      <c r="F497" s="242">
        <v>136</v>
      </c>
      <c r="G497" s="240">
        <f t="shared" ca="1" si="1114"/>
        <v>1.9232400327778829E-4</v>
      </c>
      <c r="H497" s="240">
        <f t="shared" ca="1" si="1115"/>
        <v>-2.1170922762285338E-4</v>
      </c>
      <c r="I497" s="240">
        <f t="shared" ca="1" si="1116"/>
        <v>2.2295858507827493E-4</v>
      </c>
      <c r="J497" s="240">
        <f t="shared" ca="1" si="1117"/>
        <v>-2.2563976914575333E-4</v>
      </c>
      <c r="K497" s="240">
        <f t="shared" ca="1" si="1118"/>
        <v>2.1964974342520089E-4</v>
      </c>
      <c r="L497" s="240">
        <f t="shared" ca="1" si="1119"/>
        <v>-2.0521870124581295E-4</v>
      </c>
      <c r="M497" s="240">
        <f t="shared" ca="1" si="1120"/>
        <v>1.8290121946552221E-4</v>
      </c>
      <c r="N497" s="240">
        <f t="shared" ca="1" si="1121"/>
        <v>-1.535549463933571E-4</v>
      </c>
      <c r="O497" s="240">
        <f t="shared" ca="1" si="1122"/>
        <v>1.1830764284590135E-4</v>
      </c>
      <c r="P497" s="240">
        <f t="shared" ca="1" si="1123"/>
        <v>-7.8513842931568132E-5</v>
      </c>
      <c r="Q497" s="240">
        <f t="shared" ca="1" si="1124"/>
        <v>3.5702800064444401E-5</v>
      </c>
      <c r="R497" s="240">
        <f t="shared" ca="1" si="1125"/>
        <v>8.4802813867950361E-6</v>
      </c>
      <c r="S497" s="240">
        <f t="shared" ca="1" si="1126"/>
        <v>-5.2337470380134973E-5</v>
      </c>
      <c r="T497" s="240">
        <f t="shared" ca="1" si="1127"/>
        <v>9.4183359737959408E-5</v>
      </c>
      <c r="U497" s="241">
        <f t="shared" ca="1" si="1128"/>
        <v>-1.3240983539968928E-4</v>
      </c>
      <c r="V497" s="240">
        <f t="shared" ca="1" si="1129"/>
        <v>1.6554787534330161E-4</v>
      </c>
      <c r="W497" s="240">
        <f t="shared" ca="1" si="1130"/>
        <v>-1.9232400327778878E-4</v>
      </c>
      <c r="X497" s="240">
        <f t="shared" ca="1" si="1131"/>
        <v>2.1170922762285338E-4</v>
      </c>
      <c r="Y497" s="240">
        <f t="shared" ca="1" si="1132"/>
        <v>-2.2295858507827499E-4</v>
      </c>
      <c r="Z497" s="240">
        <f t="shared" ca="1" si="1133"/>
        <v>2.2563976914575335E-4</v>
      </c>
      <c r="AA497" s="240">
        <f t="shared" ca="1" si="1134"/>
        <v>-2.1964974342520043E-4</v>
      </c>
      <c r="AB497" s="240">
        <f t="shared" ca="1" si="1135"/>
        <v>2.0521870124581279E-4</v>
      </c>
      <c r="AC497" s="240">
        <f t="shared" ca="1" si="1136"/>
        <v>-1.8290121946552249E-4</v>
      </c>
      <c r="AD497" s="240">
        <f t="shared" ca="1" si="1137"/>
        <v>1.5355494639335566E-4</v>
      </c>
      <c r="AE497" s="240">
        <f t="shared" ca="1" si="1138"/>
        <v>-1.1830764284590038E-4</v>
      </c>
      <c r="AF497" s="240">
        <f t="shared" ca="1" si="1139"/>
        <v>7.8513842931567833E-5</v>
      </c>
      <c r="AG497" s="240">
        <f t="shared" ca="1" si="1140"/>
        <v>-3.5702800064445675E-5</v>
      </c>
      <c r="AH497" s="240">
        <f t="shared" ca="1" si="1141"/>
        <v>-8.4802813867953749E-6</v>
      </c>
      <c r="AI497" s="240">
        <f t="shared" ca="1" si="1142"/>
        <v>5.2337470380135298E-5</v>
      </c>
      <c r="AJ497" s="240">
        <f t="shared" ca="1" si="1143"/>
        <v>-9.4183359737958216E-5</v>
      </c>
      <c r="AK497" s="240">
        <f t="shared" ca="1" si="1144"/>
        <v>1.3240983539969086E-4</v>
      </c>
      <c r="AL497" s="240">
        <f t="shared" ca="1" si="1145"/>
        <v>-1.6554787534330185E-4</v>
      </c>
      <c r="AM497" s="240">
        <f t="shared" ca="1" si="1146"/>
        <v>1.923240032777881E-4</v>
      </c>
      <c r="AN497" s="240">
        <f t="shared" ca="1" si="1147"/>
        <v>-2.1170922762285403E-4</v>
      </c>
      <c r="AO497" s="240">
        <f t="shared" ca="1" si="1148"/>
        <v>2.2295858507827504E-4</v>
      </c>
      <c r="AP497" s="240">
        <f t="shared" ca="1" si="1149"/>
        <v>-2.2563976914575333E-4</v>
      </c>
      <c r="AQ497" s="240">
        <f t="shared" ca="1" si="1150"/>
        <v>2.1964974342520034E-4</v>
      </c>
      <c r="AR497" s="240">
        <f t="shared" ca="1" si="1151"/>
        <v>-2.0521870124581265E-4</v>
      </c>
      <c r="AS497" s="240">
        <f t="shared" ca="1" si="1152"/>
        <v>1.829012194655204E-4</v>
      </c>
      <c r="AT497" s="240">
        <f t="shared" ca="1" si="1153"/>
        <v>-1.5355494639335778E-4</v>
      </c>
      <c r="AU497" s="240">
        <f t="shared" ca="1" si="1154"/>
        <v>1.1830764284590011E-4</v>
      </c>
      <c r="AV497" s="240">
        <f t="shared" ca="1" si="1155"/>
        <v>-7.8513842931564513E-5</v>
      </c>
      <c r="AW497" s="240">
        <f t="shared" ca="1" si="1156"/>
        <v>3.5702800064445336E-5</v>
      </c>
      <c r="AX497" s="240">
        <f t="shared" ca="1" si="1157"/>
        <v>8.4802813867957137E-6</v>
      </c>
      <c r="AY497" s="240">
        <f t="shared" ca="1" si="1158"/>
        <v>-5.2337470380138727E-5</v>
      </c>
      <c r="AZ497" s="240">
        <f t="shared" ca="1" si="1159"/>
        <v>9.4183359737958541E-5</v>
      </c>
      <c r="BA497" s="240">
        <f t="shared" ca="1" si="1160"/>
        <v>-1.3240983539969115E-4</v>
      </c>
      <c r="BB497" s="240">
        <f t="shared" ca="1" si="1161"/>
        <v>1.6554787534330424E-4</v>
      </c>
      <c r="BC497" s="240">
        <f t="shared" ca="1" si="1162"/>
        <v>-1.9232400327778826E-4</v>
      </c>
      <c r="BD497" s="240">
        <f t="shared" ca="1" si="1163"/>
        <v>2.1170922762285413E-4</v>
      </c>
      <c r="BE497" s="240">
        <f t="shared" ca="1" si="1164"/>
        <v>-2.2295858507827458E-4</v>
      </c>
      <c r="BF497" s="240">
        <f t="shared" ca="1" si="1165"/>
        <v>2.2563976914575333E-4</v>
      </c>
      <c r="BG497" s="240">
        <f t="shared" ca="1" si="1166"/>
        <v>-2.1964974342520024E-4</v>
      </c>
      <c r="BH497" s="240">
        <f t="shared" ca="1" si="1167"/>
        <v>2.0521870124581384E-4</v>
      </c>
      <c r="BI497" s="240">
        <f t="shared" ca="1" si="1168"/>
        <v>-1.8290121946552208E-4</v>
      </c>
      <c r="BJ497" s="240">
        <f t="shared" ca="1" si="1169"/>
        <v>1.5355494639335518E-4</v>
      </c>
      <c r="BK497" s="240">
        <f t="shared" ca="1" si="1170"/>
        <v>-1.1830764284590254E-4</v>
      </c>
      <c r="BL497" s="240">
        <f t="shared" ca="1" si="1171"/>
        <v>7.8513842931567224E-5</v>
      </c>
      <c r="BM497" s="240">
        <f t="shared" ca="1" si="1172"/>
        <v>-3.5702800064441839E-5</v>
      </c>
      <c r="BN497" s="240">
        <f t="shared" ca="1" si="1173"/>
        <v>-8.4802813867928406E-6</v>
      </c>
      <c r="BO497" s="240">
        <f t="shared" ca="1" si="1174"/>
        <v>5.2337470380135948E-5</v>
      </c>
      <c r="BP497" s="240">
        <f t="shared" ca="1" si="1175"/>
        <v>-9.4183359737961739E-5</v>
      </c>
      <c r="BQ497" s="240">
        <f t="shared" ca="1" si="1176"/>
        <v>1.324098353996888E-4</v>
      </c>
      <c r="BR497" s="240">
        <f t="shared" ca="1" si="1177"/>
        <v>-1.6554787534330228E-4</v>
      </c>
      <c r="BS497" s="240">
        <f t="shared" ca="1" si="1178"/>
        <v>1.9232400327779016E-4</v>
      </c>
      <c r="BT497" s="240">
        <f t="shared" ca="1" si="1179"/>
        <v>-2.1170922762285316E-4</v>
      </c>
      <c r="BU497" s="240">
        <f t="shared" ca="1" si="1180"/>
        <v>2.2295858507827515E-4</v>
      </c>
      <c r="BV497" s="240">
        <f t="shared" ca="1" si="1181"/>
        <v>-2.2563976914575319E-4</v>
      </c>
      <c r="BW497" s="240">
        <f t="shared" ca="1" si="1182"/>
        <v>2.1964974342520094E-4</v>
      </c>
      <c r="BX497" s="240">
        <f t="shared" ca="1" si="1183"/>
        <v>-2.0521870124581235E-4</v>
      </c>
      <c r="BY497" s="240">
        <f t="shared" ca="1" si="1184"/>
        <v>1.8290121946551999E-4</v>
      </c>
      <c r="BZ497" s="240">
        <f t="shared" ca="1" si="1185"/>
        <v>-1.5355494639335729E-4</v>
      </c>
      <c r="CA497" s="240">
        <f t="shared" ca="1" si="1186"/>
        <v>1.1830764284589954E-4</v>
      </c>
      <c r="CB497" s="240">
        <f t="shared" ca="1" si="1187"/>
        <v>-7.8513842931563903E-5</v>
      </c>
      <c r="CC497" s="240">
        <f t="shared" ca="1" si="1188"/>
        <v>3.5702800064444686E-5</v>
      </c>
      <c r="CD497" s="240">
        <f t="shared" ca="1" si="1189"/>
        <v>8.4802813867963914E-6</v>
      </c>
      <c r="CE497" s="240">
        <f t="shared" ca="1" si="1190"/>
        <v>-5.2337470380139377E-5</v>
      </c>
      <c r="CF497" s="240">
        <f t="shared" ca="1" si="1191"/>
        <v>9.4183359737964965E-5</v>
      </c>
      <c r="CG497" s="240">
        <f t="shared" ca="1" si="1192"/>
        <v>-1.3240983539968647E-4</v>
      </c>
      <c r="CH497" s="240">
        <f t="shared" ca="1" si="1193"/>
        <v>1.6554787534330033E-4</v>
      </c>
      <c r="CI497" s="240">
        <f t="shared" ca="1" si="1194"/>
        <v>-1.9232400327778861E-4</v>
      </c>
      <c r="CJ497" s="240">
        <f t="shared" ca="1" si="1195"/>
        <v>2.1170922762285435E-4</v>
      </c>
      <c r="CK497" s="240">
        <f t="shared" ca="1" si="1196"/>
        <v>-2.2295858507827572E-4</v>
      </c>
      <c r="CL497" s="240">
        <f t="shared" ca="1" si="1197"/>
        <v>2.2563976914575305E-4</v>
      </c>
      <c r="CM497" s="240">
        <f t="shared" ca="1" si="1198"/>
        <v>-2.1964974342520162E-4</v>
      </c>
      <c r="CN497" s="240">
        <f t="shared" ca="1" si="1199"/>
        <v>2.0521870124581357E-4</v>
      </c>
      <c r="CO497" s="240">
        <f t="shared" ca="1" si="1200"/>
        <v>-1.8290121946552167E-4</v>
      </c>
      <c r="CP497" s="240">
        <f t="shared" ca="1" si="1201"/>
        <v>1.5355494639335469E-4</v>
      </c>
      <c r="CQ497" s="240">
        <f t="shared" ca="1" si="1202"/>
        <v>-1.183076428458965E-4</v>
      </c>
      <c r="CR497" s="240">
        <f t="shared" ca="1" si="1203"/>
        <v>7.8513842931560583E-5</v>
      </c>
      <c r="CS497" s="240">
        <f t="shared" ca="1" si="1204"/>
        <v>-3.5702800064447518E-5</v>
      </c>
      <c r="CT497" s="240">
        <f t="shared" ca="1" si="1205"/>
        <v>-8.4802813867934911E-6</v>
      </c>
      <c r="CU497" s="240">
        <f t="shared" ca="1" si="1206"/>
        <v>5.2337470380136585E-5</v>
      </c>
      <c r="CV497" s="240">
        <f t="shared" ca="1" si="1207"/>
        <v>-9.4183359737962376E-5</v>
      </c>
      <c r="CW497" s="240">
        <f t="shared" ca="1" si="1208"/>
        <v>1.3240983539969452E-4</v>
      </c>
      <c r="CX497" s="240">
        <f t="shared" ca="1" si="1209"/>
        <v>-1.6554787534330711E-4</v>
      </c>
      <c r="CY497" s="240">
        <f t="shared" ca="1" si="1210"/>
        <v>1.923240032777871E-4</v>
      </c>
      <c r="CZ497" s="240">
        <f t="shared" ca="1" si="1211"/>
        <v>-2.1170922762285338E-4</v>
      </c>
      <c r="DA497" s="240">
        <f t="shared" ca="1" si="1212"/>
        <v>2.2295858507827526E-4</v>
      </c>
      <c r="DB497" s="240">
        <f t="shared" ca="1" si="1213"/>
        <v>-2.2563976914575316E-4</v>
      </c>
      <c r="DC497" s="240">
        <f t="shared" ca="1" si="1214"/>
        <v>2.1964974342519931E-4</v>
      </c>
      <c r="DD497" s="240">
        <f t="shared" ca="1" si="1215"/>
        <v>-2.0521870124581477E-4</v>
      </c>
      <c r="DE497" s="240">
        <f t="shared" ca="1" si="1216"/>
        <v>1.8290121946552338E-4</v>
      </c>
      <c r="DF497" s="240">
        <f t="shared" ca="1" si="1217"/>
        <v>-1.535549463933568E-4</v>
      </c>
      <c r="DG497" s="240">
        <f t="shared" ca="1" si="1218"/>
        <v>1.1830764284589898E-4</v>
      </c>
      <c r="DH497" s="240">
        <f t="shared" ca="1" si="1219"/>
        <v>-7.851384293156328E-5</v>
      </c>
      <c r="DI497" s="240">
        <f t="shared" ca="1" si="1220"/>
        <v>3.5702800064437679E-5</v>
      </c>
      <c r="DJ497" s="240">
        <f t="shared" ca="1" si="1221"/>
        <v>8.480281386790618E-6</v>
      </c>
      <c r="DK497" s="240">
        <f t="shared" ca="1" si="1222"/>
        <v>-5.2337470380133794E-5</v>
      </c>
      <c r="DL497" s="240">
        <f t="shared" ca="1" si="1223"/>
        <v>9.418335973795976E-5</v>
      </c>
      <c r="DM497" s="240">
        <f t="shared" ca="1" si="1224"/>
        <v>-1.3240983539969218E-4</v>
      </c>
      <c r="DN497" s="240">
        <f t="shared" ca="1" si="1225"/>
        <v>1.6554787534330516E-4</v>
      </c>
      <c r="DO497" s="240">
        <f t="shared" ca="1" si="1226"/>
        <v>-1.9232400327779233E-4</v>
      </c>
      <c r="DP497" s="240">
        <f t="shared" ca="1" si="1227"/>
        <v>2.1170922762285237E-4</v>
      </c>
      <c r="DQ497" s="240">
        <f t="shared" ca="1" si="1228"/>
        <v>-2.2295858507827477E-4</v>
      </c>
      <c r="DR497" s="240">
        <f t="shared" ca="1" si="1229"/>
        <v>2.2563976914575327E-4</v>
      </c>
      <c r="DS497" s="240">
        <f t="shared" ca="1" si="1230"/>
        <v>-2.1964974342519996E-4</v>
      </c>
      <c r="DT497" s="240">
        <f t="shared" ca="1" si="1231"/>
        <v>2.0521870124581062E-4</v>
      </c>
      <c r="DU497" s="240">
        <f t="shared" ca="1" si="1232"/>
        <v>-1.8290121946551755E-4</v>
      </c>
      <c r="DV497" s="240">
        <f t="shared" ca="1" si="1233"/>
        <v>1.5355494639335892E-4</v>
      </c>
      <c r="DW497" s="240">
        <f t="shared" ca="1" si="1234"/>
        <v>-1.1830764284590143E-4</v>
      </c>
      <c r="DX497" s="240">
        <f t="shared" ca="1" si="1235"/>
        <v>7.8513842931565963E-5</v>
      </c>
      <c r="DY497" s="240">
        <f t="shared" ca="1" si="1236"/>
        <v>-3.5702800064440511E-5</v>
      </c>
      <c r="DZ497" s="240">
        <f t="shared" ca="1" si="1237"/>
        <v>-8.4802813868005655E-6</v>
      </c>
      <c r="EA497" s="240">
        <f t="shared" ca="1" si="1238"/>
        <v>5.233747038014347E-5</v>
      </c>
      <c r="EB497" s="240">
        <f t="shared" ca="1" si="1239"/>
        <v>-9.4183359737957131E-5</v>
      </c>
      <c r="EC497" s="240">
        <f t="shared" ca="1" si="1240"/>
        <v>1.3240983539968988E-4</v>
      </c>
      <c r="ED497" s="240">
        <f t="shared" ca="1" si="1241"/>
        <v>-1.6554787534330321E-4</v>
      </c>
      <c r="EE497" s="240">
        <f t="shared" ca="1" si="1242"/>
        <v>1.9232400327779081E-4</v>
      </c>
      <c r="EF497" s="240">
        <f t="shared" ca="1" si="1243"/>
        <v>-2.1170922762285584E-4</v>
      </c>
      <c r="EG497" s="240">
        <f t="shared" ca="1" si="1244"/>
        <v>2.2295858507827434E-4</v>
      </c>
      <c r="EH497" s="240">
        <f t="shared" ca="1" si="1245"/>
        <v>-2.2563976914575338E-4</v>
      </c>
      <c r="EI497" s="240">
        <f t="shared" ca="1" si="1246"/>
        <v>2.1964974342520062E-4</v>
      </c>
      <c r="EJ497" s="240">
        <f t="shared" ca="1" si="1247"/>
        <v>-2.0521870124581181E-4</v>
      </c>
      <c r="EK497" s="240">
        <f t="shared" ca="1" si="1248"/>
        <v>1.8290121946551923E-4</v>
      </c>
      <c r="EL497" s="240">
        <f t="shared" ca="1" si="1249"/>
        <v>-1.535549463933516E-4</v>
      </c>
      <c r="EM497" s="240">
        <f t="shared" ca="1" si="1250"/>
        <v>1.1830764284590387E-4</v>
      </c>
      <c r="EN497" s="240">
        <f t="shared" ca="1" si="1251"/>
        <v>-7.8513842931568674E-5</v>
      </c>
      <c r="EO497" s="240">
        <f t="shared" ca="1" si="1252"/>
        <v>3.5702800064443344E-5</v>
      </c>
      <c r="EP497" s="240">
        <f t="shared" ca="1" si="1253"/>
        <v>8.4802813867976924E-6</v>
      </c>
      <c r="EQ497" s="240">
        <f t="shared" ca="1" si="1254"/>
        <v>-5.2337470380140665E-5</v>
      </c>
      <c r="ER497" s="240">
        <f t="shared" ca="1" si="1255"/>
        <v>9.4183359737966184E-5</v>
      </c>
      <c r="ES497" s="240">
        <f t="shared" ca="1" si="1256"/>
        <v>-1.3240983539968752E-4</v>
      </c>
      <c r="ET497" s="240">
        <f t="shared" ca="1" si="1257"/>
        <v>1.6554787534330123E-4</v>
      </c>
      <c r="EU497" s="240">
        <f t="shared" ca="1" si="1258"/>
        <v>-1.9232400327778935E-4</v>
      </c>
      <c r="EV497" s="240">
        <f t="shared" ca="1" si="1259"/>
        <v>2.1170922762285484E-4</v>
      </c>
      <c r="EW497" s="240">
        <f t="shared" ca="1" si="1260"/>
        <v>-2.2295858507827591E-4</v>
      </c>
      <c r="EX497" s="240">
        <f t="shared" ca="1" si="1261"/>
        <v>2.2563976914575303E-4</v>
      </c>
      <c r="EY497" s="240">
        <f t="shared" ca="1" si="1262"/>
        <v>-2.1964974342520129E-4</v>
      </c>
      <c r="EZ497" s="240">
        <f t="shared" ca="1" si="1263"/>
        <v>2.0521870124581303E-4</v>
      </c>
      <c r="FA497" s="240">
        <f t="shared" ca="1" si="1264"/>
        <v>-1.8290121946552091E-4</v>
      </c>
      <c r="FB497" s="240">
        <f t="shared" ca="1" si="1265"/>
        <v>1.5355494639335371E-4</v>
      </c>
      <c r="FC497" s="240">
        <f t="shared" ca="1" si="1266"/>
        <v>-1.1830764284589539E-4</v>
      </c>
      <c r="FD497" s="240">
        <f t="shared" ca="1" si="1267"/>
        <v>7.8513842931559322E-5</v>
      </c>
      <c r="FE497" s="240">
        <f t="shared" ca="1" si="1268"/>
        <v>-3.5702800064433545E-5</v>
      </c>
      <c r="FF497" s="240">
        <f t="shared" ca="1" si="1269"/>
        <v>-8.4802813868076535E-6</v>
      </c>
      <c r="FG497" s="240">
        <f t="shared" ca="1" si="1270"/>
        <v>5.2337470380150355E-5</v>
      </c>
      <c r="FH497" s="240">
        <f t="shared" ca="1" si="1271"/>
        <v>-9.41833597379519E-5</v>
      </c>
      <c r="FI497" s="240">
        <f t="shared" ca="1" si="1272"/>
        <v>1.3240983539968522E-4</v>
      </c>
      <c r="FJ497" s="240">
        <f t="shared" ca="1" si="1273"/>
        <v>-1.6554787534329927E-4</v>
      </c>
      <c r="FK497" s="240">
        <f t="shared" ca="1" si="1274"/>
        <v>1.9232400327778783E-4</v>
      </c>
      <c r="FL497" s="240">
        <f t="shared" ca="1" si="1275"/>
        <v>-2.1170922762285384E-4</v>
      </c>
      <c r="FM497" s="240">
        <f t="shared" ca="1" si="1276"/>
        <v>2.2295858507827545E-4</v>
      </c>
      <c r="FN497" s="240">
        <f t="shared" ca="1" si="1277"/>
        <v>-2.2563976914575311E-4</v>
      </c>
      <c r="FO497" s="240">
        <f t="shared" ca="1" si="1278"/>
        <v>2.1964974342519899E-4</v>
      </c>
      <c r="FP497" s="240">
        <f t="shared" ca="1" si="1279"/>
        <v>-2.0521870124580886E-4</v>
      </c>
      <c r="FQ497" s="240">
        <f t="shared" ca="1" si="1280"/>
        <v>1.8290121946551506E-4</v>
      </c>
      <c r="FR497" s="240">
        <f t="shared" ca="1" si="1281"/>
        <v>-1.5355494639334642E-4</v>
      </c>
      <c r="FS497" s="240">
        <f t="shared" ca="1" si="1282"/>
        <v>1.1830764284590878E-4</v>
      </c>
      <c r="FT497" s="240">
        <f t="shared" ca="1" si="1283"/>
        <v>-7.8513842931574054E-5</v>
      </c>
      <c r="FU497" s="240">
        <f t="shared" ca="1" si="1284"/>
        <v>3.5702800064449049E-5</v>
      </c>
      <c r="FV497" s="240">
        <f t="shared" ca="1" si="1285"/>
        <v>8.4802813867919461E-6</v>
      </c>
      <c r="FW497" s="240">
        <f t="shared" ca="1" si="1286"/>
        <v>-5.2337470380135095E-5</v>
      </c>
      <c r="FX497" s="240">
        <f t="shared" ca="1" si="1287"/>
        <v>9.4183359737960953E-5</v>
      </c>
      <c r="FY497" s="240">
        <f t="shared" ca="1" si="1288"/>
        <v>-1.3240983539969327E-4</v>
      </c>
      <c r="FZ497" s="240">
        <f t="shared" ca="1" si="1289"/>
        <v>1.6554787534330605E-4</v>
      </c>
      <c r="GA497" s="240">
        <f t="shared" ca="1" si="1290"/>
        <v>-1.9232400327779303E-4</v>
      </c>
      <c r="GB497" s="240">
        <f t="shared" ca="1" si="1291"/>
        <v>2.1170922762285728E-4</v>
      </c>
      <c r="GC497" s="240">
        <f t="shared" ca="1" si="1292"/>
        <v>-2.2295858507827702E-4</v>
      </c>
      <c r="GD497" s="240">
        <f t="shared" ca="1" si="1293"/>
        <v>2.2563976914575273E-4</v>
      </c>
      <c r="GE497" s="240">
        <f t="shared" ca="1" si="1294"/>
        <v>-2.1964974342520262E-4</v>
      </c>
      <c r="GF497" s="240">
        <f t="shared" ca="1" si="1295"/>
        <v>2.0521870124581542E-4</v>
      </c>
      <c r="GG497" s="240">
        <f t="shared" ca="1" si="1296"/>
        <v>-1.8290121946552427E-4</v>
      </c>
      <c r="GH497" s="240">
        <f t="shared" ca="1" si="1297"/>
        <v>1.5355494639335794E-4</v>
      </c>
      <c r="GI497" s="240">
        <f t="shared" ca="1" si="1298"/>
        <v>-1.183076428459003E-4</v>
      </c>
      <c r="GJ497" s="240">
        <f t="shared" ca="1" si="1299"/>
        <v>7.8513842931564716E-5</v>
      </c>
      <c r="GK497" s="240">
        <f t="shared" ca="1" si="1300"/>
        <v>-3.5702800064439224E-5</v>
      </c>
      <c r="GL497" s="240">
        <f t="shared" ca="1" si="1301"/>
        <v>-8.4802813868019072E-6</v>
      </c>
      <c r="GM497" s="240">
        <f t="shared" ca="1" si="1302"/>
        <v>5.2337470380144758E-5</v>
      </c>
      <c r="GN497" s="240">
        <f t="shared" ca="1" si="1303"/>
        <v>-9.4183359737969993E-5</v>
      </c>
      <c r="GO497" s="240">
        <f t="shared" ca="1" si="1304"/>
        <v>1.3240983539970135E-4</v>
      </c>
      <c r="GP497" s="240">
        <f t="shared" ca="1" si="1305"/>
        <v>-1.6554787534331283E-4</v>
      </c>
      <c r="GQ497" s="240">
        <f t="shared" ca="1" si="1306"/>
        <v>1.9232400327778479E-4</v>
      </c>
      <c r="GR497" s="240">
        <f t="shared" ca="1" si="1307"/>
        <v>-2.1170922762285183E-4</v>
      </c>
      <c r="GS497" s="240">
        <f t="shared" ca="1" si="1308"/>
        <v>2.2295858507827453E-4</v>
      </c>
      <c r="GT497" s="240">
        <f t="shared" ca="1" si="1309"/>
        <v>-2.2563976914575333E-4</v>
      </c>
      <c r="GU497" s="240">
        <f t="shared" ca="1" si="1310"/>
        <v>2.1964974342520034E-4</v>
      </c>
      <c r="GV497" s="240">
        <f t="shared" ca="1" si="1311"/>
        <v>-2.0521870124581127E-4</v>
      </c>
      <c r="GW497" s="240">
        <f t="shared" ca="1" si="1312"/>
        <v>1.8290121946551845E-4</v>
      </c>
      <c r="GX497" s="240">
        <f t="shared" ca="1" si="1313"/>
        <v>-1.5355494639335065E-4</v>
      </c>
      <c r="GY497" s="240">
        <f t="shared" ca="1" si="1314"/>
        <v>1.183076428458918E-4</v>
      </c>
      <c r="GZ497" s="240">
        <f t="shared" ca="1" si="1315"/>
        <v>-7.8513842931555392E-5</v>
      </c>
      <c r="HA497" s="240">
        <f t="shared" ca="1" si="1316"/>
        <v>3.5702800064429385E-5</v>
      </c>
      <c r="HB497" s="240">
        <f t="shared" ca="1" si="1317"/>
        <v>8.4802813867861863E-6</v>
      </c>
      <c r="HC497" s="240">
        <f t="shared" ca="1" si="1318"/>
        <v>-5.2337470380129484E-5</v>
      </c>
      <c r="HD497" s="240">
        <f t="shared" ca="1" si="1319"/>
        <v>9.4183359737955722E-5</v>
      </c>
      <c r="HE497" s="240">
        <f t="shared" ca="1" si="1320"/>
        <v>-1.3240983539968861E-4</v>
      </c>
      <c r="HF497" s="240">
        <f t="shared" ca="1" si="1321"/>
        <v>1.6554787534330215E-4</v>
      </c>
      <c r="HG497" s="240">
        <f t="shared" ca="1" si="1322"/>
        <v>-1.9232400327779E-4</v>
      </c>
      <c r="HH497" s="240">
        <f t="shared" ca="1" si="1323"/>
        <v>2.117092276228553E-4</v>
      </c>
      <c r="HI497" s="240">
        <f t="shared" ca="1" si="1324"/>
        <v>-2.229585850782761E-4</v>
      </c>
      <c r="HJ497" s="240">
        <f t="shared" ca="1" si="1325"/>
        <v>2.2563976914575297E-4</v>
      </c>
      <c r="HK497" s="240">
        <f t="shared" ca="1" si="1326"/>
        <v>-2.1964974342519799E-4</v>
      </c>
      <c r="HL497" s="240">
        <f t="shared" ca="1" si="1327"/>
        <v>2.0521870124580712E-4</v>
      </c>
      <c r="HM497" s="240">
        <f t="shared" ca="1" si="1328"/>
        <v>-1.8290121946551262E-4</v>
      </c>
      <c r="HN497" s="240">
        <f t="shared" ca="1" si="1329"/>
        <v>1.5355494639336217E-4</v>
      </c>
      <c r="HO497" s="240">
        <f t="shared" ca="1" si="1330"/>
        <v>-1.1830764284590517E-4</v>
      </c>
      <c r="HP497" s="240">
        <f t="shared" ca="1" si="1331"/>
        <v>7.8513842931570124E-5</v>
      </c>
      <c r="HQ497" s="240">
        <f t="shared" ca="1" si="1332"/>
        <v>-3.5702800064444902E-5</v>
      </c>
      <c r="HR497" s="240">
        <f t="shared" ca="1" si="1333"/>
        <v>-8.4802813867961339E-6</v>
      </c>
      <c r="HS497" s="240">
        <f t="shared" ca="1" si="1334"/>
        <v>5.2337470380139174E-5</v>
      </c>
      <c r="HT497" s="240">
        <f t="shared" ca="1" si="1335"/>
        <v>-9.4183359737964775E-5</v>
      </c>
      <c r="HU497" s="240">
        <f t="shared" ca="1" si="1336"/>
        <v>1.3240983539969668E-4</v>
      </c>
      <c r="HV497" s="240">
        <f t="shared" ca="1" si="1337"/>
        <v>-1.6554787534330892E-4</v>
      </c>
      <c r="HW497" s="240">
        <f t="shared" ca="1" si="1338"/>
        <v>1.9232400327779523E-4</v>
      </c>
      <c r="HX497" s="240">
        <f t="shared" ca="1" si="1339"/>
        <v>-2.1170922762285877E-4</v>
      </c>
      <c r="HY497" s="240">
        <f t="shared" ca="1" si="1340"/>
        <v>2.2295858507827363E-4</v>
      </c>
      <c r="HZ497" s="240">
        <f t="shared" ca="1" si="1341"/>
        <v>-2.2563976914575354E-4</v>
      </c>
      <c r="IA497" s="240">
        <f t="shared" ca="1" si="1342"/>
        <v>2.1964974342520165E-4</v>
      </c>
      <c r="IB497" s="240">
        <f t="shared" ca="1" si="1343"/>
        <v>-2.0521870124581368E-4</v>
      </c>
      <c r="IC497" s="240">
        <f t="shared" ca="1" si="1344"/>
        <v>1.8290121946552184E-4</v>
      </c>
      <c r="ID497" s="240">
        <f t="shared" ca="1" si="1345"/>
        <v>-1.5355494639335485E-4</v>
      </c>
      <c r="IE497" s="240">
        <f t="shared" ca="1" si="1346"/>
        <v>-6.2253872248857914E-5</v>
      </c>
      <c r="IF497" s="240">
        <f t="shared" ca="1" si="1347"/>
        <v>-7.8513842931560773E-5</v>
      </c>
      <c r="IG497" s="240">
        <f t="shared" ca="1" si="1348"/>
        <v>3.5702800064435063E-5</v>
      </c>
      <c r="IH497" s="240">
        <f t="shared" ca="1" si="1349"/>
        <v>8.4802813868060814E-6</v>
      </c>
      <c r="II497" s="240">
        <f t="shared" ca="1" si="1350"/>
        <v>-5.2337470380148837E-5</v>
      </c>
      <c r="IJ497" s="240">
        <f t="shared" ca="1" si="1351"/>
        <v>9.4183359737973828E-5</v>
      </c>
      <c r="IK497" s="240">
        <f t="shared" ca="1" si="1352"/>
        <v>-1.3240983539968397E-4</v>
      </c>
      <c r="IL497" s="240">
        <f t="shared" ca="1" si="1353"/>
        <v>1.6554787534329822E-4</v>
      </c>
      <c r="IM497" s="240">
        <f t="shared" ca="1" si="1354"/>
        <v>-1.9232400327778702E-4</v>
      </c>
      <c r="IN497" s="240">
        <f t="shared" ca="1" si="1355"/>
        <v>2.1170922762285329E-4</v>
      </c>
      <c r="IO497" s="240">
        <f t="shared" ca="1" si="1356"/>
        <v>-2.229585850782752E-4</v>
      </c>
      <c r="IP497" s="240">
        <f t="shared" ca="1" si="1357"/>
        <v>2.2563976914575319E-4</v>
      </c>
      <c r="IQ497" s="240">
        <f t="shared" ca="1" si="1358"/>
        <v>-2.1964974342519931E-4</v>
      </c>
      <c r="IR497" s="240">
        <f t="shared" ca="1" si="1359"/>
        <v>2.0521870124580951E-4</v>
      </c>
      <c r="IS497" s="240">
        <f t="shared" ca="1" si="1360"/>
        <v>-1.8290121946551598E-4</v>
      </c>
      <c r="IT497" s="240">
        <f t="shared" ca="1" si="1361"/>
        <v>1.5355494639334756E-4</v>
      </c>
      <c r="IU497" s="240">
        <f t="shared" ca="1" si="1362"/>
        <v>-1.1830764284588823E-4</v>
      </c>
      <c r="IV497" s="240">
        <f t="shared" ca="1" si="1363"/>
        <v>7.8513842931551435E-5</v>
      </c>
      <c r="IW497" s="240">
        <f t="shared" ca="1" si="1364"/>
        <v>-3.5702800064450581E-5</v>
      </c>
      <c r="IX497" s="240">
        <f t="shared" ca="1" si="1365"/>
        <v>-8.4802813867903876E-6</v>
      </c>
      <c r="IY497" s="240">
        <f t="shared" ca="1" si="1366"/>
        <v>5.2337470380133563E-5</v>
      </c>
      <c r="IZ497" s="240">
        <f t="shared" ca="1" si="1367"/>
        <v>-9.418335973795953E-5</v>
      </c>
      <c r="JA497" s="240">
        <f t="shared" ca="1" si="1368"/>
        <v>1.3240983539969202E-4</v>
      </c>
      <c r="JB497" s="240">
        <f t="shared" ca="1" si="1369"/>
        <v>-1.6554787534330499E-4</v>
      </c>
    </row>
    <row r="498" spans="2:262">
      <c r="B498" s="248">
        <v>137</v>
      </c>
      <c r="C498" s="247">
        <f t="shared" si="1370"/>
        <v>2.6757812500000019E-3</v>
      </c>
      <c r="D498" s="244">
        <f t="shared" ca="1" si="1113"/>
        <v>11.638520928800915</v>
      </c>
      <c r="E498" s="243">
        <f ca="1">EM361</f>
        <v>-0.36147907119908584</v>
      </c>
      <c r="F498" s="242">
        <v>137</v>
      </c>
      <c r="G498" s="240">
        <f t="shared" ca="1" si="1114"/>
        <v>2.2252228262894532E-4</v>
      </c>
      <c r="H498" s="240">
        <f t="shared" ca="1" si="1115"/>
        <v>-2.559845531049226E-4</v>
      </c>
      <c r="I498" s="240">
        <f t="shared" ca="1" si="1116"/>
        <v>2.7700706481392231E-4</v>
      </c>
      <c r="J498" s="240">
        <f t="shared" ca="1" si="1117"/>
        <v>-2.8456821324440685E-4</v>
      </c>
      <c r="K498" s="240">
        <f t="shared" ca="1" si="1118"/>
        <v>2.7830055879372976E-4</v>
      </c>
      <c r="L498" s="240">
        <f t="shared" ca="1" si="1119"/>
        <v>-2.5850868276750265E-4</v>
      </c>
      <c r="M498" s="240">
        <f t="shared" ca="1" si="1120"/>
        <v>2.2615438602568326E-4</v>
      </c>
      <c r="N498" s="240">
        <f t="shared" ca="1" si="1121"/>
        <v>-1.8280994955812753E-4</v>
      </c>
      <c r="O498" s="240">
        <f t="shared" ca="1" si="1122"/>
        <v>1.3058172832651886E-4</v>
      </c>
      <c r="P498" s="240">
        <f t="shared" ca="1" si="1123"/>
        <v>-7.2007791386466372E-5</v>
      </c>
      <c r="Q498" s="240">
        <f t="shared" ca="1" si="1124"/>
        <v>9.9345825437696688E-6</v>
      </c>
      <c r="R498" s="240">
        <f t="shared" ca="1" si="1125"/>
        <v>5.2621404688465081E-5</v>
      </c>
      <c r="S498" s="240">
        <f t="shared" ca="1" si="1126"/>
        <v>-1.1262021582407933E-4</v>
      </c>
      <c r="T498" s="240">
        <f t="shared" ca="1" si="1127"/>
        <v>1.6714616424144262E-4</v>
      </c>
      <c r="U498" s="241">
        <f t="shared" ca="1" si="1128"/>
        <v>-2.1354952113220954E-4</v>
      </c>
      <c r="V498" s="240">
        <f t="shared" ca="1" si="1129"/>
        <v>2.4957528103336675E-4</v>
      </c>
      <c r="W498" s="240">
        <f t="shared" ca="1" si="1130"/>
        <v>-2.7347274548623131E-4</v>
      </c>
      <c r="X498" s="240">
        <f t="shared" ca="1" si="1131"/>
        <v>2.8408059952343397E-4</v>
      </c>
      <c r="Y498" s="240">
        <f t="shared" ca="1" si="1132"/>
        <v>-2.8088334662904209E-4</v>
      </c>
      <c r="Z498" s="240">
        <f t="shared" ca="1" si="1133"/>
        <v>2.6403635967318034E-4</v>
      </c>
      <c r="AA498" s="240">
        <f t="shared" ca="1" si="1134"/>
        <v>-2.3435833045243763E-4</v>
      </c>
      <c r="AB498" s="240">
        <f t="shared" ca="1" si="1135"/>
        <v>1.9329148475625483E-4</v>
      </c>
      <c r="AC498" s="240">
        <f t="shared" ca="1" si="1136"/>
        <v>-1.4283149633753778E-4</v>
      </c>
      <c r="AD498" s="240">
        <f t="shared" ca="1" si="1137"/>
        <v>8.5430505669997046E-5</v>
      </c>
      <c r="AE498" s="240">
        <f t="shared" ca="1" si="1138"/>
        <v>-2.3877956367431729E-5</v>
      </c>
      <c r="AF498" s="240">
        <f t="shared" ca="1" si="1139"/>
        <v>-3.8834959892656708E-5</v>
      </c>
      <c r="AG498" s="240">
        <f t="shared" ca="1" si="1140"/>
        <v>9.9660662541883652E-5</v>
      </c>
      <c r="AH498" s="240">
        <f t="shared" ca="1" si="1141"/>
        <v>-1.556432815536805E-4</v>
      </c>
      <c r="AI498" s="240">
        <f t="shared" ca="1" si="1142"/>
        <v>2.0406230013433768E-4</v>
      </c>
      <c r="AJ498" s="240">
        <f t="shared" ca="1" si="1143"/>
        <v>-2.4256476024958921E-4</v>
      </c>
      <c r="AK498" s="240">
        <f t="shared" ca="1" si="1144"/>
        <v>2.6927960636128094E-4</v>
      </c>
      <c r="AL498" s="240">
        <f t="shared" ca="1" si="1145"/>
        <v>-2.8290861075568757E-4</v>
      </c>
      <c r="AM498" s="240">
        <f t="shared" ca="1" si="1146"/>
        <v>2.8278946187984994E-4</v>
      </c>
      <c r="AN498" s="240">
        <f t="shared" ca="1" si="1147"/>
        <v>-2.6892794986155039E-4</v>
      </c>
      <c r="AO498" s="240">
        <f t="shared" ca="1" si="1148"/>
        <v>2.4199768513376887E-4</v>
      </c>
      <c r="AP498" s="240">
        <f t="shared" ca="1" si="1149"/>
        <v>-2.0330736383727274E-4</v>
      </c>
      <c r="AQ498" s="240">
        <f t="shared" ca="1" si="1150"/>
        <v>1.547371707633181E-4</v>
      </c>
      <c r="AR498" s="240">
        <f t="shared" ca="1" si="1151"/>
        <v>-9.8647410382540199E-5</v>
      </c>
      <c r="AS498" s="240">
        <f t="shared" ca="1" si="1152"/>
        <v>3.7763806102744624E-5</v>
      </c>
      <c r="AT498" s="240">
        <f t="shared" ca="1" si="1153"/>
        <v>2.4954958276924086E-5</v>
      </c>
      <c r="AU498" s="240">
        <f t="shared" ca="1" si="1154"/>
        <v>-8.6461017994387282E-5</v>
      </c>
      <c r="AV498" s="240">
        <f t="shared" ca="1" si="1155"/>
        <v>1.4376544056791433E-4</v>
      </c>
      <c r="AW498" s="240">
        <f t="shared" ca="1" si="1156"/>
        <v>-1.9408347518169581E-4</v>
      </c>
      <c r="AX498" s="240">
        <f t="shared" ca="1" si="1157"/>
        <v>2.3496987971220683E-4</v>
      </c>
      <c r="AY498" s="240">
        <f t="shared" ca="1" si="1158"/>
        <v>-2.6443774907849841E-4</v>
      </c>
      <c r="AZ498" s="240">
        <f t="shared" ca="1" si="1159"/>
        <v>2.8105507036476306E-4</v>
      </c>
      <c r="BA498" s="240">
        <f t="shared" ca="1" si="1160"/>
        <v>-2.8401431254755752E-4</v>
      </c>
      <c r="BB498" s="240">
        <f t="shared" ca="1" si="1161"/>
        <v>2.7317166906339768E-4</v>
      </c>
      <c r="BC498" s="240">
        <f t="shared" ca="1" si="1162"/>
        <v>-2.4905404619511687E-4</v>
      </c>
      <c r="BD498" s="240">
        <f t="shared" ca="1" si="1163"/>
        <v>2.128334576711818E-4</v>
      </c>
      <c r="BE498" s="240">
        <f t="shared" ca="1" si="1164"/>
        <v>-1.6627006979135747E-4</v>
      </c>
      <c r="BF498" s="240">
        <f t="shared" ca="1" si="1165"/>
        <v>1.1162666484298286E-4</v>
      </c>
      <c r="BG498" s="240">
        <f t="shared" ca="1" si="1166"/>
        <v>-5.1558679521433287E-5</v>
      </c>
      <c r="BH498" s="240">
        <f t="shared" ca="1" si="1167"/>
        <v>-1.1014837980910248E-5</v>
      </c>
      <c r="BI498" s="240">
        <f t="shared" ca="1" si="1168"/>
        <v>7.3053081281440095E-5</v>
      </c>
      <c r="BJ498" s="240">
        <f t="shared" ca="1" si="1169"/>
        <v>-1.3154125604345471E-4</v>
      </c>
      <c r="BK498" s="240">
        <f t="shared" ca="1" si="1170"/>
        <v>1.8363708613763663E-4</v>
      </c>
      <c r="BL498" s="240">
        <f t="shared" ca="1" si="1171"/>
        <v>-2.2680893615366704E-4</v>
      </c>
      <c r="BM498" s="240">
        <f t="shared" ca="1" si="1172"/>
        <v>2.5895883809617465E-4</v>
      </c>
      <c r="BN498" s="240">
        <f t="shared" ca="1" si="1173"/>
        <v>-2.7852444369181326E-4</v>
      </c>
      <c r="BO498" s="240">
        <f t="shared" ca="1" si="1174"/>
        <v>2.845549478596224E-4</v>
      </c>
      <c r="BP498" s="240">
        <f t="shared" ca="1" si="1175"/>
        <v>-2.7675729378745897E-4</v>
      </c>
      <c r="BQ498" s="240">
        <f t="shared" ca="1" si="1176"/>
        <v>2.555104142446229E-4</v>
      </c>
      <c r="BR498" s="240">
        <f t="shared" ca="1" si="1177"/>
        <v>-2.2184681706355192E-4</v>
      </c>
      <c r="BS498" s="240">
        <f t="shared" ca="1" si="1178"/>
        <v>1.7740240965772805E-4</v>
      </c>
      <c r="BT498" s="240">
        <f t="shared" ca="1" si="1179"/>
        <v>-1.2433700089047397E-4</v>
      </c>
      <c r="BU498" s="240">
        <f t="shared" ca="1" si="1180"/>
        <v>6.5229343565147802E-5</v>
      </c>
      <c r="BV498" s="240">
        <f t="shared" ca="1" si="1181"/>
        <v>-2.9518180245854942E-6</v>
      </c>
      <c r="BW498" s="240">
        <f t="shared" ca="1" si="1182"/>
        <v>-5.9469153296999439E-5</v>
      </c>
      <c r="BX498" s="240">
        <f t="shared" ca="1" si="1183"/>
        <v>1.1900017711152582E-4</v>
      </c>
      <c r="BY498" s="240">
        <f t="shared" ca="1" si="1184"/>
        <v>-1.7274829926835643E-4</v>
      </c>
      <c r="BZ498" s="240">
        <f t="shared" ca="1" si="1185"/>
        <v>2.1810159000181141E-4</v>
      </c>
      <c r="CA498" s="240">
        <f t="shared" ca="1" si="1186"/>
        <v>-2.5285607259076194E-4</v>
      </c>
      <c r="CB498" s="240">
        <f t="shared" ca="1" si="1187"/>
        <v>2.7532282723814999E-4</v>
      </c>
      <c r="CC498" s="240">
        <f t="shared" ca="1" si="1188"/>
        <v>-2.844100653782238E-4</v>
      </c>
      <c r="CD498" s="240">
        <f t="shared" ca="1" si="1189"/>
        <v>2.7967618594971051E-4</v>
      </c>
      <c r="CE498" s="240">
        <f t="shared" ca="1" si="1190"/>
        <v>-2.6135123532614458E-4</v>
      </c>
      <c r="CF498" s="240">
        <f t="shared" ca="1" si="1191"/>
        <v>2.3032572804213453E-4</v>
      </c>
      <c r="CG498" s="240">
        <f t="shared" ca="1" si="1192"/>
        <v>-1.8810737158061732E-4</v>
      </c>
      <c r="CH498" s="240">
        <f t="shared" ca="1" si="1193"/>
        <v>1.3674779821219203E-4</v>
      </c>
      <c r="CI498" s="240">
        <f t="shared" ca="1" si="1194"/>
        <v>-7.8742864406798255E-5</v>
      </c>
      <c r="CJ498" s="240">
        <f t="shared" ca="1" si="1195"/>
        <v>1.6911362841903158E-5</v>
      </c>
      <c r="CK498" s="240">
        <f t="shared" ca="1" si="1196"/>
        <v>4.5741958913383737E-5</v>
      </c>
      <c r="CL498" s="240">
        <f t="shared" ca="1" si="1197"/>
        <v>-1.0617241632976553E-4</v>
      </c>
      <c r="CM498" s="240">
        <f t="shared" ca="1" si="1198"/>
        <v>1.6144334661518108E-4</v>
      </c>
      <c r="CN498" s="240">
        <f t="shared" ca="1" si="1199"/>
        <v>-2.0886881801620883E-4</v>
      </c>
      <c r="CO498" s="240">
        <f t="shared" ca="1" si="1200"/>
        <v>2.4614415465889789E-4</v>
      </c>
      <c r="CP498" s="240">
        <f t="shared" ca="1" si="1201"/>
        <v>-2.7145793397823862E-4</v>
      </c>
      <c r="CQ498" s="240">
        <f t="shared" ca="1" si="1202"/>
        <v>2.8358001413794891E-4</v>
      </c>
      <c r="CR498" s="240">
        <f t="shared" ca="1" si="1203"/>
        <v>-2.8192131368326857E-4</v>
      </c>
      <c r="CS498" s="240">
        <f t="shared" ca="1" si="1204"/>
        <v>2.6656243839010403E-4</v>
      </c>
      <c r="CT498" s="240">
        <f t="shared" ca="1" si="1205"/>
        <v>-2.3824976416770318E-4</v>
      </c>
      <c r="CU498" s="240">
        <f t="shared" ca="1" si="1206"/>
        <v>1.9835916636911497E-4</v>
      </c>
      <c r="CV498" s="240">
        <f t="shared" ca="1" si="1207"/>
        <v>-1.4882915811031031E-4</v>
      </c>
      <c r="CW498" s="240">
        <f t="shared" ca="1" si="1208"/>
        <v>9.2066686791040023E-5</v>
      </c>
      <c r="CX498" s="240">
        <f t="shared" ca="1" si="1209"/>
        <v>-3.0830166704890453E-5</v>
      </c>
      <c r="CY498" s="240">
        <f t="shared" ca="1" si="1210"/>
        <v>-3.1904568144231298E-5</v>
      </c>
      <c r="CZ498" s="240">
        <f t="shared" ca="1" si="1211"/>
        <v>9.3088876897446502E-5</v>
      </c>
      <c r="DA498" s="240">
        <f t="shared" ca="1" si="1212"/>
        <v>-1.497494627992496E-4</v>
      </c>
      <c r="DB498" s="240">
        <f t="shared" ca="1" si="1213"/>
        <v>1.9913286275324659E-4</v>
      </c>
      <c r="DC498" s="240">
        <f t="shared" ca="1" si="1214"/>
        <v>-2.3883925389878716E-4</v>
      </c>
      <c r="DD498" s="240">
        <f t="shared" ca="1" si="1215"/>
        <v>2.6693907477846413E-4</v>
      </c>
      <c r="DE498" s="240">
        <f t="shared" ca="1" si="1216"/>
        <v>-2.8206679380494157E-4</v>
      </c>
      <c r="DF498" s="240">
        <f t="shared" ca="1" si="1217"/>
        <v>2.8348726827877378E-4</v>
      </c>
      <c r="DG498" s="240">
        <f t="shared" ca="1" si="1218"/>
        <v>-2.7113146919186399E-4</v>
      </c>
      <c r="DH498" s="240">
        <f t="shared" ca="1" si="1219"/>
        <v>2.4559983574318602E-4</v>
      </c>
      <c r="DI498" s="240">
        <f t="shared" ca="1" si="1220"/>
        <v>-2.0813309655160687E-4</v>
      </c>
      <c r="DJ498" s="240">
        <f t="shared" ca="1" si="1221"/>
        <v>1.6055197553065998E-4</v>
      </c>
      <c r="DK498" s="240">
        <f t="shared" ca="1" si="1222"/>
        <v>-1.0516871246269756E-4</v>
      </c>
      <c r="DL498" s="240">
        <f t="shared" ca="1" si="1223"/>
        <v>4.4674697995881877E-5</v>
      </c>
      <c r="DM498" s="240">
        <f t="shared" ca="1" si="1224"/>
        <v>1.7990316475893244E-5</v>
      </c>
      <c r="DN498" s="240">
        <f t="shared" ca="1" si="1225"/>
        <v>-7.978107820707424E-5</v>
      </c>
      <c r="DO498" s="240">
        <f t="shared" ca="1" si="1226"/>
        <v>1.3769481941091718E-4</v>
      </c>
      <c r="DP498" s="240">
        <f t="shared" ca="1" si="1227"/>
        <v>-1.8891717898194453E-4</v>
      </c>
      <c r="DQ498" s="240">
        <f t="shared" ca="1" si="1228"/>
        <v>2.309589684561776E-4</v>
      </c>
      <c r="DR498" s="240">
        <f t="shared" ca="1" si="1229"/>
        <v>-2.6177713596645249E-4</v>
      </c>
      <c r="DS498" s="240">
        <f t="shared" ca="1" si="1230"/>
        <v>2.7987404985952276E-4</v>
      </c>
      <c r="DT498" s="240">
        <f t="shared" ca="1" si="1231"/>
        <v>-2.8437027721444198E-4</v>
      </c>
      <c r="DU498" s="240">
        <f t="shared" ca="1" si="1232"/>
        <v>2.7504732053603391E-4</v>
      </c>
      <c r="DV498" s="240">
        <f t="shared" ca="1" si="1233"/>
        <v>-2.5235823580235052E-4</v>
      </c>
      <c r="DW498" s="240">
        <f t="shared" ca="1" si="1234"/>
        <v>2.1740561587421089E-4</v>
      </c>
      <c r="DX498" s="240">
        <f t="shared" ca="1" si="1235"/>
        <v>-1.718880091792509E-4</v>
      </c>
      <c r="DY498" s="240">
        <f t="shared" ca="1" si="1236"/>
        <v>1.1801737749435625E-4</v>
      </c>
      <c r="DZ498" s="240">
        <f t="shared" ca="1" si="1237"/>
        <v>-5.8411604026343923E-5</v>
      </c>
      <c r="EA498" s="240">
        <f t="shared" ca="1" si="1238"/>
        <v>-4.0327245593991374E-6</v>
      </c>
      <c r="EB498" s="240">
        <f t="shared" ca="1" si="1239"/>
        <v>6.6281079911288495E-5</v>
      </c>
      <c r="EC498" s="240">
        <f t="shared" ca="1" si="1240"/>
        <v>-1.2530845714198185E-4</v>
      </c>
      <c r="ED498" s="240">
        <f t="shared" ca="1" si="1241"/>
        <v>1.7824637717927242E-4</v>
      </c>
      <c r="EE498" s="240">
        <f t="shared" ca="1" si="1242"/>
        <v>-2.2252228262895023E-4</v>
      </c>
      <c r="EF498" s="240">
        <f t="shared" ca="1" si="1243"/>
        <v>2.5598455310492233E-4</v>
      </c>
      <c r="EG498" s="240">
        <f t="shared" ca="1" si="1244"/>
        <v>-2.7700706481392388E-4</v>
      </c>
      <c r="EH498" s="240">
        <f t="shared" ca="1" si="1245"/>
        <v>2.8456821324440685E-4</v>
      </c>
      <c r="EI498" s="240">
        <f t="shared" ca="1" si="1246"/>
        <v>-2.7830055879372845E-4</v>
      </c>
      <c r="EJ498" s="240">
        <f t="shared" ca="1" si="1247"/>
        <v>2.5850868276750384E-4</v>
      </c>
      <c r="EK498" s="240">
        <f t="shared" ca="1" si="1248"/>
        <v>-2.2615438602568064E-4</v>
      </c>
      <c r="EL498" s="240">
        <f t="shared" ca="1" si="1249"/>
        <v>1.8280994955813043E-4</v>
      </c>
      <c r="EM498" s="240">
        <f t="shared" ca="1" si="1250"/>
        <v>-1.3058172832651499E-4</v>
      </c>
      <c r="EN498" s="240">
        <f t="shared" ca="1" si="1251"/>
        <v>7.2007791386470018E-5</v>
      </c>
      <c r="EO498" s="240">
        <f t="shared" ca="1" si="1252"/>
        <v>-9.9345825437674191E-6</v>
      </c>
      <c r="EP498" s="240">
        <f t="shared" ca="1" si="1253"/>
        <v>-5.2621404688459389E-5</v>
      </c>
      <c r="EQ498" s="240">
        <f t="shared" ca="1" si="1254"/>
        <v>1.1262021582408141E-4</v>
      </c>
      <c r="ER498" s="240">
        <f t="shared" ca="1" si="1255"/>
        <v>-1.6714616424143628E-4</v>
      </c>
      <c r="ES498" s="240">
        <f t="shared" ca="1" si="1256"/>
        <v>2.135495211322097E-4</v>
      </c>
      <c r="ET498" s="240">
        <f t="shared" ca="1" si="1257"/>
        <v>-2.4957528103336301E-4</v>
      </c>
      <c r="EU498" s="240">
        <f t="shared" ca="1" si="1258"/>
        <v>2.7347274548623142E-4</v>
      </c>
      <c r="EV498" s="240">
        <f t="shared" ca="1" si="1259"/>
        <v>-2.8408059952343451E-4</v>
      </c>
      <c r="EW498" s="240">
        <f t="shared" ca="1" si="1260"/>
        <v>2.8088334662904242E-4</v>
      </c>
      <c r="EX498" s="240">
        <f t="shared" ca="1" si="1261"/>
        <v>-2.6403635967317719E-4</v>
      </c>
      <c r="EY498" s="240">
        <f t="shared" ca="1" si="1262"/>
        <v>2.3435833045243977E-4</v>
      </c>
      <c r="EZ498" s="240">
        <f t="shared" ca="1" si="1263"/>
        <v>-1.9329148475625169E-4</v>
      </c>
      <c r="FA498" s="240">
        <f t="shared" ca="1" si="1264"/>
        <v>1.4283149633754103E-4</v>
      </c>
      <c r="FB498" s="240">
        <f t="shared" ca="1" si="1265"/>
        <v>-8.5430505669992926E-5</v>
      </c>
      <c r="FC498" s="240">
        <f t="shared" ca="1" si="1266"/>
        <v>2.3877956367419369E-5</v>
      </c>
      <c r="FD498" s="240">
        <f t="shared" ca="1" si="1267"/>
        <v>3.8834959892660963E-5</v>
      </c>
      <c r="FE498" s="240">
        <f t="shared" ca="1" si="1268"/>
        <v>-9.9660662541880142E-5</v>
      </c>
      <c r="FF498" s="240">
        <f t="shared" ca="1" si="1269"/>
        <v>1.5564328155366722E-4</v>
      </c>
      <c r="FG498" s="240">
        <f t="shared" ca="1" si="1270"/>
        <v>-2.0406230013434354E-4</v>
      </c>
      <c r="FH498" s="240">
        <f t="shared" ca="1" si="1271"/>
        <v>2.4256476024958937E-4</v>
      </c>
      <c r="FI498" s="240">
        <f t="shared" ca="1" si="1272"/>
        <v>-2.6927960636127839E-4</v>
      </c>
      <c r="FJ498" s="240">
        <f t="shared" ca="1" si="1273"/>
        <v>2.8290861075568584E-4</v>
      </c>
      <c r="FK498" s="240">
        <f t="shared" ca="1" si="1274"/>
        <v>-2.8278946187984902E-4</v>
      </c>
      <c r="FL498" s="240">
        <f t="shared" ca="1" si="1275"/>
        <v>2.6892794986155028E-4</v>
      </c>
      <c r="FM498" s="240">
        <f t="shared" ca="1" si="1276"/>
        <v>-2.4199768513377299E-4</v>
      </c>
      <c r="FN498" s="240">
        <f t="shared" ca="1" si="1277"/>
        <v>2.0330736383726119E-4</v>
      </c>
      <c r="FO498" s="240">
        <f t="shared" ca="1" si="1278"/>
        <v>-1.5473717076331446E-4</v>
      </c>
      <c r="FP498" s="240">
        <f t="shared" ca="1" si="1279"/>
        <v>9.8647410382543709E-5</v>
      </c>
      <c r="FQ498" s="240">
        <f t="shared" ca="1" si="1280"/>
        <v>-3.7763806102752349E-5</v>
      </c>
      <c r="FR498" s="240">
        <f t="shared" ca="1" si="1281"/>
        <v>-2.4954958276940484E-5</v>
      </c>
      <c r="FS498" s="240">
        <f t="shared" ca="1" si="1282"/>
        <v>8.6461017994387553E-5</v>
      </c>
      <c r="FT498" s="240">
        <f t="shared" ca="1" si="1283"/>
        <v>-1.4376544056790759E-4</v>
      </c>
      <c r="FU498" s="240">
        <f t="shared" ca="1" si="1284"/>
        <v>1.9408347518168418E-4</v>
      </c>
      <c r="FV498" s="240">
        <f t="shared" ca="1" si="1285"/>
        <v>-2.3496987971221152E-4</v>
      </c>
      <c r="FW498" s="240">
        <f t="shared" ca="1" si="1286"/>
        <v>2.6443774907849852E-4</v>
      </c>
      <c r="FX498" s="240">
        <f t="shared" ca="1" si="1287"/>
        <v>-2.8105507036476187E-4</v>
      </c>
      <c r="FY498" s="240">
        <f t="shared" ca="1" si="1288"/>
        <v>2.8401431254755855E-4</v>
      </c>
      <c r="FZ498" s="240">
        <f t="shared" ca="1" si="1289"/>
        <v>-2.7317166906339529E-4</v>
      </c>
      <c r="GA498" s="240">
        <f t="shared" ca="1" si="1290"/>
        <v>2.4905404619511676E-4</v>
      </c>
      <c r="GB498" s="240">
        <f t="shared" ca="1" si="1291"/>
        <v>-2.1283345767118697E-4</v>
      </c>
      <c r="GC498" s="240">
        <f t="shared" ca="1" si="1292"/>
        <v>1.6627006979134408E-4</v>
      </c>
      <c r="GD498" s="240">
        <f t="shared" ca="1" si="1293"/>
        <v>-1.1162666484297515E-4</v>
      </c>
      <c r="GE498" s="240">
        <f t="shared" ca="1" si="1294"/>
        <v>5.1558679521432988E-5</v>
      </c>
      <c r="GF498" s="240">
        <f t="shared" ca="1" si="1295"/>
        <v>1.1014837980902415E-5</v>
      </c>
      <c r="GG498" s="240">
        <f t="shared" ca="1" si="1296"/>
        <v>-7.3053081281455992E-5</v>
      </c>
      <c r="GH498" s="240">
        <f t="shared" ca="1" si="1297"/>
        <v>1.3154125604345493E-4</v>
      </c>
      <c r="GI498" s="240">
        <f t="shared" ca="1" si="1298"/>
        <v>-1.8363708613763064E-4</v>
      </c>
      <c r="GJ498" s="240">
        <f t="shared" ca="1" si="1299"/>
        <v>2.2680893615365742E-4</v>
      </c>
      <c r="GK498" s="240">
        <f t="shared" ca="1" si="1300"/>
        <v>-2.5895883809617812E-4</v>
      </c>
      <c r="GL498" s="240">
        <f t="shared" ca="1" si="1301"/>
        <v>2.7852444369181337E-4</v>
      </c>
      <c r="GM498" s="240">
        <f t="shared" ca="1" si="1302"/>
        <v>-2.8455494785962251E-4</v>
      </c>
      <c r="GN498" s="240">
        <f t="shared" ca="1" si="1303"/>
        <v>2.7675729378746265E-4</v>
      </c>
      <c r="GO498" s="240">
        <f t="shared" ca="1" si="1304"/>
        <v>-2.5551041424461921E-4</v>
      </c>
      <c r="GP498" s="240">
        <f t="shared" ca="1" si="1305"/>
        <v>2.2184681706355174E-4</v>
      </c>
      <c r="GQ498" s="240">
        <f t="shared" ca="1" si="1306"/>
        <v>-1.7740240965773412E-4</v>
      </c>
      <c r="GR498" s="240">
        <f t="shared" ca="1" si="1307"/>
        <v>1.2433700089045917E-4</v>
      </c>
      <c r="GS498" s="240">
        <f t="shared" ca="1" si="1308"/>
        <v>-6.5229343565139657E-5</v>
      </c>
      <c r="GT498" s="240">
        <f t="shared" ca="1" si="1309"/>
        <v>2.951818024585196E-6</v>
      </c>
      <c r="GU498" s="240">
        <f t="shared" ca="1" si="1310"/>
        <v>5.9469153296991809E-5</v>
      </c>
      <c r="GV498" s="240">
        <f t="shared" ca="1" si="1311"/>
        <v>-1.1900017711154078E-4</v>
      </c>
      <c r="GW498" s="240">
        <f t="shared" ca="1" si="1312"/>
        <v>1.727482992683631E-4</v>
      </c>
      <c r="GX498" s="240">
        <f t="shared" ca="1" si="1313"/>
        <v>-2.181015900018116E-4</v>
      </c>
      <c r="GY498" s="240">
        <f t="shared" ca="1" si="1314"/>
        <v>2.5285607259075462E-4</v>
      </c>
      <c r="GZ498" s="240">
        <f t="shared" ca="1" si="1315"/>
        <v>-2.7532282723815216E-4</v>
      </c>
      <c r="HA498" s="240">
        <f t="shared" ca="1" si="1316"/>
        <v>2.8441006537822385E-4</v>
      </c>
      <c r="HB498" s="240">
        <f t="shared" ca="1" si="1317"/>
        <v>-2.7967618594971192E-4</v>
      </c>
      <c r="HC498" s="240">
        <f t="shared" ca="1" si="1318"/>
        <v>2.6135123532615093E-4</v>
      </c>
      <c r="HD498" s="240">
        <f t="shared" ca="1" si="1319"/>
        <v>-2.3032572804212491E-4</v>
      </c>
      <c r="HE498" s="240">
        <f t="shared" ca="1" si="1320"/>
        <v>1.8810737158061713E-4</v>
      </c>
      <c r="HF498" s="240">
        <f t="shared" ca="1" si="1321"/>
        <v>-1.3674779821219179E-4</v>
      </c>
      <c r="HG498" s="240">
        <f t="shared" ca="1" si="1322"/>
        <v>7.8742864406782426E-5</v>
      </c>
      <c r="HH498" s="240">
        <f t="shared" ca="1" si="1323"/>
        <v>-1.6911362841902914E-5</v>
      </c>
      <c r="HI498" s="240">
        <f t="shared" ca="1" si="1324"/>
        <v>-4.5741958913383994E-5</v>
      </c>
      <c r="HJ498" s="240">
        <f t="shared" ca="1" si="1325"/>
        <v>1.0617241632975077E-4</v>
      </c>
      <c r="HK498" s="240">
        <f t="shared" ca="1" si="1326"/>
        <v>-1.6144334661519463E-4</v>
      </c>
      <c r="HL498" s="240">
        <f t="shared" ca="1" si="1327"/>
        <v>2.0886881801620904E-4</v>
      </c>
      <c r="HM498" s="240">
        <f t="shared" ca="1" si="1328"/>
        <v>-2.46144154658898E-4</v>
      </c>
      <c r="HN498" s="240">
        <f t="shared" ca="1" si="1329"/>
        <v>2.7145793397823385E-4</v>
      </c>
      <c r="HO498" s="240">
        <f t="shared" ca="1" si="1330"/>
        <v>-2.8358001413795032E-4</v>
      </c>
      <c r="HP498" s="240">
        <f t="shared" ca="1" si="1331"/>
        <v>2.8192131368326851E-4</v>
      </c>
      <c r="HQ498" s="240">
        <f t="shared" ca="1" si="1332"/>
        <v>-2.6656243839010392E-4</v>
      </c>
      <c r="HR498" s="240">
        <f t="shared" ca="1" si="1333"/>
        <v>2.3824976416771186E-4</v>
      </c>
      <c r="HS498" s="240">
        <f t="shared" ca="1" si="1334"/>
        <v>-1.9835916636910312E-4</v>
      </c>
      <c r="HT498" s="240">
        <f t="shared" ca="1" si="1335"/>
        <v>1.4882915811031006E-4</v>
      </c>
      <c r="HU498" s="240">
        <f t="shared" ca="1" si="1336"/>
        <v>-9.2066686791039765E-5</v>
      </c>
      <c r="HV498" s="240">
        <f t="shared" ca="1" si="1337"/>
        <v>3.0830166704874082E-5</v>
      </c>
      <c r="HW498" s="240">
        <f t="shared" ca="1" si="1338"/>
        <v>3.1904568144231556E-5</v>
      </c>
      <c r="HX498" s="240">
        <f t="shared" ca="1" si="1339"/>
        <v>-9.3088876897446773E-5</v>
      </c>
      <c r="HY498" s="240">
        <f t="shared" ca="1" si="1340"/>
        <v>1.4974946279923605E-4</v>
      </c>
      <c r="HZ498" s="240">
        <f t="shared" ca="1" si="1341"/>
        <v>-1.991328627532583E-4</v>
      </c>
      <c r="IA498" s="240">
        <f t="shared" ca="1" si="1342"/>
        <v>2.388392538987873E-4</v>
      </c>
      <c r="IB498" s="240">
        <f t="shared" ca="1" si="1343"/>
        <v>-2.6693907477846424E-4</v>
      </c>
      <c r="IC498" s="240">
        <f t="shared" ca="1" si="1344"/>
        <v>2.820667938049394E-4</v>
      </c>
      <c r="ID498" s="240">
        <f t="shared" ca="1" si="1345"/>
        <v>-2.8348726827877232E-4</v>
      </c>
      <c r="IE498" s="240">
        <f t="shared" ca="1" si="1346"/>
        <v>-1.2327808790828335E-4</v>
      </c>
      <c r="IF498" s="240">
        <f t="shared" ca="1" si="1347"/>
        <v>-2.4559983574318586E-4</v>
      </c>
      <c r="IG498" s="240">
        <f t="shared" ca="1" si="1348"/>
        <v>2.0813309655161772E-4</v>
      </c>
      <c r="IH498" s="240">
        <f t="shared" ca="1" si="1349"/>
        <v>-1.6055197553064643E-4</v>
      </c>
      <c r="II498" s="240">
        <f t="shared" ca="1" si="1350"/>
        <v>1.0516871246269733E-4</v>
      </c>
      <c r="IJ498" s="240">
        <f t="shared" ca="1" si="1351"/>
        <v>-4.4674697995881593E-5</v>
      </c>
      <c r="IK498" s="240">
        <f t="shared" ca="1" si="1352"/>
        <v>-1.7990316475877387E-5</v>
      </c>
      <c r="IL498" s="240">
        <f t="shared" ca="1" si="1353"/>
        <v>7.9781078207074498E-5</v>
      </c>
      <c r="IM498" s="240">
        <f t="shared" ca="1" si="1354"/>
        <v>-1.3769481941091743E-4</v>
      </c>
      <c r="IN498" s="240">
        <f t="shared" ca="1" si="1355"/>
        <v>1.8891717898193266E-4</v>
      </c>
      <c r="IO498" s="240">
        <f t="shared" ca="1" si="1356"/>
        <v>-2.309589684561872E-4</v>
      </c>
      <c r="IP498" s="240">
        <f t="shared" ca="1" si="1357"/>
        <v>2.6177713596645254E-4</v>
      </c>
      <c r="IQ498" s="240">
        <f t="shared" ca="1" si="1358"/>
        <v>-2.7987404985952281E-4</v>
      </c>
      <c r="IR498" s="240">
        <f t="shared" ca="1" si="1359"/>
        <v>2.8437027721444263E-4</v>
      </c>
      <c r="IS498" s="240">
        <f t="shared" ca="1" si="1360"/>
        <v>-2.7504732053602968E-4</v>
      </c>
      <c r="IT498" s="240">
        <f t="shared" ca="1" si="1361"/>
        <v>2.5235823580235035E-4</v>
      </c>
      <c r="IU498" s="240">
        <f t="shared" ca="1" si="1362"/>
        <v>-2.174056158742107E-4</v>
      </c>
      <c r="IV498" s="240">
        <f t="shared" ca="1" si="1363"/>
        <v>1.7188800917926356E-4</v>
      </c>
      <c r="IW498" s="240">
        <f t="shared" ca="1" si="1364"/>
        <v>-1.1801737749434131E-4</v>
      </c>
      <c r="IX498" s="240">
        <f t="shared" ca="1" si="1365"/>
        <v>5.8411604026343625E-5</v>
      </c>
      <c r="IY498" s="240">
        <f t="shared" ca="1" si="1366"/>
        <v>4.0327245593994355E-6</v>
      </c>
      <c r="IZ498" s="240">
        <f t="shared" ca="1" si="1367"/>
        <v>-6.6281079911273045E-5</v>
      </c>
      <c r="JA498" s="240">
        <f t="shared" ca="1" si="1368"/>
        <v>1.2530845714199659E-4</v>
      </c>
      <c r="JB498" s="240">
        <f t="shared" ca="1" si="1369"/>
        <v>-1.7824637717927264E-4</v>
      </c>
    </row>
    <row r="499" spans="2:262">
      <c r="B499" s="248">
        <v>138</v>
      </c>
      <c r="C499" s="247">
        <f t="shared" si="1370"/>
        <v>2.695312500000002E-3</v>
      </c>
      <c r="D499" s="244">
        <f t="shared" ca="1" si="1113"/>
        <v>11.644615406104274</v>
      </c>
      <c r="E499" s="243">
        <f ca="1">EN361</f>
        <v>-0.35538459389572569</v>
      </c>
      <c r="F499" s="242">
        <v>138</v>
      </c>
      <c r="G499" s="238">
        <f t="shared" si="1114"/>
        <v>0</v>
      </c>
      <c r="H499" s="238">
        <f t="shared" si="1115"/>
        <v>0</v>
      </c>
      <c r="I499" s="238">
        <f t="shared" si="1116"/>
        <v>0</v>
      </c>
      <c r="J499" s="238">
        <f t="shared" si="1117"/>
        <v>0</v>
      </c>
      <c r="K499" s="238">
        <f t="shared" si="1118"/>
        <v>0</v>
      </c>
      <c r="L499" s="238">
        <f t="shared" si="1119"/>
        <v>0</v>
      </c>
      <c r="M499" s="238">
        <f t="shared" si="1120"/>
        <v>0</v>
      </c>
      <c r="N499" s="238">
        <f t="shared" si="1121"/>
        <v>0</v>
      </c>
      <c r="O499" s="238">
        <f t="shared" si="1122"/>
        <v>0</v>
      </c>
      <c r="P499" s="238">
        <f t="shared" si="1123"/>
        <v>0</v>
      </c>
      <c r="Q499" s="238">
        <f t="shared" si="1124"/>
        <v>0</v>
      </c>
      <c r="R499" s="238">
        <f t="shared" si="1125"/>
        <v>0</v>
      </c>
      <c r="S499" s="238">
        <f t="shared" si="1126"/>
        <v>0</v>
      </c>
      <c r="T499" s="238">
        <f t="shared" si="1127"/>
        <v>0</v>
      </c>
      <c r="U499" s="239">
        <f t="shared" si="1128"/>
        <v>0</v>
      </c>
      <c r="V499" s="238">
        <f t="shared" si="1129"/>
        <v>0</v>
      </c>
      <c r="W499" s="238">
        <f t="shared" si="1130"/>
        <v>0</v>
      </c>
      <c r="X499" s="238">
        <f t="shared" si="1131"/>
        <v>0</v>
      </c>
      <c r="Y499" s="238">
        <f t="shared" si="1132"/>
        <v>0</v>
      </c>
      <c r="Z499" s="238">
        <f t="shared" si="1133"/>
        <v>0</v>
      </c>
      <c r="AA499" s="238">
        <f t="shared" si="1134"/>
        <v>0</v>
      </c>
      <c r="AB499" s="238">
        <f t="shared" si="1135"/>
        <v>0</v>
      </c>
      <c r="AC499" s="238">
        <f t="shared" si="1136"/>
        <v>0</v>
      </c>
      <c r="AD499" s="238">
        <f t="shared" si="1137"/>
        <v>0</v>
      </c>
      <c r="AE499" s="238">
        <f t="shared" si="1138"/>
        <v>0</v>
      </c>
      <c r="AF499" s="238">
        <f t="shared" si="1139"/>
        <v>0</v>
      </c>
      <c r="AG499" s="238">
        <f t="shared" si="1140"/>
        <v>0</v>
      </c>
      <c r="AH499" s="238">
        <f t="shared" si="1141"/>
        <v>0</v>
      </c>
      <c r="AI499" s="238">
        <f t="shared" si="1142"/>
        <v>0</v>
      </c>
      <c r="AJ499" s="238">
        <f t="shared" si="1143"/>
        <v>0</v>
      </c>
      <c r="AK499" s="238">
        <f t="shared" si="1144"/>
        <v>0</v>
      </c>
      <c r="AL499" s="238">
        <f t="shared" si="1145"/>
        <v>0</v>
      </c>
      <c r="AM499" s="238">
        <f t="shared" si="1146"/>
        <v>0</v>
      </c>
      <c r="AN499" s="238">
        <f t="shared" si="1147"/>
        <v>0</v>
      </c>
      <c r="AO499" s="238">
        <f t="shared" si="1148"/>
        <v>0</v>
      </c>
      <c r="AP499" s="238">
        <f t="shared" si="1149"/>
        <v>0</v>
      </c>
      <c r="AQ499" s="238">
        <f t="shared" si="1150"/>
        <v>0</v>
      </c>
      <c r="AR499" s="238">
        <f t="shared" si="1151"/>
        <v>0</v>
      </c>
      <c r="AS499" s="238">
        <f t="shared" si="1152"/>
        <v>0</v>
      </c>
      <c r="AT499" s="238">
        <f t="shared" si="1153"/>
        <v>0</v>
      </c>
      <c r="AU499" s="238">
        <f t="shared" si="1154"/>
        <v>0</v>
      </c>
      <c r="AV499" s="238">
        <f t="shared" si="1155"/>
        <v>0</v>
      </c>
      <c r="AW499" s="238">
        <f t="shared" si="1156"/>
        <v>0</v>
      </c>
      <c r="AX499" s="238">
        <f t="shared" si="1157"/>
        <v>0</v>
      </c>
      <c r="AY499" s="238">
        <f t="shared" si="1158"/>
        <v>0</v>
      </c>
      <c r="AZ499" s="238">
        <f t="shared" si="1159"/>
        <v>0</v>
      </c>
      <c r="BA499" s="238">
        <f t="shared" si="1160"/>
        <v>0</v>
      </c>
      <c r="BB499" s="238">
        <f t="shared" si="1161"/>
        <v>0</v>
      </c>
      <c r="BC499" s="238">
        <f t="shared" si="1162"/>
        <v>0</v>
      </c>
      <c r="BD499" s="238">
        <f t="shared" si="1163"/>
        <v>0</v>
      </c>
      <c r="BE499" s="238">
        <f t="shared" si="1164"/>
        <v>0</v>
      </c>
      <c r="BF499" s="238">
        <f t="shared" si="1165"/>
        <v>0</v>
      </c>
      <c r="BG499" s="238">
        <f t="shared" si="1166"/>
        <v>0</v>
      </c>
      <c r="BH499" s="238">
        <f t="shared" si="1167"/>
        <v>0</v>
      </c>
      <c r="BI499" s="238">
        <f t="shared" si="1168"/>
        <v>0</v>
      </c>
      <c r="BJ499" s="238">
        <f t="shared" si="1169"/>
        <v>0</v>
      </c>
      <c r="BK499" s="238">
        <f t="shared" si="1170"/>
        <v>0</v>
      </c>
      <c r="BL499" s="238">
        <f t="shared" si="1171"/>
        <v>0</v>
      </c>
      <c r="BM499" s="238">
        <f t="shared" si="1172"/>
        <v>0</v>
      </c>
      <c r="BN499" s="238">
        <f t="shared" si="1173"/>
        <v>0</v>
      </c>
      <c r="BO499" s="238">
        <f t="shared" si="1174"/>
        <v>0</v>
      </c>
      <c r="BP499" s="238">
        <f t="shared" si="1175"/>
        <v>0</v>
      </c>
      <c r="BQ499" s="238">
        <f t="shared" si="1176"/>
        <v>0</v>
      </c>
      <c r="BR499" s="238">
        <f t="shared" si="1177"/>
        <v>0</v>
      </c>
      <c r="BS499" s="238">
        <f t="shared" si="1178"/>
        <v>0</v>
      </c>
      <c r="BT499" s="238">
        <f t="shared" si="1179"/>
        <v>0</v>
      </c>
      <c r="BU499" s="238">
        <f t="shared" si="1180"/>
        <v>0</v>
      </c>
      <c r="BV499" s="238">
        <f t="shared" si="1181"/>
        <v>0</v>
      </c>
      <c r="BW499" s="238">
        <f t="shared" si="1182"/>
        <v>0</v>
      </c>
      <c r="BX499" s="238">
        <f t="shared" si="1183"/>
        <v>0</v>
      </c>
      <c r="BY499" s="238">
        <f t="shared" si="1184"/>
        <v>0</v>
      </c>
      <c r="BZ499" s="238">
        <f t="shared" si="1185"/>
        <v>0</v>
      </c>
      <c r="CA499" s="238">
        <f t="shared" si="1186"/>
        <v>0</v>
      </c>
      <c r="CB499" s="238">
        <f t="shared" si="1187"/>
        <v>0</v>
      </c>
      <c r="CC499" s="238">
        <f t="shared" si="1188"/>
        <v>0</v>
      </c>
      <c r="CD499" s="238">
        <f t="shared" si="1189"/>
        <v>0</v>
      </c>
      <c r="CE499" s="238">
        <f t="shared" si="1190"/>
        <v>0</v>
      </c>
      <c r="CF499" s="238">
        <f t="shared" si="1191"/>
        <v>0</v>
      </c>
      <c r="CG499" s="238">
        <f t="shared" si="1192"/>
        <v>0</v>
      </c>
      <c r="CH499" s="238">
        <f t="shared" si="1193"/>
        <v>0</v>
      </c>
      <c r="CI499" s="238">
        <f t="shared" si="1194"/>
        <v>0</v>
      </c>
      <c r="CJ499" s="238">
        <f t="shared" si="1195"/>
        <v>0</v>
      </c>
      <c r="CK499" s="238">
        <f t="shared" si="1196"/>
        <v>0</v>
      </c>
      <c r="CL499" s="238">
        <f t="shared" si="1197"/>
        <v>0</v>
      </c>
      <c r="CM499" s="238">
        <f t="shared" si="1198"/>
        <v>0</v>
      </c>
      <c r="CN499" s="238">
        <f t="shared" si="1199"/>
        <v>0</v>
      </c>
      <c r="CO499" s="238">
        <f t="shared" si="1200"/>
        <v>0</v>
      </c>
      <c r="CP499" s="238">
        <f t="shared" si="1201"/>
        <v>0</v>
      </c>
      <c r="CQ499" s="238">
        <f t="shared" si="1202"/>
        <v>0</v>
      </c>
      <c r="CR499" s="238">
        <f t="shared" si="1203"/>
        <v>0</v>
      </c>
      <c r="CS499" s="238">
        <f t="shared" si="1204"/>
        <v>0</v>
      </c>
      <c r="CT499" s="238">
        <f t="shared" si="1205"/>
        <v>0</v>
      </c>
      <c r="CU499" s="238">
        <f t="shared" si="1206"/>
        <v>0</v>
      </c>
      <c r="CV499" s="238">
        <f t="shared" si="1207"/>
        <v>0</v>
      </c>
      <c r="CW499" s="238">
        <f t="shared" si="1208"/>
        <v>0</v>
      </c>
      <c r="CX499" s="238">
        <f t="shared" si="1209"/>
        <v>0</v>
      </c>
      <c r="CY499" s="238">
        <f t="shared" si="1210"/>
        <v>0</v>
      </c>
      <c r="CZ499" s="238">
        <f t="shared" si="1211"/>
        <v>0</v>
      </c>
      <c r="DA499" s="238">
        <f t="shared" si="1212"/>
        <v>0</v>
      </c>
      <c r="DB499" s="238">
        <f t="shared" si="1213"/>
        <v>0</v>
      </c>
      <c r="DC499" s="238">
        <f t="shared" si="1214"/>
        <v>0</v>
      </c>
      <c r="DD499" s="238">
        <f t="shared" si="1215"/>
        <v>0</v>
      </c>
      <c r="DE499" s="238">
        <f t="shared" si="1216"/>
        <v>0</v>
      </c>
      <c r="DF499" s="238">
        <f t="shared" si="1217"/>
        <v>0</v>
      </c>
      <c r="DG499" s="238">
        <f t="shared" si="1218"/>
        <v>0</v>
      </c>
      <c r="DH499" s="238">
        <f t="shared" si="1219"/>
        <v>0</v>
      </c>
      <c r="DI499" s="238">
        <f t="shared" si="1220"/>
        <v>0</v>
      </c>
      <c r="DJ499" s="238">
        <f t="shared" si="1221"/>
        <v>0</v>
      </c>
      <c r="DK499" s="238">
        <f t="shared" si="1222"/>
        <v>0</v>
      </c>
      <c r="DL499" s="238">
        <f t="shared" si="1223"/>
        <v>0</v>
      </c>
      <c r="DM499" s="238">
        <f t="shared" si="1224"/>
        <v>0</v>
      </c>
      <c r="DN499" s="238">
        <f t="shared" si="1225"/>
        <v>0</v>
      </c>
      <c r="DO499" s="238">
        <f t="shared" si="1226"/>
        <v>0</v>
      </c>
      <c r="DP499" s="238">
        <f t="shared" si="1227"/>
        <v>0</v>
      </c>
      <c r="DQ499" s="238">
        <f t="shared" si="1228"/>
        <v>0</v>
      </c>
      <c r="DR499" s="238">
        <f t="shared" si="1229"/>
        <v>0</v>
      </c>
      <c r="DS499" s="238">
        <f t="shared" si="1230"/>
        <v>0</v>
      </c>
      <c r="DT499" s="238">
        <f t="shared" si="1231"/>
        <v>0</v>
      </c>
      <c r="DU499" s="238">
        <f t="shared" si="1232"/>
        <v>0</v>
      </c>
      <c r="DV499" s="238">
        <f t="shared" si="1233"/>
        <v>0</v>
      </c>
      <c r="DW499" s="238">
        <f t="shared" si="1234"/>
        <v>0</v>
      </c>
      <c r="DX499" s="238">
        <f t="shared" si="1235"/>
        <v>0</v>
      </c>
      <c r="DY499" s="238">
        <f t="shared" si="1236"/>
        <v>0</v>
      </c>
      <c r="DZ499" s="238">
        <f t="shared" si="1237"/>
        <v>0</v>
      </c>
      <c r="EA499" s="238">
        <f t="shared" si="1238"/>
        <v>0</v>
      </c>
      <c r="EB499" s="238">
        <f t="shared" si="1239"/>
        <v>0</v>
      </c>
      <c r="EC499" s="238">
        <f t="shared" si="1240"/>
        <v>0</v>
      </c>
      <c r="ED499" s="238">
        <f t="shared" si="1241"/>
        <v>0</v>
      </c>
      <c r="EE499" s="238">
        <f t="shared" si="1242"/>
        <v>0</v>
      </c>
      <c r="EF499" s="238">
        <f t="shared" si="1243"/>
        <v>0</v>
      </c>
      <c r="EG499" s="238">
        <f t="shared" si="1244"/>
        <v>0</v>
      </c>
      <c r="EH499" s="238">
        <f t="shared" si="1245"/>
        <v>0</v>
      </c>
      <c r="EI499" s="238">
        <f t="shared" si="1246"/>
        <v>0</v>
      </c>
      <c r="EJ499" s="238">
        <f t="shared" si="1247"/>
        <v>0</v>
      </c>
      <c r="EK499" s="238">
        <f t="shared" si="1248"/>
        <v>0</v>
      </c>
      <c r="EL499" s="238">
        <f t="shared" si="1249"/>
        <v>0</v>
      </c>
      <c r="EM499" s="238">
        <f t="shared" si="1250"/>
        <v>0</v>
      </c>
      <c r="EN499" s="238">
        <f t="shared" si="1251"/>
        <v>0</v>
      </c>
      <c r="EO499" s="238">
        <f t="shared" si="1252"/>
        <v>0</v>
      </c>
      <c r="EP499" s="238">
        <f t="shared" si="1253"/>
        <v>0</v>
      </c>
      <c r="EQ499" s="238">
        <f t="shared" si="1254"/>
        <v>0</v>
      </c>
      <c r="ER499" s="238">
        <f t="shared" si="1255"/>
        <v>0</v>
      </c>
      <c r="ES499" s="238">
        <f t="shared" si="1256"/>
        <v>0</v>
      </c>
      <c r="ET499" s="238">
        <f t="shared" si="1257"/>
        <v>0</v>
      </c>
      <c r="EU499" s="238">
        <f t="shared" si="1258"/>
        <v>0</v>
      </c>
      <c r="EV499" s="238">
        <f t="shared" si="1259"/>
        <v>0</v>
      </c>
      <c r="EW499" s="238">
        <f t="shared" si="1260"/>
        <v>0</v>
      </c>
      <c r="EX499" s="238">
        <f t="shared" si="1261"/>
        <v>0</v>
      </c>
      <c r="EY499" s="238">
        <f t="shared" si="1262"/>
        <v>0</v>
      </c>
      <c r="EZ499" s="238">
        <f t="shared" si="1263"/>
        <v>0</v>
      </c>
      <c r="FA499" s="238">
        <f t="shared" si="1264"/>
        <v>0</v>
      </c>
      <c r="FB499" s="238">
        <f t="shared" si="1265"/>
        <v>0</v>
      </c>
      <c r="FC499" s="238">
        <f t="shared" si="1266"/>
        <v>0</v>
      </c>
      <c r="FD499" s="238">
        <f t="shared" si="1267"/>
        <v>0</v>
      </c>
      <c r="FE499" s="238">
        <f t="shared" si="1268"/>
        <v>0</v>
      </c>
      <c r="FF499" s="238">
        <f t="shared" si="1269"/>
        <v>0</v>
      </c>
      <c r="FG499" s="238">
        <f t="shared" si="1270"/>
        <v>0</v>
      </c>
      <c r="FH499" s="238">
        <f t="shared" si="1271"/>
        <v>0</v>
      </c>
      <c r="FI499" s="238">
        <f t="shared" si="1272"/>
        <v>0</v>
      </c>
      <c r="FJ499" s="238">
        <f t="shared" si="1273"/>
        <v>0</v>
      </c>
      <c r="FK499" s="238">
        <f t="shared" si="1274"/>
        <v>0</v>
      </c>
      <c r="FL499" s="238">
        <f t="shared" si="1275"/>
        <v>0</v>
      </c>
      <c r="FM499" s="238">
        <f t="shared" si="1276"/>
        <v>0</v>
      </c>
      <c r="FN499" s="238">
        <f t="shared" si="1277"/>
        <v>0</v>
      </c>
      <c r="FO499" s="238">
        <f t="shared" si="1278"/>
        <v>0</v>
      </c>
      <c r="FP499" s="238">
        <f t="shared" si="1279"/>
        <v>0</v>
      </c>
      <c r="FQ499" s="238">
        <f t="shared" si="1280"/>
        <v>0</v>
      </c>
      <c r="FR499" s="238">
        <f t="shared" si="1281"/>
        <v>0</v>
      </c>
      <c r="FS499" s="238">
        <f t="shared" si="1282"/>
        <v>0</v>
      </c>
      <c r="FT499" s="238">
        <f t="shared" si="1283"/>
        <v>0</v>
      </c>
      <c r="FU499" s="238">
        <f t="shared" si="1284"/>
        <v>0</v>
      </c>
      <c r="FV499" s="238">
        <f t="shared" si="1285"/>
        <v>0</v>
      </c>
      <c r="FW499" s="238">
        <f t="shared" si="1286"/>
        <v>0</v>
      </c>
      <c r="FX499" s="238">
        <f t="shared" si="1287"/>
        <v>0</v>
      </c>
      <c r="FY499" s="238">
        <f t="shared" si="1288"/>
        <v>0</v>
      </c>
      <c r="FZ499" s="238">
        <f t="shared" si="1289"/>
        <v>0</v>
      </c>
      <c r="GA499" s="238">
        <f t="shared" si="1290"/>
        <v>0</v>
      </c>
      <c r="GB499" s="238">
        <f t="shared" si="1291"/>
        <v>0</v>
      </c>
      <c r="GC499" s="238">
        <f t="shared" si="1292"/>
        <v>0</v>
      </c>
      <c r="GD499" s="238">
        <f t="shared" si="1293"/>
        <v>0</v>
      </c>
      <c r="GE499" s="238">
        <f t="shared" si="1294"/>
        <v>0</v>
      </c>
      <c r="GF499" s="238">
        <f t="shared" si="1295"/>
        <v>0</v>
      </c>
      <c r="GG499" s="238">
        <f t="shared" si="1296"/>
        <v>0</v>
      </c>
      <c r="GH499" s="238">
        <f t="shared" si="1297"/>
        <v>0</v>
      </c>
      <c r="GI499" s="238">
        <f t="shared" si="1298"/>
        <v>0</v>
      </c>
      <c r="GJ499" s="238">
        <f t="shared" si="1299"/>
        <v>0</v>
      </c>
      <c r="GK499" s="238">
        <f t="shared" si="1300"/>
        <v>0</v>
      </c>
      <c r="GL499" s="238">
        <f t="shared" si="1301"/>
        <v>0</v>
      </c>
      <c r="GM499" s="238">
        <f t="shared" si="1302"/>
        <v>0</v>
      </c>
      <c r="GN499" s="238">
        <f t="shared" si="1303"/>
        <v>0</v>
      </c>
      <c r="GO499" s="238">
        <f t="shared" si="1304"/>
        <v>0</v>
      </c>
      <c r="GP499" s="238">
        <f t="shared" si="1305"/>
        <v>0</v>
      </c>
      <c r="GQ499" s="238">
        <f t="shared" si="1306"/>
        <v>0</v>
      </c>
      <c r="GR499" s="238">
        <f t="shared" si="1307"/>
        <v>0</v>
      </c>
      <c r="GS499" s="238">
        <f t="shared" si="1308"/>
        <v>0</v>
      </c>
      <c r="GT499" s="238">
        <f t="shared" si="1309"/>
        <v>0</v>
      </c>
      <c r="GU499" s="238">
        <f t="shared" si="1310"/>
        <v>0</v>
      </c>
      <c r="GV499" s="238">
        <f t="shared" si="1311"/>
        <v>0</v>
      </c>
      <c r="GW499" s="238">
        <f t="shared" si="1312"/>
        <v>0</v>
      </c>
      <c r="GX499" s="238">
        <f t="shared" si="1313"/>
        <v>0</v>
      </c>
      <c r="GY499" s="238">
        <f t="shared" si="1314"/>
        <v>0</v>
      </c>
      <c r="GZ499" s="238">
        <f t="shared" si="1315"/>
        <v>0</v>
      </c>
      <c r="HA499" s="238">
        <f t="shared" si="1316"/>
        <v>0</v>
      </c>
      <c r="HB499" s="238">
        <f t="shared" si="1317"/>
        <v>0</v>
      </c>
      <c r="HC499" s="238">
        <f t="shared" si="1318"/>
        <v>0</v>
      </c>
      <c r="HD499" s="238">
        <f t="shared" si="1319"/>
        <v>0</v>
      </c>
      <c r="HE499" s="238">
        <f t="shared" si="1320"/>
        <v>0</v>
      </c>
      <c r="HF499" s="238">
        <f t="shared" si="1321"/>
        <v>0</v>
      </c>
      <c r="HG499" s="238">
        <f t="shared" si="1322"/>
        <v>0</v>
      </c>
      <c r="HH499" s="238">
        <f t="shared" si="1323"/>
        <v>0</v>
      </c>
      <c r="HI499" s="238">
        <f t="shared" si="1324"/>
        <v>0</v>
      </c>
      <c r="HJ499" s="238">
        <f t="shared" si="1325"/>
        <v>0</v>
      </c>
      <c r="HK499" s="238">
        <f t="shared" si="1326"/>
        <v>0</v>
      </c>
      <c r="HL499" s="238">
        <f t="shared" si="1327"/>
        <v>0</v>
      </c>
      <c r="HM499" s="238">
        <f t="shared" si="1328"/>
        <v>0</v>
      </c>
      <c r="HN499" s="238">
        <f t="shared" si="1329"/>
        <v>0</v>
      </c>
      <c r="HO499" s="238">
        <f t="shared" si="1330"/>
        <v>0</v>
      </c>
      <c r="HP499" s="238">
        <f t="shared" si="1331"/>
        <v>0</v>
      </c>
      <c r="HQ499" s="238">
        <f t="shared" si="1332"/>
        <v>0</v>
      </c>
      <c r="HR499" s="238">
        <f t="shared" si="1333"/>
        <v>0</v>
      </c>
      <c r="HS499" s="238">
        <f t="shared" si="1334"/>
        <v>0</v>
      </c>
      <c r="HT499" s="238">
        <f t="shared" si="1335"/>
        <v>0</v>
      </c>
      <c r="HU499" s="238">
        <f t="shared" si="1336"/>
        <v>0</v>
      </c>
      <c r="HV499" s="238">
        <f t="shared" si="1337"/>
        <v>0</v>
      </c>
      <c r="HW499" s="238">
        <f t="shared" si="1338"/>
        <v>0</v>
      </c>
      <c r="HX499" s="238">
        <f t="shared" si="1339"/>
        <v>0</v>
      </c>
      <c r="HY499" s="238">
        <f t="shared" si="1340"/>
        <v>0</v>
      </c>
      <c r="HZ499" s="238">
        <f t="shared" si="1341"/>
        <v>0</v>
      </c>
      <c r="IA499" s="238">
        <f t="shared" si="1342"/>
        <v>0</v>
      </c>
      <c r="IB499" s="238">
        <f t="shared" si="1343"/>
        <v>0</v>
      </c>
      <c r="IC499" s="238">
        <f t="shared" si="1344"/>
        <v>0</v>
      </c>
      <c r="ID499" s="238">
        <f t="shared" si="1345"/>
        <v>0</v>
      </c>
      <c r="IE499" s="238">
        <f t="shared" si="1346"/>
        <v>0</v>
      </c>
      <c r="IF499" s="238">
        <f t="shared" si="1347"/>
        <v>0</v>
      </c>
      <c r="IG499" s="238">
        <f t="shared" si="1348"/>
        <v>0</v>
      </c>
      <c r="IH499" s="238">
        <f t="shared" si="1349"/>
        <v>0</v>
      </c>
      <c r="II499" s="238">
        <f t="shared" si="1350"/>
        <v>0</v>
      </c>
      <c r="IJ499" s="238">
        <f t="shared" si="1351"/>
        <v>0</v>
      </c>
      <c r="IK499" s="238">
        <f t="shared" si="1352"/>
        <v>0</v>
      </c>
      <c r="IL499" s="238">
        <f t="shared" si="1353"/>
        <v>0</v>
      </c>
      <c r="IM499" s="238">
        <f t="shared" si="1354"/>
        <v>0</v>
      </c>
      <c r="IN499" s="238">
        <f t="shared" si="1355"/>
        <v>0</v>
      </c>
      <c r="IO499" s="238">
        <f t="shared" si="1356"/>
        <v>0</v>
      </c>
      <c r="IP499" s="238">
        <f t="shared" si="1357"/>
        <v>0</v>
      </c>
      <c r="IQ499" s="238">
        <f t="shared" si="1358"/>
        <v>0</v>
      </c>
      <c r="IR499" s="238">
        <f t="shared" si="1359"/>
        <v>0</v>
      </c>
      <c r="IS499" s="238">
        <f t="shared" si="1360"/>
        <v>0</v>
      </c>
      <c r="IT499" s="238">
        <f t="shared" si="1361"/>
        <v>0</v>
      </c>
      <c r="IU499" s="238">
        <f t="shared" si="1362"/>
        <v>0</v>
      </c>
      <c r="IV499" s="238">
        <f t="shared" si="1363"/>
        <v>0</v>
      </c>
      <c r="IW499" s="238">
        <f t="shared" si="1364"/>
        <v>0</v>
      </c>
      <c r="IX499" s="238">
        <f t="shared" si="1365"/>
        <v>0</v>
      </c>
      <c r="IY499" s="238">
        <f t="shared" si="1366"/>
        <v>0</v>
      </c>
      <c r="IZ499" s="238">
        <f t="shared" si="1367"/>
        <v>0</v>
      </c>
      <c r="JA499" s="238">
        <f t="shared" si="1368"/>
        <v>0</v>
      </c>
      <c r="JB499" s="238">
        <f t="shared" si="1369"/>
        <v>0</v>
      </c>
    </row>
    <row r="500" spans="2:262">
      <c r="B500" s="248">
        <v>139</v>
      </c>
      <c r="C500" s="247">
        <f t="shared" si="1370"/>
        <v>2.714843750000002E-3</v>
      </c>
      <c r="D500" s="244">
        <f t="shared" ca="1" si="1113"/>
        <v>11.646753609557623</v>
      </c>
      <c r="E500" s="243">
        <f ca="1">EO361</f>
        <v>-0.35324639044237716</v>
      </c>
      <c r="F500" s="242">
        <v>139</v>
      </c>
      <c r="G500" s="238">
        <f t="shared" si="1114"/>
        <v>0</v>
      </c>
      <c r="H500" s="238">
        <f t="shared" si="1115"/>
        <v>0</v>
      </c>
      <c r="I500" s="238">
        <f t="shared" si="1116"/>
        <v>0</v>
      </c>
      <c r="J500" s="238">
        <f t="shared" si="1117"/>
        <v>0</v>
      </c>
      <c r="K500" s="238">
        <f t="shared" si="1118"/>
        <v>0</v>
      </c>
      <c r="L500" s="238">
        <f t="shared" si="1119"/>
        <v>0</v>
      </c>
      <c r="M500" s="238">
        <f t="shared" si="1120"/>
        <v>0</v>
      </c>
      <c r="N500" s="238">
        <f t="shared" si="1121"/>
        <v>0</v>
      </c>
      <c r="O500" s="238">
        <f t="shared" si="1122"/>
        <v>0</v>
      </c>
      <c r="P500" s="238">
        <f t="shared" si="1123"/>
        <v>0</v>
      </c>
      <c r="Q500" s="238">
        <f t="shared" si="1124"/>
        <v>0</v>
      </c>
      <c r="R500" s="238">
        <f t="shared" si="1125"/>
        <v>0</v>
      </c>
      <c r="S500" s="238">
        <f t="shared" si="1126"/>
        <v>0</v>
      </c>
      <c r="T500" s="238">
        <f t="shared" si="1127"/>
        <v>0</v>
      </c>
      <c r="U500" s="239">
        <f t="shared" si="1128"/>
        <v>0</v>
      </c>
      <c r="V500" s="238">
        <f t="shared" si="1129"/>
        <v>0</v>
      </c>
      <c r="W500" s="238">
        <f t="shared" si="1130"/>
        <v>0</v>
      </c>
      <c r="X500" s="238">
        <f t="shared" si="1131"/>
        <v>0</v>
      </c>
      <c r="Y500" s="238">
        <f t="shared" si="1132"/>
        <v>0</v>
      </c>
      <c r="Z500" s="238">
        <f t="shared" si="1133"/>
        <v>0</v>
      </c>
      <c r="AA500" s="238">
        <f t="shared" si="1134"/>
        <v>0</v>
      </c>
      <c r="AB500" s="238">
        <f t="shared" si="1135"/>
        <v>0</v>
      </c>
      <c r="AC500" s="238">
        <f t="shared" si="1136"/>
        <v>0</v>
      </c>
      <c r="AD500" s="238">
        <f t="shared" si="1137"/>
        <v>0</v>
      </c>
      <c r="AE500" s="238">
        <f t="shared" si="1138"/>
        <v>0</v>
      </c>
      <c r="AF500" s="238">
        <f t="shared" si="1139"/>
        <v>0</v>
      </c>
      <c r="AG500" s="238">
        <f t="shared" si="1140"/>
        <v>0</v>
      </c>
      <c r="AH500" s="238">
        <f t="shared" si="1141"/>
        <v>0</v>
      </c>
      <c r="AI500" s="238">
        <f t="shared" si="1142"/>
        <v>0</v>
      </c>
      <c r="AJ500" s="238">
        <f t="shared" si="1143"/>
        <v>0</v>
      </c>
      <c r="AK500" s="238">
        <f t="shared" si="1144"/>
        <v>0</v>
      </c>
      <c r="AL500" s="238">
        <f t="shared" si="1145"/>
        <v>0</v>
      </c>
      <c r="AM500" s="238">
        <f t="shared" si="1146"/>
        <v>0</v>
      </c>
      <c r="AN500" s="238">
        <f t="shared" si="1147"/>
        <v>0</v>
      </c>
      <c r="AO500" s="238">
        <f t="shared" si="1148"/>
        <v>0</v>
      </c>
      <c r="AP500" s="238">
        <f t="shared" si="1149"/>
        <v>0</v>
      </c>
      <c r="AQ500" s="238">
        <f t="shared" si="1150"/>
        <v>0</v>
      </c>
      <c r="AR500" s="238">
        <f t="shared" si="1151"/>
        <v>0</v>
      </c>
      <c r="AS500" s="238">
        <f t="shared" si="1152"/>
        <v>0</v>
      </c>
      <c r="AT500" s="238">
        <f t="shared" si="1153"/>
        <v>0</v>
      </c>
      <c r="AU500" s="238">
        <f t="shared" si="1154"/>
        <v>0</v>
      </c>
      <c r="AV500" s="238">
        <f t="shared" si="1155"/>
        <v>0</v>
      </c>
      <c r="AW500" s="238">
        <f t="shared" si="1156"/>
        <v>0</v>
      </c>
      <c r="AX500" s="238">
        <f t="shared" si="1157"/>
        <v>0</v>
      </c>
      <c r="AY500" s="238">
        <f t="shared" si="1158"/>
        <v>0</v>
      </c>
      <c r="AZ500" s="238">
        <f t="shared" si="1159"/>
        <v>0</v>
      </c>
      <c r="BA500" s="238">
        <f t="shared" si="1160"/>
        <v>0</v>
      </c>
      <c r="BB500" s="238">
        <f t="shared" si="1161"/>
        <v>0</v>
      </c>
      <c r="BC500" s="238">
        <f t="shared" si="1162"/>
        <v>0</v>
      </c>
      <c r="BD500" s="238">
        <f t="shared" si="1163"/>
        <v>0</v>
      </c>
      <c r="BE500" s="238">
        <f t="shared" si="1164"/>
        <v>0</v>
      </c>
      <c r="BF500" s="238">
        <f t="shared" si="1165"/>
        <v>0</v>
      </c>
      <c r="BG500" s="238">
        <f t="shared" si="1166"/>
        <v>0</v>
      </c>
      <c r="BH500" s="238">
        <f t="shared" si="1167"/>
        <v>0</v>
      </c>
      <c r="BI500" s="238">
        <f t="shared" si="1168"/>
        <v>0</v>
      </c>
      <c r="BJ500" s="238">
        <f t="shared" si="1169"/>
        <v>0</v>
      </c>
      <c r="BK500" s="238">
        <f t="shared" si="1170"/>
        <v>0</v>
      </c>
      <c r="BL500" s="238">
        <f t="shared" si="1171"/>
        <v>0</v>
      </c>
      <c r="BM500" s="238">
        <f t="shared" si="1172"/>
        <v>0</v>
      </c>
      <c r="BN500" s="238">
        <f t="shared" si="1173"/>
        <v>0</v>
      </c>
      <c r="BO500" s="238">
        <f t="shared" si="1174"/>
        <v>0</v>
      </c>
      <c r="BP500" s="238">
        <f t="shared" si="1175"/>
        <v>0</v>
      </c>
      <c r="BQ500" s="238">
        <f t="shared" si="1176"/>
        <v>0</v>
      </c>
      <c r="BR500" s="238">
        <f t="shared" si="1177"/>
        <v>0</v>
      </c>
      <c r="BS500" s="238">
        <f t="shared" si="1178"/>
        <v>0</v>
      </c>
      <c r="BT500" s="238">
        <f t="shared" si="1179"/>
        <v>0</v>
      </c>
      <c r="BU500" s="238">
        <f t="shared" si="1180"/>
        <v>0</v>
      </c>
      <c r="BV500" s="238">
        <f t="shared" si="1181"/>
        <v>0</v>
      </c>
      <c r="BW500" s="238">
        <f t="shared" si="1182"/>
        <v>0</v>
      </c>
      <c r="BX500" s="238">
        <f t="shared" si="1183"/>
        <v>0</v>
      </c>
      <c r="BY500" s="238">
        <f t="shared" si="1184"/>
        <v>0</v>
      </c>
      <c r="BZ500" s="238">
        <f t="shared" si="1185"/>
        <v>0</v>
      </c>
      <c r="CA500" s="238">
        <f t="shared" si="1186"/>
        <v>0</v>
      </c>
      <c r="CB500" s="238">
        <f t="shared" si="1187"/>
        <v>0</v>
      </c>
      <c r="CC500" s="238">
        <f t="shared" si="1188"/>
        <v>0</v>
      </c>
      <c r="CD500" s="238">
        <f t="shared" si="1189"/>
        <v>0</v>
      </c>
      <c r="CE500" s="238">
        <f t="shared" si="1190"/>
        <v>0</v>
      </c>
      <c r="CF500" s="238">
        <f t="shared" si="1191"/>
        <v>0</v>
      </c>
      <c r="CG500" s="238">
        <f t="shared" si="1192"/>
        <v>0</v>
      </c>
      <c r="CH500" s="238">
        <f t="shared" si="1193"/>
        <v>0</v>
      </c>
      <c r="CI500" s="238">
        <f t="shared" si="1194"/>
        <v>0</v>
      </c>
      <c r="CJ500" s="238">
        <f t="shared" si="1195"/>
        <v>0</v>
      </c>
      <c r="CK500" s="238">
        <f t="shared" si="1196"/>
        <v>0</v>
      </c>
      <c r="CL500" s="238">
        <f t="shared" si="1197"/>
        <v>0</v>
      </c>
      <c r="CM500" s="238">
        <f t="shared" si="1198"/>
        <v>0</v>
      </c>
      <c r="CN500" s="238">
        <f t="shared" si="1199"/>
        <v>0</v>
      </c>
      <c r="CO500" s="238">
        <f t="shared" si="1200"/>
        <v>0</v>
      </c>
      <c r="CP500" s="238">
        <f t="shared" si="1201"/>
        <v>0</v>
      </c>
      <c r="CQ500" s="238">
        <f t="shared" si="1202"/>
        <v>0</v>
      </c>
      <c r="CR500" s="238">
        <f t="shared" si="1203"/>
        <v>0</v>
      </c>
      <c r="CS500" s="238">
        <f t="shared" si="1204"/>
        <v>0</v>
      </c>
      <c r="CT500" s="238">
        <f t="shared" si="1205"/>
        <v>0</v>
      </c>
      <c r="CU500" s="238">
        <f t="shared" si="1206"/>
        <v>0</v>
      </c>
      <c r="CV500" s="238">
        <f t="shared" si="1207"/>
        <v>0</v>
      </c>
      <c r="CW500" s="238">
        <f t="shared" si="1208"/>
        <v>0</v>
      </c>
      <c r="CX500" s="238">
        <f t="shared" si="1209"/>
        <v>0</v>
      </c>
      <c r="CY500" s="238">
        <f t="shared" si="1210"/>
        <v>0</v>
      </c>
      <c r="CZ500" s="238">
        <f t="shared" si="1211"/>
        <v>0</v>
      </c>
      <c r="DA500" s="238">
        <f t="shared" si="1212"/>
        <v>0</v>
      </c>
      <c r="DB500" s="238">
        <f t="shared" si="1213"/>
        <v>0</v>
      </c>
      <c r="DC500" s="238">
        <f t="shared" si="1214"/>
        <v>0</v>
      </c>
      <c r="DD500" s="238">
        <f t="shared" si="1215"/>
        <v>0</v>
      </c>
      <c r="DE500" s="238">
        <f t="shared" si="1216"/>
        <v>0</v>
      </c>
      <c r="DF500" s="238">
        <f t="shared" si="1217"/>
        <v>0</v>
      </c>
      <c r="DG500" s="238">
        <f t="shared" si="1218"/>
        <v>0</v>
      </c>
      <c r="DH500" s="238">
        <f t="shared" si="1219"/>
        <v>0</v>
      </c>
      <c r="DI500" s="238">
        <f t="shared" si="1220"/>
        <v>0</v>
      </c>
      <c r="DJ500" s="238">
        <f t="shared" si="1221"/>
        <v>0</v>
      </c>
      <c r="DK500" s="238">
        <f t="shared" si="1222"/>
        <v>0</v>
      </c>
      <c r="DL500" s="238">
        <f t="shared" si="1223"/>
        <v>0</v>
      </c>
      <c r="DM500" s="238">
        <f t="shared" si="1224"/>
        <v>0</v>
      </c>
      <c r="DN500" s="238">
        <f t="shared" si="1225"/>
        <v>0</v>
      </c>
      <c r="DO500" s="238">
        <f t="shared" si="1226"/>
        <v>0</v>
      </c>
      <c r="DP500" s="238">
        <f t="shared" si="1227"/>
        <v>0</v>
      </c>
      <c r="DQ500" s="238">
        <f t="shared" si="1228"/>
        <v>0</v>
      </c>
      <c r="DR500" s="238">
        <f t="shared" si="1229"/>
        <v>0</v>
      </c>
      <c r="DS500" s="238">
        <f t="shared" si="1230"/>
        <v>0</v>
      </c>
      <c r="DT500" s="238">
        <f t="shared" si="1231"/>
        <v>0</v>
      </c>
      <c r="DU500" s="238">
        <f t="shared" si="1232"/>
        <v>0</v>
      </c>
      <c r="DV500" s="238">
        <f t="shared" si="1233"/>
        <v>0</v>
      </c>
      <c r="DW500" s="238">
        <f t="shared" si="1234"/>
        <v>0</v>
      </c>
      <c r="DX500" s="238">
        <f t="shared" si="1235"/>
        <v>0</v>
      </c>
      <c r="DY500" s="238">
        <f t="shared" si="1236"/>
        <v>0</v>
      </c>
      <c r="DZ500" s="238">
        <f t="shared" si="1237"/>
        <v>0</v>
      </c>
      <c r="EA500" s="238">
        <f t="shared" si="1238"/>
        <v>0</v>
      </c>
      <c r="EB500" s="238">
        <f t="shared" si="1239"/>
        <v>0</v>
      </c>
      <c r="EC500" s="238">
        <f t="shared" si="1240"/>
        <v>0</v>
      </c>
      <c r="ED500" s="238">
        <f t="shared" si="1241"/>
        <v>0</v>
      </c>
      <c r="EE500" s="238">
        <f t="shared" si="1242"/>
        <v>0</v>
      </c>
      <c r="EF500" s="238">
        <f t="shared" si="1243"/>
        <v>0</v>
      </c>
      <c r="EG500" s="238">
        <f t="shared" si="1244"/>
        <v>0</v>
      </c>
      <c r="EH500" s="238">
        <f t="shared" si="1245"/>
        <v>0</v>
      </c>
      <c r="EI500" s="238">
        <f t="shared" si="1246"/>
        <v>0</v>
      </c>
      <c r="EJ500" s="238">
        <f t="shared" si="1247"/>
        <v>0</v>
      </c>
      <c r="EK500" s="238">
        <f t="shared" si="1248"/>
        <v>0</v>
      </c>
      <c r="EL500" s="238">
        <f t="shared" si="1249"/>
        <v>0</v>
      </c>
      <c r="EM500" s="238">
        <f t="shared" si="1250"/>
        <v>0</v>
      </c>
      <c r="EN500" s="238">
        <f t="shared" si="1251"/>
        <v>0</v>
      </c>
      <c r="EO500" s="238">
        <f t="shared" si="1252"/>
        <v>0</v>
      </c>
      <c r="EP500" s="238">
        <f t="shared" si="1253"/>
        <v>0</v>
      </c>
      <c r="EQ500" s="238">
        <f t="shared" si="1254"/>
        <v>0</v>
      </c>
      <c r="ER500" s="238">
        <f t="shared" si="1255"/>
        <v>0</v>
      </c>
      <c r="ES500" s="238">
        <f t="shared" si="1256"/>
        <v>0</v>
      </c>
      <c r="ET500" s="238">
        <f t="shared" si="1257"/>
        <v>0</v>
      </c>
      <c r="EU500" s="238">
        <f t="shared" si="1258"/>
        <v>0</v>
      </c>
      <c r="EV500" s="238">
        <f t="shared" si="1259"/>
        <v>0</v>
      </c>
      <c r="EW500" s="238">
        <f t="shared" si="1260"/>
        <v>0</v>
      </c>
      <c r="EX500" s="238">
        <f t="shared" si="1261"/>
        <v>0</v>
      </c>
      <c r="EY500" s="238">
        <f t="shared" si="1262"/>
        <v>0</v>
      </c>
      <c r="EZ500" s="238">
        <f t="shared" si="1263"/>
        <v>0</v>
      </c>
      <c r="FA500" s="238">
        <f t="shared" si="1264"/>
        <v>0</v>
      </c>
      <c r="FB500" s="238">
        <f t="shared" si="1265"/>
        <v>0</v>
      </c>
      <c r="FC500" s="238">
        <f t="shared" si="1266"/>
        <v>0</v>
      </c>
      <c r="FD500" s="238">
        <f t="shared" si="1267"/>
        <v>0</v>
      </c>
      <c r="FE500" s="238">
        <f t="shared" si="1268"/>
        <v>0</v>
      </c>
      <c r="FF500" s="238">
        <f t="shared" si="1269"/>
        <v>0</v>
      </c>
      <c r="FG500" s="238">
        <f t="shared" si="1270"/>
        <v>0</v>
      </c>
      <c r="FH500" s="238">
        <f t="shared" si="1271"/>
        <v>0</v>
      </c>
      <c r="FI500" s="238">
        <f t="shared" si="1272"/>
        <v>0</v>
      </c>
      <c r="FJ500" s="238">
        <f t="shared" si="1273"/>
        <v>0</v>
      </c>
      <c r="FK500" s="238">
        <f t="shared" si="1274"/>
        <v>0</v>
      </c>
      <c r="FL500" s="238">
        <f t="shared" si="1275"/>
        <v>0</v>
      </c>
      <c r="FM500" s="238">
        <f t="shared" si="1276"/>
        <v>0</v>
      </c>
      <c r="FN500" s="238">
        <f t="shared" si="1277"/>
        <v>0</v>
      </c>
      <c r="FO500" s="238">
        <f t="shared" si="1278"/>
        <v>0</v>
      </c>
      <c r="FP500" s="238">
        <f t="shared" si="1279"/>
        <v>0</v>
      </c>
      <c r="FQ500" s="238">
        <f t="shared" si="1280"/>
        <v>0</v>
      </c>
      <c r="FR500" s="238">
        <f t="shared" si="1281"/>
        <v>0</v>
      </c>
      <c r="FS500" s="238">
        <f t="shared" si="1282"/>
        <v>0</v>
      </c>
      <c r="FT500" s="238">
        <f t="shared" si="1283"/>
        <v>0</v>
      </c>
      <c r="FU500" s="238">
        <f t="shared" si="1284"/>
        <v>0</v>
      </c>
      <c r="FV500" s="238">
        <f t="shared" si="1285"/>
        <v>0</v>
      </c>
      <c r="FW500" s="238">
        <f t="shared" si="1286"/>
        <v>0</v>
      </c>
      <c r="FX500" s="238">
        <f t="shared" si="1287"/>
        <v>0</v>
      </c>
      <c r="FY500" s="238">
        <f t="shared" si="1288"/>
        <v>0</v>
      </c>
      <c r="FZ500" s="238">
        <f t="shared" si="1289"/>
        <v>0</v>
      </c>
      <c r="GA500" s="238">
        <f t="shared" si="1290"/>
        <v>0</v>
      </c>
      <c r="GB500" s="238">
        <f t="shared" si="1291"/>
        <v>0</v>
      </c>
      <c r="GC500" s="238">
        <f t="shared" si="1292"/>
        <v>0</v>
      </c>
      <c r="GD500" s="238">
        <f t="shared" si="1293"/>
        <v>0</v>
      </c>
      <c r="GE500" s="238">
        <f t="shared" si="1294"/>
        <v>0</v>
      </c>
      <c r="GF500" s="238">
        <f t="shared" si="1295"/>
        <v>0</v>
      </c>
      <c r="GG500" s="238">
        <f t="shared" si="1296"/>
        <v>0</v>
      </c>
      <c r="GH500" s="238">
        <f t="shared" si="1297"/>
        <v>0</v>
      </c>
      <c r="GI500" s="238">
        <f t="shared" si="1298"/>
        <v>0</v>
      </c>
      <c r="GJ500" s="238">
        <f t="shared" si="1299"/>
        <v>0</v>
      </c>
      <c r="GK500" s="238">
        <f t="shared" si="1300"/>
        <v>0</v>
      </c>
      <c r="GL500" s="238">
        <f t="shared" si="1301"/>
        <v>0</v>
      </c>
      <c r="GM500" s="238">
        <f t="shared" si="1302"/>
        <v>0</v>
      </c>
      <c r="GN500" s="238">
        <f t="shared" si="1303"/>
        <v>0</v>
      </c>
      <c r="GO500" s="238">
        <f t="shared" si="1304"/>
        <v>0</v>
      </c>
      <c r="GP500" s="238">
        <f t="shared" si="1305"/>
        <v>0</v>
      </c>
      <c r="GQ500" s="238">
        <f t="shared" si="1306"/>
        <v>0</v>
      </c>
      <c r="GR500" s="238">
        <f t="shared" si="1307"/>
        <v>0</v>
      </c>
      <c r="GS500" s="238">
        <f t="shared" si="1308"/>
        <v>0</v>
      </c>
      <c r="GT500" s="238">
        <f t="shared" si="1309"/>
        <v>0</v>
      </c>
      <c r="GU500" s="238">
        <f t="shared" si="1310"/>
        <v>0</v>
      </c>
      <c r="GV500" s="238">
        <f t="shared" si="1311"/>
        <v>0</v>
      </c>
      <c r="GW500" s="238">
        <f t="shared" si="1312"/>
        <v>0</v>
      </c>
      <c r="GX500" s="238">
        <f t="shared" si="1313"/>
        <v>0</v>
      </c>
      <c r="GY500" s="238">
        <f t="shared" si="1314"/>
        <v>0</v>
      </c>
      <c r="GZ500" s="238">
        <f t="shared" si="1315"/>
        <v>0</v>
      </c>
      <c r="HA500" s="238">
        <f t="shared" si="1316"/>
        <v>0</v>
      </c>
      <c r="HB500" s="238">
        <f t="shared" si="1317"/>
        <v>0</v>
      </c>
      <c r="HC500" s="238">
        <f t="shared" si="1318"/>
        <v>0</v>
      </c>
      <c r="HD500" s="238">
        <f t="shared" si="1319"/>
        <v>0</v>
      </c>
      <c r="HE500" s="238">
        <f t="shared" si="1320"/>
        <v>0</v>
      </c>
      <c r="HF500" s="238">
        <f t="shared" si="1321"/>
        <v>0</v>
      </c>
      <c r="HG500" s="238">
        <f t="shared" si="1322"/>
        <v>0</v>
      </c>
      <c r="HH500" s="238">
        <f t="shared" si="1323"/>
        <v>0</v>
      </c>
      <c r="HI500" s="238">
        <f t="shared" si="1324"/>
        <v>0</v>
      </c>
      <c r="HJ500" s="238">
        <f t="shared" si="1325"/>
        <v>0</v>
      </c>
      <c r="HK500" s="238">
        <f t="shared" si="1326"/>
        <v>0</v>
      </c>
      <c r="HL500" s="238">
        <f t="shared" si="1327"/>
        <v>0</v>
      </c>
      <c r="HM500" s="238">
        <f t="shared" si="1328"/>
        <v>0</v>
      </c>
      <c r="HN500" s="238">
        <f t="shared" si="1329"/>
        <v>0</v>
      </c>
      <c r="HO500" s="238">
        <f t="shared" si="1330"/>
        <v>0</v>
      </c>
      <c r="HP500" s="238">
        <f t="shared" si="1331"/>
        <v>0</v>
      </c>
      <c r="HQ500" s="238">
        <f t="shared" si="1332"/>
        <v>0</v>
      </c>
      <c r="HR500" s="238">
        <f t="shared" si="1333"/>
        <v>0</v>
      </c>
      <c r="HS500" s="238">
        <f t="shared" si="1334"/>
        <v>0</v>
      </c>
      <c r="HT500" s="238">
        <f t="shared" si="1335"/>
        <v>0</v>
      </c>
      <c r="HU500" s="238">
        <f t="shared" si="1336"/>
        <v>0</v>
      </c>
      <c r="HV500" s="238">
        <f t="shared" si="1337"/>
        <v>0</v>
      </c>
      <c r="HW500" s="238">
        <f t="shared" si="1338"/>
        <v>0</v>
      </c>
      <c r="HX500" s="238">
        <f t="shared" si="1339"/>
        <v>0</v>
      </c>
      <c r="HY500" s="238">
        <f t="shared" si="1340"/>
        <v>0</v>
      </c>
      <c r="HZ500" s="238">
        <f t="shared" si="1341"/>
        <v>0</v>
      </c>
      <c r="IA500" s="238">
        <f t="shared" si="1342"/>
        <v>0</v>
      </c>
      <c r="IB500" s="238">
        <f t="shared" si="1343"/>
        <v>0</v>
      </c>
      <c r="IC500" s="238">
        <f t="shared" si="1344"/>
        <v>0</v>
      </c>
      <c r="ID500" s="238">
        <f t="shared" si="1345"/>
        <v>0</v>
      </c>
      <c r="IE500" s="238">
        <f t="shared" si="1346"/>
        <v>0</v>
      </c>
      <c r="IF500" s="238">
        <f t="shared" si="1347"/>
        <v>0</v>
      </c>
      <c r="IG500" s="238">
        <f t="shared" si="1348"/>
        <v>0</v>
      </c>
      <c r="IH500" s="238">
        <f t="shared" si="1349"/>
        <v>0</v>
      </c>
      <c r="II500" s="238">
        <f t="shared" si="1350"/>
        <v>0</v>
      </c>
      <c r="IJ500" s="238">
        <f t="shared" si="1351"/>
        <v>0</v>
      </c>
      <c r="IK500" s="238">
        <f t="shared" si="1352"/>
        <v>0</v>
      </c>
      <c r="IL500" s="238">
        <f t="shared" si="1353"/>
        <v>0</v>
      </c>
      <c r="IM500" s="238">
        <f t="shared" si="1354"/>
        <v>0</v>
      </c>
      <c r="IN500" s="238">
        <f t="shared" si="1355"/>
        <v>0</v>
      </c>
      <c r="IO500" s="238">
        <f t="shared" si="1356"/>
        <v>0</v>
      </c>
      <c r="IP500" s="238">
        <f t="shared" si="1357"/>
        <v>0</v>
      </c>
      <c r="IQ500" s="238">
        <f t="shared" si="1358"/>
        <v>0</v>
      </c>
      <c r="IR500" s="238">
        <f t="shared" si="1359"/>
        <v>0</v>
      </c>
      <c r="IS500" s="238">
        <f t="shared" si="1360"/>
        <v>0</v>
      </c>
      <c r="IT500" s="238">
        <f t="shared" si="1361"/>
        <v>0</v>
      </c>
      <c r="IU500" s="238">
        <f t="shared" si="1362"/>
        <v>0</v>
      </c>
      <c r="IV500" s="238">
        <f t="shared" si="1363"/>
        <v>0</v>
      </c>
      <c r="IW500" s="238">
        <f t="shared" si="1364"/>
        <v>0</v>
      </c>
      <c r="IX500" s="238">
        <f t="shared" si="1365"/>
        <v>0</v>
      </c>
      <c r="IY500" s="238">
        <f t="shared" si="1366"/>
        <v>0</v>
      </c>
      <c r="IZ500" s="238">
        <f t="shared" si="1367"/>
        <v>0</v>
      </c>
      <c r="JA500" s="238">
        <f t="shared" si="1368"/>
        <v>0</v>
      </c>
      <c r="JB500" s="238">
        <f t="shared" si="1369"/>
        <v>0</v>
      </c>
    </row>
    <row r="501" spans="2:262">
      <c r="B501" s="248">
        <v>140</v>
      </c>
      <c r="C501" s="247">
        <f t="shared" si="1370"/>
        <v>2.734375000000002E-3</v>
      </c>
      <c r="D501" s="244">
        <f t="shared" ca="1" si="1113"/>
        <v>11.6493779952021</v>
      </c>
      <c r="E501" s="243">
        <f ca="1">EP361</f>
        <v>-0.35062200479789984</v>
      </c>
      <c r="F501" s="242">
        <v>140</v>
      </c>
      <c r="G501" s="238">
        <f t="shared" si="1114"/>
        <v>0</v>
      </c>
      <c r="H501" s="238">
        <f t="shared" si="1115"/>
        <v>0</v>
      </c>
      <c r="I501" s="238">
        <f t="shared" si="1116"/>
        <v>0</v>
      </c>
      <c r="J501" s="238">
        <f t="shared" si="1117"/>
        <v>0</v>
      </c>
      <c r="K501" s="238">
        <f t="shared" si="1118"/>
        <v>0</v>
      </c>
      <c r="L501" s="238">
        <f t="shared" si="1119"/>
        <v>0</v>
      </c>
      <c r="M501" s="238">
        <f t="shared" si="1120"/>
        <v>0</v>
      </c>
      <c r="N501" s="238">
        <f t="shared" si="1121"/>
        <v>0</v>
      </c>
      <c r="O501" s="238">
        <f t="shared" si="1122"/>
        <v>0</v>
      </c>
      <c r="P501" s="238">
        <f t="shared" si="1123"/>
        <v>0</v>
      </c>
      <c r="Q501" s="238">
        <f t="shared" si="1124"/>
        <v>0</v>
      </c>
      <c r="R501" s="238">
        <f t="shared" si="1125"/>
        <v>0</v>
      </c>
      <c r="S501" s="238">
        <f t="shared" si="1126"/>
        <v>0</v>
      </c>
      <c r="T501" s="238">
        <f t="shared" si="1127"/>
        <v>0</v>
      </c>
      <c r="U501" s="239">
        <f t="shared" si="1128"/>
        <v>0</v>
      </c>
      <c r="V501" s="238">
        <f t="shared" si="1129"/>
        <v>0</v>
      </c>
      <c r="W501" s="238">
        <f t="shared" si="1130"/>
        <v>0</v>
      </c>
      <c r="X501" s="238">
        <f t="shared" si="1131"/>
        <v>0</v>
      </c>
      <c r="Y501" s="238">
        <f t="shared" si="1132"/>
        <v>0</v>
      </c>
      <c r="Z501" s="238">
        <f t="shared" si="1133"/>
        <v>0</v>
      </c>
      <c r="AA501" s="238">
        <f t="shared" si="1134"/>
        <v>0</v>
      </c>
      <c r="AB501" s="238">
        <f t="shared" si="1135"/>
        <v>0</v>
      </c>
      <c r="AC501" s="238">
        <f t="shared" si="1136"/>
        <v>0</v>
      </c>
      <c r="AD501" s="238">
        <f t="shared" si="1137"/>
        <v>0</v>
      </c>
      <c r="AE501" s="238">
        <f t="shared" si="1138"/>
        <v>0</v>
      </c>
      <c r="AF501" s="238">
        <f t="shared" si="1139"/>
        <v>0</v>
      </c>
      <c r="AG501" s="238">
        <f t="shared" si="1140"/>
        <v>0</v>
      </c>
      <c r="AH501" s="238">
        <f t="shared" si="1141"/>
        <v>0</v>
      </c>
      <c r="AI501" s="238">
        <f t="shared" si="1142"/>
        <v>0</v>
      </c>
      <c r="AJ501" s="238">
        <f t="shared" si="1143"/>
        <v>0</v>
      </c>
      <c r="AK501" s="238">
        <f t="shared" si="1144"/>
        <v>0</v>
      </c>
      <c r="AL501" s="238">
        <f t="shared" si="1145"/>
        <v>0</v>
      </c>
      <c r="AM501" s="238">
        <f t="shared" si="1146"/>
        <v>0</v>
      </c>
      <c r="AN501" s="238">
        <f t="shared" si="1147"/>
        <v>0</v>
      </c>
      <c r="AO501" s="238">
        <f t="shared" si="1148"/>
        <v>0</v>
      </c>
      <c r="AP501" s="238">
        <f t="shared" si="1149"/>
        <v>0</v>
      </c>
      <c r="AQ501" s="238">
        <f t="shared" si="1150"/>
        <v>0</v>
      </c>
      <c r="AR501" s="238">
        <f t="shared" si="1151"/>
        <v>0</v>
      </c>
      <c r="AS501" s="238">
        <f t="shared" si="1152"/>
        <v>0</v>
      </c>
      <c r="AT501" s="238">
        <f t="shared" si="1153"/>
        <v>0</v>
      </c>
      <c r="AU501" s="238">
        <f t="shared" si="1154"/>
        <v>0</v>
      </c>
      <c r="AV501" s="238">
        <f t="shared" si="1155"/>
        <v>0</v>
      </c>
      <c r="AW501" s="238">
        <f t="shared" si="1156"/>
        <v>0</v>
      </c>
      <c r="AX501" s="238">
        <f t="shared" si="1157"/>
        <v>0</v>
      </c>
      <c r="AY501" s="238">
        <f t="shared" si="1158"/>
        <v>0</v>
      </c>
      <c r="AZ501" s="238">
        <f t="shared" si="1159"/>
        <v>0</v>
      </c>
      <c r="BA501" s="238">
        <f t="shared" si="1160"/>
        <v>0</v>
      </c>
      <c r="BB501" s="238">
        <f t="shared" si="1161"/>
        <v>0</v>
      </c>
      <c r="BC501" s="238">
        <f t="shared" si="1162"/>
        <v>0</v>
      </c>
      <c r="BD501" s="238">
        <f t="shared" si="1163"/>
        <v>0</v>
      </c>
      <c r="BE501" s="238">
        <f t="shared" si="1164"/>
        <v>0</v>
      </c>
      <c r="BF501" s="238">
        <f t="shared" si="1165"/>
        <v>0</v>
      </c>
      <c r="BG501" s="238">
        <f t="shared" si="1166"/>
        <v>0</v>
      </c>
      <c r="BH501" s="238">
        <f t="shared" si="1167"/>
        <v>0</v>
      </c>
      <c r="BI501" s="238">
        <f t="shared" si="1168"/>
        <v>0</v>
      </c>
      <c r="BJ501" s="238">
        <f t="shared" si="1169"/>
        <v>0</v>
      </c>
      <c r="BK501" s="238">
        <f t="shared" si="1170"/>
        <v>0</v>
      </c>
      <c r="BL501" s="238">
        <f t="shared" si="1171"/>
        <v>0</v>
      </c>
      <c r="BM501" s="238">
        <f t="shared" si="1172"/>
        <v>0</v>
      </c>
      <c r="BN501" s="238">
        <f t="shared" si="1173"/>
        <v>0</v>
      </c>
      <c r="BO501" s="238">
        <f t="shared" si="1174"/>
        <v>0</v>
      </c>
      <c r="BP501" s="238">
        <f t="shared" si="1175"/>
        <v>0</v>
      </c>
      <c r="BQ501" s="238">
        <f t="shared" si="1176"/>
        <v>0</v>
      </c>
      <c r="BR501" s="238">
        <f t="shared" si="1177"/>
        <v>0</v>
      </c>
      <c r="BS501" s="238">
        <f t="shared" si="1178"/>
        <v>0</v>
      </c>
      <c r="BT501" s="238">
        <f t="shared" si="1179"/>
        <v>0</v>
      </c>
      <c r="BU501" s="238">
        <f t="shared" si="1180"/>
        <v>0</v>
      </c>
      <c r="BV501" s="238">
        <f t="shared" si="1181"/>
        <v>0</v>
      </c>
      <c r="BW501" s="238">
        <f t="shared" si="1182"/>
        <v>0</v>
      </c>
      <c r="BX501" s="238">
        <f t="shared" si="1183"/>
        <v>0</v>
      </c>
      <c r="BY501" s="238">
        <f t="shared" si="1184"/>
        <v>0</v>
      </c>
      <c r="BZ501" s="238">
        <f t="shared" si="1185"/>
        <v>0</v>
      </c>
      <c r="CA501" s="238">
        <f t="shared" si="1186"/>
        <v>0</v>
      </c>
      <c r="CB501" s="238">
        <f t="shared" si="1187"/>
        <v>0</v>
      </c>
      <c r="CC501" s="238">
        <f t="shared" si="1188"/>
        <v>0</v>
      </c>
      <c r="CD501" s="238">
        <f t="shared" si="1189"/>
        <v>0</v>
      </c>
      <c r="CE501" s="238">
        <f t="shared" si="1190"/>
        <v>0</v>
      </c>
      <c r="CF501" s="238">
        <f t="shared" si="1191"/>
        <v>0</v>
      </c>
      <c r="CG501" s="238">
        <f t="shared" si="1192"/>
        <v>0</v>
      </c>
      <c r="CH501" s="238">
        <f t="shared" si="1193"/>
        <v>0</v>
      </c>
      <c r="CI501" s="238">
        <f t="shared" si="1194"/>
        <v>0</v>
      </c>
      <c r="CJ501" s="238">
        <f t="shared" si="1195"/>
        <v>0</v>
      </c>
      <c r="CK501" s="238">
        <f t="shared" si="1196"/>
        <v>0</v>
      </c>
      <c r="CL501" s="238">
        <f t="shared" si="1197"/>
        <v>0</v>
      </c>
      <c r="CM501" s="238">
        <f t="shared" si="1198"/>
        <v>0</v>
      </c>
      <c r="CN501" s="238">
        <f t="shared" si="1199"/>
        <v>0</v>
      </c>
      <c r="CO501" s="238">
        <f t="shared" si="1200"/>
        <v>0</v>
      </c>
      <c r="CP501" s="238">
        <f t="shared" si="1201"/>
        <v>0</v>
      </c>
      <c r="CQ501" s="238">
        <f t="shared" si="1202"/>
        <v>0</v>
      </c>
      <c r="CR501" s="238">
        <f t="shared" si="1203"/>
        <v>0</v>
      </c>
      <c r="CS501" s="238">
        <f t="shared" si="1204"/>
        <v>0</v>
      </c>
      <c r="CT501" s="238">
        <f t="shared" si="1205"/>
        <v>0</v>
      </c>
      <c r="CU501" s="238">
        <f t="shared" si="1206"/>
        <v>0</v>
      </c>
      <c r="CV501" s="238">
        <f t="shared" si="1207"/>
        <v>0</v>
      </c>
      <c r="CW501" s="238">
        <f t="shared" si="1208"/>
        <v>0</v>
      </c>
      <c r="CX501" s="238">
        <f t="shared" si="1209"/>
        <v>0</v>
      </c>
      <c r="CY501" s="238">
        <f t="shared" si="1210"/>
        <v>0</v>
      </c>
      <c r="CZ501" s="238">
        <f t="shared" si="1211"/>
        <v>0</v>
      </c>
      <c r="DA501" s="238">
        <f t="shared" si="1212"/>
        <v>0</v>
      </c>
      <c r="DB501" s="238">
        <f t="shared" si="1213"/>
        <v>0</v>
      </c>
      <c r="DC501" s="238">
        <f t="shared" si="1214"/>
        <v>0</v>
      </c>
      <c r="DD501" s="238">
        <f t="shared" si="1215"/>
        <v>0</v>
      </c>
      <c r="DE501" s="238">
        <f t="shared" si="1216"/>
        <v>0</v>
      </c>
      <c r="DF501" s="238">
        <f t="shared" si="1217"/>
        <v>0</v>
      </c>
      <c r="DG501" s="238">
        <f t="shared" si="1218"/>
        <v>0</v>
      </c>
      <c r="DH501" s="238">
        <f t="shared" si="1219"/>
        <v>0</v>
      </c>
      <c r="DI501" s="238">
        <f t="shared" si="1220"/>
        <v>0</v>
      </c>
      <c r="DJ501" s="238">
        <f t="shared" si="1221"/>
        <v>0</v>
      </c>
      <c r="DK501" s="238">
        <f t="shared" si="1222"/>
        <v>0</v>
      </c>
      <c r="DL501" s="238">
        <f t="shared" si="1223"/>
        <v>0</v>
      </c>
      <c r="DM501" s="238">
        <f t="shared" si="1224"/>
        <v>0</v>
      </c>
      <c r="DN501" s="238">
        <f t="shared" si="1225"/>
        <v>0</v>
      </c>
      <c r="DO501" s="238">
        <f t="shared" si="1226"/>
        <v>0</v>
      </c>
      <c r="DP501" s="238">
        <f t="shared" si="1227"/>
        <v>0</v>
      </c>
      <c r="DQ501" s="238">
        <f t="shared" si="1228"/>
        <v>0</v>
      </c>
      <c r="DR501" s="238">
        <f t="shared" si="1229"/>
        <v>0</v>
      </c>
      <c r="DS501" s="238">
        <f t="shared" si="1230"/>
        <v>0</v>
      </c>
      <c r="DT501" s="238">
        <f t="shared" si="1231"/>
        <v>0</v>
      </c>
      <c r="DU501" s="238">
        <f t="shared" si="1232"/>
        <v>0</v>
      </c>
      <c r="DV501" s="238">
        <f t="shared" si="1233"/>
        <v>0</v>
      </c>
      <c r="DW501" s="238">
        <f t="shared" si="1234"/>
        <v>0</v>
      </c>
      <c r="DX501" s="238">
        <f t="shared" si="1235"/>
        <v>0</v>
      </c>
      <c r="DY501" s="238">
        <f t="shared" si="1236"/>
        <v>0</v>
      </c>
      <c r="DZ501" s="238">
        <f t="shared" si="1237"/>
        <v>0</v>
      </c>
      <c r="EA501" s="238">
        <f t="shared" si="1238"/>
        <v>0</v>
      </c>
      <c r="EB501" s="238">
        <f t="shared" si="1239"/>
        <v>0</v>
      </c>
      <c r="EC501" s="238">
        <f t="shared" si="1240"/>
        <v>0</v>
      </c>
      <c r="ED501" s="238">
        <f t="shared" si="1241"/>
        <v>0</v>
      </c>
      <c r="EE501" s="238">
        <f t="shared" si="1242"/>
        <v>0</v>
      </c>
      <c r="EF501" s="238">
        <f t="shared" si="1243"/>
        <v>0</v>
      </c>
      <c r="EG501" s="238">
        <f t="shared" si="1244"/>
        <v>0</v>
      </c>
      <c r="EH501" s="238">
        <f t="shared" si="1245"/>
        <v>0</v>
      </c>
      <c r="EI501" s="238">
        <f t="shared" si="1246"/>
        <v>0</v>
      </c>
      <c r="EJ501" s="238">
        <f t="shared" si="1247"/>
        <v>0</v>
      </c>
      <c r="EK501" s="238">
        <f t="shared" si="1248"/>
        <v>0</v>
      </c>
      <c r="EL501" s="238">
        <f t="shared" si="1249"/>
        <v>0</v>
      </c>
      <c r="EM501" s="238">
        <f t="shared" si="1250"/>
        <v>0</v>
      </c>
      <c r="EN501" s="238">
        <f t="shared" si="1251"/>
        <v>0</v>
      </c>
      <c r="EO501" s="238">
        <f t="shared" si="1252"/>
        <v>0</v>
      </c>
      <c r="EP501" s="238">
        <f t="shared" si="1253"/>
        <v>0</v>
      </c>
      <c r="EQ501" s="238">
        <f t="shared" si="1254"/>
        <v>0</v>
      </c>
      <c r="ER501" s="238">
        <f t="shared" si="1255"/>
        <v>0</v>
      </c>
      <c r="ES501" s="238">
        <f t="shared" si="1256"/>
        <v>0</v>
      </c>
      <c r="ET501" s="238">
        <f t="shared" si="1257"/>
        <v>0</v>
      </c>
      <c r="EU501" s="238">
        <f t="shared" si="1258"/>
        <v>0</v>
      </c>
      <c r="EV501" s="238">
        <f t="shared" si="1259"/>
        <v>0</v>
      </c>
      <c r="EW501" s="238">
        <f t="shared" si="1260"/>
        <v>0</v>
      </c>
      <c r="EX501" s="238">
        <f t="shared" si="1261"/>
        <v>0</v>
      </c>
      <c r="EY501" s="238">
        <f t="shared" si="1262"/>
        <v>0</v>
      </c>
      <c r="EZ501" s="238">
        <f t="shared" si="1263"/>
        <v>0</v>
      </c>
      <c r="FA501" s="238">
        <f t="shared" si="1264"/>
        <v>0</v>
      </c>
      <c r="FB501" s="238">
        <f t="shared" si="1265"/>
        <v>0</v>
      </c>
      <c r="FC501" s="238">
        <f t="shared" si="1266"/>
        <v>0</v>
      </c>
      <c r="FD501" s="238">
        <f t="shared" si="1267"/>
        <v>0</v>
      </c>
      <c r="FE501" s="238">
        <f t="shared" si="1268"/>
        <v>0</v>
      </c>
      <c r="FF501" s="238">
        <f t="shared" si="1269"/>
        <v>0</v>
      </c>
      <c r="FG501" s="238">
        <f t="shared" si="1270"/>
        <v>0</v>
      </c>
      <c r="FH501" s="238">
        <f t="shared" si="1271"/>
        <v>0</v>
      </c>
      <c r="FI501" s="238">
        <f t="shared" si="1272"/>
        <v>0</v>
      </c>
      <c r="FJ501" s="238">
        <f t="shared" si="1273"/>
        <v>0</v>
      </c>
      <c r="FK501" s="238">
        <f t="shared" si="1274"/>
        <v>0</v>
      </c>
      <c r="FL501" s="238">
        <f t="shared" si="1275"/>
        <v>0</v>
      </c>
      <c r="FM501" s="238">
        <f t="shared" si="1276"/>
        <v>0</v>
      </c>
      <c r="FN501" s="238">
        <f t="shared" si="1277"/>
        <v>0</v>
      </c>
      <c r="FO501" s="238">
        <f t="shared" si="1278"/>
        <v>0</v>
      </c>
      <c r="FP501" s="238">
        <f t="shared" si="1279"/>
        <v>0</v>
      </c>
      <c r="FQ501" s="238">
        <f t="shared" si="1280"/>
        <v>0</v>
      </c>
      <c r="FR501" s="238">
        <f t="shared" si="1281"/>
        <v>0</v>
      </c>
      <c r="FS501" s="238">
        <f t="shared" si="1282"/>
        <v>0</v>
      </c>
      <c r="FT501" s="238">
        <f t="shared" si="1283"/>
        <v>0</v>
      </c>
      <c r="FU501" s="238">
        <f t="shared" si="1284"/>
        <v>0</v>
      </c>
      <c r="FV501" s="238">
        <f t="shared" si="1285"/>
        <v>0</v>
      </c>
      <c r="FW501" s="238">
        <f t="shared" si="1286"/>
        <v>0</v>
      </c>
      <c r="FX501" s="238">
        <f t="shared" si="1287"/>
        <v>0</v>
      </c>
      <c r="FY501" s="238">
        <f t="shared" si="1288"/>
        <v>0</v>
      </c>
      <c r="FZ501" s="238">
        <f t="shared" si="1289"/>
        <v>0</v>
      </c>
      <c r="GA501" s="238">
        <f t="shared" si="1290"/>
        <v>0</v>
      </c>
      <c r="GB501" s="238">
        <f t="shared" si="1291"/>
        <v>0</v>
      </c>
      <c r="GC501" s="238">
        <f t="shared" si="1292"/>
        <v>0</v>
      </c>
      <c r="GD501" s="238">
        <f t="shared" si="1293"/>
        <v>0</v>
      </c>
      <c r="GE501" s="238">
        <f t="shared" si="1294"/>
        <v>0</v>
      </c>
      <c r="GF501" s="238">
        <f t="shared" si="1295"/>
        <v>0</v>
      </c>
      <c r="GG501" s="238">
        <f t="shared" si="1296"/>
        <v>0</v>
      </c>
      <c r="GH501" s="238">
        <f t="shared" si="1297"/>
        <v>0</v>
      </c>
      <c r="GI501" s="238">
        <f t="shared" si="1298"/>
        <v>0</v>
      </c>
      <c r="GJ501" s="238">
        <f t="shared" si="1299"/>
        <v>0</v>
      </c>
      <c r="GK501" s="238">
        <f t="shared" si="1300"/>
        <v>0</v>
      </c>
      <c r="GL501" s="238">
        <f t="shared" si="1301"/>
        <v>0</v>
      </c>
      <c r="GM501" s="238">
        <f t="shared" si="1302"/>
        <v>0</v>
      </c>
      <c r="GN501" s="238">
        <f t="shared" si="1303"/>
        <v>0</v>
      </c>
      <c r="GO501" s="238">
        <f t="shared" si="1304"/>
        <v>0</v>
      </c>
      <c r="GP501" s="238">
        <f t="shared" si="1305"/>
        <v>0</v>
      </c>
      <c r="GQ501" s="238">
        <f t="shared" si="1306"/>
        <v>0</v>
      </c>
      <c r="GR501" s="238">
        <f t="shared" si="1307"/>
        <v>0</v>
      </c>
      <c r="GS501" s="238">
        <f t="shared" si="1308"/>
        <v>0</v>
      </c>
      <c r="GT501" s="238">
        <f t="shared" si="1309"/>
        <v>0</v>
      </c>
      <c r="GU501" s="238">
        <f t="shared" si="1310"/>
        <v>0</v>
      </c>
      <c r="GV501" s="238">
        <f t="shared" si="1311"/>
        <v>0</v>
      </c>
      <c r="GW501" s="238">
        <f t="shared" si="1312"/>
        <v>0</v>
      </c>
      <c r="GX501" s="238">
        <f t="shared" si="1313"/>
        <v>0</v>
      </c>
      <c r="GY501" s="238">
        <f t="shared" si="1314"/>
        <v>0</v>
      </c>
      <c r="GZ501" s="238">
        <f t="shared" si="1315"/>
        <v>0</v>
      </c>
      <c r="HA501" s="238">
        <f t="shared" si="1316"/>
        <v>0</v>
      </c>
      <c r="HB501" s="238">
        <f t="shared" si="1317"/>
        <v>0</v>
      </c>
      <c r="HC501" s="238">
        <f t="shared" si="1318"/>
        <v>0</v>
      </c>
      <c r="HD501" s="238">
        <f t="shared" si="1319"/>
        <v>0</v>
      </c>
      <c r="HE501" s="238">
        <f t="shared" si="1320"/>
        <v>0</v>
      </c>
      <c r="HF501" s="238">
        <f t="shared" si="1321"/>
        <v>0</v>
      </c>
      <c r="HG501" s="238">
        <f t="shared" si="1322"/>
        <v>0</v>
      </c>
      <c r="HH501" s="238">
        <f t="shared" si="1323"/>
        <v>0</v>
      </c>
      <c r="HI501" s="238">
        <f t="shared" si="1324"/>
        <v>0</v>
      </c>
      <c r="HJ501" s="238">
        <f t="shared" si="1325"/>
        <v>0</v>
      </c>
      <c r="HK501" s="238">
        <f t="shared" si="1326"/>
        <v>0</v>
      </c>
      <c r="HL501" s="238">
        <f t="shared" si="1327"/>
        <v>0</v>
      </c>
      <c r="HM501" s="238">
        <f t="shared" si="1328"/>
        <v>0</v>
      </c>
      <c r="HN501" s="238">
        <f t="shared" si="1329"/>
        <v>0</v>
      </c>
      <c r="HO501" s="238">
        <f t="shared" si="1330"/>
        <v>0</v>
      </c>
      <c r="HP501" s="238">
        <f t="shared" si="1331"/>
        <v>0</v>
      </c>
      <c r="HQ501" s="238">
        <f t="shared" si="1332"/>
        <v>0</v>
      </c>
      <c r="HR501" s="238">
        <f t="shared" si="1333"/>
        <v>0</v>
      </c>
      <c r="HS501" s="238">
        <f t="shared" si="1334"/>
        <v>0</v>
      </c>
      <c r="HT501" s="238">
        <f t="shared" si="1335"/>
        <v>0</v>
      </c>
      <c r="HU501" s="238">
        <f t="shared" si="1336"/>
        <v>0</v>
      </c>
      <c r="HV501" s="238">
        <f t="shared" si="1337"/>
        <v>0</v>
      </c>
      <c r="HW501" s="238">
        <f t="shared" si="1338"/>
        <v>0</v>
      </c>
      <c r="HX501" s="238">
        <f t="shared" si="1339"/>
        <v>0</v>
      </c>
      <c r="HY501" s="238">
        <f t="shared" si="1340"/>
        <v>0</v>
      </c>
      <c r="HZ501" s="238">
        <f t="shared" si="1341"/>
        <v>0</v>
      </c>
      <c r="IA501" s="238">
        <f t="shared" si="1342"/>
        <v>0</v>
      </c>
      <c r="IB501" s="238">
        <f t="shared" si="1343"/>
        <v>0</v>
      </c>
      <c r="IC501" s="238">
        <f t="shared" si="1344"/>
        <v>0</v>
      </c>
      <c r="ID501" s="238">
        <f t="shared" si="1345"/>
        <v>0</v>
      </c>
      <c r="IE501" s="238">
        <f t="shared" si="1346"/>
        <v>0</v>
      </c>
      <c r="IF501" s="238">
        <f t="shared" si="1347"/>
        <v>0</v>
      </c>
      <c r="IG501" s="238">
        <f t="shared" si="1348"/>
        <v>0</v>
      </c>
      <c r="IH501" s="238">
        <f t="shared" si="1349"/>
        <v>0</v>
      </c>
      <c r="II501" s="238">
        <f t="shared" si="1350"/>
        <v>0</v>
      </c>
      <c r="IJ501" s="238">
        <f t="shared" si="1351"/>
        <v>0</v>
      </c>
      <c r="IK501" s="238">
        <f t="shared" si="1352"/>
        <v>0</v>
      </c>
      <c r="IL501" s="238">
        <f t="shared" si="1353"/>
        <v>0</v>
      </c>
      <c r="IM501" s="238">
        <f t="shared" si="1354"/>
        <v>0</v>
      </c>
      <c r="IN501" s="238">
        <f t="shared" si="1355"/>
        <v>0</v>
      </c>
      <c r="IO501" s="238">
        <f t="shared" si="1356"/>
        <v>0</v>
      </c>
      <c r="IP501" s="238">
        <f t="shared" si="1357"/>
        <v>0</v>
      </c>
      <c r="IQ501" s="238">
        <f t="shared" si="1358"/>
        <v>0</v>
      </c>
      <c r="IR501" s="238">
        <f t="shared" si="1359"/>
        <v>0</v>
      </c>
      <c r="IS501" s="238">
        <f t="shared" si="1360"/>
        <v>0</v>
      </c>
      <c r="IT501" s="238">
        <f t="shared" si="1361"/>
        <v>0</v>
      </c>
      <c r="IU501" s="238">
        <f t="shared" si="1362"/>
        <v>0</v>
      </c>
      <c r="IV501" s="238">
        <f t="shared" si="1363"/>
        <v>0</v>
      </c>
      <c r="IW501" s="238">
        <f t="shared" si="1364"/>
        <v>0</v>
      </c>
      <c r="IX501" s="238">
        <f t="shared" si="1365"/>
        <v>0</v>
      </c>
      <c r="IY501" s="238">
        <f t="shared" si="1366"/>
        <v>0</v>
      </c>
      <c r="IZ501" s="238">
        <f t="shared" si="1367"/>
        <v>0</v>
      </c>
      <c r="JA501" s="238">
        <f t="shared" si="1368"/>
        <v>0</v>
      </c>
      <c r="JB501" s="238">
        <f t="shared" si="1369"/>
        <v>0</v>
      </c>
    </row>
    <row r="502" spans="2:262">
      <c r="B502" s="248">
        <v>141</v>
      </c>
      <c r="C502" s="247">
        <f t="shared" si="1370"/>
        <v>2.753906250000002E-3</v>
      </c>
      <c r="D502" s="244">
        <f t="shared" ca="1" si="1113"/>
        <v>11.649044411009665</v>
      </c>
      <c r="E502" s="243">
        <f ca="1">EQ361</f>
        <v>-0.35095558899033391</v>
      </c>
      <c r="F502" s="242">
        <v>141</v>
      </c>
      <c r="G502" s="238">
        <f t="shared" si="1114"/>
        <v>0</v>
      </c>
      <c r="H502" s="238">
        <f t="shared" si="1115"/>
        <v>0</v>
      </c>
      <c r="I502" s="238">
        <f t="shared" si="1116"/>
        <v>0</v>
      </c>
      <c r="J502" s="238">
        <f t="shared" si="1117"/>
        <v>0</v>
      </c>
      <c r="K502" s="238">
        <f t="shared" si="1118"/>
        <v>0</v>
      </c>
      <c r="L502" s="238">
        <f t="shared" si="1119"/>
        <v>0</v>
      </c>
      <c r="M502" s="238">
        <f t="shared" si="1120"/>
        <v>0</v>
      </c>
      <c r="N502" s="238">
        <f t="shared" si="1121"/>
        <v>0</v>
      </c>
      <c r="O502" s="238">
        <f t="shared" si="1122"/>
        <v>0</v>
      </c>
      <c r="P502" s="238">
        <f t="shared" si="1123"/>
        <v>0</v>
      </c>
      <c r="Q502" s="238">
        <f t="shared" si="1124"/>
        <v>0</v>
      </c>
      <c r="R502" s="238">
        <f t="shared" si="1125"/>
        <v>0</v>
      </c>
      <c r="S502" s="238">
        <f t="shared" si="1126"/>
        <v>0</v>
      </c>
      <c r="T502" s="238">
        <f t="shared" si="1127"/>
        <v>0</v>
      </c>
      <c r="U502" s="239">
        <f t="shared" si="1128"/>
        <v>0</v>
      </c>
      <c r="V502" s="238">
        <f t="shared" si="1129"/>
        <v>0</v>
      </c>
      <c r="W502" s="238">
        <f t="shared" si="1130"/>
        <v>0</v>
      </c>
      <c r="X502" s="238">
        <f t="shared" si="1131"/>
        <v>0</v>
      </c>
      <c r="Y502" s="238">
        <f t="shared" si="1132"/>
        <v>0</v>
      </c>
      <c r="Z502" s="238">
        <f t="shared" si="1133"/>
        <v>0</v>
      </c>
      <c r="AA502" s="238">
        <f t="shared" si="1134"/>
        <v>0</v>
      </c>
      <c r="AB502" s="238">
        <f t="shared" si="1135"/>
        <v>0</v>
      </c>
      <c r="AC502" s="238">
        <f t="shared" si="1136"/>
        <v>0</v>
      </c>
      <c r="AD502" s="238">
        <f t="shared" si="1137"/>
        <v>0</v>
      </c>
      <c r="AE502" s="238">
        <f t="shared" si="1138"/>
        <v>0</v>
      </c>
      <c r="AF502" s="238">
        <f t="shared" si="1139"/>
        <v>0</v>
      </c>
      <c r="AG502" s="238">
        <f t="shared" si="1140"/>
        <v>0</v>
      </c>
      <c r="AH502" s="238">
        <f t="shared" si="1141"/>
        <v>0</v>
      </c>
      <c r="AI502" s="238">
        <f t="shared" si="1142"/>
        <v>0</v>
      </c>
      <c r="AJ502" s="238">
        <f t="shared" si="1143"/>
        <v>0</v>
      </c>
      <c r="AK502" s="238">
        <f t="shared" si="1144"/>
        <v>0</v>
      </c>
      <c r="AL502" s="238">
        <f t="shared" si="1145"/>
        <v>0</v>
      </c>
      <c r="AM502" s="238">
        <f t="shared" si="1146"/>
        <v>0</v>
      </c>
      <c r="AN502" s="238">
        <f t="shared" si="1147"/>
        <v>0</v>
      </c>
      <c r="AO502" s="238">
        <f t="shared" si="1148"/>
        <v>0</v>
      </c>
      <c r="AP502" s="238">
        <f t="shared" si="1149"/>
        <v>0</v>
      </c>
      <c r="AQ502" s="238">
        <f t="shared" si="1150"/>
        <v>0</v>
      </c>
      <c r="AR502" s="238">
        <f t="shared" si="1151"/>
        <v>0</v>
      </c>
      <c r="AS502" s="238">
        <f t="shared" si="1152"/>
        <v>0</v>
      </c>
      <c r="AT502" s="238">
        <f t="shared" si="1153"/>
        <v>0</v>
      </c>
      <c r="AU502" s="238">
        <f t="shared" si="1154"/>
        <v>0</v>
      </c>
      <c r="AV502" s="238">
        <f t="shared" si="1155"/>
        <v>0</v>
      </c>
      <c r="AW502" s="238">
        <f t="shared" si="1156"/>
        <v>0</v>
      </c>
      <c r="AX502" s="238">
        <f t="shared" si="1157"/>
        <v>0</v>
      </c>
      <c r="AY502" s="238">
        <f t="shared" si="1158"/>
        <v>0</v>
      </c>
      <c r="AZ502" s="238">
        <f t="shared" si="1159"/>
        <v>0</v>
      </c>
      <c r="BA502" s="238">
        <f t="shared" si="1160"/>
        <v>0</v>
      </c>
      <c r="BB502" s="238">
        <f t="shared" si="1161"/>
        <v>0</v>
      </c>
      <c r="BC502" s="238">
        <f t="shared" si="1162"/>
        <v>0</v>
      </c>
      <c r="BD502" s="238">
        <f t="shared" si="1163"/>
        <v>0</v>
      </c>
      <c r="BE502" s="238">
        <f t="shared" si="1164"/>
        <v>0</v>
      </c>
      <c r="BF502" s="238">
        <f t="shared" si="1165"/>
        <v>0</v>
      </c>
      <c r="BG502" s="238">
        <f t="shared" si="1166"/>
        <v>0</v>
      </c>
      <c r="BH502" s="238">
        <f t="shared" si="1167"/>
        <v>0</v>
      </c>
      <c r="BI502" s="238">
        <f t="shared" si="1168"/>
        <v>0</v>
      </c>
      <c r="BJ502" s="238">
        <f t="shared" si="1169"/>
        <v>0</v>
      </c>
      <c r="BK502" s="238">
        <f t="shared" si="1170"/>
        <v>0</v>
      </c>
      <c r="BL502" s="238">
        <f t="shared" si="1171"/>
        <v>0</v>
      </c>
      <c r="BM502" s="238">
        <f t="shared" si="1172"/>
        <v>0</v>
      </c>
      <c r="BN502" s="238">
        <f t="shared" si="1173"/>
        <v>0</v>
      </c>
      <c r="BO502" s="238">
        <f t="shared" si="1174"/>
        <v>0</v>
      </c>
      <c r="BP502" s="238">
        <f t="shared" si="1175"/>
        <v>0</v>
      </c>
      <c r="BQ502" s="238">
        <f t="shared" si="1176"/>
        <v>0</v>
      </c>
      <c r="BR502" s="238">
        <f t="shared" si="1177"/>
        <v>0</v>
      </c>
      <c r="BS502" s="238">
        <f t="shared" si="1178"/>
        <v>0</v>
      </c>
      <c r="BT502" s="238">
        <f t="shared" si="1179"/>
        <v>0</v>
      </c>
      <c r="BU502" s="238">
        <f t="shared" si="1180"/>
        <v>0</v>
      </c>
      <c r="BV502" s="238">
        <f t="shared" si="1181"/>
        <v>0</v>
      </c>
      <c r="BW502" s="238">
        <f t="shared" si="1182"/>
        <v>0</v>
      </c>
      <c r="BX502" s="238">
        <f t="shared" si="1183"/>
        <v>0</v>
      </c>
      <c r="BY502" s="238">
        <f t="shared" si="1184"/>
        <v>0</v>
      </c>
      <c r="BZ502" s="238">
        <f t="shared" si="1185"/>
        <v>0</v>
      </c>
      <c r="CA502" s="238">
        <f t="shared" si="1186"/>
        <v>0</v>
      </c>
      <c r="CB502" s="238">
        <f t="shared" si="1187"/>
        <v>0</v>
      </c>
      <c r="CC502" s="238">
        <f t="shared" si="1188"/>
        <v>0</v>
      </c>
      <c r="CD502" s="238">
        <f t="shared" si="1189"/>
        <v>0</v>
      </c>
      <c r="CE502" s="238">
        <f t="shared" si="1190"/>
        <v>0</v>
      </c>
      <c r="CF502" s="238">
        <f t="shared" si="1191"/>
        <v>0</v>
      </c>
      <c r="CG502" s="238">
        <f t="shared" si="1192"/>
        <v>0</v>
      </c>
      <c r="CH502" s="238">
        <f t="shared" si="1193"/>
        <v>0</v>
      </c>
      <c r="CI502" s="238">
        <f t="shared" si="1194"/>
        <v>0</v>
      </c>
      <c r="CJ502" s="238">
        <f t="shared" si="1195"/>
        <v>0</v>
      </c>
      <c r="CK502" s="238">
        <f t="shared" si="1196"/>
        <v>0</v>
      </c>
      <c r="CL502" s="238">
        <f t="shared" si="1197"/>
        <v>0</v>
      </c>
      <c r="CM502" s="238">
        <f t="shared" si="1198"/>
        <v>0</v>
      </c>
      <c r="CN502" s="238">
        <f t="shared" si="1199"/>
        <v>0</v>
      </c>
      <c r="CO502" s="238">
        <f t="shared" si="1200"/>
        <v>0</v>
      </c>
      <c r="CP502" s="238">
        <f t="shared" si="1201"/>
        <v>0</v>
      </c>
      <c r="CQ502" s="238">
        <f t="shared" si="1202"/>
        <v>0</v>
      </c>
      <c r="CR502" s="238">
        <f t="shared" si="1203"/>
        <v>0</v>
      </c>
      <c r="CS502" s="238">
        <f t="shared" si="1204"/>
        <v>0</v>
      </c>
      <c r="CT502" s="238">
        <f t="shared" si="1205"/>
        <v>0</v>
      </c>
      <c r="CU502" s="238">
        <f t="shared" si="1206"/>
        <v>0</v>
      </c>
      <c r="CV502" s="238">
        <f t="shared" si="1207"/>
        <v>0</v>
      </c>
      <c r="CW502" s="238">
        <f t="shared" si="1208"/>
        <v>0</v>
      </c>
      <c r="CX502" s="238">
        <f t="shared" si="1209"/>
        <v>0</v>
      </c>
      <c r="CY502" s="238">
        <f t="shared" si="1210"/>
        <v>0</v>
      </c>
      <c r="CZ502" s="238">
        <f t="shared" si="1211"/>
        <v>0</v>
      </c>
      <c r="DA502" s="238">
        <f t="shared" si="1212"/>
        <v>0</v>
      </c>
      <c r="DB502" s="238">
        <f t="shared" si="1213"/>
        <v>0</v>
      </c>
      <c r="DC502" s="238">
        <f t="shared" si="1214"/>
        <v>0</v>
      </c>
      <c r="DD502" s="238">
        <f t="shared" si="1215"/>
        <v>0</v>
      </c>
      <c r="DE502" s="238">
        <f t="shared" si="1216"/>
        <v>0</v>
      </c>
      <c r="DF502" s="238">
        <f t="shared" si="1217"/>
        <v>0</v>
      </c>
      <c r="DG502" s="238">
        <f t="shared" si="1218"/>
        <v>0</v>
      </c>
      <c r="DH502" s="238">
        <f t="shared" si="1219"/>
        <v>0</v>
      </c>
      <c r="DI502" s="238">
        <f t="shared" si="1220"/>
        <v>0</v>
      </c>
      <c r="DJ502" s="238">
        <f t="shared" si="1221"/>
        <v>0</v>
      </c>
      <c r="DK502" s="238">
        <f t="shared" si="1222"/>
        <v>0</v>
      </c>
      <c r="DL502" s="238">
        <f t="shared" si="1223"/>
        <v>0</v>
      </c>
      <c r="DM502" s="238">
        <f t="shared" si="1224"/>
        <v>0</v>
      </c>
      <c r="DN502" s="238">
        <f t="shared" si="1225"/>
        <v>0</v>
      </c>
      <c r="DO502" s="238">
        <f t="shared" si="1226"/>
        <v>0</v>
      </c>
      <c r="DP502" s="238">
        <f t="shared" si="1227"/>
        <v>0</v>
      </c>
      <c r="DQ502" s="238">
        <f t="shared" si="1228"/>
        <v>0</v>
      </c>
      <c r="DR502" s="238">
        <f t="shared" si="1229"/>
        <v>0</v>
      </c>
      <c r="DS502" s="238">
        <f t="shared" si="1230"/>
        <v>0</v>
      </c>
      <c r="DT502" s="238">
        <f t="shared" si="1231"/>
        <v>0</v>
      </c>
      <c r="DU502" s="238">
        <f t="shared" si="1232"/>
        <v>0</v>
      </c>
      <c r="DV502" s="238">
        <f t="shared" si="1233"/>
        <v>0</v>
      </c>
      <c r="DW502" s="238">
        <f t="shared" si="1234"/>
        <v>0</v>
      </c>
      <c r="DX502" s="238">
        <f t="shared" si="1235"/>
        <v>0</v>
      </c>
      <c r="DY502" s="238">
        <f t="shared" si="1236"/>
        <v>0</v>
      </c>
      <c r="DZ502" s="238">
        <f t="shared" si="1237"/>
        <v>0</v>
      </c>
      <c r="EA502" s="238">
        <f t="shared" si="1238"/>
        <v>0</v>
      </c>
      <c r="EB502" s="238">
        <f t="shared" si="1239"/>
        <v>0</v>
      </c>
      <c r="EC502" s="238">
        <f t="shared" si="1240"/>
        <v>0</v>
      </c>
      <c r="ED502" s="238">
        <f t="shared" si="1241"/>
        <v>0</v>
      </c>
      <c r="EE502" s="238">
        <f t="shared" si="1242"/>
        <v>0</v>
      </c>
      <c r="EF502" s="238">
        <f t="shared" si="1243"/>
        <v>0</v>
      </c>
      <c r="EG502" s="238">
        <f t="shared" si="1244"/>
        <v>0</v>
      </c>
      <c r="EH502" s="238">
        <f t="shared" si="1245"/>
        <v>0</v>
      </c>
      <c r="EI502" s="238">
        <f t="shared" si="1246"/>
        <v>0</v>
      </c>
      <c r="EJ502" s="238">
        <f t="shared" si="1247"/>
        <v>0</v>
      </c>
      <c r="EK502" s="238">
        <f t="shared" si="1248"/>
        <v>0</v>
      </c>
      <c r="EL502" s="238">
        <f t="shared" si="1249"/>
        <v>0</v>
      </c>
      <c r="EM502" s="238">
        <f t="shared" si="1250"/>
        <v>0</v>
      </c>
      <c r="EN502" s="238">
        <f t="shared" si="1251"/>
        <v>0</v>
      </c>
      <c r="EO502" s="238">
        <f t="shared" si="1252"/>
        <v>0</v>
      </c>
      <c r="EP502" s="238">
        <f t="shared" si="1253"/>
        <v>0</v>
      </c>
      <c r="EQ502" s="238">
        <f t="shared" si="1254"/>
        <v>0</v>
      </c>
      <c r="ER502" s="238">
        <f t="shared" si="1255"/>
        <v>0</v>
      </c>
      <c r="ES502" s="238">
        <f t="shared" si="1256"/>
        <v>0</v>
      </c>
      <c r="ET502" s="238">
        <f t="shared" si="1257"/>
        <v>0</v>
      </c>
      <c r="EU502" s="238">
        <f t="shared" si="1258"/>
        <v>0</v>
      </c>
      <c r="EV502" s="238">
        <f t="shared" si="1259"/>
        <v>0</v>
      </c>
      <c r="EW502" s="238">
        <f t="shared" si="1260"/>
        <v>0</v>
      </c>
      <c r="EX502" s="238">
        <f t="shared" si="1261"/>
        <v>0</v>
      </c>
      <c r="EY502" s="238">
        <f t="shared" si="1262"/>
        <v>0</v>
      </c>
      <c r="EZ502" s="238">
        <f t="shared" si="1263"/>
        <v>0</v>
      </c>
      <c r="FA502" s="238">
        <f t="shared" si="1264"/>
        <v>0</v>
      </c>
      <c r="FB502" s="238">
        <f t="shared" si="1265"/>
        <v>0</v>
      </c>
      <c r="FC502" s="238">
        <f t="shared" si="1266"/>
        <v>0</v>
      </c>
      <c r="FD502" s="238">
        <f t="shared" si="1267"/>
        <v>0</v>
      </c>
      <c r="FE502" s="238">
        <f t="shared" si="1268"/>
        <v>0</v>
      </c>
      <c r="FF502" s="238">
        <f t="shared" si="1269"/>
        <v>0</v>
      </c>
      <c r="FG502" s="238">
        <f t="shared" si="1270"/>
        <v>0</v>
      </c>
      <c r="FH502" s="238">
        <f t="shared" si="1271"/>
        <v>0</v>
      </c>
      <c r="FI502" s="238">
        <f t="shared" si="1272"/>
        <v>0</v>
      </c>
      <c r="FJ502" s="238">
        <f t="shared" si="1273"/>
        <v>0</v>
      </c>
      <c r="FK502" s="238">
        <f t="shared" si="1274"/>
        <v>0</v>
      </c>
      <c r="FL502" s="238">
        <f t="shared" si="1275"/>
        <v>0</v>
      </c>
      <c r="FM502" s="238">
        <f t="shared" si="1276"/>
        <v>0</v>
      </c>
      <c r="FN502" s="238">
        <f t="shared" si="1277"/>
        <v>0</v>
      </c>
      <c r="FO502" s="238">
        <f t="shared" si="1278"/>
        <v>0</v>
      </c>
      <c r="FP502" s="238">
        <f t="shared" si="1279"/>
        <v>0</v>
      </c>
      <c r="FQ502" s="238">
        <f t="shared" si="1280"/>
        <v>0</v>
      </c>
      <c r="FR502" s="238">
        <f t="shared" si="1281"/>
        <v>0</v>
      </c>
      <c r="FS502" s="238">
        <f t="shared" si="1282"/>
        <v>0</v>
      </c>
      <c r="FT502" s="238">
        <f t="shared" si="1283"/>
        <v>0</v>
      </c>
      <c r="FU502" s="238">
        <f t="shared" si="1284"/>
        <v>0</v>
      </c>
      <c r="FV502" s="238">
        <f t="shared" si="1285"/>
        <v>0</v>
      </c>
      <c r="FW502" s="238">
        <f t="shared" si="1286"/>
        <v>0</v>
      </c>
      <c r="FX502" s="238">
        <f t="shared" si="1287"/>
        <v>0</v>
      </c>
      <c r="FY502" s="238">
        <f t="shared" si="1288"/>
        <v>0</v>
      </c>
      <c r="FZ502" s="238">
        <f t="shared" si="1289"/>
        <v>0</v>
      </c>
      <c r="GA502" s="238">
        <f t="shared" si="1290"/>
        <v>0</v>
      </c>
      <c r="GB502" s="238">
        <f t="shared" si="1291"/>
        <v>0</v>
      </c>
      <c r="GC502" s="238">
        <f t="shared" si="1292"/>
        <v>0</v>
      </c>
      <c r="GD502" s="238">
        <f t="shared" si="1293"/>
        <v>0</v>
      </c>
      <c r="GE502" s="238">
        <f t="shared" si="1294"/>
        <v>0</v>
      </c>
      <c r="GF502" s="238">
        <f t="shared" si="1295"/>
        <v>0</v>
      </c>
      <c r="GG502" s="238">
        <f t="shared" si="1296"/>
        <v>0</v>
      </c>
      <c r="GH502" s="238">
        <f t="shared" si="1297"/>
        <v>0</v>
      </c>
      <c r="GI502" s="238">
        <f t="shared" si="1298"/>
        <v>0</v>
      </c>
      <c r="GJ502" s="238">
        <f t="shared" si="1299"/>
        <v>0</v>
      </c>
      <c r="GK502" s="238">
        <f t="shared" si="1300"/>
        <v>0</v>
      </c>
      <c r="GL502" s="238">
        <f t="shared" si="1301"/>
        <v>0</v>
      </c>
      <c r="GM502" s="238">
        <f t="shared" si="1302"/>
        <v>0</v>
      </c>
      <c r="GN502" s="238">
        <f t="shared" si="1303"/>
        <v>0</v>
      </c>
      <c r="GO502" s="238">
        <f t="shared" si="1304"/>
        <v>0</v>
      </c>
      <c r="GP502" s="238">
        <f t="shared" si="1305"/>
        <v>0</v>
      </c>
      <c r="GQ502" s="238">
        <f t="shared" si="1306"/>
        <v>0</v>
      </c>
      <c r="GR502" s="238">
        <f t="shared" si="1307"/>
        <v>0</v>
      </c>
      <c r="GS502" s="238">
        <f t="shared" si="1308"/>
        <v>0</v>
      </c>
      <c r="GT502" s="238">
        <f t="shared" si="1309"/>
        <v>0</v>
      </c>
      <c r="GU502" s="238">
        <f t="shared" si="1310"/>
        <v>0</v>
      </c>
      <c r="GV502" s="238">
        <f t="shared" si="1311"/>
        <v>0</v>
      </c>
      <c r="GW502" s="238">
        <f t="shared" si="1312"/>
        <v>0</v>
      </c>
      <c r="GX502" s="238">
        <f t="shared" si="1313"/>
        <v>0</v>
      </c>
      <c r="GY502" s="238">
        <f t="shared" si="1314"/>
        <v>0</v>
      </c>
      <c r="GZ502" s="238">
        <f t="shared" si="1315"/>
        <v>0</v>
      </c>
      <c r="HA502" s="238">
        <f t="shared" si="1316"/>
        <v>0</v>
      </c>
      <c r="HB502" s="238">
        <f t="shared" si="1317"/>
        <v>0</v>
      </c>
      <c r="HC502" s="238">
        <f t="shared" si="1318"/>
        <v>0</v>
      </c>
      <c r="HD502" s="238">
        <f t="shared" si="1319"/>
        <v>0</v>
      </c>
      <c r="HE502" s="238">
        <f t="shared" si="1320"/>
        <v>0</v>
      </c>
      <c r="HF502" s="238">
        <f t="shared" si="1321"/>
        <v>0</v>
      </c>
      <c r="HG502" s="238">
        <f t="shared" si="1322"/>
        <v>0</v>
      </c>
      <c r="HH502" s="238">
        <f t="shared" si="1323"/>
        <v>0</v>
      </c>
      <c r="HI502" s="238">
        <f t="shared" si="1324"/>
        <v>0</v>
      </c>
      <c r="HJ502" s="238">
        <f t="shared" si="1325"/>
        <v>0</v>
      </c>
      <c r="HK502" s="238">
        <f t="shared" si="1326"/>
        <v>0</v>
      </c>
      <c r="HL502" s="238">
        <f t="shared" si="1327"/>
        <v>0</v>
      </c>
      <c r="HM502" s="238">
        <f t="shared" si="1328"/>
        <v>0</v>
      </c>
      <c r="HN502" s="238">
        <f t="shared" si="1329"/>
        <v>0</v>
      </c>
      <c r="HO502" s="238">
        <f t="shared" si="1330"/>
        <v>0</v>
      </c>
      <c r="HP502" s="238">
        <f t="shared" si="1331"/>
        <v>0</v>
      </c>
      <c r="HQ502" s="238">
        <f t="shared" si="1332"/>
        <v>0</v>
      </c>
      <c r="HR502" s="238">
        <f t="shared" si="1333"/>
        <v>0</v>
      </c>
      <c r="HS502" s="238">
        <f t="shared" si="1334"/>
        <v>0</v>
      </c>
      <c r="HT502" s="238">
        <f t="shared" si="1335"/>
        <v>0</v>
      </c>
      <c r="HU502" s="238">
        <f t="shared" si="1336"/>
        <v>0</v>
      </c>
      <c r="HV502" s="238">
        <f t="shared" si="1337"/>
        <v>0</v>
      </c>
      <c r="HW502" s="238">
        <f t="shared" si="1338"/>
        <v>0</v>
      </c>
      <c r="HX502" s="238">
        <f t="shared" si="1339"/>
        <v>0</v>
      </c>
      <c r="HY502" s="238">
        <f t="shared" si="1340"/>
        <v>0</v>
      </c>
      <c r="HZ502" s="238">
        <f t="shared" si="1341"/>
        <v>0</v>
      </c>
      <c r="IA502" s="238">
        <f t="shared" si="1342"/>
        <v>0</v>
      </c>
      <c r="IB502" s="238">
        <f t="shared" si="1343"/>
        <v>0</v>
      </c>
      <c r="IC502" s="238">
        <f t="shared" si="1344"/>
        <v>0</v>
      </c>
      <c r="ID502" s="238">
        <f t="shared" si="1345"/>
        <v>0</v>
      </c>
      <c r="IE502" s="238">
        <f t="shared" si="1346"/>
        <v>0</v>
      </c>
      <c r="IF502" s="238">
        <f t="shared" si="1347"/>
        <v>0</v>
      </c>
      <c r="IG502" s="238">
        <f t="shared" si="1348"/>
        <v>0</v>
      </c>
      <c r="IH502" s="238">
        <f t="shared" si="1349"/>
        <v>0</v>
      </c>
      <c r="II502" s="238">
        <f t="shared" si="1350"/>
        <v>0</v>
      </c>
      <c r="IJ502" s="238">
        <f t="shared" si="1351"/>
        <v>0</v>
      </c>
      <c r="IK502" s="238">
        <f t="shared" si="1352"/>
        <v>0</v>
      </c>
      <c r="IL502" s="238">
        <f t="shared" si="1353"/>
        <v>0</v>
      </c>
      <c r="IM502" s="238">
        <f t="shared" si="1354"/>
        <v>0</v>
      </c>
      <c r="IN502" s="238">
        <f t="shared" si="1355"/>
        <v>0</v>
      </c>
      <c r="IO502" s="238">
        <f t="shared" si="1356"/>
        <v>0</v>
      </c>
      <c r="IP502" s="238">
        <f t="shared" si="1357"/>
        <v>0</v>
      </c>
      <c r="IQ502" s="238">
        <f t="shared" si="1358"/>
        <v>0</v>
      </c>
      <c r="IR502" s="238">
        <f t="shared" si="1359"/>
        <v>0</v>
      </c>
      <c r="IS502" s="238">
        <f t="shared" si="1360"/>
        <v>0</v>
      </c>
      <c r="IT502" s="238">
        <f t="shared" si="1361"/>
        <v>0</v>
      </c>
      <c r="IU502" s="238">
        <f t="shared" si="1362"/>
        <v>0</v>
      </c>
      <c r="IV502" s="238">
        <f t="shared" si="1363"/>
        <v>0</v>
      </c>
      <c r="IW502" s="238">
        <f t="shared" si="1364"/>
        <v>0</v>
      </c>
      <c r="IX502" s="238">
        <f t="shared" si="1365"/>
        <v>0</v>
      </c>
      <c r="IY502" s="238">
        <f t="shared" si="1366"/>
        <v>0</v>
      </c>
      <c r="IZ502" s="238">
        <f t="shared" si="1367"/>
        <v>0</v>
      </c>
      <c r="JA502" s="238">
        <f t="shared" si="1368"/>
        <v>0</v>
      </c>
      <c r="JB502" s="238">
        <f t="shared" si="1369"/>
        <v>0</v>
      </c>
    </row>
    <row r="503" spans="2:262">
      <c r="B503" s="248">
        <v>142</v>
      </c>
      <c r="C503" s="247">
        <f t="shared" si="1370"/>
        <v>2.773437500000002E-3</v>
      </c>
      <c r="D503" s="244">
        <f t="shared" ca="1" si="1113"/>
        <v>11.651448367947362</v>
      </c>
      <c r="E503" s="243">
        <f ca="1">ER361</f>
        <v>-0.34855163205263801</v>
      </c>
      <c r="F503" s="242">
        <v>142</v>
      </c>
      <c r="G503" s="238">
        <f t="shared" si="1114"/>
        <v>0</v>
      </c>
      <c r="H503" s="238">
        <f t="shared" si="1115"/>
        <v>0</v>
      </c>
      <c r="I503" s="238">
        <f t="shared" si="1116"/>
        <v>0</v>
      </c>
      <c r="J503" s="238">
        <f t="shared" si="1117"/>
        <v>0</v>
      </c>
      <c r="K503" s="238">
        <f t="shared" si="1118"/>
        <v>0</v>
      </c>
      <c r="L503" s="238">
        <f t="shared" si="1119"/>
        <v>0</v>
      </c>
      <c r="M503" s="238">
        <f t="shared" si="1120"/>
        <v>0</v>
      </c>
      <c r="N503" s="238">
        <f t="shared" si="1121"/>
        <v>0</v>
      </c>
      <c r="O503" s="238">
        <f t="shared" si="1122"/>
        <v>0</v>
      </c>
      <c r="P503" s="238">
        <f t="shared" si="1123"/>
        <v>0</v>
      </c>
      <c r="Q503" s="238">
        <f t="shared" si="1124"/>
        <v>0</v>
      </c>
      <c r="R503" s="238">
        <f t="shared" si="1125"/>
        <v>0</v>
      </c>
      <c r="S503" s="238">
        <f t="shared" si="1126"/>
        <v>0</v>
      </c>
      <c r="T503" s="238">
        <f t="shared" si="1127"/>
        <v>0</v>
      </c>
      <c r="U503" s="239">
        <f t="shared" si="1128"/>
        <v>0</v>
      </c>
      <c r="V503" s="238">
        <f t="shared" si="1129"/>
        <v>0</v>
      </c>
      <c r="W503" s="238">
        <f t="shared" si="1130"/>
        <v>0</v>
      </c>
      <c r="X503" s="238">
        <f t="shared" si="1131"/>
        <v>0</v>
      </c>
      <c r="Y503" s="238">
        <f t="shared" si="1132"/>
        <v>0</v>
      </c>
      <c r="Z503" s="238">
        <f t="shared" si="1133"/>
        <v>0</v>
      </c>
      <c r="AA503" s="238">
        <f t="shared" si="1134"/>
        <v>0</v>
      </c>
      <c r="AB503" s="238">
        <f t="shared" si="1135"/>
        <v>0</v>
      </c>
      <c r="AC503" s="238">
        <f t="shared" si="1136"/>
        <v>0</v>
      </c>
      <c r="AD503" s="238">
        <f t="shared" si="1137"/>
        <v>0</v>
      </c>
      <c r="AE503" s="238">
        <f t="shared" si="1138"/>
        <v>0</v>
      </c>
      <c r="AF503" s="238">
        <f t="shared" si="1139"/>
        <v>0</v>
      </c>
      <c r="AG503" s="238">
        <f t="shared" si="1140"/>
        <v>0</v>
      </c>
      <c r="AH503" s="238">
        <f t="shared" si="1141"/>
        <v>0</v>
      </c>
      <c r="AI503" s="238">
        <f t="shared" si="1142"/>
        <v>0</v>
      </c>
      <c r="AJ503" s="238">
        <f t="shared" si="1143"/>
        <v>0</v>
      </c>
      <c r="AK503" s="238">
        <f t="shared" si="1144"/>
        <v>0</v>
      </c>
      <c r="AL503" s="238">
        <f t="shared" si="1145"/>
        <v>0</v>
      </c>
      <c r="AM503" s="238">
        <f t="shared" si="1146"/>
        <v>0</v>
      </c>
      <c r="AN503" s="238">
        <f t="shared" si="1147"/>
        <v>0</v>
      </c>
      <c r="AO503" s="238">
        <f t="shared" si="1148"/>
        <v>0</v>
      </c>
      <c r="AP503" s="238">
        <f t="shared" si="1149"/>
        <v>0</v>
      </c>
      <c r="AQ503" s="238">
        <f t="shared" si="1150"/>
        <v>0</v>
      </c>
      <c r="AR503" s="238">
        <f t="shared" si="1151"/>
        <v>0</v>
      </c>
      <c r="AS503" s="238">
        <f t="shared" si="1152"/>
        <v>0</v>
      </c>
      <c r="AT503" s="238">
        <f t="shared" si="1153"/>
        <v>0</v>
      </c>
      <c r="AU503" s="238">
        <f t="shared" si="1154"/>
        <v>0</v>
      </c>
      <c r="AV503" s="238">
        <f t="shared" si="1155"/>
        <v>0</v>
      </c>
      <c r="AW503" s="238">
        <f t="shared" si="1156"/>
        <v>0</v>
      </c>
      <c r="AX503" s="238">
        <f t="shared" si="1157"/>
        <v>0</v>
      </c>
      <c r="AY503" s="238">
        <f t="shared" si="1158"/>
        <v>0</v>
      </c>
      <c r="AZ503" s="238">
        <f t="shared" si="1159"/>
        <v>0</v>
      </c>
      <c r="BA503" s="238">
        <f t="shared" si="1160"/>
        <v>0</v>
      </c>
      <c r="BB503" s="238">
        <f t="shared" si="1161"/>
        <v>0</v>
      </c>
      <c r="BC503" s="238">
        <f t="shared" si="1162"/>
        <v>0</v>
      </c>
      <c r="BD503" s="238">
        <f t="shared" si="1163"/>
        <v>0</v>
      </c>
      <c r="BE503" s="238">
        <f t="shared" si="1164"/>
        <v>0</v>
      </c>
      <c r="BF503" s="238">
        <f t="shared" si="1165"/>
        <v>0</v>
      </c>
      <c r="BG503" s="238">
        <f t="shared" si="1166"/>
        <v>0</v>
      </c>
      <c r="BH503" s="238">
        <f t="shared" si="1167"/>
        <v>0</v>
      </c>
      <c r="BI503" s="238">
        <f t="shared" si="1168"/>
        <v>0</v>
      </c>
      <c r="BJ503" s="238">
        <f t="shared" si="1169"/>
        <v>0</v>
      </c>
      <c r="BK503" s="238">
        <f t="shared" si="1170"/>
        <v>0</v>
      </c>
      <c r="BL503" s="238">
        <f t="shared" si="1171"/>
        <v>0</v>
      </c>
      <c r="BM503" s="238">
        <f t="shared" si="1172"/>
        <v>0</v>
      </c>
      <c r="BN503" s="238">
        <f t="shared" si="1173"/>
        <v>0</v>
      </c>
      <c r="BO503" s="238">
        <f t="shared" si="1174"/>
        <v>0</v>
      </c>
      <c r="BP503" s="238">
        <f t="shared" si="1175"/>
        <v>0</v>
      </c>
      <c r="BQ503" s="238">
        <f t="shared" si="1176"/>
        <v>0</v>
      </c>
      <c r="BR503" s="238">
        <f t="shared" si="1177"/>
        <v>0</v>
      </c>
      <c r="BS503" s="238">
        <f t="shared" si="1178"/>
        <v>0</v>
      </c>
      <c r="BT503" s="238">
        <f t="shared" si="1179"/>
        <v>0</v>
      </c>
      <c r="BU503" s="238">
        <f t="shared" si="1180"/>
        <v>0</v>
      </c>
      <c r="BV503" s="238">
        <f t="shared" si="1181"/>
        <v>0</v>
      </c>
      <c r="BW503" s="238">
        <f t="shared" si="1182"/>
        <v>0</v>
      </c>
      <c r="BX503" s="238">
        <f t="shared" si="1183"/>
        <v>0</v>
      </c>
      <c r="BY503" s="238">
        <f t="shared" si="1184"/>
        <v>0</v>
      </c>
      <c r="BZ503" s="238">
        <f t="shared" si="1185"/>
        <v>0</v>
      </c>
      <c r="CA503" s="238">
        <f t="shared" si="1186"/>
        <v>0</v>
      </c>
      <c r="CB503" s="238">
        <f t="shared" si="1187"/>
        <v>0</v>
      </c>
      <c r="CC503" s="238">
        <f t="shared" si="1188"/>
        <v>0</v>
      </c>
      <c r="CD503" s="238">
        <f t="shared" si="1189"/>
        <v>0</v>
      </c>
      <c r="CE503" s="238">
        <f t="shared" si="1190"/>
        <v>0</v>
      </c>
      <c r="CF503" s="238">
        <f t="shared" si="1191"/>
        <v>0</v>
      </c>
      <c r="CG503" s="238">
        <f t="shared" si="1192"/>
        <v>0</v>
      </c>
      <c r="CH503" s="238">
        <f t="shared" si="1193"/>
        <v>0</v>
      </c>
      <c r="CI503" s="238">
        <f t="shared" si="1194"/>
        <v>0</v>
      </c>
      <c r="CJ503" s="238">
        <f t="shared" si="1195"/>
        <v>0</v>
      </c>
      <c r="CK503" s="238">
        <f t="shared" si="1196"/>
        <v>0</v>
      </c>
      <c r="CL503" s="238">
        <f t="shared" si="1197"/>
        <v>0</v>
      </c>
      <c r="CM503" s="238">
        <f t="shared" si="1198"/>
        <v>0</v>
      </c>
      <c r="CN503" s="238">
        <f t="shared" si="1199"/>
        <v>0</v>
      </c>
      <c r="CO503" s="238">
        <f t="shared" si="1200"/>
        <v>0</v>
      </c>
      <c r="CP503" s="238">
        <f t="shared" si="1201"/>
        <v>0</v>
      </c>
      <c r="CQ503" s="238">
        <f t="shared" si="1202"/>
        <v>0</v>
      </c>
      <c r="CR503" s="238">
        <f t="shared" si="1203"/>
        <v>0</v>
      </c>
      <c r="CS503" s="238">
        <f t="shared" si="1204"/>
        <v>0</v>
      </c>
      <c r="CT503" s="238">
        <f t="shared" si="1205"/>
        <v>0</v>
      </c>
      <c r="CU503" s="238">
        <f t="shared" si="1206"/>
        <v>0</v>
      </c>
      <c r="CV503" s="238">
        <f t="shared" si="1207"/>
        <v>0</v>
      </c>
      <c r="CW503" s="238">
        <f t="shared" si="1208"/>
        <v>0</v>
      </c>
      <c r="CX503" s="238">
        <f t="shared" si="1209"/>
        <v>0</v>
      </c>
      <c r="CY503" s="238">
        <f t="shared" si="1210"/>
        <v>0</v>
      </c>
      <c r="CZ503" s="238">
        <f t="shared" si="1211"/>
        <v>0</v>
      </c>
      <c r="DA503" s="238">
        <f t="shared" si="1212"/>
        <v>0</v>
      </c>
      <c r="DB503" s="238">
        <f t="shared" si="1213"/>
        <v>0</v>
      </c>
      <c r="DC503" s="238">
        <f t="shared" si="1214"/>
        <v>0</v>
      </c>
      <c r="DD503" s="238">
        <f t="shared" si="1215"/>
        <v>0</v>
      </c>
      <c r="DE503" s="238">
        <f t="shared" si="1216"/>
        <v>0</v>
      </c>
      <c r="DF503" s="238">
        <f t="shared" si="1217"/>
        <v>0</v>
      </c>
      <c r="DG503" s="238">
        <f t="shared" si="1218"/>
        <v>0</v>
      </c>
      <c r="DH503" s="238">
        <f t="shared" si="1219"/>
        <v>0</v>
      </c>
      <c r="DI503" s="238">
        <f t="shared" si="1220"/>
        <v>0</v>
      </c>
      <c r="DJ503" s="238">
        <f t="shared" si="1221"/>
        <v>0</v>
      </c>
      <c r="DK503" s="238">
        <f t="shared" si="1222"/>
        <v>0</v>
      </c>
      <c r="DL503" s="238">
        <f t="shared" si="1223"/>
        <v>0</v>
      </c>
      <c r="DM503" s="238">
        <f t="shared" si="1224"/>
        <v>0</v>
      </c>
      <c r="DN503" s="238">
        <f t="shared" si="1225"/>
        <v>0</v>
      </c>
      <c r="DO503" s="238">
        <f t="shared" si="1226"/>
        <v>0</v>
      </c>
      <c r="DP503" s="238">
        <f t="shared" si="1227"/>
        <v>0</v>
      </c>
      <c r="DQ503" s="238">
        <f t="shared" si="1228"/>
        <v>0</v>
      </c>
      <c r="DR503" s="238">
        <f t="shared" si="1229"/>
        <v>0</v>
      </c>
      <c r="DS503" s="238">
        <f t="shared" si="1230"/>
        <v>0</v>
      </c>
      <c r="DT503" s="238">
        <f t="shared" si="1231"/>
        <v>0</v>
      </c>
      <c r="DU503" s="238">
        <f t="shared" si="1232"/>
        <v>0</v>
      </c>
      <c r="DV503" s="238">
        <f t="shared" si="1233"/>
        <v>0</v>
      </c>
      <c r="DW503" s="238">
        <f t="shared" si="1234"/>
        <v>0</v>
      </c>
      <c r="DX503" s="238">
        <f t="shared" si="1235"/>
        <v>0</v>
      </c>
      <c r="DY503" s="238">
        <f t="shared" si="1236"/>
        <v>0</v>
      </c>
      <c r="DZ503" s="238">
        <f t="shared" si="1237"/>
        <v>0</v>
      </c>
      <c r="EA503" s="238">
        <f t="shared" si="1238"/>
        <v>0</v>
      </c>
      <c r="EB503" s="238">
        <f t="shared" si="1239"/>
        <v>0</v>
      </c>
      <c r="EC503" s="238">
        <f t="shared" si="1240"/>
        <v>0</v>
      </c>
      <c r="ED503" s="238">
        <f t="shared" si="1241"/>
        <v>0</v>
      </c>
      <c r="EE503" s="238">
        <f t="shared" si="1242"/>
        <v>0</v>
      </c>
      <c r="EF503" s="238">
        <f t="shared" si="1243"/>
        <v>0</v>
      </c>
      <c r="EG503" s="238">
        <f t="shared" si="1244"/>
        <v>0</v>
      </c>
      <c r="EH503" s="238">
        <f t="shared" si="1245"/>
        <v>0</v>
      </c>
      <c r="EI503" s="238">
        <f t="shared" si="1246"/>
        <v>0</v>
      </c>
      <c r="EJ503" s="238">
        <f t="shared" si="1247"/>
        <v>0</v>
      </c>
      <c r="EK503" s="238">
        <f t="shared" si="1248"/>
        <v>0</v>
      </c>
      <c r="EL503" s="238">
        <f t="shared" si="1249"/>
        <v>0</v>
      </c>
      <c r="EM503" s="238">
        <f t="shared" si="1250"/>
        <v>0</v>
      </c>
      <c r="EN503" s="238">
        <f t="shared" si="1251"/>
        <v>0</v>
      </c>
      <c r="EO503" s="238">
        <f t="shared" si="1252"/>
        <v>0</v>
      </c>
      <c r="EP503" s="238">
        <f t="shared" si="1253"/>
        <v>0</v>
      </c>
      <c r="EQ503" s="238">
        <f t="shared" si="1254"/>
        <v>0</v>
      </c>
      <c r="ER503" s="238">
        <f t="shared" si="1255"/>
        <v>0</v>
      </c>
      <c r="ES503" s="238">
        <f t="shared" si="1256"/>
        <v>0</v>
      </c>
      <c r="ET503" s="238">
        <f t="shared" si="1257"/>
        <v>0</v>
      </c>
      <c r="EU503" s="238">
        <f t="shared" si="1258"/>
        <v>0</v>
      </c>
      <c r="EV503" s="238">
        <f t="shared" si="1259"/>
        <v>0</v>
      </c>
      <c r="EW503" s="238">
        <f t="shared" si="1260"/>
        <v>0</v>
      </c>
      <c r="EX503" s="238">
        <f t="shared" si="1261"/>
        <v>0</v>
      </c>
      <c r="EY503" s="238">
        <f t="shared" si="1262"/>
        <v>0</v>
      </c>
      <c r="EZ503" s="238">
        <f t="shared" si="1263"/>
        <v>0</v>
      </c>
      <c r="FA503" s="238">
        <f t="shared" si="1264"/>
        <v>0</v>
      </c>
      <c r="FB503" s="238">
        <f t="shared" si="1265"/>
        <v>0</v>
      </c>
      <c r="FC503" s="238">
        <f t="shared" si="1266"/>
        <v>0</v>
      </c>
      <c r="FD503" s="238">
        <f t="shared" si="1267"/>
        <v>0</v>
      </c>
      <c r="FE503" s="238">
        <f t="shared" si="1268"/>
        <v>0</v>
      </c>
      <c r="FF503" s="238">
        <f t="shared" si="1269"/>
        <v>0</v>
      </c>
      <c r="FG503" s="238">
        <f t="shared" si="1270"/>
        <v>0</v>
      </c>
      <c r="FH503" s="238">
        <f t="shared" si="1271"/>
        <v>0</v>
      </c>
      <c r="FI503" s="238">
        <f t="shared" si="1272"/>
        <v>0</v>
      </c>
      <c r="FJ503" s="238">
        <f t="shared" si="1273"/>
        <v>0</v>
      </c>
      <c r="FK503" s="238">
        <f t="shared" si="1274"/>
        <v>0</v>
      </c>
      <c r="FL503" s="238">
        <f t="shared" si="1275"/>
        <v>0</v>
      </c>
      <c r="FM503" s="238">
        <f t="shared" si="1276"/>
        <v>0</v>
      </c>
      <c r="FN503" s="238">
        <f t="shared" si="1277"/>
        <v>0</v>
      </c>
      <c r="FO503" s="238">
        <f t="shared" si="1278"/>
        <v>0</v>
      </c>
      <c r="FP503" s="238">
        <f t="shared" si="1279"/>
        <v>0</v>
      </c>
      <c r="FQ503" s="238">
        <f t="shared" si="1280"/>
        <v>0</v>
      </c>
      <c r="FR503" s="238">
        <f t="shared" si="1281"/>
        <v>0</v>
      </c>
      <c r="FS503" s="238">
        <f t="shared" si="1282"/>
        <v>0</v>
      </c>
      <c r="FT503" s="238">
        <f t="shared" si="1283"/>
        <v>0</v>
      </c>
      <c r="FU503" s="238">
        <f t="shared" si="1284"/>
        <v>0</v>
      </c>
      <c r="FV503" s="238">
        <f t="shared" si="1285"/>
        <v>0</v>
      </c>
      <c r="FW503" s="238">
        <f t="shared" si="1286"/>
        <v>0</v>
      </c>
      <c r="FX503" s="238">
        <f t="shared" si="1287"/>
        <v>0</v>
      </c>
      <c r="FY503" s="238">
        <f t="shared" si="1288"/>
        <v>0</v>
      </c>
      <c r="FZ503" s="238">
        <f t="shared" si="1289"/>
        <v>0</v>
      </c>
      <c r="GA503" s="238">
        <f t="shared" si="1290"/>
        <v>0</v>
      </c>
      <c r="GB503" s="238">
        <f t="shared" si="1291"/>
        <v>0</v>
      </c>
      <c r="GC503" s="238">
        <f t="shared" si="1292"/>
        <v>0</v>
      </c>
      <c r="GD503" s="238">
        <f t="shared" si="1293"/>
        <v>0</v>
      </c>
      <c r="GE503" s="238">
        <f t="shared" si="1294"/>
        <v>0</v>
      </c>
      <c r="GF503" s="238">
        <f t="shared" si="1295"/>
        <v>0</v>
      </c>
      <c r="GG503" s="238">
        <f t="shared" si="1296"/>
        <v>0</v>
      </c>
      <c r="GH503" s="238">
        <f t="shared" si="1297"/>
        <v>0</v>
      </c>
      <c r="GI503" s="238">
        <f t="shared" si="1298"/>
        <v>0</v>
      </c>
      <c r="GJ503" s="238">
        <f t="shared" si="1299"/>
        <v>0</v>
      </c>
      <c r="GK503" s="238">
        <f t="shared" si="1300"/>
        <v>0</v>
      </c>
      <c r="GL503" s="238">
        <f t="shared" si="1301"/>
        <v>0</v>
      </c>
      <c r="GM503" s="238">
        <f t="shared" si="1302"/>
        <v>0</v>
      </c>
      <c r="GN503" s="238">
        <f t="shared" si="1303"/>
        <v>0</v>
      </c>
      <c r="GO503" s="238">
        <f t="shared" si="1304"/>
        <v>0</v>
      </c>
      <c r="GP503" s="238">
        <f t="shared" si="1305"/>
        <v>0</v>
      </c>
      <c r="GQ503" s="238">
        <f t="shared" si="1306"/>
        <v>0</v>
      </c>
      <c r="GR503" s="238">
        <f t="shared" si="1307"/>
        <v>0</v>
      </c>
      <c r="GS503" s="238">
        <f t="shared" si="1308"/>
        <v>0</v>
      </c>
      <c r="GT503" s="238">
        <f t="shared" si="1309"/>
        <v>0</v>
      </c>
      <c r="GU503" s="238">
        <f t="shared" si="1310"/>
        <v>0</v>
      </c>
      <c r="GV503" s="238">
        <f t="shared" si="1311"/>
        <v>0</v>
      </c>
      <c r="GW503" s="238">
        <f t="shared" si="1312"/>
        <v>0</v>
      </c>
      <c r="GX503" s="238">
        <f t="shared" si="1313"/>
        <v>0</v>
      </c>
      <c r="GY503" s="238">
        <f t="shared" si="1314"/>
        <v>0</v>
      </c>
      <c r="GZ503" s="238">
        <f t="shared" si="1315"/>
        <v>0</v>
      </c>
      <c r="HA503" s="238">
        <f t="shared" si="1316"/>
        <v>0</v>
      </c>
      <c r="HB503" s="238">
        <f t="shared" si="1317"/>
        <v>0</v>
      </c>
      <c r="HC503" s="238">
        <f t="shared" si="1318"/>
        <v>0</v>
      </c>
      <c r="HD503" s="238">
        <f t="shared" si="1319"/>
        <v>0</v>
      </c>
      <c r="HE503" s="238">
        <f t="shared" si="1320"/>
        <v>0</v>
      </c>
      <c r="HF503" s="238">
        <f t="shared" si="1321"/>
        <v>0</v>
      </c>
      <c r="HG503" s="238">
        <f t="shared" si="1322"/>
        <v>0</v>
      </c>
      <c r="HH503" s="238">
        <f t="shared" si="1323"/>
        <v>0</v>
      </c>
      <c r="HI503" s="238">
        <f t="shared" si="1324"/>
        <v>0</v>
      </c>
      <c r="HJ503" s="238">
        <f t="shared" si="1325"/>
        <v>0</v>
      </c>
      <c r="HK503" s="238">
        <f t="shared" si="1326"/>
        <v>0</v>
      </c>
      <c r="HL503" s="238">
        <f t="shared" si="1327"/>
        <v>0</v>
      </c>
      <c r="HM503" s="238">
        <f t="shared" si="1328"/>
        <v>0</v>
      </c>
      <c r="HN503" s="238">
        <f t="shared" si="1329"/>
        <v>0</v>
      </c>
      <c r="HO503" s="238">
        <f t="shared" si="1330"/>
        <v>0</v>
      </c>
      <c r="HP503" s="238">
        <f t="shared" si="1331"/>
        <v>0</v>
      </c>
      <c r="HQ503" s="238">
        <f t="shared" si="1332"/>
        <v>0</v>
      </c>
      <c r="HR503" s="238">
        <f t="shared" si="1333"/>
        <v>0</v>
      </c>
      <c r="HS503" s="238">
        <f t="shared" si="1334"/>
        <v>0</v>
      </c>
      <c r="HT503" s="238">
        <f t="shared" si="1335"/>
        <v>0</v>
      </c>
      <c r="HU503" s="238">
        <f t="shared" si="1336"/>
        <v>0</v>
      </c>
      <c r="HV503" s="238">
        <f t="shared" si="1337"/>
        <v>0</v>
      </c>
      <c r="HW503" s="238">
        <f t="shared" si="1338"/>
        <v>0</v>
      </c>
      <c r="HX503" s="238">
        <f t="shared" si="1339"/>
        <v>0</v>
      </c>
      <c r="HY503" s="238">
        <f t="shared" si="1340"/>
        <v>0</v>
      </c>
      <c r="HZ503" s="238">
        <f t="shared" si="1341"/>
        <v>0</v>
      </c>
      <c r="IA503" s="238">
        <f t="shared" si="1342"/>
        <v>0</v>
      </c>
      <c r="IB503" s="238">
        <f t="shared" si="1343"/>
        <v>0</v>
      </c>
      <c r="IC503" s="238">
        <f t="shared" si="1344"/>
        <v>0</v>
      </c>
      <c r="ID503" s="238">
        <f t="shared" si="1345"/>
        <v>0</v>
      </c>
      <c r="IE503" s="238">
        <f t="shared" si="1346"/>
        <v>0</v>
      </c>
      <c r="IF503" s="238">
        <f t="shared" si="1347"/>
        <v>0</v>
      </c>
      <c r="IG503" s="238">
        <f t="shared" si="1348"/>
        <v>0</v>
      </c>
      <c r="IH503" s="238">
        <f t="shared" si="1349"/>
        <v>0</v>
      </c>
      <c r="II503" s="238">
        <f t="shared" si="1350"/>
        <v>0</v>
      </c>
      <c r="IJ503" s="238">
        <f t="shared" si="1351"/>
        <v>0</v>
      </c>
      <c r="IK503" s="238">
        <f t="shared" si="1352"/>
        <v>0</v>
      </c>
      <c r="IL503" s="238">
        <f t="shared" si="1353"/>
        <v>0</v>
      </c>
      <c r="IM503" s="238">
        <f t="shared" si="1354"/>
        <v>0</v>
      </c>
      <c r="IN503" s="238">
        <f t="shared" si="1355"/>
        <v>0</v>
      </c>
      <c r="IO503" s="238">
        <f t="shared" si="1356"/>
        <v>0</v>
      </c>
      <c r="IP503" s="238">
        <f t="shared" si="1357"/>
        <v>0</v>
      </c>
      <c r="IQ503" s="238">
        <f t="shared" si="1358"/>
        <v>0</v>
      </c>
      <c r="IR503" s="238">
        <f t="shared" si="1359"/>
        <v>0</v>
      </c>
      <c r="IS503" s="238">
        <f t="shared" si="1360"/>
        <v>0</v>
      </c>
      <c r="IT503" s="238">
        <f t="shared" si="1361"/>
        <v>0</v>
      </c>
      <c r="IU503" s="238">
        <f t="shared" si="1362"/>
        <v>0</v>
      </c>
      <c r="IV503" s="238">
        <f t="shared" si="1363"/>
        <v>0</v>
      </c>
      <c r="IW503" s="238">
        <f t="shared" si="1364"/>
        <v>0</v>
      </c>
      <c r="IX503" s="238">
        <f t="shared" si="1365"/>
        <v>0</v>
      </c>
      <c r="IY503" s="238">
        <f t="shared" si="1366"/>
        <v>0</v>
      </c>
      <c r="IZ503" s="238">
        <f t="shared" si="1367"/>
        <v>0</v>
      </c>
      <c r="JA503" s="238">
        <f t="shared" si="1368"/>
        <v>0</v>
      </c>
      <c r="JB503" s="238">
        <f t="shared" si="1369"/>
        <v>0</v>
      </c>
    </row>
    <row r="504" spans="2:262">
      <c r="B504" s="248">
        <v>143</v>
      </c>
      <c r="C504" s="247">
        <f t="shared" si="1370"/>
        <v>2.792968750000002E-3</v>
      </c>
      <c r="D504" s="244">
        <f t="shared" ca="1" si="1113"/>
        <v>11.653327177517422</v>
      </c>
      <c r="E504" s="243">
        <f ca="1">ES361</f>
        <v>-0.34667282248257708</v>
      </c>
      <c r="F504" s="242">
        <v>143</v>
      </c>
      <c r="G504" s="238">
        <f t="shared" si="1114"/>
        <v>0</v>
      </c>
      <c r="H504" s="238">
        <f t="shared" si="1115"/>
        <v>0</v>
      </c>
      <c r="I504" s="238">
        <f t="shared" si="1116"/>
        <v>0</v>
      </c>
      <c r="J504" s="238">
        <f t="shared" si="1117"/>
        <v>0</v>
      </c>
      <c r="K504" s="238">
        <f t="shared" si="1118"/>
        <v>0</v>
      </c>
      <c r="L504" s="238">
        <f t="shared" si="1119"/>
        <v>0</v>
      </c>
      <c r="M504" s="238">
        <f t="shared" si="1120"/>
        <v>0</v>
      </c>
      <c r="N504" s="238">
        <f t="shared" si="1121"/>
        <v>0</v>
      </c>
      <c r="O504" s="238">
        <f t="shared" si="1122"/>
        <v>0</v>
      </c>
      <c r="P504" s="238">
        <f t="shared" si="1123"/>
        <v>0</v>
      </c>
      <c r="Q504" s="238">
        <f t="shared" si="1124"/>
        <v>0</v>
      </c>
      <c r="R504" s="238">
        <f t="shared" si="1125"/>
        <v>0</v>
      </c>
      <c r="S504" s="238">
        <f t="shared" si="1126"/>
        <v>0</v>
      </c>
      <c r="T504" s="238">
        <f t="shared" si="1127"/>
        <v>0</v>
      </c>
      <c r="U504" s="239">
        <f t="shared" si="1128"/>
        <v>0</v>
      </c>
      <c r="V504" s="238">
        <f t="shared" si="1129"/>
        <v>0</v>
      </c>
      <c r="W504" s="238">
        <f t="shared" si="1130"/>
        <v>0</v>
      </c>
      <c r="X504" s="238">
        <f t="shared" si="1131"/>
        <v>0</v>
      </c>
      <c r="Y504" s="238">
        <f t="shared" si="1132"/>
        <v>0</v>
      </c>
      <c r="Z504" s="238">
        <f t="shared" si="1133"/>
        <v>0</v>
      </c>
      <c r="AA504" s="238">
        <f t="shared" si="1134"/>
        <v>0</v>
      </c>
      <c r="AB504" s="238">
        <f t="shared" si="1135"/>
        <v>0</v>
      </c>
      <c r="AC504" s="238">
        <f t="shared" si="1136"/>
        <v>0</v>
      </c>
      <c r="AD504" s="238">
        <f t="shared" si="1137"/>
        <v>0</v>
      </c>
      <c r="AE504" s="238">
        <f t="shared" si="1138"/>
        <v>0</v>
      </c>
      <c r="AF504" s="238">
        <f t="shared" si="1139"/>
        <v>0</v>
      </c>
      <c r="AG504" s="238">
        <f t="shared" si="1140"/>
        <v>0</v>
      </c>
      <c r="AH504" s="238">
        <f t="shared" si="1141"/>
        <v>0</v>
      </c>
      <c r="AI504" s="238">
        <f t="shared" si="1142"/>
        <v>0</v>
      </c>
      <c r="AJ504" s="238">
        <f t="shared" si="1143"/>
        <v>0</v>
      </c>
      <c r="AK504" s="238">
        <f t="shared" si="1144"/>
        <v>0</v>
      </c>
      <c r="AL504" s="238">
        <f t="shared" si="1145"/>
        <v>0</v>
      </c>
      <c r="AM504" s="238">
        <f t="shared" si="1146"/>
        <v>0</v>
      </c>
      <c r="AN504" s="238">
        <f t="shared" si="1147"/>
        <v>0</v>
      </c>
      <c r="AO504" s="238">
        <f t="shared" si="1148"/>
        <v>0</v>
      </c>
      <c r="AP504" s="238">
        <f t="shared" si="1149"/>
        <v>0</v>
      </c>
      <c r="AQ504" s="238">
        <f t="shared" si="1150"/>
        <v>0</v>
      </c>
      <c r="AR504" s="238">
        <f t="shared" si="1151"/>
        <v>0</v>
      </c>
      <c r="AS504" s="238">
        <f t="shared" si="1152"/>
        <v>0</v>
      </c>
      <c r="AT504" s="238">
        <f t="shared" si="1153"/>
        <v>0</v>
      </c>
      <c r="AU504" s="238">
        <f t="shared" si="1154"/>
        <v>0</v>
      </c>
      <c r="AV504" s="238">
        <f t="shared" si="1155"/>
        <v>0</v>
      </c>
      <c r="AW504" s="238">
        <f t="shared" si="1156"/>
        <v>0</v>
      </c>
      <c r="AX504" s="238">
        <f t="shared" si="1157"/>
        <v>0</v>
      </c>
      <c r="AY504" s="238">
        <f t="shared" si="1158"/>
        <v>0</v>
      </c>
      <c r="AZ504" s="238">
        <f t="shared" si="1159"/>
        <v>0</v>
      </c>
      <c r="BA504" s="238">
        <f t="shared" si="1160"/>
        <v>0</v>
      </c>
      <c r="BB504" s="238">
        <f t="shared" si="1161"/>
        <v>0</v>
      </c>
      <c r="BC504" s="238">
        <f t="shared" si="1162"/>
        <v>0</v>
      </c>
      <c r="BD504" s="238">
        <f t="shared" si="1163"/>
        <v>0</v>
      </c>
      <c r="BE504" s="238">
        <f t="shared" si="1164"/>
        <v>0</v>
      </c>
      <c r="BF504" s="238">
        <f t="shared" si="1165"/>
        <v>0</v>
      </c>
      <c r="BG504" s="238">
        <f t="shared" si="1166"/>
        <v>0</v>
      </c>
      <c r="BH504" s="238">
        <f t="shared" si="1167"/>
        <v>0</v>
      </c>
      <c r="BI504" s="238">
        <f t="shared" si="1168"/>
        <v>0</v>
      </c>
      <c r="BJ504" s="238">
        <f t="shared" si="1169"/>
        <v>0</v>
      </c>
      <c r="BK504" s="238">
        <f t="shared" si="1170"/>
        <v>0</v>
      </c>
      <c r="BL504" s="238">
        <f t="shared" si="1171"/>
        <v>0</v>
      </c>
      <c r="BM504" s="238">
        <f t="shared" si="1172"/>
        <v>0</v>
      </c>
      <c r="BN504" s="238">
        <f t="shared" si="1173"/>
        <v>0</v>
      </c>
      <c r="BO504" s="238">
        <f t="shared" si="1174"/>
        <v>0</v>
      </c>
      <c r="BP504" s="238">
        <f t="shared" si="1175"/>
        <v>0</v>
      </c>
      <c r="BQ504" s="238">
        <f t="shared" si="1176"/>
        <v>0</v>
      </c>
      <c r="BR504" s="238">
        <f t="shared" si="1177"/>
        <v>0</v>
      </c>
      <c r="BS504" s="238">
        <f t="shared" si="1178"/>
        <v>0</v>
      </c>
      <c r="BT504" s="238">
        <f t="shared" si="1179"/>
        <v>0</v>
      </c>
      <c r="BU504" s="238">
        <f t="shared" si="1180"/>
        <v>0</v>
      </c>
      <c r="BV504" s="238">
        <f t="shared" si="1181"/>
        <v>0</v>
      </c>
      <c r="BW504" s="238">
        <f t="shared" si="1182"/>
        <v>0</v>
      </c>
      <c r="BX504" s="238">
        <f t="shared" si="1183"/>
        <v>0</v>
      </c>
      <c r="BY504" s="238">
        <f t="shared" si="1184"/>
        <v>0</v>
      </c>
      <c r="BZ504" s="238">
        <f t="shared" si="1185"/>
        <v>0</v>
      </c>
      <c r="CA504" s="238">
        <f t="shared" si="1186"/>
        <v>0</v>
      </c>
      <c r="CB504" s="238">
        <f t="shared" si="1187"/>
        <v>0</v>
      </c>
      <c r="CC504" s="238">
        <f t="shared" si="1188"/>
        <v>0</v>
      </c>
      <c r="CD504" s="238">
        <f t="shared" si="1189"/>
        <v>0</v>
      </c>
      <c r="CE504" s="238">
        <f t="shared" si="1190"/>
        <v>0</v>
      </c>
      <c r="CF504" s="238">
        <f t="shared" si="1191"/>
        <v>0</v>
      </c>
      <c r="CG504" s="238">
        <f t="shared" si="1192"/>
        <v>0</v>
      </c>
      <c r="CH504" s="238">
        <f t="shared" si="1193"/>
        <v>0</v>
      </c>
      <c r="CI504" s="238">
        <f t="shared" si="1194"/>
        <v>0</v>
      </c>
      <c r="CJ504" s="238">
        <f t="shared" si="1195"/>
        <v>0</v>
      </c>
      <c r="CK504" s="238">
        <f t="shared" si="1196"/>
        <v>0</v>
      </c>
      <c r="CL504" s="238">
        <f t="shared" si="1197"/>
        <v>0</v>
      </c>
      <c r="CM504" s="238">
        <f t="shared" si="1198"/>
        <v>0</v>
      </c>
      <c r="CN504" s="238">
        <f t="shared" si="1199"/>
        <v>0</v>
      </c>
      <c r="CO504" s="238">
        <f t="shared" si="1200"/>
        <v>0</v>
      </c>
      <c r="CP504" s="238">
        <f t="shared" si="1201"/>
        <v>0</v>
      </c>
      <c r="CQ504" s="238">
        <f t="shared" si="1202"/>
        <v>0</v>
      </c>
      <c r="CR504" s="238">
        <f t="shared" si="1203"/>
        <v>0</v>
      </c>
      <c r="CS504" s="238">
        <f t="shared" si="1204"/>
        <v>0</v>
      </c>
      <c r="CT504" s="238">
        <f t="shared" si="1205"/>
        <v>0</v>
      </c>
      <c r="CU504" s="238">
        <f t="shared" si="1206"/>
        <v>0</v>
      </c>
      <c r="CV504" s="238">
        <f t="shared" si="1207"/>
        <v>0</v>
      </c>
      <c r="CW504" s="238">
        <f t="shared" si="1208"/>
        <v>0</v>
      </c>
      <c r="CX504" s="238">
        <f t="shared" si="1209"/>
        <v>0</v>
      </c>
      <c r="CY504" s="238">
        <f t="shared" si="1210"/>
        <v>0</v>
      </c>
      <c r="CZ504" s="238">
        <f t="shared" si="1211"/>
        <v>0</v>
      </c>
      <c r="DA504" s="238">
        <f t="shared" si="1212"/>
        <v>0</v>
      </c>
      <c r="DB504" s="238">
        <f t="shared" si="1213"/>
        <v>0</v>
      </c>
      <c r="DC504" s="238">
        <f t="shared" si="1214"/>
        <v>0</v>
      </c>
      <c r="DD504" s="238">
        <f t="shared" si="1215"/>
        <v>0</v>
      </c>
      <c r="DE504" s="238">
        <f t="shared" si="1216"/>
        <v>0</v>
      </c>
      <c r="DF504" s="238">
        <f t="shared" si="1217"/>
        <v>0</v>
      </c>
      <c r="DG504" s="238">
        <f t="shared" si="1218"/>
        <v>0</v>
      </c>
      <c r="DH504" s="238">
        <f t="shared" si="1219"/>
        <v>0</v>
      </c>
      <c r="DI504" s="238">
        <f t="shared" si="1220"/>
        <v>0</v>
      </c>
      <c r="DJ504" s="238">
        <f t="shared" si="1221"/>
        <v>0</v>
      </c>
      <c r="DK504" s="238">
        <f t="shared" si="1222"/>
        <v>0</v>
      </c>
      <c r="DL504" s="238">
        <f t="shared" si="1223"/>
        <v>0</v>
      </c>
      <c r="DM504" s="238">
        <f t="shared" si="1224"/>
        <v>0</v>
      </c>
      <c r="DN504" s="238">
        <f t="shared" si="1225"/>
        <v>0</v>
      </c>
      <c r="DO504" s="238">
        <f t="shared" si="1226"/>
        <v>0</v>
      </c>
      <c r="DP504" s="238">
        <f t="shared" si="1227"/>
        <v>0</v>
      </c>
      <c r="DQ504" s="238">
        <f t="shared" si="1228"/>
        <v>0</v>
      </c>
      <c r="DR504" s="238">
        <f t="shared" si="1229"/>
        <v>0</v>
      </c>
      <c r="DS504" s="238">
        <f t="shared" si="1230"/>
        <v>0</v>
      </c>
      <c r="DT504" s="238">
        <f t="shared" si="1231"/>
        <v>0</v>
      </c>
      <c r="DU504" s="238">
        <f t="shared" si="1232"/>
        <v>0</v>
      </c>
      <c r="DV504" s="238">
        <f t="shared" si="1233"/>
        <v>0</v>
      </c>
      <c r="DW504" s="238">
        <f t="shared" si="1234"/>
        <v>0</v>
      </c>
      <c r="DX504" s="238">
        <f t="shared" si="1235"/>
        <v>0</v>
      </c>
      <c r="DY504" s="238">
        <f t="shared" si="1236"/>
        <v>0</v>
      </c>
      <c r="DZ504" s="238">
        <f t="shared" si="1237"/>
        <v>0</v>
      </c>
      <c r="EA504" s="238">
        <f t="shared" si="1238"/>
        <v>0</v>
      </c>
      <c r="EB504" s="238">
        <f t="shared" si="1239"/>
        <v>0</v>
      </c>
      <c r="EC504" s="238">
        <f t="shared" si="1240"/>
        <v>0</v>
      </c>
      <c r="ED504" s="238">
        <f t="shared" si="1241"/>
        <v>0</v>
      </c>
      <c r="EE504" s="238">
        <f t="shared" si="1242"/>
        <v>0</v>
      </c>
      <c r="EF504" s="238">
        <f t="shared" si="1243"/>
        <v>0</v>
      </c>
      <c r="EG504" s="238">
        <f t="shared" si="1244"/>
        <v>0</v>
      </c>
      <c r="EH504" s="238">
        <f t="shared" si="1245"/>
        <v>0</v>
      </c>
      <c r="EI504" s="238">
        <f t="shared" si="1246"/>
        <v>0</v>
      </c>
      <c r="EJ504" s="238">
        <f t="shared" si="1247"/>
        <v>0</v>
      </c>
      <c r="EK504" s="238">
        <f t="shared" si="1248"/>
        <v>0</v>
      </c>
      <c r="EL504" s="238">
        <f t="shared" si="1249"/>
        <v>0</v>
      </c>
      <c r="EM504" s="238">
        <f t="shared" si="1250"/>
        <v>0</v>
      </c>
      <c r="EN504" s="238">
        <f t="shared" si="1251"/>
        <v>0</v>
      </c>
      <c r="EO504" s="238">
        <f t="shared" si="1252"/>
        <v>0</v>
      </c>
      <c r="EP504" s="238">
        <f t="shared" si="1253"/>
        <v>0</v>
      </c>
      <c r="EQ504" s="238">
        <f t="shared" si="1254"/>
        <v>0</v>
      </c>
      <c r="ER504" s="238">
        <f t="shared" si="1255"/>
        <v>0</v>
      </c>
      <c r="ES504" s="238">
        <f t="shared" si="1256"/>
        <v>0</v>
      </c>
      <c r="ET504" s="238">
        <f t="shared" si="1257"/>
        <v>0</v>
      </c>
      <c r="EU504" s="238">
        <f t="shared" si="1258"/>
        <v>0</v>
      </c>
      <c r="EV504" s="238">
        <f t="shared" si="1259"/>
        <v>0</v>
      </c>
      <c r="EW504" s="238">
        <f t="shared" si="1260"/>
        <v>0</v>
      </c>
      <c r="EX504" s="238">
        <f t="shared" si="1261"/>
        <v>0</v>
      </c>
      <c r="EY504" s="238">
        <f t="shared" si="1262"/>
        <v>0</v>
      </c>
      <c r="EZ504" s="238">
        <f t="shared" si="1263"/>
        <v>0</v>
      </c>
      <c r="FA504" s="238">
        <f t="shared" si="1264"/>
        <v>0</v>
      </c>
      <c r="FB504" s="238">
        <f t="shared" si="1265"/>
        <v>0</v>
      </c>
      <c r="FC504" s="238">
        <f t="shared" si="1266"/>
        <v>0</v>
      </c>
      <c r="FD504" s="238">
        <f t="shared" si="1267"/>
        <v>0</v>
      </c>
      <c r="FE504" s="238">
        <f t="shared" si="1268"/>
        <v>0</v>
      </c>
      <c r="FF504" s="238">
        <f t="shared" si="1269"/>
        <v>0</v>
      </c>
      <c r="FG504" s="238">
        <f t="shared" si="1270"/>
        <v>0</v>
      </c>
      <c r="FH504" s="238">
        <f t="shared" si="1271"/>
        <v>0</v>
      </c>
      <c r="FI504" s="238">
        <f t="shared" si="1272"/>
        <v>0</v>
      </c>
      <c r="FJ504" s="238">
        <f t="shared" si="1273"/>
        <v>0</v>
      </c>
      <c r="FK504" s="238">
        <f t="shared" si="1274"/>
        <v>0</v>
      </c>
      <c r="FL504" s="238">
        <f t="shared" si="1275"/>
        <v>0</v>
      </c>
      <c r="FM504" s="238">
        <f t="shared" si="1276"/>
        <v>0</v>
      </c>
      <c r="FN504" s="238">
        <f t="shared" si="1277"/>
        <v>0</v>
      </c>
      <c r="FO504" s="238">
        <f t="shared" si="1278"/>
        <v>0</v>
      </c>
      <c r="FP504" s="238">
        <f t="shared" si="1279"/>
        <v>0</v>
      </c>
      <c r="FQ504" s="238">
        <f t="shared" si="1280"/>
        <v>0</v>
      </c>
      <c r="FR504" s="238">
        <f t="shared" si="1281"/>
        <v>0</v>
      </c>
      <c r="FS504" s="238">
        <f t="shared" si="1282"/>
        <v>0</v>
      </c>
      <c r="FT504" s="238">
        <f t="shared" si="1283"/>
        <v>0</v>
      </c>
      <c r="FU504" s="238">
        <f t="shared" si="1284"/>
        <v>0</v>
      </c>
      <c r="FV504" s="238">
        <f t="shared" si="1285"/>
        <v>0</v>
      </c>
      <c r="FW504" s="238">
        <f t="shared" si="1286"/>
        <v>0</v>
      </c>
      <c r="FX504" s="238">
        <f t="shared" si="1287"/>
        <v>0</v>
      </c>
      <c r="FY504" s="238">
        <f t="shared" si="1288"/>
        <v>0</v>
      </c>
      <c r="FZ504" s="238">
        <f t="shared" si="1289"/>
        <v>0</v>
      </c>
      <c r="GA504" s="238">
        <f t="shared" si="1290"/>
        <v>0</v>
      </c>
      <c r="GB504" s="238">
        <f t="shared" si="1291"/>
        <v>0</v>
      </c>
      <c r="GC504" s="238">
        <f t="shared" si="1292"/>
        <v>0</v>
      </c>
      <c r="GD504" s="238">
        <f t="shared" si="1293"/>
        <v>0</v>
      </c>
      <c r="GE504" s="238">
        <f t="shared" si="1294"/>
        <v>0</v>
      </c>
      <c r="GF504" s="238">
        <f t="shared" si="1295"/>
        <v>0</v>
      </c>
      <c r="GG504" s="238">
        <f t="shared" si="1296"/>
        <v>0</v>
      </c>
      <c r="GH504" s="238">
        <f t="shared" si="1297"/>
        <v>0</v>
      </c>
      <c r="GI504" s="238">
        <f t="shared" si="1298"/>
        <v>0</v>
      </c>
      <c r="GJ504" s="238">
        <f t="shared" si="1299"/>
        <v>0</v>
      </c>
      <c r="GK504" s="238">
        <f t="shared" si="1300"/>
        <v>0</v>
      </c>
      <c r="GL504" s="238">
        <f t="shared" si="1301"/>
        <v>0</v>
      </c>
      <c r="GM504" s="238">
        <f t="shared" si="1302"/>
        <v>0</v>
      </c>
      <c r="GN504" s="238">
        <f t="shared" si="1303"/>
        <v>0</v>
      </c>
      <c r="GO504" s="238">
        <f t="shared" si="1304"/>
        <v>0</v>
      </c>
      <c r="GP504" s="238">
        <f t="shared" si="1305"/>
        <v>0</v>
      </c>
      <c r="GQ504" s="238">
        <f t="shared" si="1306"/>
        <v>0</v>
      </c>
      <c r="GR504" s="238">
        <f t="shared" si="1307"/>
        <v>0</v>
      </c>
      <c r="GS504" s="238">
        <f t="shared" si="1308"/>
        <v>0</v>
      </c>
      <c r="GT504" s="238">
        <f t="shared" si="1309"/>
        <v>0</v>
      </c>
      <c r="GU504" s="238">
        <f t="shared" si="1310"/>
        <v>0</v>
      </c>
      <c r="GV504" s="238">
        <f t="shared" si="1311"/>
        <v>0</v>
      </c>
      <c r="GW504" s="238">
        <f t="shared" si="1312"/>
        <v>0</v>
      </c>
      <c r="GX504" s="238">
        <f t="shared" si="1313"/>
        <v>0</v>
      </c>
      <c r="GY504" s="238">
        <f t="shared" si="1314"/>
        <v>0</v>
      </c>
      <c r="GZ504" s="238">
        <f t="shared" si="1315"/>
        <v>0</v>
      </c>
      <c r="HA504" s="238">
        <f t="shared" si="1316"/>
        <v>0</v>
      </c>
      <c r="HB504" s="238">
        <f t="shared" si="1317"/>
        <v>0</v>
      </c>
      <c r="HC504" s="238">
        <f t="shared" si="1318"/>
        <v>0</v>
      </c>
      <c r="HD504" s="238">
        <f t="shared" si="1319"/>
        <v>0</v>
      </c>
      <c r="HE504" s="238">
        <f t="shared" si="1320"/>
        <v>0</v>
      </c>
      <c r="HF504" s="238">
        <f t="shared" si="1321"/>
        <v>0</v>
      </c>
      <c r="HG504" s="238">
        <f t="shared" si="1322"/>
        <v>0</v>
      </c>
      <c r="HH504" s="238">
        <f t="shared" si="1323"/>
        <v>0</v>
      </c>
      <c r="HI504" s="238">
        <f t="shared" si="1324"/>
        <v>0</v>
      </c>
      <c r="HJ504" s="238">
        <f t="shared" si="1325"/>
        <v>0</v>
      </c>
      <c r="HK504" s="238">
        <f t="shared" si="1326"/>
        <v>0</v>
      </c>
      <c r="HL504" s="238">
        <f t="shared" si="1327"/>
        <v>0</v>
      </c>
      <c r="HM504" s="238">
        <f t="shared" si="1328"/>
        <v>0</v>
      </c>
      <c r="HN504" s="238">
        <f t="shared" si="1329"/>
        <v>0</v>
      </c>
      <c r="HO504" s="238">
        <f t="shared" si="1330"/>
        <v>0</v>
      </c>
      <c r="HP504" s="238">
        <f t="shared" si="1331"/>
        <v>0</v>
      </c>
      <c r="HQ504" s="238">
        <f t="shared" si="1332"/>
        <v>0</v>
      </c>
      <c r="HR504" s="238">
        <f t="shared" si="1333"/>
        <v>0</v>
      </c>
      <c r="HS504" s="238">
        <f t="shared" si="1334"/>
        <v>0</v>
      </c>
      <c r="HT504" s="238">
        <f t="shared" si="1335"/>
        <v>0</v>
      </c>
      <c r="HU504" s="238">
        <f t="shared" si="1336"/>
        <v>0</v>
      </c>
      <c r="HV504" s="238">
        <f t="shared" si="1337"/>
        <v>0</v>
      </c>
      <c r="HW504" s="238">
        <f t="shared" si="1338"/>
        <v>0</v>
      </c>
      <c r="HX504" s="238">
        <f t="shared" si="1339"/>
        <v>0</v>
      </c>
      <c r="HY504" s="238">
        <f t="shared" si="1340"/>
        <v>0</v>
      </c>
      <c r="HZ504" s="238">
        <f t="shared" si="1341"/>
        <v>0</v>
      </c>
      <c r="IA504" s="238">
        <f t="shared" si="1342"/>
        <v>0</v>
      </c>
      <c r="IB504" s="238">
        <f t="shared" si="1343"/>
        <v>0</v>
      </c>
      <c r="IC504" s="238">
        <f t="shared" si="1344"/>
        <v>0</v>
      </c>
      <c r="ID504" s="238">
        <f t="shared" si="1345"/>
        <v>0</v>
      </c>
      <c r="IE504" s="238">
        <f t="shared" si="1346"/>
        <v>0</v>
      </c>
      <c r="IF504" s="238">
        <f t="shared" si="1347"/>
        <v>0</v>
      </c>
      <c r="IG504" s="238">
        <f t="shared" si="1348"/>
        <v>0</v>
      </c>
      <c r="IH504" s="238">
        <f t="shared" si="1349"/>
        <v>0</v>
      </c>
      <c r="II504" s="238">
        <f t="shared" si="1350"/>
        <v>0</v>
      </c>
      <c r="IJ504" s="238">
        <f t="shared" si="1351"/>
        <v>0</v>
      </c>
      <c r="IK504" s="238">
        <f t="shared" si="1352"/>
        <v>0</v>
      </c>
      <c r="IL504" s="238">
        <f t="shared" si="1353"/>
        <v>0</v>
      </c>
      <c r="IM504" s="238">
        <f t="shared" si="1354"/>
        <v>0</v>
      </c>
      <c r="IN504" s="238">
        <f t="shared" si="1355"/>
        <v>0</v>
      </c>
      <c r="IO504" s="238">
        <f t="shared" si="1356"/>
        <v>0</v>
      </c>
      <c r="IP504" s="238">
        <f t="shared" si="1357"/>
        <v>0</v>
      </c>
      <c r="IQ504" s="238">
        <f t="shared" si="1358"/>
        <v>0</v>
      </c>
      <c r="IR504" s="238">
        <f t="shared" si="1359"/>
        <v>0</v>
      </c>
      <c r="IS504" s="238">
        <f t="shared" si="1360"/>
        <v>0</v>
      </c>
      <c r="IT504" s="238">
        <f t="shared" si="1361"/>
        <v>0</v>
      </c>
      <c r="IU504" s="238">
        <f t="shared" si="1362"/>
        <v>0</v>
      </c>
      <c r="IV504" s="238">
        <f t="shared" si="1363"/>
        <v>0</v>
      </c>
      <c r="IW504" s="238">
        <f t="shared" si="1364"/>
        <v>0</v>
      </c>
      <c r="IX504" s="238">
        <f t="shared" si="1365"/>
        <v>0</v>
      </c>
      <c r="IY504" s="238">
        <f t="shared" si="1366"/>
        <v>0</v>
      </c>
      <c r="IZ504" s="238">
        <f t="shared" si="1367"/>
        <v>0</v>
      </c>
      <c r="JA504" s="238">
        <f t="shared" si="1368"/>
        <v>0</v>
      </c>
      <c r="JB504" s="238">
        <f t="shared" si="1369"/>
        <v>0</v>
      </c>
    </row>
    <row r="505" spans="2:262">
      <c r="B505" s="248">
        <v>144</v>
      </c>
      <c r="C505" s="247">
        <f t="shared" si="1370"/>
        <v>2.8125000000000021E-3</v>
      </c>
      <c r="D505" s="244">
        <f t="shared" ca="1" si="1113"/>
        <v>11.658987898793713</v>
      </c>
      <c r="E505" s="243">
        <f ca="1">ET361</f>
        <v>-0.3410121012062875</v>
      </c>
      <c r="F505" s="242">
        <v>144</v>
      </c>
      <c r="G505" s="238">
        <f t="shared" si="1114"/>
        <v>0</v>
      </c>
      <c r="H505" s="238">
        <f t="shared" si="1115"/>
        <v>0</v>
      </c>
      <c r="I505" s="238">
        <f t="shared" si="1116"/>
        <v>0</v>
      </c>
      <c r="J505" s="238">
        <f t="shared" si="1117"/>
        <v>0</v>
      </c>
      <c r="K505" s="238">
        <f t="shared" si="1118"/>
        <v>0</v>
      </c>
      <c r="L505" s="238">
        <f t="shared" si="1119"/>
        <v>0</v>
      </c>
      <c r="M505" s="238">
        <f t="shared" si="1120"/>
        <v>0</v>
      </c>
      <c r="N505" s="238">
        <f t="shared" si="1121"/>
        <v>0</v>
      </c>
      <c r="O505" s="238">
        <f t="shared" si="1122"/>
        <v>0</v>
      </c>
      <c r="P505" s="238">
        <f t="shared" si="1123"/>
        <v>0</v>
      </c>
      <c r="Q505" s="238">
        <f t="shared" si="1124"/>
        <v>0</v>
      </c>
      <c r="R505" s="238">
        <f t="shared" si="1125"/>
        <v>0</v>
      </c>
      <c r="S505" s="238">
        <f t="shared" si="1126"/>
        <v>0</v>
      </c>
      <c r="T505" s="238">
        <f t="shared" si="1127"/>
        <v>0</v>
      </c>
      <c r="U505" s="239">
        <f t="shared" si="1128"/>
        <v>0</v>
      </c>
      <c r="V505" s="238">
        <f t="shared" si="1129"/>
        <v>0</v>
      </c>
      <c r="W505" s="238">
        <f t="shared" si="1130"/>
        <v>0</v>
      </c>
      <c r="X505" s="238">
        <f t="shared" si="1131"/>
        <v>0</v>
      </c>
      <c r="Y505" s="238">
        <f t="shared" si="1132"/>
        <v>0</v>
      </c>
      <c r="Z505" s="238">
        <f t="shared" si="1133"/>
        <v>0</v>
      </c>
      <c r="AA505" s="238">
        <f t="shared" si="1134"/>
        <v>0</v>
      </c>
      <c r="AB505" s="238">
        <f t="shared" si="1135"/>
        <v>0</v>
      </c>
      <c r="AC505" s="238">
        <f t="shared" si="1136"/>
        <v>0</v>
      </c>
      <c r="AD505" s="238">
        <f t="shared" si="1137"/>
        <v>0</v>
      </c>
      <c r="AE505" s="238">
        <f t="shared" si="1138"/>
        <v>0</v>
      </c>
      <c r="AF505" s="238">
        <f t="shared" si="1139"/>
        <v>0</v>
      </c>
      <c r="AG505" s="238">
        <f t="shared" si="1140"/>
        <v>0</v>
      </c>
      <c r="AH505" s="238">
        <f t="shared" si="1141"/>
        <v>0</v>
      </c>
      <c r="AI505" s="238">
        <f t="shared" si="1142"/>
        <v>0</v>
      </c>
      <c r="AJ505" s="238">
        <f t="shared" si="1143"/>
        <v>0</v>
      </c>
      <c r="AK505" s="238">
        <f t="shared" si="1144"/>
        <v>0</v>
      </c>
      <c r="AL505" s="238">
        <f t="shared" si="1145"/>
        <v>0</v>
      </c>
      <c r="AM505" s="238">
        <f t="shared" si="1146"/>
        <v>0</v>
      </c>
      <c r="AN505" s="238">
        <f t="shared" si="1147"/>
        <v>0</v>
      </c>
      <c r="AO505" s="238">
        <f t="shared" si="1148"/>
        <v>0</v>
      </c>
      <c r="AP505" s="238">
        <f t="shared" si="1149"/>
        <v>0</v>
      </c>
      <c r="AQ505" s="238">
        <f t="shared" si="1150"/>
        <v>0</v>
      </c>
      <c r="AR505" s="238">
        <f t="shared" si="1151"/>
        <v>0</v>
      </c>
      <c r="AS505" s="238">
        <f t="shared" si="1152"/>
        <v>0</v>
      </c>
      <c r="AT505" s="238">
        <f t="shared" si="1153"/>
        <v>0</v>
      </c>
      <c r="AU505" s="238">
        <f t="shared" si="1154"/>
        <v>0</v>
      </c>
      <c r="AV505" s="238">
        <f t="shared" si="1155"/>
        <v>0</v>
      </c>
      <c r="AW505" s="238">
        <f t="shared" si="1156"/>
        <v>0</v>
      </c>
      <c r="AX505" s="238">
        <f t="shared" si="1157"/>
        <v>0</v>
      </c>
      <c r="AY505" s="238">
        <f t="shared" si="1158"/>
        <v>0</v>
      </c>
      <c r="AZ505" s="238">
        <f t="shared" si="1159"/>
        <v>0</v>
      </c>
      <c r="BA505" s="238">
        <f t="shared" si="1160"/>
        <v>0</v>
      </c>
      <c r="BB505" s="238">
        <f t="shared" si="1161"/>
        <v>0</v>
      </c>
      <c r="BC505" s="238">
        <f t="shared" si="1162"/>
        <v>0</v>
      </c>
      <c r="BD505" s="238">
        <f t="shared" si="1163"/>
        <v>0</v>
      </c>
      <c r="BE505" s="238">
        <f t="shared" si="1164"/>
        <v>0</v>
      </c>
      <c r="BF505" s="238">
        <f t="shared" si="1165"/>
        <v>0</v>
      </c>
      <c r="BG505" s="238">
        <f t="shared" si="1166"/>
        <v>0</v>
      </c>
      <c r="BH505" s="238">
        <f t="shared" si="1167"/>
        <v>0</v>
      </c>
      <c r="BI505" s="238">
        <f t="shared" si="1168"/>
        <v>0</v>
      </c>
      <c r="BJ505" s="238">
        <f t="shared" si="1169"/>
        <v>0</v>
      </c>
      <c r="BK505" s="238">
        <f t="shared" si="1170"/>
        <v>0</v>
      </c>
      <c r="BL505" s="238">
        <f t="shared" si="1171"/>
        <v>0</v>
      </c>
      <c r="BM505" s="238">
        <f t="shared" si="1172"/>
        <v>0</v>
      </c>
      <c r="BN505" s="238">
        <f t="shared" si="1173"/>
        <v>0</v>
      </c>
      <c r="BO505" s="238">
        <f t="shared" si="1174"/>
        <v>0</v>
      </c>
      <c r="BP505" s="238">
        <f t="shared" si="1175"/>
        <v>0</v>
      </c>
      <c r="BQ505" s="238">
        <f t="shared" si="1176"/>
        <v>0</v>
      </c>
      <c r="BR505" s="238">
        <f t="shared" si="1177"/>
        <v>0</v>
      </c>
      <c r="BS505" s="238">
        <f t="shared" si="1178"/>
        <v>0</v>
      </c>
      <c r="BT505" s="238">
        <f t="shared" si="1179"/>
        <v>0</v>
      </c>
      <c r="BU505" s="238">
        <f t="shared" si="1180"/>
        <v>0</v>
      </c>
      <c r="BV505" s="238">
        <f t="shared" si="1181"/>
        <v>0</v>
      </c>
      <c r="BW505" s="238">
        <f t="shared" si="1182"/>
        <v>0</v>
      </c>
      <c r="BX505" s="238">
        <f t="shared" si="1183"/>
        <v>0</v>
      </c>
      <c r="BY505" s="238">
        <f t="shared" si="1184"/>
        <v>0</v>
      </c>
      <c r="BZ505" s="238">
        <f t="shared" si="1185"/>
        <v>0</v>
      </c>
      <c r="CA505" s="238">
        <f t="shared" si="1186"/>
        <v>0</v>
      </c>
      <c r="CB505" s="238">
        <f t="shared" si="1187"/>
        <v>0</v>
      </c>
      <c r="CC505" s="238">
        <f t="shared" si="1188"/>
        <v>0</v>
      </c>
      <c r="CD505" s="238">
        <f t="shared" si="1189"/>
        <v>0</v>
      </c>
      <c r="CE505" s="238">
        <f t="shared" si="1190"/>
        <v>0</v>
      </c>
      <c r="CF505" s="238">
        <f t="shared" si="1191"/>
        <v>0</v>
      </c>
      <c r="CG505" s="238">
        <f t="shared" si="1192"/>
        <v>0</v>
      </c>
      <c r="CH505" s="238">
        <f t="shared" si="1193"/>
        <v>0</v>
      </c>
      <c r="CI505" s="238">
        <f t="shared" si="1194"/>
        <v>0</v>
      </c>
      <c r="CJ505" s="238">
        <f t="shared" si="1195"/>
        <v>0</v>
      </c>
      <c r="CK505" s="238">
        <f t="shared" si="1196"/>
        <v>0</v>
      </c>
      <c r="CL505" s="238">
        <f t="shared" si="1197"/>
        <v>0</v>
      </c>
      <c r="CM505" s="238">
        <f t="shared" si="1198"/>
        <v>0</v>
      </c>
      <c r="CN505" s="238">
        <f t="shared" si="1199"/>
        <v>0</v>
      </c>
      <c r="CO505" s="238">
        <f t="shared" si="1200"/>
        <v>0</v>
      </c>
      <c r="CP505" s="238">
        <f t="shared" si="1201"/>
        <v>0</v>
      </c>
      <c r="CQ505" s="238">
        <f t="shared" si="1202"/>
        <v>0</v>
      </c>
      <c r="CR505" s="238">
        <f t="shared" si="1203"/>
        <v>0</v>
      </c>
      <c r="CS505" s="238">
        <f t="shared" si="1204"/>
        <v>0</v>
      </c>
      <c r="CT505" s="238">
        <f t="shared" si="1205"/>
        <v>0</v>
      </c>
      <c r="CU505" s="238">
        <f t="shared" si="1206"/>
        <v>0</v>
      </c>
      <c r="CV505" s="238">
        <f t="shared" si="1207"/>
        <v>0</v>
      </c>
      <c r="CW505" s="238">
        <f t="shared" si="1208"/>
        <v>0</v>
      </c>
      <c r="CX505" s="238">
        <f t="shared" si="1209"/>
        <v>0</v>
      </c>
      <c r="CY505" s="238">
        <f t="shared" si="1210"/>
        <v>0</v>
      </c>
      <c r="CZ505" s="238">
        <f t="shared" si="1211"/>
        <v>0</v>
      </c>
      <c r="DA505" s="238">
        <f t="shared" si="1212"/>
        <v>0</v>
      </c>
      <c r="DB505" s="238">
        <f t="shared" si="1213"/>
        <v>0</v>
      </c>
      <c r="DC505" s="238">
        <f t="shared" si="1214"/>
        <v>0</v>
      </c>
      <c r="DD505" s="238">
        <f t="shared" si="1215"/>
        <v>0</v>
      </c>
      <c r="DE505" s="238">
        <f t="shared" si="1216"/>
        <v>0</v>
      </c>
      <c r="DF505" s="238">
        <f t="shared" si="1217"/>
        <v>0</v>
      </c>
      <c r="DG505" s="238">
        <f t="shared" si="1218"/>
        <v>0</v>
      </c>
      <c r="DH505" s="238">
        <f t="shared" si="1219"/>
        <v>0</v>
      </c>
      <c r="DI505" s="238">
        <f t="shared" si="1220"/>
        <v>0</v>
      </c>
      <c r="DJ505" s="238">
        <f t="shared" si="1221"/>
        <v>0</v>
      </c>
      <c r="DK505" s="238">
        <f t="shared" si="1222"/>
        <v>0</v>
      </c>
      <c r="DL505" s="238">
        <f t="shared" si="1223"/>
        <v>0</v>
      </c>
      <c r="DM505" s="238">
        <f t="shared" si="1224"/>
        <v>0</v>
      </c>
      <c r="DN505" s="238">
        <f t="shared" si="1225"/>
        <v>0</v>
      </c>
      <c r="DO505" s="238">
        <f t="shared" si="1226"/>
        <v>0</v>
      </c>
      <c r="DP505" s="238">
        <f t="shared" si="1227"/>
        <v>0</v>
      </c>
      <c r="DQ505" s="238">
        <f t="shared" si="1228"/>
        <v>0</v>
      </c>
      <c r="DR505" s="238">
        <f t="shared" si="1229"/>
        <v>0</v>
      </c>
      <c r="DS505" s="238">
        <f t="shared" si="1230"/>
        <v>0</v>
      </c>
      <c r="DT505" s="238">
        <f t="shared" si="1231"/>
        <v>0</v>
      </c>
      <c r="DU505" s="238">
        <f t="shared" si="1232"/>
        <v>0</v>
      </c>
      <c r="DV505" s="238">
        <f t="shared" si="1233"/>
        <v>0</v>
      </c>
      <c r="DW505" s="238">
        <f t="shared" si="1234"/>
        <v>0</v>
      </c>
      <c r="DX505" s="238">
        <f t="shared" si="1235"/>
        <v>0</v>
      </c>
      <c r="DY505" s="238">
        <f t="shared" si="1236"/>
        <v>0</v>
      </c>
      <c r="DZ505" s="238">
        <f t="shared" si="1237"/>
        <v>0</v>
      </c>
      <c r="EA505" s="238">
        <f t="shared" si="1238"/>
        <v>0</v>
      </c>
      <c r="EB505" s="238">
        <f t="shared" si="1239"/>
        <v>0</v>
      </c>
      <c r="EC505" s="238">
        <f t="shared" si="1240"/>
        <v>0</v>
      </c>
      <c r="ED505" s="238">
        <f t="shared" si="1241"/>
        <v>0</v>
      </c>
      <c r="EE505" s="238">
        <f t="shared" si="1242"/>
        <v>0</v>
      </c>
      <c r="EF505" s="238">
        <f t="shared" si="1243"/>
        <v>0</v>
      </c>
      <c r="EG505" s="238">
        <f t="shared" si="1244"/>
        <v>0</v>
      </c>
      <c r="EH505" s="238">
        <f t="shared" si="1245"/>
        <v>0</v>
      </c>
      <c r="EI505" s="238">
        <f t="shared" si="1246"/>
        <v>0</v>
      </c>
      <c r="EJ505" s="238">
        <f t="shared" si="1247"/>
        <v>0</v>
      </c>
      <c r="EK505" s="238">
        <f t="shared" si="1248"/>
        <v>0</v>
      </c>
      <c r="EL505" s="238">
        <f t="shared" si="1249"/>
        <v>0</v>
      </c>
      <c r="EM505" s="238">
        <f t="shared" si="1250"/>
        <v>0</v>
      </c>
      <c r="EN505" s="238">
        <f t="shared" si="1251"/>
        <v>0</v>
      </c>
      <c r="EO505" s="238">
        <f t="shared" si="1252"/>
        <v>0</v>
      </c>
      <c r="EP505" s="238">
        <f t="shared" si="1253"/>
        <v>0</v>
      </c>
      <c r="EQ505" s="238">
        <f t="shared" si="1254"/>
        <v>0</v>
      </c>
      <c r="ER505" s="238">
        <f t="shared" si="1255"/>
        <v>0</v>
      </c>
      <c r="ES505" s="238">
        <f t="shared" si="1256"/>
        <v>0</v>
      </c>
      <c r="ET505" s="238">
        <f t="shared" si="1257"/>
        <v>0</v>
      </c>
      <c r="EU505" s="238">
        <f t="shared" si="1258"/>
        <v>0</v>
      </c>
      <c r="EV505" s="238">
        <f t="shared" si="1259"/>
        <v>0</v>
      </c>
      <c r="EW505" s="238">
        <f t="shared" si="1260"/>
        <v>0</v>
      </c>
      <c r="EX505" s="238">
        <f t="shared" si="1261"/>
        <v>0</v>
      </c>
      <c r="EY505" s="238">
        <f t="shared" si="1262"/>
        <v>0</v>
      </c>
      <c r="EZ505" s="238">
        <f t="shared" si="1263"/>
        <v>0</v>
      </c>
      <c r="FA505" s="238">
        <f t="shared" si="1264"/>
        <v>0</v>
      </c>
      <c r="FB505" s="238">
        <f t="shared" si="1265"/>
        <v>0</v>
      </c>
      <c r="FC505" s="238">
        <f t="shared" si="1266"/>
        <v>0</v>
      </c>
      <c r="FD505" s="238">
        <f t="shared" si="1267"/>
        <v>0</v>
      </c>
      <c r="FE505" s="238">
        <f t="shared" si="1268"/>
        <v>0</v>
      </c>
      <c r="FF505" s="238">
        <f t="shared" si="1269"/>
        <v>0</v>
      </c>
      <c r="FG505" s="238">
        <f t="shared" si="1270"/>
        <v>0</v>
      </c>
      <c r="FH505" s="238">
        <f t="shared" si="1271"/>
        <v>0</v>
      </c>
      <c r="FI505" s="238">
        <f t="shared" si="1272"/>
        <v>0</v>
      </c>
      <c r="FJ505" s="238">
        <f t="shared" si="1273"/>
        <v>0</v>
      </c>
      <c r="FK505" s="238">
        <f t="shared" si="1274"/>
        <v>0</v>
      </c>
      <c r="FL505" s="238">
        <f t="shared" si="1275"/>
        <v>0</v>
      </c>
      <c r="FM505" s="238">
        <f t="shared" si="1276"/>
        <v>0</v>
      </c>
      <c r="FN505" s="238">
        <f t="shared" si="1277"/>
        <v>0</v>
      </c>
      <c r="FO505" s="238">
        <f t="shared" si="1278"/>
        <v>0</v>
      </c>
      <c r="FP505" s="238">
        <f t="shared" si="1279"/>
        <v>0</v>
      </c>
      <c r="FQ505" s="238">
        <f t="shared" si="1280"/>
        <v>0</v>
      </c>
      <c r="FR505" s="238">
        <f t="shared" si="1281"/>
        <v>0</v>
      </c>
      <c r="FS505" s="238">
        <f t="shared" si="1282"/>
        <v>0</v>
      </c>
      <c r="FT505" s="238">
        <f t="shared" si="1283"/>
        <v>0</v>
      </c>
      <c r="FU505" s="238">
        <f t="shared" si="1284"/>
        <v>0</v>
      </c>
      <c r="FV505" s="238">
        <f t="shared" si="1285"/>
        <v>0</v>
      </c>
      <c r="FW505" s="238">
        <f t="shared" si="1286"/>
        <v>0</v>
      </c>
      <c r="FX505" s="238">
        <f t="shared" si="1287"/>
        <v>0</v>
      </c>
      <c r="FY505" s="238">
        <f t="shared" si="1288"/>
        <v>0</v>
      </c>
      <c r="FZ505" s="238">
        <f t="shared" si="1289"/>
        <v>0</v>
      </c>
      <c r="GA505" s="238">
        <f t="shared" si="1290"/>
        <v>0</v>
      </c>
      <c r="GB505" s="238">
        <f t="shared" si="1291"/>
        <v>0</v>
      </c>
      <c r="GC505" s="238">
        <f t="shared" si="1292"/>
        <v>0</v>
      </c>
      <c r="GD505" s="238">
        <f t="shared" si="1293"/>
        <v>0</v>
      </c>
      <c r="GE505" s="238">
        <f t="shared" si="1294"/>
        <v>0</v>
      </c>
      <c r="GF505" s="238">
        <f t="shared" si="1295"/>
        <v>0</v>
      </c>
      <c r="GG505" s="238">
        <f t="shared" si="1296"/>
        <v>0</v>
      </c>
      <c r="GH505" s="238">
        <f t="shared" si="1297"/>
        <v>0</v>
      </c>
      <c r="GI505" s="238">
        <f t="shared" si="1298"/>
        <v>0</v>
      </c>
      <c r="GJ505" s="238">
        <f t="shared" si="1299"/>
        <v>0</v>
      </c>
      <c r="GK505" s="238">
        <f t="shared" si="1300"/>
        <v>0</v>
      </c>
      <c r="GL505" s="238">
        <f t="shared" si="1301"/>
        <v>0</v>
      </c>
      <c r="GM505" s="238">
        <f t="shared" si="1302"/>
        <v>0</v>
      </c>
      <c r="GN505" s="238">
        <f t="shared" si="1303"/>
        <v>0</v>
      </c>
      <c r="GO505" s="238">
        <f t="shared" si="1304"/>
        <v>0</v>
      </c>
      <c r="GP505" s="238">
        <f t="shared" si="1305"/>
        <v>0</v>
      </c>
      <c r="GQ505" s="238">
        <f t="shared" si="1306"/>
        <v>0</v>
      </c>
      <c r="GR505" s="238">
        <f t="shared" si="1307"/>
        <v>0</v>
      </c>
      <c r="GS505" s="238">
        <f t="shared" si="1308"/>
        <v>0</v>
      </c>
      <c r="GT505" s="238">
        <f t="shared" si="1309"/>
        <v>0</v>
      </c>
      <c r="GU505" s="238">
        <f t="shared" si="1310"/>
        <v>0</v>
      </c>
      <c r="GV505" s="238">
        <f t="shared" si="1311"/>
        <v>0</v>
      </c>
      <c r="GW505" s="238">
        <f t="shared" si="1312"/>
        <v>0</v>
      </c>
      <c r="GX505" s="238">
        <f t="shared" si="1313"/>
        <v>0</v>
      </c>
      <c r="GY505" s="238">
        <f t="shared" si="1314"/>
        <v>0</v>
      </c>
      <c r="GZ505" s="238">
        <f t="shared" si="1315"/>
        <v>0</v>
      </c>
      <c r="HA505" s="238">
        <f t="shared" si="1316"/>
        <v>0</v>
      </c>
      <c r="HB505" s="238">
        <f t="shared" si="1317"/>
        <v>0</v>
      </c>
      <c r="HC505" s="238">
        <f t="shared" si="1318"/>
        <v>0</v>
      </c>
      <c r="HD505" s="238">
        <f t="shared" si="1319"/>
        <v>0</v>
      </c>
      <c r="HE505" s="238">
        <f t="shared" si="1320"/>
        <v>0</v>
      </c>
      <c r="HF505" s="238">
        <f t="shared" si="1321"/>
        <v>0</v>
      </c>
      <c r="HG505" s="238">
        <f t="shared" si="1322"/>
        <v>0</v>
      </c>
      <c r="HH505" s="238">
        <f t="shared" si="1323"/>
        <v>0</v>
      </c>
      <c r="HI505" s="238">
        <f t="shared" si="1324"/>
        <v>0</v>
      </c>
      <c r="HJ505" s="238">
        <f t="shared" si="1325"/>
        <v>0</v>
      </c>
      <c r="HK505" s="238">
        <f t="shared" si="1326"/>
        <v>0</v>
      </c>
      <c r="HL505" s="238">
        <f t="shared" si="1327"/>
        <v>0</v>
      </c>
      <c r="HM505" s="238">
        <f t="shared" si="1328"/>
        <v>0</v>
      </c>
      <c r="HN505" s="238">
        <f t="shared" si="1329"/>
        <v>0</v>
      </c>
      <c r="HO505" s="238">
        <f t="shared" si="1330"/>
        <v>0</v>
      </c>
      <c r="HP505" s="238">
        <f t="shared" si="1331"/>
        <v>0</v>
      </c>
      <c r="HQ505" s="238">
        <f t="shared" si="1332"/>
        <v>0</v>
      </c>
      <c r="HR505" s="238">
        <f t="shared" si="1333"/>
        <v>0</v>
      </c>
      <c r="HS505" s="238">
        <f t="shared" si="1334"/>
        <v>0</v>
      </c>
      <c r="HT505" s="238">
        <f t="shared" si="1335"/>
        <v>0</v>
      </c>
      <c r="HU505" s="238">
        <f t="shared" si="1336"/>
        <v>0</v>
      </c>
      <c r="HV505" s="238">
        <f t="shared" si="1337"/>
        <v>0</v>
      </c>
      <c r="HW505" s="238">
        <f t="shared" si="1338"/>
        <v>0</v>
      </c>
      <c r="HX505" s="238">
        <f t="shared" si="1339"/>
        <v>0</v>
      </c>
      <c r="HY505" s="238">
        <f t="shared" si="1340"/>
        <v>0</v>
      </c>
      <c r="HZ505" s="238">
        <f t="shared" si="1341"/>
        <v>0</v>
      </c>
      <c r="IA505" s="238">
        <f t="shared" si="1342"/>
        <v>0</v>
      </c>
      <c r="IB505" s="238">
        <f t="shared" si="1343"/>
        <v>0</v>
      </c>
      <c r="IC505" s="238">
        <f t="shared" si="1344"/>
        <v>0</v>
      </c>
      <c r="ID505" s="238">
        <f t="shared" si="1345"/>
        <v>0</v>
      </c>
      <c r="IE505" s="238">
        <f t="shared" si="1346"/>
        <v>0</v>
      </c>
      <c r="IF505" s="238">
        <f t="shared" si="1347"/>
        <v>0</v>
      </c>
      <c r="IG505" s="238">
        <f t="shared" si="1348"/>
        <v>0</v>
      </c>
      <c r="IH505" s="238">
        <f t="shared" si="1349"/>
        <v>0</v>
      </c>
      <c r="II505" s="238">
        <f t="shared" si="1350"/>
        <v>0</v>
      </c>
      <c r="IJ505" s="238">
        <f t="shared" si="1351"/>
        <v>0</v>
      </c>
      <c r="IK505" s="238">
        <f t="shared" si="1352"/>
        <v>0</v>
      </c>
      <c r="IL505" s="238">
        <f t="shared" si="1353"/>
        <v>0</v>
      </c>
      <c r="IM505" s="238">
        <f t="shared" si="1354"/>
        <v>0</v>
      </c>
      <c r="IN505" s="238">
        <f t="shared" si="1355"/>
        <v>0</v>
      </c>
      <c r="IO505" s="238">
        <f t="shared" si="1356"/>
        <v>0</v>
      </c>
      <c r="IP505" s="238">
        <f t="shared" si="1357"/>
        <v>0</v>
      </c>
      <c r="IQ505" s="238">
        <f t="shared" si="1358"/>
        <v>0</v>
      </c>
      <c r="IR505" s="238">
        <f t="shared" si="1359"/>
        <v>0</v>
      </c>
      <c r="IS505" s="238">
        <f t="shared" si="1360"/>
        <v>0</v>
      </c>
      <c r="IT505" s="238">
        <f t="shared" si="1361"/>
        <v>0</v>
      </c>
      <c r="IU505" s="238">
        <f t="shared" si="1362"/>
        <v>0</v>
      </c>
      <c r="IV505" s="238">
        <f t="shared" si="1363"/>
        <v>0</v>
      </c>
      <c r="IW505" s="238">
        <f t="shared" si="1364"/>
        <v>0</v>
      </c>
      <c r="IX505" s="238">
        <f t="shared" si="1365"/>
        <v>0</v>
      </c>
      <c r="IY505" s="238">
        <f t="shared" si="1366"/>
        <v>0</v>
      </c>
      <c r="IZ505" s="238">
        <f t="shared" si="1367"/>
        <v>0</v>
      </c>
      <c r="JA505" s="238">
        <f t="shared" si="1368"/>
        <v>0</v>
      </c>
      <c r="JB505" s="238">
        <f t="shared" si="1369"/>
        <v>0</v>
      </c>
    </row>
    <row r="506" spans="2:262">
      <c r="B506" s="248">
        <v>145</v>
      </c>
      <c r="C506" s="247">
        <f t="shared" si="1370"/>
        <v>2.8320312500000021E-3</v>
      </c>
      <c r="D506" s="244">
        <f t="shared" ca="1" si="1113"/>
        <v>11.663995270976919</v>
      </c>
      <c r="E506" s="243">
        <f ca="1">EU361</f>
        <v>-0.33600472902308037</v>
      </c>
      <c r="F506" s="242">
        <v>145</v>
      </c>
      <c r="G506" s="238">
        <f t="shared" si="1114"/>
        <v>0</v>
      </c>
      <c r="H506" s="238">
        <f t="shared" si="1115"/>
        <v>0</v>
      </c>
      <c r="I506" s="238">
        <f t="shared" si="1116"/>
        <v>0</v>
      </c>
      <c r="J506" s="238">
        <f t="shared" si="1117"/>
        <v>0</v>
      </c>
      <c r="K506" s="238">
        <f t="shared" si="1118"/>
        <v>0</v>
      </c>
      <c r="L506" s="238">
        <f t="shared" si="1119"/>
        <v>0</v>
      </c>
      <c r="M506" s="238">
        <f t="shared" si="1120"/>
        <v>0</v>
      </c>
      <c r="N506" s="238">
        <f t="shared" si="1121"/>
        <v>0</v>
      </c>
      <c r="O506" s="238">
        <f t="shared" si="1122"/>
        <v>0</v>
      </c>
      <c r="P506" s="238">
        <f t="shared" si="1123"/>
        <v>0</v>
      </c>
      <c r="Q506" s="238">
        <f t="shared" si="1124"/>
        <v>0</v>
      </c>
      <c r="R506" s="238">
        <f t="shared" si="1125"/>
        <v>0</v>
      </c>
      <c r="S506" s="238">
        <f t="shared" si="1126"/>
        <v>0</v>
      </c>
      <c r="T506" s="238">
        <f t="shared" si="1127"/>
        <v>0</v>
      </c>
      <c r="U506" s="239">
        <f t="shared" si="1128"/>
        <v>0</v>
      </c>
      <c r="V506" s="238">
        <f t="shared" si="1129"/>
        <v>0</v>
      </c>
      <c r="W506" s="238">
        <f t="shared" si="1130"/>
        <v>0</v>
      </c>
      <c r="X506" s="238">
        <f t="shared" si="1131"/>
        <v>0</v>
      </c>
      <c r="Y506" s="238">
        <f t="shared" si="1132"/>
        <v>0</v>
      </c>
      <c r="Z506" s="238">
        <f t="shared" si="1133"/>
        <v>0</v>
      </c>
      <c r="AA506" s="238">
        <f t="shared" si="1134"/>
        <v>0</v>
      </c>
      <c r="AB506" s="238">
        <f t="shared" si="1135"/>
        <v>0</v>
      </c>
      <c r="AC506" s="238">
        <f t="shared" si="1136"/>
        <v>0</v>
      </c>
      <c r="AD506" s="238">
        <f t="shared" si="1137"/>
        <v>0</v>
      </c>
      <c r="AE506" s="238">
        <f t="shared" si="1138"/>
        <v>0</v>
      </c>
      <c r="AF506" s="238">
        <f t="shared" si="1139"/>
        <v>0</v>
      </c>
      <c r="AG506" s="238">
        <f t="shared" si="1140"/>
        <v>0</v>
      </c>
      <c r="AH506" s="238">
        <f t="shared" si="1141"/>
        <v>0</v>
      </c>
      <c r="AI506" s="238">
        <f t="shared" si="1142"/>
        <v>0</v>
      </c>
      <c r="AJ506" s="238">
        <f t="shared" si="1143"/>
        <v>0</v>
      </c>
      <c r="AK506" s="238">
        <f t="shared" si="1144"/>
        <v>0</v>
      </c>
      <c r="AL506" s="238">
        <f t="shared" si="1145"/>
        <v>0</v>
      </c>
      <c r="AM506" s="238">
        <f t="shared" si="1146"/>
        <v>0</v>
      </c>
      <c r="AN506" s="238">
        <f t="shared" si="1147"/>
        <v>0</v>
      </c>
      <c r="AO506" s="238">
        <f t="shared" si="1148"/>
        <v>0</v>
      </c>
      <c r="AP506" s="238">
        <f t="shared" si="1149"/>
        <v>0</v>
      </c>
      <c r="AQ506" s="238">
        <f t="shared" si="1150"/>
        <v>0</v>
      </c>
      <c r="AR506" s="238">
        <f t="shared" si="1151"/>
        <v>0</v>
      </c>
      <c r="AS506" s="238">
        <f t="shared" si="1152"/>
        <v>0</v>
      </c>
      <c r="AT506" s="238">
        <f t="shared" si="1153"/>
        <v>0</v>
      </c>
      <c r="AU506" s="238">
        <f t="shared" si="1154"/>
        <v>0</v>
      </c>
      <c r="AV506" s="238">
        <f t="shared" si="1155"/>
        <v>0</v>
      </c>
      <c r="AW506" s="238">
        <f t="shared" si="1156"/>
        <v>0</v>
      </c>
      <c r="AX506" s="238">
        <f t="shared" si="1157"/>
        <v>0</v>
      </c>
      <c r="AY506" s="238">
        <f t="shared" si="1158"/>
        <v>0</v>
      </c>
      <c r="AZ506" s="238">
        <f t="shared" si="1159"/>
        <v>0</v>
      </c>
      <c r="BA506" s="238">
        <f t="shared" si="1160"/>
        <v>0</v>
      </c>
      <c r="BB506" s="238">
        <f t="shared" si="1161"/>
        <v>0</v>
      </c>
      <c r="BC506" s="238">
        <f t="shared" si="1162"/>
        <v>0</v>
      </c>
      <c r="BD506" s="238">
        <f t="shared" si="1163"/>
        <v>0</v>
      </c>
      <c r="BE506" s="238">
        <f t="shared" si="1164"/>
        <v>0</v>
      </c>
      <c r="BF506" s="238">
        <f t="shared" si="1165"/>
        <v>0</v>
      </c>
      <c r="BG506" s="238">
        <f t="shared" si="1166"/>
        <v>0</v>
      </c>
      <c r="BH506" s="238">
        <f t="shared" si="1167"/>
        <v>0</v>
      </c>
      <c r="BI506" s="238">
        <f t="shared" si="1168"/>
        <v>0</v>
      </c>
      <c r="BJ506" s="238">
        <f t="shared" si="1169"/>
        <v>0</v>
      </c>
      <c r="BK506" s="238">
        <f t="shared" si="1170"/>
        <v>0</v>
      </c>
      <c r="BL506" s="238">
        <f t="shared" si="1171"/>
        <v>0</v>
      </c>
      <c r="BM506" s="238">
        <f t="shared" si="1172"/>
        <v>0</v>
      </c>
      <c r="BN506" s="238">
        <f t="shared" si="1173"/>
        <v>0</v>
      </c>
      <c r="BO506" s="238">
        <f t="shared" si="1174"/>
        <v>0</v>
      </c>
      <c r="BP506" s="238">
        <f t="shared" si="1175"/>
        <v>0</v>
      </c>
      <c r="BQ506" s="238">
        <f t="shared" si="1176"/>
        <v>0</v>
      </c>
      <c r="BR506" s="238">
        <f t="shared" si="1177"/>
        <v>0</v>
      </c>
      <c r="BS506" s="238">
        <f t="shared" si="1178"/>
        <v>0</v>
      </c>
      <c r="BT506" s="238">
        <f t="shared" si="1179"/>
        <v>0</v>
      </c>
      <c r="BU506" s="238">
        <f t="shared" si="1180"/>
        <v>0</v>
      </c>
      <c r="BV506" s="238">
        <f t="shared" si="1181"/>
        <v>0</v>
      </c>
      <c r="BW506" s="238">
        <f t="shared" si="1182"/>
        <v>0</v>
      </c>
      <c r="BX506" s="238">
        <f t="shared" si="1183"/>
        <v>0</v>
      </c>
      <c r="BY506" s="238">
        <f t="shared" si="1184"/>
        <v>0</v>
      </c>
      <c r="BZ506" s="238">
        <f t="shared" si="1185"/>
        <v>0</v>
      </c>
      <c r="CA506" s="238">
        <f t="shared" si="1186"/>
        <v>0</v>
      </c>
      <c r="CB506" s="238">
        <f t="shared" si="1187"/>
        <v>0</v>
      </c>
      <c r="CC506" s="238">
        <f t="shared" si="1188"/>
        <v>0</v>
      </c>
      <c r="CD506" s="238">
        <f t="shared" si="1189"/>
        <v>0</v>
      </c>
      <c r="CE506" s="238">
        <f t="shared" si="1190"/>
        <v>0</v>
      </c>
      <c r="CF506" s="238">
        <f t="shared" si="1191"/>
        <v>0</v>
      </c>
      <c r="CG506" s="238">
        <f t="shared" si="1192"/>
        <v>0</v>
      </c>
      <c r="CH506" s="238">
        <f t="shared" si="1193"/>
        <v>0</v>
      </c>
      <c r="CI506" s="238">
        <f t="shared" si="1194"/>
        <v>0</v>
      </c>
      <c r="CJ506" s="238">
        <f t="shared" si="1195"/>
        <v>0</v>
      </c>
      <c r="CK506" s="238">
        <f t="shared" si="1196"/>
        <v>0</v>
      </c>
      <c r="CL506" s="238">
        <f t="shared" si="1197"/>
        <v>0</v>
      </c>
      <c r="CM506" s="238">
        <f t="shared" si="1198"/>
        <v>0</v>
      </c>
      <c r="CN506" s="238">
        <f t="shared" si="1199"/>
        <v>0</v>
      </c>
      <c r="CO506" s="238">
        <f t="shared" si="1200"/>
        <v>0</v>
      </c>
      <c r="CP506" s="238">
        <f t="shared" si="1201"/>
        <v>0</v>
      </c>
      <c r="CQ506" s="238">
        <f t="shared" si="1202"/>
        <v>0</v>
      </c>
      <c r="CR506" s="238">
        <f t="shared" si="1203"/>
        <v>0</v>
      </c>
      <c r="CS506" s="238">
        <f t="shared" si="1204"/>
        <v>0</v>
      </c>
      <c r="CT506" s="238">
        <f t="shared" si="1205"/>
        <v>0</v>
      </c>
      <c r="CU506" s="238">
        <f t="shared" si="1206"/>
        <v>0</v>
      </c>
      <c r="CV506" s="238">
        <f t="shared" si="1207"/>
        <v>0</v>
      </c>
      <c r="CW506" s="238">
        <f t="shared" si="1208"/>
        <v>0</v>
      </c>
      <c r="CX506" s="238">
        <f t="shared" si="1209"/>
        <v>0</v>
      </c>
      <c r="CY506" s="238">
        <f t="shared" si="1210"/>
        <v>0</v>
      </c>
      <c r="CZ506" s="238">
        <f t="shared" si="1211"/>
        <v>0</v>
      </c>
      <c r="DA506" s="238">
        <f t="shared" si="1212"/>
        <v>0</v>
      </c>
      <c r="DB506" s="238">
        <f t="shared" si="1213"/>
        <v>0</v>
      </c>
      <c r="DC506" s="238">
        <f t="shared" si="1214"/>
        <v>0</v>
      </c>
      <c r="DD506" s="238">
        <f t="shared" si="1215"/>
        <v>0</v>
      </c>
      <c r="DE506" s="238">
        <f t="shared" si="1216"/>
        <v>0</v>
      </c>
      <c r="DF506" s="238">
        <f t="shared" si="1217"/>
        <v>0</v>
      </c>
      <c r="DG506" s="238">
        <f t="shared" si="1218"/>
        <v>0</v>
      </c>
      <c r="DH506" s="238">
        <f t="shared" si="1219"/>
        <v>0</v>
      </c>
      <c r="DI506" s="238">
        <f t="shared" si="1220"/>
        <v>0</v>
      </c>
      <c r="DJ506" s="238">
        <f t="shared" si="1221"/>
        <v>0</v>
      </c>
      <c r="DK506" s="238">
        <f t="shared" si="1222"/>
        <v>0</v>
      </c>
      <c r="DL506" s="238">
        <f t="shared" si="1223"/>
        <v>0</v>
      </c>
      <c r="DM506" s="238">
        <f t="shared" si="1224"/>
        <v>0</v>
      </c>
      <c r="DN506" s="238">
        <f t="shared" si="1225"/>
        <v>0</v>
      </c>
      <c r="DO506" s="238">
        <f t="shared" si="1226"/>
        <v>0</v>
      </c>
      <c r="DP506" s="238">
        <f t="shared" si="1227"/>
        <v>0</v>
      </c>
      <c r="DQ506" s="238">
        <f t="shared" si="1228"/>
        <v>0</v>
      </c>
      <c r="DR506" s="238">
        <f t="shared" si="1229"/>
        <v>0</v>
      </c>
      <c r="DS506" s="238">
        <f t="shared" si="1230"/>
        <v>0</v>
      </c>
      <c r="DT506" s="238">
        <f t="shared" si="1231"/>
        <v>0</v>
      </c>
      <c r="DU506" s="238">
        <f t="shared" si="1232"/>
        <v>0</v>
      </c>
      <c r="DV506" s="238">
        <f t="shared" si="1233"/>
        <v>0</v>
      </c>
      <c r="DW506" s="238">
        <f t="shared" si="1234"/>
        <v>0</v>
      </c>
      <c r="DX506" s="238">
        <f t="shared" si="1235"/>
        <v>0</v>
      </c>
      <c r="DY506" s="238">
        <f t="shared" si="1236"/>
        <v>0</v>
      </c>
      <c r="DZ506" s="238">
        <f t="shared" si="1237"/>
        <v>0</v>
      </c>
      <c r="EA506" s="238">
        <f t="shared" si="1238"/>
        <v>0</v>
      </c>
      <c r="EB506" s="238">
        <f t="shared" si="1239"/>
        <v>0</v>
      </c>
      <c r="EC506" s="238">
        <f t="shared" si="1240"/>
        <v>0</v>
      </c>
      <c r="ED506" s="238">
        <f t="shared" si="1241"/>
        <v>0</v>
      </c>
      <c r="EE506" s="238">
        <f t="shared" si="1242"/>
        <v>0</v>
      </c>
      <c r="EF506" s="238">
        <f t="shared" si="1243"/>
        <v>0</v>
      </c>
      <c r="EG506" s="238">
        <f t="shared" si="1244"/>
        <v>0</v>
      </c>
      <c r="EH506" s="238">
        <f t="shared" si="1245"/>
        <v>0</v>
      </c>
      <c r="EI506" s="238">
        <f t="shared" si="1246"/>
        <v>0</v>
      </c>
      <c r="EJ506" s="238">
        <f t="shared" si="1247"/>
        <v>0</v>
      </c>
      <c r="EK506" s="238">
        <f t="shared" si="1248"/>
        <v>0</v>
      </c>
      <c r="EL506" s="238">
        <f t="shared" si="1249"/>
        <v>0</v>
      </c>
      <c r="EM506" s="238">
        <f t="shared" si="1250"/>
        <v>0</v>
      </c>
      <c r="EN506" s="238">
        <f t="shared" si="1251"/>
        <v>0</v>
      </c>
      <c r="EO506" s="238">
        <f t="shared" si="1252"/>
        <v>0</v>
      </c>
      <c r="EP506" s="238">
        <f t="shared" si="1253"/>
        <v>0</v>
      </c>
      <c r="EQ506" s="238">
        <f t="shared" si="1254"/>
        <v>0</v>
      </c>
      <c r="ER506" s="238">
        <f t="shared" si="1255"/>
        <v>0</v>
      </c>
      <c r="ES506" s="238">
        <f t="shared" si="1256"/>
        <v>0</v>
      </c>
      <c r="ET506" s="238">
        <f t="shared" si="1257"/>
        <v>0</v>
      </c>
      <c r="EU506" s="238">
        <f t="shared" si="1258"/>
        <v>0</v>
      </c>
      <c r="EV506" s="238">
        <f t="shared" si="1259"/>
        <v>0</v>
      </c>
      <c r="EW506" s="238">
        <f t="shared" si="1260"/>
        <v>0</v>
      </c>
      <c r="EX506" s="238">
        <f t="shared" si="1261"/>
        <v>0</v>
      </c>
      <c r="EY506" s="238">
        <f t="shared" si="1262"/>
        <v>0</v>
      </c>
      <c r="EZ506" s="238">
        <f t="shared" si="1263"/>
        <v>0</v>
      </c>
      <c r="FA506" s="238">
        <f t="shared" si="1264"/>
        <v>0</v>
      </c>
      <c r="FB506" s="238">
        <f t="shared" si="1265"/>
        <v>0</v>
      </c>
      <c r="FC506" s="238">
        <f t="shared" si="1266"/>
        <v>0</v>
      </c>
      <c r="FD506" s="238">
        <f t="shared" si="1267"/>
        <v>0</v>
      </c>
      <c r="FE506" s="238">
        <f t="shared" si="1268"/>
        <v>0</v>
      </c>
      <c r="FF506" s="238">
        <f t="shared" si="1269"/>
        <v>0</v>
      </c>
      <c r="FG506" s="238">
        <f t="shared" si="1270"/>
        <v>0</v>
      </c>
      <c r="FH506" s="238">
        <f t="shared" si="1271"/>
        <v>0</v>
      </c>
      <c r="FI506" s="238">
        <f t="shared" si="1272"/>
        <v>0</v>
      </c>
      <c r="FJ506" s="238">
        <f t="shared" si="1273"/>
        <v>0</v>
      </c>
      <c r="FK506" s="238">
        <f t="shared" si="1274"/>
        <v>0</v>
      </c>
      <c r="FL506" s="238">
        <f t="shared" si="1275"/>
        <v>0</v>
      </c>
      <c r="FM506" s="238">
        <f t="shared" si="1276"/>
        <v>0</v>
      </c>
      <c r="FN506" s="238">
        <f t="shared" si="1277"/>
        <v>0</v>
      </c>
      <c r="FO506" s="238">
        <f t="shared" si="1278"/>
        <v>0</v>
      </c>
      <c r="FP506" s="238">
        <f t="shared" si="1279"/>
        <v>0</v>
      </c>
      <c r="FQ506" s="238">
        <f t="shared" si="1280"/>
        <v>0</v>
      </c>
      <c r="FR506" s="238">
        <f t="shared" si="1281"/>
        <v>0</v>
      </c>
      <c r="FS506" s="238">
        <f t="shared" si="1282"/>
        <v>0</v>
      </c>
      <c r="FT506" s="238">
        <f t="shared" si="1283"/>
        <v>0</v>
      </c>
      <c r="FU506" s="238">
        <f t="shared" si="1284"/>
        <v>0</v>
      </c>
      <c r="FV506" s="238">
        <f t="shared" si="1285"/>
        <v>0</v>
      </c>
      <c r="FW506" s="238">
        <f t="shared" si="1286"/>
        <v>0</v>
      </c>
      <c r="FX506" s="238">
        <f t="shared" si="1287"/>
        <v>0</v>
      </c>
      <c r="FY506" s="238">
        <f t="shared" si="1288"/>
        <v>0</v>
      </c>
      <c r="FZ506" s="238">
        <f t="shared" si="1289"/>
        <v>0</v>
      </c>
      <c r="GA506" s="238">
        <f t="shared" si="1290"/>
        <v>0</v>
      </c>
      <c r="GB506" s="238">
        <f t="shared" si="1291"/>
        <v>0</v>
      </c>
      <c r="GC506" s="238">
        <f t="shared" si="1292"/>
        <v>0</v>
      </c>
      <c r="GD506" s="238">
        <f t="shared" si="1293"/>
        <v>0</v>
      </c>
      <c r="GE506" s="238">
        <f t="shared" si="1294"/>
        <v>0</v>
      </c>
      <c r="GF506" s="238">
        <f t="shared" si="1295"/>
        <v>0</v>
      </c>
      <c r="GG506" s="238">
        <f t="shared" si="1296"/>
        <v>0</v>
      </c>
      <c r="GH506" s="238">
        <f t="shared" si="1297"/>
        <v>0</v>
      </c>
      <c r="GI506" s="238">
        <f t="shared" si="1298"/>
        <v>0</v>
      </c>
      <c r="GJ506" s="238">
        <f t="shared" si="1299"/>
        <v>0</v>
      </c>
      <c r="GK506" s="238">
        <f t="shared" si="1300"/>
        <v>0</v>
      </c>
      <c r="GL506" s="238">
        <f t="shared" si="1301"/>
        <v>0</v>
      </c>
      <c r="GM506" s="238">
        <f t="shared" si="1302"/>
        <v>0</v>
      </c>
      <c r="GN506" s="238">
        <f t="shared" si="1303"/>
        <v>0</v>
      </c>
      <c r="GO506" s="238">
        <f t="shared" si="1304"/>
        <v>0</v>
      </c>
      <c r="GP506" s="238">
        <f t="shared" si="1305"/>
        <v>0</v>
      </c>
      <c r="GQ506" s="238">
        <f t="shared" si="1306"/>
        <v>0</v>
      </c>
      <c r="GR506" s="238">
        <f t="shared" si="1307"/>
        <v>0</v>
      </c>
      <c r="GS506" s="238">
        <f t="shared" si="1308"/>
        <v>0</v>
      </c>
      <c r="GT506" s="238">
        <f t="shared" si="1309"/>
        <v>0</v>
      </c>
      <c r="GU506" s="238">
        <f t="shared" si="1310"/>
        <v>0</v>
      </c>
      <c r="GV506" s="238">
        <f t="shared" si="1311"/>
        <v>0</v>
      </c>
      <c r="GW506" s="238">
        <f t="shared" si="1312"/>
        <v>0</v>
      </c>
      <c r="GX506" s="238">
        <f t="shared" si="1313"/>
        <v>0</v>
      </c>
      <c r="GY506" s="238">
        <f t="shared" si="1314"/>
        <v>0</v>
      </c>
      <c r="GZ506" s="238">
        <f t="shared" si="1315"/>
        <v>0</v>
      </c>
      <c r="HA506" s="238">
        <f t="shared" si="1316"/>
        <v>0</v>
      </c>
      <c r="HB506" s="238">
        <f t="shared" si="1317"/>
        <v>0</v>
      </c>
      <c r="HC506" s="238">
        <f t="shared" si="1318"/>
        <v>0</v>
      </c>
      <c r="HD506" s="238">
        <f t="shared" si="1319"/>
        <v>0</v>
      </c>
      <c r="HE506" s="238">
        <f t="shared" si="1320"/>
        <v>0</v>
      </c>
      <c r="HF506" s="238">
        <f t="shared" si="1321"/>
        <v>0</v>
      </c>
      <c r="HG506" s="238">
        <f t="shared" si="1322"/>
        <v>0</v>
      </c>
      <c r="HH506" s="238">
        <f t="shared" si="1323"/>
        <v>0</v>
      </c>
      <c r="HI506" s="238">
        <f t="shared" si="1324"/>
        <v>0</v>
      </c>
      <c r="HJ506" s="238">
        <f t="shared" si="1325"/>
        <v>0</v>
      </c>
      <c r="HK506" s="238">
        <f t="shared" si="1326"/>
        <v>0</v>
      </c>
      <c r="HL506" s="238">
        <f t="shared" si="1327"/>
        <v>0</v>
      </c>
      <c r="HM506" s="238">
        <f t="shared" si="1328"/>
        <v>0</v>
      </c>
      <c r="HN506" s="238">
        <f t="shared" si="1329"/>
        <v>0</v>
      </c>
      <c r="HO506" s="238">
        <f t="shared" si="1330"/>
        <v>0</v>
      </c>
      <c r="HP506" s="238">
        <f t="shared" si="1331"/>
        <v>0</v>
      </c>
      <c r="HQ506" s="238">
        <f t="shared" si="1332"/>
        <v>0</v>
      </c>
      <c r="HR506" s="238">
        <f t="shared" si="1333"/>
        <v>0</v>
      </c>
      <c r="HS506" s="238">
        <f t="shared" si="1334"/>
        <v>0</v>
      </c>
      <c r="HT506" s="238">
        <f t="shared" si="1335"/>
        <v>0</v>
      </c>
      <c r="HU506" s="238">
        <f t="shared" si="1336"/>
        <v>0</v>
      </c>
      <c r="HV506" s="238">
        <f t="shared" si="1337"/>
        <v>0</v>
      </c>
      <c r="HW506" s="238">
        <f t="shared" si="1338"/>
        <v>0</v>
      </c>
      <c r="HX506" s="238">
        <f t="shared" si="1339"/>
        <v>0</v>
      </c>
      <c r="HY506" s="238">
        <f t="shared" si="1340"/>
        <v>0</v>
      </c>
      <c r="HZ506" s="238">
        <f t="shared" si="1341"/>
        <v>0</v>
      </c>
      <c r="IA506" s="238">
        <f t="shared" si="1342"/>
        <v>0</v>
      </c>
      <c r="IB506" s="238">
        <f t="shared" si="1343"/>
        <v>0</v>
      </c>
      <c r="IC506" s="238">
        <f t="shared" si="1344"/>
        <v>0</v>
      </c>
      <c r="ID506" s="238">
        <f t="shared" si="1345"/>
        <v>0</v>
      </c>
      <c r="IE506" s="238">
        <f t="shared" si="1346"/>
        <v>0</v>
      </c>
      <c r="IF506" s="238">
        <f t="shared" si="1347"/>
        <v>0</v>
      </c>
      <c r="IG506" s="238">
        <f t="shared" si="1348"/>
        <v>0</v>
      </c>
      <c r="IH506" s="238">
        <f t="shared" si="1349"/>
        <v>0</v>
      </c>
      <c r="II506" s="238">
        <f t="shared" si="1350"/>
        <v>0</v>
      </c>
      <c r="IJ506" s="238">
        <f t="shared" si="1351"/>
        <v>0</v>
      </c>
      <c r="IK506" s="238">
        <f t="shared" si="1352"/>
        <v>0</v>
      </c>
      <c r="IL506" s="238">
        <f t="shared" si="1353"/>
        <v>0</v>
      </c>
      <c r="IM506" s="238">
        <f t="shared" si="1354"/>
        <v>0</v>
      </c>
      <c r="IN506" s="238">
        <f t="shared" si="1355"/>
        <v>0</v>
      </c>
      <c r="IO506" s="238">
        <f t="shared" si="1356"/>
        <v>0</v>
      </c>
      <c r="IP506" s="238">
        <f t="shared" si="1357"/>
        <v>0</v>
      </c>
      <c r="IQ506" s="238">
        <f t="shared" si="1358"/>
        <v>0</v>
      </c>
      <c r="IR506" s="238">
        <f t="shared" si="1359"/>
        <v>0</v>
      </c>
      <c r="IS506" s="238">
        <f t="shared" si="1360"/>
        <v>0</v>
      </c>
      <c r="IT506" s="238">
        <f t="shared" si="1361"/>
        <v>0</v>
      </c>
      <c r="IU506" s="238">
        <f t="shared" si="1362"/>
        <v>0</v>
      </c>
      <c r="IV506" s="238">
        <f t="shared" si="1363"/>
        <v>0</v>
      </c>
      <c r="IW506" s="238">
        <f t="shared" si="1364"/>
        <v>0</v>
      </c>
      <c r="IX506" s="238">
        <f t="shared" si="1365"/>
        <v>0</v>
      </c>
      <c r="IY506" s="238">
        <f t="shared" si="1366"/>
        <v>0</v>
      </c>
      <c r="IZ506" s="238">
        <f t="shared" si="1367"/>
        <v>0</v>
      </c>
      <c r="JA506" s="238">
        <f t="shared" si="1368"/>
        <v>0</v>
      </c>
      <c r="JB506" s="238">
        <f t="shared" si="1369"/>
        <v>0</v>
      </c>
    </row>
    <row r="507" spans="2:262">
      <c r="B507" s="248">
        <v>146</v>
      </c>
      <c r="C507" s="247">
        <f t="shared" si="1370"/>
        <v>2.8515625000000021E-3</v>
      </c>
      <c r="D507" s="244">
        <f t="shared" ca="1" si="1113"/>
        <v>11.670529690513627</v>
      </c>
      <c r="E507" s="243">
        <f ca="1">EV361</f>
        <v>-0.32947030948637251</v>
      </c>
      <c r="F507" s="242">
        <v>146</v>
      </c>
      <c r="G507" s="238">
        <f t="shared" si="1114"/>
        <v>0</v>
      </c>
      <c r="H507" s="238">
        <f t="shared" si="1115"/>
        <v>0</v>
      </c>
      <c r="I507" s="238">
        <f t="shared" si="1116"/>
        <v>0</v>
      </c>
      <c r="J507" s="238">
        <f t="shared" si="1117"/>
        <v>0</v>
      </c>
      <c r="K507" s="238">
        <f t="shared" si="1118"/>
        <v>0</v>
      </c>
      <c r="L507" s="238">
        <f t="shared" si="1119"/>
        <v>0</v>
      </c>
      <c r="M507" s="238">
        <f t="shared" si="1120"/>
        <v>0</v>
      </c>
      <c r="N507" s="238">
        <f t="shared" si="1121"/>
        <v>0</v>
      </c>
      <c r="O507" s="238">
        <f t="shared" si="1122"/>
        <v>0</v>
      </c>
      <c r="P507" s="238">
        <f t="shared" si="1123"/>
        <v>0</v>
      </c>
      <c r="Q507" s="238">
        <f t="shared" si="1124"/>
        <v>0</v>
      </c>
      <c r="R507" s="238">
        <f t="shared" si="1125"/>
        <v>0</v>
      </c>
      <c r="S507" s="238">
        <f t="shared" si="1126"/>
        <v>0</v>
      </c>
      <c r="T507" s="238">
        <f t="shared" si="1127"/>
        <v>0</v>
      </c>
      <c r="U507" s="239">
        <f t="shared" si="1128"/>
        <v>0</v>
      </c>
      <c r="V507" s="238">
        <f t="shared" si="1129"/>
        <v>0</v>
      </c>
      <c r="W507" s="238">
        <f t="shared" si="1130"/>
        <v>0</v>
      </c>
      <c r="X507" s="238">
        <f t="shared" si="1131"/>
        <v>0</v>
      </c>
      <c r="Y507" s="238">
        <f t="shared" si="1132"/>
        <v>0</v>
      </c>
      <c r="Z507" s="238">
        <f t="shared" si="1133"/>
        <v>0</v>
      </c>
      <c r="AA507" s="238">
        <f t="shared" si="1134"/>
        <v>0</v>
      </c>
      <c r="AB507" s="238">
        <f t="shared" si="1135"/>
        <v>0</v>
      </c>
      <c r="AC507" s="238">
        <f t="shared" si="1136"/>
        <v>0</v>
      </c>
      <c r="AD507" s="238">
        <f t="shared" si="1137"/>
        <v>0</v>
      </c>
      <c r="AE507" s="238">
        <f t="shared" si="1138"/>
        <v>0</v>
      </c>
      <c r="AF507" s="238">
        <f t="shared" si="1139"/>
        <v>0</v>
      </c>
      <c r="AG507" s="238">
        <f t="shared" si="1140"/>
        <v>0</v>
      </c>
      <c r="AH507" s="238">
        <f t="shared" si="1141"/>
        <v>0</v>
      </c>
      <c r="AI507" s="238">
        <f t="shared" si="1142"/>
        <v>0</v>
      </c>
      <c r="AJ507" s="238">
        <f t="shared" si="1143"/>
        <v>0</v>
      </c>
      <c r="AK507" s="238">
        <f t="shared" si="1144"/>
        <v>0</v>
      </c>
      <c r="AL507" s="238">
        <f t="shared" si="1145"/>
        <v>0</v>
      </c>
      <c r="AM507" s="238">
        <f t="shared" si="1146"/>
        <v>0</v>
      </c>
      <c r="AN507" s="238">
        <f t="shared" si="1147"/>
        <v>0</v>
      </c>
      <c r="AO507" s="238">
        <f t="shared" si="1148"/>
        <v>0</v>
      </c>
      <c r="AP507" s="238">
        <f t="shared" si="1149"/>
        <v>0</v>
      </c>
      <c r="AQ507" s="238">
        <f t="shared" si="1150"/>
        <v>0</v>
      </c>
      <c r="AR507" s="238">
        <f t="shared" si="1151"/>
        <v>0</v>
      </c>
      <c r="AS507" s="238">
        <f t="shared" si="1152"/>
        <v>0</v>
      </c>
      <c r="AT507" s="238">
        <f t="shared" si="1153"/>
        <v>0</v>
      </c>
      <c r="AU507" s="238">
        <f t="shared" si="1154"/>
        <v>0</v>
      </c>
      <c r="AV507" s="238">
        <f t="shared" si="1155"/>
        <v>0</v>
      </c>
      <c r="AW507" s="238">
        <f t="shared" si="1156"/>
        <v>0</v>
      </c>
      <c r="AX507" s="238">
        <f t="shared" si="1157"/>
        <v>0</v>
      </c>
      <c r="AY507" s="238">
        <f t="shared" si="1158"/>
        <v>0</v>
      </c>
      <c r="AZ507" s="238">
        <f t="shared" si="1159"/>
        <v>0</v>
      </c>
      <c r="BA507" s="238">
        <f t="shared" si="1160"/>
        <v>0</v>
      </c>
      <c r="BB507" s="238">
        <f t="shared" si="1161"/>
        <v>0</v>
      </c>
      <c r="BC507" s="238">
        <f t="shared" si="1162"/>
        <v>0</v>
      </c>
      <c r="BD507" s="238">
        <f t="shared" si="1163"/>
        <v>0</v>
      </c>
      <c r="BE507" s="238">
        <f t="shared" si="1164"/>
        <v>0</v>
      </c>
      <c r="BF507" s="238">
        <f t="shared" si="1165"/>
        <v>0</v>
      </c>
      <c r="BG507" s="238">
        <f t="shared" si="1166"/>
        <v>0</v>
      </c>
      <c r="BH507" s="238">
        <f t="shared" si="1167"/>
        <v>0</v>
      </c>
      <c r="BI507" s="238">
        <f t="shared" si="1168"/>
        <v>0</v>
      </c>
      <c r="BJ507" s="238">
        <f t="shared" si="1169"/>
        <v>0</v>
      </c>
      <c r="BK507" s="238">
        <f t="shared" si="1170"/>
        <v>0</v>
      </c>
      <c r="BL507" s="238">
        <f t="shared" si="1171"/>
        <v>0</v>
      </c>
      <c r="BM507" s="238">
        <f t="shared" si="1172"/>
        <v>0</v>
      </c>
      <c r="BN507" s="238">
        <f t="shared" si="1173"/>
        <v>0</v>
      </c>
      <c r="BO507" s="238">
        <f t="shared" si="1174"/>
        <v>0</v>
      </c>
      <c r="BP507" s="238">
        <f t="shared" si="1175"/>
        <v>0</v>
      </c>
      <c r="BQ507" s="238">
        <f t="shared" si="1176"/>
        <v>0</v>
      </c>
      <c r="BR507" s="238">
        <f t="shared" si="1177"/>
        <v>0</v>
      </c>
      <c r="BS507" s="238">
        <f t="shared" si="1178"/>
        <v>0</v>
      </c>
      <c r="BT507" s="238">
        <f t="shared" si="1179"/>
        <v>0</v>
      </c>
      <c r="BU507" s="238">
        <f t="shared" si="1180"/>
        <v>0</v>
      </c>
      <c r="BV507" s="238">
        <f t="shared" si="1181"/>
        <v>0</v>
      </c>
      <c r="BW507" s="238">
        <f t="shared" si="1182"/>
        <v>0</v>
      </c>
      <c r="BX507" s="238">
        <f t="shared" si="1183"/>
        <v>0</v>
      </c>
      <c r="BY507" s="238">
        <f t="shared" si="1184"/>
        <v>0</v>
      </c>
      <c r="BZ507" s="238">
        <f t="shared" si="1185"/>
        <v>0</v>
      </c>
      <c r="CA507" s="238">
        <f t="shared" si="1186"/>
        <v>0</v>
      </c>
      <c r="CB507" s="238">
        <f t="shared" si="1187"/>
        <v>0</v>
      </c>
      <c r="CC507" s="238">
        <f t="shared" si="1188"/>
        <v>0</v>
      </c>
      <c r="CD507" s="238">
        <f t="shared" si="1189"/>
        <v>0</v>
      </c>
      <c r="CE507" s="238">
        <f t="shared" si="1190"/>
        <v>0</v>
      </c>
      <c r="CF507" s="238">
        <f t="shared" si="1191"/>
        <v>0</v>
      </c>
      <c r="CG507" s="238">
        <f t="shared" si="1192"/>
        <v>0</v>
      </c>
      <c r="CH507" s="238">
        <f t="shared" si="1193"/>
        <v>0</v>
      </c>
      <c r="CI507" s="238">
        <f t="shared" si="1194"/>
        <v>0</v>
      </c>
      <c r="CJ507" s="238">
        <f t="shared" si="1195"/>
        <v>0</v>
      </c>
      <c r="CK507" s="238">
        <f t="shared" si="1196"/>
        <v>0</v>
      </c>
      <c r="CL507" s="238">
        <f t="shared" si="1197"/>
        <v>0</v>
      </c>
      <c r="CM507" s="238">
        <f t="shared" si="1198"/>
        <v>0</v>
      </c>
      <c r="CN507" s="238">
        <f t="shared" si="1199"/>
        <v>0</v>
      </c>
      <c r="CO507" s="238">
        <f t="shared" si="1200"/>
        <v>0</v>
      </c>
      <c r="CP507" s="238">
        <f t="shared" si="1201"/>
        <v>0</v>
      </c>
      <c r="CQ507" s="238">
        <f t="shared" si="1202"/>
        <v>0</v>
      </c>
      <c r="CR507" s="238">
        <f t="shared" si="1203"/>
        <v>0</v>
      </c>
      <c r="CS507" s="238">
        <f t="shared" si="1204"/>
        <v>0</v>
      </c>
      <c r="CT507" s="238">
        <f t="shared" si="1205"/>
        <v>0</v>
      </c>
      <c r="CU507" s="238">
        <f t="shared" si="1206"/>
        <v>0</v>
      </c>
      <c r="CV507" s="238">
        <f t="shared" si="1207"/>
        <v>0</v>
      </c>
      <c r="CW507" s="238">
        <f t="shared" si="1208"/>
        <v>0</v>
      </c>
      <c r="CX507" s="238">
        <f t="shared" si="1209"/>
        <v>0</v>
      </c>
      <c r="CY507" s="238">
        <f t="shared" si="1210"/>
        <v>0</v>
      </c>
      <c r="CZ507" s="238">
        <f t="shared" si="1211"/>
        <v>0</v>
      </c>
      <c r="DA507" s="238">
        <f t="shared" si="1212"/>
        <v>0</v>
      </c>
      <c r="DB507" s="238">
        <f t="shared" si="1213"/>
        <v>0</v>
      </c>
      <c r="DC507" s="238">
        <f t="shared" si="1214"/>
        <v>0</v>
      </c>
      <c r="DD507" s="238">
        <f t="shared" si="1215"/>
        <v>0</v>
      </c>
      <c r="DE507" s="238">
        <f t="shared" si="1216"/>
        <v>0</v>
      </c>
      <c r="DF507" s="238">
        <f t="shared" si="1217"/>
        <v>0</v>
      </c>
      <c r="DG507" s="238">
        <f t="shared" si="1218"/>
        <v>0</v>
      </c>
      <c r="DH507" s="238">
        <f t="shared" si="1219"/>
        <v>0</v>
      </c>
      <c r="DI507" s="238">
        <f t="shared" si="1220"/>
        <v>0</v>
      </c>
      <c r="DJ507" s="238">
        <f t="shared" si="1221"/>
        <v>0</v>
      </c>
      <c r="DK507" s="238">
        <f t="shared" si="1222"/>
        <v>0</v>
      </c>
      <c r="DL507" s="238">
        <f t="shared" si="1223"/>
        <v>0</v>
      </c>
      <c r="DM507" s="238">
        <f t="shared" si="1224"/>
        <v>0</v>
      </c>
      <c r="DN507" s="238">
        <f t="shared" si="1225"/>
        <v>0</v>
      </c>
      <c r="DO507" s="238">
        <f t="shared" si="1226"/>
        <v>0</v>
      </c>
      <c r="DP507" s="238">
        <f t="shared" si="1227"/>
        <v>0</v>
      </c>
      <c r="DQ507" s="238">
        <f t="shared" si="1228"/>
        <v>0</v>
      </c>
      <c r="DR507" s="238">
        <f t="shared" si="1229"/>
        <v>0</v>
      </c>
      <c r="DS507" s="238">
        <f t="shared" si="1230"/>
        <v>0</v>
      </c>
      <c r="DT507" s="238">
        <f t="shared" si="1231"/>
        <v>0</v>
      </c>
      <c r="DU507" s="238">
        <f t="shared" si="1232"/>
        <v>0</v>
      </c>
      <c r="DV507" s="238">
        <f t="shared" si="1233"/>
        <v>0</v>
      </c>
      <c r="DW507" s="238">
        <f t="shared" si="1234"/>
        <v>0</v>
      </c>
      <c r="DX507" s="238">
        <f t="shared" si="1235"/>
        <v>0</v>
      </c>
      <c r="DY507" s="238">
        <f t="shared" si="1236"/>
        <v>0</v>
      </c>
      <c r="DZ507" s="238">
        <f t="shared" si="1237"/>
        <v>0</v>
      </c>
      <c r="EA507" s="238">
        <f t="shared" si="1238"/>
        <v>0</v>
      </c>
      <c r="EB507" s="238">
        <f t="shared" si="1239"/>
        <v>0</v>
      </c>
      <c r="EC507" s="238">
        <f t="shared" si="1240"/>
        <v>0</v>
      </c>
      <c r="ED507" s="238">
        <f t="shared" si="1241"/>
        <v>0</v>
      </c>
      <c r="EE507" s="238">
        <f t="shared" si="1242"/>
        <v>0</v>
      </c>
      <c r="EF507" s="238">
        <f t="shared" si="1243"/>
        <v>0</v>
      </c>
      <c r="EG507" s="238">
        <f t="shared" si="1244"/>
        <v>0</v>
      </c>
      <c r="EH507" s="238">
        <f t="shared" si="1245"/>
        <v>0</v>
      </c>
      <c r="EI507" s="238">
        <f t="shared" si="1246"/>
        <v>0</v>
      </c>
      <c r="EJ507" s="238">
        <f t="shared" si="1247"/>
        <v>0</v>
      </c>
      <c r="EK507" s="238">
        <f t="shared" si="1248"/>
        <v>0</v>
      </c>
      <c r="EL507" s="238">
        <f t="shared" si="1249"/>
        <v>0</v>
      </c>
      <c r="EM507" s="238">
        <f t="shared" si="1250"/>
        <v>0</v>
      </c>
      <c r="EN507" s="238">
        <f t="shared" si="1251"/>
        <v>0</v>
      </c>
      <c r="EO507" s="238">
        <f t="shared" si="1252"/>
        <v>0</v>
      </c>
      <c r="EP507" s="238">
        <f t="shared" si="1253"/>
        <v>0</v>
      </c>
      <c r="EQ507" s="238">
        <f t="shared" si="1254"/>
        <v>0</v>
      </c>
      <c r="ER507" s="238">
        <f t="shared" si="1255"/>
        <v>0</v>
      </c>
      <c r="ES507" s="238">
        <f t="shared" si="1256"/>
        <v>0</v>
      </c>
      <c r="ET507" s="238">
        <f t="shared" si="1257"/>
        <v>0</v>
      </c>
      <c r="EU507" s="238">
        <f t="shared" si="1258"/>
        <v>0</v>
      </c>
      <c r="EV507" s="238">
        <f t="shared" si="1259"/>
        <v>0</v>
      </c>
      <c r="EW507" s="238">
        <f t="shared" si="1260"/>
        <v>0</v>
      </c>
      <c r="EX507" s="238">
        <f t="shared" si="1261"/>
        <v>0</v>
      </c>
      <c r="EY507" s="238">
        <f t="shared" si="1262"/>
        <v>0</v>
      </c>
      <c r="EZ507" s="238">
        <f t="shared" si="1263"/>
        <v>0</v>
      </c>
      <c r="FA507" s="238">
        <f t="shared" si="1264"/>
        <v>0</v>
      </c>
      <c r="FB507" s="238">
        <f t="shared" si="1265"/>
        <v>0</v>
      </c>
      <c r="FC507" s="238">
        <f t="shared" si="1266"/>
        <v>0</v>
      </c>
      <c r="FD507" s="238">
        <f t="shared" si="1267"/>
        <v>0</v>
      </c>
      <c r="FE507" s="238">
        <f t="shared" si="1268"/>
        <v>0</v>
      </c>
      <c r="FF507" s="238">
        <f t="shared" si="1269"/>
        <v>0</v>
      </c>
      <c r="FG507" s="238">
        <f t="shared" si="1270"/>
        <v>0</v>
      </c>
      <c r="FH507" s="238">
        <f t="shared" si="1271"/>
        <v>0</v>
      </c>
      <c r="FI507" s="238">
        <f t="shared" si="1272"/>
        <v>0</v>
      </c>
      <c r="FJ507" s="238">
        <f t="shared" si="1273"/>
        <v>0</v>
      </c>
      <c r="FK507" s="238">
        <f t="shared" si="1274"/>
        <v>0</v>
      </c>
      <c r="FL507" s="238">
        <f t="shared" si="1275"/>
        <v>0</v>
      </c>
      <c r="FM507" s="238">
        <f t="shared" si="1276"/>
        <v>0</v>
      </c>
      <c r="FN507" s="238">
        <f t="shared" si="1277"/>
        <v>0</v>
      </c>
      <c r="FO507" s="238">
        <f t="shared" si="1278"/>
        <v>0</v>
      </c>
      <c r="FP507" s="238">
        <f t="shared" si="1279"/>
        <v>0</v>
      </c>
      <c r="FQ507" s="238">
        <f t="shared" si="1280"/>
        <v>0</v>
      </c>
      <c r="FR507" s="238">
        <f t="shared" si="1281"/>
        <v>0</v>
      </c>
      <c r="FS507" s="238">
        <f t="shared" si="1282"/>
        <v>0</v>
      </c>
      <c r="FT507" s="238">
        <f t="shared" si="1283"/>
        <v>0</v>
      </c>
      <c r="FU507" s="238">
        <f t="shared" si="1284"/>
        <v>0</v>
      </c>
      <c r="FV507" s="238">
        <f t="shared" si="1285"/>
        <v>0</v>
      </c>
      <c r="FW507" s="238">
        <f t="shared" si="1286"/>
        <v>0</v>
      </c>
      <c r="FX507" s="238">
        <f t="shared" si="1287"/>
        <v>0</v>
      </c>
      <c r="FY507" s="238">
        <f t="shared" si="1288"/>
        <v>0</v>
      </c>
      <c r="FZ507" s="238">
        <f t="shared" si="1289"/>
        <v>0</v>
      </c>
      <c r="GA507" s="238">
        <f t="shared" si="1290"/>
        <v>0</v>
      </c>
      <c r="GB507" s="238">
        <f t="shared" si="1291"/>
        <v>0</v>
      </c>
      <c r="GC507" s="238">
        <f t="shared" si="1292"/>
        <v>0</v>
      </c>
      <c r="GD507" s="238">
        <f t="shared" si="1293"/>
        <v>0</v>
      </c>
      <c r="GE507" s="238">
        <f t="shared" si="1294"/>
        <v>0</v>
      </c>
      <c r="GF507" s="238">
        <f t="shared" si="1295"/>
        <v>0</v>
      </c>
      <c r="GG507" s="238">
        <f t="shared" si="1296"/>
        <v>0</v>
      </c>
      <c r="GH507" s="238">
        <f t="shared" si="1297"/>
        <v>0</v>
      </c>
      <c r="GI507" s="238">
        <f t="shared" si="1298"/>
        <v>0</v>
      </c>
      <c r="GJ507" s="238">
        <f t="shared" si="1299"/>
        <v>0</v>
      </c>
      <c r="GK507" s="238">
        <f t="shared" si="1300"/>
        <v>0</v>
      </c>
      <c r="GL507" s="238">
        <f t="shared" si="1301"/>
        <v>0</v>
      </c>
      <c r="GM507" s="238">
        <f t="shared" si="1302"/>
        <v>0</v>
      </c>
      <c r="GN507" s="238">
        <f t="shared" si="1303"/>
        <v>0</v>
      </c>
      <c r="GO507" s="238">
        <f t="shared" si="1304"/>
        <v>0</v>
      </c>
      <c r="GP507" s="238">
        <f t="shared" si="1305"/>
        <v>0</v>
      </c>
      <c r="GQ507" s="238">
        <f t="shared" si="1306"/>
        <v>0</v>
      </c>
      <c r="GR507" s="238">
        <f t="shared" si="1307"/>
        <v>0</v>
      </c>
      <c r="GS507" s="238">
        <f t="shared" si="1308"/>
        <v>0</v>
      </c>
      <c r="GT507" s="238">
        <f t="shared" si="1309"/>
        <v>0</v>
      </c>
      <c r="GU507" s="238">
        <f t="shared" si="1310"/>
        <v>0</v>
      </c>
      <c r="GV507" s="238">
        <f t="shared" si="1311"/>
        <v>0</v>
      </c>
      <c r="GW507" s="238">
        <f t="shared" si="1312"/>
        <v>0</v>
      </c>
      <c r="GX507" s="238">
        <f t="shared" si="1313"/>
        <v>0</v>
      </c>
      <c r="GY507" s="238">
        <f t="shared" si="1314"/>
        <v>0</v>
      </c>
      <c r="GZ507" s="238">
        <f t="shared" si="1315"/>
        <v>0</v>
      </c>
      <c r="HA507" s="238">
        <f t="shared" si="1316"/>
        <v>0</v>
      </c>
      <c r="HB507" s="238">
        <f t="shared" si="1317"/>
        <v>0</v>
      </c>
      <c r="HC507" s="238">
        <f t="shared" si="1318"/>
        <v>0</v>
      </c>
      <c r="HD507" s="238">
        <f t="shared" si="1319"/>
        <v>0</v>
      </c>
      <c r="HE507" s="238">
        <f t="shared" si="1320"/>
        <v>0</v>
      </c>
      <c r="HF507" s="238">
        <f t="shared" si="1321"/>
        <v>0</v>
      </c>
      <c r="HG507" s="238">
        <f t="shared" si="1322"/>
        <v>0</v>
      </c>
      <c r="HH507" s="238">
        <f t="shared" si="1323"/>
        <v>0</v>
      </c>
      <c r="HI507" s="238">
        <f t="shared" si="1324"/>
        <v>0</v>
      </c>
      <c r="HJ507" s="238">
        <f t="shared" si="1325"/>
        <v>0</v>
      </c>
      <c r="HK507" s="238">
        <f t="shared" si="1326"/>
        <v>0</v>
      </c>
      <c r="HL507" s="238">
        <f t="shared" si="1327"/>
        <v>0</v>
      </c>
      <c r="HM507" s="238">
        <f t="shared" si="1328"/>
        <v>0</v>
      </c>
      <c r="HN507" s="238">
        <f t="shared" si="1329"/>
        <v>0</v>
      </c>
      <c r="HO507" s="238">
        <f t="shared" si="1330"/>
        <v>0</v>
      </c>
      <c r="HP507" s="238">
        <f t="shared" si="1331"/>
        <v>0</v>
      </c>
      <c r="HQ507" s="238">
        <f t="shared" si="1332"/>
        <v>0</v>
      </c>
      <c r="HR507" s="238">
        <f t="shared" si="1333"/>
        <v>0</v>
      </c>
      <c r="HS507" s="238">
        <f t="shared" si="1334"/>
        <v>0</v>
      </c>
      <c r="HT507" s="238">
        <f t="shared" si="1335"/>
        <v>0</v>
      </c>
      <c r="HU507" s="238">
        <f t="shared" si="1336"/>
        <v>0</v>
      </c>
      <c r="HV507" s="238">
        <f t="shared" si="1337"/>
        <v>0</v>
      </c>
      <c r="HW507" s="238">
        <f t="shared" si="1338"/>
        <v>0</v>
      </c>
      <c r="HX507" s="238">
        <f t="shared" si="1339"/>
        <v>0</v>
      </c>
      <c r="HY507" s="238">
        <f t="shared" si="1340"/>
        <v>0</v>
      </c>
      <c r="HZ507" s="238">
        <f t="shared" si="1341"/>
        <v>0</v>
      </c>
      <c r="IA507" s="238">
        <f t="shared" si="1342"/>
        <v>0</v>
      </c>
      <c r="IB507" s="238">
        <f t="shared" si="1343"/>
        <v>0</v>
      </c>
      <c r="IC507" s="238">
        <f t="shared" si="1344"/>
        <v>0</v>
      </c>
      <c r="ID507" s="238">
        <f t="shared" si="1345"/>
        <v>0</v>
      </c>
      <c r="IE507" s="238">
        <f t="shared" si="1346"/>
        <v>0</v>
      </c>
      <c r="IF507" s="238">
        <f t="shared" si="1347"/>
        <v>0</v>
      </c>
      <c r="IG507" s="238">
        <f t="shared" si="1348"/>
        <v>0</v>
      </c>
      <c r="IH507" s="238">
        <f t="shared" si="1349"/>
        <v>0</v>
      </c>
      <c r="II507" s="238">
        <f t="shared" si="1350"/>
        <v>0</v>
      </c>
      <c r="IJ507" s="238">
        <f t="shared" si="1351"/>
        <v>0</v>
      </c>
      <c r="IK507" s="238">
        <f t="shared" si="1352"/>
        <v>0</v>
      </c>
      <c r="IL507" s="238">
        <f t="shared" si="1353"/>
        <v>0</v>
      </c>
      <c r="IM507" s="238">
        <f t="shared" si="1354"/>
        <v>0</v>
      </c>
      <c r="IN507" s="238">
        <f t="shared" si="1355"/>
        <v>0</v>
      </c>
      <c r="IO507" s="238">
        <f t="shared" si="1356"/>
        <v>0</v>
      </c>
      <c r="IP507" s="238">
        <f t="shared" si="1357"/>
        <v>0</v>
      </c>
      <c r="IQ507" s="238">
        <f t="shared" si="1358"/>
        <v>0</v>
      </c>
      <c r="IR507" s="238">
        <f t="shared" si="1359"/>
        <v>0</v>
      </c>
      <c r="IS507" s="238">
        <f t="shared" si="1360"/>
        <v>0</v>
      </c>
      <c r="IT507" s="238">
        <f t="shared" si="1361"/>
        <v>0</v>
      </c>
      <c r="IU507" s="238">
        <f t="shared" si="1362"/>
        <v>0</v>
      </c>
      <c r="IV507" s="238">
        <f t="shared" si="1363"/>
        <v>0</v>
      </c>
      <c r="IW507" s="238">
        <f t="shared" si="1364"/>
        <v>0</v>
      </c>
      <c r="IX507" s="238">
        <f t="shared" si="1365"/>
        <v>0</v>
      </c>
      <c r="IY507" s="238">
        <f t="shared" si="1366"/>
        <v>0</v>
      </c>
      <c r="IZ507" s="238">
        <f t="shared" si="1367"/>
        <v>0</v>
      </c>
      <c r="JA507" s="238">
        <f t="shared" si="1368"/>
        <v>0</v>
      </c>
      <c r="JB507" s="238">
        <f t="shared" si="1369"/>
        <v>0</v>
      </c>
    </row>
    <row r="508" spans="2:262">
      <c r="B508" s="248">
        <v>147</v>
      </c>
      <c r="C508" s="247">
        <f t="shared" si="1370"/>
        <v>2.8710937500000021E-3</v>
      </c>
      <c r="D508" s="244">
        <f t="shared" ca="1" si="1113"/>
        <v>11.674390814139162</v>
      </c>
      <c r="E508" s="243">
        <f ca="1">EW361</f>
        <v>-0.32560918586083837</v>
      </c>
      <c r="F508" s="242">
        <v>147</v>
      </c>
      <c r="G508" s="238">
        <f t="shared" si="1114"/>
        <v>0</v>
      </c>
      <c r="H508" s="238">
        <f t="shared" si="1115"/>
        <v>0</v>
      </c>
      <c r="I508" s="238">
        <f t="shared" si="1116"/>
        <v>0</v>
      </c>
      <c r="J508" s="238">
        <f t="shared" si="1117"/>
        <v>0</v>
      </c>
      <c r="K508" s="238">
        <f t="shared" si="1118"/>
        <v>0</v>
      </c>
      <c r="L508" s="238">
        <f t="shared" si="1119"/>
        <v>0</v>
      </c>
      <c r="M508" s="238">
        <f t="shared" si="1120"/>
        <v>0</v>
      </c>
      <c r="N508" s="238">
        <f t="shared" si="1121"/>
        <v>0</v>
      </c>
      <c r="O508" s="238">
        <f t="shared" si="1122"/>
        <v>0</v>
      </c>
      <c r="P508" s="238">
        <f t="shared" si="1123"/>
        <v>0</v>
      </c>
      <c r="Q508" s="238">
        <f t="shared" si="1124"/>
        <v>0</v>
      </c>
      <c r="R508" s="238">
        <f t="shared" si="1125"/>
        <v>0</v>
      </c>
      <c r="S508" s="238">
        <f t="shared" si="1126"/>
        <v>0</v>
      </c>
      <c r="T508" s="238">
        <f t="shared" si="1127"/>
        <v>0</v>
      </c>
      <c r="U508" s="239">
        <f t="shared" si="1128"/>
        <v>0</v>
      </c>
      <c r="V508" s="238">
        <f t="shared" si="1129"/>
        <v>0</v>
      </c>
      <c r="W508" s="238">
        <f t="shared" si="1130"/>
        <v>0</v>
      </c>
      <c r="X508" s="238">
        <f t="shared" si="1131"/>
        <v>0</v>
      </c>
      <c r="Y508" s="238">
        <f t="shared" si="1132"/>
        <v>0</v>
      </c>
      <c r="Z508" s="238">
        <f t="shared" si="1133"/>
        <v>0</v>
      </c>
      <c r="AA508" s="238">
        <f t="shared" si="1134"/>
        <v>0</v>
      </c>
      <c r="AB508" s="238">
        <f t="shared" si="1135"/>
        <v>0</v>
      </c>
      <c r="AC508" s="238">
        <f t="shared" si="1136"/>
        <v>0</v>
      </c>
      <c r="AD508" s="238">
        <f t="shared" si="1137"/>
        <v>0</v>
      </c>
      <c r="AE508" s="238">
        <f t="shared" si="1138"/>
        <v>0</v>
      </c>
      <c r="AF508" s="238">
        <f t="shared" si="1139"/>
        <v>0</v>
      </c>
      <c r="AG508" s="238">
        <f t="shared" si="1140"/>
        <v>0</v>
      </c>
      <c r="AH508" s="238">
        <f t="shared" si="1141"/>
        <v>0</v>
      </c>
      <c r="AI508" s="238">
        <f t="shared" si="1142"/>
        <v>0</v>
      </c>
      <c r="AJ508" s="238">
        <f t="shared" si="1143"/>
        <v>0</v>
      </c>
      <c r="AK508" s="238">
        <f t="shared" si="1144"/>
        <v>0</v>
      </c>
      <c r="AL508" s="238">
        <f t="shared" si="1145"/>
        <v>0</v>
      </c>
      <c r="AM508" s="238">
        <f t="shared" si="1146"/>
        <v>0</v>
      </c>
      <c r="AN508" s="238">
        <f t="shared" si="1147"/>
        <v>0</v>
      </c>
      <c r="AO508" s="238">
        <f t="shared" si="1148"/>
        <v>0</v>
      </c>
      <c r="AP508" s="238">
        <f t="shared" si="1149"/>
        <v>0</v>
      </c>
      <c r="AQ508" s="238">
        <f t="shared" si="1150"/>
        <v>0</v>
      </c>
      <c r="AR508" s="238">
        <f t="shared" si="1151"/>
        <v>0</v>
      </c>
      <c r="AS508" s="238">
        <f t="shared" si="1152"/>
        <v>0</v>
      </c>
      <c r="AT508" s="238">
        <f t="shared" si="1153"/>
        <v>0</v>
      </c>
      <c r="AU508" s="238">
        <f t="shared" si="1154"/>
        <v>0</v>
      </c>
      <c r="AV508" s="238">
        <f t="shared" si="1155"/>
        <v>0</v>
      </c>
      <c r="AW508" s="238">
        <f t="shared" si="1156"/>
        <v>0</v>
      </c>
      <c r="AX508" s="238">
        <f t="shared" si="1157"/>
        <v>0</v>
      </c>
      <c r="AY508" s="238">
        <f t="shared" si="1158"/>
        <v>0</v>
      </c>
      <c r="AZ508" s="238">
        <f t="shared" si="1159"/>
        <v>0</v>
      </c>
      <c r="BA508" s="238">
        <f t="shared" si="1160"/>
        <v>0</v>
      </c>
      <c r="BB508" s="238">
        <f t="shared" si="1161"/>
        <v>0</v>
      </c>
      <c r="BC508" s="238">
        <f t="shared" si="1162"/>
        <v>0</v>
      </c>
      <c r="BD508" s="238">
        <f t="shared" si="1163"/>
        <v>0</v>
      </c>
      <c r="BE508" s="238">
        <f t="shared" si="1164"/>
        <v>0</v>
      </c>
      <c r="BF508" s="238">
        <f t="shared" si="1165"/>
        <v>0</v>
      </c>
      <c r="BG508" s="238">
        <f t="shared" si="1166"/>
        <v>0</v>
      </c>
      <c r="BH508" s="238">
        <f t="shared" si="1167"/>
        <v>0</v>
      </c>
      <c r="BI508" s="238">
        <f t="shared" si="1168"/>
        <v>0</v>
      </c>
      <c r="BJ508" s="238">
        <f t="shared" si="1169"/>
        <v>0</v>
      </c>
      <c r="BK508" s="238">
        <f t="shared" si="1170"/>
        <v>0</v>
      </c>
      <c r="BL508" s="238">
        <f t="shared" si="1171"/>
        <v>0</v>
      </c>
      <c r="BM508" s="238">
        <f t="shared" si="1172"/>
        <v>0</v>
      </c>
      <c r="BN508" s="238">
        <f t="shared" si="1173"/>
        <v>0</v>
      </c>
      <c r="BO508" s="238">
        <f t="shared" si="1174"/>
        <v>0</v>
      </c>
      <c r="BP508" s="238">
        <f t="shared" si="1175"/>
        <v>0</v>
      </c>
      <c r="BQ508" s="238">
        <f t="shared" si="1176"/>
        <v>0</v>
      </c>
      <c r="BR508" s="238">
        <f t="shared" si="1177"/>
        <v>0</v>
      </c>
      <c r="BS508" s="238">
        <f t="shared" si="1178"/>
        <v>0</v>
      </c>
      <c r="BT508" s="238">
        <f t="shared" si="1179"/>
        <v>0</v>
      </c>
      <c r="BU508" s="238">
        <f t="shared" si="1180"/>
        <v>0</v>
      </c>
      <c r="BV508" s="238">
        <f t="shared" si="1181"/>
        <v>0</v>
      </c>
      <c r="BW508" s="238">
        <f t="shared" si="1182"/>
        <v>0</v>
      </c>
      <c r="BX508" s="238">
        <f t="shared" si="1183"/>
        <v>0</v>
      </c>
      <c r="BY508" s="238">
        <f t="shared" si="1184"/>
        <v>0</v>
      </c>
      <c r="BZ508" s="238">
        <f t="shared" si="1185"/>
        <v>0</v>
      </c>
      <c r="CA508" s="238">
        <f t="shared" si="1186"/>
        <v>0</v>
      </c>
      <c r="CB508" s="238">
        <f t="shared" si="1187"/>
        <v>0</v>
      </c>
      <c r="CC508" s="238">
        <f t="shared" si="1188"/>
        <v>0</v>
      </c>
      <c r="CD508" s="238">
        <f t="shared" si="1189"/>
        <v>0</v>
      </c>
      <c r="CE508" s="238">
        <f t="shared" si="1190"/>
        <v>0</v>
      </c>
      <c r="CF508" s="238">
        <f t="shared" si="1191"/>
        <v>0</v>
      </c>
      <c r="CG508" s="238">
        <f t="shared" si="1192"/>
        <v>0</v>
      </c>
      <c r="CH508" s="238">
        <f t="shared" si="1193"/>
        <v>0</v>
      </c>
      <c r="CI508" s="238">
        <f t="shared" si="1194"/>
        <v>0</v>
      </c>
      <c r="CJ508" s="238">
        <f t="shared" si="1195"/>
        <v>0</v>
      </c>
      <c r="CK508" s="238">
        <f t="shared" si="1196"/>
        <v>0</v>
      </c>
      <c r="CL508" s="238">
        <f t="shared" si="1197"/>
        <v>0</v>
      </c>
      <c r="CM508" s="238">
        <f t="shared" si="1198"/>
        <v>0</v>
      </c>
      <c r="CN508" s="238">
        <f t="shared" si="1199"/>
        <v>0</v>
      </c>
      <c r="CO508" s="238">
        <f t="shared" si="1200"/>
        <v>0</v>
      </c>
      <c r="CP508" s="238">
        <f t="shared" si="1201"/>
        <v>0</v>
      </c>
      <c r="CQ508" s="238">
        <f t="shared" si="1202"/>
        <v>0</v>
      </c>
      <c r="CR508" s="238">
        <f t="shared" si="1203"/>
        <v>0</v>
      </c>
      <c r="CS508" s="238">
        <f t="shared" si="1204"/>
        <v>0</v>
      </c>
      <c r="CT508" s="238">
        <f t="shared" si="1205"/>
        <v>0</v>
      </c>
      <c r="CU508" s="238">
        <f t="shared" si="1206"/>
        <v>0</v>
      </c>
      <c r="CV508" s="238">
        <f t="shared" si="1207"/>
        <v>0</v>
      </c>
      <c r="CW508" s="238">
        <f t="shared" si="1208"/>
        <v>0</v>
      </c>
      <c r="CX508" s="238">
        <f t="shared" si="1209"/>
        <v>0</v>
      </c>
      <c r="CY508" s="238">
        <f t="shared" si="1210"/>
        <v>0</v>
      </c>
      <c r="CZ508" s="238">
        <f t="shared" si="1211"/>
        <v>0</v>
      </c>
      <c r="DA508" s="238">
        <f t="shared" si="1212"/>
        <v>0</v>
      </c>
      <c r="DB508" s="238">
        <f t="shared" si="1213"/>
        <v>0</v>
      </c>
      <c r="DC508" s="238">
        <f t="shared" si="1214"/>
        <v>0</v>
      </c>
      <c r="DD508" s="238">
        <f t="shared" si="1215"/>
        <v>0</v>
      </c>
      <c r="DE508" s="238">
        <f t="shared" si="1216"/>
        <v>0</v>
      </c>
      <c r="DF508" s="238">
        <f t="shared" si="1217"/>
        <v>0</v>
      </c>
      <c r="DG508" s="238">
        <f t="shared" si="1218"/>
        <v>0</v>
      </c>
      <c r="DH508" s="238">
        <f t="shared" si="1219"/>
        <v>0</v>
      </c>
      <c r="DI508" s="238">
        <f t="shared" si="1220"/>
        <v>0</v>
      </c>
      <c r="DJ508" s="238">
        <f t="shared" si="1221"/>
        <v>0</v>
      </c>
      <c r="DK508" s="238">
        <f t="shared" si="1222"/>
        <v>0</v>
      </c>
      <c r="DL508" s="238">
        <f t="shared" si="1223"/>
        <v>0</v>
      </c>
      <c r="DM508" s="238">
        <f t="shared" si="1224"/>
        <v>0</v>
      </c>
      <c r="DN508" s="238">
        <f t="shared" si="1225"/>
        <v>0</v>
      </c>
      <c r="DO508" s="238">
        <f t="shared" si="1226"/>
        <v>0</v>
      </c>
      <c r="DP508" s="238">
        <f t="shared" si="1227"/>
        <v>0</v>
      </c>
      <c r="DQ508" s="238">
        <f t="shared" si="1228"/>
        <v>0</v>
      </c>
      <c r="DR508" s="238">
        <f t="shared" si="1229"/>
        <v>0</v>
      </c>
      <c r="DS508" s="238">
        <f t="shared" si="1230"/>
        <v>0</v>
      </c>
      <c r="DT508" s="238">
        <f t="shared" si="1231"/>
        <v>0</v>
      </c>
      <c r="DU508" s="238">
        <f t="shared" si="1232"/>
        <v>0</v>
      </c>
      <c r="DV508" s="238">
        <f t="shared" si="1233"/>
        <v>0</v>
      </c>
      <c r="DW508" s="238">
        <f t="shared" si="1234"/>
        <v>0</v>
      </c>
      <c r="DX508" s="238">
        <f t="shared" si="1235"/>
        <v>0</v>
      </c>
      <c r="DY508" s="238">
        <f t="shared" si="1236"/>
        <v>0</v>
      </c>
      <c r="DZ508" s="238">
        <f t="shared" si="1237"/>
        <v>0</v>
      </c>
      <c r="EA508" s="238">
        <f t="shared" si="1238"/>
        <v>0</v>
      </c>
      <c r="EB508" s="238">
        <f t="shared" si="1239"/>
        <v>0</v>
      </c>
      <c r="EC508" s="238">
        <f t="shared" si="1240"/>
        <v>0</v>
      </c>
      <c r="ED508" s="238">
        <f t="shared" si="1241"/>
        <v>0</v>
      </c>
      <c r="EE508" s="238">
        <f t="shared" si="1242"/>
        <v>0</v>
      </c>
      <c r="EF508" s="238">
        <f t="shared" si="1243"/>
        <v>0</v>
      </c>
      <c r="EG508" s="238">
        <f t="shared" si="1244"/>
        <v>0</v>
      </c>
      <c r="EH508" s="238">
        <f t="shared" si="1245"/>
        <v>0</v>
      </c>
      <c r="EI508" s="238">
        <f t="shared" si="1246"/>
        <v>0</v>
      </c>
      <c r="EJ508" s="238">
        <f t="shared" si="1247"/>
        <v>0</v>
      </c>
      <c r="EK508" s="238">
        <f t="shared" si="1248"/>
        <v>0</v>
      </c>
      <c r="EL508" s="238">
        <f t="shared" si="1249"/>
        <v>0</v>
      </c>
      <c r="EM508" s="238">
        <f t="shared" si="1250"/>
        <v>0</v>
      </c>
      <c r="EN508" s="238">
        <f t="shared" si="1251"/>
        <v>0</v>
      </c>
      <c r="EO508" s="238">
        <f t="shared" si="1252"/>
        <v>0</v>
      </c>
      <c r="EP508" s="238">
        <f t="shared" si="1253"/>
        <v>0</v>
      </c>
      <c r="EQ508" s="238">
        <f t="shared" si="1254"/>
        <v>0</v>
      </c>
      <c r="ER508" s="238">
        <f t="shared" si="1255"/>
        <v>0</v>
      </c>
      <c r="ES508" s="238">
        <f t="shared" si="1256"/>
        <v>0</v>
      </c>
      <c r="ET508" s="238">
        <f t="shared" si="1257"/>
        <v>0</v>
      </c>
      <c r="EU508" s="238">
        <f t="shared" si="1258"/>
        <v>0</v>
      </c>
      <c r="EV508" s="238">
        <f t="shared" si="1259"/>
        <v>0</v>
      </c>
      <c r="EW508" s="238">
        <f t="shared" si="1260"/>
        <v>0</v>
      </c>
      <c r="EX508" s="238">
        <f t="shared" si="1261"/>
        <v>0</v>
      </c>
      <c r="EY508" s="238">
        <f t="shared" si="1262"/>
        <v>0</v>
      </c>
      <c r="EZ508" s="238">
        <f t="shared" si="1263"/>
        <v>0</v>
      </c>
      <c r="FA508" s="238">
        <f t="shared" si="1264"/>
        <v>0</v>
      </c>
      <c r="FB508" s="238">
        <f t="shared" si="1265"/>
        <v>0</v>
      </c>
      <c r="FC508" s="238">
        <f t="shared" si="1266"/>
        <v>0</v>
      </c>
      <c r="FD508" s="238">
        <f t="shared" si="1267"/>
        <v>0</v>
      </c>
      <c r="FE508" s="238">
        <f t="shared" si="1268"/>
        <v>0</v>
      </c>
      <c r="FF508" s="238">
        <f t="shared" si="1269"/>
        <v>0</v>
      </c>
      <c r="FG508" s="238">
        <f t="shared" si="1270"/>
        <v>0</v>
      </c>
      <c r="FH508" s="238">
        <f t="shared" si="1271"/>
        <v>0</v>
      </c>
      <c r="FI508" s="238">
        <f t="shared" si="1272"/>
        <v>0</v>
      </c>
      <c r="FJ508" s="238">
        <f t="shared" si="1273"/>
        <v>0</v>
      </c>
      <c r="FK508" s="238">
        <f t="shared" si="1274"/>
        <v>0</v>
      </c>
      <c r="FL508" s="238">
        <f t="shared" si="1275"/>
        <v>0</v>
      </c>
      <c r="FM508" s="238">
        <f t="shared" si="1276"/>
        <v>0</v>
      </c>
      <c r="FN508" s="238">
        <f t="shared" si="1277"/>
        <v>0</v>
      </c>
      <c r="FO508" s="238">
        <f t="shared" si="1278"/>
        <v>0</v>
      </c>
      <c r="FP508" s="238">
        <f t="shared" si="1279"/>
        <v>0</v>
      </c>
      <c r="FQ508" s="238">
        <f t="shared" si="1280"/>
        <v>0</v>
      </c>
      <c r="FR508" s="238">
        <f t="shared" si="1281"/>
        <v>0</v>
      </c>
      <c r="FS508" s="238">
        <f t="shared" si="1282"/>
        <v>0</v>
      </c>
      <c r="FT508" s="238">
        <f t="shared" si="1283"/>
        <v>0</v>
      </c>
      <c r="FU508" s="238">
        <f t="shared" si="1284"/>
        <v>0</v>
      </c>
      <c r="FV508" s="238">
        <f t="shared" si="1285"/>
        <v>0</v>
      </c>
      <c r="FW508" s="238">
        <f t="shared" si="1286"/>
        <v>0</v>
      </c>
      <c r="FX508" s="238">
        <f t="shared" si="1287"/>
        <v>0</v>
      </c>
      <c r="FY508" s="238">
        <f t="shared" si="1288"/>
        <v>0</v>
      </c>
      <c r="FZ508" s="238">
        <f t="shared" si="1289"/>
        <v>0</v>
      </c>
      <c r="GA508" s="238">
        <f t="shared" si="1290"/>
        <v>0</v>
      </c>
      <c r="GB508" s="238">
        <f t="shared" si="1291"/>
        <v>0</v>
      </c>
      <c r="GC508" s="238">
        <f t="shared" si="1292"/>
        <v>0</v>
      </c>
      <c r="GD508" s="238">
        <f t="shared" si="1293"/>
        <v>0</v>
      </c>
      <c r="GE508" s="238">
        <f t="shared" si="1294"/>
        <v>0</v>
      </c>
      <c r="GF508" s="238">
        <f t="shared" si="1295"/>
        <v>0</v>
      </c>
      <c r="GG508" s="238">
        <f t="shared" si="1296"/>
        <v>0</v>
      </c>
      <c r="GH508" s="238">
        <f t="shared" si="1297"/>
        <v>0</v>
      </c>
      <c r="GI508" s="238">
        <f t="shared" si="1298"/>
        <v>0</v>
      </c>
      <c r="GJ508" s="238">
        <f t="shared" si="1299"/>
        <v>0</v>
      </c>
      <c r="GK508" s="238">
        <f t="shared" si="1300"/>
        <v>0</v>
      </c>
      <c r="GL508" s="238">
        <f t="shared" si="1301"/>
        <v>0</v>
      </c>
      <c r="GM508" s="238">
        <f t="shared" si="1302"/>
        <v>0</v>
      </c>
      <c r="GN508" s="238">
        <f t="shared" si="1303"/>
        <v>0</v>
      </c>
      <c r="GO508" s="238">
        <f t="shared" si="1304"/>
        <v>0</v>
      </c>
      <c r="GP508" s="238">
        <f t="shared" si="1305"/>
        <v>0</v>
      </c>
      <c r="GQ508" s="238">
        <f t="shared" si="1306"/>
        <v>0</v>
      </c>
      <c r="GR508" s="238">
        <f t="shared" si="1307"/>
        <v>0</v>
      </c>
      <c r="GS508" s="238">
        <f t="shared" si="1308"/>
        <v>0</v>
      </c>
      <c r="GT508" s="238">
        <f t="shared" si="1309"/>
        <v>0</v>
      </c>
      <c r="GU508" s="238">
        <f t="shared" si="1310"/>
        <v>0</v>
      </c>
      <c r="GV508" s="238">
        <f t="shared" si="1311"/>
        <v>0</v>
      </c>
      <c r="GW508" s="238">
        <f t="shared" si="1312"/>
        <v>0</v>
      </c>
      <c r="GX508" s="238">
        <f t="shared" si="1313"/>
        <v>0</v>
      </c>
      <c r="GY508" s="238">
        <f t="shared" si="1314"/>
        <v>0</v>
      </c>
      <c r="GZ508" s="238">
        <f t="shared" si="1315"/>
        <v>0</v>
      </c>
      <c r="HA508" s="238">
        <f t="shared" si="1316"/>
        <v>0</v>
      </c>
      <c r="HB508" s="238">
        <f t="shared" si="1317"/>
        <v>0</v>
      </c>
      <c r="HC508" s="238">
        <f t="shared" si="1318"/>
        <v>0</v>
      </c>
      <c r="HD508" s="238">
        <f t="shared" si="1319"/>
        <v>0</v>
      </c>
      <c r="HE508" s="238">
        <f t="shared" si="1320"/>
        <v>0</v>
      </c>
      <c r="HF508" s="238">
        <f t="shared" si="1321"/>
        <v>0</v>
      </c>
      <c r="HG508" s="238">
        <f t="shared" si="1322"/>
        <v>0</v>
      </c>
      <c r="HH508" s="238">
        <f t="shared" si="1323"/>
        <v>0</v>
      </c>
      <c r="HI508" s="238">
        <f t="shared" si="1324"/>
        <v>0</v>
      </c>
      <c r="HJ508" s="238">
        <f t="shared" si="1325"/>
        <v>0</v>
      </c>
      <c r="HK508" s="238">
        <f t="shared" si="1326"/>
        <v>0</v>
      </c>
      <c r="HL508" s="238">
        <f t="shared" si="1327"/>
        <v>0</v>
      </c>
      <c r="HM508" s="238">
        <f t="shared" si="1328"/>
        <v>0</v>
      </c>
      <c r="HN508" s="238">
        <f t="shared" si="1329"/>
        <v>0</v>
      </c>
      <c r="HO508" s="238">
        <f t="shared" si="1330"/>
        <v>0</v>
      </c>
      <c r="HP508" s="238">
        <f t="shared" si="1331"/>
        <v>0</v>
      </c>
      <c r="HQ508" s="238">
        <f t="shared" si="1332"/>
        <v>0</v>
      </c>
      <c r="HR508" s="238">
        <f t="shared" si="1333"/>
        <v>0</v>
      </c>
      <c r="HS508" s="238">
        <f t="shared" si="1334"/>
        <v>0</v>
      </c>
      <c r="HT508" s="238">
        <f t="shared" si="1335"/>
        <v>0</v>
      </c>
      <c r="HU508" s="238">
        <f t="shared" si="1336"/>
        <v>0</v>
      </c>
      <c r="HV508" s="238">
        <f t="shared" si="1337"/>
        <v>0</v>
      </c>
      <c r="HW508" s="238">
        <f t="shared" si="1338"/>
        <v>0</v>
      </c>
      <c r="HX508" s="238">
        <f t="shared" si="1339"/>
        <v>0</v>
      </c>
      <c r="HY508" s="238">
        <f t="shared" si="1340"/>
        <v>0</v>
      </c>
      <c r="HZ508" s="238">
        <f t="shared" si="1341"/>
        <v>0</v>
      </c>
      <c r="IA508" s="238">
        <f t="shared" si="1342"/>
        <v>0</v>
      </c>
      <c r="IB508" s="238">
        <f t="shared" si="1343"/>
        <v>0</v>
      </c>
      <c r="IC508" s="238">
        <f t="shared" si="1344"/>
        <v>0</v>
      </c>
      <c r="ID508" s="238">
        <f t="shared" si="1345"/>
        <v>0</v>
      </c>
      <c r="IE508" s="238">
        <f t="shared" si="1346"/>
        <v>0</v>
      </c>
      <c r="IF508" s="238">
        <f t="shared" si="1347"/>
        <v>0</v>
      </c>
      <c r="IG508" s="238">
        <f t="shared" si="1348"/>
        <v>0</v>
      </c>
      <c r="IH508" s="238">
        <f t="shared" si="1349"/>
        <v>0</v>
      </c>
      <c r="II508" s="238">
        <f t="shared" si="1350"/>
        <v>0</v>
      </c>
      <c r="IJ508" s="238">
        <f t="shared" si="1351"/>
        <v>0</v>
      </c>
      <c r="IK508" s="238">
        <f t="shared" si="1352"/>
        <v>0</v>
      </c>
      <c r="IL508" s="238">
        <f t="shared" si="1353"/>
        <v>0</v>
      </c>
      <c r="IM508" s="238">
        <f t="shared" si="1354"/>
        <v>0</v>
      </c>
      <c r="IN508" s="238">
        <f t="shared" si="1355"/>
        <v>0</v>
      </c>
      <c r="IO508" s="238">
        <f t="shared" si="1356"/>
        <v>0</v>
      </c>
      <c r="IP508" s="238">
        <f t="shared" si="1357"/>
        <v>0</v>
      </c>
      <c r="IQ508" s="238">
        <f t="shared" si="1358"/>
        <v>0</v>
      </c>
      <c r="IR508" s="238">
        <f t="shared" si="1359"/>
        <v>0</v>
      </c>
      <c r="IS508" s="238">
        <f t="shared" si="1360"/>
        <v>0</v>
      </c>
      <c r="IT508" s="238">
        <f t="shared" si="1361"/>
        <v>0</v>
      </c>
      <c r="IU508" s="238">
        <f t="shared" si="1362"/>
        <v>0</v>
      </c>
      <c r="IV508" s="238">
        <f t="shared" si="1363"/>
        <v>0</v>
      </c>
      <c r="IW508" s="238">
        <f t="shared" si="1364"/>
        <v>0</v>
      </c>
      <c r="IX508" s="238">
        <f t="shared" si="1365"/>
        <v>0</v>
      </c>
      <c r="IY508" s="238">
        <f t="shared" si="1366"/>
        <v>0</v>
      </c>
      <c r="IZ508" s="238">
        <f t="shared" si="1367"/>
        <v>0</v>
      </c>
      <c r="JA508" s="238">
        <f t="shared" si="1368"/>
        <v>0</v>
      </c>
      <c r="JB508" s="238">
        <f t="shared" si="1369"/>
        <v>0</v>
      </c>
    </row>
    <row r="509" spans="2:262">
      <c r="B509" s="248">
        <v>148</v>
      </c>
      <c r="C509" s="247">
        <f t="shared" si="1370"/>
        <v>2.8906250000000021E-3</v>
      </c>
      <c r="D509" s="244">
        <f t="shared" ca="1" si="1113"/>
        <v>11.677505300860695</v>
      </c>
      <c r="E509" s="243">
        <f ca="1">EX361</f>
        <v>-0.32249469913930506</v>
      </c>
      <c r="F509" s="242">
        <v>148</v>
      </c>
      <c r="G509" s="238">
        <f t="shared" si="1114"/>
        <v>0</v>
      </c>
      <c r="H509" s="238">
        <f t="shared" si="1115"/>
        <v>0</v>
      </c>
      <c r="I509" s="238">
        <f t="shared" si="1116"/>
        <v>0</v>
      </c>
      <c r="J509" s="238">
        <f t="shared" si="1117"/>
        <v>0</v>
      </c>
      <c r="K509" s="238">
        <f t="shared" si="1118"/>
        <v>0</v>
      </c>
      <c r="L509" s="238">
        <f t="shared" si="1119"/>
        <v>0</v>
      </c>
      <c r="M509" s="238">
        <f t="shared" si="1120"/>
        <v>0</v>
      </c>
      <c r="N509" s="238">
        <f t="shared" si="1121"/>
        <v>0</v>
      </c>
      <c r="O509" s="238">
        <f t="shared" si="1122"/>
        <v>0</v>
      </c>
      <c r="P509" s="238">
        <f t="shared" si="1123"/>
        <v>0</v>
      </c>
      <c r="Q509" s="238">
        <f t="shared" si="1124"/>
        <v>0</v>
      </c>
      <c r="R509" s="238">
        <f t="shared" si="1125"/>
        <v>0</v>
      </c>
      <c r="S509" s="238">
        <f t="shared" si="1126"/>
        <v>0</v>
      </c>
      <c r="T509" s="238">
        <f t="shared" si="1127"/>
        <v>0</v>
      </c>
      <c r="U509" s="239">
        <f t="shared" si="1128"/>
        <v>0</v>
      </c>
      <c r="V509" s="238">
        <f t="shared" si="1129"/>
        <v>0</v>
      </c>
      <c r="W509" s="238">
        <f t="shared" si="1130"/>
        <v>0</v>
      </c>
      <c r="X509" s="238">
        <f t="shared" si="1131"/>
        <v>0</v>
      </c>
      <c r="Y509" s="238">
        <f t="shared" si="1132"/>
        <v>0</v>
      </c>
      <c r="Z509" s="238">
        <f t="shared" si="1133"/>
        <v>0</v>
      </c>
      <c r="AA509" s="238">
        <f t="shared" si="1134"/>
        <v>0</v>
      </c>
      <c r="AB509" s="238">
        <f t="shared" si="1135"/>
        <v>0</v>
      </c>
      <c r="AC509" s="238">
        <f t="shared" si="1136"/>
        <v>0</v>
      </c>
      <c r="AD509" s="238">
        <f t="shared" si="1137"/>
        <v>0</v>
      </c>
      <c r="AE509" s="238">
        <f t="shared" si="1138"/>
        <v>0</v>
      </c>
      <c r="AF509" s="238">
        <f t="shared" si="1139"/>
        <v>0</v>
      </c>
      <c r="AG509" s="238">
        <f t="shared" si="1140"/>
        <v>0</v>
      </c>
      <c r="AH509" s="238">
        <f t="shared" si="1141"/>
        <v>0</v>
      </c>
      <c r="AI509" s="238">
        <f t="shared" si="1142"/>
        <v>0</v>
      </c>
      <c r="AJ509" s="238">
        <f t="shared" si="1143"/>
        <v>0</v>
      </c>
      <c r="AK509" s="238">
        <f t="shared" si="1144"/>
        <v>0</v>
      </c>
      <c r="AL509" s="238">
        <f t="shared" si="1145"/>
        <v>0</v>
      </c>
      <c r="AM509" s="238">
        <f t="shared" si="1146"/>
        <v>0</v>
      </c>
      <c r="AN509" s="238">
        <f t="shared" si="1147"/>
        <v>0</v>
      </c>
      <c r="AO509" s="238">
        <f t="shared" si="1148"/>
        <v>0</v>
      </c>
      <c r="AP509" s="238">
        <f t="shared" si="1149"/>
        <v>0</v>
      </c>
      <c r="AQ509" s="238">
        <f t="shared" si="1150"/>
        <v>0</v>
      </c>
      <c r="AR509" s="238">
        <f t="shared" si="1151"/>
        <v>0</v>
      </c>
      <c r="AS509" s="238">
        <f t="shared" si="1152"/>
        <v>0</v>
      </c>
      <c r="AT509" s="238">
        <f t="shared" si="1153"/>
        <v>0</v>
      </c>
      <c r="AU509" s="238">
        <f t="shared" si="1154"/>
        <v>0</v>
      </c>
      <c r="AV509" s="238">
        <f t="shared" si="1155"/>
        <v>0</v>
      </c>
      <c r="AW509" s="238">
        <f t="shared" si="1156"/>
        <v>0</v>
      </c>
      <c r="AX509" s="238">
        <f t="shared" si="1157"/>
        <v>0</v>
      </c>
      <c r="AY509" s="238">
        <f t="shared" si="1158"/>
        <v>0</v>
      </c>
      <c r="AZ509" s="238">
        <f t="shared" si="1159"/>
        <v>0</v>
      </c>
      <c r="BA509" s="238">
        <f t="shared" si="1160"/>
        <v>0</v>
      </c>
      <c r="BB509" s="238">
        <f t="shared" si="1161"/>
        <v>0</v>
      </c>
      <c r="BC509" s="238">
        <f t="shared" si="1162"/>
        <v>0</v>
      </c>
      <c r="BD509" s="238">
        <f t="shared" si="1163"/>
        <v>0</v>
      </c>
      <c r="BE509" s="238">
        <f t="shared" si="1164"/>
        <v>0</v>
      </c>
      <c r="BF509" s="238">
        <f t="shared" si="1165"/>
        <v>0</v>
      </c>
      <c r="BG509" s="238">
        <f t="shared" si="1166"/>
        <v>0</v>
      </c>
      <c r="BH509" s="238">
        <f t="shared" si="1167"/>
        <v>0</v>
      </c>
      <c r="BI509" s="238">
        <f t="shared" si="1168"/>
        <v>0</v>
      </c>
      <c r="BJ509" s="238">
        <f t="shared" si="1169"/>
        <v>0</v>
      </c>
      <c r="BK509" s="238">
        <f t="shared" si="1170"/>
        <v>0</v>
      </c>
      <c r="BL509" s="238">
        <f t="shared" si="1171"/>
        <v>0</v>
      </c>
      <c r="BM509" s="238">
        <f t="shared" si="1172"/>
        <v>0</v>
      </c>
      <c r="BN509" s="238">
        <f t="shared" si="1173"/>
        <v>0</v>
      </c>
      <c r="BO509" s="238">
        <f t="shared" si="1174"/>
        <v>0</v>
      </c>
      <c r="BP509" s="238">
        <f t="shared" si="1175"/>
        <v>0</v>
      </c>
      <c r="BQ509" s="238">
        <f t="shared" si="1176"/>
        <v>0</v>
      </c>
      <c r="BR509" s="238">
        <f t="shared" si="1177"/>
        <v>0</v>
      </c>
      <c r="BS509" s="238">
        <f t="shared" si="1178"/>
        <v>0</v>
      </c>
      <c r="BT509" s="238">
        <f t="shared" si="1179"/>
        <v>0</v>
      </c>
      <c r="BU509" s="238">
        <f t="shared" si="1180"/>
        <v>0</v>
      </c>
      <c r="BV509" s="238">
        <f t="shared" si="1181"/>
        <v>0</v>
      </c>
      <c r="BW509" s="238">
        <f t="shared" si="1182"/>
        <v>0</v>
      </c>
      <c r="BX509" s="238">
        <f t="shared" si="1183"/>
        <v>0</v>
      </c>
      <c r="BY509" s="238">
        <f t="shared" si="1184"/>
        <v>0</v>
      </c>
      <c r="BZ509" s="238">
        <f t="shared" si="1185"/>
        <v>0</v>
      </c>
      <c r="CA509" s="238">
        <f t="shared" si="1186"/>
        <v>0</v>
      </c>
      <c r="CB509" s="238">
        <f t="shared" si="1187"/>
        <v>0</v>
      </c>
      <c r="CC509" s="238">
        <f t="shared" si="1188"/>
        <v>0</v>
      </c>
      <c r="CD509" s="238">
        <f t="shared" si="1189"/>
        <v>0</v>
      </c>
      <c r="CE509" s="238">
        <f t="shared" si="1190"/>
        <v>0</v>
      </c>
      <c r="CF509" s="238">
        <f t="shared" si="1191"/>
        <v>0</v>
      </c>
      <c r="CG509" s="238">
        <f t="shared" si="1192"/>
        <v>0</v>
      </c>
      <c r="CH509" s="238">
        <f t="shared" si="1193"/>
        <v>0</v>
      </c>
      <c r="CI509" s="238">
        <f t="shared" si="1194"/>
        <v>0</v>
      </c>
      <c r="CJ509" s="238">
        <f t="shared" si="1195"/>
        <v>0</v>
      </c>
      <c r="CK509" s="238">
        <f t="shared" si="1196"/>
        <v>0</v>
      </c>
      <c r="CL509" s="238">
        <f t="shared" si="1197"/>
        <v>0</v>
      </c>
      <c r="CM509" s="238">
        <f t="shared" si="1198"/>
        <v>0</v>
      </c>
      <c r="CN509" s="238">
        <f t="shared" si="1199"/>
        <v>0</v>
      </c>
      <c r="CO509" s="238">
        <f t="shared" si="1200"/>
        <v>0</v>
      </c>
      <c r="CP509" s="238">
        <f t="shared" si="1201"/>
        <v>0</v>
      </c>
      <c r="CQ509" s="238">
        <f t="shared" si="1202"/>
        <v>0</v>
      </c>
      <c r="CR509" s="238">
        <f t="shared" si="1203"/>
        <v>0</v>
      </c>
      <c r="CS509" s="238">
        <f t="shared" si="1204"/>
        <v>0</v>
      </c>
      <c r="CT509" s="238">
        <f t="shared" si="1205"/>
        <v>0</v>
      </c>
      <c r="CU509" s="238">
        <f t="shared" si="1206"/>
        <v>0</v>
      </c>
      <c r="CV509" s="238">
        <f t="shared" si="1207"/>
        <v>0</v>
      </c>
      <c r="CW509" s="238">
        <f t="shared" si="1208"/>
        <v>0</v>
      </c>
      <c r="CX509" s="238">
        <f t="shared" si="1209"/>
        <v>0</v>
      </c>
      <c r="CY509" s="238">
        <f t="shared" si="1210"/>
        <v>0</v>
      </c>
      <c r="CZ509" s="238">
        <f t="shared" si="1211"/>
        <v>0</v>
      </c>
      <c r="DA509" s="238">
        <f t="shared" si="1212"/>
        <v>0</v>
      </c>
      <c r="DB509" s="238">
        <f t="shared" si="1213"/>
        <v>0</v>
      </c>
      <c r="DC509" s="238">
        <f t="shared" si="1214"/>
        <v>0</v>
      </c>
      <c r="DD509" s="238">
        <f t="shared" si="1215"/>
        <v>0</v>
      </c>
      <c r="DE509" s="238">
        <f t="shared" si="1216"/>
        <v>0</v>
      </c>
      <c r="DF509" s="238">
        <f t="shared" si="1217"/>
        <v>0</v>
      </c>
      <c r="DG509" s="238">
        <f t="shared" si="1218"/>
        <v>0</v>
      </c>
      <c r="DH509" s="238">
        <f t="shared" si="1219"/>
        <v>0</v>
      </c>
      <c r="DI509" s="238">
        <f t="shared" si="1220"/>
        <v>0</v>
      </c>
      <c r="DJ509" s="238">
        <f t="shared" si="1221"/>
        <v>0</v>
      </c>
      <c r="DK509" s="238">
        <f t="shared" si="1222"/>
        <v>0</v>
      </c>
      <c r="DL509" s="238">
        <f t="shared" si="1223"/>
        <v>0</v>
      </c>
      <c r="DM509" s="238">
        <f t="shared" si="1224"/>
        <v>0</v>
      </c>
      <c r="DN509" s="238">
        <f t="shared" si="1225"/>
        <v>0</v>
      </c>
      <c r="DO509" s="238">
        <f t="shared" si="1226"/>
        <v>0</v>
      </c>
      <c r="DP509" s="238">
        <f t="shared" si="1227"/>
        <v>0</v>
      </c>
      <c r="DQ509" s="238">
        <f t="shared" si="1228"/>
        <v>0</v>
      </c>
      <c r="DR509" s="238">
        <f t="shared" si="1229"/>
        <v>0</v>
      </c>
      <c r="DS509" s="238">
        <f t="shared" si="1230"/>
        <v>0</v>
      </c>
      <c r="DT509" s="238">
        <f t="shared" si="1231"/>
        <v>0</v>
      </c>
      <c r="DU509" s="238">
        <f t="shared" si="1232"/>
        <v>0</v>
      </c>
      <c r="DV509" s="238">
        <f t="shared" si="1233"/>
        <v>0</v>
      </c>
      <c r="DW509" s="238">
        <f t="shared" si="1234"/>
        <v>0</v>
      </c>
      <c r="DX509" s="238">
        <f t="shared" si="1235"/>
        <v>0</v>
      </c>
      <c r="DY509" s="238">
        <f t="shared" si="1236"/>
        <v>0</v>
      </c>
      <c r="DZ509" s="238">
        <f t="shared" si="1237"/>
        <v>0</v>
      </c>
      <c r="EA509" s="238">
        <f t="shared" si="1238"/>
        <v>0</v>
      </c>
      <c r="EB509" s="238">
        <f t="shared" si="1239"/>
        <v>0</v>
      </c>
      <c r="EC509" s="238">
        <f t="shared" si="1240"/>
        <v>0</v>
      </c>
      <c r="ED509" s="238">
        <f t="shared" si="1241"/>
        <v>0</v>
      </c>
      <c r="EE509" s="238">
        <f t="shared" si="1242"/>
        <v>0</v>
      </c>
      <c r="EF509" s="238">
        <f t="shared" si="1243"/>
        <v>0</v>
      </c>
      <c r="EG509" s="238">
        <f t="shared" si="1244"/>
        <v>0</v>
      </c>
      <c r="EH509" s="238">
        <f t="shared" si="1245"/>
        <v>0</v>
      </c>
      <c r="EI509" s="238">
        <f t="shared" si="1246"/>
        <v>0</v>
      </c>
      <c r="EJ509" s="238">
        <f t="shared" si="1247"/>
        <v>0</v>
      </c>
      <c r="EK509" s="238">
        <f t="shared" si="1248"/>
        <v>0</v>
      </c>
      <c r="EL509" s="238">
        <f t="shared" si="1249"/>
        <v>0</v>
      </c>
      <c r="EM509" s="238">
        <f t="shared" si="1250"/>
        <v>0</v>
      </c>
      <c r="EN509" s="238">
        <f t="shared" si="1251"/>
        <v>0</v>
      </c>
      <c r="EO509" s="238">
        <f t="shared" si="1252"/>
        <v>0</v>
      </c>
      <c r="EP509" s="238">
        <f t="shared" si="1253"/>
        <v>0</v>
      </c>
      <c r="EQ509" s="238">
        <f t="shared" si="1254"/>
        <v>0</v>
      </c>
      <c r="ER509" s="238">
        <f t="shared" si="1255"/>
        <v>0</v>
      </c>
      <c r="ES509" s="238">
        <f t="shared" si="1256"/>
        <v>0</v>
      </c>
      <c r="ET509" s="238">
        <f t="shared" si="1257"/>
        <v>0</v>
      </c>
      <c r="EU509" s="238">
        <f t="shared" si="1258"/>
        <v>0</v>
      </c>
      <c r="EV509" s="238">
        <f t="shared" si="1259"/>
        <v>0</v>
      </c>
      <c r="EW509" s="238">
        <f t="shared" si="1260"/>
        <v>0</v>
      </c>
      <c r="EX509" s="238">
        <f t="shared" si="1261"/>
        <v>0</v>
      </c>
      <c r="EY509" s="238">
        <f t="shared" si="1262"/>
        <v>0</v>
      </c>
      <c r="EZ509" s="238">
        <f t="shared" si="1263"/>
        <v>0</v>
      </c>
      <c r="FA509" s="238">
        <f t="shared" si="1264"/>
        <v>0</v>
      </c>
      <c r="FB509" s="238">
        <f t="shared" si="1265"/>
        <v>0</v>
      </c>
      <c r="FC509" s="238">
        <f t="shared" si="1266"/>
        <v>0</v>
      </c>
      <c r="FD509" s="238">
        <f t="shared" si="1267"/>
        <v>0</v>
      </c>
      <c r="FE509" s="238">
        <f t="shared" si="1268"/>
        <v>0</v>
      </c>
      <c r="FF509" s="238">
        <f t="shared" si="1269"/>
        <v>0</v>
      </c>
      <c r="FG509" s="238">
        <f t="shared" si="1270"/>
        <v>0</v>
      </c>
      <c r="FH509" s="238">
        <f t="shared" si="1271"/>
        <v>0</v>
      </c>
      <c r="FI509" s="238">
        <f t="shared" si="1272"/>
        <v>0</v>
      </c>
      <c r="FJ509" s="238">
        <f t="shared" si="1273"/>
        <v>0</v>
      </c>
      <c r="FK509" s="238">
        <f t="shared" si="1274"/>
        <v>0</v>
      </c>
      <c r="FL509" s="238">
        <f t="shared" si="1275"/>
        <v>0</v>
      </c>
      <c r="FM509" s="238">
        <f t="shared" si="1276"/>
        <v>0</v>
      </c>
      <c r="FN509" s="238">
        <f t="shared" si="1277"/>
        <v>0</v>
      </c>
      <c r="FO509" s="238">
        <f t="shared" si="1278"/>
        <v>0</v>
      </c>
      <c r="FP509" s="238">
        <f t="shared" si="1279"/>
        <v>0</v>
      </c>
      <c r="FQ509" s="238">
        <f t="shared" si="1280"/>
        <v>0</v>
      </c>
      <c r="FR509" s="238">
        <f t="shared" si="1281"/>
        <v>0</v>
      </c>
      <c r="FS509" s="238">
        <f t="shared" si="1282"/>
        <v>0</v>
      </c>
      <c r="FT509" s="238">
        <f t="shared" si="1283"/>
        <v>0</v>
      </c>
      <c r="FU509" s="238">
        <f t="shared" si="1284"/>
        <v>0</v>
      </c>
      <c r="FV509" s="238">
        <f t="shared" si="1285"/>
        <v>0</v>
      </c>
      <c r="FW509" s="238">
        <f t="shared" si="1286"/>
        <v>0</v>
      </c>
      <c r="FX509" s="238">
        <f t="shared" si="1287"/>
        <v>0</v>
      </c>
      <c r="FY509" s="238">
        <f t="shared" si="1288"/>
        <v>0</v>
      </c>
      <c r="FZ509" s="238">
        <f t="shared" si="1289"/>
        <v>0</v>
      </c>
      <c r="GA509" s="238">
        <f t="shared" si="1290"/>
        <v>0</v>
      </c>
      <c r="GB509" s="238">
        <f t="shared" si="1291"/>
        <v>0</v>
      </c>
      <c r="GC509" s="238">
        <f t="shared" si="1292"/>
        <v>0</v>
      </c>
      <c r="GD509" s="238">
        <f t="shared" si="1293"/>
        <v>0</v>
      </c>
      <c r="GE509" s="238">
        <f t="shared" si="1294"/>
        <v>0</v>
      </c>
      <c r="GF509" s="238">
        <f t="shared" si="1295"/>
        <v>0</v>
      </c>
      <c r="GG509" s="238">
        <f t="shared" si="1296"/>
        <v>0</v>
      </c>
      <c r="GH509" s="238">
        <f t="shared" si="1297"/>
        <v>0</v>
      </c>
      <c r="GI509" s="238">
        <f t="shared" si="1298"/>
        <v>0</v>
      </c>
      <c r="GJ509" s="238">
        <f t="shared" si="1299"/>
        <v>0</v>
      </c>
      <c r="GK509" s="238">
        <f t="shared" si="1300"/>
        <v>0</v>
      </c>
      <c r="GL509" s="238">
        <f t="shared" si="1301"/>
        <v>0</v>
      </c>
      <c r="GM509" s="238">
        <f t="shared" si="1302"/>
        <v>0</v>
      </c>
      <c r="GN509" s="238">
        <f t="shared" si="1303"/>
        <v>0</v>
      </c>
      <c r="GO509" s="238">
        <f t="shared" si="1304"/>
        <v>0</v>
      </c>
      <c r="GP509" s="238">
        <f t="shared" si="1305"/>
        <v>0</v>
      </c>
      <c r="GQ509" s="238">
        <f t="shared" si="1306"/>
        <v>0</v>
      </c>
      <c r="GR509" s="238">
        <f t="shared" si="1307"/>
        <v>0</v>
      </c>
      <c r="GS509" s="238">
        <f t="shared" si="1308"/>
        <v>0</v>
      </c>
      <c r="GT509" s="238">
        <f t="shared" si="1309"/>
        <v>0</v>
      </c>
      <c r="GU509" s="238">
        <f t="shared" si="1310"/>
        <v>0</v>
      </c>
      <c r="GV509" s="238">
        <f t="shared" si="1311"/>
        <v>0</v>
      </c>
      <c r="GW509" s="238">
        <f t="shared" si="1312"/>
        <v>0</v>
      </c>
      <c r="GX509" s="238">
        <f t="shared" si="1313"/>
        <v>0</v>
      </c>
      <c r="GY509" s="238">
        <f t="shared" si="1314"/>
        <v>0</v>
      </c>
      <c r="GZ509" s="238">
        <f t="shared" si="1315"/>
        <v>0</v>
      </c>
      <c r="HA509" s="238">
        <f t="shared" si="1316"/>
        <v>0</v>
      </c>
      <c r="HB509" s="238">
        <f t="shared" si="1317"/>
        <v>0</v>
      </c>
      <c r="HC509" s="238">
        <f t="shared" si="1318"/>
        <v>0</v>
      </c>
      <c r="HD509" s="238">
        <f t="shared" si="1319"/>
        <v>0</v>
      </c>
      <c r="HE509" s="238">
        <f t="shared" si="1320"/>
        <v>0</v>
      </c>
      <c r="HF509" s="238">
        <f t="shared" si="1321"/>
        <v>0</v>
      </c>
      <c r="HG509" s="238">
        <f t="shared" si="1322"/>
        <v>0</v>
      </c>
      <c r="HH509" s="238">
        <f t="shared" si="1323"/>
        <v>0</v>
      </c>
      <c r="HI509" s="238">
        <f t="shared" si="1324"/>
        <v>0</v>
      </c>
      <c r="HJ509" s="238">
        <f t="shared" si="1325"/>
        <v>0</v>
      </c>
      <c r="HK509" s="238">
        <f t="shared" si="1326"/>
        <v>0</v>
      </c>
      <c r="HL509" s="238">
        <f t="shared" si="1327"/>
        <v>0</v>
      </c>
      <c r="HM509" s="238">
        <f t="shared" si="1328"/>
        <v>0</v>
      </c>
      <c r="HN509" s="238">
        <f t="shared" si="1329"/>
        <v>0</v>
      </c>
      <c r="HO509" s="238">
        <f t="shared" si="1330"/>
        <v>0</v>
      </c>
      <c r="HP509" s="238">
        <f t="shared" si="1331"/>
        <v>0</v>
      </c>
      <c r="HQ509" s="238">
        <f t="shared" si="1332"/>
        <v>0</v>
      </c>
      <c r="HR509" s="238">
        <f t="shared" si="1333"/>
        <v>0</v>
      </c>
      <c r="HS509" s="238">
        <f t="shared" si="1334"/>
        <v>0</v>
      </c>
      <c r="HT509" s="238">
        <f t="shared" si="1335"/>
        <v>0</v>
      </c>
      <c r="HU509" s="238">
        <f t="shared" si="1336"/>
        <v>0</v>
      </c>
      <c r="HV509" s="238">
        <f t="shared" si="1337"/>
        <v>0</v>
      </c>
      <c r="HW509" s="238">
        <f t="shared" si="1338"/>
        <v>0</v>
      </c>
      <c r="HX509" s="238">
        <f t="shared" si="1339"/>
        <v>0</v>
      </c>
      <c r="HY509" s="238">
        <f t="shared" si="1340"/>
        <v>0</v>
      </c>
      <c r="HZ509" s="238">
        <f t="shared" si="1341"/>
        <v>0</v>
      </c>
      <c r="IA509" s="238">
        <f t="shared" si="1342"/>
        <v>0</v>
      </c>
      <c r="IB509" s="238">
        <f t="shared" si="1343"/>
        <v>0</v>
      </c>
      <c r="IC509" s="238">
        <f t="shared" si="1344"/>
        <v>0</v>
      </c>
      <c r="ID509" s="238">
        <f t="shared" si="1345"/>
        <v>0</v>
      </c>
      <c r="IE509" s="238">
        <f t="shared" si="1346"/>
        <v>0</v>
      </c>
      <c r="IF509" s="238">
        <f t="shared" si="1347"/>
        <v>0</v>
      </c>
      <c r="IG509" s="238">
        <f t="shared" si="1348"/>
        <v>0</v>
      </c>
      <c r="IH509" s="238">
        <f t="shared" si="1349"/>
        <v>0</v>
      </c>
      <c r="II509" s="238">
        <f t="shared" si="1350"/>
        <v>0</v>
      </c>
      <c r="IJ509" s="238">
        <f t="shared" si="1351"/>
        <v>0</v>
      </c>
      <c r="IK509" s="238">
        <f t="shared" si="1352"/>
        <v>0</v>
      </c>
      <c r="IL509" s="238">
        <f t="shared" si="1353"/>
        <v>0</v>
      </c>
      <c r="IM509" s="238">
        <f t="shared" si="1354"/>
        <v>0</v>
      </c>
      <c r="IN509" s="238">
        <f t="shared" si="1355"/>
        <v>0</v>
      </c>
      <c r="IO509" s="238">
        <f t="shared" si="1356"/>
        <v>0</v>
      </c>
      <c r="IP509" s="238">
        <f t="shared" si="1357"/>
        <v>0</v>
      </c>
      <c r="IQ509" s="238">
        <f t="shared" si="1358"/>
        <v>0</v>
      </c>
      <c r="IR509" s="238">
        <f t="shared" si="1359"/>
        <v>0</v>
      </c>
      <c r="IS509" s="238">
        <f t="shared" si="1360"/>
        <v>0</v>
      </c>
      <c r="IT509" s="238">
        <f t="shared" si="1361"/>
        <v>0</v>
      </c>
      <c r="IU509" s="238">
        <f t="shared" si="1362"/>
        <v>0</v>
      </c>
      <c r="IV509" s="238">
        <f t="shared" si="1363"/>
        <v>0</v>
      </c>
      <c r="IW509" s="238">
        <f t="shared" si="1364"/>
        <v>0</v>
      </c>
      <c r="IX509" s="238">
        <f t="shared" si="1365"/>
        <v>0</v>
      </c>
      <c r="IY509" s="238">
        <f t="shared" si="1366"/>
        <v>0</v>
      </c>
      <c r="IZ509" s="238">
        <f t="shared" si="1367"/>
        <v>0</v>
      </c>
      <c r="JA509" s="238">
        <f t="shared" si="1368"/>
        <v>0</v>
      </c>
      <c r="JB509" s="238">
        <f t="shared" si="1369"/>
        <v>0</v>
      </c>
    </row>
    <row r="510" spans="2:262">
      <c r="B510" s="248">
        <v>149</v>
      </c>
      <c r="C510" s="247">
        <f t="shared" si="1370"/>
        <v>2.9101562500000022E-3</v>
      </c>
      <c r="D510" s="244">
        <f t="shared" ca="1" si="1113"/>
        <v>11.678150127684155</v>
      </c>
      <c r="E510" s="243">
        <f ca="1">EY361</f>
        <v>-0.32184987231584389</v>
      </c>
      <c r="F510" s="242">
        <v>149</v>
      </c>
      <c r="G510" s="238">
        <f t="shared" si="1114"/>
        <v>0</v>
      </c>
      <c r="H510" s="238">
        <f t="shared" si="1115"/>
        <v>0</v>
      </c>
      <c r="I510" s="238">
        <f t="shared" si="1116"/>
        <v>0</v>
      </c>
      <c r="J510" s="238">
        <f t="shared" si="1117"/>
        <v>0</v>
      </c>
      <c r="K510" s="238">
        <f t="shared" si="1118"/>
        <v>0</v>
      </c>
      <c r="L510" s="238">
        <f t="shared" si="1119"/>
        <v>0</v>
      </c>
      <c r="M510" s="238">
        <f t="shared" si="1120"/>
        <v>0</v>
      </c>
      <c r="N510" s="238">
        <f t="shared" si="1121"/>
        <v>0</v>
      </c>
      <c r="O510" s="238">
        <f t="shared" si="1122"/>
        <v>0</v>
      </c>
      <c r="P510" s="238">
        <f t="shared" si="1123"/>
        <v>0</v>
      </c>
      <c r="Q510" s="238">
        <f t="shared" si="1124"/>
        <v>0</v>
      </c>
      <c r="R510" s="238">
        <f t="shared" si="1125"/>
        <v>0</v>
      </c>
      <c r="S510" s="238">
        <f t="shared" si="1126"/>
        <v>0</v>
      </c>
      <c r="T510" s="238">
        <f t="shared" si="1127"/>
        <v>0</v>
      </c>
      <c r="U510" s="239">
        <f t="shared" si="1128"/>
        <v>0</v>
      </c>
      <c r="V510" s="238">
        <f t="shared" si="1129"/>
        <v>0</v>
      </c>
      <c r="W510" s="238">
        <f t="shared" si="1130"/>
        <v>0</v>
      </c>
      <c r="X510" s="238">
        <f t="shared" si="1131"/>
        <v>0</v>
      </c>
      <c r="Y510" s="238">
        <f t="shared" si="1132"/>
        <v>0</v>
      </c>
      <c r="Z510" s="238">
        <f t="shared" si="1133"/>
        <v>0</v>
      </c>
      <c r="AA510" s="238">
        <f t="shared" si="1134"/>
        <v>0</v>
      </c>
      <c r="AB510" s="238">
        <f t="shared" si="1135"/>
        <v>0</v>
      </c>
      <c r="AC510" s="238">
        <f t="shared" si="1136"/>
        <v>0</v>
      </c>
      <c r="AD510" s="238">
        <f t="shared" si="1137"/>
        <v>0</v>
      </c>
      <c r="AE510" s="238">
        <f t="shared" si="1138"/>
        <v>0</v>
      </c>
      <c r="AF510" s="238">
        <f t="shared" si="1139"/>
        <v>0</v>
      </c>
      <c r="AG510" s="238">
        <f t="shared" si="1140"/>
        <v>0</v>
      </c>
      <c r="AH510" s="238">
        <f t="shared" si="1141"/>
        <v>0</v>
      </c>
      <c r="AI510" s="238">
        <f t="shared" si="1142"/>
        <v>0</v>
      </c>
      <c r="AJ510" s="238">
        <f t="shared" si="1143"/>
        <v>0</v>
      </c>
      <c r="AK510" s="238">
        <f t="shared" si="1144"/>
        <v>0</v>
      </c>
      <c r="AL510" s="238">
        <f t="shared" si="1145"/>
        <v>0</v>
      </c>
      <c r="AM510" s="238">
        <f t="shared" si="1146"/>
        <v>0</v>
      </c>
      <c r="AN510" s="238">
        <f t="shared" si="1147"/>
        <v>0</v>
      </c>
      <c r="AO510" s="238">
        <f t="shared" si="1148"/>
        <v>0</v>
      </c>
      <c r="AP510" s="238">
        <f t="shared" si="1149"/>
        <v>0</v>
      </c>
      <c r="AQ510" s="238">
        <f t="shared" si="1150"/>
        <v>0</v>
      </c>
      <c r="AR510" s="238">
        <f t="shared" si="1151"/>
        <v>0</v>
      </c>
      <c r="AS510" s="238">
        <f t="shared" si="1152"/>
        <v>0</v>
      </c>
      <c r="AT510" s="238">
        <f t="shared" si="1153"/>
        <v>0</v>
      </c>
      <c r="AU510" s="238">
        <f t="shared" si="1154"/>
        <v>0</v>
      </c>
      <c r="AV510" s="238">
        <f t="shared" si="1155"/>
        <v>0</v>
      </c>
      <c r="AW510" s="238">
        <f t="shared" si="1156"/>
        <v>0</v>
      </c>
      <c r="AX510" s="238">
        <f t="shared" si="1157"/>
        <v>0</v>
      </c>
      <c r="AY510" s="238">
        <f t="shared" si="1158"/>
        <v>0</v>
      </c>
      <c r="AZ510" s="238">
        <f t="shared" si="1159"/>
        <v>0</v>
      </c>
      <c r="BA510" s="238">
        <f t="shared" si="1160"/>
        <v>0</v>
      </c>
      <c r="BB510" s="238">
        <f t="shared" si="1161"/>
        <v>0</v>
      </c>
      <c r="BC510" s="238">
        <f t="shared" si="1162"/>
        <v>0</v>
      </c>
      <c r="BD510" s="238">
        <f t="shared" si="1163"/>
        <v>0</v>
      </c>
      <c r="BE510" s="238">
        <f t="shared" si="1164"/>
        <v>0</v>
      </c>
      <c r="BF510" s="238">
        <f t="shared" si="1165"/>
        <v>0</v>
      </c>
      <c r="BG510" s="238">
        <f t="shared" si="1166"/>
        <v>0</v>
      </c>
      <c r="BH510" s="238">
        <f t="shared" si="1167"/>
        <v>0</v>
      </c>
      <c r="BI510" s="238">
        <f t="shared" si="1168"/>
        <v>0</v>
      </c>
      <c r="BJ510" s="238">
        <f t="shared" si="1169"/>
        <v>0</v>
      </c>
      <c r="BK510" s="238">
        <f t="shared" si="1170"/>
        <v>0</v>
      </c>
      <c r="BL510" s="238">
        <f t="shared" si="1171"/>
        <v>0</v>
      </c>
      <c r="BM510" s="238">
        <f t="shared" si="1172"/>
        <v>0</v>
      </c>
      <c r="BN510" s="238">
        <f t="shared" si="1173"/>
        <v>0</v>
      </c>
      <c r="BO510" s="238">
        <f t="shared" si="1174"/>
        <v>0</v>
      </c>
      <c r="BP510" s="238">
        <f t="shared" si="1175"/>
        <v>0</v>
      </c>
      <c r="BQ510" s="238">
        <f t="shared" si="1176"/>
        <v>0</v>
      </c>
      <c r="BR510" s="238">
        <f t="shared" si="1177"/>
        <v>0</v>
      </c>
      <c r="BS510" s="238">
        <f t="shared" si="1178"/>
        <v>0</v>
      </c>
      <c r="BT510" s="238">
        <f t="shared" si="1179"/>
        <v>0</v>
      </c>
      <c r="BU510" s="238">
        <f t="shared" si="1180"/>
        <v>0</v>
      </c>
      <c r="BV510" s="238">
        <f t="shared" si="1181"/>
        <v>0</v>
      </c>
      <c r="BW510" s="238">
        <f t="shared" si="1182"/>
        <v>0</v>
      </c>
      <c r="BX510" s="238">
        <f t="shared" si="1183"/>
        <v>0</v>
      </c>
      <c r="BY510" s="238">
        <f t="shared" si="1184"/>
        <v>0</v>
      </c>
      <c r="BZ510" s="238">
        <f t="shared" si="1185"/>
        <v>0</v>
      </c>
      <c r="CA510" s="238">
        <f t="shared" si="1186"/>
        <v>0</v>
      </c>
      <c r="CB510" s="238">
        <f t="shared" si="1187"/>
        <v>0</v>
      </c>
      <c r="CC510" s="238">
        <f t="shared" si="1188"/>
        <v>0</v>
      </c>
      <c r="CD510" s="238">
        <f t="shared" si="1189"/>
        <v>0</v>
      </c>
      <c r="CE510" s="238">
        <f t="shared" si="1190"/>
        <v>0</v>
      </c>
      <c r="CF510" s="238">
        <f t="shared" si="1191"/>
        <v>0</v>
      </c>
      <c r="CG510" s="238">
        <f t="shared" si="1192"/>
        <v>0</v>
      </c>
      <c r="CH510" s="238">
        <f t="shared" si="1193"/>
        <v>0</v>
      </c>
      <c r="CI510" s="238">
        <f t="shared" si="1194"/>
        <v>0</v>
      </c>
      <c r="CJ510" s="238">
        <f t="shared" si="1195"/>
        <v>0</v>
      </c>
      <c r="CK510" s="238">
        <f t="shared" si="1196"/>
        <v>0</v>
      </c>
      <c r="CL510" s="238">
        <f t="shared" si="1197"/>
        <v>0</v>
      </c>
      <c r="CM510" s="238">
        <f t="shared" si="1198"/>
        <v>0</v>
      </c>
      <c r="CN510" s="238">
        <f t="shared" si="1199"/>
        <v>0</v>
      </c>
      <c r="CO510" s="238">
        <f t="shared" si="1200"/>
        <v>0</v>
      </c>
      <c r="CP510" s="238">
        <f t="shared" si="1201"/>
        <v>0</v>
      </c>
      <c r="CQ510" s="238">
        <f t="shared" si="1202"/>
        <v>0</v>
      </c>
      <c r="CR510" s="238">
        <f t="shared" si="1203"/>
        <v>0</v>
      </c>
      <c r="CS510" s="238">
        <f t="shared" si="1204"/>
        <v>0</v>
      </c>
      <c r="CT510" s="238">
        <f t="shared" si="1205"/>
        <v>0</v>
      </c>
      <c r="CU510" s="238">
        <f t="shared" si="1206"/>
        <v>0</v>
      </c>
      <c r="CV510" s="238">
        <f t="shared" si="1207"/>
        <v>0</v>
      </c>
      <c r="CW510" s="238">
        <f t="shared" si="1208"/>
        <v>0</v>
      </c>
      <c r="CX510" s="238">
        <f t="shared" si="1209"/>
        <v>0</v>
      </c>
      <c r="CY510" s="238">
        <f t="shared" si="1210"/>
        <v>0</v>
      </c>
      <c r="CZ510" s="238">
        <f t="shared" si="1211"/>
        <v>0</v>
      </c>
      <c r="DA510" s="238">
        <f t="shared" si="1212"/>
        <v>0</v>
      </c>
      <c r="DB510" s="238">
        <f t="shared" si="1213"/>
        <v>0</v>
      </c>
      <c r="DC510" s="238">
        <f t="shared" si="1214"/>
        <v>0</v>
      </c>
      <c r="DD510" s="238">
        <f t="shared" si="1215"/>
        <v>0</v>
      </c>
      <c r="DE510" s="238">
        <f t="shared" si="1216"/>
        <v>0</v>
      </c>
      <c r="DF510" s="238">
        <f t="shared" si="1217"/>
        <v>0</v>
      </c>
      <c r="DG510" s="238">
        <f t="shared" si="1218"/>
        <v>0</v>
      </c>
      <c r="DH510" s="238">
        <f t="shared" si="1219"/>
        <v>0</v>
      </c>
      <c r="DI510" s="238">
        <f t="shared" si="1220"/>
        <v>0</v>
      </c>
      <c r="DJ510" s="238">
        <f t="shared" si="1221"/>
        <v>0</v>
      </c>
      <c r="DK510" s="238">
        <f t="shared" si="1222"/>
        <v>0</v>
      </c>
      <c r="DL510" s="238">
        <f t="shared" si="1223"/>
        <v>0</v>
      </c>
      <c r="DM510" s="238">
        <f t="shared" si="1224"/>
        <v>0</v>
      </c>
      <c r="DN510" s="238">
        <f t="shared" si="1225"/>
        <v>0</v>
      </c>
      <c r="DO510" s="238">
        <f t="shared" si="1226"/>
        <v>0</v>
      </c>
      <c r="DP510" s="238">
        <f t="shared" si="1227"/>
        <v>0</v>
      </c>
      <c r="DQ510" s="238">
        <f t="shared" si="1228"/>
        <v>0</v>
      </c>
      <c r="DR510" s="238">
        <f t="shared" si="1229"/>
        <v>0</v>
      </c>
      <c r="DS510" s="238">
        <f t="shared" si="1230"/>
        <v>0</v>
      </c>
      <c r="DT510" s="238">
        <f t="shared" si="1231"/>
        <v>0</v>
      </c>
      <c r="DU510" s="238">
        <f t="shared" si="1232"/>
        <v>0</v>
      </c>
      <c r="DV510" s="238">
        <f t="shared" si="1233"/>
        <v>0</v>
      </c>
      <c r="DW510" s="238">
        <f t="shared" si="1234"/>
        <v>0</v>
      </c>
      <c r="DX510" s="238">
        <f t="shared" si="1235"/>
        <v>0</v>
      </c>
      <c r="DY510" s="238">
        <f t="shared" si="1236"/>
        <v>0</v>
      </c>
      <c r="DZ510" s="238">
        <f t="shared" si="1237"/>
        <v>0</v>
      </c>
      <c r="EA510" s="238">
        <f t="shared" si="1238"/>
        <v>0</v>
      </c>
      <c r="EB510" s="238">
        <f t="shared" si="1239"/>
        <v>0</v>
      </c>
      <c r="EC510" s="238">
        <f t="shared" si="1240"/>
        <v>0</v>
      </c>
      <c r="ED510" s="238">
        <f t="shared" si="1241"/>
        <v>0</v>
      </c>
      <c r="EE510" s="238">
        <f t="shared" si="1242"/>
        <v>0</v>
      </c>
      <c r="EF510" s="238">
        <f t="shared" si="1243"/>
        <v>0</v>
      </c>
      <c r="EG510" s="238">
        <f t="shared" si="1244"/>
        <v>0</v>
      </c>
      <c r="EH510" s="238">
        <f t="shared" si="1245"/>
        <v>0</v>
      </c>
      <c r="EI510" s="238">
        <f t="shared" si="1246"/>
        <v>0</v>
      </c>
      <c r="EJ510" s="238">
        <f t="shared" si="1247"/>
        <v>0</v>
      </c>
      <c r="EK510" s="238">
        <f t="shared" si="1248"/>
        <v>0</v>
      </c>
      <c r="EL510" s="238">
        <f t="shared" si="1249"/>
        <v>0</v>
      </c>
      <c r="EM510" s="238">
        <f t="shared" si="1250"/>
        <v>0</v>
      </c>
      <c r="EN510" s="238">
        <f t="shared" si="1251"/>
        <v>0</v>
      </c>
      <c r="EO510" s="238">
        <f t="shared" si="1252"/>
        <v>0</v>
      </c>
      <c r="EP510" s="238">
        <f t="shared" si="1253"/>
        <v>0</v>
      </c>
      <c r="EQ510" s="238">
        <f t="shared" si="1254"/>
        <v>0</v>
      </c>
      <c r="ER510" s="238">
        <f t="shared" si="1255"/>
        <v>0</v>
      </c>
      <c r="ES510" s="238">
        <f t="shared" si="1256"/>
        <v>0</v>
      </c>
      <c r="ET510" s="238">
        <f t="shared" si="1257"/>
        <v>0</v>
      </c>
      <c r="EU510" s="238">
        <f t="shared" si="1258"/>
        <v>0</v>
      </c>
      <c r="EV510" s="238">
        <f t="shared" si="1259"/>
        <v>0</v>
      </c>
      <c r="EW510" s="238">
        <f t="shared" si="1260"/>
        <v>0</v>
      </c>
      <c r="EX510" s="238">
        <f t="shared" si="1261"/>
        <v>0</v>
      </c>
      <c r="EY510" s="238">
        <f t="shared" si="1262"/>
        <v>0</v>
      </c>
      <c r="EZ510" s="238">
        <f t="shared" si="1263"/>
        <v>0</v>
      </c>
      <c r="FA510" s="238">
        <f t="shared" si="1264"/>
        <v>0</v>
      </c>
      <c r="FB510" s="238">
        <f t="shared" si="1265"/>
        <v>0</v>
      </c>
      <c r="FC510" s="238">
        <f t="shared" si="1266"/>
        <v>0</v>
      </c>
      <c r="FD510" s="238">
        <f t="shared" si="1267"/>
        <v>0</v>
      </c>
      <c r="FE510" s="238">
        <f t="shared" si="1268"/>
        <v>0</v>
      </c>
      <c r="FF510" s="238">
        <f t="shared" si="1269"/>
        <v>0</v>
      </c>
      <c r="FG510" s="238">
        <f t="shared" si="1270"/>
        <v>0</v>
      </c>
      <c r="FH510" s="238">
        <f t="shared" si="1271"/>
        <v>0</v>
      </c>
      <c r="FI510" s="238">
        <f t="shared" si="1272"/>
        <v>0</v>
      </c>
      <c r="FJ510" s="238">
        <f t="shared" si="1273"/>
        <v>0</v>
      </c>
      <c r="FK510" s="238">
        <f t="shared" si="1274"/>
        <v>0</v>
      </c>
      <c r="FL510" s="238">
        <f t="shared" si="1275"/>
        <v>0</v>
      </c>
      <c r="FM510" s="238">
        <f t="shared" si="1276"/>
        <v>0</v>
      </c>
      <c r="FN510" s="238">
        <f t="shared" si="1277"/>
        <v>0</v>
      </c>
      <c r="FO510" s="238">
        <f t="shared" si="1278"/>
        <v>0</v>
      </c>
      <c r="FP510" s="238">
        <f t="shared" si="1279"/>
        <v>0</v>
      </c>
      <c r="FQ510" s="238">
        <f t="shared" si="1280"/>
        <v>0</v>
      </c>
      <c r="FR510" s="238">
        <f t="shared" si="1281"/>
        <v>0</v>
      </c>
      <c r="FS510" s="238">
        <f t="shared" si="1282"/>
        <v>0</v>
      </c>
      <c r="FT510" s="238">
        <f t="shared" si="1283"/>
        <v>0</v>
      </c>
      <c r="FU510" s="238">
        <f t="shared" si="1284"/>
        <v>0</v>
      </c>
      <c r="FV510" s="238">
        <f t="shared" si="1285"/>
        <v>0</v>
      </c>
      <c r="FW510" s="238">
        <f t="shared" si="1286"/>
        <v>0</v>
      </c>
      <c r="FX510" s="238">
        <f t="shared" si="1287"/>
        <v>0</v>
      </c>
      <c r="FY510" s="238">
        <f t="shared" si="1288"/>
        <v>0</v>
      </c>
      <c r="FZ510" s="238">
        <f t="shared" si="1289"/>
        <v>0</v>
      </c>
      <c r="GA510" s="238">
        <f t="shared" si="1290"/>
        <v>0</v>
      </c>
      <c r="GB510" s="238">
        <f t="shared" si="1291"/>
        <v>0</v>
      </c>
      <c r="GC510" s="238">
        <f t="shared" si="1292"/>
        <v>0</v>
      </c>
      <c r="GD510" s="238">
        <f t="shared" si="1293"/>
        <v>0</v>
      </c>
      <c r="GE510" s="238">
        <f t="shared" si="1294"/>
        <v>0</v>
      </c>
      <c r="GF510" s="238">
        <f t="shared" si="1295"/>
        <v>0</v>
      </c>
      <c r="GG510" s="238">
        <f t="shared" si="1296"/>
        <v>0</v>
      </c>
      <c r="GH510" s="238">
        <f t="shared" si="1297"/>
        <v>0</v>
      </c>
      <c r="GI510" s="238">
        <f t="shared" si="1298"/>
        <v>0</v>
      </c>
      <c r="GJ510" s="238">
        <f t="shared" si="1299"/>
        <v>0</v>
      </c>
      <c r="GK510" s="238">
        <f t="shared" si="1300"/>
        <v>0</v>
      </c>
      <c r="GL510" s="238">
        <f t="shared" si="1301"/>
        <v>0</v>
      </c>
      <c r="GM510" s="238">
        <f t="shared" si="1302"/>
        <v>0</v>
      </c>
      <c r="GN510" s="238">
        <f t="shared" si="1303"/>
        <v>0</v>
      </c>
      <c r="GO510" s="238">
        <f t="shared" si="1304"/>
        <v>0</v>
      </c>
      <c r="GP510" s="238">
        <f t="shared" si="1305"/>
        <v>0</v>
      </c>
      <c r="GQ510" s="238">
        <f t="shared" si="1306"/>
        <v>0</v>
      </c>
      <c r="GR510" s="238">
        <f t="shared" si="1307"/>
        <v>0</v>
      </c>
      <c r="GS510" s="238">
        <f t="shared" si="1308"/>
        <v>0</v>
      </c>
      <c r="GT510" s="238">
        <f t="shared" si="1309"/>
        <v>0</v>
      </c>
      <c r="GU510" s="238">
        <f t="shared" si="1310"/>
        <v>0</v>
      </c>
      <c r="GV510" s="238">
        <f t="shared" si="1311"/>
        <v>0</v>
      </c>
      <c r="GW510" s="238">
        <f t="shared" si="1312"/>
        <v>0</v>
      </c>
      <c r="GX510" s="238">
        <f t="shared" si="1313"/>
        <v>0</v>
      </c>
      <c r="GY510" s="238">
        <f t="shared" si="1314"/>
        <v>0</v>
      </c>
      <c r="GZ510" s="238">
        <f t="shared" si="1315"/>
        <v>0</v>
      </c>
      <c r="HA510" s="238">
        <f t="shared" si="1316"/>
        <v>0</v>
      </c>
      <c r="HB510" s="238">
        <f t="shared" si="1317"/>
        <v>0</v>
      </c>
      <c r="HC510" s="238">
        <f t="shared" si="1318"/>
        <v>0</v>
      </c>
      <c r="HD510" s="238">
        <f t="shared" si="1319"/>
        <v>0</v>
      </c>
      <c r="HE510" s="238">
        <f t="shared" si="1320"/>
        <v>0</v>
      </c>
      <c r="HF510" s="238">
        <f t="shared" si="1321"/>
        <v>0</v>
      </c>
      <c r="HG510" s="238">
        <f t="shared" si="1322"/>
        <v>0</v>
      </c>
      <c r="HH510" s="238">
        <f t="shared" si="1323"/>
        <v>0</v>
      </c>
      <c r="HI510" s="238">
        <f t="shared" si="1324"/>
        <v>0</v>
      </c>
      <c r="HJ510" s="238">
        <f t="shared" si="1325"/>
        <v>0</v>
      </c>
      <c r="HK510" s="238">
        <f t="shared" si="1326"/>
        <v>0</v>
      </c>
      <c r="HL510" s="238">
        <f t="shared" si="1327"/>
        <v>0</v>
      </c>
      <c r="HM510" s="238">
        <f t="shared" si="1328"/>
        <v>0</v>
      </c>
      <c r="HN510" s="238">
        <f t="shared" si="1329"/>
        <v>0</v>
      </c>
      <c r="HO510" s="238">
        <f t="shared" si="1330"/>
        <v>0</v>
      </c>
      <c r="HP510" s="238">
        <f t="shared" si="1331"/>
        <v>0</v>
      </c>
      <c r="HQ510" s="238">
        <f t="shared" si="1332"/>
        <v>0</v>
      </c>
      <c r="HR510" s="238">
        <f t="shared" si="1333"/>
        <v>0</v>
      </c>
      <c r="HS510" s="238">
        <f t="shared" si="1334"/>
        <v>0</v>
      </c>
      <c r="HT510" s="238">
        <f t="shared" si="1335"/>
        <v>0</v>
      </c>
      <c r="HU510" s="238">
        <f t="shared" si="1336"/>
        <v>0</v>
      </c>
      <c r="HV510" s="238">
        <f t="shared" si="1337"/>
        <v>0</v>
      </c>
      <c r="HW510" s="238">
        <f t="shared" si="1338"/>
        <v>0</v>
      </c>
      <c r="HX510" s="238">
        <f t="shared" si="1339"/>
        <v>0</v>
      </c>
      <c r="HY510" s="238">
        <f t="shared" si="1340"/>
        <v>0</v>
      </c>
      <c r="HZ510" s="238">
        <f t="shared" si="1341"/>
        <v>0</v>
      </c>
      <c r="IA510" s="238">
        <f t="shared" si="1342"/>
        <v>0</v>
      </c>
      <c r="IB510" s="238">
        <f t="shared" si="1343"/>
        <v>0</v>
      </c>
      <c r="IC510" s="238">
        <f t="shared" si="1344"/>
        <v>0</v>
      </c>
      <c r="ID510" s="238">
        <f t="shared" si="1345"/>
        <v>0</v>
      </c>
      <c r="IE510" s="238">
        <f t="shared" si="1346"/>
        <v>0</v>
      </c>
      <c r="IF510" s="238">
        <f t="shared" si="1347"/>
        <v>0</v>
      </c>
      <c r="IG510" s="238">
        <f t="shared" si="1348"/>
        <v>0</v>
      </c>
      <c r="IH510" s="238">
        <f t="shared" si="1349"/>
        <v>0</v>
      </c>
      <c r="II510" s="238">
        <f t="shared" si="1350"/>
        <v>0</v>
      </c>
      <c r="IJ510" s="238">
        <f t="shared" si="1351"/>
        <v>0</v>
      </c>
      <c r="IK510" s="238">
        <f t="shared" si="1352"/>
        <v>0</v>
      </c>
      <c r="IL510" s="238">
        <f t="shared" si="1353"/>
        <v>0</v>
      </c>
      <c r="IM510" s="238">
        <f t="shared" si="1354"/>
        <v>0</v>
      </c>
      <c r="IN510" s="238">
        <f t="shared" si="1355"/>
        <v>0</v>
      </c>
      <c r="IO510" s="238">
        <f t="shared" si="1356"/>
        <v>0</v>
      </c>
      <c r="IP510" s="238">
        <f t="shared" si="1357"/>
        <v>0</v>
      </c>
      <c r="IQ510" s="238">
        <f t="shared" si="1358"/>
        <v>0</v>
      </c>
      <c r="IR510" s="238">
        <f t="shared" si="1359"/>
        <v>0</v>
      </c>
      <c r="IS510" s="238">
        <f t="shared" si="1360"/>
        <v>0</v>
      </c>
      <c r="IT510" s="238">
        <f t="shared" si="1361"/>
        <v>0</v>
      </c>
      <c r="IU510" s="238">
        <f t="shared" si="1362"/>
        <v>0</v>
      </c>
      <c r="IV510" s="238">
        <f t="shared" si="1363"/>
        <v>0</v>
      </c>
      <c r="IW510" s="238">
        <f t="shared" si="1364"/>
        <v>0</v>
      </c>
      <c r="IX510" s="238">
        <f t="shared" si="1365"/>
        <v>0</v>
      </c>
      <c r="IY510" s="238">
        <f t="shared" si="1366"/>
        <v>0</v>
      </c>
      <c r="IZ510" s="238">
        <f t="shared" si="1367"/>
        <v>0</v>
      </c>
      <c r="JA510" s="238">
        <f t="shared" si="1368"/>
        <v>0</v>
      </c>
      <c r="JB510" s="238">
        <f t="shared" si="1369"/>
        <v>0</v>
      </c>
    </row>
    <row r="511" spans="2:262">
      <c r="B511" s="248">
        <v>150</v>
      </c>
      <c r="C511" s="247">
        <f t="shared" si="1370"/>
        <v>2.9296875000000022E-3</v>
      </c>
      <c r="D511" s="244">
        <f t="shared" ca="1" si="1113"/>
        <v>11.678892283727667</v>
      </c>
      <c r="E511" s="243">
        <f ca="1">EZ361</f>
        <v>-0.32110771627233292</v>
      </c>
      <c r="F511" s="242">
        <v>150</v>
      </c>
      <c r="G511" s="238">
        <f t="shared" si="1114"/>
        <v>0</v>
      </c>
      <c r="H511" s="238">
        <f t="shared" si="1115"/>
        <v>0</v>
      </c>
      <c r="I511" s="238">
        <f t="shared" si="1116"/>
        <v>0</v>
      </c>
      <c r="J511" s="238">
        <f t="shared" si="1117"/>
        <v>0</v>
      </c>
      <c r="K511" s="238">
        <f t="shared" si="1118"/>
        <v>0</v>
      </c>
      <c r="L511" s="238">
        <f t="shared" si="1119"/>
        <v>0</v>
      </c>
      <c r="M511" s="238">
        <f t="shared" si="1120"/>
        <v>0</v>
      </c>
      <c r="N511" s="238">
        <f t="shared" si="1121"/>
        <v>0</v>
      </c>
      <c r="O511" s="238">
        <f t="shared" si="1122"/>
        <v>0</v>
      </c>
      <c r="P511" s="238">
        <f t="shared" si="1123"/>
        <v>0</v>
      </c>
      <c r="Q511" s="238">
        <f t="shared" si="1124"/>
        <v>0</v>
      </c>
      <c r="R511" s="238">
        <f t="shared" si="1125"/>
        <v>0</v>
      </c>
      <c r="S511" s="238">
        <f t="shared" si="1126"/>
        <v>0</v>
      </c>
      <c r="T511" s="238">
        <f t="shared" si="1127"/>
        <v>0</v>
      </c>
      <c r="U511" s="239">
        <f t="shared" si="1128"/>
        <v>0</v>
      </c>
      <c r="V511" s="238">
        <f t="shared" si="1129"/>
        <v>0</v>
      </c>
      <c r="W511" s="238">
        <f t="shared" si="1130"/>
        <v>0</v>
      </c>
      <c r="X511" s="238">
        <f t="shared" si="1131"/>
        <v>0</v>
      </c>
      <c r="Y511" s="238">
        <f t="shared" si="1132"/>
        <v>0</v>
      </c>
      <c r="Z511" s="238">
        <f t="shared" si="1133"/>
        <v>0</v>
      </c>
      <c r="AA511" s="238">
        <f t="shared" si="1134"/>
        <v>0</v>
      </c>
      <c r="AB511" s="238">
        <f t="shared" si="1135"/>
        <v>0</v>
      </c>
      <c r="AC511" s="238">
        <f t="shared" si="1136"/>
        <v>0</v>
      </c>
      <c r="AD511" s="238">
        <f t="shared" si="1137"/>
        <v>0</v>
      </c>
      <c r="AE511" s="238">
        <f t="shared" si="1138"/>
        <v>0</v>
      </c>
      <c r="AF511" s="238">
        <f t="shared" si="1139"/>
        <v>0</v>
      </c>
      <c r="AG511" s="238">
        <f t="shared" si="1140"/>
        <v>0</v>
      </c>
      <c r="AH511" s="238">
        <f t="shared" si="1141"/>
        <v>0</v>
      </c>
      <c r="AI511" s="238">
        <f t="shared" si="1142"/>
        <v>0</v>
      </c>
      <c r="AJ511" s="238">
        <f t="shared" si="1143"/>
        <v>0</v>
      </c>
      <c r="AK511" s="238">
        <f t="shared" si="1144"/>
        <v>0</v>
      </c>
      <c r="AL511" s="238">
        <f t="shared" si="1145"/>
        <v>0</v>
      </c>
      <c r="AM511" s="238">
        <f t="shared" si="1146"/>
        <v>0</v>
      </c>
      <c r="AN511" s="238">
        <f t="shared" si="1147"/>
        <v>0</v>
      </c>
      <c r="AO511" s="238">
        <f t="shared" si="1148"/>
        <v>0</v>
      </c>
      <c r="AP511" s="238">
        <f t="shared" si="1149"/>
        <v>0</v>
      </c>
      <c r="AQ511" s="238">
        <f t="shared" si="1150"/>
        <v>0</v>
      </c>
      <c r="AR511" s="238">
        <f t="shared" si="1151"/>
        <v>0</v>
      </c>
      <c r="AS511" s="238">
        <f t="shared" si="1152"/>
        <v>0</v>
      </c>
      <c r="AT511" s="238">
        <f t="shared" si="1153"/>
        <v>0</v>
      </c>
      <c r="AU511" s="238">
        <f t="shared" si="1154"/>
        <v>0</v>
      </c>
      <c r="AV511" s="238">
        <f t="shared" si="1155"/>
        <v>0</v>
      </c>
      <c r="AW511" s="238">
        <f t="shared" si="1156"/>
        <v>0</v>
      </c>
      <c r="AX511" s="238">
        <f t="shared" si="1157"/>
        <v>0</v>
      </c>
      <c r="AY511" s="238">
        <f t="shared" si="1158"/>
        <v>0</v>
      </c>
      <c r="AZ511" s="238">
        <f t="shared" si="1159"/>
        <v>0</v>
      </c>
      <c r="BA511" s="238">
        <f t="shared" si="1160"/>
        <v>0</v>
      </c>
      <c r="BB511" s="238">
        <f t="shared" si="1161"/>
        <v>0</v>
      </c>
      <c r="BC511" s="238">
        <f t="shared" si="1162"/>
        <v>0</v>
      </c>
      <c r="BD511" s="238">
        <f t="shared" si="1163"/>
        <v>0</v>
      </c>
      <c r="BE511" s="238">
        <f t="shared" si="1164"/>
        <v>0</v>
      </c>
      <c r="BF511" s="238">
        <f t="shared" si="1165"/>
        <v>0</v>
      </c>
      <c r="BG511" s="238">
        <f t="shared" si="1166"/>
        <v>0</v>
      </c>
      <c r="BH511" s="238">
        <f t="shared" si="1167"/>
        <v>0</v>
      </c>
      <c r="BI511" s="238">
        <f t="shared" si="1168"/>
        <v>0</v>
      </c>
      <c r="BJ511" s="238">
        <f t="shared" si="1169"/>
        <v>0</v>
      </c>
      <c r="BK511" s="238">
        <f t="shared" si="1170"/>
        <v>0</v>
      </c>
      <c r="BL511" s="238">
        <f t="shared" si="1171"/>
        <v>0</v>
      </c>
      <c r="BM511" s="238">
        <f t="shared" si="1172"/>
        <v>0</v>
      </c>
      <c r="BN511" s="238">
        <f t="shared" si="1173"/>
        <v>0</v>
      </c>
      <c r="BO511" s="238">
        <f t="shared" si="1174"/>
        <v>0</v>
      </c>
      <c r="BP511" s="238">
        <f t="shared" si="1175"/>
        <v>0</v>
      </c>
      <c r="BQ511" s="238">
        <f t="shared" si="1176"/>
        <v>0</v>
      </c>
      <c r="BR511" s="238">
        <f t="shared" si="1177"/>
        <v>0</v>
      </c>
      <c r="BS511" s="238">
        <f t="shared" si="1178"/>
        <v>0</v>
      </c>
      <c r="BT511" s="238">
        <f t="shared" si="1179"/>
        <v>0</v>
      </c>
      <c r="BU511" s="238">
        <f t="shared" si="1180"/>
        <v>0</v>
      </c>
      <c r="BV511" s="238">
        <f t="shared" si="1181"/>
        <v>0</v>
      </c>
      <c r="BW511" s="238">
        <f t="shared" si="1182"/>
        <v>0</v>
      </c>
      <c r="BX511" s="238">
        <f t="shared" si="1183"/>
        <v>0</v>
      </c>
      <c r="BY511" s="238">
        <f t="shared" si="1184"/>
        <v>0</v>
      </c>
      <c r="BZ511" s="238">
        <f t="shared" si="1185"/>
        <v>0</v>
      </c>
      <c r="CA511" s="238">
        <f t="shared" si="1186"/>
        <v>0</v>
      </c>
      <c r="CB511" s="238">
        <f t="shared" si="1187"/>
        <v>0</v>
      </c>
      <c r="CC511" s="238">
        <f t="shared" si="1188"/>
        <v>0</v>
      </c>
      <c r="CD511" s="238">
        <f t="shared" si="1189"/>
        <v>0</v>
      </c>
      <c r="CE511" s="238">
        <f t="shared" si="1190"/>
        <v>0</v>
      </c>
      <c r="CF511" s="238">
        <f t="shared" si="1191"/>
        <v>0</v>
      </c>
      <c r="CG511" s="238">
        <f t="shared" si="1192"/>
        <v>0</v>
      </c>
      <c r="CH511" s="238">
        <f t="shared" si="1193"/>
        <v>0</v>
      </c>
      <c r="CI511" s="238">
        <f t="shared" si="1194"/>
        <v>0</v>
      </c>
      <c r="CJ511" s="238">
        <f t="shared" si="1195"/>
        <v>0</v>
      </c>
      <c r="CK511" s="238">
        <f t="shared" si="1196"/>
        <v>0</v>
      </c>
      <c r="CL511" s="238">
        <f t="shared" si="1197"/>
        <v>0</v>
      </c>
      <c r="CM511" s="238">
        <f t="shared" si="1198"/>
        <v>0</v>
      </c>
      <c r="CN511" s="238">
        <f t="shared" si="1199"/>
        <v>0</v>
      </c>
      <c r="CO511" s="238">
        <f t="shared" si="1200"/>
        <v>0</v>
      </c>
      <c r="CP511" s="238">
        <f t="shared" si="1201"/>
        <v>0</v>
      </c>
      <c r="CQ511" s="238">
        <f t="shared" si="1202"/>
        <v>0</v>
      </c>
      <c r="CR511" s="238">
        <f t="shared" si="1203"/>
        <v>0</v>
      </c>
      <c r="CS511" s="238">
        <f t="shared" si="1204"/>
        <v>0</v>
      </c>
      <c r="CT511" s="238">
        <f t="shared" si="1205"/>
        <v>0</v>
      </c>
      <c r="CU511" s="238">
        <f t="shared" si="1206"/>
        <v>0</v>
      </c>
      <c r="CV511" s="238">
        <f t="shared" si="1207"/>
        <v>0</v>
      </c>
      <c r="CW511" s="238">
        <f t="shared" si="1208"/>
        <v>0</v>
      </c>
      <c r="CX511" s="238">
        <f t="shared" si="1209"/>
        <v>0</v>
      </c>
      <c r="CY511" s="238">
        <f t="shared" si="1210"/>
        <v>0</v>
      </c>
      <c r="CZ511" s="238">
        <f t="shared" si="1211"/>
        <v>0</v>
      </c>
      <c r="DA511" s="238">
        <f t="shared" si="1212"/>
        <v>0</v>
      </c>
      <c r="DB511" s="238">
        <f t="shared" si="1213"/>
        <v>0</v>
      </c>
      <c r="DC511" s="238">
        <f t="shared" si="1214"/>
        <v>0</v>
      </c>
      <c r="DD511" s="238">
        <f t="shared" si="1215"/>
        <v>0</v>
      </c>
      <c r="DE511" s="238">
        <f t="shared" si="1216"/>
        <v>0</v>
      </c>
      <c r="DF511" s="238">
        <f t="shared" si="1217"/>
        <v>0</v>
      </c>
      <c r="DG511" s="238">
        <f t="shared" si="1218"/>
        <v>0</v>
      </c>
      <c r="DH511" s="238">
        <f t="shared" si="1219"/>
        <v>0</v>
      </c>
      <c r="DI511" s="238">
        <f t="shared" si="1220"/>
        <v>0</v>
      </c>
      <c r="DJ511" s="238">
        <f t="shared" si="1221"/>
        <v>0</v>
      </c>
      <c r="DK511" s="238">
        <f t="shared" si="1222"/>
        <v>0</v>
      </c>
      <c r="DL511" s="238">
        <f t="shared" si="1223"/>
        <v>0</v>
      </c>
      <c r="DM511" s="238">
        <f t="shared" si="1224"/>
        <v>0</v>
      </c>
      <c r="DN511" s="238">
        <f t="shared" si="1225"/>
        <v>0</v>
      </c>
      <c r="DO511" s="238">
        <f t="shared" si="1226"/>
        <v>0</v>
      </c>
      <c r="DP511" s="238">
        <f t="shared" si="1227"/>
        <v>0</v>
      </c>
      <c r="DQ511" s="238">
        <f t="shared" si="1228"/>
        <v>0</v>
      </c>
      <c r="DR511" s="238">
        <f t="shared" si="1229"/>
        <v>0</v>
      </c>
      <c r="DS511" s="238">
        <f t="shared" si="1230"/>
        <v>0</v>
      </c>
      <c r="DT511" s="238">
        <f t="shared" si="1231"/>
        <v>0</v>
      </c>
      <c r="DU511" s="238">
        <f t="shared" si="1232"/>
        <v>0</v>
      </c>
      <c r="DV511" s="238">
        <f t="shared" si="1233"/>
        <v>0</v>
      </c>
      <c r="DW511" s="238">
        <f t="shared" si="1234"/>
        <v>0</v>
      </c>
      <c r="DX511" s="238">
        <f t="shared" si="1235"/>
        <v>0</v>
      </c>
      <c r="DY511" s="238">
        <f t="shared" si="1236"/>
        <v>0</v>
      </c>
      <c r="DZ511" s="238">
        <f t="shared" si="1237"/>
        <v>0</v>
      </c>
      <c r="EA511" s="238">
        <f t="shared" si="1238"/>
        <v>0</v>
      </c>
      <c r="EB511" s="238">
        <f t="shared" si="1239"/>
        <v>0</v>
      </c>
      <c r="EC511" s="238">
        <f t="shared" si="1240"/>
        <v>0</v>
      </c>
      <c r="ED511" s="238">
        <f t="shared" si="1241"/>
        <v>0</v>
      </c>
      <c r="EE511" s="238">
        <f t="shared" si="1242"/>
        <v>0</v>
      </c>
      <c r="EF511" s="238">
        <f t="shared" si="1243"/>
        <v>0</v>
      </c>
      <c r="EG511" s="238">
        <f t="shared" si="1244"/>
        <v>0</v>
      </c>
      <c r="EH511" s="238">
        <f t="shared" si="1245"/>
        <v>0</v>
      </c>
      <c r="EI511" s="238">
        <f t="shared" si="1246"/>
        <v>0</v>
      </c>
      <c r="EJ511" s="238">
        <f t="shared" si="1247"/>
        <v>0</v>
      </c>
      <c r="EK511" s="238">
        <f t="shared" si="1248"/>
        <v>0</v>
      </c>
      <c r="EL511" s="238">
        <f t="shared" si="1249"/>
        <v>0</v>
      </c>
      <c r="EM511" s="238">
        <f t="shared" si="1250"/>
        <v>0</v>
      </c>
      <c r="EN511" s="238">
        <f t="shared" si="1251"/>
        <v>0</v>
      </c>
      <c r="EO511" s="238">
        <f t="shared" si="1252"/>
        <v>0</v>
      </c>
      <c r="EP511" s="238">
        <f t="shared" si="1253"/>
        <v>0</v>
      </c>
      <c r="EQ511" s="238">
        <f t="shared" si="1254"/>
        <v>0</v>
      </c>
      <c r="ER511" s="238">
        <f t="shared" si="1255"/>
        <v>0</v>
      </c>
      <c r="ES511" s="238">
        <f t="shared" si="1256"/>
        <v>0</v>
      </c>
      <c r="ET511" s="238">
        <f t="shared" si="1257"/>
        <v>0</v>
      </c>
      <c r="EU511" s="238">
        <f t="shared" si="1258"/>
        <v>0</v>
      </c>
      <c r="EV511" s="238">
        <f t="shared" si="1259"/>
        <v>0</v>
      </c>
      <c r="EW511" s="238">
        <f t="shared" si="1260"/>
        <v>0</v>
      </c>
      <c r="EX511" s="238">
        <f t="shared" si="1261"/>
        <v>0</v>
      </c>
      <c r="EY511" s="238">
        <f t="shared" si="1262"/>
        <v>0</v>
      </c>
      <c r="EZ511" s="238">
        <f t="shared" si="1263"/>
        <v>0</v>
      </c>
      <c r="FA511" s="238">
        <f t="shared" si="1264"/>
        <v>0</v>
      </c>
      <c r="FB511" s="238">
        <f t="shared" si="1265"/>
        <v>0</v>
      </c>
      <c r="FC511" s="238">
        <f t="shared" si="1266"/>
        <v>0</v>
      </c>
      <c r="FD511" s="238">
        <f t="shared" si="1267"/>
        <v>0</v>
      </c>
      <c r="FE511" s="238">
        <f t="shared" si="1268"/>
        <v>0</v>
      </c>
      <c r="FF511" s="238">
        <f t="shared" si="1269"/>
        <v>0</v>
      </c>
      <c r="FG511" s="238">
        <f t="shared" si="1270"/>
        <v>0</v>
      </c>
      <c r="FH511" s="238">
        <f t="shared" si="1271"/>
        <v>0</v>
      </c>
      <c r="FI511" s="238">
        <f t="shared" si="1272"/>
        <v>0</v>
      </c>
      <c r="FJ511" s="238">
        <f t="shared" si="1273"/>
        <v>0</v>
      </c>
      <c r="FK511" s="238">
        <f t="shared" si="1274"/>
        <v>0</v>
      </c>
      <c r="FL511" s="238">
        <f t="shared" si="1275"/>
        <v>0</v>
      </c>
      <c r="FM511" s="238">
        <f t="shared" si="1276"/>
        <v>0</v>
      </c>
      <c r="FN511" s="238">
        <f t="shared" si="1277"/>
        <v>0</v>
      </c>
      <c r="FO511" s="238">
        <f t="shared" si="1278"/>
        <v>0</v>
      </c>
      <c r="FP511" s="238">
        <f t="shared" si="1279"/>
        <v>0</v>
      </c>
      <c r="FQ511" s="238">
        <f t="shared" si="1280"/>
        <v>0</v>
      </c>
      <c r="FR511" s="238">
        <f t="shared" si="1281"/>
        <v>0</v>
      </c>
      <c r="FS511" s="238">
        <f t="shared" si="1282"/>
        <v>0</v>
      </c>
      <c r="FT511" s="238">
        <f t="shared" si="1283"/>
        <v>0</v>
      </c>
      <c r="FU511" s="238">
        <f t="shared" si="1284"/>
        <v>0</v>
      </c>
      <c r="FV511" s="238">
        <f t="shared" si="1285"/>
        <v>0</v>
      </c>
      <c r="FW511" s="238">
        <f t="shared" si="1286"/>
        <v>0</v>
      </c>
      <c r="FX511" s="238">
        <f t="shared" si="1287"/>
        <v>0</v>
      </c>
      <c r="FY511" s="238">
        <f t="shared" si="1288"/>
        <v>0</v>
      </c>
      <c r="FZ511" s="238">
        <f t="shared" si="1289"/>
        <v>0</v>
      </c>
      <c r="GA511" s="238">
        <f t="shared" si="1290"/>
        <v>0</v>
      </c>
      <c r="GB511" s="238">
        <f t="shared" si="1291"/>
        <v>0</v>
      </c>
      <c r="GC511" s="238">
        <f t="shared" si="1292"/>
        <v>0</v>
      </c>
      <c r="GD511" s="238">
        <f t="shared" si="1293"/>
        <v>0</v>
      </c>
      <c r="GE511" s="238">
        <f t="shared" si="1294"/>
        <v>0</v>
      </c>
      <c r="GF511" s="238">
        <f t="shared" si="1295"/>
        <v>0</v>
      </c>
      <c r="GG511" s="238">
        <f t="shared" si="1296"/>
        <v>0</v>
      </c>
      <c r="GH511" s="238">
        <f t="shared" si="1297"/>
        <v>0</v>
      </c>
      <c r="GI511" s="238">
        <f t="shared" si="1298"/>
        <v>0</v>
      </c>
      <c r="GJ511" s="238">
        <f t="shared" si="1299"/>
        <v>0</v>
      </c>
      <c r="GK511" s="238">
        <f t="shared" si="1300"/>
        <v>0</v>
      </c>
      <c r="GL511" s="238">
        <f t="shared" si="1301"/>
        <v>0</v>
      </c>
      <c r="GM511" s="238">
        <f t="shared" si="1302"/>
        <v>0</v>
      </c>
      <c r="GN511" s="238">
        <f t="shared" si="1303"/>
        <v>0</v>
      </c>
      <c r="GO511" s="238">
        <f t="shared" si="1304"/>
        <v>0</v>
      </c>
      <c r="GP511" s="238">
        <f t="shared" si="1305"/>
        <v>0</v>
      </c>
      <c r="GQ511" s="238">
        <f t="shared" si="1306"/>
        <v>0</v>
      </c>
      <c r="GR511" s="238">
        <f t="shared" si="1307"/>
        <v>0</v>
      </c>
      <c r="GS511" s="238">
        <f t="shared" si="1308"/>
        <v>0</v>
      </c>
      <c r="GT511" s="238">
        <f t="shared" si="1309"/>
        <v>0</v>
      </c>
      <c r="GU511" s="238">
        <f t="shared" si="1310"/>
        <v>0</v>
      </c>
      <c r="GV511" s="238">
        <f t="shared" si="1311"/>
        <v>0</v>
      </c>
      <c r="GW511" s="238">
        <f t="shared" si="1312"/>
        <v>0</v>
      </c>
      <c r="GX511" s="238">
        <f t="shared" si="1313"/>
        <v>0</v>
      </c>
      <c r="GY511" s="238">
        <f t="shared" si="1314"/>
        <v>0</v>
      </c>
      <c r="GZ511" s="238">
        <f t="shared" si="1315"/>
        <v>0</v>
      </c>
      <c r="HA511" s="238">
        <f t="shared" si="1316"/>
        <v>0</v>
      </c>
      <c r="HB511" s="238">
        <f t="shared" si="1317"/>
        <v>0</v>
      </c>
      <c r="HC511" s="238">
        <f t="shared" si="1318"/>
        <v>0</v>
      </c>
      <c r="HD511" s="238">
        <f t="shared" si="1319"/>
        <v>0</v>
      </c>
      <c r="HE511" s="238">
        <f t="shared" si="1320"/>
        <v>0</v>
      </c>
      <c r="HF511" s="238">
        <f t="shared" si="1321"/>
        <v>0</v>
      </c>
      <c r="HG511" s="238">
        <f t="shared" si="1322"/>
        <v>0</v>
      </c>
      <c r="HH511" s="238">
        <f t="shared" si="1323"/>
        <v>0</v>
      </c>
      <c r="HI511" s="238">
        <f t="shared" si="1324"/>
        <v>0</v>
      </c>
      <c r="HJ511" s="238">
        <f t="shared" si="1325"/>
        <v>0</v>
      </c>
      <c r="HK511" s="238">
        <f t="shared" si="1326"/>
        <v>0</v>
      </c>
      <c r="HL511" s="238">
        <f t="shared" si="1327"/>
        <v>0</v>
      </c>
      <c r="HM511" s="238">
        <f t="shared" si="1328"/>
        <v>0</v>
      </c>
      <c r="HN511" s="238">
        <f t="shared" si="1329"/>
        <v>0</v>
      </c>
      <c r="HO511" s="238">
        <f t="shared" si="1330"/>
        <v>0</v>
      </c>
      <c r="HP511" s="238">
        <f t="shared" si="1331"/>
        <v>0</v>
      </c>
      <c r="HQ511" s="238">
        <f t="shared" si="1332"/>
        <v>0</v>
      </c>
      <c r="HR511" s="238">
        <f t="shared" si="1333"/>
        <v>0</v>
      </c>
      <c r="HS511" s="238">
        <f t="shared" si="1334"/>
        <v>0</v>
      </c>
      <c r="HT511" s="238">
        <f t="shared" si="1335"/>
        <v>0</v>
      </c>
      <c r="HU511" s="238">
        <f t="shared" si="1336"/>
        <v>0</v>
      </c>
      <c r="HV511" s="238">
        <f t="shared" si="1337"/>
        <v>0</v>
      </c>
      <c r="HW511" s="238">
        <f t="shared" si="1338"/>
        <v>0</v>
      </c>
      <c r="HX511" s="238">
        <f t="shared" si="1339"/>
        <v>0</v>
      </c>
      <c r="HY511" s="238">
        <f t="shared" si="1340"/>
        <v>0</v>
      </c>
      <c r="HZ511" s="238">
        <f t="shared" si="1341"/>
        <v>0</v>
      </c>
      <c r="IA511" s="238">
        <f t="shared" si="1342"/>
        <v>0</v>
      </c>
      <c r="IB511" s="238">
        <f t="shared" si="1343"/>
        <v>0</v>
      </c>
      <c r="IC511" s="238">
        <f t="shared" si="1344"/>
        <v>0</v>
      </c>
      <c r="ID511" s="238">
        <f t="shared" si="1345"/>
        <v>0</v>
      </c>
      <c r="IE511" s="238">
        <f t="shared" si="1346"/>
        <v>0</v>
      </c>
      <c r="IF511" s="238">
        <f t="shared" si="1347"/>
        <v>0</v>
      </c>
      <c r="IG511" s="238">
        <f t="shared" si="1348"/>
        <v>0</v>
      </c>
      <c r="IH511" s="238">
        <f t="shared" si="1349"/>
        <v>0</v>
      </c>
      <c r="II511" s="238">
        <f t="shared" si="1350"/>
        <v>0</v>
      </c>
      <c r="IJ511" s="238">
        <f t="shared" si="1351"/>
        <v>0</v>
      </c>
      <c r="IK511" s="238">
        <f t="shared" si="1352"/>
        <v>0</v>
      </c>
      <c r="IL511" s="238">
        <f t="shared" si="1353"/>
        <v>0</v>
      </c>
      <c r="IM511" s="238">
        <f t="shared" si="1354"/>
        <v>0</v>
      </c>
      <c r="IN511" s="238">
        <f t="shared" si="1355"/>
        <v>0</v>
      </c>
      <c r="IO511" s="238">
        <f t="shared" si="1356"/>
        <v>0</v>
      </c>
      <c r="IP511" s="238">
        <f t="shared" si="1357"/>
        <v>0</v>
      </c>
      <c r="IQ511" s="238">
        <f t="shared" si="1358"/>
        <v>0</v>
      </c>
      <c r="IR511" s="238">
        <f t="shared" si="1359"/>
        <v>0</v>
      </c>
      <c r="IS511" s="238">
        <f t="shared" si="1360"/>
        <v>0</v>
      </c>
      <c r="IT511" s="238">
        <f t="shared" si="1361"/>
        <v>0</v>
      </c>
      <c r="IU511" s="238">
        <f t="shared" si="1362"/>
        <v>0</v>
      </c>
      <c r="IV511" s="238">
        <f t="shared" si="1363"/>
        <v>0</v>
      </c>
      <c r="IW511" s="238">
        <f t="shared" si="1364"/>
        <v>0</v>
      </c>
      <c r="IX511" s="238">
        <f t="shared" si="1365"/>
        <v>0</v>
      </c>
      <c r="IY511" s="238">
        <f t="shared" si="1366"/>
        <v>0</v>
      </c>
      <c r="IZ511" s="238">
        <f t="shared" si="1367"/>
        <v>0</v>
      </c>
      <c r="JA511" s="238">
        <f t="shared" si="1368"/>
        <v>0</v>
      </c>
      <c r="JB511" s="238">
        <f t="shared" si="1369"/>
        <v>0</v>
      </c>
    </row>
    <row r="512" spans="2:262">
      <c r="B512" s="248">
        <v>151</v>
      </c>
      <c r="C512" s="247">
        <f t="shared" si="1370"/>
        <v>2.9492187500000022E-3</v>
      </c>
      <c r="D512" s="244">
        <f t="shared" ca="1" si="1113"/>
        <v>11.680047191370154</v>
      </c>
      <c r="E512" s="243">
        <f ca="1">FA361</f>
        <v>-0.31995280862984704</v>
      </c>
      <c r="F512" s="242">
        <v>151</v>
      </c>
      <c r="G512" s="238">
        <f t="shared" si="1114"/>
        <v>0</v>
      </c>
      <c r="H512" s="238">
        <f t="shared" si="1115"/>
        <v>0</v>
      </c>
      <c r="I512" s="238">
        <f t="shared" si="1116"/>
        <v>0</v>
      </c>
      <c r="J512" s="238">
        <f t="shared" si="1117"/>
        <v>0</v>
      </c>
      <c r="K512" s="238">
        <f t="shared" si="1118"/>
        <v>0</v>
      </c>
      <c r="L512" s="238">
        <f t="shared" si="1119"/>
        <v>0</v>
      </c>
      <c r="M512" s="238">
        <f t="shared" si="1120"/>
        <v>0</v>
      </c>
      <c r="N512" s="238">
        <f t="shared" si="1121"/>
        <v>0</v>
      </c>
      <c r="O512" s="238">
        <f t="shared" si="1122"/>
        <v>0</v>
      </c>
      <c r="P512" s="238">
        <f t="shared" si="1123"/>
        <v>0</v>
      </c>
      <c r="Q512" s="238">
        <f t="shared" si="1124"/>
        <v>0</v>
      </c>
      <c r="R512" s="238">
        <f t="shared" si="1125"/>
        <v>0</v>
      </c>
      <c r="S512" s="238">
        <f t="shared" si="1126"/>
        <v>0</v>
      </c>
      <c r="T512" s="238">
        <f t="shared" si="1127"/>
        <v>0</v>
      </c>
      <c r="U512" s="239">
        <f t="shared" si="1128"/>
        <v>0</v>
      </c>
      <c r="V512" s="238">
        <f t="shared" si="1129"/>
        <v>0</v>
      </c>
      <c r="W512" s="238">
        <f t="shared" si="1130"/>
        <v>0</v>
      </c>
      <c r="X512" s="238">
        <f t="shared" si="1131"/>
        <v>0</v>
      </c>
      <c r="Y512" s="238">
        <f t="shared" si="1132"/>
        <v>0</v>
      </c>
      <c r="Z512" s="238">
        <f t="shared" si="1133"/>
        <v>0</v>
      </c>
      <c r="AA512" s="238">
        <f t="shared" si="1134"/>
        <v>0</v>
      </c>
      <c r="AB512" s="238">
        <f t="shared" si="1135"/>
        <v>0</v>
      </c>
      <c r="AC512" s="238">
        <f t="shared" si="1136"/>
        <v>0</v>
      </c>
      <c r="AD512" s="238">
        <f t="shared" si="1137"/>
        <v>0</v>
      </c>
      <c r="AE512" s="238">
        <f t="shared" si="1138"/>
        <v>0</v>
      </c>
      <c r="AF512" s="238">
        <f t="shared" si="1139"/>
        <v>0</v>
      </c>
      <c r="AG512" s="238">
        <f t="shared" si="1140"/>
        <v>0</v>
      </c>
      <c r="AH512" s="238">
        <f t="shared" si="1141"/>
        <v>0</v>
      </c>
      <c r="AI512" s="238">
        <f t="shared" si="1142"/>
        <v>0</v>
      </c>
      <c r="AJ512" s="238">
        <f t="shared" si="1143"/>
        <v>0</v>
      </c>
      <c r="AK512" s="238">
        <f t="shared" si="1144"/>
        <v>0</v>
      </c>
      <c r="AL512" s="238">
        <f t="shared" si="1145"/>
        <v>0</v>
      </c>
      <c r="AM512" s="238">
        <f t="shared" si="1146"/>
        <v>0</v>
      </c>
      <c r="AN512" s="238">
        <f t="shared" si="1147"/>
        <v>0</v>
      </c>
      <c r="AO512" s="238">
        <f t="shared" si="1148"/>
        <v>0</v>
      </c>
      <c r="AP512" s="238">
        <f t="shared" si="1149"/>
        <v>0</v>
      </c>
      <c r="AQ512" s="238">
        <f t="shared" si="1150"/>
        <v>0</v>
      </c>
      <c r="AR512" s="238">
        <f t="shared" si="1151"/>
        <v>0</v>
      </c>
      <c r="AS512" s="238">
        <f t="shared" si="1152"/>
        <v>0</v>
      </c>
      <c r="AT512" s="238">
        <f t="shared" si="1153"/>
        <v>0</v>
      </c>
      <c r="AU512" s="238">
        <f t="shared" si="1154"/>
        <v>0</v>
      </c>
      <c r="AV512" s="238">
        <f t="shared" si="1155"/>
        <v>0</v>
      </c>
      <c r="AW512" s="238">
        <f t="shared" si="1156"/>
        <v>0</v>
      </c>
      <c r="AX512" s="238">
        <f t="shared" si="1157"/>
        <v>0</v>
      </c>
      <c r="AY512" s="238">
        <f t="shared" si="1158"/>
        <v>0</v>
      </c>
      <c r="AZ512" s="238">
        <f t="shared" si="1159"/>
        <v>0</v>
      </c>
      <c r="BA512" s="238">
        <f t="shared" si="1160"/>
        <v>0</v>
      </c>
      <c r="BB512" s="238">
        <f t="shared" si="1161"/>
        <v>0</v>
      </c>
      <c r="BC512" s="238">
        <f t="shared" si="1162"/>
        <v>0</v>
      </c>
      <c r="BD512" s="238">
        <f t="shared" si="1163"/>
        <v>0</v>
      </c>
      <c r="BE512" s="238">
        <f t="shared" si="1164"/>
        <v>0</v>
      </c>
      <c r="BF512" s="238">
        <f t="shared" si="1165"/>
        <v>0</v>
      </c>
      <c r="BG512" s="238">
        <f t="shared" si="1166"/>
        <v>0</v>
      </c>
      <c r="BH512" s="238">
        <f t="shared" si="1167"/>
        <v>0</v>
      </c>
      <c r="BI512" s="238">
        <f t="shared" si="1168"/>
        <v>0</v>
      </c>
      <c r="BJ512" s="238">
        <f t="shared" si="1169"/>
        <v>0</v>
      </c>
      <c r="BK512" s="238">
        <f t="shared" si="1170"/>
        <v>0</v>
      </c>
      <c r="BL512" s="238">
        <f t="shared" si="1171"/>
        <v>0</v>
      </c>
      <c r="BM512" s="238">
        <f t="shared" si="1172"/>
        <v>0</v>
      </c>
      <c r="BN512" s="238">
        <f t="shared" si="1173"/>
        <v>0</v>
      </c>
      <c r="BO512" s="238">
        <f t="shared" si="1174"/>
        <v>0</v>
      </c>
      <c r="BP512" s="238">
        <f t="shared" si="1175"/>
        <v>0</v>
      </c>
      <c r="BQ512" s="238">
        <f t="shared" si="1176"/>
        <v>0</v>
      </c>
      <c r="BR512" s="238">
        <f t="shared" si="1177"/>
        <v>0</v>
      </c>
      <c r="BS512" s="238">
        <f t="shared" si="1178"/>
        <v>0</v>
      </c>
      <c r="BT512" s="238">
        <f t="shared" si="1179"/>
        <v>0</v>
      </c>
      <c r="BU512" s="238">
        <f t="shared" si="1180"/>
        <v>0</v>
      </c>
      <c r="BV512" s="238">
        <f t="shared" si="1181"/>
        <v>0</v>
      </c>
      <c r="BW512" s="238">
        <f t="shared" si="1182"/>
        <v>0</v>
      </c>
      <c r="BX512" s="238">
        <f t="shared" si="1183"/>
        <v>0</v>
      </c>
      <c r="BY512" s="238">
        <f t="shared" si="1184"/>
        <v>0</v>
      </c>
      <c r="BZ512" s="238">
        <f t="shared" si="1185"/>
        <v>0</v>
      </c>
      <c r="CA512" s="238">
        <f t="shared" si="1186"/>
        <v>0</v>
      </c>
      <c r="CB512" s="238">
        <f t="shared" si="1187"/>
        <v>0</v>
      </c>
      <c r="CC512" s="238">
        <f t="shared" si="1188"/>
        <v>0</v>
      </c>
      <c r="CD512" s="238">
        <f t="shared" si="1189"/>
        <v>0</v>
      </c>
      <c r="CE512" s="238">
        <f t="shared" si="1190"/>
        <v>0</v>
      </c>
      <c r="CF512" s="238">
        <f t="shared" si="1191"/>
        <v>0</v>
      </c>
      <c r="CG512" s="238">
        <f t="shared" si="1192"/>
        <v>0</v>
      </c>
      <c r="CH512" s="238">
        <f t="shared" si="1193"/>
        <v>0</v>
      </c>
      <c r="CI512" s="238">
        <f t="shared" si="1194"/>
        <v>0</v>
      </c>
      <c r="CJ512" s="238">
        <f t="shared" si="1195"/>
        <v>0</v>
      </c>
      <c r="CK512" s="238">
        <f t="shared" si="1196"/>
        <v>0</v>
      </c>
      <c r="CL512" s="238">
        <f t="shared" si="1197"/>
        <v>0</v>
      </c>
      <c r="CM512" s="238">
        <f t="shared" si="1198"/>
        <v>0</v>
      </c>
      <c r="CN512" s="238">
        <f t="shared" si="1199"/>
        <v>0</v>
      </c>
      <c r="CO512" s="238">
        <f t="shared" si="1200"/>
        <v>0</v>
      </c>
      <c r="CP512" s="238">
        <f t="shared" si="1201"/>
        <v>0</v>
      </c>
      <c r="CQ512" s="238">
        <f t="shared" si="1202"/>
        <v>0</v>
      </c>
      <c r="CR512" s="238">
        <f t="shared" si="1203"/>
        <v>0</v>
      </c>
      <c r="CS512" s="238">
        <f t="shared" si="1204"/>
        <v>0</v>
      </c>
      <c r="CT512" s="238">
        <f t="shared" si="1205"/>
        <v>0</v>
      </c>
      <c r="CU512" s="238">
        <f t="shared" si="1206"/>
        <v>0</v>
      </c>
      <c r="CV512" s="238">
        <f t="shared" si="1207"/>
        <v>0</v>
      </c>
      <c r="CW512" s="238">
        <f t="shared" si="1208"/>
        <v>0</v>
      </c>
      <c r="CX512" s="238">
        <f t="shared" si="1209"/>
        <v>0</v>
      </c>
      <c r="CY512" s="238">
        <f t="shared" si="1210"/>
        <v>0</v>
      </c>
      <c r="CZ512" s="238">
        <f t="shared" si="1211"/>
        <v>0</v>
      </c>
      <c r="DA512" s="238">
        <f t="shared" si="1212"/>
        <v>0</v>
      </c>
      <c r="DB512" s="238">
        <f t="shared" si="1213"/>
        <v>0</v>
      </c>
      <c r="DC512" s="238">
        <f t="shared" si="1214"/>
        <v>0</v>
      </c>
      <c r="DD512" s="238">
        <f t="shared" si="1215"/>
        <v>0</v>
      </c>
      <c r="DE512" s="238">
        <f t="shared" si="1216"/>
        <v>0</v>
      </c>
      <c r="DF512" s="238">
        <f t="shared" si="1217"/>
        <v>0</v>
      </c>
      <c r="DG512" s="238">
        <f t="shared" si="1218"/>
        <v>0</v>
      </c>
      <c r="DH512" s="238">
        <f t="shared" si="1219"/>
        <v>0</v>
      </c>
      <c r="DI512" s="238">
        <f t="shared" si="1220"/>
        <v>0</v>
      </c>
      <c r="DJ512" s="238">
        <f t="shared" si="1221"/>
        <v>0</v>
      </c>
      <c r="DK512" s="238">
        <f t="shared" si="1222"/>
        <v>0</v>
      </c>
      <c r="DL512" s="238">
        <f t="shared" si="1223"/>
        <v>0</v>
      </c>
      <c r="DM512" s="238">
        <f t="shared" si="1224"/>
        <v>0</v>
      </c>
      <c r="DN512" s="238">
        <f t="shared" si="1225"/>
        <v>0</v>
      </c>
      <c r="DO512" s="238">
        <f t="shared" si="1226"/>
        <v>0</v>
      </c>
      <c r="DP512" s="238">
        <f t="shared" si="1227"/>
        <v>0</v>
      </c>
      <c r="DQ512" s="238">
        <f t="shared" si="1228"/>
        <v>0</v>
      </c>
      <c r="DR512" s="238">
        <f t="shared" si="1229"/>
        <v>0</v>
      </c>
      <c r="DS512" s="238">
        <f t="shared" si="1230"/>
        <v>0</v>
      </c>
      <c r="DT512" s="238">
        <f t="shared" si="1231"/>
        <v>0</v>
      </c>
      <c r="DU512" s="238">
        <f t="shared" si="1232"/>
        <v>0</v>
      </c>
      <c r="DV512" s="238">
        <f t="shared" si="1233"/>
        <v>0</v>
      </c>
      <c r="DW512" s="238">
        <f t="shared" si="1234"/>
        <v>0</v>
      </c>
      <c r="DX512" s="238">
        <f t="shared" si="1235"/>
        <v>0</v>
      </c>
      <c r="DY512" s="238">
        <f t="shared" si="1236"/>
        <v>0</v>
      </c>
      <c r="DZ512" s="238">
        <f t="shared" si="1237"/>
        <v>0</v>
      </c>
      <c r="EA512" s="238">
        <f t="shared" si="1238"/>
        <v>0</v>
      </c>
      <c r="EB512" s="238">
        <f t="shared" si="1239"/>
        <v>0</v>
      </c>
      <c r="EC512" s="238">
        <f t="shared" si="1240"/>
        <v>0</v>
      </c>
      <c r="ED512" s="238">
        <f t="shared" si="1241"/>
        <v>0</v>
      </c>
      <c r="EE512" s="238">
        <f t="shared" si="1242"/>
        <v>0</v>
      </c>
      <c r="EF512" s="238">
        <f t="shared" si="1243"/>
        <v>0</v>
      </c>
      <c r="EG512" s="238">
        <f t="shared" si="1244"/>
        <v>0</v>
      </c>
      <c r="EH512" s="238">
        <f t="shared" si="1245"/>
        <v>0</v>
      </c>
      <c r="EI512" s="238">
        <f t="shared" si="1246"/>
        <v>0</v>
      </c>
      <c r="EJ512" s="238">
        <f t="shared" si="1247"/>
        <v>0</v>
      </c>
      <c r="EK512" s="238">
        <f t="shared" si="1248"/>
        <v>0</v>
      </c>
      <c r="EL512" s="238">
        <f t="shared" si="1249"/>
        <v>0</v>
      </c>
      <c r="EM512" s="238">
        <f t="shared" si="1250"/>
        <v>0</v>
      </c>
      <c r="EN512" s="238">
        <f t="shared" si="1251"/>
        <v>0</v>
      </c>
      <c r="EO512" s="238">
        <f t="shared" si="1252"/>
        <v>0</v>
      </c>
      <c r="EP512" s="238">
        <f t="shared" si="1253"/>
        <v>0</v>
      </c>
      <c r="EQ512" s="238">
        <f t="shared" si="1254"/>
        <v>0</v>
      </c>
      <c r="ER512" s="238">
        <f t="shared" si="1255"/>
        <v>0</v>
      </c>
      <c r="ES512" s="238">
        <f t="shared" si="1256"/>
        <v>0</v>
      </c>
      <c r="ET512" s="238">
        <f t="shared" si="1257"/>
        <v>0</v>
      </c>
      <c r="EU512" s="238">
        <f t="shared" si="1258"/>
        <v>0</v>
      </c>
      <c r="EV512" s="238">
        <f t="shared" si="1259"/>
        <v>0</v>
      </c>
      <c r="EW512" s="238">
        <f t="shared" si="1260"/>
        <v>0</v>
      </c>
      <c r="EX512" s="238">
        <f t="shared" si="1261"/>
        <v>0</v>
      </c>
      <c r="EY512" s="238">
        <f t="shared" si="1262"/>
        <v>0</v>
      </c>
      <c r="EZ512" s="238">
        <f t="shared" si="1263"/>
        <v>0</v>
      </c>
      <c r="FA512" s="238">
        <f t="shared" si="1264"/>
        <v>0</v>
      </c>
      <c r="FB512" s="238">
        <f t="shared" si="1265"/>
        <v>0</v>
      </c>
      <c r="FC512" s="238">
        <f t="shared" si="1266"/>
        <v>0</v>
      </c>
      <c r="FD512" s="238">
        <f t="shared" si="1267"/>
        <v>0</v>
      </c>
      <c r="FE512" s="238">
        <f t="shared" si="1268"/>
        <v>0</v>
      </c>
      <c r="FF512" s="238">
        <f t="shared" si="1269"/>
        <v>0</v>
      </c>
      <c r="FG512" s="238">
        <f t="shared" si="1270"/>
        <v>0</v>
      </c>
      <c r="FH512" s="238">
        <f t="shared" si="1271"/>
        <v>0</v>
      </c>
      <c r="FI512" s="238">
        <f t="shared" si="1272"/>
        <v>0</v>
      </c>
      <c r="FJ512" s="238">
        <f t="shared" si="1273"/>
        <v>0</v>
      </c>
      <c r="FK512" s="238">
        <f t="shared" si="1274"/>
        <v>0</v>
      </c>
      <c r="FL512" s="238">
        <f t="shared" si="1275"/>
        <v>0</v>
      </c>
      <c r="FM512" s="238">
        <f t="shared" si="1276"/>
        <v>0</v>
      </c>
      <c r="FN512" s="238">
        <f t="shared" si="1277"/>
        <v>0</v>
      </c>
      <c r="FO512" s="238">
        <f t="shared" si="1278"/>
        <v>0</v>
      </c>
      <c r="FP512" s="238">
        <f t="shared" si="1279"/>
        <v>0</v>
      </c>
      <c r="FQ512" s="238">
        <f t="shared" si="1280"/>
        <v>0</v>
      </c>
      <c r="FR512" s="238">
        <f t="shared" si="1281"/>
        <v>0</v>
      </c>
      <c r="FS512" s="238">
        <f t="shared" si="1282"/>
        <v>0</v>
      </c>
      <c r="FT512" s="238">
        <f t="shared" si="1283"/>
        <v>0</v>
      </c>
      <c r="FU512" s="238">
        <f t="shared" si="1284"/>
        <v>0</v>
      </c>
      <c r="FV512" s="238">
        <f t="shared" si="1285"/>
        <v>0</v>
      </c>
      <c r="FW512" s="238">
        <f t="shared" si="1286"/>
        <v>0</v>
      </c>
      <c r="FX512" s="238">
        <f t="shared" si="1287"/>
        <v>0</v>
      </c>
      <c r="FY512" s="238">
        <f t="shared" si="1288"/>
        <v>0</v>
      </c>
      <c r="FZ512" s="238">
        <f t="shared" si="1289"/>
        <v>0</v>
      </c>
      <c r="GA512" s="238">
        <f t="shared" si="1290"/>
        <v>0</v>
      </c>
      <c r="GB512" s="238">
        <f t="shared" si="1291"/>
        <v>0</v>
      </c>
      <c r="GC512" s="238">
        <f t="shared" si="1292"/>
        <v>0</v>
      </c>
      <c r="GD512" s="238">
        <f t="shared" si="1293"/>
        <v>0</v>
      </c>
      <c r="GE512" s="238">
        <f t="shared" si="1294"/>
        <v>0</v>
      </c>
      <c r="GF512" s="238">
        <f t="shared" si="1295"/>
        <v>0</v>
      </c>
      <c r="GG512" s="238">
        <f t="shared" si="1296"/>
        <v>0</v>
      </c>
      <c r="GH512" s="238">
        <f t="shared" si="1297"/>
        <v>0</v>
      </c>
      <c r="GI512" s="238">
        <f t="shared" si="1298"/>
        <v>0</v>
      </c>
      <c r="GJ512" s="238">
        <f t="shared" si="1299"/>
        <v>0</v>
      </c>
      <c r="GK512" s="238">
        <f t="shared" si="1300"/>
        <v>0</v>
      </c>
      <c r="GL512" s="238">
        <f t="shared" si="1301"/>
        <v>0</v>
      </c>
      <c r="GM512" s="238">
        <f t="shared" si="1302"/>
        <v>0</v>
      </c>
      <c r="GN512" s="238">
        <f t="shared" si="1303"/>
        <v>0</v>
      </c>
      <c r="GO512" s="238">
        <f t="shared" si="1304"/>
        <v>0</v>
      </c>
      <c r="GP512" s="238">
        <f t="shared" si="1305"/>
        <v>0</v>
      </c>
      <c r="GQ512" s="238">
        <f t="shared" si="1306"/>
        <v>0</v>
      </c>
      <c r="GR512" s="238">
        <f t="shared" si="1307"/>
        <v>0</v>
      </c>
      <c r="GS512" s="238">
        <f t="shared" si="1308"/>
        <v>0</v>
      </c>
      <c r="GT512" s="238">
        <f t="shared" si="1309"/>
        <v>0</v>
      </c>
      <c r="GU512" s="238">
        <f t="shared" si="1310"/>
        <v>0</v>
      </c>
      <c r="GV512" s="238">
        <f t="shared" si="1311"/>
        <v>0</v>
      </c>
      <c r="GW512" s="238">
        <f t="shared" si="1312"/>
        <v>0</v>
      </c>
      <c r="GX512" s="238">
        <f t="shared" si="1313"/>
        <v>0</v>
      </c>
      <c r="GY512" s="238">
        <f t="shared" si="1314"/>
        <v>0</v>
      </c>
      <c r="GZ512" s="238">
        <f t="shared" si="1315"/>
        <v>0</v>
      </c>
      <c r="HA512" s="238">
        <f t="shared" si="1316"/>
        <v>0</v>
      </c>
      <c r="HB512" s="238">
        <f t="shared" si="1317"/>
        <v>0</v>
      </c>
      <c r="HC512" s="238">
        <f t="shared" si="1318"/>
        <v>0</v>
      </c>
      <c r="HD512" s="238">
        <f t="shared" si="1319"/>
        <v>0</v>
      </c>
      <c r="HE512" s="238">
        <f t="shared" si="1320"/>
        <v>0</v>
      </c>
      <c r="HF512" s="238">
        <f t="shared" si="1321"/>
        <v>0</v>
      </c>
      <c r="HG512" s="238">
        <f t="shared" si="1322"/>
        <v>0</v>
      </c>
      <c r="HH512" s="238">
        <f t="shared" si="1323"/>
        <v>0</v>
      </c>
      <c r="HI512" s="238">
        <f t="shared" si="1324"/>
        <v>0</v>
      </c>
      <c r="HJ512" s="238">
        <f t="shared" si="1325"/>
        <v>0</v>
      </c>
      <c r="HK512" s="238">
        <f t="shared" si="1326"/>
        <v>0</v>
      </c>
      <c r="HL512" s="238">
        <f t="shared" si="1327"/>
        <v>0</v>
      </c>
      <c r="HM512" s="238">
        <f t="shared" si="1328"/>
        <v>0</v>
      </c>
      <c r="HN512" s="238">
        <f t="shared" si="1329"/>
        <v>0</v>
      </c>
      <c r="HO512" s="238">
        <f t="shared" si="1330"/>
        <v>0</v>
      </c>
      <c r="HP512" s="238">
        <f t="shared" si="1331"/>
        <v>0</v>
      </c>
      <c r="HQ512" s="238">
        <f t="shared" si="1332"/>
        <v>0</v>
      </c>
      <c r="HR512" s="238">
        <f t="shared" si="1333"/>
        <v>0</v>
      </c>
      <c r="HS512" s="238">
        <f t="shared" si="1334"/>
        <v>0</v>
      </c>
      <c r="HT512" s="238">
        <f t="shared" si="1335"/>
        <v>0</v>
      </c>
      <c r="HU512" s="238">
        <f t="shared" si="1336"/>
        <v>0</v>
      </c>
      <c r="HV512" s="238">
        <f t="shared" si="1337"/>
        <v>0</v>
      </c>
      <c r="HW512" s="238">
        <f t="shared" si="1338"/>
        <v>0</v>
      </c>
      <c r="HX512" s="238">
        <f t="shared" si="1339"/>
        <v>0</v>
      </c>
      <c r="HY512" s="238">
        <f t="shared" si="1340"/>
        <v>0</v>
      </c>
      <c r="HZ512" s="238">
        <f t="shared" si="1341"/>
        <v>0</v>
      </c>
      <c r="IA512" s="238">
        <f t="shared" si="1342"/>
        <v>0</v>
      </c>
      <c r="IB512" s="238">
        <f t="shared" si="1343"/>
        <v>0</v>
      </c>
      <c r="IC512" s="238">
        <f t="shared" si="1344"/>
        <v>0</v>
      </c>
      <c r="ID512" s="238">
        <f t="shared" si="1345"/>
        <v>0</v>
      </c>
      <c r="IE512" s="238">
        <f t="shared" si="1346"/>
        <v>0</v>
      </c>
      <c r="IF512" s="238">
        <f t="shared" si="1347"/>
        <v>0</v>
      </c>
      <c r="IG512" s="238">
        <f t="shared" si="1348"/>
        <v>0</v>
      </c>
      <c r="IH512" s="238">
        <f t="shared" si="1349"/>
        <v>0</v>
      </c>
      <c r="II512" s="238">
        <f t="shared" si="1350"/>
        <v>0</v>
      </c>
      <c r="IJ512" s="238">
        <f t="shared" si="1351"/>
        <v>0</v>
      </c>
      <c r="IK512" s="238">
        <f t="shared" si="1352"/>
        <v>0</v>
      </c>
      <c r="IL512" s="238">
        <f t="shared" si="1353"/>
        <v>0</v>
      </c>
      <c r="IM512" s="238">
        <f t="shared" si="1354"/>
        <v>0</v>
      </c>
      <c r="IN512" s="238">
        <f t="shared" si="1355"/>
        <v>0</v>
      </c>
      <c r="IO512" s="238">
        <f t="shared" si="1356"/>
        <v>0</v>
      </c>
      <c r="IP512" s="238">
        <f t="shared" si="1357"/>
        <v>0</v>
      </c>
      <c r="IQ512" s="238">
        <f t="shared" si="1358"/>
        <v>0</v>
      </c>
      <c r="IR512" s="238">
        <f t="shared" si="1359"/>
        <v>0</v>
      </c>
      <c r="IS512" s="238">
        <f t="shared" si="1360"/>
        <v>0</v>
      </c>
      <c r="IT512" s="238">
        <f t="shared" si="1361"/>
        <v>0</v>
      </c>
      <c r="IU512" s="238">
        <f t="shared" si="1362"/>
        <v>0</v>
      </c>
      <c r="IV512" s="238">
        <f t="shared" si="1363"/>
        <v>0</v>
      </c>
      <c r="IW512" s="238">
        <f t="shared" si="1364"/>
        <v>0</v>
      </c>
      <c r="IX512" s="238">
        <f t="shared" si="1365"/>
        <v>0</v>
      </c>
      <c r="IY512" s="238">
        <f t="shared" si="1366"/>
        <v>0</v>
      </c>
      <c r="IZ512" s="238">
        <f t="shared" si="1367"/>
        <v>0</v>
      </c>
      <c r="JA512" s="238">
        <f t="shared" si="1368"/>
        <v>0</v>
      </c>
      <c r="JB512" s="238">
        <f t="shared" si="1369"/>
        <v>0</v>
      </c>
    </row>
    <row r="513" spans="2:262">
      <c r="B513" s="248">
        <v>152</v>
      </c>
      <c r="C513" s="247">
        <f t="shared" si="1370"/>
        <v>2.9687500000000022E-3</v>
      </c>
      <c r="D513" s="244">
        <f t="shared" ca="1" si="1113"/>
        <v>11.682983055537171</v>
      </c>
      <c r="E513" s="243">
        <f ca="1">FB361</f>
        <v>-0.31701694446282846</v>
      </c>
      <c r="F513" s="242">
        <v>152</v>
      </c>
      <c r="G513" s="238">
        <f t="shared" si="1114"/>
        <v>0</v>
      </c>
      <c r="H513" s="238">
        <f t="shared" si="1115"/>
        <v>0</v>
      </c>
      <c r="I513" s="238">
        <f t="shared" si="1116"/>
        <v>0</v>
      </c>
      <c r="J513" s="238">
        <f t="shared" si="1117"/>
        <v>0</v>
      </c>
      <c r="K513" s="238">
        <f t="shared" si="1118"/>
        <v>0</v>
      </c>
      <c r="L513" s="238">
        <f t="shared" si="1119"/>
        <v>0</v>
      </c>
      <c r="M513" s="238">
        <f t="shared" si="1120"/>
        <v>0</v>
      </c>
      <c r="N513" s="238">
        <f t="shared" si="1121"/>
        <v>0</v>
      </c>
      <c r="O513" s="238">
        <f t="shared" si="1122"/>
        <v>0</v>
      </c>
      <c r="P513" s="238">
        <f t="shared" si="1123"/>
        <v>0</v>
      </c>
      <c r="Q513" s="238">
        <f t="shared" si="1124"/>
        <v>0</v>
      </c>
      <c r="R513" s="238">
        <f t="shared" si="1125"/>
        <v>0</v>
      </c>
      <c r="S513" s="238">
        <f t="shared" si="1126"/>
        <v>0</v>
      </c>
      <c r="T513" s="238">
        <f t="shared" si="1127"/>
        <v>0</v>
      </c>
      <c r="U513" s="239">
        <f t="shared" si="1128"/>
        <v>0</v>
      </c>
      <c r="V513" s="238">
        <f t="shared" si="1129"/>
        <v>0</v>
      </c>
      <c r="W513" s="238">
        <f t="shared" si="1130"/>
        <v>0</v>
      </c>
      <c r="X513" s="238">
        <f t="shared" si="1131"/>
        <v>0</v>
      </c>
      <c r="Y513" s="238">
        <f t="shared" si="1132"/>
        <v>0</v>
      </c>
      <c r="Z513" s="238">
        <f t="shared" si="1133"/>
        <v>0</v>
      </c>
      <c r="AA513" s="238">
        <f t="shared" si="1134"/>
        <v>0</v>
      </c>
      <c r="AB513" s="238">
        <f t="shared" si="1135"/>
        <v>0</v>
      </c>
      <c r="AC513" s="238">
        <f t="shared" si="1136"/>
        <v>0</v>
      </c>
      <c r="AD513" s="238">
        <f t="shared" si="1137"/>
        <v>0</v>
      </c>
      <c r="AE513" s="238">
        <f t="shared" si="1138"/>
        <v>0</v>
      </c>
      <c r="AF513" s="238">
        <f t="shared" si="1139"/>
        <v>0</v>
      </c>
      <c r="AG513" s="238">
        <f t="shared" si="1140"/>
        <v>0</v>
      </c>
      <c r="AH513" s="238">
        <f t="shared" si="1141"/>
        <v>0</v>
      </c>
      <c r="AI513" s="238">
        <f t="shared" si="1142"/>
        <v>0</v>
      </c>
      <c r="AJ513" s="238">
        <f t="shared" si="1143"/>
        <v>0</v>
      </c>
      <c r="AK513" s="238">
        <f t="shared" si="1144"/>
        <v>0</v>
      </c>
      <c r="AL513" s="238">
        <f t="shared" si="1145"/>
        <v>0</v>
      </c>
      <c r="AM513" s="238">
        <f t="shared" si="1146"/>
        <v>0</v>
      </c>
      <c r="AN513" s="238">
        <f t="shared" si="1147"/>
        <v>0</v>
      </c>
      <c r="AO513" s="238">
        <f t="shared" si="1148"/>
        <v>0</v>
      </c>
      <c r="AP513" s="238">
        <f t="shared" si="1149"/>
        <v>0</v>
      </c>
      <c r="AQ513" s="238">
        <f t="shared" si="1150"/>
        <v>0</v>
      </c>
      <c r="AR513" s="238">
        <f t="shared" si="1151"/>
        <v>0</v>
      </c>
      <c r="AS513" s="238">
        <f t="shared" si="1152"/>
        <v>0</v>
      </c>
      <c r="AT513" s="238">
        <f t="shared" si="1153"/>
        <v>0</v>
      </c>
      <c r="AU513" s="238">
        <f t="shared" si="1154"/>
        <v>0</v>
      </c>
      <c r="AV513" s="238">
        <f t="shared" si="1155"/>
        <v>0</v>
      </c>
      <c r="AW513" s="238">
        <f t="shared" si="1156"/>
        <v>0</v>
      </c>
      <c r="AX513" s="238">
        <f t="shared" si="1157"/>
        <v>0</v>
      </c>
      <c r="AY513" s="238">
        <f t="shared" si="1158"/>
        <v>0</v>
      </c>
      <c r="AZ513" s="238">
        <f t="shared" si="1159"/>
        <v>0</v>
      </c>
      <c r="BA513" s="238">
        <f t="shared" si="1160"/>
        <v>0</v>
      </c>
      <c r="BB513" s="238">
        <f t="shared" si="1161"/>
        <v>0</v>
      </c>
      <c r="BC513" s="238">
        <f t="shared" si="1162"/>
        <v>0</v>
      </c>
      <c r="BD513" s="238">
        <f t="shared" si="1163"/>
        <v>0</v>
      </c>
      <c r="BE513" s="238">
        <f t="shared" si="1164"/>
        <v>0</v>
      </c>
      <c r="BF513" s="238">
        <f t="shared" si="1165"/>
        <v>0</v>
      </c>
      <c r="BG513" s="238">
        <f t="shared" si="1166"/>
        <v>0</v>
      </c>
      <c r="BH513" s="238">
        <f t="shared" si="1167"/>
        <v>0</v>
      </c>
      <c r="BI513" s="238">
        <f t="shared" si="1168"/>
        <v>0</v>
      </c>
      <c r="BJ513" s="238">
        <f t="shared" si="1169"/>
        <v>0</v>
      </c>
      <c r="BK513" s="238">
        <f t="shared" si="1170"/>
        <v>0</v>
      </c>
      <c r="BL513" s="238">
        <f t="shared" si="1171"/>
        <v>0</v>
      </c>
      <c r="BM513" s="238">
        <f t="shared" si="1172"/>
        <v>0</v>
      </c>
      <c r="BN513" s="238">
        <f t="shared" si="1173"/>
        <v>0</v>
      </c>
      <c r="BO513" s="238">
        <f t="shared" si="1174"/>
        <v>0</v>
      </c>
      <c r="BP513" s="238">
        <f t="shared" si="1175"/>
        <v>0</v>
      </c>
      <c r="BQ513" s="238">
        <f t="shared" si="1176"/>
        <v>0</v>
      </c>
      <c r="BR513" s="238">
        <f t="shared" si="1177"/>
        <v>0</v>
      </c>
      <c r="BS513" s="238">
        <f t="shared" si="1178"/>
        <v>0</v>
      </c>
      <c r="BT513" s="238">
        <f t="shared" si="1179"/>
        <v>0</v>
      </c>
      <c r="BU513" s="238">
        <f t="shared" si="1180"/>
        <v>0</v>
      </c>
      <c r="BV513" s="238">
        <f t="shared" si="1181"/>
        <v>0</v>
      </c>
      <c r="BW513" s="238">
        <f t="shared" si="1182"/>
        <v>0</v>
      </c>
      <c r="BX513" s="238">
        <f t="shared" si="1183"/>
        <v>0</v>
      </c>
      <c r="BY513" s="238">
        <f t="shared" si="1184"/>
        <v>0</v>
      </c>
      <c r="BZ513" s="238">
        <f t="shared" si="1185"/>
        <v>0</v>
      </c>
      <c r="CA513" s="238">
        <f t="shared" si="1186"/>
        <v>0</v>
      </c>
      <c r="CB513" s="238">
        <f t="shared" si="1187"/>
        <v>0</v>
      </c>
      <c r="CC513" s="238">
        <f t="shared" si="1188"/>
        <v>0</v>
      </c>
      <c r="CD513" s="238">
        <f t="shared" si="1189"/>
        <v>0</v>
      </c>
      <c r="CE513" s="238">
        <f t="shared" si="1190"/>
        <v>0</v>
      </c>
      <c r="CF513" s="238">
        <f t="shared" si="1191"/>
        <v>0</v>
      </c>
      <c r="CG513" s="238">
        <f t="shared" si="1192"/>
        <v>0</v>
      </c>
      <c r="CH513" s="238">
        <f t="shared" si="1193"/>
        <v>0</v>
      </c>
      <c r="CI513" s="238">
        <f t="shared" si="1194"/>
        <v>0</v>
      </c>
      <c r="CJ513" s="238">
        <f t="shared" si="1195"/>
        <v>0</v>
      </c>
      <c r="CK513" s="238">
        <f t="shared" si="1196"/>
        <v>0</v>
      </c>
      <c r="CL513" s="238">
        <f t="shared" si="1197"/>
        <v>0</v>
      </c>
      <c r="CM513" s="238">
        <f t="shared" si="1198"/>
        <v>0</v>
      </c>
      <c r="CN513" s="238">
        <f t="shared" si="1199"/>
        <v>0</v>
      </c>
      <c r="CO513" s="238">
        <f t="shared" si="1200"/>
        <v>0</v>
      </c>
      <c r="CP513" s="238">
        <f t="shared" si="1201"/>
        <v>0</v>
      </c>
      <c r="CQ513" s="238">
        <f t="shared" si="1202"/>
        <v>0</v>
      </c>
      <c r="CR513" s="238">
        <f t="shared" si="1203"/>
        <v>0</v>
      </c>
      <c r="CS513" s="238">
        <f t="shared" si="1204"/>
        <v>0</v>
      </c>
      <c r="CT513" s="238">
        <f t="shared" si="1205"/>
        <v>0</v>
      </c>
      <c r="CU513" s="238">
        <f t="shared" si="1206"/>
        <v>0</v>
      </c>
      <c r="CV513" s="238">
        <f t="shared" si="1207"/>
        <v>0</v>
      </c>
      <c r="CW513" s="238">
        <f t="shared" si="1208"/>
        <v>0</v>
      </c>
      <c r="CX513" s="238">
        <f t="shared" si="1209"/>
        <v>0</v>
      </c>
      <c r="CY513" s="238">
        <f t="shared" si="1210"/>
        <v>0</v>
      </c>
      <c r="CZ513" s="238">
        <f t="shared" si="1211"/>
        <v>0</v>
      </c>
      <c r="DA513" s="238">
        <f t="shared" si="1212"/>
        <v>0</v>
      </c>
      <c r="DB513" s="238">
        <f t="shared" si="1213"/>
        <v>0</v>
      </c>
      <c r="DC513" s="238">
        <f t="shared" si="1214"/>
        <v>0</v>
      </c>
      <c r="DD513" s="238">
        <f t="shared" si="1215"/>
        <v>0</v>
      </c>
      <c r="DE513" s="238">
        <f t="shared" si="1216"/>
        <v>0</v>
      </c>
      <c r="DF513" s="238">
        <f t="shared" si="1217"/>
        <v>0</v>
      </c>
      <c r="DG513" s="238">
        <f t="shared" si="1218"/>
        <v>0</v>
      </c>
      <c r="DH513" s="238">
        <f t="shared" si="1219"/>
        <v>0</v>
      </c>
      <c r="DI513" s="238">
        <f t="shared" si="1220"/>
        <v>0</v>
      </c>
      <c r="DJ513" s="238">
        <f t="shared" si="1221"/>
        <v>0</v>
      </c>
      <c r="DK513" s="238">
        <f t="shared" si="1222"/>
        <v>0</v>
      </c>
      <c r="DL513" s="238">
        <f t="shared" si="1223"/>
        <v>0</v>
      </c>
      <c r="DM513" s="238">
        <f t="shared" si="1224"/>
        <v>0</v>
      </c>
      <c r="DN513" s="238">
        <f t="shared" si="1225"/>
        <v>0</v>
      </c>
      <c r="DO513" s="238">
        <f t="shared" si="1226"/>
        <v>0</v>
      </c>
      <c r="DP513" s="238">
        <f t="shared" si="1227"/>
        <v>0</v>
      </c>
      <c r="DQ513" s="238">
        <f t="shared" si="1228"/>
        <v>0</v>
      </c>
      <c r="DR513" s="238">
        <f t="shared" si="1229"/>
        <v>0</v>
      </c>
      <c r="DS513" s="238">
        <f t="shared" si="1230"/>
        <v>0</v>
      </c>
      <c r="DT513" s="238">
        <f t="shared" si="1231"/>
        <v>0</v>
      </c>
      <c r="DU513" s="238">
        <f t="shared" si="1232"/>
        <v>0</v>
      </c>
      <c r="DV513" s="238">
        <f t="shared" si="1233"/>
        <v>0</v>
      </c>
      <c r="DW513" s="238">
        <f t="shared" si="1234"/>
        <v>0</v>
      </c>
      <c r="DX513" s="238">
        <f t="shared" si="1235"/>
        <v>0</v>
      </c>
      <c r="DY513" s="238">
        <f t="shared" si="1236"/>
        <v>0</v>
      </c>
      <c r="DZ513" s="238">
        <f t="shared" si="1237"/>
        <v>0</v>
      </c>
      <c r="EA513" s="238">
        <f t="shared" si="1238"/>
        <v>0</v>
      </c>
      <c r="EB513" s="238">
        <f t="shared" si="1239"/>
        <v>0</v>
      </c>
      <c r="EC513" s="238">
        <f t="shared" si="1240"/>
        <v>0</v>
      </c>
      <c r="ED513" s="238">
        <f t="shared" si="1241"/>
        <v>0</v>
      </c>
      <c r="EE513" s="238">
        <f t="shared" si="1242"/>
        <v>0</v>
      </c>
      <c r="EF513" s="238">
        <f t="shared" si="1243"/>
        <v>0</v>
      </c>
      <c r="EG513" s="238">
        <f t="shared" si="1244"/>
        <v>0</v>
      </c>
      <c r="EH513" s="238">
        <f t="shared" si="1245"/>
        <v>0</v>
      </c>
      <c r="EI513" s="238">
        <f t="shared" si="1246"/>
        <v>0</v>
      </c>
      <c r="EJ513" s="238">
        <f t="shared" si="1247"/>
        <v>0</v>
      </c>
      <c r="EK513" s="238">
        <f t="shared" si="1248"/>
        <v>0</v>
      </c>
      <c r="EL513" s="238">
        <f t="shared" si="1249"/>
        <v>0</v>
      </c>
      <c r="EM513" s="238">
        <f t="shared" si="1250"/>
        <v>0</v>
      </c>
      <c r="EN513" s="238">
        <f t="shared" si="1251"/>
        <v>0</v>
      </c>
      <c r="EO513" s="238">
        <f t="shared" si="1252"/>
        <v>0</v>
      </c>
      <c r="EP513" s="238">
        <f t="shared" si="1253"/>
        <v>0</v>
      </c>
      <c r="EQ513" s="238">
        <f t="shared" si="1254"/>
        <v>0</v>
      </c>
      <c r="ER513" s="238">
        <f t="shared" si="1255"/>
        <v>0</v>
      </c>
      <c r="ES513" s="238">
        <f t="shared" si="1256"/>
        <v>0</v>
      </c>
      <c r="ET513" s="238">
        <f t="shared" si="1257"/>
        <v>0</v>
      </c>
      <c r="EU513" s="238">
        <f t="shared" si="1258"/>
        <v>0</v>
      </c>
      <c r="EV513" s="238">
        <f t="shared" si="1259"/>
        <v>0</v>
      </c>
      <c r="EW513" s="238">
        <f t="shared" si="1260"/>
        <v>0</v>
      </c>
      <c r="EX513" s="238">
        <f t="shared" si="1261"/>
        <v>0</v>
      </c>
      <c r="EY513" s="238">
        <f t="shared" si="1262"/>
        <v>0</v>
      </c>
      <c r="EZ513" s="238">
        <f t="shared" si="1263"/>
        <v>0</v>
      </c>
      <c r="FA513" s="238">
        <f t="shared" si="1264"/>
        <v>0</v>
      </c>
      <c r="FB513" s="238">
        <f t="shared" si="1265"/>
        <v>0</v>
      </c>
      <c r="FC513" s="238">
        <f t="shared" si="1266"/>
        <v>0</v>
      </c>
      <c r="FD513" s="238">
        <f t="shared" si="1267"/>
        <v>0</v>
      </c>
      <c r="FE513" s="238">
        <f t="shared" si="1268"/>
        <v>0</v>
      </c>
      <c r="FF513" s="238">
        <f t="shared" si="1269"/>
        <v>0</v>
      </c>
      <c r="FG513" s="238">
        <f t="shared" si="1270"/>
        <v>0</v>
      </c>
      <c r="FH513" s="238">
        <f t="shared" si="1271"/>
        <v>0</v>
      </c>
      <c r="FI513" s="238">
        <f t="shared" si="1272"/>
        <v>0</v>
      </c>
      <c r="FJ513" s="238">
        <f t="shared" si="1273"/>
        <v>0</v>
      </c>
      <c r="FK513" s="238">
        <f t="shared" si="1274"/>
        <v>0</v>
      </c>
      <c r="FL513" s="238">
        <f t="shared" si="1275"/>
        <v>0</v>
      </c>
      <c r="FM513" s="238">
        <f t="shared" si="1276"/>
        <v>0</v>
      </c>
      <c r="FN513" s="238">
        <f t="shared" si="1277"/>
        <v>0</v>
      </c>
      <c r="FO513" s="238">
        <f t="shared" si="1278"/>
        <v>0</v>
      </c>
      <c r="FP513" s="238">
        <f t="shared" si="1279"/>
        <v>0</v>
      </c>
      <c r="FQ513" s="238">
        <f t="shared" si="1280"/>
        <v>0</v>
      </c>
      <c r="FR513" s="238">
        <f t="shared" si="1281"/>
        <v>0</v>
      </c>
      <c r="FS513" s="238">
        <f t="shared" si="1282"/>
        <v>0</v>
      </c>
      <c r="FT513" s="238">
        <f t="shared" si="1283"/>
        <v>0</v>
      </c>
      <c r="FU513" s="238">
        <f t="shared" si="1284"/>
        <v>0</v>
      </c>
      <c r="FV513" s="238">
        <f t="shared" si="1285"/>
        <v>0</v>
      </c>
      <c r="FW513" s="238">
        <f t="shared" si="1286"/>
        <v>0</v>
      </c>
      <c r="FX513" s="238">
        <f t="shared" si="1287"/>
        <v>0</v>
      </c>
      <c r="FY513" s="238">
        <f t="shared" si="1288"/>
        <v>0</v>
      </c>
      <c r="FZ513" s="238">
        <f t="shared" si="1289"/>
        <v>0</v>
      </c>
      <c r="GA513" s="238">
        <f t="shared" si="1290"/>
        <v>0</v>
      </c>
      <c r="GB513" s="238">
        <f t="shared" si="1291"/>
        <v>0</v>
      </c>
      <c r="GC513" s="238">
        <f t="shared" si="1292"/>
        <v>0</v>
      </c>
      <c r="GD513" s="238">
        <f t="shared" si="1293"/>
        <v>0</v>
      </c>
      <c r="GE513" s="238">
        <f t="shared" si="1294"/>
        <v>0</v>
      </c>
      <c r="GF513" s="238">
        <f t="shared" si="1295"/>
        <v>0</v>
      </c>
      <c r="GG513" s="238">
        <f t="shared" si="1296"/>
        <v>0</v>
      </c>
      <c r="GH513" s="238">
        <f t="shared" si="1297"/>
        <v>0</v>
      </c>
      <c r="GI513" s="238">
        <f t="shared" si="1298"/>
        <v>0</v>
      </c>
      <c r="GJ513" s="238">
        <f t="shared" si="1299"/>
        <v>0</v>
      </c>
      <c r="GK513" s="238">
        <f t="shared" si="1300"/>
        <v>0</v>
      </c>
      <c r="GL513" s="238">
        <f t="shared" si="1301"/>
        <v>0</v>
      </c>
      <c r="GM513" s="238">
        <f t="shared" si="1302"/>
        <v>0</v>
      </c>
      <c r="GN513" s="238">
        <f t="shared" si="1303"/>
        <v>0</v>
      </c>
      <c r="GO513" s="238">
        <f t="shared" si="1304"/>
        <v>0</v>
      </c>
      <c r="GP513" s="238">
        <f t="shared" si="1305"/>
        <v>0</v>
      </c>
      <c r="GQ513" s="238">
        <f t="shared" si="1306"/>
        <v>0</v>
      </c>
      <c r="GR513" s="238">
        <f t="shared" si="1307"/>
        <v>0</v>
      </c>
      <c r="GS513" s="238">
        <f t="shared" si="1308"/>
        <v>0</v>
      </c>
      <c r="GT513" s="238">
        <f t="shared" si="1309"/>
        <v>0</v>
      </c>
      <c r="GU513" s="238">
        <f t="shared" si="1310"/>
        <v>0</v>
      </c>
      <c r="GV513" s="238">
        <f t="shared" si="1311"/>
        <v>0</v>
      </c>
      <c r="GW513" s="238">
        <f t="shared" si="1312"/>
        <v>0</v>
      </c>
      <c r="GX513" s="238">
        <f t="shared" si="1313"/>
        <v>0</v>
      </c>
      <c r="GY513" s="238">
        <f t="shared" si="1314"/>
        <v>0</v>
      </c>
      <c r="GZ513" s="238">
        <f t="shared" si="1315"/>
        <v>0</v>
      </c>
      <c r="HA513" s="238">
        <f t="shared" si="1316"/>
        <v>0</v>
      </c>
      <c r="HB513" s="238">
        <f t="shared" si="1317"/>
        <v>0</v>
      </c>
      <c r="HC513" s="238">
        <f t="shared" si="1318"/>
        <v>0</v>
      </c>
      <c r="HD513" s="238">
        <f t="shared" si="1319"/>
        <v>0</v>
      </c>
      <c r="HE513" s="238">
        <f t="shared" si="1320"/>
        <v>0</v>
      </c>
      <c r="HF513" s="238">
        <f t="shared" si="1321"/>
        <v>0</v>
      </c>
      <c r="HG513" s="238">
        <f t="shared" si="1322"/>
        <v>0</v>
      </c>
      <c r="HH513" s="238">
        <f t="shared" si="1323"/>
        <v>0</v>
      </c>
      <c r="HI513" s="238">
        <f t="shared" si="1324"/>
        <v>0</v>
      </c>
      <c r="HJ513" s="238">
        <f t="shared" si="1325"/>
        <v>0</v>
      </c>
      <c r="HK513" s="238">
        <f t="shared" si="1326"/>
        <v>0</v>
      </c>
      <c r="HL513" s="238">
        <f t="shared" si="1327"/>
        <v>0</v>
      </c>
      <c r="HM513" s="238">
        <f t="shared" si="1328"/>
        <v>0</v>
      </c>
      <c r="HN513" s="238">
        <f t="shared" si="1329"/>
        <v>0</v>
      </c>
      <c r="HO513" s="238">
        <f t="shared" si="1330"/>
        <v>0</v>
      </c>
      <c r="HP513" s="238">
        <f t="shared" si="1331"/>
        <v>0</v>
      </c>
      <c r="HQ513" s="238">
        <f t="shared" si="1332"/>
        <v>0</v>
      </c>
      <c r="HR513" s="238">
        <f t="shared" si="1333"/>
        <v>0</v>
      </c>
      <c r="HS513" s="238">
        <f t="shared" si="1334"/>
        <v>0</v>
      </c>
      <c r="HT513" s="238">
        <f t="shared" si="1335"/>
        <v>0</v>
      </c>
      <c r="HU513" s="238">
        <f t="shared" si="1336"/>
        <v>0</v>
      </c>
      <c r="HV513" s="238">
        <f t="shared" si="1337"/>
        <v>0</v>
      </c>
      <c r="HW513" s="238">
        <f t="shared" si="1338"/>
        <v>0</v>
      </c>
      <c r="HX513" s="238">
        <f t="shared" si="1339"/>
        <v>0</v>
      </c>
      <c r="HY513" s="238">
        <f t="shared" si="1340"/>
        <v>0</v>
      </c>
      <c r="HZ513" s="238">
        <f t="shared" si="1341"/>
        <v>0</v>
      </c>
      <c r="IA513" s="238">
        <f t="shared" si="1342"/>
        <v>0</v>
      </c>
      <c r="IB513" s="238">
        <f t="shared" si="1343"/>
        <v>0</v>
      </c>
      <c r="IC513" s="238">
        <f t="shared" si="1344"/>
        <v>0</v>
      </c>
      <c r="ID513" s="238">
        <f t="shared" si="1345"/>
        <v>0</v>
      </c>
      <c r="IE513" s="238">
        <f t="shared" si="1346"/>
        <v>0</v>
      </c>
      <c r="IF513" s="238">
        <f t="shared" si="1347"/>
        <v>0</v>
      </c>
      <c r="IG513" s="238">
        <f t="shared" si="1348"/>
        <v>0</v>
      </c>
      <c r="IH513" s="238">
        <f t="shared" si="1349"/>
        <v>0</v>
      </c>
      <c r="II513" s="238">
        <f t="shared" si="1350"/>
        <v>0</v>
      </c>
      <c r="IJ513" s="238">
        <f t="shared" si="1351"/>
        <v>0</v>
      </c>
      <c r="IK513" s="238">
        <f t="shared" si="1352"/>
        <v>0</v>
      </c>
      <c r="IL513" s="238">
        <f t="shared" si="1353"/>
        <v>0</v>
      </c>
      <c r="IM513" s="238">
        <f t="shared" si="1354"/>
        <v>0</v>
      </c>
      <c r="IN513" s="238">
        <f t="shared" si="1355"/>
        <v>0</v>
      </c>
      <c r="IO513" s="238">
        <f t="shared" si="1356"/>
        <v>0</v>
      </c>
      <c r="IP513" s="238">
        <f t="shared" si="1357"/>
        <v>0</v>
      </c>
      <c r="IQ513" s="238">
        <f t="shared" si="1358"/>
        <v>0</v>
      </c>
      <c r="IR513" s="238">
        <f t="shared" si="1359"/>
        <v>0</v>
      </c>
      <c r="IS513" s="238">
        <f t="shared" si="1360"/>
        <v>0</v>
      </c>
      <c r="IT513" s="238">
        <f t="shared" si="1361"/>
        <v>0</v>
      </c>
      <c r="IU513" s="238">
        <f t="shared" si="1362"/>
        <v>0</v>
      </c>
      <c r="IV513" s="238">
        <f t="shared" si="1363"/>
        <v>0</v>
      </c>
      <c r="IW513" s="238">
        <f t="shared" si="1364"/>
        <v>0</v>
      </c>
      <c r="IX513" s="238">
        <f t="shared" si="1365"/>
        <v>0</v>
      </c>
      <c r="IY513" s="238">
        <f t="shared" si="1366"/>
        <v>0</v>
      </c>
      <c r="IZ513" s="238">
        <f t="shared" si="1367"/>
        <v>0</v>
      </c>
      <c r="JA513" s="238">
        <f t="shared" si="1368"/>
        <v>0</v>
      </c>
      <c r="JB513" s="238">
        <f t="shared" si="1369"/>
        <v>0</v>
      </c>
    </row>
    <row r="514" spans="2:262">
      <c r="B514" s="248">
        <v>153</v>
      </c>
      <c r="C514" s="247">
        <f t="shared" si="1370"/>
        <v>2.9882812500000022E-3</v>
      </c>
      <c r="D514" s="244">
        <f t="shared" ca="1" si="1113"/>
        <v>11.687832659093555</v>
      </c>
      <c r="E514" s="243">
        <f ca="1">FC361</f>
        <v>-0.31216734090644566</v>
      </c>
      <c r="F514" s="242">
        <v>153</v>
      </c>
      <c r="G514" s="238">
        <f t="shared" si="1114"/>
        <v>0</v>
      </c>
      <c r="H514" s="238">
        <f t="shared" si="1115"/>
        <v>0</v>
      </c>
      <c r="I514" s="238">
        <f t="shared" si="1116"/>
        <v>0</v>
      </c>
      <c r="J514" s="238">
        <f t="shared" si="1117"/>
        <v>0</v>
      </c>
      <c r="K514" s="238">
        <f t="shared" si="1118"/>
        <v>0</v>
      </c>
      <c r="L514" s="238">
        <f t="shared" si="1119"/>
        <v>0</v>
      </c>
      <c r="M514" s="238">
        <f t="shared" si="1120"/>
        <v>0</v>
      </c>
      <c r="N514" s="238">
        <f t="shared" si="1121"/>
        <v>0</v>
      </c>
      <c r="O514" s="238">
        <f t="shared" si="1122"/>
        <v>0</v>
      </c>
      <c r="P514" s="238">
        <f t="shared" si="1123"/>
        <v>0</v>
      </c>
      <c r="Q514" s="238">
        <f t="shared" si="1124"/>
        <v>0</v>
      </c>
      <c r="R514" s="238">
        <f t="shared" si="1125"/>
        <v>0</v>
      </c>
      <c r="S514" s="238">
        <f t="shared" si="1126"/>
        <v>0</v>
      </c>
      <c r="T514" s="238">
        <f t="shared" si="1127"/>
        <v>0</v>
      </c>
      <c r="U514" s="239">
        <f t="shared" si="1128"/>
        <v>0</v>
      </c>
      <c r="V514" s="238">
        <f t="shared" si="1129"/>
        <v>0</v>
      </c>
      <c r="W514" s="238">
        <f t="shared" si="1130"/>
        <v>0</v>
      </c>
      <c r="X514" s="238">
        <f t="shared" si="1131"/>
        <v>0</v>
      </c>
      <c r="Y514" s="238">
        <f t="shared" si="1132"/>
        <v>0</v>
      </c>
      <c r="Z514" s="238">
        <f t="shared" si="1133"/>
        <v>0</v>
      </c>
      <c r="AA514" s="238">
        <f t="shared" si="1134"/>
        <v>0</v>
      </c>
      <c r="AB514" s="238">
        <f t="shared" si="1135"/>
        <v>0</v>
      </c>
      <c r="AC514" s="238">
        <f t="shared" si="1136"/>
        <v>0</v>
      </c>
      <c r="AD514" s="238">
        <f t="shared" si="1137"/>
        <v>0</v>
      </c>
      <c r="AE514" s="238">
        <f t="shared" si="1138"/>
        <v>0</v>
      </c>
      <c r="AF514" s="238">
        <f t="shared" si="1139"/>
        <v>0</v>
      </c>
      <c r="AG514" s="238">
        <f t="shared" si="1140"/>
        <v>0</v>
      </c>
      <c r="AH514" s="238">
        <f t="shared" si="1141"/>
        <v>0</v>
      </c>
      <c r="AI514" s="238">
        <f t="shared" si="1142"/>
        <v>0</v>
      </c>
      <c r="AJ514" s="238">
        <f t="shared" si="1143"/>
        <v>0</v>
      </c>
      <c r="AK514" s="238">
        <f t="shared" si="1144"/>
        <v>0</v>
      </c>
      <c r="AL514" s="238">
        <f t="shared" si="1145"/>
        <v>0</v>
      </c>
      <c r="AM514" s="238">
        <f t="shared" si="1146"/>
        <v>0</v>
      </c>
      <c r="AN514" s="238">
        <f t="shared" si="1147"/>
        <v>0</v>
      </c>
      <c r="AO514" s="238">
        <f t="shared" si="1148"/>
        <v>0</v>
      </c>
      <c r="AP514" s="238">
        <f t="shared" si="1149"/>
        <v>0</v>
      </c>
      <c r="AQ514" s="238">
        <f t="shared" si="1150"/>
        <v>0</v>
      </c>
      <c r="AR514" s="238">
        <f t="shared" si="1151"/>
        <v>0</v>
      </c>
      <c r="AS514" s="238">
        <f t="shared" si="1152"/>
        <v>0</v>
      </c>
      <c r="AT514" s="238">
        <f t="shared" si="1153"/>
        <v>0</v>
      </c>
      <c r="AU514" s="238">
        <f t="shared" si="1154"/>
        <v>0</v>
      </c>
      <c r="AV514" s="238">
        <f t="shared" si="1155"/>
        <v>0</v>
      </c>
      <c r="AW514" s="238">
        <f t="shared" si="1156"/>
        <v>0</v>
      </c>
      <c r="AX514" s="238">
        <f t="shared" si="1157"/>
        <v>0</v>
      </c>
      <c r="AY514" s="238">
        <f t="shared" si="1158"/>
        <v>0</v>
      </c>
      <c r="AZ514" s="238">
        <f t="shared" si="1159"/>
        <v>0</v>
      </c>
      <c r="BA514" s="238">
        <f t="shared" si="1160"/>
        <v>0</v>
      </c>
      <c r="BB514" s="238">
        <f t="shared" si="1161"/>
        <v>0</v>
      </c>
      <c r="BC514" s="238">
        <f t="shared" si="1162"/>
        <v>0</v>
      </c>
      <c r="BD514" s="238">
        <f t="shared" si="1163"/>
        <v>0</v>
      </c>
      <c r="BE514" s="238">
        <f t="shared" si="1164"/>
        <v>0</v>
      </c>
      <c r="BF514" s="238">
        <f t="shared" si="1165"/>
        <v>0</v>
      </c>
      <c r="BG514" s="238">
        <f t="shared" si="1166"/>
        <v>0</v>
      </c>
      <c r="BH514" s="238">
        <f t="shared" si="1167"/>
        <v>0</v>
      </c>
      <c r="BI514" s="238">
        <f t="shared" si="1168"/>
        <v>0</v>
      </c>
      <c r="BJ514" s="238">
        <f t="shared" si="1169"/>
        <v>0</v>
      </c>
      <c r="BK514" s="238">
        <f t="shared" si="1170"/>
        <v>0</v>
      </c>
      <c r="BL514" s="238">
        <f t="shared" si="1171"/>
        <v>0</v>
      </c>
      <c r="BM514" s="238">
        <f t="shared" si="1172"/>
        <v>0</v>
      </c>
      <c r="BN514" s="238">
        <f t="shared" si="1173"/>
        <v>0</v>
      </c>
      <c r="BO514" s="238">
        <f t="shared" si="1174"/>
        <v>0</v>
      </c>
      <c r="BP514" s="238">
        <f t="shared" si="1175"/>
        <v>0</v>
      </c>
      <c r="BQ514" s="238">
        <f t="shared" si="1176"/>
        <v>0</v>
      </c>
      <c r="BR514" s="238">
        <f t="shared" si="1177"/>
        <v>0</v>
      </c>
      <c r="BS514" s="238">
        <f t="shared" si="1178"/>
        <v>0</v>
      </c>
      <c r="BT514" s="238">
        <f t="shared" si="1179"/>
        <v>0</v>
      </c>
      <c r="BU514" s="238">
        <f t="shared" si="1180"/>
        <v>0</v>
      </c>
      <c r="BV514" s="238">
        <f t="shared" si="1181"/>
        <v>0</v>
      </c>
      <c r="BW514" s="238">
        <f t="shared" si="1182"/>
        <v>0</v>
      </c>
      <c r="BX514" s="238">
        <f t="shared" si="1183"/>
        <v>0</v>
      </c>
      <c r="BY514" s="238">
        <f t="shared" si="1184"/>
        <v>0</v>
      </c>
      <c r="BZ514" s="238">
        <f t="shared" si="1185"/>
        <v>0</v>
      </c>
      <c r="CA514" s="238">
        <f t="shared" si="1186"/>
        <v>0</v>
      </c>
      <c r="CB514" s="238">
        <f t="shared" si="1187"/>
        <v>0</v>
      </c>
      <c r="CC514" s="238">
        <f t="shared" si="1188"/>
        <v>0</v>
      </c>
      <c r="CD514" s="238">
        <f t="shared" si="1189"/>
        <v>0</v>
      </c>
      <c r="CE514" s="238">
        <f t="shared" si="1190"/>
        <v>0</v>
      </c>
      <c r="CF514" s="238">
        <f t="shared" si="1191"/>
        <v>0</v>
      </c>
      <c r="CG514" s="238">
        <f t="shared" si="1192"/>
        <v>0</v>
      </c>
      <c r="CH514" s="238">
        <f t="shared" si="1193"/>
        <v>0</v>
      </c>
      <c r="CI514" s="238">
        <f t="shared" si="1194"/>
        <v>0</v>
      </c>
      <c r="CJ514" s="238">
        <f t="shared" si="1195"/>
        <v>0</v>
      </c>
      <c r="CK514" s="238">
        <f t="shared" si="1196"/>
        <v>0</v>
      </c>
      <c r="CL514" s="238">
        <f t="shared" si="1197"/>
        <v>0</v>
      </c>
      <c r="CM514" s="238">
        <f t="shared" si="1198"/>
        <v>0</v>
      </c>
      <c r="CN514" s="238">
        <f t="shared" si="1199"/>
        <v>0</v>
      </c>
      <c r="CO514" s="238">
        <f t="shared" si="1200"/>
        <v>0</v>
      </c>
      <c r="CP514" s="238">
        <f t="shared" si="1201"/>
        <v>0</v>
      </c>
      <c r="CQ514" s="238">
        <f t="shared" si="1202"/>
        <v>0</v>
      </c>
      <c r="CR514" s="238">
        <f t="shared" si="1203"/>
        <v>0</v>
      </c>
      <c r="CS514" s="238">
        <f t="shared" si="1204"/>
        <v>0</v>
      </c>
      <c r="CT514" s="238">
        <f t="shared" si="1205"/>
        <v>0</v>
      </c>
      <c r="CU514" s="238">
        <f t="shared" si="1206"/>
        <v>0</v>
      </c>
      <c r="CV514" s="238">
        <f t="shared" si="1207"/>
        <v>0</v>
      </c>
      <c r="CW514" s="238">
        <f t="shared" si="1208"/>
        <v>0</v>
      </c>
      <c r="CX514" s="238">
        <f t="shared" si="1209"/>
        <v>0</v>
      </c>
      <c r="CY514" s="238">
        <f t="shared" si="1210"/>
        <v>0</v>
      </c>
      <c r="CZ514" s="238">
        <f t="shared" si="1211"/>
        <v>0</v>
      </c>
      <c r="DA514" s="238">
        <f t="shared" si="1212"/>
        <v>0</v>
      </c>
      <c r="DB514" s="238">
        <f t="shared" si="1213"/>
        <v>0</v>
      </c>
      <c r="DC514" s="238">
        <f t="shared" si="1214"/>
        <v>0</v>
      </c>
      <c r="DD514" s="238">
        <f t="shared" si="1215"/>
        <v>0</v>
      </c>
      <c r="DE514" s="238">
        <f t="shared" si="1216"/>
        <v>0</v>
      </c>
      <c r="DF514" s="238">
        <f t="shared" si="1217"/>
        <v>0</v>
      </c>
      <c r="DG514" s="238">
        <f t="shared" si="1218"/>
        <v>0</v>
      </c>
      <c r="DH514" s="238">
        <f t="shared" si="1219"/>
        <v>0</v>
      </c>
      <c r="DI514" s="238">
        <f t="shared" si="1220"/>
        <v>0</v>
      </c>
      <c r="DJ514" s="238">
        <f t="shared" si="1221"/>
        <v>0</v>
      </c>
      <c r="DK514" s="238">
        <f t="shared" si="1222"/>
        <v>0</v>
      </c>
      <c r="DL514" s="238">
        <f t="shared" si="1223"/>
        <v>0</v>
      </c>
      <c r="DM514" s="238">
        <f t="shared" si="1224"/>
        <v>0</v>
      </c>
      <c r="DN514" s="238">
        <f t="shared" si="1225"/>
        <v>0</v>
      </c>
      <c r="DO514" s="238">
        <f t="shared" si="1226"/>
        <v>0</v>
      </c>
      <c r="DP514" s="238">
        <f t="shared" si="1227"/>
        <v>0</v>
      </c>
      <c r="DQ514" s="238">
        <f t="shared" si="1228"/>
        <v>0</v>
      </c>
      <c r="DR514" s="238">
        <f t="shared" si="1229"/>
        <v>0</v>
      </c>
      <c r="DS514" s="238">
        <f t="shared" si="1230"/>
        <v>0</v>
      </c>
      <c r="DT514" s="238">
        <f t="shared" si="1231"/>
        <v>0</v>
      </c>
      <c r="DU514" s="238">
        <f t="shared" si="1232"/>
        <v>0</v>
      </c>
      <c r="DV514" s="238">
        <f t="shared" si="1233"/>
        <v>0</v>
      </c>
      <c r="DW514" s="238">
        <f t="shared" si="1234"/>
        <v>0</v>
      </c>
      <c r="DX514" s="238">
        <f t="shared" si="1235"/>
        <v>0</v>
      </c>
      <c r="DY514" s="238">
        <f t="shared" si="1236"/>
        <v>0</v>
      </c>
      <c r="DZ514" s="238">
        <f t="shared" si="1237"/>
        <v>0</v>
      </c>
      <c r="EA514" s="238">
        <f t="shared" si="1238"/>
        <v>0</v>
      </c>
      <c r="EB514" s="238">
        <f t="shared" si="1239"/>
        <v>0</v>
      </c>
      <c r="EC514" s="238">
        <f t="shared" si="1240"/>
        <v>0</v>
      </c>
      <c r="ED514" s="238">
        <f t="shared" si="1241"/>
        <v>0</v>
      </c>
      <c r="EE514" s="238">
        <f t="shared" si="1242"/>
        <v>0</v>
      </c>
      <c r="EF514" s="238">
        <f t="shared" si="1243"/>
        <v>0</v>
      </c>
      <c r="EG514" s="238">
        <f t="shared" si="1244"/>
        <v>0</v>
      </c>
      <c r="EH514" s="238">
        <f t="shared" si="1245"/>
        <v>0</v>
      </c>
      <c r="EI514" s="238">
        <f t="shared" si="1246"/>
        <v>0</v>
      </c>
      <c r="EJ514" s="238">
        <f t="shared" si="1247"/>
        <v>0</v>
      </c>
      <c r="EK514" s="238">
        <f t="shared" si="1248"/>
        <v>0</v>
      </c>
      <c r="EL514" s="238">
        <f t="shared" si="1249"/>
        <v>0</v>
      </c>
      <c r="EM514" s="238">
        <f t="shared" si="1250"/>
        <v>0</v>
      </c>
      <c r="EN514" s="238">
        <f t="shared" si="1251"/>
        <v>0</v>
      </c>
      <c r="EO514" s="238">
        <f t="shared" si="1252"/>
        <v>0</v>
      </c>
      <c r="EP514" s="238">
        <f t="shared" si="1253"/>
        <v>0</v>
      </c>
      <c r="EQ514" s="238">
        <f t="shared" si="1254"/>
        <v>0</v>
      </c>
      <c r="ER514" s="238">
        <f t="shared" si="1255"/>
        <v>0</v>
      </c>
      <c r="ES514" s="238">
        <f t="shared" si="1256"/>
        <v>0</v>
      </c>
      <c r="ET514" s="238">
        <f t="shared" si="1257"/>
        <v>0</v>
      </c>
      <c r="EU514" s="238">
        <f t="shared" si="1258"/>
        <v>0</v>
      </c>
      <c r="EV514" s="238">
        <f t="shared" si="1259"/>
        <v>0</v>
      </c>
      <c r="EW514" s="238">
        <f t="shared" si="1260"/>
        <v>0</v>
      </c>
      <c r="EX514" s="238">
        <f t="shared" si="1261"/>
        <v>0</v>
      </c>
      <c r="EY514" s="238">
        <f t="shared" si="1262"/>
        <v>0</v>
      </c>
      <c r="EZ514" s="238">
        <f t="shared" si="1263"/>
        <v>0</v>
      </c>
      <c r="FA514" s="238">
        <f t="shared" si="1264"/>
        <v>0</v>
      </c>
      <c r="FB514" s="238">
        <f t="shared" si="1265"/>
        <v>0</v>
      </c>
      <c r="FC514" s="238">
        <f t="shared" si="1266"/>
        <v>0</v>
      </c>
      <c r="FD514" s="238">
        <f t="shared" si="1267"/>
        <v>0</v>
      </c>
      <c r="FE514" s="238">
        <f t="shared" si="1268"/>
        <v>0</v>
      </c>
      <c r="FF514" s="238">
        <f t="shared" si="1269"/>
        <v>0</v>
      </c>
      <c r="FG514" s="238">
        <f t="shared" si="1270"/>
        <v>0</v>
      </c>
      <c r="FH514" s="238">
        <f t="shared" si="1271"/>
        <v>0</v>
      </c>
      <c r="FI514" s="238">
        <f t="shared" si="1272"/>
        <v>0</v>
      </c>
      <c r="FJ514" s="238">
        <f t="shared" si="1273"/>
        <v>0</v>
      </c>
      <c r="FK514" s="238">
        <f t="shared" si="1274"/>
        <v>0</v>
      </c>
      <c r="FL514" s="238">
        <f t="shared" si="1275"/>
        <v>0</v>
      </c>
      <c r="FM514" s="238">
        <f t="shared" si="1276"/>
        <v>0</v>
      </c>
      <c r="FN514" s="238">
        <f t="shared" si="1277"/>
        <v>0</v>
      </c>
      <c r="FO514" s="238">
        <f t="shared" si="1278"/>
        <v>0</v>
      </c>
      <c r="FP514" s="238">
        <f t="shared" si="1279"/>
        <v>0</v>
      </c>
      <c r="FQ514" s="238">
        <f t="shared" si="1280"/>
        <v>0</v>
      </c>
      <c r="FR514" s="238">
        <f t="shared" si="1281"/>
        <v>0</v>
      </c>
      <c r="FS514" s="238">
        <f t="shared" si="1282"/>
        <v>0</v>
      </c>
      <c r="FT514" s="238">
        <f t="shared" si="1283"/>
        <v>0</v>
      </c>
      <c r="FU514" s="238">
        <f t="shared" si="1284"/>
        <v>0</v>
      </c>
      <c r="FV514" s="238">
        <f t="shared" si="1285"/>
        <v>0</v>
      </c>
      <c r="FW514" s="238">
        <f t="shared" si="1286"/>
        <v>0</v>
      </c>
      <c r="FX514" s="238">
        <f t="shared" si="1287"/>
        <v>0</v>
      </c>
      <c r="FY514" s="238">
        <f t="shared" si="1288"/>
        <v>0</v>
      </c>
      <c r="FZ514" s="238">
        <f t="shared" si="1289"/>
        <v>0</v>
      </c>
      <c r="GA514" s="238">
        <f t="shared" si="1290"/>
        <v>0</v>
      </c>
      <c r="GB514" s="238">
        <f t="shared" si="1291"/>
        <v>0</v>
      </c>
      <c r="GC514" s="238">
        <f t="shared" si="1292"/>
        <v>0</v>
      </c>
      <c r="GD514" s="238">
        <f t="shared" si="1293"/>
        <v>0</v>
      </c>
      <c r="GE514" s="238">
        <f t="shared" si="1294"/>
        <v>0</v>
      </c>
      <c r="GF514" s="238">
        <f t="shared" si="1295"/>
        <v>0</v>
      </c>
      <c r="GG514" s="238">
        <f t="shared" si="1296"/>
        <v>0</v>
      </c>
      <c r="GH514" s="238">
        <f t="shared" si="1297"/>
        <v>0</v>
      </c>
      <c r="GI514" s="238">
        <f t="shared" si="1298"/>
        <v>0</v>
      </c>
      <c r="GJ514" s="238">
        <f t="shared" si="1299"/>
        <v>0</v>
      </c>
      <c r="GK514" s="238">
        <f t="shared" si="1300"/>
        <v>0</v>
      </c>
      <c r="GL514" s="238">
        <f t="shared" si="1301"/>
        <v>0</v>
      </c>
      <c r="GM514" s="238">
        <f t="shared" si="1302"/>
        <v>0</v>
      </c>
      <c r="GN514" s="238">
        <f t="shared" si="1303"/>
        <v>0</v>
      </c>
      <c r="GO514" s="238">
        <f t="shared" si="1304"/>
        <v>0</v>
      </c>
      <c r="GP514" s="238">
        <f t="shared" si="1305"/>
        <v>0</v>
      </c>
      <c r="GQ514" s="238">
        <f t="shared" si="1306"/>
        <v>0</v>
      </c>
      <c r="GR514" s="238">
        <f t="shared" si="1307"/>
        <v>0</v>
      </c>
      <c r="GS514" s="238">
        <f t="shared" si="1308"/>
        <v>0</v>
      </c>
      <c r="GT514" s="238">
        <f t="shared" si="1309"/>
        <v>0</v>
      </c>
      <c r="GU514" s="238">
        <f t="shared" si="1310"/>
        <v>0</v>
      </c>
      <c r="GV514" s="238">
        <f t="shared" si="1311"/>
        <v>0</v>
      </c>
      <c r="GW514" s="238">
        <f t="shared" si="1312"/>
        <v>0</v>
      </c>
      <c r="GX514" s="238">
        <f t="shared" si="1313"/>
        <v>0</v>
      </c>
      <c r="GY514" s="238">
        <f t="shared" si="1314"/>
        <v>0</v>
      </c>
      <c r="GZ514" s="238">
        <f t="shared" si="1315"/>
        <v>0</v>
      </c>
      <c r="HA514" s="238">
        <f t="shared" si="1316"/>
        <v>0</v>
      </c>
      <c r="HB514" s="238">
        <f t="shared" si="1317"/>
        <v>0</v>
      </c>
      <c r="HC514" s="238">
        <f t="shared" si="1318"/>
        <v>0</v>
      </c>
      <c r="HD514" s="238">
        <f t="shared" si="1319"/>
        <v>0</v>
      </c>
      <c r="HE514" s="238">
        <f t="shared" si="1320"/>
        <v>0</v>
      </c>
      <c r="HF514" s="238">
        <f t="shared" si="1321"/>
        <v>0</v>
      </c>
      <c r="HG514" s="238">
        <f t="shared" si="1322"/>
        <v>0</v>
      </c>
      <c r="HH514" s="238">
        <f t="shared" si="1323"/>
        <v>0</v>
      </c>
      <c r="HI514" s="238">
        <f t="shared" si="1324"/>
        <v>0</v>
      </c>
      <c r="HJ514" s="238">
        <f t="shared" si="1325"/>
        <v>0</v>
      </c>
      <c r="HK514" s="238">
        <f t="shared" si="1326"/>
        <v>0</v>
      </c>
      <c r="HL514" s="238">
        <f t="shared" si="1327"/>
        <v>0</v>
      </c>
      <c r="HM514" s="238">
        <f t="shared" si="1328"/>
        <v>0</v>
      </c>
      <c r="HN514" s="238">
        <f t="shared" si="1329"/>
        <v>0</v>
      </c>
      <c r="HO514" s="238">
        <f t="shared" si="1330"/>
        <v>0</v>
      </c>
      <c r="HP514" s="238">
        <f t="shared" si="1331"/>
        <v>0</v>
      </c>
      <c r="HQ514" s="238">
        <f t="shared" si="1332"/>
        <v>0</v>
      </c>
      <c r="HR514" s="238">
        <f t="shared" si="1333"/>
        <v>0</v>
      </c>
      <c r="HS514" s="238">
        <f t="shared" si="1334"/>
        <v>0</v>
      </c>
      <c r="HT514" s="238">
        <f t="shared" si="1335"/>
        <v>0</v>
      </c>
      <c r="HU514" s="238">
        <f t="shared" si="1336"/>
        <v>0</v>
      </c>
      <c r="HV514" s="238">
        <f t="shared" si="1337"/>
        <v>0</v>
      </c>
      <c r="HW514" s="238">
        <f t="shared" si="1338"/>
        <v>0</v>
      </c>
      <c r="HX514" s="238">
        <f t="shared" si="1339"/>
        <v>0</v>
      </c>
      <c r="HY514" s="238">
        <f t="shared" si="1340"/>
        <v>0</v>
      </c>
      <c r="HZ514" s="238">
        <f t="shared" si="1341"/>
        <v>0</v>
      </c>
      <c r="IA514" s="238">
        <f t="shared" si="1342"/>
        <v>0</v>
      </c>
      <c r="IB514" s="238">
        <f t="shared" si="1343"/>
        <v>0</v>
      </c>
      <c r="IC514" s="238">
        <f t="shared" si="1344"/>
        <v>0</v>
      </c>
      <c r="ID514" s="238">
        <f t="shared" si="1345"/>
        <v>0</v>
      </c>
      <c r="IE514" s="238">
        <f t="shared" si="1346"/>
        <v>0</v>
      </c>
      <c r="IF514" s="238">
        <f t="shared" si="1347"/>
        <v>0</v>
      </c>
      <c r="IG514" s="238">
        <f t="shared" si="1348"/>
        <v>0</v>
      </c>
      <c r="IH514" s="238">
        <f t="shared" si="1349"/>
        <v>0</v>
      </c>
      <c r="II514" s="238">
        <f t="shared" si="1350"/>
        <v>0</v>
      </c>
      <c r="IJ514" s="238">
        <f t="shared" si="1351"/>
        <v>0</v>
      </c>
      <c r="IK514" s="238">
        <f t="shared" si="1352"/>
        <v>0</v>
      </c>
      <c r="IL514" s="238">
        <f t="shared" si="1353"/>
        <v>0</v>
      </c>
      <c r="IM514" s="238">
        <f t="shared" si="1354"/>
        <v>0</v>
      </c>
      <c r="IN514" s="238">
        <f t="shared" si="1355"/>
        <v>0</v>
      </c>
      <c r="IO514" s="238">
        <f t="shared" si="1356"/>
        <v>0</v>
      </c>
      <c r="IP514" s="238">
        <f t="shared" si="1357"/>
        <v>0</v>
      </c>
      <c r="IQ514" s="238">
        <f t="shared" si="1358"/>
        <v>0</v>
      </c>
      <c r="IR514" s="238">
        <f t="shared" si="1359"/>
        <v>0</v>
      </c>
      <c r="IS514" s="238">
        <f t="shared" si="1360"/>
        <v>0</v>
      </c>
      <c r="IT514" s="238">
        <f t="shared" si="1361"/>
        <v>0</v>
      </c>
      <c r="IU514" s="238">
        <f t="shared" si="1362"/>
        <v>0</v>
      </c>
      <c r="IV514" s="238">
        <f t="shared" si="1363"/>
        <v>0</v>
      </c>
      <c r="IW514" s="238">
        <f t="shared" si="1364"/>
        <v>0</v>
      </c>
      <c r="IX514" s="238">
        <f t="shared" si="1365"/>
        <v>0</v>
      </c>
      <c r="IY514" s="238">
        <f t="shared" si="1366"/>
        <v>0</v>
      </c>
      <c r="IZ514" s="238">
        <f t="shared" si="1367"/>
        <v>0</v>
      </c>
      <c r="JA514" s="238">
        <f t="shared" si="1368"/>
        <v>0</v>
      </c>
      <c r="JB514" s="238">
        <f t="shared" si="1369"/>
        <v>0</v>
      </c>
    </row>
    <row r="515" spans="2:262">
      <c r="B515" s="248">
        <v>154</v>
      </c>
      <c r="C515" s="247">
        <f t="shared" si="1370"/>
        <v>3.0078125000000022E-3</v>
      </c>
      <c r="D515" s="244">
        <f t="shared" ca="1" si="1113"/>
        <v>11.693254705521099</v>
      </c>
      <c r="E515" s="243">
        <f ca="1">FD361</f>
        <v>-0.30674529447890131</v>
      </c>
      <c r="F515" s="242">
        <v>154</v>
      </c>
      <c r="G515" s="238">
        <f t="shared" si="1114"/>
        <v>0</v>
      </c>
      <c r="H515" s="238">
        <f t="shared" si="1115"/>
        <v>0</v>
      </c>
      <c r="I515" s="238">
        <f t="shared" si="1116"/>
        <v>0</v>
      </c>
      <c r="J515" s="238">
        <f t="shared" si="1117"/>
        <v>0</v>
      </c>
      <c r="K515" s="238">
        <f t="shared" si="1118"/>
        <v>0</v>
      </c>
      <c r="L515" s="238">
        <f t="shared" si="1119"/>
        <v>0</v>
      </c>
      <c r="M515" s="238">
        <f t="shared" si="1120"/>
        <v>0</v>
      </c>
      <c r="N515" s="238">
        <f t="shared" si="1121"/>
        <v>0</v>
      </c>
      <c r="O515" s="238">
        <f t="shared" si="1122"/>
        <v>0</v>
      </c>
      <c r="P515" s="238">
        <f t="shared" si="1123"/>
        <v>0</v>
      </c>
      <c r="Q515" s="238">
        <f t="shared" si="1124"/>
        <v>0</v>
      </c>
      <c r="R515" s="238">
        <f t="shared" si="1125"/>
        <v>0</v>
      </c>
      <c r="S515" s="238">
        <f t="shared" si="1126"/>
        <v>0</v>
      </c>
      <c r="T515" s="238">
        <f t="shared" si="1127"/>
        <v>0</v>
      </c>
      <c r="U515" s="239">
        <f t="shared" si="1128"/>
        <v>0</v>
      </c>
      <c r="V515" s="238">
        <f t="shared" si="1129"/>
        <v>0</v>
      </c>
      <c r="W515" s="238">
        <f t="shared" si="1130"/>
        <v>0</v>
      </c>
      <c r="X515" s="238">
        <f t="shared" si="1131"/>
        <v>0</v>
      </c>
      <c r="Y515" s="238">
        <f t="shared" si="1132"/>
        <v>0</v>
      </c>
      <c r="Z515" s="238">
        <f t="shared" si="1133"/>
        <v>0</v>
      </c>
      <c r="AA515" s="238">
        <f t="shared" si="1134"/>
        <v>0</v>
      </c>
      <c r="AB515" s="238">
        <f t="shared" si="1135"/>
        <v>0</v>
      </c>
      <c r="AC515" s="238">
        <f t="shared" si="1136"/>
        <v>0</v>
      </c>
      <c r="AD515" s="238">
        <f t="shared" si="1137"/>
        <v>0</v>
      </c>
      <c r="AE515" s="238">
        <f t="shared" si="1138"/>
        <v>0</v>
      </c>
      <c r="AF515" s="238">
        <f t="shared" si="1139"/>
        <v>0</v>
      </c>
      <c r="AG515" s="238">
        <f t="shared" si="1140"/>
        <v>0</v>
      </c>
      <c r="AH515" s="238">
        <f t="shared" si="1141"/>
        <v>0</v>
      </c>
      <c r="AI515" s="238">
        <f t="shared" si="1142"/>
        <v>0</v>
      </c>
      <c r="AJ515" s="238">
        <f t="shared" si="1143"/>
        <v>0</v>
      </c>
      <c r="AK515" s="238">
        <f t="shared" si="1144"/>
        <v>0</v>
      </c>
      <c r="AL515" s="238">
        <f t="shared" si="1145"/>
        <v>0</v>
      </c>
      <c r="AM515" s="238">
        <f t="shared" si="1146"/>
        <v>0</v>
      </c>
      <c r="AN515" s="238">
        <f t="shared" si="1147"/>
        <v>0</v>
      </c>
      <c r="AO515" s="238">
        <f t="shared" si="1148"/>
        <v>0</v>
      </c>
      <c r="AP515" s="238">
        <f t="shared" si="1149"/>
        <v>0</v>
      </c>
      <c r="AQ515" s="238">
        <f t="shared" si="1150"/>
        <v>0</v>
      </c>
      <c r="AR515" s="238">
        <f t="shared" si="1151"/>
        <v>0</v>
      </c>
      <c r="AS515" s="238">
        <f t="shared" si="1152"/>
        <v>0</v>
      </c>
      <c r="AT515" s="238">
        <f t="shared" si="1153"/>
        <v>0</v>
      </c>
      <c r="AU515" s="238">
        <f t="shared" si="1154"/>
        <v>0</v>
      </c>
      <c r="AV515" s="238">
        <f t="shared" si="1155"/>
        <v>0</v>
      </c>
      <c r="AW515" s="238">
        <f t="shared" si="1156"/>
        <v>0</v>
      </c>
      <c r="AX515" s="238">
        <f t="shared" si="1157"/>
        <v>0</v>
      </c>
      <c r="AY515" s="238">
        <f t="shared" si="1158"/>
        <v>0</v>
      </c>
      <c r="AZ515" s="238">
        <f t="shared" si="1159"/>
        <v>0</v>
      </c>
      <c r="BA515" s="238">
        <f t="shared" si="1160"/>
        <v>0</v>
      </c>
      <c r="BB515" s="238">
        <f t="shared" si="1161"/>
        <v>0</v>
      </c>
      <c r="BC515" s="238">
        <f t="shared" si="1162"/>
        <v>0</v>
      </c>
      <c r="BD515" s="238">
        <f t="shared" si="1163"/>
        <v>0</v>
      </c>
      <c r="BE515" s="238">
        <f t="shared" si="1164"/>
        <v>0</v>
      </c>
      <c r="BF515" s="238">
        <f t="shared" si="1165"/>
        <v>0</v>
      </c>
      <c r="BG515" s="238">
        <f t="shared" si="1166"/>
        <v>0</v>
      </c>
      <c r="BH515" s="238">
        <f t="shared" si="1167"/>
        <v>0</v>
      </c>
      <c r="BI515" s="238">
        <f t="shared" si="1168"/>
        <v>0</v>
      </c>
      <c r="BJ515" s="238">
        <f t="shared" si="1169"/>
        <v>0</v>
      </c>
      <c r="BK515" s="238">
        <f t="shared" si="1170"/>
        <v>0</v>
      </c>
      <c r="BL515" s="238">
        <f t="shared" si="1171"/>
        <v>0</v>
      </c>
      <c r="BM515" s="238">
        <f t="shared" si="1172"/>
        <v>0</v>
      </c>
      <c r="BN515" s="238">
        <f t="shared" si="1173"/>
        <v>0</v>
      </c>
      <c r="BO515" s="238">
        <f t="shared" si="1174"/>
        <v>0</v>
      </c>
      <c r="BP515" s="238">
        <f t="shared" si="1175"/>
        <v>0</v>
      </c>
      <c r="BQ515" s="238">
        <f t="shared" si="1176"/>
        <v>0</v>
      </c>
      <c r="BR515" s="238">
        <f t="shared" si="1177"/>
        <v>0</v>
      </c>
      <c r="BS515" s="238">
        <f t="shared" si="1178"/>
        <v>0</v>
      </c>
      <c r="BT515" s="238">
        <f t="shared" si="1179"/>
        <v>0</v>
      </c>
      <c r="BU515" s="238">
        <f t="shared" si="1180"/>
        <v>0</v>
      </c>
      <c r="BV515" s="238">
        <f t="shared" si="1181"/>
        <v>0</v>
      </c>
      <c r="BW515" s="238">
        <f t="shared" si="1182"/>
        <v>0</v>
      </c>
      <c r="BX515" s="238">
        <f t="shared" si="1183"/>
        <v>0</v>
      </c>
      <c r="BY515" s="238">
        <f t="shared" si="1184"/>
        <v>0</v>
      </c>
      <c r="BZ515" s="238">
        <f t="shared" si="1185"/>
        <v>0</v>
      </c>
      <c r="CA515" s="238">
        <f t="shared" si="1186"/>
        <v>0</v>
      </c>
      <c r="CB515" s="238">
        <f t="shared" si="1187"/>
        <v>0</v>
      </c>
      <c r="CC515" s="238">
        <f t="shared" si="1188"/>
        <v>0</v>
      </c>
      <c r="CD515" s="238">
        <f t="shared" si="1189"/>
        <v>0</v>
      </c>
      <c r="CE515" s="238">
        <f t="shared" si="1190"/>
        <v>0</v>
      </c>
      <c r="CF515" s="238">
        <f t="shared" si="1191"/>
        <v>0</v>
      </c>
      <c r="CG515" s="238">
        <f t="shared" si="1192"/>
        <v>0</v>
      </c>
      <c r="CH515" s="238">
        <f t="shared" si="1193"/>
        <v>0</v>
      </c>
      <c r="CI515" s="238">
        <f t="shared" si="1194"/>
        <v>0</v>
      </c>
      <c r="CJ515" s="238">
        <f t="shared" si="1195"/>
        <v>0</v>
      </c>
      <c r="CK515" s="238">
        <f t="shared" si="1196"/>
        <v>0</v>
      </c>
      <c r="CL515" s="238">
        <f t="shared" si="1197"/>
        <v>0</v>
      </c>
      <c r="CM515" s="238">
        <f t="shared" si="1198"/>
        <v>0</v>
      </c>
      <c r="CN515" s="238">
        <f t="shared" si="1199"/>
        <v>0</v>
      </c>
      <c r="CO515" s="238">
        <f t="shared" si="1200"/>
        <v>0</v>
      </c>
      <c r="CP515" s="238">
        <f t="shared" si="1201"/>
        <v>0</v>
      </c>
      <c r="CQ515" s="238">
        <f t="shared" si="1202"/>
        <v>0</v>
      </c>
      <c r="CR515" s="238">
        <f t="shared" si="1203"/>
        <v>0</v>
      </c>
      <c r="CS515" s="238">
        <f t="shared" si="1204"/>
        <v>0</v>
      </c>
      <c r="CT515" s="238">
        <f t="shared" si="1205"/>
        <v>0</v>
      </c>
      <c r="CU515" s="238">
        <f t="shared" si="1206"/>
        <v>0</v>
      </c>
      <c r="CV515" s="238">
        <f t="shared" si="1207"/>
        <v>0</v>
      </c>
      <c r="CW515" s="238">
        <f t="shared" si="1208"/>
        <v>0</v>
      </c>
      <c r="CX515" s="238">
        <f t="shared" si="1209"/>
        <v>0</v>
      </c>
      <c r="CY515" s="238">
        <f t="shared" si="1210"/>
        <v>0</v>
      </c>
      <c r="CZ515" s="238">
        <f t="shared" si="1211"/>
        <v>0</v>
      </c>
      <c r="DA515" s="238">
        <f t="shared" si="1212"/>
        <v>0</v>
      </c>
      <c r="DB515" s="238">
        <f t="shared" si="1213"/>
        <v>0</v>
      </c>
      <c r="DC515" s="238">
        <f t="shared" si="1214"/>
        <v>0</v>
      </c>
      <c r="DD515" s="238">
        <f t="shared" si="1215"/>
        <v>0</v>
      </c>
      <c r="DE515" s="238">
        <f t="shared" si="1216"/>
        <v>0</v>
      </c>
      <c r="DF515" s="238">
        <f t="shared" si="1217"/>
        <v>0</v>
      </c>
      <c r="DG515" s="238">
        <f t="shared" si="1218"/>
        <v>0</v>
      </c>
      <c r="DH515" s="238">
        <f t="shared" si="1219"/>
        <v>0</v>
      </c>
      <c r="DI515" s="238">
        <f t="shared" si="1220"/>
        <v>0</v>
      </c>
      <c r="DJ515" s="238">
        <f t="shared" si="1221"/>
        <v>0</v>
      </c>
      <c r="DK515" s="238">
        <f t="shared" si="1222"/>
        <v>0</v>
      </c>
      <c r="DL515" s="238">
        <f t="shared" si="1223"/>
        <v>0</v>
      </c>
      <c r="DM515" s="238">
        <f t="shared" si="1224"/>
        <v>0</v>
      </c>
      <c r="DN515" s="238">
        <f t="shared" si="1225"/>
        <v>0</v>
      </c>
      <c r="DO515" s="238">
        <f t="shared" si="1226"/>
        <v>0</v>
      </c>
      <c r="DP515" s="238">
        <f t="shared" si="1227"/>
        <v>0</v>
      </c>
      <c r="DQ515" s="238">
        <f t="shared" si="1228"/>
        <v>0</v>
      </c>
      <c r="DR515" s="238">
        <f t="shared" si="1229"/>
        <v>0</v>
      </c>
      <c r="DS515" s="238">
        <f t="shared" si="1230"/>
        <v>0</v>
      </c>
      <c r="DT515" s="238">
        <f t="shared" si="1231"/>
        <v>0</v>
      </c>
      <c r="DU515" s="238">
        <f t="shared" si="1232"/>
        <v>0</v>
      </c>
      <c r="DV515" s="238">
        <f t="shared" si="1233"/>
        <v>0</v>
      </c>
      <c r="DW515" s="238">
        <f t="shared" si="1234"/>
        <v>0</v>
      </c>
      <c r="DX515" s="238">
        <f t="shared" si="1235"/>
        <v>0</v>
      </c>
      <c r="DY515" s="238">
        <f t="shared" si="1236"/>
        <v>0</v>
      </c>
      <c r="DZ515" s="238">
        <f t="shared" si="1237"/>
        <v>0</v>
      </c>
      <c r="EA515" s="238">
        <f t="shared" si="1238"/>
        <v>0</v>
      </c>
      <c r="EB515" s="238">
        <f t="shared" si="1239"/>
        <v>0</v>
      </c>
      <c r="EC515" s="238">
        <f t="shared" si="1240"/>
        <v>0</v>
      </c>
      <c r="ED515" s="238">
        <f t="shared" si="1241"/>
        <v>0</v>
      </c>
      <c r="EE515" s="238">
        <f t="shared" si="1242"/>
        <v>0</v>
      </c>
      <c r="EF515" s="238">
        <f t="shared" si="1243"/>
        <v>0</v>
      </c>
      <c r="EG515" s="238">
        <f t="shared" si="1244"/>
        <v>0</v>
      </c>
      <c r="EH515" s="238">
        <f t="shared" si="1245"/>
        <v>0</v>
      </c>
      <c r="EI515" s="238">
        <f t="shared" si="1246"/>
        <v>0</v>
      </c>
      <c r="EJ515" s="238">
        <f t="shared" si="1247"/>
        <v>0</v>
      </c>
      <c r="EK515" s="238">
        <f t="shared" si="1248"/>
        <v>0</v>
      </c>
      <c r="EL515" s="238">
        <f t="shared" si="1249"/>
        <v>0</v>
      </c>
      <c r="EM515" s="238">
        <f t="shared" si="1250"/>
        <v>0</v>
      </c>
      <c r="EN515" s="238">
        <f t="shared" si="1251"/>
        <v>0</v>
      </c>
      <c r="EO515" s="238">
        <f t="shared" si="1252"/>
        <v>0</v>
      </c>
      <c r="EP515" s="238">
        <f t="shared" si="1253"/>
        <v>0</v>
      </c>
      <c r="EQ515" s="238">
        <f t="shared" si="1254"/>
        <v>0</v>
      </c>
      <c r="ER515" s="238">
        <f t="shared" si="1255"/>
        <v>0</v>
      </c>
      <c r="ES515" s="238">
        <f t="shared" si="1256"/>
        <v>0</v>
      </c>
      <c r="ET515" s="238">
        <f t="shared" si="1257"/>
        <v>0</v>
      </c>
      <c r="EU515" s="238">
        <f t="shared" si="1258"/>
        <v>0</v>
      </c>
      <c r="EV515" s="238">
        <f t="shared" si="1259"/>
        <v>0</v>
      </c>
      <c r="EW515" s="238">
        <f t="shared" si="1260"/>
        <v>0</v>
      </c>
      <c r="EX515" s="238">
        <f t="shared" si="1261"/>
        <v>0</v>
      </c>
      <c r="EY515" s="238">
        <f t="shared" si="1262"/>
        <v>0</v>
      </c>
      <c r="EZ515" s="238">
        <f t="shared" si="1263"/>
        <v>0</v>
      </c>
      <c r="FA515" s="238">
        <f t="shared" si="1264"/>
        <v>0</v>
      </c>
      <c r="FB515" s="238">
        <f t="shared" si="1265"/>
        <v>0</v>
      </c>
      <c r="FC515" s="238">
        <f t="shared" si="1266"/>
        <v>0</v>
      </c>
      <c r="FD515" s="238">
        <f t="shared" si="1267"/>
        <v>0</v>
      </c>
      <c r="FE515" s="238">
        <f t="shared" si="1268"/>
        <v>0</v>
      </c>
      <c r="FF515" s="238">
        <f t="shared" si="1269"/>
        <v>0</v>
      </c>
      <c r="FG515" s="238">
        <f t="shared" si="1270"/>
        <v>0</v>
      </c>
      <c r="FH515" s="238">
        <f t="shared" si="1271"/>
        <v>0</v>
      </c>
      <c r="FI515" s="238">
        <f t="shared" si="1272"/>
        <v>0</v>
      </c>
      <c r="FJ515" s="238">
        <f t="shared" si="1273"/>
        <v>0</v>
      </c>
      <c r="FK515" s="238">
        <f t="shared" si="1274"/>
        <v>0</v>
      </c>
      <c r="FL515" s="238">
        <f t="shared" si="1275"/>
        <v>0</v>
      </c>
      <c r="FM515" s="238">
        <f t="shared" si="1276"/>
        <v>0</v>
      </c>
      <c r="FN515" s="238">
        <f t="shared" si="1277"/>
        <v>0</v>
      </c>
      <c r="FO515" s="238">
        <f t="shared" si="1278"/>
        <v>0</v>
      </c>
      <c r="FP515" s="238">
        <f t="shared" si="1279"/>
        <v>0</v>
      </c>
      <c r="FQ515" s="238">
        <f t="shared" si="1280"/>
        <v>0</v>
      </c>
      <c r="FR515" s="238">
        <f t="shared" si="1281"/>
        <v>0</v>
      </c>
      <c r="FS515" s="238">
        <f t="shared" si="1282"/>
        <v>0</v>
      </c>
      <c r="FT515" s="238">
        <f t="shared" si="1283"/>
        <v>0</v>
      </c>
      <c r="FU515" s="238">
        <f t="shared" si="1284"/>
        <v>0</v>
      </c>
      <c r="FV515" s="238">
        <f t="shared" si="1285"/>
        <v>0</v>
      </c>
      <c r="FW515" s="238">
        <f t="shared" si="1286"/>
        <v>0</v>
      </c>
      <c r="FX515" s="238">
        <f t="shared" si="1287"/>
        <v>0</v>
      </c>
      <c r="FY515" s="238">
        <f t="shared" si="1288"/>
        <v>0</v>
      </c>
      <c r="FZ515" s="238">
        <f t="shared" si="1289"/>
        <v>0</v>
      </c>
      <c r="GA515" s="238">
        <f t="shared" si="1290"/>
        <v>0</v>
      </c>
      <c r="GB515" s="238">
        <f t="shared" si="1291"/>
        <v>0</v>
      </c>
      <c r="GC515" s="238">
        <f t="shared" si="1292"/>
        <v>0</v>
      </c>
      <c r="GD515" s="238">
        <f t="shared" si="1293"/>
        <v>0</v>
      </c>
      <c r="GE515" s="238">
        <f t="shared" si="1294"/>
        <v>0</v>
      </c>
      <c r="GF515" s="238">
        <f t="shared" si="1295"/>
        <v>0</v>
      </c>
      <c r="GG515" s="238">
        <f t="shared" si="1296"/>
        <v>0</v>
      </c>
      <c r="GH515" s="238">
        <f t="shared" si="1297"/>
        <v>0</v>
      </c>
      <c r="GI515" s="238">
        <f t="shared" si="1298"/>
        <v>0</v>
      </c>
      <c r="GJ515" s="238">
        <f t="shared" si="1299"/>
        <v>0</v>
      </c>
      <c r="GK515" s="238">
        <f t="shared" si="1300"/>
        <v>0</v>
      </c>
      <c r="GL515" s="238">
        <f t="shared" si="1301"/>
        <v>0</v>
      </c>
      <c r="GM515" s="238">
        <f t="shared" si="1302"/>
        <v>0</v>
      </c>
      <c r="GN515" s="238">
        <f t="shared" si="1303"/>
        <v>0</v>
      </c>
      <c r="GO515" s="238">
        <f t="shared" si="1304"/>
        <v>0</v>
      </c>
      <c r="GP515" s="238">
        <f t="shared" si="1305"/>
        <v>0</v>
      </c>
      <c r="GQ515" s="238">
        <f t="shared" si="1306"/>
        <v>0</v>
      </c>
      <c r="GR515" s="238">
        <f t="shared" si="1307"/>
        <v>0</v>
      </c>
      <c r="GS515" s="238">
        <f t="shared" si="1308"/>
        <v>0</v>
      </c>
      <c r="GT515" s="238">
        <f t="shared" si="1309"/>
        <v>0</v>
      </c>
      <c r="GU515" s="238">
        <f t="shared" si="1310"/>
        <v>0</v>
      </c>
      <c r="GV515" s="238">
        <f t="shared" si="1311"/>
        <v>0</v>
      </c>
      <c r="GW515" s="238">
        <f t="shared" si="1312"/>
        <v>0</v>
      </c>
      <c r="GX515" s="238">
        <f t="shared" si="1313"/>
        <v>0</v>
      </c>
      <c r="GY515" s="238">
        <f t="shared" si="1314"/>
        <v>0</v>
      </c>
      <c r="GZ515" s="238">
        <f t="shared" si="1315"/>
        <v>0</v>
      </c>
      <c r="HA515" s="238">
        <f t="shared" si="1316"/>
        <v>0</v>
      </c>
      <c r="HB515" s="238">
        <f t="shared" si="1317"/>
        <v>0</v>
      </c>
      <c r="HC515" s="238">
        <f t="shared" si="1318"/>
        <v>0</v>
      </c>
      <c r="HD515" s="238">
        <f t="shared" si="1319"/>
        <v>0</v>
      </c>
      <c r="HE515" s="238">
        <f t="shared" si="1320"/>
        <v>0</v>
      </c>
      <c r="HF515" s="238">
        <f t="shared" si="1321"/>
        <v>0</v>
      </c>
      <c r="HG515" s="238">
        <f t="shared" si="1322"/>
        <v>0</v>
      </c>
      <c r="HH515" s="238">
        <f t="shared" si="1323"/>
        <v>0</v>
      </c>
      <c r="HI515" s="238">
        <f t="shared" si="1324"/>
        <v>0</v>
      </c>
      <c r="HJ515" s="238">
        <f t="shared" si="1325"/>
        <v>0</v>
      </c>
      <c r="HK515" s="238">
        <f t="shared" si="1326"/>
        <v>0</v>
      </c>
      <c r="HL515" s="238">
        <f t="shared" si="1327"/>
        <v>0</v>
      </c>
      <c r="HM515" s="238">
        <f t="shared" si="1328"/>
        <v>0</v>
      </c>
      <c r="HN515" s="238">
        <f t="shared" si="1329"/>
        <v>0</v>
      </c>
      <c r="HO515" s="238">
        <f t="shared" si="1330"/>
        <v>0</v>
      </c>
      <c r="HP515" s="238">
        <f t="shared" si="1331"/>
        <v>0</v>
      </c>
      <c r="HQ515" s="238">
        <f t="shared" si="1332"/>
        <v>0</v>
      </c>
      <c r="HR515" s="238">
        <f t="shared" si="1333"/>
        <v>0</v>
      </c>
      <c r="HS515" s="238">
        <f t="shared" si="1334"/>
        <v>0</v>
      </c>
      <c r="HT515" s="238">
        <f t="shared" si="1335"/>
        <v>0</v>
      </c>
      <c r="HU515" s="238">
        <f t="shared" si="1336"/>
        <v>0</v>
      </c>
      <c r="HV515" s="238">
        <f t="shared" si="1337"/>
        <v>0</v>
      </c>
      <c r="HW515" s="238">
        <f t="shared" si="1338"/>
        <v>0</v>
      </c>
      <c r="HX515" s="238">
        <f t="shared" si="1339"/>
        <v>0</v>
      </c>
      <c r="HY515" s="238">
        <f t="shared" si="1340"/>
        <v>0</v>
      </c>
      <c r="HZ515" s="238">
        <f t="shared" si="1341"/>
        <v>0</v>
      </c>
      <c r="IA515" s="238">
        <f t="shared" si="1342"/>
        <v>0</v>
      </c>
      <c r="IB515" s="238">
        <f t="shared" si="1343"/>
        <v>0</v>
      </c>
      <c r="IC515" s="238">
        <f t="shared" si="1344"/>
        <v>0</v>
      </c>
      <c r="ID515" s="238">
        <f t="shared" si="1345"/>
        <v>0</v>
      </c>
      <c r="IE515" s="238">
        <f t="shared" si="1346"/>
        <v>0</v>
      </c>
      <c r="IF515" s="238">
        <f t="shared" si="1347"/>
        <v>0</v>
      </c>
      <c r="IG515" s="238">
        <f t="shared" si="1348"/>
        <v>0</v>
      </c>
      <c r="IH515" s="238">
        <f t="shared" si="1349"/>
        <v>0</v>
      </c>
      <c r="II515" s="238">
        <f t="shared" si="1350"/>
        <v>0</v>
      </c>
      <c r="IJ515" s="238">
        <f t="shared" si="1351"/>
        <v>0</v>
      </c>
      <c r="IK515" s="238">
        <f t="shared" si="1352"/>
        <v>0</v>
      </c>
      <c r="IL515" s="238">
        <f t="shared" si="1353"/>
        <v>0</v>
      </c>
      <c r="IM515" s="238">
        <f t="shared" si="1354"/>
        <v>0</v>
      </c>
      <c r="IN515" s="238">
        <f t="shared" si="1355"/>
        <v>0</v>
      </c>
      <c r="IO515" s="238">
        <f t="shared" si="1356"/>
        <v>0</v>
      </c>
      <c r="IP515" s="238">
        <f t="shared" si="1357"/>
        <v>0</v>
      </c>
      <c r="IQ515" s="238">
        <f t="shared" si="1358"/>
        <v>0</v>
      </c>
      <c r="IR515" s="238">
        <f t="shared" si="1359"/>
        <v>0</v>
      </c>
      <c r="IS515" s="238">
        <f t="shared" si="1360"/>
        <v>0</v>
      </c>
      <c r="IT515" s="238">
        <f t="shared" si="1361"/>
        <v>0</v>
      </c>
      <c r="IU515" s="238">
        <f t="shared" si="1362"/>
        <v>0</v>
      </c>
      <c r="IV515" s="238">
        <f t="shared" si="1363"/>
        <v>0</v>
      </c>
      <c r="IW515" s="238">
        <f t="shared" si="1364"/>
        <v>0</v>
      </c>
      <c r="IX515" s="238">
        <f t="shared" si="1365"/>
        <v>0</v>
      </c>
      <c r="IY515" s="238">
        <f t="shared" si="1366"/>
        <v>0</v>
      </c>
      <c r="IZ515" s="238">
        <f t="shared" si="1367"/>
        <v>0</v>
      </c>
      <c r="JA515" s="238">
        <f t="shared" si="1368"/>
        <v>0</v>
      </c>
      <c r="JB515" s="238">
        <f t="shared" si="1369"/>
        <v>0</v>
      </c>
    </row>
    <row r="516" spans="2:262">
      <c r="B516" s="248">
        <v>155</v>
      </c>
      <c r="C516" s="247">
        <f t="shared" si="1370"/>
        <v>3.0273437500000023E-3</v>
      </c>
      <c r="D516" s="244">
        <f t="shared" ca="1" si="1113"/>
        <v>11.698996571845834</v>
      </c>
      <c r="E516" s="243">
        <f ca="1">FE361</f>
        <v>-0.30100342815416598</v>
      </c>
      <c r="F516" s="242">
        <v>155</v>
      </c>
      <c r="G516" s="238">
        <f t="shared" si="1114"/>
        <v>0</v>
      </c>
      <c r="H516" s="238">
        <f t="shared" si="1115"/>
        <v>0</v>
      </c>
      <c r="I516" s="238">
        <f t="shared" si="1116"/>
        <v>0</v>
      </c>
      <c r="J516" s="238">
        <f t="shared" si="1117"/>
        <v>0</v>
      </c>
      <c r="K516" s="238">
        <f t="shared" si="1118"/>
        <v>0</v>
      </c>
      <c r="L516" s="238">
        <f t="shared" si="1119"/>
        <v>0</v>
      </c>
      <c r="M516" s="238">
        <f t="shared" si="1120"/>
        <v>0</v>
      </c>
      <c r="N516" s="238">
        <f t="shared" si="1121"/>
        <v>0</v>
      </c>
      <c r="O516" s="238">
        <f t="shared" si="1122"/>
        <v>0</v>
      </c>
      <c r="P516" s="238">
        <f t="shared" si="1123"/>
        <v>0</v>
      </c>
      <c r="Q516" s="238">
        <f t="shared" si="1124"/>
        <v>0</v>
      </c>
      <c r="R516" s="238">
        <f t="shared" si="1125"/>
        <v>0</v>
      </c>
      <c r="S516" s="238">
        <f t="shared" si="1126"/>
        <v>0</v>
      </c>
      <c r="T516" s="238">
        <f t="shared" si="1127"/>
        <v>0</v>
      </c>
      <c r="U516" s="239">
        <f t="shared" si="1128"/>
        <v>0</v>
      </c>
      <c r="V516" s="238">
        <f t="shared" si="1129"/>
        <v>0</v>
      </c>
      <c r="W516" s="238">
        <f t="shared" si="1130"/>
        <v>0</v>
      </c>
      <c r="X516" s="238">
        <f t="shared" si="1131"/>
        <v>0</v>
      </c>
      <c r="Y516" s="238">
        <f t="shared" si="1132"/>
        <v>0</v>
      </c>
      <c r="Z516" s="238">
        <f t="shared" si="1133"/>
        <v>0</v>
      </c>
      <c r="AA516" s="238">
        <f t="shared" si="1134"/>
        <v>0</v>
      </c>
      <c r="AB516" s="238">
        <f t="shared" si="1135"/>
        <v>0</v>
      </c>
      <c r="AC516" s="238">
        <f t="shared" si="1136"/>
        <v>0</v>
      </c>
      <c r="AD516" s="238">
        <f t="shared" si="1137"/>
        <v>0</v>
      </c>
      <c r="AE516" s="238">
        <f t="shared" si="1138"/>
        <v>0</v>
      </c>
      <c r="AF516" s="238">
        <f t="shared" si="1139"/>
        <v>0</v>
      </c>
      <c r="AG516" s="238">
        <f t="shared" si="1140"/>
        <v>0</v>
      </c>
      <c r="AH516" s="238">
        <f t="shared" si="1141"/>
        <v>0</v>
      </c>
      <c r="AI516" s="238">
        <f t="shared" si="1142"/>
        <v>0</v>
      </c>
      <c r="AJ516" s="238">
        <f t="shared" si="1143"/>
        <v>0</v>
      </c>
      <c r="AK516" s="238">
        <f t="shared" si="1144"/>
        <v>0</v>
      </c>
      <c r="AL516" s="238">
        <f t="shared" si="1145"/>
        <v>0</v>
      </c>
      <c r="AM516" s="238">
        <f t="shared" si="1146"/>
        <v>0</v>
      </c>
      <c r="AN516" s="238">
        <f t="shared" si="1147"/>
        <v>0</v>
      </c>
      <c r="AO516" s="238">
        <f t="shared" si="1148"/>
        <v>0</v>
      </c>
      <c r="AP516" s="238">
        <f t="shared" si="1149"/>
        <v>0</v>
      </c>
      <c r="AQ516" s="238">
        <f t="shared" si="1150"/>
        <v>0</v>
      </c>
      <c r="AR516" s="238">
        <f t="shared" si="1151"/>
        <v>0</v>
      </c>
      <c r="AS516" s="238">
        <f t="shared" si="1152"/>
        <v>0</v>
      </c>
      <c r="AT516" s="238">
        <f t="shared" si="1153"/>
        <v>0</v>
      </c>
      <c r="AU516" s="238">
        <f t="shared" si="1154"/>
        <v>0</v>
      </c>
      <c r="AV516" s="238">
        <f t="shared" si="1155"/>
        <v>0</v>
      </c>
      <c r="AW516" s="238">
        <f t="shared" si="1156"/>
        <v>0</v>
      </c>
      <c r="AX516" s="238">
        <f t="shared" si="1157"/>
        <v>0</v>
      </c>
      <c r="AY516" s="238">
        <f t="shared" si="1158"/>
        <v>0</v>
      </c>
      <c r="AZ516" s="238">
        <f t="shared" si="1159"/>
        <v>0</v>
      </c>
      <c r="BA516" s="238">
        <f t="shared" si="1160"/>
        <v>0</v>
      </c>
      <c r="BB516" s="238">
        <f t="shared" si="1161"/>
        <v>0</v>
      </c>
      <c r="BC516" s="238">
        <f t="shared" si="1162"/>
        <v>0</v>
      </c>
      <c r="BD516" s="238">
        <f t="shared" si="1163"/>
        <v>0</v>
      </c>
      <c r="BE516" s="238">
        <f t="shared" si="1164"/>
        <v>0</v>
      </c>
      <c r="BF516" s="238">
        <f t="shared" si="1165"/>
        <v>0</v>
      </c>
      <c r="BG516" s="238">
        <f t="shared" si="1166"/>
        <v>0</v>
      </c>
      <c r="BH516" s="238">
        <f t="shared" si="1167"/>
        <v>0</v>
      </c>
      <c r="BI516" s="238">
        <f t="shared" si="1168"/>
        <v>0</v>
      </c>
      <c r="BJ516" s="238">
        <f t="shared" si="1169"/>
        <v>0</v>
      </c>
      <c r="BK516" s="238">
        <f t="shared" si="1170"/>
        <v>0</v>
      </c>
      <c r="BL516" s="238">
        <f t="shared" si="1171"/>
        <v>0</v>
      </c>
      <c r="BM516" s="238">
        <f t="shared" si="1172"/>
        <v>0</v>
      </c>
      <c r="BN516" s="238">
        <f t="shared" si="1173"/>
        <v>0</v>
      </c>
      <c r="BO516" s="238">
        <f t="shared" si="1174"/>
        <v>0</v>
      </c>
      <c r="BP516" s="238">
        <f t="shared" si="1175"/>
        <v>0</v>
      </c>
      <c r="BQ516" s="238">
        <f t="shared" si="1176"/>
        <v>0</v>
      </c>
      <c r="BR516" s="238">
        <f t="shared" si="1177"/>
        <v>0</v>
      </c>
      <c r="BS516" s="238">
        <f t="shared" si="1178"/>
        <v>0</v>
      </c>
      <c r="BT516" s="238">
        <f t="shared" si="1179"/>
        <v>0</v>
      </c>
      <c r="BU516" s="238">
        <f t="shared" si="1180"/>
        <v>0</v>
      </c>
      <c r="BV516" s="238">
        <f t="shared" si="1181"/>
        <v>0</v>
      </c>
      <c r="BW516" s="238">
        <f t="shared" si="1182"/>
        <v>0</v>
      </c>
      <c r="BX516" s="238">
        <f t="shared" si="1183"/>
        <v>0</v>
      </c>
      <c r="BY516" s="238">
        <f t="shared" si="1184"/>
        <v>0</v>
      </c>
      <c r="BZ516" s="238">
        <f t="shared" si="1185"/>
        <v>0</v>
      </c>
      <c r="CA516" s="238">
        <f t="shared" si="1186"/>
        <v>0</v>
      </c>
      <c r="CB516" s="238">
        <f t="shared" si="1187"/>
        <v>0</v>
      </c>
      <c r="CC516" s="238">
        <f t="shared" si="1188"/>
        <v>0</v>
      </c>
      <c r="CD516" s="238">
        <f t="shared" si="1189"/>
        <v>0</v>
      </c>
      <c r="CE516" s="238">
        <f t="shared" si="1190"/>
        <v>0</v>
      </c>
      <c r="CF516" s="238">
        <f t="shared" si="1191"/>
        <v>0</v>
      </c>
      <c r="CG516" s="238">
        <f t="shared" si="1192"/>
        <v>0</v>
      </c>
      <c r="CH516" s="238">
        <f t="shared" si="1193"/>
        <v>0</v>
      </c>
      <c r="CI516" s="238">
        <f t="shared" si="1194"/>
        <v>0</v>
      </c>
      <c r="CJ516" s="238">
        <f t="shared" si="1195"/>
        <v>0</v>
      </c>
      <c r="CK516" s="238">
        <f t="shared" si="1196"/>
        <v>0</v>
      </c>
      <c r="CL516" s="238">
        <f t="shared" si="1197"/>
        <v>0</v>
      </c>
      <c r="CM516" s="238">
        <f t="shared" si="1198"/>
        <v>0</v>
      </c>
      <c r="CN516" s="238">
        <f t="shared" si="1199"/>
        <v>0</v>
      </c>
      <c r="CO516" s="238">
        <f t="shared" si="1200"/>
        <v>0</v>
      </c>
      <c r="CP516" s="238">
        <f t="shared" si="1201"/>
        <v>0</v>
      </c>
      <c r="CQ516" s="238">
        <f t="shared" si="1202"/>
        <v>0</v>
      </c>
      <c r="CR516" s="238">
        <f t="shared" si="1203"/>
        <v>0</v>
      </c>
      <c r="CS516" s="238">
        <f t="shared" si="1204"/>
        <v>0</v>
      </c>
      <c r="CT516" s="238">
        <f t="shared" si="1205"/>
        <v>0</v>
      </c>
      <c r="CU516" s="238">
        <f t="shared" si="1206"/>
        <v>0</v>
      </c>
      <c r="CV516" s="238">
        <f t="shared" si="1207"/>
        <v>0</v>
      </c>
      <c r="CW516" s="238">
        <f t="shared" si="1208"/>
        <v>0</v>
      </c>
      <c r="CX516" s="238">
        <f t="shared" si="1209"/>
        <v>0</v>
      </c>
      <c r="CY516" s="238">
        <f t="shared" si="1210"/>
        <v>0</v>
      </c>
      <c r="CZ516" s="238">
        <f t="shared" si="1211"/>
        <v>0</v>
      </c>
      <c r="DA516" s="238">
        <f t="shared" si="1212"/>
        <v>0</v>
      </c>
      <c r="DB516" s="238">
        <f t="shared" si="1213"/>
        <v>0</v>
      </c>
      <c r="DC516" s="238">
        <f t="shared" si="1214"/>
        <v>0</v>
      </c>
      <c r="DD516" s="238">
        <f t="shared" si="1215"/>
        <v>0</v>
      </c>
      <c r="DE516" s="238">
        <f t="shared" si="1216"/>
        <v>0</v>
      </c>
      <c r="DF516" s="238">
        <f t="shared" si="1217"/>
        <v>0</v>
      </c>
      <c r="DG516" s="238">
        <f t="shared" si="1218"/>
        <v>0</v>
      </c>
      <c r="DH516" s="238">
        <f t="shared" si="1219"/>
        <v>0</v>
      </c>
      <c r="DI516" s="238">
        <f t="shared" si="1220"/>
        <v>0</v>
      </c>
      <c r="DJ516" s="238">
        <f t="shared" si="1221"/>
        <v>0</v>
      </c>
      <c r="DK516" s="238">
        <f t="shared" si="1222"/>
        <v>0</v>
      </c>
      <c r="DL516" s="238">
        <f t="shared" si="1223"/>
        <v>0</v>
      </c>
      <c r="DM516" s="238">
        <f t="shared" si="1224"/>
        <v>0</v>
      </c>
      <c r="DN516" s="238">
        <f t="shared" si="1225"/>
        <v>0</v>
      </c>
      <c r="DO516" s="238">
        <f t="shared" si="1226"/>
        <v>0</v>
      </c>
      <c r="DP516" s="238">
        <f t="shared" si="1227"/>
        <v>0</v>
      </c>
      <c r="DQ516" s="238">
        <f t="shared" si="1228"/>
        <v>0</v>
      </c>
      <c r="DR516" s="238">
        <f t="shared" si="1229"/>
        <v>0</v>
      </c>
      <c r="DS516" s="238">
        <f t="shared" si="1230"/>
        <v>0</v>
      </c>
      <c r="DT516" s="238">
        <f t="shared" si="1231"/>
        <v>0</v>
      </c>
      <c r="DU516" s="238">
        <f t="shared" si="1232"/>
        <v>0</v>
      </c>
      <c r="DV516" s="238">
        <f t="shared" si="1233"/>
        <v>0</v>
      </c>
      <c r="DW516" s="238">
        <f t="shared" si="1234"/>
        <v>0</v>
      </c>
      <c r="DX516" s="238">
        <f t="shared" si="1235"/>
        <v>0</v>
      </c>
      <c r="DY516" s="238">
        <f t="shared" si="1236"/>
        <v>0</v>
      </c>
      <c r="DZ516" s="238">
        <f t="shared" si="1237"/>
        <v>0</v>
      </c>
      <c r="EA516" s="238">
        <f t="shared" si="1238"/>
        <v>0</v>
      </c>
      <c r="EB516" s="238">
        <f t="shared" si="1239"/>
        <v>0</v>
      </c>
      <c r="EC516" s="238">
        <f t="shared" si="1240"/>
        <v>0</v>
      </c>
      <c r="ED516" s="238">
        <f t="shared" si="1241"/>
        <v>0</v>
      </c>
      <c r="EE516" s="238">
        <f t="shared" si="1242"/>
        <v>0</v>
      </c>
      <c r="EF516" s="238">
        <f t="shared" si="1243"/>
        <v>0</v>
      </c>
      <c r="EG516" s="238">
        <f t="shared" si="1244"/>
        <v>0</v>
      </c>
      <c r="EH516" s="238">
        <f t="shared" si="1245"/>
        <v>0</v>
      </c>
      <c r="EI516" s="238">
        <f t="shared" si="1246"/>
        <v>0</v>
      </c>
      <c r="EJ516" s="238">
        <f t="shared" si="1247"/>
        <v>0</v>
      </c>
      <c r="EK516" s="238">
        <f t="shared" si="1248"/>
        <v>0</v>
      </c>
      <c r="EL516" s="238">
        <f t="shared" si="1249"/>
        <v>0</v>
      </c>
      <c r="EM516" s="238">
        <f t="shared" si="1250"/>
        <v>0</v>
      </c>
      <c r="EN516" s="238">
        <f t="shared" si="1251"/>
        <v>0</v>
      </c>
      <c r="EO516" s="238">
        <f t="shared" si="1252"/>
        <v>0</v>
      </c>
      <c r="EP516" s="238">
        <f t="shared" si="1253"/>
        <v>0</v>
      </c>
      <c r="EQ516" s="238">
        <f t="shared" si="1254"/>
        <v>0</v>
      </c>
      <c r="ER516" s="238">
        <f t="shared" si="1255"/>
        <v>0</v>
      </c>
      <c r="ES516" s="238">
        <f t="shared" si="1256"/>
        <v>0</v>
      </c>
      <c r="ET516" s="238">
        <f t="shared" si="1257"/>
        <v>0</v>
      </c>
      <c r="EU516" s="238">
        <f t="shared" si="1258"/>
        <v>0</v>
      </c>
      <c r="EV516" s="238">
        <f t="shared" si="1259"/>
        <v>0</v>
      </c>
      <c r="EW516" s="238">
        <f t="shared" si="1260"/>
        <v>0</v>
      </c>
      <c r="EX516" s="238">
        <f t="shared" si="1261"/>
        <v>0</v>
      </c>
      <c r="EY516" s="238">
        <f t="shared" si="1262"/>
        <v>0</v>
      </c>
      <c r="EZ516" s="238">
        <f t="shared" si="1263"/>
        <v>0</v>
      </c>
      <c r="FA516" s="238">
        <f t="shared" si="1264"/>
        <v>0</v>
      </c>
      <c r="FB516" s="238">
        <f t="shared" si="1265"/>
        <v>0</v>
      </c>
      <c r="FC516" s="238">
        <f t="shared" si="1266"/>
        <v>0</v>
      </c>
      <c r="FD516" s="238">
        <f t="shared" si="1267"/>
        <v>0</v>
      </c>
      <c r="FE516" s="238">
        <f t="shared" si="1268"/>
        <v>0</v>
      </c>
      <c r="FF516" s="238">
        <f t="shared" si="1269"/>
        <v>0</v>
      </c>
      <c r="FG516" s="238">
        <f t="shared" si="1270"/>
        <v>0</v>
      </c>
      <c r="FH516" s="238">
        <f t="shared" si="1271"/>
        <v>0</v>
      </c>
      <c r="FI516" s="238">
        <f t="shared" si="1272"/>
        <v>0</v>
      </c>
      <c r="FJ516" s="238">
        <f t="shared" si="1273"/>
        <v>0</v>
      </c>
      <c r="FK516" s="238">
        <f t="shared" si="1274"/>
        <v>0</v>
      </c>
      <c r="FL516" s="238">
        <f t="shared" si="1275"/>
        <v>0</v>
      </c>
      <c r="FM516" s="238">
        <f t="shared" si="1276"/>
        <v>0</v>
      </c>
      <c r="FN516" s="238">
        <f t="shared" si="1277"/>
        <v>0</v>
      </c>
      <c r="FO516" s="238">
        <f t="shared" si="1278"/>
        <v>0</v>
      </c>
      <c r="FP516" s="238">
        <f t="shared" si="1279"/>
        <v>0</v>
      </c>
      <c r="FQ516" s="238">
        <f t="shared" si="1280"/>
        <v>0</v>
      </c>
      <c r="FR516" s="238">
        <f t="shared" si="1281"/>
        <v>0</v>
      </c>
      <c r="FS516" s="238">
        <f t="shared" si="1282"/>
        <v>0</v>
      </c>
      <c r="FT516" s="238">
        <f t="shared" si="1283"/>
        <v>0</v>
      </c>
      <c r="FU516" s="238">
        <f t="shared" si="1284"/>
        <v>0</v>
      </c>
      <c r="FV516" s="238">
        <f t="shared" si="1285"/>
        <v>0</v>
      </c>
      <c r="FW516" s="238">
        <f t="shared" si="1286"/>
        <v>0</v>
      </c>
      <c r="FX516" s="238">
        <f t="shared" si="1287"/>
        <v>0</v>
      </c>
      <c r="FY516" s="238">
        <f t="shared" si="1288"/>
        <v>0</v>
      </c>
      <c r="FZ516" s="238">
        <f t="shared" si="1289"/>
        <v>0</v>
      </c>
      <c r="GA516" s="238">
        <f t="shared" si="1290"/>
        <v>0</v>
      </c>
      <c r="GB516" s="238">
        <f t="shared" si="1291"/>
        <v>0</v>
      </c>
      <c r="GC516" s="238">
        <f t="shared" si="1292"/>
        <v>0</v>
      </c>
      <c r="GD516" s="238">
        <f t="shared" si="1293"/>
        <v>0</v>
      </c>
      <c r="GE516" s="238">
        <f t="shared" si="1294"/>
        <v>0</v>
      </c>
      <c r="GF516" s="238">
        <f t="shared" si="1295"/>
        <v>0</v>
      </c>
      <c r="GG516" s="238">
        <f t="shared" si="1296"/>
        <v>0</v>
      </c>
      <c r="GH516" s="238">
        <f t="shared" si="1297"/>
        <v>0</v>
      </c>
      <c r="GI516" s="238">
        <f t="shared" si="1298"/>
        <v>0</v>
      </c>
      <c r="GJ516" s="238">
        <f t="shared" si="1299"/>
        <v>0</v>
      </c>
      <c r="GK516" s="238">
        <f t="shared" si="1300"/>
        <v>0</v>
      </c>
      <c r="GL516" s="238">
        <f t="shared" si="1301"/>
        <v>0</v>
      </c>
      <c r="GM516" s="238">
        <f t="shared" si="1302"/>
        <v>0</v>
      </c>
      <c r="GN516" s="238">
        <f t="shared" si="1303"/>
        <v>0</v>
      </c>
      <c r="GO516" s="238">
        <f t="shared" si="1304"/>
        <v>0</v>
      </c>
      <c r="GP516" s="238">
        <f t="shared" si="1305"/>
        <v>0</v>
      </c>
      <c r="GQ516" s="238">
        <f t="shared" si="1306"/>
        <v>0</v>
      </c>
      <c r="GR516" s="238">
        <f t="shared" si="1307"/>
        <v>0</v>
      </c>
      <c r="GS516" s="238">
        <f t="shared" si="1308"/>
        <v>0</v>
      </c>
      <c r="GT516" s="238">
        <f t="shared" si="1309"/>
        <v>0</v>
      </c>
      <c r="GU516" s="238">
        <f t="shared" si="1310"/>
        <v>0</v>
      </c>
      <c r="GV516" s="238">
        <f t="shared" si="1311"/>
        <v>0</v>
      </c>
      <c r="GW516" s="238">
        <f t="shared" si="1312"/>
        <v>0</v>
      </c>
      <c r="GX516" s="238">
        <f t="shared" si="1313"/>
        <v>0</v>
      </c>
      <c r="GY516" s="238">
        <f t="shared" si="1314"/>
        <v>0</v>
      </c>
      <c r="GZ516" s="238">
        <f t="shared" si="1315"/>
        <v>0</v>
      </c>
      <c r="HA516" s="238">
        <f t="shared" si="1316"/>
        <v>0</v>
      </c>
      <c r="HB516" s="238">
        <f t="shared" si="1317"/>
        <v>0</v>
      </c>
      <c r="HC516" s="238">
        <f t="shared" si="1318"/>
        <v>0</v>
      </c>
      <c r="HD516" s="238">
        <f t="shared" si="1319"/>
        <v>0</v>
      </c>
      <c r="HE516" s="238">
        <f t="shared" si="1320"/>
        <v>0</v>
      </c>
      <c r="HF516" s="238">
        <f t="shared" si="1321"/>
        <v>0</v>
      </c>
      <c r="HG516" s="238">
        <f t="shared" si="1322"/>
        <v>0</v>
      </c>
      <c r="HH516" s="238">
        <f t="shared" si="1323"/>
        <v>0</v>
      </c>
      <c r="HI516" s="238">
        <f t="shared" si="1324"/>
        <v>0</v>
      </c>
      <c r="HJ516" s="238">
        <f t="shared" si="1325"/>
        <v>0</v>
      </c>
      <c r="HK516" s="238">
        <f t="shared" si="1326"/>
        <v>0</v>
      </c>
      <c r="HL516" s="238">
        <f t="shared" si="1327"/>
        <v>0</v>
      </c>
      <c r="HM516" s="238">
        <f t="shared" si="1328"/>
        <v>0</v>
      </c>
      <c r="HN516" s="238">
        <f t="shared" si="1329"/>
        <v>0</v>
      </c>
      <c r="HO516" s="238">
        <f t="shared" si="1330"/>
        <v>0</v>
      </c>
      <c r="HP516" s="238">
        <f t="shared" si="1331"/>
        <v>0</v>
      </c>
      <c r="HQ516" s="238">
        <f t="shared" si="1332"/>
        <v>0</v>
      </c>
      <c r="HR516" s="238">
        <f t="shared" si="1333"/>
        <v>0</v>
      </c>
      <c r="HS516" s="238">
        <f t="shared" si="1334"/>
        <v>0</v>
      </c>
      <c r="HT516" s="238">
        <f t="shared" si="1335"/>
        <v>0</v>
      </c>
      <c r="HU516" s="238">
        <f t="shared" si="1336"/>
        <v>0</v>
      </c>
      <c r="HV516" s="238">
        <f t="shared" si="1337"/>
        <v>0</v>
      </c>
      <c r="HW516" s="238">
        <f t="shared" si="1338"/>
        <v>0</v>
      </c>
      <c r="HX516" s="238">
        <f t="shared" si="1339"/>
        <v>0</v>
      </c>
      <c r="HY516" s="238">
        <f t="shared" si="1340"/>
        <v>0</v>
      </c>
      <c r="HZ516" s="238">
        <f t="shared" si="1341"/>
        <v>0</v>
      </c>
      <c r="IA516" s="238">
        <f t="shared" si="1342"/>
        <v>0</v>
      </c>
      <c r="IB516" s="238">
        <f t="shared" si="1343"/>
        <v>0</v>
      </c>
      <c r="IC516" s="238">
        <f t="shared" si="1344"/>
        <v>0</v>
      </c>
      <c r="ID516" s="238">
        <f t="shared" si="1345"/>
        <v>0</v>
      </c>
      <c r="IE516" s="238">
        <f t="shared" si="1346"/>
        <v>0</v>
      </c>
      <c r="IF516" s="238">
        <f t="shared" si="1347"/>
        <v>0</v>
      </c>
      <c r="IG516" s="238">
        <f t="shared" si="1348"/>
        <v>0</v>
      </c>
      <c r="IH516" s="238">
        <f t="shared" si="1349"/>
        <v>0</v>
      </c>
      <c r="II516" s="238">
        <f t="shared" si="1350"/>
        <v>0</v>
      </c>
      <c r="IJ516" s="238">
        <f t="shared" si="1351"/>
        <v>0</v>
      </c>
      <c r="IK516" s="238">
        <f t="shared" si="1352"/>
        <v>0</v>
      </c>
      <c r="IL516" s="238">
        <f t="shared" si="1353"/>
        <v>0</v>
      </c>
      <c r="IM516" s="238">
        <f t="shared" si="1354"/>
        <v>0</v>
      </c>
      <c r="IN516" s="238">
        <f t="shared" si="1355"/>
        <v>0</v>
      </c>
      <c r="IO516" s="238">
        <f t="shared" si="1356"/>
        <v>0</v>
      </c>
      <c r="IP516" s="238">
        <f t="shared" si="1357"/>
        <v>0</v>
      </c>
      <c r="IQ516" s="238">
        <f t="shared" si="1358"/>
        <v>0</v>
      </c>
      <c r="IR516" s="238">
        <f t="shared" si="1359"/>
        <v>0</v>
      </c>
      <c r="IS516" s="238">
        <f t="shared" si="1360"/>
        <v>0</v>
      </c>
      <c r="IT516" s="238">
        <f t="shared" si="1361"/>
        <v>0</v>
      </c>
      <c r="IU516" s="238">
        <f t="shared" si="1362"/>
        <v>0</v>
      </c>
      <c r="IV516" s="238">
        <f t="shared" si="1363"/>
        <v>0</v>
      </c>
      <c r="IW516" s="238">
        <f t="shared" si="1364"/>
        <v>0</v>
      </c>
      <c r="IX516" s="238">
        <f t="shared" si="1365"/>
        <v>0</v>
      </c>
      <c r="IY516" s="238">
        <f t="shared" si="1366"/>
        <v>0</v>
      </c>
      <c r="IZ516" s="238">
        <f t="shared" si="1367"/>
        <v>0</v>
      </c>
      <c r="JA516" s="238">
        <f t="shared" si="1368"/>
        <v>0</v>
      </c>
      <c r="JB516" s="238">
        <f t="shared" si="1369"/>
        <v>0</v>
      </c>
    </row>
    <row r="517" spans="2:262">
      <c r="B517" s="248">
        <v>156</v>
      </c>
      <c r="C517" s="247">
        <f t="shared" si="1370"/>
        <v>3.0468750000000023E-3</v>
      </c>
      <c r="D517" s="244">
        <f t="shared" ca="1" si="1113"/>
        <v>11.702452979535366</v>
      </c>
      <c r="E517" s="243">
        <f ca="1">FF361</f>
        <v>-0.2975470204646341</v>
      </c>
      <c r="F517" s="242">
        <v>156</v>
      </c>
      <c r="G517" s="238">
        <f t="shared" si="1114"/>
        <v>0</v>
      </c>
      <c r="H517" s="238">
        <f t="shared" si="1115"/>
        <v>0</v>
      </c>
      <c r="I517" s="238">
        <f t="shared" si="1116"/>
        <v>0</v>
      </c>
      <c r="J517" s="238">
        <f t="shared" si="1117"/>
        <v>0</v>
      </c>
      <c r="K517" s="238">
        <f t="shared" si="1118"/>
        <v>0</v>
      </c>
      <c r="L517" s="238">
        <f t="shared" si="1119"/>
        <v>0</v>
      </c>
      <c r="M517" s="238">
        <f t="shared" si="1120"/>
        <v>0</v>
      </c>
      <c r="N517" s="238">
        <f t="shared" si="1121"/>
        <v>0</v>
      </c>
      <c r="O517" s="238">
        <f t="shared" si="1122"/>
        <v>0</v>
      </c>
      <c r="P517" s="238">
        <f t="shared" si="1123"/>
        <v>0</v>
      </c>
      <c r="Q517" s="238">
        <f t="shared" si="1124"/>
        <v>0</v>
      </c>
      <c r="R517" s="238">
        <f t="shared" si="1125"/>
        <v>0</v>
      </c>
      <c r="S517" s="238">
        <f t="shared" si="1126"/>
        <v>0</v>
      </c>
      <c r="T517" s="238">
        <f t="shared" si="1127"/>
        <v>0</v>
      </c>
      <c r="U517" s="239">
        <f t="shared" si="1128"/>
        <v>0</v>
      </c>
      <c r="V517" s="238">
        <f t="shared" si="1129"/>
        <v>0</v>
      </c>
      <c r="W517" s="238">
        <f t="shared" si="1130"/>
        <v>0</v>
      </c>
      <c r="X517" s="238">
        <f t="shared" si="1131"/>
        <v>0</v>
      </c>
      <c r="Y517" s="238">
        <f t="shared" si="1132"/>
        <v>0</v>
      </c>
      <c r="Z517" s="238">
        <f t="shared" si="1133"/>
        <v>0</v>
      </c>
      <c r="AA517" s="238">
        <f t="shared" si="1134"/>
        <v>0</v>
      </c>
      <c r="AB517" s="238">
        <f t="shared" si="1135"/>
        <v>0</v>
      </c>
      <c r="AC517" s="238">
        <f t="shared" si="1136"/>
        <v>0</v>
      </c>
      <c r="AD517" s="238">
        <f t="shared" si="1137"/>
        <v>0</v>
      </c>
      <c r="AE517" s="238">
        <f t="shared" si="1138"/>
        <v>0</v>
      </c>
      <c r="AF517" s="238">
        <f t="shared" si="1139"/>
        <v>0</v>
      </c>
      <c r="AG517" s="238">
        <f t="shared" si="1140"/>
        <v>0</v>
      </c>
      <c r="AH517" s="238">
        <f t="shared" si="1141"/>
        <v>0</v>
      </c>
      <c r="AI517" s="238">
        <f t="shared" si="1142"/>
        <v>0</v>
      </c>
      <c r="AJ517" s="238">
        <f t="shared" si="1143"/>
        <v>0</v>
      </c>
      <c r="AK517" s="238">
        <f t="shared" si="1144"/>
        <v>0</v>
      </c>
      <c r="AL517" s="238">
        <f t="shared" si="1145"/>
        <v>0</v>
      </c>
      <c r="AM517" s="238">
        <f t="shared" si="1146"/>
        <v>0</v>
      </c>
      <c r="AN517" s="238">
        <f t="shared" si="1147"/>
        <v>0</v>
      </c>
      <c r="AO517" s="238">
        <f t="shared" si="1148"/>
        <v>0</v>
      </c>
      <c r="AP517" s="238">
        <f t="shared" si="1149"/>
        <v>0</v>
      </c>
      <c r="AQ517" s="238">
        <f t="shared" si="1150"/>
        <v>0</v>
      </c>
      <c r="AR517" s="238">
        <f t="shared" si="1151"/>
        <v>0</v>
      </c>
      <c r="AS517" s="238">
        <f t="shared" si="1152"/>
        <v>0</v>
      </c>
      <c r="AT517" s="238">
        <f t="shared" si="1153"/>
        <v>0</v>
      </c>
      <c r="AU517" s="238">
        <f t="shared" si="1154"/>
        <v>0</v>
      </c>
      <c r="AV517" s="238">
        <f t="shared" si="1155"/>
        <v>0</v>
      </c>
      <c r="AW517" s="238">
        <f t="shared" si="1156"/>
        <v>0</v>
      </c>
      <c r="AX517" s="238">
        <f t="shared" si="1157"/>
        <v>0</v>
      </c>
      <c r="AY517" s="238">
        <f t="shared" si="1158"/>
        <v>0</v>
      </c>
      <c r="AZ517" s="238">
        <f t="shared" si="1159"/>
        <v>0</v>
      </c>
      <c r="BA517" s="238">
        <f t="shared" si="1160"/>
        <v>0</v>
      </c>
      <c r="BB517" s="238">
        <f t="shared" si="1161"/>
        <v>0</v>
      </c>
      <c r="BC517" s="238">
        <f t="shared" si="1162"/>
        <v>0</v>
      </c>
      <c r="BD517" s="238">
        <f t="shared" si="1163"/>
        <v>0</v>
      </c>
      <c r="BE517" s="238">
        <f t="shared" si="1164"/>
        <v>0</v>
      </c>
      <c r="BF517" s="238">
        <f t="shared" si="1165"/>
        <v>0</v>
      </c>
      <c r="BG517" s="238">
        <f t="shared" si="1166"/>
        <v>0</v>
      </c>
      <c r="BH517" s="238">
        <f t="shared" si="1167"/>
        <v>0</v>
      </c>
      <c r="BI517" s="238">
        <f t="shared" si="1168"/>
        <v>0</v>
      </c>
      <c r="BJ517" s="238">
        <f t="shared" si="1169"/>
        <v>0</v>
      </c>
      <c r="BK517" s="238">
        <f t="shared" si="1170"/>
        <v>0</v>
      </c>
      <c r="BL517" s="238">
        <f t="shared" si="1171"/>
        <v>0</v>
      </c>
      <c r="BM517" s="238">
        <f t="shared" si="1172"/>
        <v>0</v>
      </c>
      <c r="BN517" s="238">
        <f t="shared" si="1173"/>
        <v>0</v>
      </c>
      <c r="BO517" s="238">
        <f t="shared" si="1174"/>
        <v>0</v>
      </c>
      <c r="BP517" s="238">
        <f t="shared" si="1175"/>
        <v>0</v>
      </c>
      <c r="BQ517" s="238">
        <f t="shared" si="1176"/>
        <v>0</v>
      </c>
      <c r="BR517" s="238">
        <f t="shared" si="1177"/>
        <v>0</v>
      </c>
      <c r="BS517" s="238">
        <f t="shared" si="1178"/>
        <v>0</v>
      </c>
      <c r="BT517" s="238">
        <f t="shared" si="1179"/>
        <v>0</v>
      </c>
      <c r="BU517" s="238">
        <f t="shared" si="1180"/>
        <v>0</v>
      </c>
      <c r="BV517" s="238">
        <f t="shared" si="1181"/>
        <v>0</v>
      </c>
      <c r="BW517" s="238">
        <f t="shared" si="1182"/>
        <v>0</v>
      </c>
      <c r="BX517" s="238">
        <f t="shared" si="1183"/>
        <v>0</v>
      </c>
      <c r="BY517" s="238">
        <f t="shared" si="1184"/>
        <v>0</v>
      </c>
      <c r="BZ517" s="238">
        <f t="shared" si="1185"/>
        <v>0</v>
      </c>
      <c r="CA517" s="238">
        <f t="shared" si="1186"/>
        <v>0</v>
      </c>
      <c r="CB517" s="238">
        <f t="shared" si="1187"/>
        <v>0</v>
      </c>
      <c r="CC517" s="238">
        <f t="shared" si="1188"/>
        <v>0</v>
      </c>
      <c r="CD517" s="238">
        <f t="shared" si="1189"/>
        <v>0</v>
      </c>
      <c r="CE517" s="238">
        <f t="shared" si="1190"/>
        <v>0</v>
      </c>
      <c r="CF517" s="238">
        <f t="shared" si="1191"/>
        <v>0</v>
      </c>
      <c r="CG517" s="238">
        <f t="shared" si="1192"/>
        <v>0</v>
      </c>
      <c r="CH517" s="238">
        <f t="shared" si="1193"/>
        <v>0</v>
      </c>
      <c r="CI517" s="238">
        <f t="shared" si="1194"/>
        <v>0</v>
      </c>
      <c r="CJ517" s="238">
        <f t="shared" si="1195"/>
        <v>0</v>
      </c>
      <c r="CK517" s="238">
        <f t="shared" si="1196"/>
        <v>0</v>
      </c>
      <c r="CL517" s="238">
        <f t="shared" si="1197"/>
        <v>0</v>
      </c>
      <c r="CM517" s="238">
        <f t="shared" si="1198"/>
        <v>0</v>
      </c>
      <c r="CN517" s="238">
        <f t="shared" si="1199"/>
        <v>0</v>
      </c>
      <c r="CO517" s="238">
        <f t="shared" si="1200"/>
        <v>0</v>
      </c>
      <c r="CP517" s="238">
        <f t="shared" si="1201"/>
        <v>0</v>
      </c>
      <c r="CQ517" s="238">
        <f t="shared" si="1202"/>
        <v>0</v>
      </c>
      <c r="CR517" s="238">
        <f t="shared" si="1203"/>
        <v>0</v>
      </c>
      <c r="CS517" s="238">
        <f t="shared" si="1204"/>
        <v>0</v>
      </c>
      <c r="CT517" s="238">
        <f t="shared" si="1205"/>
        <v>0</v>
      </c>
      <c r="CU517" s="238">
        <f t="shared" si="1206"/>
        <v>0</v>
      </c>
      <c r="CV517" s="238">
        <f t="shared" si="1207"/>
        <v>0</v>
      </c>
      <c r="CW517" s="238">
        <f t="shared" si="1208"/>
        <v>0</v>
      </c>
      <c r="CX517" s="238">
        <f t="shared" si="1209"/>
        <v>0</v>
      </c>
      <c r="CY517" s="238">
        <f t="shared" si="1210"/>
        <v>0</v>
      </c>
      <c r="CZ517" s="238">
        <f t="shared" si="1211"/>
        <v>0</v>
      </c>
      <c r="DA517" s="238">
        <f t="shared" si="1212"/>
        <v>0</v>
      </c>
      <c r="DB517" s="238">
        <f t="shared" si="1213"/>
        <v>0</v>
      </c>
      <c r="DC517" s="238">
        <f t="shared" si="1214"/>
        <v>0</v>
      </c>
      <c r="DD517" s="238">
        <f t="shared" si="1215"/>
        <v>0</v>
      </c>
      <c r="DE517" s="238">
        <f t="shared" si="1216"/>
        <v>0</v>
      </c>
      <c r="DF517" s="238">
        <f t="shared" si="1217"/>
        <v>0</v>
      </c>
      <c r="DG517" s="238">
        <f t="shared" si="1218"/>
        <v>0</v>
      </c>
      <c r="DH517" s="238">
        <f t="shared" si="1219"/>
        <v>0</v>
      </c>
      <c r="DI517" s="238">
        <f t="shared" si="1220"/>
        <v>0</v>
      </c>
      <c r="DJ517" s="238">
        <f t="shared" si="1221"/>
        <v>0</v>
      </c>
      <c r="DK517" s="238">
        <f t="shared" si="1222"/>
        <v>0</v>
      </c>
      <c r="DL517" s="238">
        <f t="shared" si="1223"/>
        <v>0</v>
      </c>
      <c r="DM517" s="238">
        <f t="shared" si="1224"/>
        <v>0</v>
      </c>
      <c r="DN517" s="238">
        <f t="shared" si="1225"/>
        <v>0</v>
      </c>
      <c r="DO517" s="238">
        <f t="shared" si="1226"/>
        <v>0</v>
      </c>
      <c r="DP517" s="238">
        <f t="shared" si="1227"/>
        <v>0</v>
      </c>
      <c r="DQ517" s="238">
        <f t="shared" si="1228"/>
        <v>0</v>
      </c>
      <c r="DR517" s="238">
        <f t="shared" si="1229"/>
        <v>0</v>
      </c>
      <c r="DS517" s="238">
        <f t="shared" si="1230"/>
        <v>0</v>
      </c>
      <c r="DT517" s="238">
        <f t="shared" si="1231"/>
        <v>0</v>
      </c>
      <c r="DU517" s="238">
        <f t="shared" si="1232"/>
        <v>0</v>
      </c>
      <c r="DV517" s="238">
        <f t="shared" si="1233"/>
        <v>0</v>
      </c>
      <c r="DW517" s="238">
        <f t="shared" si="1234"/>
        <v>0</v>
      </c>
      <c r="DX517" s="238">
        <f t="shared" si="1235"/>
        <v>0</v>
      </c>
      <c r="DY517" s="238">
        <f t="shared" si="1236"/>
        <v>0</v>
      </c>
      <c r="DZ517" s="238">
        <f t="shared" si="1237"/>
        <v>0</v>
      </c>
      <c r="EA517" s="238">
        <f t="shared" si="1238"/>
        <v>0</v>
      </c>
      <c r="EB517" s="238">
        <f t="shared" si="1239"/>
        <v>0</v>
      </c>
      <c r="EC517" s="238">
        <f t="shared" si="1240"/>
        <v>0</v>
      </c>
      <c r="ED517" s="238">
        <f t="shared" si="1241"/>
        <v>0</v>
      </c>
      <c r="EE517" s="238">
        <f t="shared" si="1242"/>
        <v>0</v>
      </c>
      <c r="EF517" s="238">
        <f t="shared" si="1243"/>
        <v>0</v>
      </c>
      <c r="EG517" s="238">
        <f t="shared" si="1244"/>
        <v>0</v>
      </c>
      <c r="EH517" s="238">
        <f t="shared" si="1245"/>
        <v>0</v>
      </c>
      <c r="EI517" s="238">
        <f t="shared" si="1246"/>
        <v>0</v>
      </c>
      <c r="EJ517" s="238">
        <f t="shared" si="1247"/>
        <v>0</v>
      </c>
      <c r="EK517" s="238">
        <f t="shared" si="1248"/>
        <v>0</v>
      </c>
      <c r="EL517" s="238">
        <f t="shared" si="1249"/>
        <v>0</v>
      </c>
      <c r="EM517" s="238">
        <f t="shared" si="1250"/>
        <v>0</v>
      </c>
      <c r="EN517" s="238">
        <f t="shared" si="1251"/>
        <v>0</v>
      </c>
      <c r="EO517" s="238">
        <f t="shared" si="1252"/>
        <v>0</v>
      </c>
      <c r="EP517" s="238">
        <f t="shared" si="1253"/>
        <v>0</v>
      </c>
      <c r="EQ517" s="238">
        <f t="shared" si="1254"/>
        <v>0</v>
      </c>
      <c r="ER517" s="238">
        <f t="shared" si="1255"/>
        <v>0</v>
      </c>
      <c r="ES517" s="238">
        <f t="shared" si="1256"/>
        <v>0</v>
      </c>
      <c r="ET517" s="238">
        <f t="shared" si="1257"/>
        <v>0</v>
      </c>
      <c r="EU517" s="238">
        <f t="shared" si="1258"/>
        <v>0</v>
      </c>
      <c r="EV517" s="238">
        <f t="shared" si="1259"/>
        <v>0</v>
      </c>
      <c r="EW517" s="238">
        <f t="shared" si="1260"/>
        <v>0</v>
      </c>
      <c r="EX517" s="238">
        <f t="shared" si="1261"/>
        <v>0</v>
      </c>
      <c r="EY517" s="238">
        <f t="shared" si="1262"/>
        <v>0</v>
      </c>
      <c r="EZ517" s="238">
        <f t="shared" si="1263"/>
        <v>0</v>
      </c>
      <c r="FA517" s="238">
        <f t="shared" si="1264"/>
        <v>0</v>
      </c>
      <c r="FB517" s="238">
        <f t="shared" si="1265"/>
        <v>0</v>
      </c>
      <c r="FC517" s="238">
        <f t="shared" si="1266"/>
        <v>0</v>
      </c>
      <c r="FD517" s="238">
        <f t="shared" si="1267"/>
        <v>0</v>
      </c>
      <c r="FE517" s="238">
        <f t="shared" si="1268"/>
        <v>0</v>
      </c>
      <c r="FF517" s="238">
        <f t="shared" si="1269"/>
        <v>0</v>
      </c>
      <c r="FG517" s="238">
        <f t="shared" si="1270"/>
        <v>0</v>
      </c>
      <c r="FH517" s="238">
        <f t="shared" si="1271"/>
        <v>0</v>
      </c>
      <c r="FI517" s="238">
        <f t="shared" si="1272"/>
        <v>0</v>
      </c>
      <c r="FJ517" s="238">
        <f t="shared" si="1273"/>
        <v>0</v>
      </c>
      <c r="FK517" s="238">
        <f t="shared" si="1274"/>
        <v>0</v>
      </c>
      <c r="FL517" s="238">
        <f t="shared" si="1275"/>
        <v>0</v>
      </c>
      <c r="FM517" s="238">
        <f t="shared" si="1276"/>
        <v>0</v>
      </c>
      <c r="FN517" s="238">
        <f t="shared" si="1277"/>
        <v>0</v>
      </c>
      <c r="FO517" s="238">
        <f t="shared" si="1278"/>
        <v>0</v>
      </c>
      <c r="FP517" s="238">
        <f t="shared" si="1279"/>
        <v>0</v>
      </c>
      <c r="FQ517" s="238">
        <f t="shared" si="1280"/>
        <v>0</v>
      </c>
      <c r="FR517" s="238">
        <f t="shared" si="1281"/>
        <v>0</v>
      </c>
      <c r="FS517" s="238">
        <f t="shared" si="1282"/>
        <v>0</v>
      </c>
      <c r="FT517" s="238">
        <f t="shared" si="1283"/>
        <v>0</v>
      </c>
      <c r="FU517" s="238">
        <f t="shared" si="1284"/>
        <v>0</v>
      </c>
      <c r="FV517" s="238">
        <f t="shared" si="1285"/>
        <v>0</v>
      </c>
      <c r="FW517" s="238">
        <f t="shared" si="1286"/>
        <v>0</v>
      </c>
      <c r="FX517" s="238">
        <f t="shared" si="1287"/>
        <v>0</v>
      </c>
      <c r="FY517" s="238">
        <f t="shared" si="1288"/>
        <v>0</v>
      </c>
      <c r="FZ517" s="238">
        <f t="shared" si="1289"/>
        <v>0</v>
      </c>
      <c r="GA517" s="238">
        <f t="shared" si="1290"/>
        <v>0</v>
      </c>
      <c r="GB517" s="238">
        <f t="shared" si="1291"/>
        <v>0</v>
      </c>
      <c r="GC517" s="238">
        <f t="shared" si="1292"/>
        <v>0</v>
      </c>
      <c r="GD517" s="238">
        <f t="shared" si="1293"/>
        <v>0</v>
      </c>
      <c r="GE517" s="238">
        <f t="shared" si="1294"/>
        <v>0</v>
      </c>
      <c r="GF517" s="238">
        <f t="shared" si="1295"/>
        <v>0</v>
      </c>
      <c r="GG517" s="238">
        <f t="shared" si="1296"/>
        <v>0</v>
      </c>
      <c r="GH517" s="238">
        <f t="shared" si="1297"/>
        <v>0</v>
      </c>
      <c r="GI517" s="238">
        <f t="shared" si="1298"/>
        <v>0</v>
      </c>
      <c r="GJ517" s="238">
        <f t="shared" si="1299"/>
        <v>0</v>
      </c>
      <c r="GK517" s="238">
        <f t="shared" si="1300"/>
        <v>0</v>
      </c>
      <c r="GL517" s="238">
        <f t="shared" si="1301"/>
        <v>0</v>
      </c>
      <c r="GM517" s="238">
        <f t="shared" si="1302"/>
        <v>0</v>
      </c>
      <c r="GN517" s="238">
        <f t="shared" si="1303"/>
        <v>0</v>
      </c>
      <c r="GO517" s="238">
        <f t="shared" si="1304"/>
        <v>0</v>
      </c>
      <c r="GP517" s="238">
        <f t="shared" si="1305"/>
        <v>0</v>
      </c>
      <c r="GQ517" s="238">
        <f t="shared" si="1306"/>
        <v>0</v>
      </c>
      <c r="GR517" s="238">
        <f t="shared" si="1307"/>
        <v>0</v>
      </c>
      <c r="GS517" s="238">
        <f t="shared" si="1308"/>
        <v>0</v>
      </c>
      <c r="GT517" s="238">
        <f t="shared" si="1309"/>
        <v>0</v>
      </c>
      <c r="GU517" s="238">
        <f t="shared" si="1310"/>
        <v>0</v>
      </c>
      <c r="GV517" s="238">
        <f t="shared" si="1311"/>
        <v>0</v>
      </c>
      <c r="GW517" s="238">
        <f t="shared" si="1312"/>
        <v>0</v>
      </c>
      <c r="GX517" s="238">
        <f t="shared" si="1313"/>
        <v>0</v>
      </c>
      <c r="GY517" s="238">
        <f t="shared" si="1314"/>
        <v>0</v>
      </c>
      <c r="GZ517" s="238">
        <f t="shared" si="1315"/>
        <v>0</v>
      </c>
      <c r="HA517" s="238">
        <f t="shared" si="1316"/>
        <v>0</v>
      </c>
      <c r="HB517" s="238">
        <f t="shared" si="1317"/>
        <v>0</v>
      </c>
      <c r="HC517" s="238">
        <f t="shared" si="1318"/>
        <v>0</v>
      </c>
      <c r="HD517" s="238">
        <f t="shared" si="1319"/>
        <v>0</v>
      </c>
      <c r="HE517" s="238">
        <f t="shared" si="1320"/>
        <v>0</v>
      </c>
      <c r="HF517" s="238">
        <f t="shared" si="1321"/>
        <v>0</v>
      </c>
      <c r="HG517" s="238">
        <f t="shared" si="1322"/>
        <v>0</v>
      </c>
      <c r="HH517" s="238">
        <f t="shared" si="1323"/>
        <v>0</v>
      </c>
      <c r="HI517" s="238">
        <f t="shared" si="1324"/>
        <v>0</v>
      </c>
      <c r="HJ517" s="238">
        <f t="shared" si="1325"/>
        <v>0</v>
      </c>
      <c r="HK517" s="238">
        <f t="shared" si="1326"/>
        <v>0</v>
      </c>
      <c r="HL517" s="238">
        <f t="shared" si="1327"/>
        <v>0</v>
      </c>
      <c r="HM517" s="238">
        <f t="shared" si="1328"/>
        <v>0</v>
      </c>
      <c r="HN517" s="238">
        <f t="shared" si="1329"/>
        <v>0</v>
      </c>
      <c r="HO517" s="238">
        <f t="shared" si="1330"/>
        <v>0</v>
      </c>
      <c r="HP517" s="238">
        <f t="shared" si="1331"/>
        <v>0</v>
      </c>
      <c r="HQ517" s="238">
        <f t="shared" si="1332"/>
        <v>0</v>
      </c>
      <c r="HR517" s="238">
        <f t="shared" si="1333"/>
        <v>0</v>
      </c>
      <c r="HS517" s="238">
        <f t="shared" si="1334"/>
        <v>0</v>
      </c>
      <c r="HT517" s="238">
        <f t="shared" si="1335"/>
        <v>0</v>
      </c>
      <c r="HU517" s="238">
        <f t="shared" si="1336"/>
        <v>0</v>
      </c>
      <c r="HV517" s="238">
        <f t="shared" si="1337"/>
        <v>0</v>
      </c>
      <c r="HW517" s="238">
        <f t="shared" si="1338"/>
        <v>0</v>
      </c>
      <c r="HX517" s="238">
        <f t="shared" si="1339"/>
        <v>0</v>
      </c>
      <c r="HY517" s="238">
        <f t="shared" si="1340"/>
        <v>0</v>
      </c>
      <c r="HZ517" s="238">
        <f t="shared" si="1341"/>
        <v>0</v>
      </c>
      <c r="IA517" s="238">
        <f t="shared" si="1342"/>
        <v>0</v>
      </c>
      <c r="IB517" s="238">
        <f t="shared" si="1343"/>
        <v>0</v>
      </c>
      <c r="IC517" s="238">
        <f t="shared" si="1344"/>
        <v>0</v>
      </c>
      <c r="ID517" s="238">
        <f t="shared" si="1345"/>
        <v>0</v>
      </c>
      <c r="IE517" s="238">
        <f t="shared" si="1346"/>
        <v>0</v>
      </c>
      <c r="IF517" s="238">
        <f t="shared" si="1347"/>
        <v>0</v>
      </c>
      <c r="IG517" s="238">
        <f t="shared" si="1348"/>
        <v>0</v>
      </c>
      <c r="IH517" s="238">
        <f t="shared" si="1349"/>
        <v>0</v>
      </c>
      <c r="II517" s="238">
        <f t="shared" si="1350"/>
        <v>0</v>
      </c>
      <c r="IJ517" s="238">
        <f t="shared" si="1351"/>
        <v>0</v>
      </c>
      <c r="IK517" s="238">
        <f t="shared" si="1352"/>
        <v>0</v>
      </c>
      <c r="IL517" s="238">
        <f t="shared" si="1353"/>
        <v>0</v>
      </c>
      <c r="IM517" s="238">
        <f t="shared" si="1354"/>
        <v>0</v>
      </c>
      <c r="IN517" s="238">
        <f t="shared" si="1355"/>
        <v>0</v>
      </c>
      <c r="IO517" s="238">
        <f t="shared" si="1356"/>
        <v>0</v>
      </c>
      <c r="IP517" s="238">
        <f t="shared" si="1357"/>
        <v>0</v>
      </c>
      <c r="IQ517" s="238">
        <f t="shared" si="1358"/>
        <v>0</v>
      </c>
      <c r="IR517" s="238">
        <f t="shared" si="1359"/>
        <v>0</v>
      </c>
      <c r="IS517" s="238">
        <f t="shared" si="1360"/>
        <v>0</v>
      </c>
      <c r="IT517" s="238">
        <f t="shared" si="1361"/>
        <v>0</v>
      </c>
      <c r="IU517" s="238">
        <f t="shared" si="1362"/>
        <v>0</v>
      </c>
      <c r="IV517" s="238">
        <f t="shared" si="1363"/>
        <v>0</v>
      </c>
      <c r="IW517" s="238">
        <f t="shared" si="1364"/>
        <v>0</v>
      </c>
      <c r="IX517" s="238">
        <f t="shared" si="1365"/>
        <v>0</v>
      </c>
      <c r="IY517" s="238">
        <f t="shared" si="1366"/>
        <v>0</v>
      </c>
      <c r="IZ517" s="238">
        <f t="shared" si="1367"/>
        <v>0</v>
      </c>
      <c r="JA517" s="238">
        <f t="shared" si="1368"/>
        <v>0</v>
      </c>
      <c r="JB517" s="238">
        <f t="shared" si="1369"/>
        <v>0</v>
      </c>
    </row>
    <row r="518" spans="2:262">
      <c r="B518" s="248">
        <v>157</v>
      </c>
      <c r="C518" s="247">
        <f t="shared" si="1370"/>
        <v>3.0664062500000023E-3</v>
      </c>
      <c r="D518" s="244">
        <f t="shared" ca="1" si="1113"/>
        <v>11.705044665593572</v>
      </c>
      <c r="E518" s="243">
        <f ca="1">FG361</f>
        <v>-0.29495533440642696</v>
      </c>
      <c r="F518" s="242">
        <v>157</v>
      </c>
      <c r="G518" s="238">
        <f t="shared" si="1114"/>
        <v>0</v>
      </c>
      <c r="H518" s="238">
        <f t="shared" si="1115"/>
        <v>0</v>
      </c>
      <c r="I518" s="238">
        <f t="shared" si="1116"/>
        <v>0</v>
      </c>
      <c r="J518" s="238">
        <f t="shared" si="1117"/>
        <v>0</v>
      </c>
      <c r="K518" s="238">
        <f t="shared" si="1118"/>
        <v>0</v>
      </c>
      <c r="L518" s="238">
        <f t="shared" si="1119"/>
        <v>0</v>
      </c>
      <c r="M518" s="238">
        <f t="shared" si="1120"/>
        <v>0</v>
      </c>
      <c r="N518" s="238">
        <f t="shared" si="1121"/>
        <v>0</v>
      </c>
      <c r="O518" s="238">
        <f t="shared" si="1122"/>
        <v>0</v>
      </c>
      <c r="P518" s="238">
        <f t="shared" si="1123"/>
        <v>0</v>
      </c>
      <c r="Q518" s="238">
        <f t="shared" si="1124"/>
        <v>0</v>
      </c>
      <c r="R518" s="238">
        <f t="shared" si="1125"/>
        <v>0</v>
      </c>
      <c r="S518" s="238">
        <f t="shared" si="1126"/>
        <v>0</v>
      </c>
      <c r="T518" s="238">
        <f t="shared" si="1127"/>
        <v>0</v>
      </c>
      <c r="U518" s="239">
        <f t="shared" si="1128"/>
        <v>0</v>
      </c>
      <c r="V518" s="238">
        <f t="shared" si="1129"/>
        <v>0</v>
      </c>
      <c r="W518" s="238">
        <f t="shared" si="1130"/>
        <v>0</v>
      </c>
      <c r="X518" s="238">
        <f t="shared" si="1131"/>
        <v>0</v>
      </c>
      <c r="Y518" s="238">
        <f t="shared" si="1132"/>
        <v>0</v>
      </c>
      <c r="Z518" s="238">
        <f t="shared" si="1133"/>
        <v>0</v>
      </c>
      <c r="AA518" s="238">
        <f t="shared" si="1134"/>
        <v>0</v>
      </c>
      <c r="AB518" s="238">
        <f t="shared" si="1135"/>
        <v>0</v>
      </c>
      <c r="AC518" s="238">
        <f t="shared" si="1136"/>
        <v>0</v>
      </c>
      <c r="AD518" s="238">
        <f t="shared" si="1137"/>
        <v>0</v>
      </c>
      <c r="AE518" s="238">
        <f t="shared" si="1138"/>
        <v>0</v>
      </c>
      <c r="AF518" s="238">
        <f t="shared" si="1139"/>
        <v>0</v>
      </c>
      <c r="AG518" s="238">
        <f t="shared" si="1140"/>
        <v>0</v>
      </c>
      <c r="AH518" s="238">
        <f t="shared" si="1141"/>
        <v>0</v>
      </c>
      <c r="AI518" s="238">
        <f t="shared" si="1142"/>
        <v>0</v>
      </c>
      <c r="AJ518" s="238">
        <f t="shared" si="1143"/>
        <v>0</v>
      </c>
      <c r="AK518" s="238">
        <f t="shared" si="1144"/>
        <v>0</v>
      </c>
      <c r="AL518" s="238">
        <f t="shared" si="1145"/>
        <v>0</v>
      </c>
      <c r="AM518" s="238">
        <f t="shared" si="1146"/>
        <v>0</v>
      </c>
      <c r="AN518" s="238">
        <f t="shared" si="1147"/>
        <v>0</v>
      </c>
      <c r="AO518" s="238">
        <f t="shared" si="1148"/>
        <v>0</v>
      </c>
      <c r="AP518" s="238">
        <f t="shared" si="1149"/>
        <v>0</v>
      </c>
      <c r="AQ518" s="238">
        <f t="shared" si="1150"/>
        <v>0</v>
      </c>
      <c r="AR518" s="238">
        <f t="shared" si="1151"/>
        <v>0</v>
      </c>
      <c r="AS518" s="238">
        <f t="shared" si="1152"/>
        <v>0</v>
      </c>
      <c r="AT518" s="238">
        <f t="shared" si="1153"/>
        <v>0</v>
      </c>
      <c r="AU518" s="238">
        <f t="shared" si="1154"/>
        <v>0</v>
      </c>
      <c r="AV518" s="238">
        <f t="shared" si="1155"/>
        <v>0</v>
      </c>
      <c r="AW518" s="238">
        <f t="shared" si="1156"/>
        <v>0</v>
      </c>
      <c r="AX518" s="238">
        <f t="shared" si="1157"/>
        <v>0</v>
      </c>
      <c r="AY518" s="238">
        <f t="shared" si="1158"/>
        <v>0</v>
      </c>
      <c r="AZ518" s="238">
        <f t="shared" si="1159"/>
        <v>0</v>
      </c>
      <c r="BA518" s="238">
        <f t="shared" si="1160"/>
        <v>0</v>
      </c>
      <c r="BB518" s="238">
        <f t="shared" si="1161"/>
        <v>0</v>
      </c>
      <c r="BC518" s="238">
        <f t="shared" si="1162"/>
        <v>0</v>
      </c>
      <c r="BD518" s="238">
        <f t="shared" si="1163"/>
        <v>0</v>
      </c>
      <c r="BE518" s="238">
        <f t="shared" si="1164"/>
        <v>0</v>
      </c>
      <c r="BF518" s="238">
        <f t="shared" si="1165"/>
        <v>0</v>
      </c>
      <c r="BG518" s="238">
        <f t="shared" si="1166"/>
        <v>0</v>
      </c>
      <c r="BH518" s="238">
        <f t="shared" si="1167"/>
        <v>0</v>
      </c>
      <c r="BI518" s="238">
        <f t="shared" si="1168"/>
        <v>0</v>
      </c>
      <c r="BJ518" s="238">
        <f t="shared" si="1169"/>
        <v>0</v>
      </c>
      <c r="BK518" s="238">
        <f t="shared" si="1170"/>
        <v>0</v>
      </c>
      <c r="BL518" s="238">
        <f t="shared" si="1171"/>
        <v>0</v>
      </c>
      <c r="BM518" s="238">
        <f t="shared" si="1172"/>
        <v>0</v>
      </c>
      <c r="BN518" s="238">
        <f t="shared" si="1173"/>
        <v>0</v>
      </c>
      <c r="BO518" s="238">
        <f t="shared" si="1174"/>
        <v>0</v>
      </c>
      <c r="BP518" s="238">
        <f t="shared" si="1175"/>
        <v>0</v>
      </c>
      <c r="BQ518" s="238">
        <f t="shared" si="1176"/>
        <v>0</v>
      </c>
      <c r="BR518" s="238">
        <f t="shared" si="1177"/>
        <v>0</v>
      </c>
      <c r="BS518" s="238">
        <f t="shared" si="1178"/>
        <v>0</v>
      </c>
      <c r="BT518" s="238">
        <f t="shared" si="1179"/>
        <v>0</v>
      </c>
      <c r="BU518" s="238">
        <f t="shared" si="1180"/>
        <v>0</v>
      </c>
      <c r="BV518" s="238">
        <f t="shared" si="1181"/>
        <v>0</v>
      </c>
      <c r="BW518" s="238">
        <f t="shared" si="1182"/>
        <v>0</v>
      </c>
      <c r="BX518" s="238">
        <f t="shared" si="1183"/>
        <v>0</v>
      </c>
      <c r="BY518" s="238">
        <f t="shared" si="1184"/>
        <v>0</v>
      </c>
      <c r="BZ518" s="238">
        <f t="shared" si="1185"/>
        <v>0</v>
      </c>
      <c r="CA518" s="238">
        <f t="shared" si="1186"/>
        <v>0</v>
      </c>
      <c r="CB518" s="238">
        <f t="shared" si="1187"/>
        <v>0</v>
      </c>
      <c r="CC518" s="238">
        <f t="shared" si="1188"/>
        <v>0</v>
      </c>
      <c r="CD518" s="238">
        <f t="shared" si="1189"/>
        <v>0</v>
      </c>
      <c r="CE518" s="238">
        <f t="shared" si="1190"/>
        <v>0</v>
      </c>
      <c r="CF518" s="238">
        <f t="shared" si="1191"/>
        <v>0</v>
      </c>
      <c r="CG518" s="238">
        <f t="shared" si="1192"/>
        <v>0</v>
      </c>
      <c r="CH518" s="238">
        <f t="shared" si="1193"/>
        <v>0</v>
      </c>
      <c r="CI518" s="238">
        <f t="shared" si="1194"/>
        <v>0</v>
      </c>
      <c r="CJ518" s="238">
        <f t="shared" si="1195"/>
        <v>0</v>
      </c>
      <c r="CK518" s="238">
        <f t="shared" si="1196"/>
        <v>0</v>
      </c>
      <c r="CL518" s="238">
        <f t="shared" si="1197"/>
        <v>0</v>
      </c>
      <c r="CM518" s="238">
        <f t="shared" si="1198"/>
        <v>0</v>
      </c>
      <c r="CN518" s="238">
        <f t="shared" si="1199"/>
        <v>0</v>
      </c>
      <c r="CO518" s="238">
        <f t="shared" si="1200"/>
        <v>0</v>
      </c>
      <c r="CP518" s="238">
        <f t="shared" si="1201"/>
        <v>0</v>
      </c>
      <c r="CQ518" s="238">
        <f t="shared" si="1202"/>
        <v>0</v>
      </c>
      <c r="CR518" s="238">
        <f t="shared" si="1203"/>
        <v>0</v>
      </c>
      <c r="CS518" s="238">
        <f t="shared" si="1204"/>
        <v>0</v>
      </c>
      <c r="CT518" s="238">
        <f t="shared" si="1205"/>
        <v>0</v>
      </c>
      <c r="CU518" s="238">
        <f t="shared" si="1206"/>
        <v>0</v>
      </c>
      <c r="CV518" s="238">
        <f t="shared" si="1207"/>
        <v>0</v>
      </c>
      <c r="CW518" s="238">
        <f t="shared" si="1208"/>
        <v>0</v>
      </c>
      <c r="CX518" s="238">
        <f t="shared" si="1209"/>
        <v>0</v>
      </c>
      <c r="CY518" s="238">
        <f t="shared" si="1210"/>
        <v>0</v>
      </c>
      <c r="CZ518" s="238">
        <f t="shared" si="1211"/>
        <v>0</v>
      </c>
      <c r="DA518" s="238">
        <f t="shared" si="1212"/>
        <v>0</v>
      </c>
      <c r="DB518" s="238">
        <f t="shared" si="1213"/>
        <v>0</v>
      </c>
      <c r="DC518" s="238">
        <f t="shared" si="1214"/>
        <v>0</v>
      </c>
      <c r="DD518" s="238">
        <f t="shared" si="1215"/>
        <v>0</v>
      </c>
      <c r="DE518" s="238">
        <f t="shared" si="1216"/>
        <v>0</v>
      </c>
      <c r="DF518" s="238">
        <f t="shared" si="1217"/>
        <v>0</v>
      </c>
      <c r="DG518" s="238">
        <f t="shared" si="1218"/>
        <v>0</v>
      </c>
      <c r="DH518" s="238">
        <f t="shared" si="1219"/>
        <v>0</v>
      </c>
      <c r="DI518" s="238">
        <f t="shared" si="1220"/>
        <v>0</v>
      </c>
      <c r="DJ518" s="238">
        <f t="shared" si="1221"/>
        <v>0</v>
      </c>
      <c r="DK518" s="238">
        <f t="shared" si="1222"/>
        <v>0</v>
      </c>
      <c r="DL518" s="238">
        <f t="shared" si="1223"/>
        <v>0</v>
      </c>
      <c r="DM518" s="238">
        <f t="shared" si="1224"/>
        <v>0</v>
      </c>
      <c r="DN518" s="238">
        <f t="shared" si="1225"/>
        <v>0</v>
      </c>
      <c r="DO518" s="238">
        <f t="shared" si="1226"/>
        <v>0</v>
      </c>
      <c r="DP518" s="238">
        <f t="shared" si="1227"/>
        <v>0</v>
      </c>
      <c r="DQ518" s="238">
        <f t="shared" si="1228"/>
        <v>0</v>
      </c>
      <c r="DR518" s="238">
        <f t="shared" si="1229"/>
        <v>0</v>
      </c>
      <c r="DS518" s="238">
        <f t="shared" si="1230"/>
        <v>0</v>
      </c>
      <c r="DT518" s="238">
        <f t="shared" si="1231"/>
        <v>0</v>
      </c>
      <c r="DU518" s="238">
        <f t="shared" si="1232"/>
        <v>0</v>
      </c>
      <c r="DV518" s="238">
        <f t="shared" si="1233"/>
        <v>0</v>
      </c>
      <c r="DW518" s="238">
        <f t="shared" si="1234"/>
        <v>0</v>
      </c>
      <c r="DX518" s="238">
        <f t="shared" si="1235"/>
        <v>0</v>
      </c>
      <c r="DY518" s="238">
        <f t="shared" si="1236"/>
        <v>0</v>
      </c>
      <c r="DZ518" s="238">
        <f t="shared" si="1237"/>
        <v>0</v>
      </c>
      <c r="EA518" s="238">
        <f t="shared" si="1238"/>
        <v>0</v>
      </c>
      <c r="EB518" s="238">
        <f t="shared" si="1239"/>
        <v>0</v>
      </c>
      <c r="EC518" s="238">
        <f t="shared" si="1240"/>
        <v>0</v>
      </c>
      <c r="ED518" s="238">
        <f t="shared" si="1241"/>
        <v>0</v>
      </c>
      <c r="EE518" s="238">
        <f t="shared" si="1242"/>
        <v>0</v>
      </c>
      <c r="EF518" s="238">
        <f t="shared" si="1243"/>
        <v>0</v>
      </c>
      <c r="EG518" s="238">
        <f t="shared" si="1244"/>
        <v>0</v>
      </c>
      <c r="EH518" s="238">
        <f t="shared" si="1245"/>
        <v>0</v>
      </c>
      <c r="EI518" s="238">
        <f t="shared" si="1246"/>
        <v>0</v>
      </c>
      <c r="EJ518" s="238">
        <f t="shared" si="1247"/>
        <v>0</v>
      </c>
      <c r="EK518" s="238">
        <f t="shared" si="1248"/>
        <v>0</v>
      </c>
      <c r="EL518" s="238">
        <f t="shared" si="1249"/>
        <v>0</v>
      </c>
      <c r="EM518" s="238">
        <f t="shared" si="1250"/>
        <v>0</v>
      </c>
      <c r="EN518" s="238">
        <f t="shared" si="1251"/>
        <v>0</v>
      </c>
      <c r="EO518" s="238">
        <f t="shared" si="1252"/>
        <v>0</v>
      </c>
      <c r="EP518" s="238">
        <f t="shared" si="1253"/>
        <v>0</v>
      </c>
      <c r="EQ518" s="238">
        <f t="shared" si="1254"/>
        <v>0</v>
      </c>
      <c r="ER518" s="238">
        <f t="shared" si="1255"/>
        <v>0</v>
      </c>
      <c r="ES518" s="238">
        <f t="shared" si="1256"/>
        <v>0</v>
      </c>
      <c r="ET518" s="238">
        <f t="shared" si="1257"/>
        <v>0</v>
      </c>
      <c r="EU518" s="238">
        <f t="shared" si="1258"/>
        <v>0</v>
      </c>
      <c r="EV518" s="238">
        <f t="shared" si="1259"/>
        <v>0</v>
      </c>
      <c r="EW518" s="238">
        <f t="shared" si="1260"/>
        <v>0</v>
      </c>
      <c r="EX518" s="238">
        <f t="shared" si="1261"/>
        <v>0</v>
      </c>
      <c r="EY518" s="238">
        <f t="shared" si="1262"/>
        <v>0</v>
      </c>
      <c r="EZ518" s="238">
        <f t="shared" si="1263"/>
        <v>0</v>
      </c>
      <c r="FA518" s="238">
        <f t="shared" si="1264"/>
        <v>0</v>
      </c>
      <c r="FB518" s="238">
        <f t="shared" si="1265"/>
        <v>0</v>
      </c>
      <c r="FC518" s="238">
        <f t="shared" si="1266"/>
        <v>0</v>
      </c>
      <c r="FD518" s="238">
        <f t="shared" si="1267"/>
        <v>0</v>
      </c>
      <c r="FE518" s="238">
        <f t="shared" si="1268"/>
        <v>0</v>
      </c>
      <c r="FF518" s="238">
        <f t="shared" si="1269"/>
        <v>0</v>
      </c>
      <c r="FG518" s="238">
        <f t="shared" si="1270"/>
        <v>0</v>
      </c>
      <c r="FH518" s="238">
        <f t="shared" si="1271"/>
        <v>0</v>
      </c>
      <c r="FI518" s="238">
        <f t="shared" si="1272"/>
        <v>0</v>
      </c>
      <c r="FJ518" s="238">
        <f t="shared" si="1273"/>
        <v>0</v>
      </c>
      <c r="FK518" s="238">
        <f t="shared" si="1274"/>
        <v>0</v>
      </c>
      <c r="FL518" s="238">
        <f t="shared" si="1275"/>
        <v>0</v>
      </c>
      <c r="FM518" s="238">
        <f t="shared" si="1276"/>
        <v>0</v>
      </c>
      <c r="FN518" s="238">
        <f t="shared" si="1277"/>
        <v>0</v>
      </c>
      <c r="FO518" s="238">
        <f t="shared" si="1278"/>
        <v>0</v>
      </c>
      <c r="FP518" s="238">
        <f t="shared" si="1279"/>
        <v>0</v>
      </c>
      <c r="FQ518" s="238">
        <f t="shared" si="1280"/>
        <v>0</v>
      </c>
      <c r="FR518" s="238">
        <f t="shared" si="1281"/>
        <v>0</v>
      </c>
      <c r="FS518" s="238">
        <f t="shared" si="1282"/>
        <v>0</v>
      </c>
      <c r="FT518" s="238">
        <f t="shared" si="1283"/>
        <v>0</v>
      </c>
      <c r="FU518" s="238">
        <f t="shared" si="1284"/>
        <v>0</v>
      </c>
      <c r="FV518" s="238">
        <f t="shared" si="1285"/>
        <v>0</v>
      </c>
      <c r="FW518" s="238">
        <f t="shared" si="1286"/>
        <v>0</v>
      </c>
      <c r="FX518" s="238">
        <f t="shared" si="1287"/>
        <v>0</v>
      </c>
      <c r="FY518" s="238">
        <f t="shared" si="1288"/>
        <v>0</v>
      </c>
      <c r="FZ518" s="238">
        <f t="shared" si="1289"/>
        <v>0</v>
      </c>
      <c r="GA518" s="238">
        <f t="shared" si="1290"/>
        <v>0</v>
      </c>
      <c r="GB518" s="238">
        <f t="shared" si="1291"/>
        <v>0</v>
      </c>
      <c r="GC518" s="238">
        <f t="shared" si="1292"/>
        <v>0</v>
      </c>
      <c r="GD518" s="238">
        <f t="shared" si="1293"/>
        <v>0</v>
      </c>
      <c r="GE518" s="238">
        <f t="shared" si="1294"/>
        <v>0</v>
      </c>
      <c r="GF518" s="238">
        <f t="shared" si="1295"/>
        <v>0</v>
      </c>
      <c r="GG518" s="238">
        <f t="shared" si="1296"/>
        <v>0</v>
      </c>
      <c r="GH518" s="238">
        <f t="shared" si="1297"/>
        <v>0</v>
      </c>
      <c r="GI518" s="238">
        <f t="shared" si="1298"/>
        <v>0</v>
      </c>
      <c r="GJ518" s="238">
        <f t="shared" si="1299"/>
        <v>0</v>
      </c>
      <c r="GK518" s="238">
        <f t="shared" si="1300"/>
        <v>0</v>
      </c>
      <c r="GL518" s="238">
        <f t="shared" si="1301"/>
        <v>0</v>
      </c>
      <c r="GM518" s="238">
        <f t="shared" si="1302"/>
        <v>0</v>
      </c>
      <c r="GN518" s="238">
        <f t="shared" si="1303"/>
        <v>0</v>
      </c>
      <c r="GO518" s="238">
        <f t="shared" si="1304"/>
        <v>0</v>
      </c>
      <c r="GP518" s="238">
        <f t="shared" si="1305"/>
        <v>0</v>
      </c>
      <c r="GQ518" s="238">
        <f t="shared" si="1306"/>
        <v>0</v>
      </c>
      <c r="GR518" s="238">
        <f t="shared" si="1307"/>
        <v>0</v>
      </c>
      <c r="GS518" s="238">
        <f t="shared" si="1308"/>
        <v>0</v>
      </c>
      <c r="GT518" s="238">
        <f t="shared" si="1309"/>
        <v>0</v>
      </c>
      <c r="GU518" s="238">
        <f t="shared" si="1310"/>
        <v>0</v>
      </c>
      <c r="GV518" s="238">
        <f t="shared" si="1311"/>
        <v>0</v>
      </c>
      <c r="GW518" s="238">
        <f t="shared" si="1312"/>
        <v>0</v>
      </c>
      <c r="GX518" s="238">
        <f t="shared" si="1313"/>
        <v>0</v>
      </c>
      <c r="GY518" s="238">
        <f t="shared" si="1314"/>
        <v>0</v>
      </c>
      <c r="GZ518" s="238">
        <f t="shared" si="1315"/>
        <v>0</v>
      </c>
      <c r="HA518" s="238">
        <f t="shared" si="1316"/>
        <v>0</v>
      </c>
      <c r="HB518" s="238">
        <f t="shared" si="1317"/>
        <v>0</v>
      </c>
      <c r="HC518" s="238">
        <f t="shared" si="1318"/>
        <v>0</v>
      </c>
      <c r="HD518" s="238">
        <f t="shared" si="1319"/>
        <v>0</v>
      </c>
      <c r="HE518" s="238">
        <f t="shared" si="1320"/>
        <v>0</v>
      </c>
      <c r="HF518" s="238">
        <f t="shared" si="1321"/>
        <v>0</v>
      </c>
      <c r="HG518" s="238">
        <f t="shared" si="1322"/>
        <v>0</v>
      </c>
      <c r="HH518" s="238">
        <f t="shared" si="1323"/>
        <v>0</v>
      </c>
      <c r="HI518" s="238">
        <f t="shared" si="1324"/>
        <v>0</v>
      </c>
      <c r="HJ518" s="238">
        <f t="shared" si="1325"/>
        <v>0</v>
      </c>
      <c r="HK518" s="238">
        <f t="shared" si="1326"/>
        <v>0</v>
      </c>
      <c r="HL518" s="238">
        <f t="shared" si="1327"/>
        <v>0</v>
      </c>
      <c r="HM518" s="238">
        <f t="shared" si="1328"/>
        <v>0</v>
      </c>
      <c r="HN518" s="238">
        <f t="shared" si="1329"/>
        <v>0</v>
      </c>
      <c r="HO518" s="238">
        <f t="shared" si="1330"/>
        <v>0</v>
      </c>
      <c r="HP518" s="238">
        <f t="shared" si="1331"/>
        <v>0</v>
      </c>
      <c r="HQ518" s="238">
        <f t="shared" si="1332"/>
        <v>0</v>
      </c>
      <c r="HR518" s="238">
        <f t="shared" si="1333"/>
        <v>0</v>
      </c>
      <c r="HS518" s="238">
        <f t="shared" si="1334"/>
        <v>0</v>
      </c>
      <c r="HT518" s="238">
        <f t="shared" si="1335"/>
        <v>0</v>
      </c>
      <c r="HU518" s="238">
        <f t="shared" si="1336"/>
        <v>0</v>
      </c>
      <c r="HV518" s="238">
        <f t="shared" si="1337"/>
        <v>0</v>
      </c>
      <c r="HW518" s="238">
        <f t="shared" si="1338"/>
        <v>0</v>
      </c>
      <c r="HX518" s="238">
        <f t="shared" si="1339"/>
        <v>0</v>
      </c>
      <c r="HY518" s="238">
        <f t="shared" si="1340"/>
        <v>0</v>
      </c>
      <c r="HZ518" s="238">
        <f t="shared" si="1341"/>
        <v>0</v>
      </c>
      <c r="IA518" s="238">
        <f t="shared" si="1342"/>
        <v>0</v>
      </c>
      <c r="IB518" s="238">
        <f t="shared" si="1343"/>
        <v>0</v>
      </c>
      <c r="IC518" s="238">
        <f t="shared" si="1344"/>
        <v>0</v>
      </c>
      <c r="ID518" s="238">
        <f t="shared" si="1345"/>
        <v>0</v>
      </c>
      <c r="IE518" s="238">
        <f t="shared" si="1346"/>
        <v>0</v>
      </c>
      <c r="IF518" s="238">
        <f t="shared" si="1347"/>
        <v>0</v>
      </c>
      <c r="IG518" s="238">
        <f t="shared" si="1348"/>
        <v>0</v>
      </c>
      <c r="IH518" s="238">
        <f t="shared" si="1349"/>
        <v>0</v>
      </c>
      <c r="II518" s="238">
        <f t="shared" si="1350"/>
        <v>0</v>
      </c>
      <c r="IJ518" s="238">
        <f t="shared" si="1351"/>
        <v>0</v>
      </c>
      <c r="IK518" s="238">
        <f t="shared" si="1352"/>
        <v>0</v>
      </c>
      <c r="IL518" s="238">
        <f t="shared" si="1353"/>
        <v>0</v>
      </c>
      <c r="IM518" s="238">
        <f t="shared" si="1354"/>
        <v>0</v>
      </c>
      <c r="IN518" s="238">
        <f t="shared" si="1355"/>
        <v>0</v>
      </c>
      <c r="IO518" s="238">
        <f t="shared" si="1356"/>
        <v>0</v>
      </c>
      <c r="IP518" s="238">
        <f t="shared" si="1357"/>
        <v>0</v>
      </c>
      <c r="IQ518" s="238">
        <f t="shared" si="1358"/>
        <v>0</v>
      </c>
      <c r="IR518" s="238">
        <f t="shared" si="1359"/>
        <v>0</v>
      </c>
      <c r="IS518" s="238">
        <f t="shared" si="1360"/>
        <v>0</v>
      </c>
      <c r="IT518" s="238">
        <f t="shared" si="1361"/>
        <v>0</v>
      </c>
      <c r="IU518" s="238">
        <f t="shared" si="1362"/>
        <v>0</v>
      </c>
      <c r="IV518" s="238">
        <f t="shared" si="1363"/>
        <v>0</v>
      </c>
      <c r="IW518" s="238">
        <f t="shared" si="1364"/>
        <v>0</v>
      </c>
      <c r="IX518" s="238">
        <f t="shared" si="1365"/>
        <v>0</v>
      </c>
      <c r="IY518" s="238">
        <f t="shared" si="1366"/>
        <v>0</v>
      </c>
      <c r="IZ518" s="238">
        <f t="shared" si="1367"/>
        <v>0</v>
      </c>
      <c r="JA518" s="238">
        <f t="shared" si="1368"/>
        <v>0</v>
      </c>
      <c r="JB518" s="238">
        <f t="shared" si="1369"/>
        <v>0</v>
      </c>
    </row>
    <row r="519" spans="2:262">
      <c r="B519" s="248">
        <v>158</v>
      </c>
      <c r="C519" s="247">
        <f t="shared" si="1370"/>
        <v>3.0859375000000023E-3</v>
      </c>
      <c r="D519" s="244">
        <f t="shared" ca="1" si="1113"/>
        <v>11.704986895461623</v>
      </c>
      <c r="E519" s="243">
        <f ca="1">FH361</f>
        <v>-0.29501310453837748</v>
      </c>
      <c r="F519" s="242">
        <v>158</v>
      </c>
      <c r="G519" s="238">
        <f t="shared" si="1114"/>
        <v>0</v>
      </c>
      <c r="H519" s="238">
        <f t="shared" si="1115"/>
        <v>0</v>
      </c>
      <c r="I519" s="238">
        <f t="shared" si="1116"/>
        <v>0</v>
      </c>
      <c r="J519" s="238">
        <f t="shared" si="1117"/>
        <v>0</v>
      </c>
      <c r="K519" s="238">
        <f t="shared" si="1118"/>
        <v>0</v>
      </c>
      <c r="L519" s="238">
        <f t="shared" si="1119"/>
        <v>0</v>
      </c>
      <c r="M519" s="238">
        <f t="shared" si="1120"/>
        <v>0</v>
      </c>
      <c r="N519" s="238">
        <f t="shared" si="1121"/>
        <v>0</v>
      </c>
      <c r="O519" s="238">
        <f t="shared" si="1122"/>
        <v>0</v>
      </c>
      <c r="P519" s="238">
        <f t="shared" si="1123"/>
        <v>0</v>
      </c>
      <c r="Q519" s="238">
        <f t="shared" si="1124"/>
        <v>0</v>
      </c>
      <c r="R519" s="238">
        <f t="shared" si="1125"/>
        <v>0</v>
      </c>
      <c r="S519" s="238">
        <f t="shared" si="1126"/>
        <v>0</v>
      </c>
      <c r="T519" s="238">
        <f t="shared" si="1127"/>
        <v>0</v>
      </c>
      <c r="U519" s="239">
        <f t="shared" si="1128"/>
        <v>0</v>
      </c>
      <c r="V519" s="238">
        <f t="shared" si="1129"/>
        <v>0</v>
      </c>
      <c r="W519" s="238">
        <f t="shared" si="1130"/>
        <v>0</v>
      </c>
      <c r="X519" s="238">
        <f t="shared" si="1131"/>
        <v>0</v>
      </c>
      <c r="Y519" s="238">
        <f t="shared" si="1132"/>
        <v>0</v>
      </c>
      <c r="Z519" s="238">
        <f t="shared" si="1133"/>
        <v>0</v>
      </c>
      <c r="AA519" s="238">
        <f t="shared" si="1134"/>
        <v>0</v>
      </c>
      <c r="AB519" s="238">
        <f t="shared" si="1135"/>
        <v>0</v>
      </c>
      <c r="AC519" s="238">
        <f t="shared" si="1136"/>
        <v>0</v>
      </c>
      <c r="AD519" s="238">
        <f t="shared" si="1137"/>
        <v>0</v>
      </c>
      <c r="AE519" s="238">
        <f t="shared" si="1138"/>
        <v>0</v>
      </c>
      <c r="AF519" s="238">
        <f t="shared" si="1139"/>
        <v>0</v>
      </c>
      <c r="AG519" s="238">
        <f t="shared" si="1140"/>
        <v>0</v>
      </c>
      <c r="AH519" s="238">
        <f t="shared" si="1141"/>
        <v>0</v>
      </c>
      <c r="AI519" s="238">
        <f t="shared" si="1142"/>
        <v>0</v>
      </c>
      <c r="AJ519" s="238">
        <f t="shared" si="1143"/>
        <v>0</v>
      </c>
      <c r="AK519" s="238">
        <f t="shared" si="1144"/>
        <v>0</v>
      </c>
      <c r="AL519" s="238">
        <f t="shared" si="1145"/>
        <v>0</v>
      </c>
      <c r="AM519" s="238">
        <f t="shared" si="1146"/>
        <v>0</v>
      </c>
      <c r="AN519" s="238">
        <f t="shared" si="1147"/>
        <v>0</v>
      </c>
      <c r="AO519" s="238">
        <f t="shared" si="1148"/>
        <v>0</v>
      </c>
      <c r="AP519" s="238">
        <f t="shared" si="1149"/>
        <v>0</v>
      </c>
      <c r="AQ519" s="238">
        <f t="shared" si="1150"/>
        <v>0</v>
      </c>
      <c r="AR519" s="238">
        <f t="shared" si="1151"/>
        <v>0</v>
      </c>
      <c r="AS519" s="238">
        <f t="shared" si="1152"/>
        <v>0</v>
      </c>
      <c r="AT519" s="238">
        <f t="shared" si="1153"/>
        <v>0</v>
      </c>
      <c r="AU519" s="238">
        <f t="shared" si="1154"/>
        <v>0</v>
      </c>
      <c r="AV519" s="238">
        <f t="shared" si="1155"/>
        <v>0</v>
      </c>
      <c r="AW519" s="238">
        <f t="shared" si="1156"/>
        <v>0</v>
      </c>
      <c r="AX519" s="238">
        <f t="shared" si="1157"/>
        <v>0</v>
      </c>
      <c r="AY519" s="238">
        <f t="shared" si="1158"/>
        <v>0</v>
      </c>
      <c r="AZ519" s="238">
        <f t="shared" si="1159"/>
        <v>0</v>
      </c>
      <c r="BA519" s="238">
        <f t="shared" si="1160"/>
        <v>0</v>
      </c>
      <c r="BB519" s="238">
        <f t="shared" si="1161"/>
        <v>0</v>
      </c>
      <c r="BC519" s="238">
        <f t="shared" si="1162"/>
        <v>0</v>
      </c>
      <c r="BD519" s="238">
        <f t="shared" si="1163"/>
        <v>0</v>
      </c>
      <c r="BE519" s="238">
        <f t="shared" si="1164"/>
        <v>0</v>
      </c>
      <c r="BF519" s="238">
        <f t="shared" si="1165"/>
        <v>0</v>
      </c>
      <c r="BG519" s="238">
        <f t="shared" si="1166"/>
        <v>0</v>
      </c>
      <c r="BH519" s="238">
        <f t="shared" si="1167"/>
        <v>0</v>
      </c>
      <c r="BI519" s="238">
        <f t="shared" si="1168"/>
        <v>0</v>
      </c>
      <c r="BJ519" s="238">
        <f t="shared" si="1169"/>
        <v>0</v>
      </c>
      <c r="BK519" s="238">
        <f t="shared" si="1170"/>
        <v>0</v>
      </c>
      <c r="BL519" s="238">
        <f t="shared" si="1171"/>
        <v>0</v>
      </c>
      <c r="BM519" s="238">
        <f t="shared" si="1172"/>
        <v>0</v>
      </c>
      <c r="BN519" s="238">
        <f t="shared" si="1173"/>
        <v>0</v>
      </c>
      <c r="BO519" s="238">
        <f t="shared" si="1174"/>
        <v>0</v>
      </c>
      <c r="BP519" s="238">
        <f t="shared" si="1175"/>
        <v>0</v>
      </c>
      <c r="BQ519" s="238">
        <f t="shared" si="1176"/>
        <v>0</v>
      </c>
      <c r="BR519" s="238">
        <f t="shared" si="1177"/>
        <v>0</v>
      </c>
      <c r="BS519" s="238">
        <f t="shared" si="1178"/>
        <v>0</v>
      </c>
      <c r="BT519" s="238">
        <f t="shared" si="1179"/>
        <v>0</v>
      </c>
      <c r="BU519" s="238">
        <f t="shared" si="1180"/>
        <v>0</v>
      </c>
      <c r="BV519" s="238">
        <f t="shared" si="1181"/>
        <v>0</v>
      </c>
      <c r="BW519" s="238">
        <f t="shared" si="1182"/>
        <v>0</v>
      </c>
      <c r="BX519" s="238">
        <f t="shared" si="1183"/>
        <v>0</v>
      </c>
      <c r="BY519" s="238">
        <f t="shared" si="1184"/>
        <v>0</v>
      </c>
      <c r="BZ519" s="238">
        <f t="shared" si="1185"/>
        <v>0</v>
      </c>
      <c r="CA519" s="238">
        <f t="shared" si="1186"/>
        <v>0</v>
      </c>
      <c r="CB519" s="238">
        <f t="shared" si="1187"/>
        <v>0</v>
      </c>
      <c r="CC519" s="238">
        <f t="shared" si="1188"/>
        <v>0</v>
      </c>
      <c r="CD519" s="238">
        <f t="shared" si="1189"/>
        <v>0</v>
      </c>
      <c r="CE519" s="238">
        <f t="shared" si="1190"/>
        <v>0</v>
      </c>
      <c r="CF519" s="238">
        <f t="shared" si="1191"/>
        <v>0</v>
      </c>
      <c r="CG519" s="238">
        <f t="shared" si="1192"/>
        <v>0</v>
      </c>
      <c r="CH519" s="238">
        <f t="shared" si="1193"/>
        <v>0</v>
      </c>
      <c r="CI519" s="238">
        <f t="shared" si="1194"/>
        <v>0</v>
      </c>
      <c r="CJ519" s="238">
        <f t="shared" si="1195"/>
        <v>0</v>
      </c>
      <c r="CK519" s="238">
        <f t="shared" si="1196"/>
        <v>0</v>
      </c>
      <c r="CL519" s="238">
        <f t="shared" si="1197"/>
        <v>0</v>
      </c>
      <c r="CM519" s="238">
        <f t="shared" si="1198"/>
        <v>0</v>
      </c>
      <c r="CN519" s="238">
        <f t="shared" si="1199"/>
        <v>0</v>
      </c>
      <c r="CO519" s="238">
        <f t="shared" si="1200"/>
        <v>0</v>
      </c>
      <c r="CP519" s="238">
        <f t="shared" si="1201"/>
        <v>0</v>
      </c>
      <c r="CQ519" s="238">
        <f t="shared" si="1202"/>
        <v>0</v>
      </c>
      <c r="CR519" s="238">
        <f t="shared" si="1203"/>
        <v>0</v>
      </c>
      <c r="CS519" s="238">
        <f t="shared" si="1204"/>
        <v>0</v>
      </c>
      <c r="CT519" s="238">
        <f t="shared" si="1205"/>
        <v>0</v>
      </c>
      <c r="CU519" s="238">
        <f t="shared" si="1206"/>
        <v>0</v>
      </c>
      <c r="CV519" s="238">
        <f t="shared" si="1207"/>
        <v>0</v>
      </c>
      <c r="CW519" s="238">
        <f t="shared" si="1208"/>
        <v>0</v>
      </c>
      <c r="CX519" s="238">
        <f t="shared" si="1209"/>
        <v>0</v>
      </c>
      <c r="CY519" s="238">
        <f t="shared" si="1210"/>
        <v>0</v>
      </c>
      <c r="CZ519" s="238">
        <f t="shared" si="1211"/>
        <v>0</v>
      </c>
      <c r="DA519" s="238">
        <f t="shared" si="1212"/>
        <v>0</v>
      </c>
      <c r="DB519" s="238">
        <f t="shared" si="1213"/>
        <v>0</v>
      </c>
      <c r="DC519" s="238">
        <f t="shared" si="1214"/>
        <v>0</v>
      </c>
      <c r="DD519" s="238">
        <f t="shared" si="1215"/>
        <v>0</v>
      </c>
      <c r="DE519" s="238">
        <f t="shared" si="1216"/>
        <v>0</v>
      </c>
      <c r="DF519" s="238">
        <f t="shared" si="1217"/>
        <v>0</v>
      </c>
      <c r="DG519" s="238">
        <f t="shared" si="1218"/>
        <v>0</v>
      </c>
      <c r="DH519" s="238">
        <f t="shared" si="1219"/>
        <v>0</v>
      </c>
      <c r="DI519" s="238">
        <f t="shared" si="1220"/>
        <v>0</v>
      </c>
      <c r="DJ519" s="238">
        <f t="shared" si="1221"/>
        <v>0</v>
      </c>
      <c r="DK519" s="238">
        <f t="shared" si="1222"/>
        <v>0</v>
      </c>
      <c r="DL519" s="238">
        <f t="shared" si="1223"/>
        <v>0</v>
      </c>
      <c r="DM519" s="238">
        <f t="shared" si="1224"/>
        <v>0</v>
      </c>
      <c r="DN519" s="238">
        <f t="shared" si="1225"/>
        <v>0</v>
      </c>
      <c r="DO519" s="238">
        <f t="shared" si="1226"/>
        <v>0</v>
      </c>
      <c r="DP519" s="238">
        <f t="shared" si="1227"/>
        <v>0</v>
      </c>
      <c r="DQ519" s="238">
        <f t="shared" si="1228"/>
        <v>0</v>
      </c>
      <c r="DR519" s="238">
        <f t="shared" si="1229"/>
        <v>0</v>
      </c>
      <c r="DS519" s="238">
        <f t="shared" si="1230"/>
        <v>0</v>
      </c>
      <c r="DT519" s="238">
        <f t="shared" si="1231"/>
        <v>0</v>
      </c>
      <c r="DU519" s="238">
        <f t="shared" si="1232"/>
        <v>0</v>
      </c>
      <c r="DV519" s="238">
        <f t="shared" si="1233"/>
        <v>0</v>
      </c>
      <c r="DW519" s="238">
        <f t="shared" si="1234"/>
        <v>0</v>
      </c>
      <c r="DX519" s="238">
        <f t="shared" si="1235"/>
        <v>0</v>
      </c>
      <c r="DY519" s="238">
        <f t="shared" si="1236"/>
        <v>0</v>
      </c>
      <c r="DZ519" s="238">
        <f t="shared" si="1237"/>
        <v>0</v>
      </c>
      <c r="EA519" s="238">
        <f t="shared" si="1238"/>
        <v>0</v>
      </c>
      <c r="EB519" s="238">
        <f t="shared" si="1239"/>
        <v>0</v>
      </c>
      <c r="EC519" s="238">
        <f t="shared" si="1240"/>
        <v>0</v>
      </c>
      <c r="ED519" s="238">
        <f t="shared" si="1241"/>
        <v>0</v>
      </c>
      <c r="EE519" s="238">
        <f t="shared" si="1242"/>
        <v>0</v>
      </c>
      <c r="EF519" s="238">
        <f t="shared" si="1243"/>
        <v>0</v>
      </c>
      <c r="EG519" s="238">
        <f t="shared" si="1244"/>
        <v>0</v>
      </c>
      <c r="EH519" s="238">
        <f t="shared" si="1245"/>
        <v>0</v>
      </c>
      <c r="EI519" s="238">
        <f t="shared" si="1246"/>
        <v>0</v>
      </c>
      <c r="EJ519" s="238">
        <f t="shared" si="1247"/>
        <v>0</v>
      </c>
      <c r="EK519" s="238">
        <f t="shared" si="1248"/>
        <v>0</v>
      </c>
      <c r="EL519" s="238">
        <f t="shared" si="1249"/>
        <v>0</v>
      </c>
      <c r="EM519" s="238">
        <f t="shared" si="1250"/>
        <v>0</v>
      </c>
      <c r="EN519" s="238">
        <f t="shared" si="1251"/>
        <v>0</v>
      </c>
      <c r="EO519" s="238">
        <f t="shared" si="1252"/>
        <v>0</v>
      </c>
      <c r="EP519" s="238">
        <f t="shared" si="1253"/>
        <v>0</v>
      </c>
      <c r="EQ519" s="238">
        <f t="shared" si="1254"/>
        <v>0</v>
      </c>
      <c r="ER519" s="238">
        <f t="shared" si="1255"/>
        <v>0</v>
      </c>
      <c r="ES519" s="238">
        <f t="shared" si="1256"/>
        <v>0</v>
      </c>
      <c r="ET519" s="238">
        <f t="shared" si="1257"/>
        <v>0</v>
      </c>
      <c r="EU519" s="238">
        <f t="shared" si="1258"/>
        <v>0</v>
      </c>
      <c r="EV519" s="238">
        <f t="shared" si="1259"/>
        <v>0</v>
      </c>
      <c r="EW519" s="238">
        <f t="shared" si="1260"/>
        <v>0</v>
      </c>
      <c r="EX519" s="238">
        <f t="shared" si="1261"/>
        <v>0</v>
      </c>
      <c r="EY519" s="238">
        <f t="shared" si="1262"/>
        <v>0</v>
      </c>
      <c r="EZ519" s="238">
        <f t="shared" si="1263"/>
        <v>0</v>
      </c>
      <c r="FA519" s="238">
        <f t="shared" si="1264"/>
        <v>0</v>
      </c>
      <c r="FB519" s="238">
        <f t="shared" si="1265"/>
        <v>0</v>
      </c>
      <c r="FC519" s="238">
        <f t="shared" si="1266"/>
        <v>0</v>
      </c>
      <c r="FD519" s="238">
        <f t="shared" si="1267"/>
        <v>0</v>
      </c>
      <c r="FE519" s="238">
        <f t="shared" si="1268"/>
        <v>0</v>
      </c>
      <c r="FF519" s="238">
        <f t="shared" si="1269"/>
        <v>0</v>
      </c>
      <c r="FG519" s="238">
        <f t="shared" si="1270"/>
        <v>0</v>
      </c>
      <c r="FH519" s="238">
        <f t="shared" si="1271"/>
        <v>0</v>
      </c>
      <c r="FI519" s="238">
        <f t="shared" si="1272"/>
        <v>0</v>
      </c>
      <c r="FJ519" s="238">
        <f t="shared" si="1273"/>
        <v>0</v>
      </c>
      <c r="FK519" s="238">
        <f t="shared" si="1274"/>
        <v>0</v>
      </c>
      <c r="FL519" s="238">
        <f t="shared" si="1275"/>
        <v>0</v>
      </c>
      <c r="FM519" s="238">
        <f t="shared" si="1276"/>
        <v>0</v>
      </c>
      <c r="FN519" s="238">
        <f t="shared" si="1277"/>
        <v>0</v>
      </c>
      <c r="FO519" s="238">
        <f t="shared" si="1278"/>
        <v>0</v>
      </c>
      <c r="FP519" s="238">
        <f t="shared" si="1279"/>
        <v>0</v>
      </c>
      <c r="FQ519" s="238">
        <f t="shared" si="1280"/>
        <v>0</v>
      </c>
      <c r="FR519" s="238">
        <f t="shared" si="1281"/>
        <v>0</v>
      </c>
      <c r="FS519" s="238">
        <f t="shared" si="1282"/>
        <v>0</v>
      </c>
      <c r="FT519" s="238">
        <f t="shared" si="1283"/>
        <v>0</v>
      </c>
      <c r="FU519" s="238">
        <f t="shared" si="1284"/>
        <v>0</v>
      </c>
      <c r="FV519" s="238">
        <f t="shared" si="1285"/>
        <v>0</v>
      </c>
      <c r="FW519" s="238">
        <f t="shared" si="1286"/>
        <v>0</v>
      </c>
      <c r="FX519" s="238">
        <f t="shared" si="1287"/>
        <v>0</v>
      </c>
      <c r="FY519" s="238">
        <f t="shared" si="1288"/>
        <v>0</v>
      </c>
      <c r="FZ519" s="238">
        <f t="shared" si="1289"/>
        <v>0</v>
      </c>
      <c r="GA519" s="238">
        <f t="shared" si="1290"/>
        <v>0</v>
      </c>
      <c r="GB519" s="238">
        <f t="shared" si="1291"/>
        <v>0</v>
      </c>
      <c r="GC519" s="238">
        <f t="shared" si="1292"/>
        <v>0</v>
      </c>
      <c r="GD519" s="238">
        <f t="shared" si="1293"/>
        <v>0</v>
      </c>
      <c r="GE519" s="238">
        <f t="shared" si="1294"/>
        <v>0</v>
      </c>
      <c r="GF519" s="238">
        <f t="shared" si="1295"/>
        <v>0</v>
      </c>
      <c r="GG519" s="238">
        <f t="shared" si="1296"/>
        <v>0</v>
      </c>
      <c r="GH519" s="238">
        <f t="shared" si="1297"/>
        <v>0</v>
      </c>
      <c r="GI519" s="238">
        <f t="shared" si="1298"/>
        <v>0</v>
      </c>
      <c r="GJ519" s="238">
        <f t="shared" si="1299"/>
        <v>0</v>
      </c>
      <c r="GK519" s="238">
        <f t="shared" si="1300"/>
        <v>0</v>
      </c>
      <c r="GL519" s="238">
        <f t="shared" si="1301"/>
        <v>0</v>
      </c>
      <c r="GM519" s="238">
        <f t="shared" si="1302"/>
        <v>0</v>
      </c>
      <c r="GN519" s="238">
        <f t="shared" si="1303"/>
        <v>0</v>
      </c>
      <c r="GO519" s="238">
        <f t="shared" si="1304"/>
        <v>0</v>
      </c>
      <c r="GP519" s="238">
        <f t="shared" si="1305"/>
        <v>0</v>
      </c>
      <c r="GQ519" s="238">
        <f t="shared" si="1306"/>
        <v>0</v>
      </c>
      <c r="GR519" s="238">
        <f t="shared" si="1307"/>
        <v>0</v>
      </c>
      <c r="GS519" s="238">
        <f t="shared" si="1308"/>
        <v>0</v>
      </c>
      <c r="GT519" s="238">
        <f t="shared" si="1309"/>
        <v>0</v>
      </c>
      <c r="GU519" s="238">
        <f t="shared" si="1310"/>
        <v>0</v>
      </c>
      <c r="GV519" s="238">
        <f t="shared" si="1311"/>
        <v>0</v>
      </c>
      <c r="GW519" s="238">
        <f t="shared" si="1312"/>
        <v>0</v>
      </c>
      <c r="GX519" s="238">
        <f t="shared" si="1313"/>
        <v>0</v>
      </c>
      <c r="GY519" s="238">
        <f t="shared" si="1314"/>
        <v>0</v>
      </c>
      <c r="GZ519" s="238">
        <f t="shared" si="1315"/>
        <v>0</v>
      </c>
      <c r="HA519" s="238">
        <f t="shared" si="1316"/>
        <v>0</v>
      </c>
      <c r="HB519" s="238">
        <f t="shared" si="1317"/>
        <v>0</v>
      </c>
      <c r="HC519" s="238">
        <f t="shared" si="1318"/>
        <v>0</v>
      </c>
      <c r="HD519" s="238">
        <f t="shared" si="1319"/>
        <v>0</v>
      </c>
      <c r="HE519" s="238">
        <f t="shared" si="1320"/>
        <v>0</v>
      </c>
      <c r="HF519" s="238">
        <f t="shared" si="1321"/>
        <v>0</v>
      </c>
      <c r="HG519" s="238">
        <f t="shared" si="1322"/>
        <v>0</v>
      </c>
      <c r="HH519" s="238">
        <f t="shared" si="1323"/>
        <v>0</v>
      </c>
      <c r="HI519" s="238">
        <f t="shared" si="1324"/>
        <v>0</v>
      </c>
      <c r="HJ519" s="238">
        <f t="shared" si="1325"/>
        <v>0</v>
      </c>
      <c r="HK519" s="238">
        <f t="shared" si="1326"/>
        <v>0</v>
      </c>
      <c r="HL519" s="238">
        <f t="shared" si="1327"/>
        <v>0</v>
      </c>
      <c r="HM519" s="238">
        <f t="shared" si="1328"/>
        <v>0</v>
      </c>
      <c r="HN519" s="238">
        <f t="shared" si="1329"/>
        <v>0</v>
      </c>
      <c r="HO519" s="238">
        <f t="shared" si="1330"/>
        <v>0</v>
      </c>
      <c r="HP519" s="238">
        <f t="shared" si="1331"/>
        <v>0</v>
      </c>
      <c r="HQ519" s="238">
        <f t="shared" si="1332"/>
        <v>0</v>
      </c>
      <c r="HR519" s="238">
        <f t="shared" si="1333"/>
        <v>0</v>
      </c>
      <c r="HS519" s="238">
        <f t="shared" si="1334"/>
        <v>0</v>
      </c>
      <c r="HT519" s="238">
        <f t="shared" si="1335"/>
        <v>0</v>
      </c>
      <c r="HU519" s="238">
        <f t="shared" si="1336"/>
        <v>0</v>
      </c>
      <c r="HV519" s="238">
        <f t="shared" si="1337"/>
        <v>0</v>
      </c>
      <c r="HW519" s="238">
        <f t="shared" si="1338"/>
        <v>0</v>
      </c>
      <c r="HX519" s="238">
        <f t="shared" si="1339"/>
        <v>0</v>
      </c>
      <c r="HY519" s="238">
        <f t="shared" si="1340"/>
        <v>0</v>
      </c>
      <c r="HZ519" s="238">
        <f t="shared" si="1341"/>
        <v>0</v>
      </c>
      <c r="IA519" s="238">
        <f t="shared" si="1342"/>
        <v>0</v>
      </c>
      <c r="IB519" s="238">
        <f t="shared" si="1343"/>
        <v>0</v>
      </c>
      <c r="IC519" s="238">
        <f t="shared" si="1344"/>
        <v>0</v>
      </c>
      <c r="ID519" s="238">
        <f t="shared" si="1345"/>
        <v>0</v>
      </c>
      <c r="IE519" s="238">
        <f t="shared" si="1346"/>
        <v>0</v>
      </c>
      <c r="IF519" s="238">
        <f t="shared" si="1347"/>
        <v>0</v>
      </c>
      <c r="IG519" s="238">
        <f t="shared" si="1348"/>
        <v>0</v>
      </c>
      <c r="IH519" s="238">
        <f t="shared" si="1349"/>
        <v>0</v>
      </c>
      <c r="II519" s="238">
        <f t="shared" si="1350"/>
        <v>0</v>
      </c>
      <c r="IJ519" s="238">
        <f t="shared" si="1351"/>
        <v>0</v>
      </c>
      <c r="IK519" s="238">
        <f t="shared" si="1352"/>
        <v>0</v>
      </c>
      <c r="IL519" s="238">
        <f t="shared" si="1353"/>
        <v>0</v>
      </c>
      <c r="IM519" s="238">
        <f t="shared" si="1354"/>
        <v>0</v>
      </c>
      <c r="IN519" s="238">
        <f t="shared" si="1355"/>
        <v>0</v>
      </c>
      <c r="IO519" s="238">
        <f t="shared" si="1356"/>
        <v>0</v>
      </c>
      <c r="IP519" s="238">
        <f t="shared" si="1357"/>
        <v>0</v>
      </c>
      <c r="IQ519" s="238">
        <f t="shared" si="1358"/>
        <v>0</v>
      </c>
      <c r="IR519" s="238">
        <f t="shared" si="1359"/>
        <v>0</v>
      </c>
      <c r="IS519" s="238">
        <f t="shared" si="1360"/>
        <v>0</v>
      </c>
      <c r="IT519" s="238">
        <f t="shared" si="1361"/>
        <v>0</v>
      </c>
      <c r="IU519" s="238">
        <f t="shared" si="1362"/>
        <v>0</v>
      </c>
      <c r="IV519" s="238">
        <f t="shared" si="1363"/>
        <v>0</v>
      </c>
      <c r="IW519" s="238">
        <f t="shared" si="1364"/>
        <v>0</v>
      </c>
      <c r="IX519" s="238">
        <f t="shared" si="1365"/>
        <v>0</v>
      </c>
      <c r="IY519" s="238">
        <f t="shared" si="1366"/>
        <v>0</v>
      </c>
      <c r="IZ519" s="238">
        <f t="shared" si="1367"/>
        <v>0</v>
      </c>
      <c r="JA519" s="238">
        <f t="shared" si="1368"/>
        <v>0</v>
      </c>
      <c r="JB519" s="238">
        <f t="shared" si="1369"/>
        <v>0</v>
      </c>
    </row>
    <row r="520" spans="2:262">
      <c r="B520" s="248">
        <v>159</v>
      </c>
      <c r="C520" s="247">
        <f t="shared" si="1370"/>
        <v>3.1054687500000023E-3</v>
      </c>
      <c r="D520" s="244">
        <f t="shared" ca="1" si="1113"/>
        <v>11.705989733641808</v>
      </c>
      <c r="E520" s="243">
        <f ca="1">FI361</f>
        <v>-0.29401026635819327</v>
      </c>
      <c r="F520" s="242">
        <v>159</v>
      </c>
      <c r="G520" s="238">
        <f t="shared" si="1114"/>
        <v>0</v>
      </c>
      <c r="H520" s="238">
        <f t="shared" si="1115"/>
        <v>0</v>
      </c>
      <c r="I520" s="238">
        <f t="shared" si="1116"/>
        <v>0</v>
      </c>
      <c r="J520" s="238">
        <f t="shared" si="1117"/>
        <v>0</v>
      </c>
      <c r="K520" s="238">
        <f t="shared" si="1118"/>
        <v>0</v>
      </c>
      <c r="L520" s="238">
        <f t="shared" si="1119"/>
        <v>0</v>
      </c>
      <c r="M520" s="238">
        <f t="shared" si="1120"/>
        <v>0</v>
      </c>
      <c r="N520" s="238">
        <f t="shared" si="1121"/>
        <v>0</v>
      </c>
      <c r="O520" s="238">
        <f t="shared" si="1122"/>
        <v>0</v>
      </c>
      <c r="P520" s="238">
        <f t="shared" si="1123"/>
        <v>0</v>
      </c>
      <c r="Q520" s="238">
        <f t="shared" si="1124"/>
        <v>0</v>
      </c>
      <c r="R520" s="238">
        <f t="shared" si="1125"/>
        <v>0</v>
      </c>
      <c r="S520" s="238">
        <f t="shared" si="1126"/>
        <v>0</v>
      </c>
      <c r="T520" s="238">
        <f t="shared" si="1127"/>
        <v>0</v>
      </c>
      <c r="U520" s="239">
        <f t="shared" si="1128"/>
        <v>0</v>
      </c>
      <c r="V520" s="238">
        <f t="shared" si="1129"/>
        <v>0</v>
      </c>
      <c r="W520" s="238">
        <f t="shared" si="1130"/>
        <v>0</v>
      </c>
      <c r="X520" s="238">
        <f t="shared" si="1131"/>
        <v>0</v>
      </c>
      <c r="Y520" s="238">
        <f t="shared" si="1132"/>
        <v>0</v>
      </c>
      <c r="Z520" s="238">
        <f t="shared" si="1133"/>
        <v>0</v>
      </c>
      <c r="AA520" s="238">
        <f t="shared" si="1134"/>
        <v>0</v>
      </c>
      <c r="AB520" s="238">
        <f t="shared" si="1135"/>
        <v>0</v>
      </c>
      <c r="AC520" s="238">
        <f t="shared" si="1136"/>
        <v>0</v>
      </c>
      <c r="AD520" s="238">
        <f t="shared" si="1137"/>
        <v>0</v>
      </c>
      <c r="AE520" s="238">
        <f t="shared" si="1138"/>
        <v>0</v>
      </c>
      <c r="AF520" s="238">
        <f t="shared" si="1139"/>
        <v>0</v>
      </c>
      <c r="AG520" s="238">
        <f t="shared" si="1140"/>
        <v>0</v>
      </c>
      <c r="AH520" s="238">
        <f t="shared" si="1141"/>
        <v>0</v>
      </c>
      <c r="AI520" s="238">
        <f t="shared" si="1142"/>
        <v>0</v>
      </c>
      <c r="AJ520" s="238">
        <f t="shared" si="1143"/>
        <v>0</v>
      </c>
      <c r="AK520" s="238">
        <f t="shared" si="1144"/>
        <v>0</v>
      </c>
      <c r="AL520" s="238">
        <f t="shared" si="1145"/>
        <v>0</v>
      </c>
      <c r="AM520" s="238">
        <f t="shared" si="1146"/>
        <v>0</v>
      </c>
      <c r="AN520" s="238">
        <f t="shared" si="1147"/>
        <v>0</v>
      </c>
      <c r="AO520" s="238">
        <f t="shared" si="1148"/>
        <v>0</v>
      </c>
      <c r="AP520" s="238">
        <f t="shared" si="1149"/>
        <v>0</v>
      </c>
      <c r="AQ520" s="238">
        <f t="shared" si="1150"/>
        <v>0</v>
      </c>
      <c r="AR520" s="238">
        <f t="shared" si="1151"/>
        <v>0</v>
      </c>
      <c r="AS520" s="238">
        <f t="shared" si="1152"/>
        <v>0</v>
      </c>
      <c r="AT520" s="238">
        <f t="shared" si="1153"/>
        <v>0</v>
      </c>
      <c r="AU520" s="238">
        <f t="shared" si="1154"/>
        <v>0</v>
      </c>
      <c r="AV520" s="238">
        <f t="shared" si="1155"/>
        <v>0</v>
      </c>
      <c r="AW520" s="238">
        <f t="shared" si="1156"/>
        <v>0</v>
      </c>
      <c r="AX520" s="238">
        <f t="shared" si="1157"/>
        <v>0</v>
      </c>
      <c r="AY520" s="238">
        <f t="shared" si="1158"/>
        <v>0</v>
      </c>
      <c r="AZ520" s="238">
        <f t="shared" si="1159"/>
        <v>0</v>
      </c>
      <c r="BA520" s="238">
        <f t="shared" si="1160"/>
        <v>0</v>
      </c>
      <c r="BB520" s="238">
        <f t="shared" si="1161"/>
        <v>0</v>
      </c>
      <c r="BC520" s="238">
        <f t="shared" si="1162"/>
        <v>0</v>
      </c>
      <c r="BD520" s="238">
        <f t="shared" si="1163"/>
        <v>0</v>
      </c>
      <c r="BE520" s="238">
        <f t="shared" si="1164"/>
        <v>0</v>
      </c>
      <c r="BF520" s="238">
        <f t="shared" si="1165"/>
        <v>0</v>
      </c>
      <c r="BG520" s="238">
        <f t="shared" si="1166"/>
        <v>0</v>
      </c>
      <c r="BH520" s="238">
        <f t="shared" si="1167"/>
        <v>0</v>
      </c>
      <c r="BI520" s="238">
        <f t="shared" si="1168"/>
        <v>0</v>
      </c>
      <c r="BJ520" s="238">
        <f t="shared" si="1169"/>
        <v>0</v>
      </c>
      <c r="BK520" s="238">
        <f t="shared" si="1170"/>
        <v>0</v>
      </c>
      <c r="BL520" s="238">
        <f t="shared" si="1171"/>
        <v>0</v>
      </c>
      <c r="BM520" s="238">
        <f t="shared" si="1172"/>
        <v>0</v>
      </c>
      <c r="BN520" s="238">
        <f t="shared" si="1173"/>
        <v>0</v>
      </c>
      <c r="BO520" s="238">
        <f t="shared" si="1174"/>
        <v>0</v>
      </c>
      <c r="BP520" s="238">
        <f t="shared" si="1175"/>
        <v>0</v>
      </c>
      <c r="BQ520" s="238">
        <f t="shared" si="1176"/>
        <v>0</v>
      </c>
      <c r="BR520" s="238">
        <f t="shared" si="1177"/>
        <v>0</v>
      </c>
      <c r="BS520" s="238">
        <f t="shared" si="1178"/>
        <v>0</v>
      </c>
      <c r="BT520" s="238">
        <f t="shared" si="1179"/>
        <v>0</v>
      </c>
      <c r="BU520" s="238">
        <f t="shared" si="1180"/>
        <v>0</v>
      </c>
      <c r="BV520" s="238">
        <f t="shared" si="1181"/>
        <v>0</v>
      </c>
      <c r="BW520" s="238">
        <f t="shared" si="1182"/>
        <v>0</v>
      </c>
      <c r="BX520" s="238">
        <f t="shared" si="1183"/>
        <v>0</v>
      </c>
      <c r="BY520" s="238">
        <f t="shared" si="1184"/>
        <v>0</v>
      </c>
      <c r="BZ520" s="238">
        <f t="shared" si="1185"/>
        <v>0</v>
      </c>
      <c r="CA520" s="238">
        <f t="shared" si="1186"/>
        <v>0</v>
      </c>
      <c r="CB520" s="238">
        <f t="shared" si="1187"/>
        <v>0</v>
      </c>
      <c r="CC520" s="238">
        <f t="shared" si="1188"/>
        <v>0</v>
      </c>
      <c r="CD520" s="238">
        <f t="shared" si="1189"/>
        <v>0</v>
      </c>
      <c r="CE520" s="238">
        <f t="shared" si="1190"/>
        <v>0</v>
      </c>
      <c r="CF520" s="238">
        <f t="shared" si="1191"/>
        <v>0</v>
      </c>
      <c r="CG520" s="238">
        <f t="shared" si="1192"/>
        <v>0</v>
      </c>
      <c r="CH520" s="238">
        <f t="shared" si="1193"/>
        <v>0</v>
      </c>
      <c r="CI520" s="238">
        <f t="shared" si="1194"/>
        <v>0</v>
      </c>
      <c r="CJ520" s="238">
        <f t="shared" si="1195"/>
        <v>0</v>
      </c>
      <c r="CK520" s="238">
        <f t="shared" si="1196"/>
        <v>0</v>
      </c>
      <c r="CL520" s="238">
        <f t="shared" si="1197"/>
        <v>0</v>
      </c>
      <c r="CM520" s="238">
        <f t="shared" si="1198"/>
        <v>0</v>
      </c>
      <c r="CN520" s="238">
        <f t="shared" si="1199"/>
        <v>0</v>
      </c>
      <c r="CO520" s="238">
        <f t="shared" si="1200"/>
        <v>0</v>
      </c>
      <c r="CP520" s="238">
        <f t="shared" si="1201"/>
        <v>0</v>
      </c>
      <c r="CQ520" s="238">
        <f t="shared" si="1202"/>
        <v>0</v>
      </c>
      <c r="CR520" s="238">
        <f t="shared" si="1203"/>
        <v>0</v>
      </c>
      <c r="CS520" s="238">
        <f t="shared" si="1204"/>
        <v>0</v>
      </c>
      <c r="CT520" s="238">
        <f t="shared" si="1205"/>
        <v>0</v>
      </c>
      <c r="CU520" s="238">
        <f t="shared" si="1206"/>
        <v>0</v>
      </c>
      <c r="CV520" s="238">
        <f t="shared" si="1207"/>
        <v>0</v>
      </c>
      <c r="CW520" s="238">
        <f t="shared" si="1208"/>
        <v>0</v>
      </c>
      <c r="CX520" s="238">
        <f t="shared" si="1209"/>
        <v>0</v>
      </c>
      <c r="CY520" s="238">
        <f t="shared" si="1210"/>
        <v>0</v>
      </c>
      <c r="CZ520" s="238">
        <f t="shared" si="1211"/>
        <v>0</v>
      </c>
      <c r="DA520" s="238">
        <f t="shared" si="1212"/>
        <v>0</v>
      </c>
      <c r="DB520" s="238">
        <f t="shared" si="1213"/>
        <v>0</v>
      </c>
      <c r="DC520" s="238">
        <f t="shared" si="1214"/>
        <v>0</v>
      </c>
      <c r="DD520" s="238">
        <f t="shared" si="1215"/>
        <v>0</v>
      </c>
      <c r="DE520" s="238">
        <f t="shared" si="1216"/>
        <v>0</v>
      </c>
      <c r="DF520" s="238">
        <f t="shared" si="1217"/>
        <v>0</v>
      </c>
      <c r="DG520" s="238">
        <f t="shared" si="1218"/>
        <v>0</v>
      </c>
      <c r="DH520" s="238">
        <f t="shared" si="1219"/>
        <v>0</v>
      </c>
      <c r="DI520" s="238">
        <f t="shared" si="1220"/>
        <v>0</v>
      </c>
      <c r="DJ520" s="238">
        <f t="shared" si="1221"/>
        <v>0</v>
      </c>
      <c r="DK520" s="238">
        <f t="shared" si="1222"/>
        <v>0</v>
      </c>
      <c r="DL520" s="238">
        <f t="shared" si="1223"/>
        <v>0</v>
      </c>
      <c r="DM520" s="238">
        <f t="shared" si="1224"/>
        <v>0</v>
      </c>
      <c r="DN520" s="238">
        <f t="shared" si="1225"/>
        <v>0</v>
      </c>
      <c r="DO520" s="238">
        <f t="shared" si="1226"/>
        <v>0</v>
      </c>
      <c r="DP520" s="238">
        <f t="shared" si="1227"/>
        <v>0</v>
      </c>
      <c r="DQ520" s="238">
        <f t="shared" si="1228"/>
        <v>0</v>
      </c>
      <c r="DR520" s="238">
        <f t="shared" si="1229"/>
        <v>0</v>
      </c>
      <c r="DS520" s="238">
        <f t="shared" si="1230"/>
        <v>0</v>
      </c>
      <c r="DT520" s="238">
        <f t="shared" si="1231"/>
        <v>0</v>
      </c>
      <c r="DU520" s="238">
        <f t="shared" si="1232"/>
        <v>0</v>
      </c>
      <c r="DV520" s="238">
        <f t="shared" si="1233"/>
        <v>0</v>
      </c>
      <c r="DW520" s="238">
        <f t="shared" si="1234"/>
        <v>0</v>
      </c>
      <c r="DX520" s="238">
        <f t="shared" si="1235"/>
        <v>0</v>
      </c>
      <c r="DY520" s="238">
        <f t="shared" si="1236"/>
        <v>0</v>
      </c>
      <c r="DZ520" s="238">
        <f t="shared" si="1237"/>
        <v>0</v>
      </c>
      <c r="EA520" s="238">
        <f t="shared" si="1238"/>
        <v>0</v>
      </c>
      <c r="EB520" s="238">
        <f t="shared" si="1239"/>
        <v>0</v>
      </c>
      <c r="EC520" s="238">
        <f t="shared" si="1240"/>
        <v>0</v>
      </c>
      <c r="ED520" s="238">
        <f t="shared" si="1241"/>
        <v>0</v>
      </c>
      <c r="EE520" s="238">
        <f t="shared" si="1242"/>
        <v>0</v>
      </c>
      <c r="EF520" s="238">
        <f t="shared" si="1243"/>
        <v>0</v>
      </c>
      <c r="EG520" s="238">
        <f t="shared" si="1244"/>
        <v>0</v>
      </c>
      <c r="EH520" s="238">
        <f t="shared" si="1245"/>
        <v>0</v>
      </c>
      <c r="EI520" s="238">
        <f t="shared" si="1246"/>
        <v>0</v>
      </c>
      <c r="EJ520" s="238">
        <f t="shared" si="1247"/>
        <v>0</v>
      </c>
      <c r="EK520" s="238">
        <f t="shared" si="1248"/>
        <v>0</v>
      </c>
      <c r="EL520" s="238">
        <f t="shared" si="1249"/>
        <v>0</v>
      </c>
      <c r="EM520" s="238">
        <f t="shared" si="1250"/>
        <v>0</v>
      </c>
      <c r="EN520" s="238">
        <f t="shared" si="1251"/>
        <v>0</v>
      </c>
      <c r="EO520" s="238">
        <f t="shared" si="1252"/>
        <v>0</v>
      </c>
      <c r="EP520" s="238">
        <f t="shared" si="1253"/>
        <v>0</v>
      </c>
      <c r="EQ520" s="238">
        <f t="shared" si="1254"/>
        <v>0</v>
      </c>
      <c r="ER520" s="238">
        <f t="shared" si="1255"/>
        <v>0</v>
      </c>
      <c r="ES520" s="238">
        <f t="shared" si="1256"/>
        <v>0</v>
      </c>
      <c r="ET520" s="238">
        <f t="shared" si="1257"/>
        <v>0</v>
      </c>
      <c r="EU520" s="238">
        <f t="shared" si="1258"/>
        <v>0</v>
      </c>
      <c r="EV520" s="238">
        <f t="shared" si="1259"/>
        <v>0</v>
      </c>
      <c r="EW520" s="238">
        <f t="shared" si="1260"/>
        <v>0</v>
      </c>
      <c r="EX520" s="238">
        <f t="shared" si="1261"/>
        <v>0</v>
      </c>
      <c r="EY520" s="238">
        <f t="shared" si="1262"/>
        <v>0</v>
      </c>
      <c r="EZ520" s="238">
        <f t="shared" si="1263"/>
        <v>0</v>
      </c>
      <c r="FA520" s="238">
        <f t="shared" si="1264"/>
        <v>0</v>
      </c>
      <c r="FB520" s="238">
        <f t="shared" si="1265"/>
        <v>0</v>
      </c>
      <c r="FC520" s="238">
        <f t="shared" si="1266"/>
        <v>0</v>
      </c>
      <c r="FD520" s="238">
        <f t="shared" si="1267"/>
        <v>0</v>
      </c>
      <c r="FE520" s="238">
        <f t="shared" si="1268"/>
        <v>0</v>
      </c>
      <c r="FF520" s="238">
        <f t="shared" si="1269"/>
        <v>0</v>
      </c>
      <c r="FG520" s="238">
        <f t="shared" si="1270"/>
        <v>0</v>
      </c>
      <c r="FH520" s="238">
        <f t="shared" si="1271"/>
        <v>0</v>
      </c>
      <c r="FI520" s="238">
        <f t="shared" si="1272"/>
        <v>0</v>
      </c>
      <c r="FJ520" s="238">
        <f t="shared" si="1273"/>
        <v>0</v>
      </c>
      <c r="FK520" s="238">
        <f t="shared" si="1274"/>
        <v>0</v>
      </c>
      <c r="FL520" s="238">
        <f t="shared" si="1275"/>
        <v>0</v>
      </c>
      <c r="FM520" s="238">
        <f t="shared" si="1276"/>
        <v>0</v>
      </c>
      <c r="FN520" s="238">
        <f t="shared" si="1277"/>
        <v>0</v>
      </c>
      <c r="FO520" s="238">
        <f t="shared" si="1278"/>
        <v>0</v>
      </c>
      <c r="FP520" s="238">
        <f t="shared" si="1279"/>
        <v>0</v>
      </c>
      <c r="FQ520" s="238">
        <f t="shared" si="1280"/>
        <v>0</v>
      </c>
      <c r="FR520" s="238">
        <f t="shared" si="1281"/>
        <v>0</v>
      </c>
      <c r="FS520" s="238">
        <f t="shared" si="1282"/>
        <v>0</v>
      </c>
      <c r="FT520" s="238">
        <f t="shared" si="1283"/>
        <v>0</v>
      </c>
      <c r="FU520" s="238">
        <f t="shared" si="1284"/>
        <v>0</v>
      </c>
      <c r="FV520" s="238">
        <f t="shared" si="1285"/>
        <v>0</v>
      </c>
      <c r="FW520" s="238">
        <f t="shared" si="1286"/>
        <v>0</v>
      </c>
      <c r="FX520" s="238">
        <f t="shared" si="1287"/>
        <v>0</v>
      </c>
      <c r="FY520" s="238">
        <f t="shared" si="1288"/>
        <v>0</v>
      </c>
      <c r="FZ520" s="238">
        <f t="shared" si="1289"/>
        <v>0</v>
      </c>
      <c r="GA520" s="238">
        <f t="shared" si="1290"/>
        <v>0</v>
      </c>
      <c r="GB520" s="238">
        <f t="shared" si="1291"/>
        <v>0</v>
      </c>
      <c r="GC520" s="238">
        <f t="shared" si="1292"/>
        <v>0</v>
      </c>
      <c r="GD520" s="238">
        <f t="shared" si="1293"/>
        <v>0</v>
      </c>
      <c r="GE520" s="238">
        <f t="shared" si="1294"/>
        <v>0</v>
      </c>
      <c r="GF520" s="238">
        <f t="shared" si="1295"/>
        <v>0</v>
      </c>
      <c r="GG520" s="238">
        <f t="shared" si="1296"/>
        <v>0</v>
      </c>
      <c r="GH520" s="238">
        <f t="shared" si="1297"/>
        <v>0</v>
      </c>
      <c r="GI520" s="238">
        <f t="shared" si="1298"/>
        <v>0</v>
      </c>
      <c r="GJ520" s="238">
        <f t="shared" si="1299"/>
        <v>0</v>
      </c>
      <c r="GK520" s="238">
        <f t="shared" si="1300"/>
        <v>0</v>
      </c>
      <c r="GL520" s="238">
        <f t="shared" si="1301"/>
        <v>0</v>
      </c>
      <c r="GM520" s="238">
        <f t="shared" si="1302"/>
        <v>0</v>
      </c>
      <c r="GN520" s="238">
        <f t="shared" si="1303"/>
        <v>0</v>
      </c>
      <c r="GO520" s="238">
        <f t="shared" si="1304"/>
        <v>0</v>
      </c>
      <c r="GP520" s="238">
        <f t="shared" si="1305"/>
        <v>0</v>
      </c>
      <c r="GQ520" s="238">
        <f t="shared" si="1306"/>
        <v>0</v>
      </c>
      <c r="GR520" s="238">
        <f t="shared" si="1307"/>
        <v>0</v>
      </c>
      <c r="GS520" s="238">
        <f t="shared" si="1308"/>
        <v>0</v>
      </c>
      <c r="GT520" s="238">
        <f t="shared" si="1309"/>
        <v>0</v>
      </c>
      <c r="GU520" s="238">
        <f t="shared" si="1310"/>
        <v>0</v>
      </c>
      <c r="GV520" s="238">
        <f t="shared" si="1311"/>
        <v>0</v>
      </c>
      <c r="GW520" s="238">
        <f t="shared" si="1312"/>
        <v>0</v>
      </c>
      <c r="GX520" s="238">
        <f t="shared" si="1313"/>
        <v>0</v>
      </c>
      <c r="GY520" s="238">
        <f t="shared" si="1314"/>
        <v>0</v>
      </c>
      <c r="GZ520" s="238">
        <f t="shared" si="1315"/>
        <v>0</v>
      </c>
      <c r="HA520" s="238">
        <f t="shared" si="1316"/>
        <v>0</v>
      </c>
      <c r="HB520" s="238">
        <f t="shared" si="1317"/>
        <v>0</v>
      </c>
      <c r="HC520" s="238">
        <f t="shared" si="1318"/>
        <v>0</v>
      </c>
      <c r="HD520" s="238">
        <f t="shared" si="1319"/>
        <v>0</v>
      </c>
      <c r="HE520" s="238">
        <f t="shared" si="1320"/>
        <v>0</v>
      </c>
      <c r="HF520" s="238">
        <f t="shared" si="1321"/>
        <v>0</v>
      </c>
      <c r="HG520" s="238">
        <f t="shared" si="1322"/>
        <v>0</v>
      </c>
      <c r="HH520" s="238">
        <f t="shared" si="1323"/>
        <v>0</v>
      </c>
      <c r="HI520" s="238">
        <f t="shared" si="1324"/>
        <v>0</v>
      </c>
      <c r="HJ520" s="238">
        <f t="shared" si="1325"/>
        <v>0</v>
      </c>
      <c r="HK520" s="238">
        <f t="shared" si="1326"/>
        <v>0</v>
      </c>
      <c r="HL520" s="238">
        <f t="shared" si="1327"/>
        <v>0</v>
      </c>
      <c r="HM520" s="238">
        <f t="shared" si="1328"/>
        <v>0</v>
      </c>
      <c r="HN520" s="238">
        <f t="shared" si="1329"/>
        <v>0</v>
      </c>
      <c r="HO520" s="238">
        <f t="shared" si="1330"/>
        <v>0</v>
      </c>
      <c r="HP520" s="238">
        <f t="shared" si="1331"/>
        <v>0</v>
      </c>
      <c r="HQ520" s="238">
        <f t="shared" si="1332"/>
        <v>0</v>
      </c>
      <c r="HR520" s="238">
        <f t="shared" si="1333"/>
        <v>0</v>
      </c>
      <c r="HS520" s="238">
        <f t="shared" si="1334"/>
        <v>0</v>
      </c>
      <c r="HT520" s="238">
        <f t="shared" si="1335"/>
        <v>0</v>
      </c>
      <c r="HU520" s="238">
        <f t="shared" si="1336"/>
        <v>0</v>
      </c>
      <c r="HV520" s="238">
        <f t="shared" si="1337"/>
        <v>0</v>
      </c>
      <c r="HW520" s="238">
        <f t="shared" si="1338"/>
        <v>0</v>
      </c>
      <c r="HX520" s="238">
        <f t="shared" si="1339"/>
        <v>0</v>
      </c>
      <c r="HY520" s="238">
        <f t="shared" si="1340"/>
        <v>0</v>
      </c>
      <c r="HZ520" s="238">
        <f t="shared" si="1341"/>
        <v>0</v>
      </c>
      <c r="IA520" s="238">
        <f t="shared" si="1342"/>
        <v>0</v>
      </c>
      <c r="IB520" s="238">
        <f t="shared" si="1343"/>
        <v>0</v>
      </c>
      <c r="IC520" s="238">
        <f t="shared" si="1344"/>
        <v>0</v>
      </c>
      <c r="ID520" s="238">
        <f t="shared" si="1345"/>
        <v>0</v>
      </c>
      <c r="IE520" s="238">
        <f t="shared" si="1346"/>
        <v>0</v>
      </c>
      <c r="IF520" s="238">
        <f t="shared" si="1347"/>
        <v>0</v>
      </c>
      <c r="IG520" s="238">
        <f t="shared" si="1348"/>
        <v>0</v>
      </c>
      <c r="IH520" s="238">
        <f t="shared" si="1349"/>
        <v>0</v>
      </c>
      <c r="II520" s="238">
        <f t="shared" si="1350"/>
        <v>0</v>
      </c>
      <c r="IJ520" s="238">
        <f t="shared" si="1351"/>
        <v>0</v>
      </c>
      <c r="IK520" s="238">
        <f t="shared" si="1352"/>
        <v>0</v>
      </c>
      <c r="IL520" s="238">
        <f t="shared" si="1353"/>
        <v>0</v>
      </c>
      <c r="IM520" s="238">
        <f t="shared" si="1354"/>
        <v>0</v>
      </c>
      <c r="IN520" s="238">
        <f t="shared" si="1355"/>
        <v>0</v>
      </c>
      <c r="IO520" s="238">
        <f t="shared" si="1356"/>
        <v>0</v>
      </c>
      <c r="IP520" s="238">
        <f t="shared" si="1357"/>
        <v>0</v>
      </c>
      <c r="IQ520" s="238">
        <f t="shared" si="1358"/>
        <v>0</v>
      </c>
      <c r="IR520" s="238">
        <f t="shared" si="1359"/>
        <v>0</v>
      </c>
      <c r="IS520" s="238">
        <f t="shared" si="1360"/>
        <v>0</v>
      </c>
      <c r="IT520" s="238">
        <f t="shared" si="1361"/>
        <v>0</v>
      </c>
      <c r="IU520" s="238">
        <f t="shared" si="1362"/>
        <v>0</v>
      </c>
      <c r="IV520" s="238">
        <f t="shared" si="1363"/>
        <v>0</v>
      </c>
      <c r="IW520" s="238">
        <f t="shared" si="1364"/>
        <v>0</v>
      </c>
      <c r="IX520" s="238">
        <f t="shared" si="1365"/>
        <v>0</v>
      </c>
      <c r="IY520" s="238">
        <f t="shared" si="1366"/>
        <v>0</v>
      </c>
      <c r="IZ520" s="238">
        <f t="shared" si="1367"/>
        <v>0</v>
      </c>
      <c r="JA520" s="238">
        <f t="shared" si="1368"/>
        <v>0</v>
      </c>
      <c r="JB520" s="238">
        <f t="shared" si="1369"/>
        <v>0</v>
      </c>
    </row>
    <row r="521" spans="2:262">
      <c r="B521" s="248">
        <v>160</v>
      </c>
      <c r="C521" s="247">
        <f t="shared" si="1370"/>
        <v>3.1250000000000023E-3</v>
      </c>
      <c r="D521" s="244">
        <f t="shared" ca="1" si="1113"/>
        <v>11.706483221471972</v>
      </c>
      <c r="E521" s="243">
        <f ca="1">FJ361</f>
        <v>-0.29351677852802854</v>
      </c>
      <c r="F521" s="242">
        <v>160</v>
      </c>
      <c r="G521" s="238">
        <f t="shared" si="1114"/>
        <v>0</v>
      </c>
      <c r="H521" s="238">
        <f t="shared" si="1115"/>
        <v>0</v>
      </c>
      <c r="I521" s="238">
        <f t="shared" si="1116"/>
        <v>0</v>
      </c>
      <c r="J521" s="238">
        <f t="shared" si="1117"/>
        <v>0</v>
      </c>
      <c r="K521" s="238">
        <f t="shared" si="1118"/>
        <v>0</v>
      </c>
      <c r="L521" s="238">
        <f t="shared" si="1119"/>
        <v>0</v>
      </c>
      <c r="M521" s="238">
        <f t="shared" si="1120"/>
        <v>0</v>
      </c>
      <c r="N521" s="238">
        <f t="shared" si="1121"/>
        <v>0</v>
      </c>
      <c r="O521" s="238">
        <f t="shared" si="1122"/>
        <v>0</v>
      </c>
      <c r="P521" s="238">
        <f t="shared" si="1123"/>
        <v>0</v>
      </c>
      <c r="Q521" s="238">
        <f t="shared" si="1124"/>
        <v>0</v>
      </c>
      <c r="R521" s="238">
        <f t="shared" si="1125"/>
        <v>0</v>
      </c>
      <c r="S521" s="238">
        <f t="shared" si="1126"/>
        <v>0</v>
      </c>
      <c r="T521" s="238">
        <f t="shared" si="1127"/>
        <v>0</v>
      </c>
      <c r="U521" s="239">
        <f t="shared" si="1128"/>
        <v>0</v>
      </c>
      <c r="V521" s="238">
        <f t="shared" si="1129"/>
        <v>0</v>
      </c>
      <c r="W521" s="238">
        <f t="shared" si="1130"/>
        <v>0</v>
      </c>
      <c r="X521" s="238">
        <f t="shared" si="1131"/>
        <v>0</v>
      </c>
      <c r="Y521" s="238">
        <f t="shared" si="1132"/>
        <v>0</v>
      </c>
      <c r="Z521" s="238">
        <f t="shared" si="1133"/>
        <v>0</v>
      </c>
      <c r="AA521" s="238">
        <f t="shared" si="1134"/>
        <v>0</v>
      </c>
      <c r="AB521" s="238">
        <f t="shared" si="1135"/>
        <v>0</v>
      </c>
      <c r="AC521" s="238">
        <f t="shared" si="1136"/>
        <v>0</v>
      </c>
      <c r="AD521" s="238">
        <f t="shared" si="1137"/>
        <v>0</v>
      </c>
      <c r="AE521" s="238">
        <f t="shared" si="1138"/>
        <v>0</v>
      </c>
      <c r="AF521" s="238">
        <f t="shared" si="1139"/>
        <v>0</v>
      </c>
      <c r="AG521" s="238">
        <f t="shared" si="1140"/>
        <v>0</v>
      </c>
      <c r="AH521" s="238">
        <f t="shared" si="1141"/>
        <v>0</v>
      </c>
      <c r="AI521" s="238">
        <f t="shared" si="1142"/>
        <v>0</v>
      </c>
      <c r="AJ521" s="238">
        <f t="shared" si="1143"/>
        <v>0</v>
      </c>
      <c r="AK521" s="238">
        <f t="shared" si="1144"/>
        <v>0</v>
      </c>
      <c r="AL521" s="238">
        <f t="shared" si="1145"/>
        <v>0</v>
      </c>
      <c r="AM521" s="238">
        <f t="shared" si="1146"/>
        <v>0</v>
      </c>
      <c r="AN521" s="238">
        <f t="shared" si="1147"/>
        <v>0</v>
      </c>
      <c r="AO521" s="238">
        <f t="shared" si="1148"/>
        <v>0</v>
      </c>
      <c r="AP521" s="238">
        <f t="shared" si="1149"/>
        <v>0</v>
      </c>
      <c r="AQ521" s="238">
        <f t="shared" si="1150"/>
        <v>0</v>
      </c>
      <c r="AR521" s="238">
        <f t="shared" si="1151"/>
        <v>0</v>
      </c>
      <c r="AS521" s="238">
        <f t="shared" si="1152"/>
        <v>0</v>
      </c>
      <c r="AT521" s="238">
        <f t="shared" si="1153"/>
        <v>0</v>
      </c>
      <c r="AU521" s="238">
        <f t="shared" si="1154"/>
        <v>0</v>
      </c>
      <c r="AV521" s="238">
        <f t="shared" si="1155"/>
        <v>0</v>
      </c>
      <c r="AW521" s="238">
        <f t="shared" si="1156"/>
        <v>0</v>
      </c>
      <c r="AX521" s="238">
        <f t="shared" si="1157"/>
        <v>0</v>
      </c>
      <c r="AY521" s="238">
        <f t="shared" si="1158"/>
        <v>0</v>
      </c>
      <c r="AZ521" s="238">
        <f t="shared" si="1159"/>
        <v>0</v>
      </c>
      <c r="BA521" s="238">
        <f t="shared" si="1160"/>
        <v>0</v>
      </c>
      <c r="BB521" s="238">
        <f t="shared" si="1161"/>
        <v>0</v>
      </c>
      <c r="BC521" s="238">
        <f t="shared" si="1162"/>
        <v>0</v>
      </c>
      <c r="BD521" s="238">
        <f t="shared" si="1163"/>
        <v>0</v>
      </c>
      <c r="BE521" s="238">
        <f t="shared" si="1164"/>
        <v>0</v>
      </c>
      <c r="BF521" s="238">
        <f t="shared" si="1165"/>
        <v>0</v>
      </c>
      <c r="BG521" s="238">
        <f t="shared" si="1166"/>
        <v>0</v>
      </c>
      <c r="BH521" s="238">
        <f t="shared" si="1167"/>
        <v>0</v>
      </c>
      <c r="BI521" s="238">
        <f t="shared" si="1168"/>
        <v>0</v>
      </c>
      <c r="BJ521" s="238">
        <f t="shared" si="1169"/>
        <v>0</v>
      </c>
      <c r="BK521" s="238">
        <f t="shared" si="1170"/>
        <v>0</v>
      </c>
      <c r="BL521" s="238">
        <f t="shared" si="1171"/>
        <v>0</v>
      </c>
      <c r="BM521" s="238">
        <f t="shared" si="1172"/>
        <v>0</v>
      </c>
      <c r="BN521" s="238">
        <f t="shared" si="1173"/>
        <v>0</v>
      </c>
      <c r="BO521" s="238">
        <f t="shared" si="1174"/>
        <v>0</v>
      </c>
      <c r="BP521" s="238">
        <f t="shared" si="1175"/>
        <v>0</v>
      </c>
      <c r="BQ521" s="238">
        <f t="shared" si="1176"/>
        <v>0</v>
      </c>
      <c r="BR521" s="238">
        <f t="shared" si="1177"/>
        <v>0</v>
      </c>
      <c r="BS521" s="238">
        <f t="shared" si="1178"/>
        <v>0</v>
      </c>
      <c r="BT521" s="238">
        <f t="shared" si="1179"/>
        <v>0</v>
      </c>
      <c r="BU521" s="238">
        <f t="shared" si="1180"/>
        <v>0</v>
      </c>
      <c r="BV521" s="238">
        <f t="shared" si="1181"/>
        <v>0</v>
      </c>
      <c r="BW521" s="238">
        <f t="shared" si="1182"/>
        <v>0</v>
      </c>
      <c r="BX521" s="238">
        <f t="shared" si="1183"/>
        <v>0</v>
      </c>
      <c r="BY521" s="238">
        <f t="shared" si="1184"/>
        <v>0</v>
      </c>
      <c r="BZ521" s="238">
        <f t="shared" si="1185"/>
        <v>0</v>
      </c>
      <c r="CA521" s="238">
        <f t="shared" si="1186"/>
        <v>0</v>
      </c>
      <c r="CB521" s="238">
        <f t="shared" si="1187"/>
        <v>0</v>
      </c>
      <c r="CC521" s="238">
        <f t="shared" si="1188"/>
        <v>0</v>
      </c>
      <c r="CD521" s="238">
        <f t="shared" si="1189"/>
        <v>0</v>
      </c>
      <c r="CE521" s="238">
        <f t="shared" si="1190"/>
        <v>0</v>
      </c>
      <c r="CF521" s="238">
        <f t="shared" si="1191"/>
        <v>0</v>
      </c>
      <c r="CG521" s="238">
        <f t="shared" si="1192"/>
        <v>0</v>
      </c>
      <c r="CH521" s="238">
        <f t="shared" si="1193"/>
        <v>0</v>
      </c>
      <c r="CI521" s="238">
        <f t="shared" si="1194"/>
        <v>0</v>
      </c>
      <c r="CJ521" s="238">
        <f t="shared" si="1195"/>
        <v>0</v>
      </c>
      <c r="CK521" s="238">
        <f t="shared" si="1196"/>
        <v>0</v>
      </c>
      <c r="CL521" s="238">
        <f t="shared" si="1197"/>
        <v>0</v>
      </c>
      <c r="CM521" s="238">
        <f t="shared" si="1198"/>
        <v>0</v>
      </c>
      <c r="CN521" s="238">
        <f t="shared" si="1199"/>
        <v>0</v>
      </c>
      <c r="CO521" s="238">
        <f t="shared" si="1200"/>
        <v>0</v>
      </c>
      <c r="CP521" s="238">
        <f t="shared" si="1201"/>
        <v>0</v>
      </c>
      <c r="CQ521" s="238">
        <f t="shared" si="1202"/>
        <v>0</v>
      </c>
      <c r="CR521" s="238">
        <f t="shared" si="1203"/>
        <v>0</v>
      </c>
      <c r="CS521" s="238">
        <f t="shared" si="1204"/>
        <v>0</v>
      </c>
      <c r="CT521" s="238">
        <f t="shared" si="1205"/>
        <v>0</v>
      </c>
      <c r="CU521" s="238">
        <f t="shared" si="1206"/>
        <v>0</v>
      </c>
      <c r="CV521" s="238">
        <f t="shared" si="1207"/>
        <v>0</v>
      </c>
      <c r="CW521" s="238">
        <f t="shared" si="1208"/>
        <v>0</v>
      </c>
      <c r="CX521" s="238">
        <f t="shared" si="1209"/>
        <v>0</v>
      </c>
      <c r="CY521" s="238">
        <f t="shared" si="1210"/>
        <v>0</v>
      </c>
      <c r="CZ521" s="238">
        <f t="shared" si="1211"/>
        <v>0</v>
      </c>
      <c r="DA521" s="238">
        <f t="shared" si="1212"/>
        <v>0</v>
      </c>
      <c r="DB521" s="238">
        <f t="shared" si="1213"/>
        <v>0</v>
      </c>
      <c r="DC521" s="238">
        <f t="shared" si="1214"/>
        <v>0</v>
      </c>
      <c r="DD521" s="238">
        <f t="shared" si="1215"/>
        <v>0</v>
      </c>
      <c r="DE521" s="238">
        <f t="shared" si="1216"/>
        <v>0</v>
      </c>
      <c r="DF521" s="238">
        <f t="shared" si="1217"/>
        <v>0</v>
      </c>
      <c r="DG521" s="238">
        <f t="shared" si="1218"/>
        <v>0</v>
      </c>
      <c r="DH521" s="238">
        <f t="shared" si="1219"/>
        <v>0</v>
      </c>
      <c r="DI521" s="238">
        <f t="shared" si="1220"/>
        <v>0</v>
      </c>
      <c r="DJ521" s="238">
        <f t="shared" si="1221"/>
        <v>0</v>
      </c>
      <c r="DK521" s="238">
        <f t="shared" si="1222"/>
        <v>0</v>
      </c>
      <c r="DL521" s="238">
        <f t="shared" si="1223"/>
        <v>0</v>
      </c>
      <c r="DM521" s="238">
        <f t="shared" si="1224"/>
        <v>0</v>
      </c>
      <c r="DN521" s="238">
        <f t="shared" si="1225"/>
        <v>0</v>
      </c>
      <c r="DO521" s="238">
        <f t="shared" si="1226"/>
        <v>0</v>
      </c>
      <c r="DP521" s="238">
        <f t="shared" si="1227"/>
        <v>0</v>
      </c>
      <c r="DQ521" s="238">
        <f t="shared" si="1228"/>
        <v>0</v>
      </c>
      <c r="DR521" s="238">
        <f t="shared" si="1229"/>
        <v>0</v>
      </c>
      <c r="DS521" s="238">
        <f t="shared" si="1230"/>
        <v>0</v>
      </c>
      <c r="DT521" s="238">
        <f t="shared" si="1231"/>
        <v>0</v>
      </c>
      <c r="DU521" s="238">
        <f t="shared" si="1232"/>
        <v>0</v>
      </c>
      <c r="DV521" s="238">
        <f t="shared" si="1233"/>
        <v>0</v>
      </c>
      <c r="DW521" s="238">
        <f t="shared" si="1234"/>
        <v>0</v>
      </c>
      <c r="DX521" s="238">
        <f t="shared" si="1235"/>
        <v>0</v>
      </c>
      <c r="DY521" s="238">
        <f t="shared" si="1236"/>
        <v>0</v>
      </c>
      <c r="DZ521" s="238">
        <f t="shared" si="1237"/>
        <v>0</v>
      </c>
      <c r="EA521" s="238">
        <f t="shared" si="1238"/>
        <v>0</v>
      </c>
      <c r="EB521" s="238">
        <f t="shared" si="1239"/>
        <v>0</v>
      </c>
      <c r="EC521" s="238">
        <f t="shared" si="1240"/>
        <v>0</v>
      </c>
      <c r="ED521" s="238">
        <f t="shared" si="1241"/>
        <v>0</v>
      </c>
      <c r="EE521" s="238">
        <f t="shared" si="1242"/>
        <v>0</v>
      </c>
      <c r="EF521" s="238">
        <f t="shared" si="1243"/>
        <v>0</v>
      </c>
      <c r="EG521" s="238">
        <f t="shared" si="1244"/>
        <v>0</v>
      </c>
      <c r="EH521" s="238">
        <f t="shared" si="1245"/>
        <v>0</v>
      </c>
      <c r="EI521" s="238">
        <f t="shared" si="1246"/>
        <v>0</v>
      </c>
      <c r="EJ521" s="238">
        <f t="shared" si="1247"/>
        <v>0</v>
      </c>
      <c r="EK521" s="238">
        <f t="shared" si="1248"/>
        <v>0</v>
      </c>
      <c r="EL521" s="238">
        <f t="shared" si="1249"/>
        <v>0</v>
      </c>
      <c r="EM521" s="238">
        <f t="shared" si="1250"/>
        <v>0</v>
      </c>
      <c r="EN521" s="238">
        <f t="shared" si="1251"/>
        <v>0</v>
      </c>
      <c r="EO521" s="238">
        <f t="shared" si="1252"/>
        <v>0</v>
      </c>
      <c r="EP521" s="238">
        <f t="shared" si="1253"/>
        <v>0</v>
      </c>
      <c r="EQ521" s="238">
        <f t="shared" si="1254"/>
        <v>0</v>
      </c>
      <c r="ER521" s="238">
        <f t="shared" si="1255"/>
        <v>0</v>
      </c>
      <c r="ES521" s="238">
        <f t="shared" si="1256"/>
        <v>0</v>
      </c>
      <c r="ET521" s="238">
        <f t="shared" si="1257"/>
        <v>0</v>
      </c>
      <c r="EU521" s="238">
        <f t="shared" si="1258"/>
        <v>0</v>
      </c>
      <c r="EV521" s="238">
        <f t="shared" si="1259"/>
        <v>0</v>
      </c>
      <c r="EW521" s="238">
        <f t="shared" si="1260"/>
        <v>0</v>
      </c>
      <c r="EX521" s="238">
        <f t="shared" si="1261"/>
        <v>0</v>
      </c>
      <c r="EY521" s="238">
        <f t="shared" si="1262"/>
        <v>0</v>
      </c>
      <c r="EZ521" s="238">
        <f t="shared" si="1263"/>
        <v>0</v>
      </c>
      <c r="FA521" s="238">
        <f t="shared" si="1264"/>
        <v>0</v>
      </c>
      <c r="FB521" s="238">
        <f t="shared" si="1265"/>
        <v>0</v>
      </c>
      <c r="FC521" s="238">
        <f t="shared" si="1266"/>
        <v>0</v>
      </c>
      <c r="FD521" s="238">
        <f t="shared" si="1267"/>
        <v>0</v>
      </c>
      <c r="FE521" s="238">
        <f t="shared" si="1268"/>
        <v>0</v>
      </c>
      <c r="FF521" s="238">
        <f t="shared" si="1269"/>
        <v>0</v>
      </c>
      <c r="FG521" s="238">
        <f t="shared" si="1270"/>
        <v>0</v>
      </c>
      <c r="FH521" s="238">
        <f t="shared" si="1271"/>
        <v>0</v>
      </c>
      <c r="FI521" s="238">
        <f t="shared" si="1272"/>
        <v>0</v>
      </c>
      <c r="FJ521" s="238">
        <f t="shared" si="1273"/>
        <v>0</v>
      </c>
      <c r="FK521" s="238">
        <f t="shared" si="1274"/>
        <v>0</v>
      </c>
      <c r="FL521" s="238">
        <f t="shared" si="1275"/>
        <v>0</v>
      </c>
      <c r="FM521" s="238">
        <f t="shared" si="1276"/>
        <v>0</v>
      </c>
      <c r="FN521" s="238">
        <f t="shared" si="1277"/>
        <v>0</v>
      </c>
      <c r="FO521" s="238">
        <f t="shared" si="1278"/>
        <v>0</v>
      </c>
      <c r="FP521" s="238">
        <f t="shared" si="1279"/>
        <v>0</v>
      </c>
      <c r="FQ521" s="238">
        <f t="shared" si="1280"/>
        <v>0</v>
      </c>
      <c r="FR521" s="238">
        <f t="shared" si="1281"/>
        <v>0</v>
      </c>
      <c r="FS521" s="238">
        <f t="shared" si="1282"/>
        <v>0</v>
      </c>
      <c r="FT521" s="238">
        <f t="shared" si="1283"/>
        <v>0</v>
      </c>
      <c r="FU521" s="238">
        <f t="shared" si="1284"/>
        <v>0</v>
      </c>
      <c r="FV521" s="238">
        <f t="shared" si="1285"/>
        <v>0</v>
      </c>
      <c r="FW521" s="238">
        <f t="shared" si="1286"/>
        <v>0</v>
      </c>
      <c r="FX521" s="238">
        <f t="shared" si="1287"/>
        <v>0</v>
      </c>
      <c r="FY521" s="238">
        <f t="shared" si="1288"/>
        <v>0</v>
      </c>
      <c r="FZ521" s="238">
        <f t="shared" si="1289"/>
        <v>0</v>
      </c>
      <c r="GA521" s="238">
        <f t="shared" si="1290"/>
        <v>0</v>
      </c>
      <c r="GB521" s="238">
        <f t="shared" si="1291"/>
        <v>0</v>
      </c>
      <c r="GC521" s="238">
        <f t="shared" si="1292"/>
        <v>0</v>
      </c>
      <c r="GD521" s="238">
        <f t="shared" si="1293"/>
        <v>0</v>
      </c>
      <c r="GE521" s="238">
        <f t="shared" si="1294"/>
        <v>0</v>
      </c>
      <c r="GF521" s="238">
        <f t="shared" si="1295"/>
        <v>0</v>
      </c>
      <c r="GG521" s="238">
        <f t="shared" si="1296"/>
        <v>0</v>
      </c>
      <c r="GH521" s="238">
        <f t="shared" si="1297"/>
        <v>0</v>
      </c>
      <c r="GI521" s="238">
        <f t="shared" si="1298"/>
        <v>0</v>
      </c>
      <c r="GJ521" s="238">
        <f t="shared" si="1299"/>
        <v>0</v>
      </c>
      <c r="GK521" s="238">
        <f t="shared" si="1300"/>
        <v>0</v>
      </c>
      <c r="GL521" s="238">
        <f t="shared" si="1301"/>
        <v>0</v>
      </c>
      <c r="GM521" s="238">
        <f t="shared" si="1302"/>
        <v>0</v>
      </c>
      <c r="GN521" s="238">
        <f t="shared" si="1303"/>
        <v>0</v>
      </c>
      <c r="GO521" s="238">
        <f t="shared" si="1304"/>
        <v>0</v>
      </c>
      <c r="GP521" s="238">
        <f t="shared" si="1305"/>
        <v>0</v>
      </c>
      <c r="GQ521" s="238">
        <f t="shared" si="1306"/>
        <v>0</v>
      </c>
      <c r="GR521" s="238">
        <f t="shared" si="1307"/>
        <v>0</v>
      </c>
      <c r="GS521" s="238">
        <f t="shared" si="1308"/>
        <v>0</v>
      </c>
      <c r="GT521" s="238">
        <f t="shared" si="1309"/>
        <v>0</v>
      </c>
      <c r="GU521" s="238">
        <f t="shared" si="1310"/>
        <v>0</v>
      </c>
      <c r="GV521" s="238">
        <f t="shared" si="1311"/>
        <v>0</v>
      </c>
      <c r="GW521" s="238">
        <f t="shared" si="1312"/>
        <v>0</v>
      </c>
      <c r="GX521" s="238">
        <f t="shared" si="1313"/>
        <v>0</v>
      </c>
      <c r="GY521" s="238">
        <f t="shared" si="1314"/>
        <v>0</v>
      </c>
      <c r="GZ521" s="238">
        <f t="shared" si="1315"/>
        <v>0</v>
      </c>
      <c r="HA521" s="238">
        <f t="shared" si="1316"/>
        <v>0</v>
      </c>
      <c r="HB521" s="238">
        <f t="shared" si="1317"/>
        <v>0</v>
      </c>
      <c r="HC521" s="238">
        <f t="shared" si="1318"/>
        <v>0</v>
      </c>
      <c r="HD521" s="238">
        <f t="shared" si="1319"/>
        <v>0</v>
      </c>
      <c r="HE521" s="238">
        <f t="shared" si="1320"/>
        <v>0</v>
      </c>
      <c r="HF521" s="238">
        <f t="shared" si="1321"/>
        <v>0</v>
      </c>
      <c r="HG521" s="238">
        <f t="shared" si="1322"/>
        <v>0</v>
      </c>
      <c r="HH521" s="238">
        <f t="shared" si="1323"/>
        <v>0</v>
      </c>
      <c r="HI521" s="238">
        <f t="shared" si="1324"/>
        <v>0</v>
      </c>
      <c r="HJ521" s="238">
        <f t="shared" si="1325"/>
        <v>0</v>
      </c>
      <c r="HK521" s="238">
        <f t="shared" si="1326"/>
        <v>0</v>
      </c>
      <c r="HL521" s="238">
        <f t="shared" si="1327"/>
        <v>0</v>
      </c>
      <c r="HM521" s="238">
        <f t="shared" si="1328"/>
        <v>0</v>
      </c>
      <c r="HN521" s="238">
        <f t="shared" si="1329"/>
        <v>0</v>
      </c>
      <c r="HO521" s="238">
        <f t="shared" si="1330"/>
        <v>0</v>
      </c>
      <c r="HP521" s="238">
        <f t="shared" si="1331"/>
        <v>0</v>
      </c>
      <c r="HQ521" s="238">
        <f t="shared" si="1332"/>
        <v>0</v>
      </c>
      <c r="HR521" s="238">
        <f t="shared" si="1333"/>
        <v>0</v>
      </c>
      <c r="HS521" s="238">
        <f t="shared" si="1334"/>
        <v>0</v>
      </c>
      <c r="HT521" s="238">
        <f t="shared" si="1335"/>
        <v>0</v>
      </c>
      <c r="HU521" s="238">
        <f t="shared" si="1336"/>
        <v>0</v>
      </c>
      <c r="HV521" s="238">
        <f t="shared" si="1337"/>
        <v>0</v>
      </c>
      <c r="HW521" s="238">
        <f t="shared" si="1338"/>
        <v>0</v>
      </c>
      <c r="HX521" s="238">
        <f t="shared" si="1339"/>
        <v>0</v>
      </c>
      <c r="HY521" s="238">
        <f t="shared" si="1340"/>
        <v>0</v>
      </c>
      <c r="HZ521" s="238">
        <f t="shared" si="1341"/>
        <v>0</v>
      </c>
      <c r="IA521" s="238">
        <f t="shared" si="1342"/>
        <v>0</v>
      </c>
      <c r="IB521" s="238">
        <f t="shared" si="1343"/>
        <v>0</v>
      </c>
      <c r="IC521" s="238">
        <f t="shared" si="1344"/>
        <v>0</v>
      </c>
      <c r="ID521" s="238">
        <f t="shared" si="1345"/>
        <v>0</v>
      </c>
      <c r="IE521" s="238">
        <f t="shared" si="1346"/>
        <v>0</v>
      </c>
      <c r="IF521" s="238">
        <f t="shared" si="1347"/>
        <v>0</v>
      </c>
      <c r="IG521" s="238">
        <f t="shared" si="1348"/>
        <v>0</v>
      </c>
      <c r="IH521" s="238">
        <f t="shared" si="1349"/>
        <v>0</v>
      </c>
      <c r="II521" s="238">
        <f t="shared" si="1350"/>
        <v>0</v>
      </c>
      <c r="IJ521" s="238">
        <f t="shared" si="1351"/>
        <v>0</v>
      </c>
      <c r="IK521" s="238">
        <f t="shared" si="1352"/>
        <v>0</v>
      </c>
      <c r="IL521" s="238">
        <f t="shared" si="1353"/>
        <v>0</v>
      </c>
      <c r="IM521" s="238">
        <f t="shared" si="1354"/>
        <v>0</v>
      </c>
      <c r="IN521" s="238">
        <f t="shared" si="1355"/>
        <v>0</v>
      </c>
      <c r="IO521" s="238">
        <f t="shared" si="1356"/>
        <v>0</v>
      </c>
      <c r="IP521" s="238">
        <f t="shared" si="1357"/>
        <v>0</v>
      </c>
      <c r="IQ521" s="238">
        <f t="shared" si="1358"/>
        <v>0</v>
      </c>
      <c r="IR521" s="238">
        <f t="shared" si="1359"/>
        <v>0</v>
      </c>
      <c r="IS521" s="238">
        <f t="shared" si="1360"/>
        <v>0</v>
      </c>
      <c r="IT521" s="238">
        <f t="shared" si="1361"/>
        <v>0</v>
      </c>
      <c r="IU521" s="238">
        <f t="shared" si="1362"/>
        <v>0</v>
      </c>
      <c r="IV521" s="238">
        <f t="shared" si="1363"/>
        <v>0</v>
      </c>
      <c r="IW521" s="238">
        <f t="shared" si="1364"/>
        <v>0</v>
      </c>
      <c r="IX521" s="238">
        <f t="shared" si="1365"/>
        <v>0</v>
      </c>
      <c r="IY521" s="238">
        <f t="shared" si="1366"/>
        <v>0</v>
      </c>
      <c r="IZ521" s="238">
        <f t="shared" si="1367"/>
        <v>0</v>
      </c>
      <c r="JA521" s="238">
        <f t="shared" si="1368"/>
        <v>0</v>
      </c>
      <c r="JB521" s="238">
        <f t="shared" si="1369"/>
        <v>0</v>
      </c>
    </row>
    <row r="522" spans="2:262">
      <c r="B522" s="248">
        <v>161</v>
      </c>
      <c r="C522" s="247">
        <f t="shared" si="1370"/>
        <v>3.1445312500000024E-3</v>
      </c>
      <c r="D522" s="244">
        <f t="shared" ca="1" si="1113"/>
        <v>11.710326843873585</v>
      </c>
      <c r="E522" s="243">
        <f ca="1">FK361</f>
        <v>-0.2896731561264162</v>
      </c>
      <c r="F522" s="242">
        <v>161</v>
      </c>
      <c r="G522" s="238">
        <f t="shared" si="1114"/>
        <v>0</v>
      </c>
      <c r="H522" s="238">
        <f t="shared" si="1115"/>
        <v>0</v>
      </c>
      <c r="I522" s="238">
        <f t="shared" si="1116"/>
        <v>0</v>
      </c>
      <c r="J522" s="238">
        <f t="shared" si="1117"/>
        <v>0</v>
      </c>
      <c r="K522" s="238">
        <f t="shared" si="1118"/>
        <v>0</v>
      </c>
      <c r="L522" s="238">
        <f t="shared" si="1119"/>
        <v>0</v>
      </c>
      <c r="M522" s="238">
        <f t="shared" si="1120"/>
        <v>0</v>
      </c>
      <c r="N522" s="238">
        <f t="shared" si="1121"/>
        <v>0</v>
      </c>
      <c r="O522" s="238">
        <f t="shared" si="1122"/>
        <v>0</v>
      </c>
      <c r="P522" s="238">
        <f t="shared" si="1123"/>
        <v>0</v>
      </c>
      <c r="Q522" s="238">
        <f t="shared" si="1124"/>
        <v>0</v>
      </c>
      <c r="R522" s="238">
        <f t="shared" si="1125"/>
        <v>0</v>
      </c>
      <c r="S522" s="238">
        <f t="shared" si="1126"/>
        <v>0</v>
      </c>
      <c r="T522" s="238">
        <f t="shared" si="1127"/>
        <v>0</v>
      </c>
      <c r="U522" s="239">
        <f t="shared" si="1128"/>
        <v>0</v>
      </c>
      <c r="V522" s="238">
        <f t="shared" si="1129"/>
        <v>0</v>
      </c>
      <c r="W522" s="238">
        <f t="shared" si="1130"/>
        <v>0</v>
      </c>
      <c r="X522" s="238">
        <f t="shared" si="1131"/>
        <v>0</v>
      </c>
      <c r="Y522" s="238">
        <f t="shared" si="1132"/>
        <v>0</v>
      </c>
      <c r="Z522" s="238">
        <f t="shared" si="1133"/>
        <v>0</v>
      </c>
      <c r="AA522" s="238">
        <f t="shared" si="1134"/>
        <v>0</v>
      </c>
      <c r="AB522" s="238">
        <f t="shared" si="1135"/>
        <v>0</v>
      </c>
      <c r="AC522" s="238">
        <f t="shared" si="1136"/>
        <v>0</v>
      </c>
      <c r="AD522" s="238">
        <f t="shared" si="1137"/>
        <v>0</v>
      </c>
      <c r="AE522" s="238">
        <f t="shared" si="1138"/>
        <v>0</v>
      </c>
      <c r="AF522" s="238">
        <f t="shared" si="1139"/>
        <v>0</v>
      </c>
      <c r="AG522" s="238">
        <f t="shared" si="1140"/>
        <v>0</v>
      </c>
      <c r="AH522" s="238">
        <f t="shared" si="1141"/>
        <v>0</v>
      </c>
      <c r="AI522" s="238">
        <f t="shared" si="1142"/>
        <v>0</v>
      </c>
      <c r="AJ522" s="238">
        <f t="shared" si="1143"/>
        <v>0</v>
      </c>
      <c r="AK522" s="238">
        <f t="shared" si="1144"/>
        <v>0</v>
      </c>
      <c r="AL522" s="238">
        <f t="shared" si="1145"/>
        <v>0</v>
      </c>
      <c r="AM522" s="238">
        <f t="shared" si="1146"/>
        <v>0</v>
      </c>
      <c r="AN522" s="238">
        <f t="shared" si="1147"/>
        <v>0</v>
      </c>
      <c r="AO522" s="238">
        <f t="shared" si="1148"/>
        <v>0</v>
      </c>
      <c r="AP522" s="238">
        <f t="shared" si="1149"/>
        <v>0</v>
      </c>
      <c r="AQ522" s="238">
        <f t="shared" si="1150"/>
        <v>0</v>
      </c>
      <c r="AR522" s="238">
        <f t="shared" si="1151"/>
        <v>0</v>
      </c>
      <c r="AS522" s="238">
        <f t="shared" si="1152"/>
        <v>0</v>
      </c>
      <c r="AT522" s="238">
        <f t="shared" si="1153"/>
        <v>0</v>
      </c>
      <c r="AU522" s="238">
        <f t="shared" si="1154"/>
        <v>0</v>
      </c>
      <c r="AV522" s="238">
        <f t="shared" si="1155"/>
        <v>0</v>
      </c>
      <c r="AW522" s="238">
        <f t="shared" si="1156"/>
        <v>0</v>
      </c>
      <c r="AX522" s="238">
        <f t="shared" si="1157"/>
        <v>0</v>
      </c>
      <c r="AY522" s="238">
        <f t="shared" si="1158"/>
        <v>0</v>
      </c>
      <c r="AZ522" s="238">
        <f t="shared" si="1159"/>
        <v>0</v>
      </c>
      <c r="BA522" s="238">
        <f t="shared" si="1160"/>
        <v>0</v>
      </c>
      <c r="BB522" s="238">
        <f t="shared" si="1161"/>
        <v>0</v>
      </c>
      <c r="BC522" s="238">
        <f t="shared" si="1162"/>
        <v>0</v>
      </c>
      <c r="BD522" s="238">
        <f t="shared" si="1163"/>
        <v>0</v>
      </c>
      <c r="BE522" s="238">
        <f t="shared" si="1164"/>
        <v>0</v>
      </c>
      <c r="BF522" s="238">
        <f t="shared" si="1165"/>
        <v>0</v>
      </c>
      <c r="BG522" s="238">
        <f t="shared" si="1166"/>
        <v>0</v>
      </c>
      <c r="BH522" s="238">
        <f t="shared" si="1167"/>
        <v>0</v>
      </c>
      <c r="BI522" s="238">
        <f t="shared" si="1168"/>
        <v>0</v>
      </c>
      <c r="BJ522" s="238">
        <f t="shared" si="1169"/>
        <v>0</v>
      </c>
      <c r="BK522" s="238">
        <f t="shared" si="1170"/>
        <v>0</v>
      </c>
      <c r="BL522" s="238">
        <f t="shared" si="1171"/>
        <v>0</v>
      </c>
      <c r="BM522" s="238">
        <f t="shared" si="1172"/>
        <v>0</v>
      </c>
      <c r="BN522" s="238">
        <f t="shared" si="1173"/>
        <v>0</v>
      </c>
      <c r="BO522" s="238">
        <f t="shared" si="1174"/>
        <v>0</v>
      </c>
      <c r="BP522" s="238">
        <f t="shared" si="1175"/>
        <v>0</v>
      </c>
      <c r="BQ522" s="238">
        <f t="shared" si="1176"/>
        <v>0</v>
      </c>
      <c r="BR522" s="238">
        <f t="shared" si="1177"/>
        <v>0</v>
      </c>
      <c r="BS522" s="238">
        <f t="shared" si="1178"/>
        <v>0</v>
      </c>
      <c r="BT522" s="238">
        <f t="shared" si="1179"/>
        <v>0</v>
      </c>
      <c r="BU522" s="238">
        <f t="shared" si="1180"/>
        <v>0</v>
      </c>
      <c r="BV522" s="238">
        <f t="shared" si="1181"/>
        <v>0</v>
      </c>
      <c r="BW522" s="238">
        <f t="shared" si="1182"/>
        <v>0</v>
      </c>
      <c r="BX522" s="238">
        <f t="shared" si="1183"/>
        <v>0</v>
      </c>
      <c r="BY522" s="238">
        <f t="shared" si="1184"/>
        <v>0</v>
      </c>
      <c r="BZ522" s="238">
        <f t="shared" si="1185"/>
        <v>0</v>
      </c>
      <c r="CA522" s="238">
        <f t="shared" si="1186"/>
        <v>0</v>
      </c>
      <c r="CB522" s="238">
        <f t="shared" si="1187"/>
        <v>0</v>
      </c>
      <c r="CC522" s="238">
        <f t="shared" si="1188"/>
        <v>0</v>
      </c>
      <c r="CD522" s="238">
        <f t="shared" si="1189"/>
        <v>0</v>
      </c>
      <c r="CE522" s="238">
        <f t="shared" si="1190"/>
        <v>0</v>
      </c>
      <c r="CF522" s="238">
        <f t="shared" si="1191"/>
        <v>0</v>
      </c>
      <c r="CG522" s="238">
        <f t="shared" si="1192"/>
        <v>0</v>
      </c>
      <c r="CH522" s="238">
        <f t="shared" si="1193"/>
        <v>0</v>
      </c>
      <c r="CI522" s="238">
        <f t="shared" si="1194"/>
        <v>0</v>
      </c>
      <c r="CJ522" s="238">
        <f t="shared" si="1195"/>
        <v>0</v>
      </c>
      <c r="CK522" s="238">
        <f t="shared" si="1196"/>
        <v>0</v>
      </c>
      <c r="CL522" s="238">
        <f t="shared" si="1197"/>
        <v>0</v>
      </c>
      <c r="CM522" s="238">
        <f t="shared" si="1198"/>
        <v>0</v>
      </c>
      <c r="CN522" s="238">
        <f t="shared" si="1199"/>
        <v>0</v>
      </c>
      <c r="CO522" s="238">
        <f t="shared" si="1200"/>
        <v>0</v>
      </c>
      <c r="CP522" s="238">
        <f t="shared" si="1201"/>
        <v>0</v>
      </c>
      <c r="CQ522" s="238">
        <f t="shared" si="1202"/>
        <v>0</v>
      </c>
      <c r="CR522" s="238">
        <f t="shared" si="1203"/>
        <v>0</v>
      </c>
      <c r="CS522" s="238">
        <f t="shared" si="1204"/>
        <v>0</v>
      </c>
      <c r="CT522" s="238">
        <f t="shared" si="1205"/>
        <v>0</v>
      </c>
      <c r="CU522" s="238">
        <f t="shared" si="1206"/>
        <v>0</v>
      </c>
      <c r="CV522" s="238">
        <f t="shared" si="1207"/>
        <v>0</v>
      </c>
      <c r="CW522" s="238">
        <f t="shared" si="1208"/>
        <v>0</v>
      </c>
      <c r="CX522" s="238">
        <f t="shared" si="1209"/>
        <v>0</v>
      </c>
      <c r="CY522" s="238">
        <f t="shared" si="1210"/>
        <v>0</v>
      </c>
      <c r="CZ522" s="238">
        <f t="shared" si="1211"/>
        <v>0</v>
      </c>
      <c r="DA522" s="238">
        <f t="shared" si="1212"/>
        <v>0</v>
      </c>
      <c r="DB522" s="238">
        <f t="shared" si="1213"/>
        <v>0</v>
      </c>
      <c r="DC522" s="238">
        <f t="shared" si="1214"/>
        <v>0</v>
      </c>
      <c r="DD522" s="238">
        <f t="shared" si="1215"/>
        <v>0</v>
      </c>
      <c r="DE522" s="238">
        <f t="shared" si="1216"/>
        <v>0</v>
      </c>
      <c r="DF522" s="238">
        <f t="shared" si="1217"/>
        <v>0</v>
      </c>
      <c r="DG522" s="238">
        <f t="shared" si="1218"/>
        <v>0</v>
      </c>
      <c r="DH522" s="238">
        <f t="shared" si="1219"/>
        <v>0</v>
      </c>
      <c r="DI522" s="238">
        <f t="shared" si="1220"/>
        <v>0</v>
      </c>
      <c r="DJ522" s="238">
        <f t="shared" si="1221"/>
        <v>0</v>
      </c>
      <c r="DK522" s="238">
        <f t="shared" si="1222"/>
        <v>0</v>
      </c>
      <c r="DL522" s="238">
        <f t="shared" si="1223"/>
        <v>0</v>
      </c>
      <c r="DM522" s="238">
        <f t="shared" si="1224"/>
        <v>0</v>
      </c>
      <c r="DN522" s="238">
        <f t="shared" si="1225"/>
        <v>0</v>
      </c>
      <c r="DO522" s="238">
        <f t="shared" si="1226"/>
        <v>0</v>
      </c>
      <c r="DP522" s="238">
        <f t="shared" si="1227"/>
        <v>0</v>
      </c>
      <c r="DQ522" s="238">
        <f t="shared" si="1228"/>
        <v>0</v>
      </c>
      <c r="DR522" s="238">
        <f t="shared" si="1229"/>
        <v>0</v>
      </c>
      <c r="DS522" s="238">
        <f t="shared" si="1230"/>
        <v>0</v>
      </c>
      <c r="DT522" s="238">
        <f t="shared" si="1231"/>
        <v>0</v>
      </c>
      <c r="DU522" s="238">
        <f t="shared" si="1232"/>
        <v>0</v>
      </c>
      <c r="DV522" s="238">
        <f t="shared" si="1233"/>
        <v>0</v>
      </c>
      <c r="DW522" s="238">
        <f t="shared" si="1234"/>
        <v>0</v>
      </c>
      <c r="DX522" s="238">
        <f t="shared" si="1235"/>
        <v>0</v>
      </c>
      <c r="DY522" s="238">
        <f t="shared" si="1236"/>
        <v>0</v>
      </c>
      <c r="DZ522" s="238">
        <f t="shared" si="1237"/>
        <v>0</v>
      </c>
      <c r="EA522" s="238">
        <f t="shared" si="1238"/>
        <v>0</v>
      </c>
      <c r="EB522" s="238">
        <f t="shared" si="1239"/>
        <v>0</v>
      </c>
      <c r="EC522" s="238">
        <f t="shared" si="1240"/>
        <v>0</v>
      </c>
      <c r="ED522" s="238">
        <f t="shared" si="1241"/>
        <v>0</v>
      </c>
      <c r="EE522" s="238">
        <f t="shared" si="1242"/>
        <v>0</v>
      </c>
      <c r="EF522" s="238">
        <f t="shared" si="1243"/>
        <v>0</v>
      </c>
      <c r="EG522" s="238">
        <f t="shared" si="1244"/>
        <v>0</v>
      </c>
      <c r="EH522" s="238">
        <f t="shared" si="1245"/>
        <v>0</v>
      </c>
      <c r="EI522" s="238">
        <f t="shared" si="1246"/>
        <v>0</v>
      </c>
      <c r="EJ522" s="238">
        <f t="shared" si="1247"/>
        <v>0</v>
      </c>
      <c r="EK522" s="238">
        <f t="shared" si="1248"/>
        <v>0</v>
      </c>
      <c r="EL522" s="238">
        <f t="shared" si="1249"/>
        <v>0</v>
      </c>
      <c r="EM522" s="238">
        <f t="shared" si="1250"/>
        <v>0</v>
      </c>
      <c r="EN522" s="238">
        <f t="shared" si="1251"/>
        <v>0</v>
      </c>
      <c r="EO522" s="238">
        <f t="shared" si="1252"/>
        <v>0</v>
      </c>
      <c r="EP522" s="238">
        <f t="shared" si="1253"/>
        <v>0</v>
      </c>
      <c r="EQ522" s="238">
        <f t="shared" si="1254"/>
        <v>0</v>
      </c>
      <c r="ER522" s="238">
        <f t="shared" si="1255"/>
        <v>0</v>
      </c>
      <c r="ES522" s="238">
        <f t="shared" si="1256"/>
        <v>0</v>
      </c>
      <c r="ET522" s="238">
        <f t="shared" si="1257"/>
        <v>0</v>
      </c>
      <c r="EU522" s="238">
        <f t="shared" si="1258"/>
        <v>0</v>
      </c>
      <c r="EV522" s="238">
        <f t="shared" si="1259"/>
        <v>0</v>
      </c>
      <c r="EW522" s="238">
        <f t="shared" si="1260"/>
        <v>0</v>
      </c>
      <c r="EX522" s="238">
        <f t="shared" si="1261"/>
        <v>0</v>
      </c>
      <c r="EY522" s="238">
        <f t="shared" si="1262"/>
        <v>0</v>
      </c>
      <c r="EZ522" s="238">
        <f t="shared" si="1263"/>
        <v>0</v>
      </c>
      <c r="FA522" s="238">
        <f t="shared" si="1264"/>
        <v>0</v>
      </c>
      <c r="FB522" s="238">
        <f t="shared" si="1265"/>
        <v>0</v>
      </c>
      <c r="FC522" s="238">
        <f t="shared" si="1266"/>
        <v>0</v>
      </c>
      <c r="FD522" s="238">
        <f t="shared" si="1267"/>
        <v>0</v>
      </c>
      <c r="FE522" s="238">
        <f t="shared" si="1268"/>
        <v>0</v>
      </c>
      <c r="FF522" s="238">
        <f t="shared" si="1269"/>
        <v>0</v>
      </c>
      <c r="FG522" s="238">
        <f t="shared" si="1270"/>
        <v>0</v>
      </c>
      <c r="FH522" s="238">
        <f t="shared" si="1271"/>
        <v>0</v>
      </c>
      <c r="FI522" s="238">
        <f t="shared" si="1272"/>
        <v>0</v>
      </c>
      <c r="FJ522" s="238">
        <f t="shared" si="1273"/>
        <v>0</v>
      </c>
      <c r="FK522" s="238">
        <f t="shared" si="1274"/>
        <v>0</v>
      </c>
      <c r="FL522" s="238">
        <f t="shared" si="1275"/>
        <v>0</v>
      </c>
      <c r="FM522" s="238">
        <f t="shared" si="1276"/>
        <v>0</v>
      </c>
      <c r="FN522" s="238">
        <f t="shared" si="1277"/>
        <v>0</v>
      </c>
      <c r="FO522" s="238">
        <f t="shared" si="1278"/>
        <v>0</v>
      </c>
      <c r="FP522" s="238">
        <f t="shared" si="1279"/>
        <v>0</v>
      </c>
      <c r="FQ522" s="238">
        <f t="shared" si="1280"/>
        <v>0</v>
      </c>
      <c r="FR522" s="238">
        <f t="shared" si="1281"/>
        <v>0</v>
      </c>
      <c r="FS522" s="238">
        <f t="shared" si="1282"/>
        <v>0</v>
      </c>
      <c r="FT522" s="238">
        <f t="shared" si="1283"/>
        <v>0</v>
      </c>
      <c r="FU522" s="238">
        <f t="shared" si="1284"/>
        <v>0</v>
      </c>
      <c r="FV522" s="238">
        <f t="shared" si="1285"/>
        <v>0</v>
      </c>
      <c r="FW522" s="238">
        <f t="shared" si="1286"/>
        <v>0</v>
      </c>
      <c r="FX522" s="238">
        <f t="shared" si="1287"/>
        <v>0</v>
      </c>
      <c r="FY522" s="238">
        <f t="shared" si="1288"/>
        <v>0</v>
      </c>
      <c r="FZ522" s="238">
        <f t="shared" si="1289"/>
        <v>0</v>
      </c>
      <c r="GA522" s="238">
        <f t="shared" si="1290"/>
        <v>0</v>
      </c>
      <c r="GB522" s="238">
        <f t="shared" si="1291"/>
        <v>0</v>
      </c>
      <c r="GC522" s="238">
        <f t="shared" si="1292"/>
        <v>0</v>
      </c>
      <c r="GD522" s="238">
        <f t="shared" si="1293"/>
        <v>0</v>
      </c>
      <c r="GE522" s="238">
        <f t="shared" si="1294"/>
        <v>0</v>
      </c>
      <c r="GF522" s="238">
        <f t="shared" si="1295"/>
        <v>0</v>
      </c>
      <c r="GG522" s="238">
        <f t="shared" si="1296"/>
        <v>0</v>
      </c>
      <c r="GH522" s="238">
        <f t="shared" si="1297"/>
        <v>0</v>
      </c>
      <c r="GI522" s="238">
        <f t="shared" si="1298"/>
        <v>0</v>
      </c>
      <c r="GJ522" s="238">
        <f t="shared" si="1299"/>
        <v>0</v>
      </c>
      <c r="GK522" s="238">
        <f t="shared" si="1300"/>
        <v>0</v>
      </c>
      <c r="GL522" s="238">
        <f t="shared" si="1301"/>
        <v>0</v>
      </c>
      <c r="GM522" s="238">
        <f t="shared" si="1302"/>
        <v>0</v>
      </c>
      <c r="GN522" s="238">
        <f t="shared" si="1303"/>
        <v>0</v>
      </c>
      <c r="GO522" s="238">
        <f t="shared" si="1304"/>
        <v>0</v>
      </c>
      <c r="GP522" s="238">
        <f t="shared" si="1305"/>
        <v>0</v>
      </c>
      <c r="GQ522" s="238">
        <f t="shared" si="1306"/>
        <v>0</v>
      </c>
      <c r="GR522" s="238">
        <f t="shared" si="1307"/>
        <v>0</v>
      </c>
      <c r="GS522" s="238">
        <f t="shared" si="1308"/>
        <v>0</v>
      </c>
      <c r="GT522" s="238">
        <f t="shared" si="1309"/>
        <v>0</v>
      </c>
      <c r="GU522" s="238">
        <f t="shared" si="1310"/>
        <v>0</v>
      </c>
      <c r="GV522" s="238">
        <f t="shared" si="1311"/>
        <v>0</v>
      </c>
      <c r="GW522" s="238">
        <f t="shared" si="1312"/>
        <v>0</v>
      </c>
      <c r="GX522" s="238">
        <f t="shared" si="1313"/>
        <v>0</v>
      </c>
      <c r="GY522" s="238">
        <f t="shared" si="1314"/>
        <v>0</v>
      </c>
      <c r="GZ522" s="238">
        <f t="shared" si="1315"/>
        <v>0</v>
      </c>
      <c r="HA522" s="238">
        <f t="shared" si="1316"/>
        <v>0</v>
      </c>
      <c r="HB522" s="238">
        <f t="shared" si="1317"/>
        <v>0</v>
      </c>
      <c r="HC522" s="238">
        <f t="shared" si="1318"/>
        <v>0</v>
      </c>
      <c r="HD522" s="238">
        <f t="shared" si="1319"/>
        <v>0</v>
      </c>
      <c r="HE522" s="238">
        <f t="shared" si="1320"/>
        <v>0</v>
      </c>
      <c r="HF522" s="238">
        <f t="shared" si="1321"/>
        <v>0</v>
      </c>
      <c r="HG522" s="238">
        <f t="shared" si="1322"/>
        <v>0</v>
      </c>
      <c r="HH522" s="238">
        <f t="shared" si="1323"/>
        <v>0</v>
      </c>
      <c r="HI522" s="238">
        <f t="shared" si="1324"/>
        <v>0</v>
      </c>
      <c r="HJ522" s="238">
        <f t="shared" si="1325"/>
        <v>0</v>
      </c>
      <c r="HK522" s="238">
        <f t="shared" si="1326"/>
        <v>0</v>
      </c>
      <c r="HL522" s="238">
        <f t="shared" si="1327"/>
        <v>0</v>
      </c>
      <c r="HM522" s="238">
        <f t="shared" si="1328"/>
        <v>0</v>
      </c>
      <c r="HN522" s="238">
        <f t="shared" si="1329"/>
        <v>0</v>
      </c>
      <c r="HO522" s="238">
        <f t="shared" si="1330"/>
        <v>0</v>
      </c>
      <c r="HP522" s="238">
        <f t="shared" si="1331"/>
        <v>0</v>
      </c>
      <c r="HQ522" s="238">
        <f t="shared" si="1332"/>
        <v>0</v>
      </c>
      <c r="HR522" s="238">
        <f t="shared" si="1333"/>
        <v>0</v>
      </c>
      <c r="HS522" s="238">
        <f t="shared" si="1334"/>
        <v>0</v>
      </c>
      <c r="HT522" s="238">
        <f t="shared" si="1335"/>
        <v>0</v>
      </c>
      <c r="HU522" s="238">
        <f t="shared" si="1336"/>
        <v>0</v>
      </c>
      <c r="HV522" s="238">
        <f t="shared" si="1337"/>
        <v>0</v>
      </c>
      <c r="HW522" s="238">
        <f t="shared" si="1338"/>
        <v>0</v>
      </c>
      <c r="HX522" s="238">
        <f t="shared" si="1339"/>
        <v>0</v>
      </c>
      <c r="HY522" s="238">
        <f t="shared" si="1340"/>
        <v>0</v>
      </c>
      <c r="HZ522" s="238">
        <f t="shared" si="1341"/>
        <v>0</v>
      </c>
      <c r="IA522" s="238">
        <f t="shared" si="1342"/>
        <v>0</v>
      </c>
      <c r="IB522" s="238">
        <f t="shared" si="1343"/>
        <v>0</v>
      </c>
      <c r="IC522" s="238">
        <f t="shared" si="1344"/>
        <v>0</v>
      </c>
      <c r="ID522" s="238">
        <f t="shared" si="1345"/>
        <v>0</v>
      </c>
      <c r="IE522" s="238">
        <f t="shared" si="1346"/>
        <v>0</v>
      </c>
      <c r="IF522" s="238">
        <f t="shared" si="1347"/>
        <v>0</v>
      </c>
      <c r="IG522" s="238">
        <f t="shared" si="1348"/>
        <v>0</v>
      </c>
      <c r="IH522" s="238">
        <f t="shared" si="1349"/>
        <v>0</v>
      </c>
      <c r="II522" s="238">
        <f t="shared" si="1350"/>
        <v>0</v>
      </c>
      <c r="IJ522" s="238">
        <f t="shared" si="1351"/>
        <v>0</v>
      </c>
      <c r="IK522" s="238">
        <f t="shared" si="1352"/>
        <v>0</v>
      </c>
      <c r="IL522" s="238">
        <f t="shared" si="1353"/>
        <v>0</v>
      </c>
      <c r="IM522" s="238">
        <f t="shared" si="1354"/>
        <v>0</v>
      </c>
      <c r="IN522" s="238">
        <f t="shared" si="1355"/>
        <v>0</v>
      </c>
      <c r="IO522" s="238">
        <f t="shared" si="1356"/>
        <v>0</v>
      </c>
      <c r="IP522" s="238">
        <f t="shared" si="1357"/>
        <v>0</v>
      </c>
      <c r="IQ522" s="238">
        <f t="shared" si="1358"/>
        <v>0</v>
      </c>
      <c r="IR522" s="238">
        <f t="shared" si="1359"/>
        <v>0</v>
      </c>
      <c r="IS522" s="238">
        <f t="shared" si="1360"/>
        <v>0</v>
      </c>
      <c r="IT522" s="238">
        <f t="shared" si="1361"/>
        <v>0</v>
      </c>
      <c r="IU522" s="238">
        <f t="shared" si="1362"/>
        <v>0</v>
      </c>
      <c r="IV522" s="238">
        <f t="shared" si="1363"/>
        <v>0</v>
      </c>
      <c r="IW522" s="238">
        <f t="shared" si="1364"/>
        <v>0</v>
      </c>
      <c r="IX522" s="238">
        <f t="shared" si="1365"/>
        <v>0</v>
      </c>
      <c r="IY522" s="238">
        <f t="shared" si="1366"/>
        <v>0</v>
      </c>
      <c r="IZ522" s="238">
        <f t="shared" si="1367"/>
        <v>0</v>
      </c>
      <c r="JA522" s="238">
        <f t="shared" si="1368"/>
        <v>0</v>
      </c>
      <c r="JB522" s="238">
        <f t="shared" si="1369"/>
        <v>0</v>
      </c>
    </row>
    <row r="523" spans="2:262">
      <c r="B523" s="248">
        <v>162</v>
      </c>
      <c r="C523" s="247">
        <f t="shared" si="1370"/>
        <v>3.1640625000000024E-3</v>
      </c>
      <c r="D523" s="244">
        <f t="shared" ca="1" si="1113"/>
        <v>11.714196869714636</v>
      </c>
      <c r="E523" s="243">
        <f ca="1">FL361</f>
        <v>-0.28580313028536369</v>
      </c>
      <c r="F523" s="242">
        <v>162</v>
      </c>
      <c r="G523" s="238">
        <f t="shared" si="1114"/>
        <v>0</v>
      </c>
      <c r="H523" s="238">
        <f t="shared" si="1115"/>
        <v>0</v>
      </c>
      <c r="I523" s="238">
        <f t="shared" si="1116"/>
        <v>0</v>
      </c>
      <c r="J523" s="238">
        <f t="shared" si="1117"/>
        <v>0</v>
      </c>
      <c r="K523" s="238">
        <f t="shared" si="1118"/>
        <v>0</v>
      </c>
      <c r="L523" s="238">
        <f t="shared" si="1119"/>
        <v>0</v>
      </c>
      <c r="M523" s="238">
        <f t="shared" si="1120"/>
        <v>0</v>
      </c>
      <c r="N523" s="238">
        <f t="shared" si="1121"/>
        <v>0</v>
      </c>
      <c r="O523" s="238">
        <f t="shared" si="1122"/>
        <v>0</v>
      </c>
      <c r="P523" s="238">
        <f t="shared" si="1123"/>
        <v>0</v>
      </c>
      <c r="Q523" s="238">
        <f t="shared" si="1124"/>
        <v>0</v>
      </c>
      <c r="R523" s="238">
        <f t="shared" si="1125"/>
        <v>0</v>
      </c>
      <c r="S523" s="238">
        <f t="shared" si="1126"/>
        <v>0</v>
      </c>
      <c r="T523" s="238">
        <f t="shared" si="1127"/>
        <v>0</v>
      </c>
      <c r="U523" s="239">
        <f t="shared" si="1128"/>
        <v>0</v>
      </c>
      <c r="V523" s="238">
        <f t="shared" si="1129"/>
        <v>0</v>
      </c>
      <c r="W523" s="238">
        <f t="shared" si="1130"/>
        <v>0</v>
      </c>
      <c r="X523" s="238">
        <f t="shared" si="1131"/>
        <v>0</v>
      </c>
      <c r="Y523" s="238">
        <f t="shared" si="1132"/>
        <v>0</v>
      </c>
      <c r="Z523" s="238">
        <f t="shared" si="1133"/>
        <v>0</v>
      </c>
      <c r="AA523" s="238">
        <f t="shared" si="1134"/>
        <v>0</v>
      </c>
      <c r="AB523" s="238">
        <f t="shared" si="1135"/>
        <v>0</v>
      </c>
      <c r="AC523" s="238">
        <f t="shared" si="1136"/>
        <v>0</v>
      </c>
      <c r="AD523" s="238">
        <f t="shared" si="1137"/>
        <v>0</v>
      </c>
      <c r="AE523" s="238">
        <f t="shared" si="1138"/>
        <v>0</v>
      </c>
      <c r="AF523" s="238">
        <f t="shared" si="1139"/>
        <v>0</v>
      </c>
      <c r="AG523" s="238">
        <f t="shared" si="1140"/>
        <v>0</v>
      </c>
      <c r="AH523" s="238">
        <f t="shared" si="1141"/>
        <v>0</v>
      </c>
      <c r="AI523" s="238">
        <f t="shared" si="1142"/>
        <v>0</v>
      </c>
      <c r="AJ523" s="238">
        <f t="shared" si="1143"/>
        <v>0</v>
      </c>
      <c r="AK523" s="238">
        <f t="shared" si="1144"/>
        <v>0</v>
      </c>
      <c r="AL523" s="238">
        <f t="shared" si="1145"/>
        <v>0</v>
      </c>
      <c r="AM523" s="238">
        <f t="shared" si="1146"/>
        <v>0</v>
      </c>
      <c r="AN523" s="238">
        <f t="shared" si="1147"/>
        <v>0</v>
      </c>
      <c r="AO523" s="238">
        <f t="shared" si="1148"/>
        <v>0</v>
      </c>
      <c r="AP523" s="238">
        <f t="shared" si="1149"/>
        <v>0</v>
      </c>
      <c r="AQ523" s="238">
        <f t="shared" si="1150"/>
        <v>0</v>
      </c>
      <c r="AR523" s="238">
        <f t="shared" si="1151"/>
        <v>0</v>
      </c>
      <c r="AS523" s="238">
        <f t="shared" si="1152"/>
        <v>0</v>
      </c>
      <c r="AT523" s="238">
        <f t="shared" si="1153"/>
        <v>0</v>
      </c>
      <c r="AU523" s="238">
        <f t="shared" si="1154"/>
        <v>0</v>
      </c>
      <c r="AV523" s="238">
        <f t="shared" si="1155"/>
        <v>0</v>
      </c>
      <c r="AW523" s="238">
        <f t="shared" si="1156"/>
        <v>0</v>
      </c>
      <c r="AX523" s="238">
        <f t="shared" si="1157"/>
        <v>0</v>
      </c>
      <c r="AY523" s="238">
        <f t="shared" si="1158"/>
        <v>0</v>
      </c>
      <c r="AZ523" s="238">
        <f t="shared" si="1159"/>
        <v>0</v>
      </c>
      <c r="BA523" s="238">
        <f t="shared" si="1160"/>
        <v>0</v>
      </c>
      <c r="BB523" s="238">
        <f t="shared" si="1161"/>
        <v>0</v>
      </c>
      <c r="BC523" s="238">
        <f t="shared" si="1162"/>
        <v>0</v>
      </c>
      <c r="BD523" s="238">
        <f t="shared" si="1163"/>
        <v>0</v>
      </c>
      <c r="BE523" s="238">
        <f t="shared" si="1164"/>
        <v>0</v>
      </c>
      <c r="BF523" s="238">
        <f t="shared" si="1165"/>
        <v>0</v>
      </c>
      <c r="BG523" s="238">
        <f t="shared" si="1166"/>
        <v>0</v>
      </c>
      <c r="BH523" s="238">
        <f t="shared" si="1167"/>
        <v>0</v>
      </c>
      <c r="BI523" s="238">
        <f t="shared" si="1168"/>
        <v>0</v>
      </c>
      <c r="BJ523" s="238">
        <f t="shared" si="1169"/>
        <v>0</v>
      </c>
      <c r="BK523" s="238">
        <f t="shared" si="1170"/>
        <v>0</v>
      </c>
      <c r="BL523" s="238">
        <f t="shared" si="1171"/>
        <v>0</v>
      </c>
      <c r="BM523" s="238">
        <f t="shared" si="1172"/>
        <v>0</v>
      </c>
      <c r="BN523" s="238">
        <f t="shared" si="1173"/>
        <v>0</v>
      </c>
      <c r="BO523" s="238">
        <f t="shared" si="1174"/>
        <v>0</v>
      </c>
      <c r="BP523" s="238">
        <f t="shared" si="1175"/>
        <v>0</v>
      </c>
      <c r="BQ523" s="238">
        <f t="shared" si="1176"/>
        <v>0</v>
      </c>
      <c r="BR523" s="238">
        <f t="shared" si="1177"/>
        <v>0</v>
      </c>
      <c r="BS523" s="238">
        <f t="shared" si="1178"/>
        <v>0</v>
      </c>
      <c r="BT523" s="238">
        <f t="shared" si="1179"/>
        <v>0</v>
      </c>
      <c r="BU523" s="238">
        <f t="shared" si="1180"/>
        <v>0</v>
      </c>
      <c r="BV523" s="238">
        <f t="shared" si="1181"/>
        <v>0</v>
      </c>
      <c r="BW523" s="238">
        <f t="shared" si="1182"/>
        <v>0</v>
      </c>
      <c r="BX523" s="238">
        <f t="shared" si="1183"/>
        <v>0</v>
      </c>
      <c r="BY523" s="238">
        <f t="shared" si="1184"/>
        <v>0</v>
      </c>
      <c r="BZ523" s="238">
        <f t="shared" si="1185"/>
        <v>0</v>
      </c>
      <c r="CA523" s="238">
        <f t="shared" si="1186"/>
        <v>0</v>
      </c>
      <c r="CB523" s="238">
        <f t="shared" si="1187"/>
        <v>0</v>
      </c>
      <c r="CC523" s="238">
        <f t="shared" si="1188"/>
        <v>0</v>
      </c>
      <c r="CD523" s="238">
        <f t="shared" si="1189"/>
        <v>0</v>
      </c>
      <c r="CE523" s="238">
        <f t="shared" si="1190"/>
        <v>0</v>
      </c>
      <c r="CF523" s="238">
        <f t="shared" si="1191"/>
        <v>0</v>
      </c>
      <c r="CG523" s="238">
        <f t="shared" si="1192"/>
        <v>0</v>
      </c>
      <c r="CH523" s="238">
        <f t="shared" si="1193"/>
        <v>0</v>
      </c>
      <c r="CI523" s="238">
        <f t="shared" si="1194"/>
        <v>0</v>
      </c>
      <c r="CJ523" s="238">
        <f t="shared" si="1195"/>
        <v>0</v>
      </c>
      <c r="CK523" s="238">
        <f t="shared" si="1196"/>
        <v>0</v>
      </c>
      <c r="CL523" s="238">
        <f t="shared" si="1197"/>
        <v>0</v>
      </c>
      <c r="CM523" s="238">
        <f t="shared" si="1198"/>
        <v>0</v>
      </c>
      <c r="CN523" s="238">
        <f t="shared" si="1199"/>
        <v>0</v>
      </c>
      <c r="CO523" s="238">
        <f t="shared" si="1200"/>
        <v>0</v>
      </c>
      <c r="CP523" s="238">
        <f t="shared" si="1201"/>
        <v>0</v>
      </c>
      <c r="CQ523" s="238">
        <f t="shared" si="1202"/>
        <v>0</v>
      </c>
      <c r="CR523" s="238">
        <f t="shared" si="1203"/>
        <v>0</v>
      </c>
      <c r="CS523" s="238">
        <f t="shared" si="1204"/>
        <v>0</v>
      </c>
      <c r="CT523" s="238">
        <f t="shared" si="1205"/>
        <v>0</v>
      </c>
      <c r="CU523" s="238">
        <f t="shared" si="1206"/>
        <v>0</v>
      </c>
      <c r="CV523" s="238">
        <f t="shared" si="1207"/>
        <v>0</v>
      </c>
      <c r="CW523" s="238">
        <f t="shared" si="1208"/>
        <v>0</v>
      </c>
      <c r="CX523" s="238">
        <f t="shared" si="1209"/>
        <v>0</v>
      </c>
      <c r="CY523" s="238">
        <f t="shared" si="1210"/>
        <v>0</v>
      </c>
      <c r="CZ523" s="238">
        <f t="shared" si="1211"/>
        <v>0</v>
      </c>
      <c r="DA523" s="238">
        <f t="shared" si="1212"/>
        <v>0</v>
      </c>
      <c r="DB523" s="238">
        <f t="shared" si="1213"/>
        <v>0</v>
      </c>
      <c r="DC523" s="238">
        <f t="shared" si="1214"/>
        <v>0</v>
      </c>
      <c r="DD523" s="238">
        <f t="shared" si="1215"/>
        <v>0</v>
      </c>
      <c r="DE523" s="238">
        <f t="shared" si="1216"/>
        <v>0</v>
      </c>
      <c r="DF523" s="238">
        <f t="shared" si="1217"/>
        <v>0</v>
      </c>
      <c r="DG523" s="238">
        <f t="shared" si="1218"/>
        <v>0</v>
      </c>
      <c r="DH523" s="238">
        <f t="shared" si="1219"/>
        <v>0</v>
      </c>
      <c r="DI523" s="238">
        <f t="shared" si="1220"/>
        <v>0</v>
      </c>
      <c r="DJ523" s="238">
        <f t="shared" si="1221"/>
        <v>0</v>
      </c>
      <c r="DK523" s="238">
        <f t="shared" si="1222"/>
        <v>0</v>
      </c>
      <c r="DL523" s="238">
        <f t="shared" si="1223"/>
        <v>0</v>
      </c>
      <c r="DM523" s="238">
        <f t="shared" si="1224"/>
        <v>0</v>
      </c>
      <c r="DN523" s="238">
        <f t="shared" si="1225"/>
        <v>0</v>
      </c>
      <c r="DO523" s="238">
        <f t="shared" si="1226"/>
        <v>0</v>
      </c>
      <c r="DP523" s="238">
        <f t="shared" si="1227"/>
        <v>0</v>
      </c>
      <c r="DQ523" s="238">
        <f t="shared" si="1228"/>
        <v>0</v>
      </c>
      <c r="DR523" s="238">
        <f t="shared" si="1229"/>
        <v>0</v>
      </c>
      <c r="DS523" s="238">
        <f t="shared" si="1230"/>
        <v>0</v>
      </c>
      <c r="DT523" s="238">
        <f t="shared" si="1231"/>
        <v>0</v>
      </c>
      <c r="DU523" s="238">
        <f t="shared" si="1232"/>
        <v>0</v>
      </c>
      <c r="DV523" s="238">
        <f t="shared" si="1233"/>
        <v>0</v>
      </c>
      <c r="DW523" s="238">
        <f t="shared" si="1234"/>
        <v>0</v>
      </c>
      <c r="DX523" s="238">
        <f t="shared" si="1235"/>
        <v>0</v>
      </c>
      <c r="DY523" s="238">
        <f t="shared" si="1236"/>
        <v>0</v>
      </c>
      <c r="DZ523" s="238">
        <f t="shared" si="1237"/>
        <v>0</v>
      </c>
      <c r="EA523" s="238">
        <f t="shared" si="1238"/>
        <v>0</v>
      </c>
      <c r="EB523" s="238">
        <f t="shared" si="1239"/>
        <v>0</v>
      </c>
      <c r="EC523" s="238">
        <f t="shared" si="1240"/>
        <v>0</v>
      </c>
      <c r="ED523" s="238">
        <f t="shared" si="1241"/>
        <v>0</v>
      </c>
      <c r="EE523" s="238">
        <f t="shared" si="1242"/>
        <v>0</v>
      </c>
      <c r="EF523" s="238">
        <f t="shared" si="1243"/>
        <v>0</v>
      </c>
      <c r="EG523" s="238">
        <f t="shared" si="1244"/>
        <v>0</v>
      </c>
      <c r="EH523" s="238">
        <f t="shared" si="1245"/>
        <v>0</v>
      </c>
      <c r="EI523" s="238">
        <f t="shared" si="1246"/>
        <v>0</v>
      </c>
      <c r="EJ523" s="238">
        <f t="shared" si="1247"/>
        <v>0</v>
      </c>
      <c r="EK523" s="238">
        <f t="shared" si="1248"/>
        <v>0</v>
      </c>
      <c r="EL523" s="238">
        <f t="shared" si="1249"/>
        <v>0</v>
      </c>
      <c r="EM523" s="238">
        <f t="shared" si="1250"/>
        <v>0</v>
      </c>
      <c r="EN523" s="238">
        <f t="shared" si="1251"/>
        <v>0</v>
      </c>
      <c r="EO523" s="238">
        <f t="shared" si="1252"/>
        <v>0</v>
      </c>
      <c r="EP523" s="238">
        <f t="shared" si="1253"/>
        <v>0</v>
      </c>
      <c r="EQ523" s="238">
        <f t="shared" si="1254"/>
        <v>0</v>
      </c>
      <c r="ER523" s="238">
        <f t="shared" si="1255"/>
        <v>0</v>
      </c>
      <c r="ES523" s="238">
        <f t="shared" si="1256"/>
        <v>0</v>
      </c>
      <c r="ET523" s="238">
        <f t="shared" si="1257"/>
        <v>0</v>
      </c>
      <c r="EU523" s="238">
        <f t="shared" si="1258"/>
        <v>0</v>
      </c>
      <c r="EV523" s="238">
        <f t="shared" si="1259"/>
        <v>0</v>
      </c>
      <c r="EW523" s="238">
        <f t="shared" si="1260"/>
        <v>0</v>
      </c>
      <c r="EX523" s="238">
        <f t="shared" si="1261"/>
        <v>0</v>
      </c>
      <c r="EY523" s="238">
        <f t="shared" si="1262"/>
        <v>0</v>
      </c>
      <c r="EZ523" s="238">
        <f t="shared" si="1263"/>
        <v>0</v>
      </c>
      <c r="FA523" s="238">
        <f t="shared" si="1264"/>
        <v>0</v>
      </c>
      <c r="FB523" s="238">
        <f t="shared" si="1265"/>
        <v>0</v>
      </c>
      <c r="FC523" s="238">
        <f t="shared" si="1266"/>
        <v>0</v>
      </c>
      <c r="FD523" s="238">
        <f t="shared" si="1267"/>
        <v>0</v>
      </c>
      <c r="FE523" s="238">
        <f t="shared" si="1268"/>
        <v>0</v>
      </c>
      <c r="FF523" s="238">
        <f t="shared" si="1269"/>
        <v>0</v>
      </c>
      <c r="FG523" s="238">
        <f t="shared" si="1270"/>
        <v>0</v>
      </c>
      <c r="FH523" s="238">
        <f t="shared" si="1271"/>
        <v>0</v>
      </c>
      <c r="FI523" s="238">
        <f t="shared" si="1272"/>
        <v>0</v>
      </c>
      <c r="FJ523" s="238">
        <f t="shared" si="1273"/>
        <v>0</v>
      </c>
      <c r="FK523" s="238">
        <f t="shared" si="1274"/>
        <v>0</v>
      </c>
      <c r="FL523" s="238">
        <f t="shared" si="1275"/>
        <v>0</v>
      </c>
      <c r="FM523" s="238">
        <f t="shared" si="1276"/>
        <v>0</v>
      </c>
      <c r="FN523" s="238">
        <f t="shared" si="1277"/>
        <v>0</v>
      </c>
      <c r="FO523" s="238">
        <f t="shared" si="1278"/>
        <v>0</v>
      </c>
      <c r="FP523" s="238">
        <f t="shared" si="1279"/>
        <v>0</v>
      </c>
      <c r="FQ523" s="238">
        <f t="shared" si="1280"/>
        <v>0</v>
      </c>
      <c r="FR523" s="238">
        <f t="shared" si="1281"/>
        <v>0</v>
      </c>
      <c r="FS523" s="238">
        <f t="shared" si="1282"/>
        <v>0</v>
      </c>
      <c r="FT523" s="238">
        <f t="shared" si="1283"/>
        <v>0</v>
      </c>
      <c r="FU523" s="238">
        <f t="shared" si="1284"/>
        <v>0</v>
      </c>
      <c r="FV523" s="238">
        <f t="shared" si="1285"/>
        <v>0</v>
      </c>
      <c r="FW523" s="238">
        <f t="shared" si="1286"/>
        <v>0</v>
      </c>
      <c r="FX523" s="238">
        <f t="shared" si="1287"/>
        <v>0</v>
      </c>
      <c r="FY523" s="238">
        <f t="shared" si="1288"/>
        <v>0</v>
      </c>
      <c r="FZ523" s="238">
        <f t="shared" si="1289"/>
        <v>0</v>
      </c>
      <c r="GA523" s="238">
        <f t="shared" si="1290"/>
        <v>0</v>
      </c>
      <c r="GB523" s="238">
        <f t="shared" si="1291"/>
        <v>0</v>
      </c>
      <c r="GC523" s="238">
        <f t="shared" si="1292"/>
        <v>0</v>
      </c>
      <c r="GD523" s="238">
        <f t="shared" si="1293"/>
        <v>0</v>
      </c>
      <c r="GE523" s="238">
        <f t="shared" si="1294"/>
        <v>0</v>
      </c>
      <c r="GF523" s="238">
        <f t="shared" si="1295"/>
        <v>0</v>
      </c>
      <c r="GG523" s="238">
        <f t="shared" si="1296"/>
        <v>0</v>
      </c>
      <c r="GH523" s="238">
        <f t="shared" si="1297"/>
        <v>0</v>
      </c>
      <c r="GI523" s="238">
        <f t="shared" si="1298"/>
        <v>0</v>
      </c>
      <c r="GJ523" s="238">
        <f t="shared" si="1299"/>
        <v>0</v>
      </c>
      <c r="GK523" s="238">
        <f t="shared" si="1300"/>
        <v>0</v>
      </c>
      <c r="GL523" s="238">
        <f t="shared" si="1301"/>
        <v>0</v>
      </c>
      <c r="GM523" s="238">
        <f t="shared" si="1302"/>
        <v>0</v>
      </c>
      <c r="GN523" s="238">
        <f t="shared" si="1303"/>
        <v>0</v>
      </c>
      <c r="GO523" s="238">
        <f t="shared" si="1304"/>
        <v>0</v>
      </c>
      <c r="GP523" s="238">
        <f t="shared" si="1305"/>
        <v>0</v>
      </c>
      <c r="GQ523" s="238">
        <f t="shared" si="1306"/>
        <v>0</v>
      </c>
      <c r="GR523" s="238">
        <f t="shared" si="1307"/>
        <v>0</v>
      </c>
      <c r="GS523" s="238">
        <f t="shared" si="1308"/>
        <v>0</v>
      </c>
      <c r="GT523" s="238">
        <f t="shared" si="1309"/>
        <v>0</v>
      </c>
      <c r="GU523" s="238">
        <f t="shared" si="1310"/>
        <v>0</v>
      </c>
      <c r="GV523" s="238">
        <f t="shared" si="1311"/>
        <v>0</v>
      </c>
      <c r="GW523" s="238">
        <f t="shared" si="1312"/>
        <v>0</v>
      </c>
      <c r="GX523" s="238">
        <f t="shared" si="1313"/>
        <v>0</v>
      </c>
      <c r="GY523" s="238">
        <f t="shared" si="1314"/>
        <v>0</v>
      </c>
      <c r="GZ523" s="238">
        <f t="shared" si="1315"/>
        <v>0</v>
      </c>
      <c r="HA523" s="238">
        <f t="shared" si="1316"/>
        <v>0</v>
      </c>
      <c r="HB523" s="238">
        <f t="shared" si="1317"/>
        <v>0</v>
      </c>
      <c r="HC523" s="238">
        <f t="shared" si="1318"/>
        <v>0</v>
      </c>
      <c r="HD523" s="238">
        <f t="shared" si="1319"/>
        <v>0</v>
      </c>
      <c r="HE523" s="238">
        <f t="shared" si="1320"/>
        <v>0</v>
      </c>
      <c r="HF523" s="238">
        <f t="shared" si="1321"/>
        <v>0</v>
      </c>
      <c r="HG523" s="238">
        <f t="shared" si="1322"/>
        <v>0</v>
      </c>
      <c r="HH523" s="238">
        <f t="shared" si="1323"/>
        <v>0</v>
      </c>
      <c r="HI523" s="238">
        <f t="shared" si="1324"/>
        <v>0</v>
      </c>
      <c r="HJ523" s="238">
        <f t="shared" si="1325"/>
        <v>0</v>
      </c>
      <c r="HK523" s="238">
        <f t="shared" si="1326"/>
        <v>0</v>
      </c>
      <c r="HL523" s="238">
        <f t="shared" si="1327"/>
        <v>0</v>
      </c>
      <c r="HM523" s="238">
        <f t="shared" si="1328"/>
        <v>0</v>
      </c>
      <c r="HN523" s="238">
        <f t="shared" si="1329"/>
        <v>0</v>
      </c>
      <c r="HO523" s="238">
        <f t="shared" si="1330"/>
        <v>0</v>
      </c>
      <c r="HP523" s="238">
        <f t="shared" si="1331"/>
        <v>0</v>
      </c>
      <c r="HQ523" s="238">
        <f t="shared" si="1332"/>
        <v>0</v>
      </c>
      <c r="HR523" s="238">
        <f t="shared" si="1333"/>
        <v>0</v>
      </c>
      <c r="HS523" s="238">
        <f t="shared" si="1334"/>
        <v>0</v>
      </c>
      <c r="HT523" s="238">
        <f t="shared" si="1335"/>
        <v>0</v>
      </c>
      <c r="HU523" s="238">
        <f t="shared" si="1336"/>
        <v>0</v>
      </c>
      <c r="HV523" s="238">
        <f t="shared" si="1337"/>
        <v>0</v>
      </c>
      <c r="HW523" s="238">
        <f t="shared" si="1338"/>
        <v>0</v>
      </c>
      <c r="HX523" s="238">
        <f t="shared" si="1339"/>
        <v>0</v>
      </c>
      <c r="HY523" s="238">
        <f t="shared" si="1340"/>
        <v>0</v>
      </c>
      <c r="HZ523" s="238">
        <f t="shared" si="1341"/>
        <v>0</v>
      </c>
      <c r="IA523" s="238">
        <f t="shared" si="1342"/>
        <v>0</v>
      </c>
      <c r="IB523" s="238">
        <f t="shared" si="1343"/>
        <v>0</v>
      </c>
      <c r="IC523" s="238">
        <f t="shared" si="1344"/>
        <v>0</v>
      </c>
      <c r="ID523" s="238">
        <f t="shared" si="1345"/>
        <v>0</v>
      </c>
      <c r="IE523" s="238">
        <f t="shared" si="1346"/>
        <v>0</v>
      </c>
      <c r="IF523" s="238">
        <f t="shared" si="1347"/>
        <v>0</v>
      </c>
      <c r="IG523" s="238">
        <f t="shared" si="1348"/>
        <v>0</v>
      </c>
      <c r="IH523" s="238">
        <f t="shared" si="1349"/>
        <v>0</v>
      </c>
      <c r="II523" s="238">
        <f t="shared" si="1350"/>
        <v>0</v>
      </c>
      <c r="IJ523" s="238">
        <f t="shared" si="1351"/>
        <v>0</v>
      </c>
      <c r="IK523" s="238">
        <f t="shared" si="1352"/>
        <v>0</v>
      </c>
      <c r="IL523" s="238">
        <f t="shared" si="1353"/>
        <v>0</v>
      </c>
      <c r="IM523" s="238">
        <f t="shared" si="1354"/>
        <v>0</v>
      </c>
      <c r="IN523" s="238">
        <f t="shared" si="1355"/>
        <v>0</v>
      </c>
      <c r="IO523" s="238">
        <f t="shared" si="1356"/>
        <v>0</v>
      </c>
      <c r="IP523" s="238">
        <f t="shared" si="1357"/>
        <v>0</v>
      </c>
      <c r="IQ523" s="238">
        <f t="shared" si="1358"/>
        <v>0</v>
      </c>
      <c r="IR523" s="238">
        <f t="shared" si="1359"/>
        <v>0</v>
      </c>
      <c r="IS523" s="238">
        <f t="shared" si="1360"/>
        <v>0</v>
      </c>
      <c r="IT523" s="238">
        <f t="shared" si="1361"/>
        <v>0</v>
      </c>
      <c r="IU523" s="238">
        <f t="shared" si="1362"/>
        <v>0</v>
      </c>
      <c r="IV523" s="238">
        <f t="shared" si="1363"/>
        <v>0</v>
      </c>
      <c r="IW523" s="238">
        <f t="shared" si="1364"/>
        <v>0</v>
      </c>
      <c r="IX523" s="238">
        <f t="shared" si="1365"/>
        <v>0</v>
      </c>
      <c r="IY523" s="238">
        <f t="shared" si="1366"/>
        <v>0</v>
      </c>
      <c r="IZ523" s="238">
        <f t="shared" si="1367"/>
        <v>0</v>
      </c>
      <c r="JA523" s="238">
        <f t="shared" si="1368"/>
        <v>0</v>
      </c>
      <c r="JB523" s="238">
        <f t="shared" si="1369"/>
        <v>0</v>
      </c>
    </row>
    <row r="524" spans="2:262">
      <c r="B524" s="248">
        <v>163</v>
      </c>
      <c r="C524" s="247">
        <f t="shared" si="1370"/>
        <v>3.1835937500000024E-3</v>
      </c>
      <c r="D524" s="244">
        <f t="shared" ca="1" si="1113"/>
        <v>11.720533881526173</v>
      </c>
      <c r="E524" s="243">
        <f ca="1">FM361</f>
        <v>-0.27946611847382763</v>
      </c>
      <c r="F524" s="242">
        <v>163</v>
      </c>
      <c r="G524" s="238">
        <f t="shared" si="1114"/>
        <v>0</v>
      </c>
      <c r="H524" s="238">
        <f t="shared" si="1115"/>
        <v>0</v>
      </c>
      <c r="I524" s="238">
        <f t="shared" si="1116"/>
        <v>0</v>
      </c>
      <c r="J524" s="238">
        <f t="shared" si="1117"/>
        <v>0</v>
      </c>
      <c r="K524" s="238">
        <f t="shared" si="1118"/>
        <v>0</v>
      </c>
      <c r="L524" s="238">
        <f t="shared" si="1119"/>
        <v>0</v>
      </c>
      <c r="M524" s="238">
        <f t="shared" si="1120"/>
        <v>0</v>
      </c>
      <c r="N524" s="238">
        <f t="shared" si="1121"/>
        <v>0</v>
      </c>
      <c r="O524" s="238">
        <f t="shared" si="1122"/>
        <v>0</v>
      </c>
      <c r="P524" s="238">
        <f t="shared" si="1123"/>
        <v>0</v>
      </c>
      <c r="Q524" s="238">
        <f t="shared" si="1124"/>
        <v>0</v>
      </c>
      <c r="R524" s="238">
        <f t="shared" si="1125"/>
        <v>0</v>
      </c>
      <c r="S524" s="238">
        <f t="shared" si="1126"/>
        <v>0</v>
      </c>
      <c r="T524" s="238">
        <f t="shared" si="1127"/>
        <v>0</v>
      </c>
      <c r="U524" s="239">
        <f t="shared" si="1128"/>
        <v>0</v>
      </c>
      <c r="V524" s="238">
        <f t="shared" si="1129"/>
        <v>0</v>
      </c>
      <c r="W524" s="238">
        <f t="shared" si="1130"/>
        <v>0</v>
      </c>
      <c r="X524" s="238">
        <f t="shared" si="1131"/>
        <v>0</v>
      </c>
      <c r="Y524" s="238">
        <f t="shared" si="1132"/>
        <v>0</v>
      </c>
      <c r="Z524" s="238">
        <f t="shared" si="1133"/>
        <v>0</v>
      </c>
      <c r="AA524" s="238">
        <f t="shared" si="1134"/>
        <v>0</v>
      </c>
      <c r="AB524" s="238">
        <f t="shared" si="1135"/>
        <v>0</v>
      </c>
      <c r="AC524" s="238">
        <f t="shared" si="1136"/>
        <v>0</v>
      </c>
      <c r="AD524" s="238">
        <f t="shared" si="1137"/>
        <v>0</v>
      </c>
      <c r="AE524" s="238">
        <f t="shared" si="1138"/>
        <v>0</v>
      </c>
      <c r="AF524" s="238">
        <f t="shared" si="1139"/>
        <v>0</v>
      </c>
      <c r="AG524" s="238">
        <f t="shared" si="1140"/>
        <v>0</v>
      </c>
      <c r="AH524" s="238">
        <f t="shared" si="1141"/>
        <v>0</v>
      </c>
      <c r="AI524" s="238">
        <f t="shared" si="1142"/>
        <v>0</v>
      </c>
      <c r="AJ524" s="238">
        <f t="shared" si="1143"/>
        <v>0</v>
      </c>
      <c r="AK524" s="238">
        <f t="shared" si="1144"/>
        <v>0</v>
      </c>
      <c r="AL524" s="238">
        <f t="shared" si="1145"/>
        <v>0</v>
      </c>
      <c r="AM524" s="238">
        <f t="shared" si="1146"/>
        <v>0</v>
      </c>
      <c r="AN524" s="238">
        <f t="shared" si="1147"/>
        <v>0</v>
      </c>
      <c r="AO524" s="238">
        <f t="shared" si="1148"/>
        <v>0</v>
      </c>
      <c r="AP524" s="238">
        <f t="shared" si="1149"/>
        <v>0</v>
      </c>
      <c r="AQ524" s="238">
        <f t="shared" si="1150"/>
        <v>0</v>
      </c>
      <c r="AR524" s="238">
        <f t="shared" si="1151"/>
        <v>0</v>
      </c>
      <c r="AS524" s="238">
        <f t="shared" si="1152"/>
        <v>0</v>
      </c>
      <c r="AT524" s="238">
        <f t="shared" si="1153"/>
        <v>0</v>
      </c>
      <c r="AU524" s="238">
        <f t="shared" si="1154"/>
        <v>0</v>
      </c>
      <c r="AV524" s="238">
        <f t="shared" si="1155"/>
        <v>0</v>
      </c>
      <c r="AW524" s="238">
        <f t="shared" si="1156"/>
        <v>0</v>
      </c>
      <c r="AX524" s="238">
        <f t="shared" si="1157"/>
        <v>0</v>
      </c>
      <c r="AY524" s="238">
        <f t="shared" si="1158"/>
        <v>0</v>
      </c>
      <c r="AZ524" s="238">
        <f t="shared" si="1159"/>
        <v>0</v>
      </c>
      <c r="BA524" s="238">
        <f t="shared" si="1160"/>
        <v>0</v>
      </c>
      <c r="BB524" s="238">
        <f t="shared" si="1161"/>
        <v>0</v>
      </c>
      <c r="BC524" s="238">
        <f t="shared" si="1162"/>
        <v>0</v>
      </c>
      <c r="BD524" s="238">
        <f t="shared" si="1163"/>
        <v>0</v>
      </c>
      <c r="BE524" s="238">
        <f t="shared" si="1164"/>
        <v>0</v>
      </c>
      <c r="BF524" s="238">
        <f t="shared" si="1165"/>
        <v>0</v>
      </c>
      <c r="BG524" s="238">
        <f t="shared" si="1166"/>
        <v>0</v>
      </c>
      <c r="BH524" s="238">
        <f t="shared" si="1167"/>
        <v>0</v>
      </c>
      <c r="BI524" s="238">
        <f t="shared" si="1168"/>
        <v>0</v>
      </c>
      <c r="BJ524" s="238">
        <f t="shared" si="1169"/>
        <v>0</v>
      </c>
      <c r="BK524" s="238">
        <f t="shared" si="1170"/>
        <v>0</v>
      </c>
      <c r="BL524" s="238">
        <f t="shared" si="1171"/>
        <v>0</v>
      </c>
      <c r="BM524" s="238">
        <f t="shared" si="1172"/>
        <v>0</v>
      </c>
      <c r="BN524" s="238">
        <f t="shared" si="1173"/>
        <v>0</v>
      </c>
      <c r="BO524" s="238">
        <f t="shared" si="1174"/>
        <v>0</v>
      </c>
      <c r="BP524" s="238">
        <f t="shared" si="1175"/>
        <v>0</v>
      </c>
      <c r="BQ524" s="238">
        <f t="shared" si="1176"/>
        <v>0</v>
      </c>
      <c r="BR524" s="238">
        <f t="shared" si="1177"/>
        <v>0</v>
      </c>
      <c r="BS524" s="238">
        <f t="shared" si="1178"/>
        <v>0</v>
      </c>
      <c r="BT524" s="238">
        <f t="shared" si="1179"/>
        <v>0</v>
      </c>
      <c r="BU524" s="238">
        <f t="shared" si="1180"/>
        <v>0</v>
      </c>
      <c r="BV524" s="238">
        <f t="shared" si="1181"/>
        <v>0</v>
      </c>
      <c r="BW524" s="238">
        <f t="shared" si="1182"/>
        <v>0</v>
      </c>
      <c r="BX524" s="238">
        <f t="shared" si="1183"/>
        <v>0</v>
      </c>
      <c r="BY524" s="238">
        <f t="shared" si="1184"/>
        <v>0</v>
      </c>
      <c r="BZ524" s="238">
        <f t="shared" si="1185"/>
        <v>0</v>
      </c>
      <c r="CA524" s="238">
        <f t="shared" si="1186"/>
        <v>0</v>
      </c>
      <c r="CB524" s="238">
        <f t="shared" si="1187"/>
        <v>0</v>
      </c>
      <c r="CC524" s="238">
        <f t="shared" si="1188"/>
        <v>0</v>
      </c>
      <c r="CD524" s="238">
        <f t="shared" si="1189"/>
        <v>0</v>
      </c>
      <c r="CE524" s="238">
        <f t="shared" si="1190"/>
        <v>0</v>
      </c>
      <c r="CF524" s="238">
        <f t="shared" si="1191"/>
        <v>0</v>
      </c>
      <c r="CG524" s="238">
        <f t="shared" si="1192"/>
        <v>0</v>
      </c>
      <c r="CH524" s="238">
        <f t="shared" si="1193"/>
        <v>0</v>
      </c>
      <c r="CI524" s="238">
        <f t="shared" si="1194"/>
        <v>0</v>
      </c>
      <c r="CJ524" s="238">
        <f t="shared" si="1195"/>
        <v>0</v>
      </c>
      <c r="CK524" s="238">
        <f t="shared" si="1196"/>
        <v>0</v>
      </c>
      <c r="CL524" s="238">
        <f t="shared" si="1197"/>
        <v>0</v>
      </c>
      <c r="CM524" s="238">
        <f t="shared" si="1198"/>
        <v>0</v>
      </c>
      <c r="CN524" s="238">
        <f t="shared" si="1199"/>
        <v>0</v>
      </c>
      <c r="CO524" s="238">
        <f t="shared" si="1200"/>
        <v>0</v>
      </c>
      <c r="CP524" s="238">
        <f t="shared" si="1201"/>
        <v>0</v>
      </c>
      <c r="CQ524" s="238">
        <f t="shared" si="1202"/>
        <v>0</v>
      </c>
      <c r="CR524" s="238">
        <f t="shared" si="1203"/>
        <v>0</v>
      </c>
      <c r="CS524" s="238">
        <f t="shared" si="1204"/>
        <v>0</v>
      </c>
      <c r="CT524" s="238">
        <f t="shared" si="1205"/>
        <v>0</v>
      </c>
      <c r="CU524" s="238">
        <f t="shared" si="1206"/>
        <v>0</v>
      </c>
      <c r="CV524" s="238">
        <f t="shared" si="1207"/>
        <v>0</v>
      </c>
      <c r="CW524" s="238">
        <f t="shared" si="1208"/>
        <v>0</v>
      </c>
      <c r="CX524" s="238">
        <f t="shared" si="1209"/>
        <v>0</v>
      </c>
      <c r="CY524" s="238">
        <f t="shared" si="1210"/>
        <v>0</v>
      </c>
      <c r="CZ524" s="238">
        <f t="shared" si="1211"/>
        <v>0</v>
      </c>
      <c r="DA524" s="238">
        <f t="shared" si="1212"/>
        <v>0</v>
      </c>
      <c r="DB524" s="238">
        <f t="shared" si="1213"/>
        <v>0</v>
      </c>
      <c r="DC524" s="238">
        <f t="shared" si="1214"/>
        <v>0</v>
      </c>
      <c r="DD524" s="238">
        <f t="shared" si="1215"/>
        <v>0</v>
      </c>
      <c r="DE524" s="238">
        <f t="shared" si="1216"/>
        <v>0</v>
      </c>
      <c r="DF524" s="238">
        <f t="shared" si="1217"/>
        <v>0</v>
      </c>
      <c r="DG524" s="238">
        <f t="shared" si="1218"/>
        <v>0</v>
      </c>
      <c r="DH524" s="238">
        <f t="shared" si="1219"/>
        <v>0</v>
      </c>
      <c r="DI524" s="238">
        <f t="shared" si="1220"/>
        <v>0</v>
      </c>
      <c r="DJ524" s="238">
        <f t="shared" si="1221"/>
        <v>0</v>
      </c>
      <c r="DK524" s="238">
        <f t="shared" si="1222"/>
        <v>0</v>
      </c>
      <c r="DL524" s="238">
        <f t="shared" si="1223"/>
        <v>0</v>
      </c>
      <c r="DM524" s="238">
        <f t="shared" si="1224"/>
        <v>0</v>
      </c>
      <c r="DN524" s="238">
        <f t="shared" si="1225"/>
        <v>0</v>
      </c>
      <c r="DO524" s="238">
        <f t="shared" si="1226"/>
        <v>0</v>
      </c>
      <c r="DP524" s="238">
        <f t="shared" si="1227"/>
        <v>0</v>
      </c>
      <c r="DQ524" s="238">
        <f t="shared" si="1228"/>
        <v>0</v>
      </c>
      <c r="DR524" s="238">
        <f t="shared" si="1229"/>
        <v>0</v>
      </c>
      <c r="DS524" s="238">
        <f t="shared" si="1230"/>
        <v>0</v>
      </c>
      <c r="DT524" s="238">
        <f t="shared" si="1231"/>
        <v>0</v>
      </c>
      <c r="DU524" s="238">
        <f t="shared" si="1232"/>
        <v>0</v>
      </c>
      <c r="DV524" s="238">
        <f t="shared" si="1233"/>
        <v>0</v>
      </c>
      <c r="DW524" s="238">
        <f t="shared" si="1234"/>
        <v>0</v>
      </c>
      <c r="DX524" s="238">
        <f t="shared" si="1235"/>
        <v>0</v>
      </c>
      <c r="DY524" s="238">
        <f t="shared" si="1236"/>
        <v>0</v>
      </c>
      <c r="DZ524" s="238">
        <f t="shared" si="1237"/>
        <v>0</v>
      </c>
      <c r="EA524" s="238">
        <f t="shared" si="1238"/>
        <v>0</v>
      </c>
      <c r="EB524" s="238">
        <f t="shared" si="1239"/>
        <v>0</v>
      </c>
      <c r="EC524" s="238">
        <f t="shared" si="1240"/>
        <v>0</v>
      </c>
      <c r="ED524" s="238">
        <f t="shared" si="1241"/>
        <v>0</v>
      </c>
      <c r="EE524" s="238">
        <f t="shared" si="1242"/>
        <v>0</v>
      </c>
      <c r="EF524" s="238">
        <f t="shared" si="1243"/>
        <v>0</v>
      </c>
      <c r="EG524" s="238">
        <f t="shared" si="1244"/>
        <v>0</v>
      </c>
      <c r="EH524" s="238">
        <f t="shared" si="1245"/>
        <v>0</v>
      </c>
      <c r="EI524" s="238">
        <f t="shared" si="1246"/>
        <v>0</v>
      </c>
      <c r="EJ524" s="238">
        <f t="shared" si="1247"/>
        <v>0</v>
      </c>
      <c r="EK524" s="238">
        <f t="shared" si="1248"/>
        <v>0</v>
      </c>
      <c r="EL524" s="238">
        <f t="shared" si="1249"/>
        <v>0</v>
      </c>
      <c r="EM524" s="238">
        <f t="shared" si="1250"/>
        <v>0</v>
      </c>
      <c r="EN524" s="238">
        <f t="shared" si="1251"/>
        <v>0</v>
      </c>
      <c r="EO524" s="238">
        <f t="shared" si="1252"/>
        <v>0</v>
      </c>
      <c r="EP524" s="238">
        <f t="shared" si="1253"/>
        <v>0</v>
      </c>
      <c r="EQ524" s="238">
        <f t="shared" si="1254"/>
        <v>0</v>
      </c>
      <c r="ER524" s="238">
        <f t="shared" si="1255"/>
        <v>0</v>
      </c>
      <c r="ES524" s="238">
        <f t="shared" si="1256"/>
        <v>0</v>
      </c>
      <c r="ET524" s="238">
        <f t="shared" si="1257"/>
        <v>0</v>
      </c>
      <c r="EU524" s="238">
        <f t="shared" si="1258"/>
        <v>0</v>
      </c>
      <c r="EV524" s="238">
        <f t="shared" si="1259"/>
        <v>0</v>
      </c>
      <c r="EW524" s="238">
        <f t="shared" si="1260"/>
        <v>0</v>
      </c>
      <c r="EX524" s="238">
        <f t="shared" si="1261"/>
        <v>0</v>
      </c>
      <c r="EY524" s="238">
        <f t="shared" si="1262"/>
        <v>0</v>
      </c>
      <c r="EZ524" s="238">
        <f t="shared" si="1263"/>
        <v>0</v>
      </c>
      <c r="FA524" s="238">
        <f t="shared" si="1264"/>
        <v>0</v>
      </c>
      <c r="FB524" s="238">
        <f t="shared" si="1265"/>
        <v>0</v>
      </c>
      <c r="FC524" s="238">
        <f t="shared" si="1266"/>
        <v>0</v>
      </c>
      <c r="FD524" s="238">
        <f t="shared" si="1267"/>
        <v>0</v>
      </c>
      <c r="FE524" s="238">
        <f t="shared" si="1268"/>
        <v>0</v>
      </c>
      <c r="FF524" s="238">
        <f t="shared" si="1269"/>
        <v>0</v>
      </c>
      <c r="FG524" s="238">
        <f t="shared" si="1270"/>
        <v>0</v>
      </c>
      <c r="FH524" s="238">
        <f t="shared" si="1271"/>
        <v>0</v>
      </c>
      <c r="FI524" s="238">
        <f t="shared" si="1272"/>
        <v>0</v>
      </c>
      <c r="FJ524" s="238">
        <f t="shared" si="1273"/>
        <v>0</v>
      </c>
      <c r="FK524" s="238">
        <f t="shared" si="1274"/>
        <v>0</v>
      </c>
      <c r="FL524" s="238">
        <f t="shared" si="1275"/>
        <v>0</v>
      </c>
      <c r="FM524" s="238">
        <f t="shared" si="1276"/>
        <v>0</v>
      </c>
      <c r="FN524" s="238">
        <f t="shared" si="1277"/>
        <v>0</v>
      </c>
      <c r="FO524" s="238">
        <f t="shared" si="1278"/>
        <v>0</v>
      </c>
      <c r="FP524" s="238">
        <f t="shared" si="1279"/>
        <v>0</v>
      </c>
      <c r="FQ524" s="238">
        <f t="shared" si="1280"/>
        <v>0</v>
      </c>
      <c r="FR524" s="238">
        <f t="shared" si="1281"/>
        <v>0</v>
      </c>
      <c r="FS524" s="238">
        <f t="shared" si="1282"/>
        <v>0</v>
      </c>
      <c r="FT524" s="238">
        <f t="shared" si="1283"/>
        <v>0</v>
      </c>
      <c r="FU524" s="238">
        <f t="shared" si="1284"/>
        <v>0</v>
      </c>
      <c r="FV524" s="238">
        <f t="shared" si="1285"/>
        <v>0</v>
      </c>
      <c r="FW524" s="238">
        <f t="shared" si="1286"/>
        <v>0</v>
      </c>
      <c r="FX524" s="238">
        <f t="shared" si="1287"/>
        <v>0</v>
      </c>
      <c r="FY524" s="238">
        <f t="shared" si="1288"/>
        <v>0</v>
      </c>
      <c r="FZ524" s="238">
        <f t="shared" si="1289"/>
        <v>0</v>
      </c>
      <c r="GA524" s="238">
        <f t="shared" si="1290"/>
        <v>0</v>
      </c>
      <c r="GB524" s="238">
        <f t="shared" si="1291"/>
        <v>0</v>
      </c>
      <c r="GC524" s="238">
        <f t="shared" si="1292"/>
        <v>0</v>
      </c>
      <c r="GD524" s="238">
        <f t="shared" si="1293"/>
        <v>0</v>
      </c>
      <c r="GE524" s="238">
        <f t="shared" si="1294"/>
        <v>0</v>
      </c>
      <c r="GF524" s="238">
        <f t="shared" si="1295"/>
        <v>0</v>
      </c>
      <c r="GG524" s="238">
        <f t="shared" si="1296"/>
        <v>0</v>
      </c>
      <c r="GH524" s="238">
        <f t="shared" si="1297"/>
        <v>0</v>
      </c>
      <c r="GI524" s="238">
        <f t="shared" si="1298"/>
        <v>0</v>
      </c>
      <c r="GJ524" s="238">
        <f t="shared" si="1299"/>
        <v>0</v>
      </c>
      <c r="GK524" s="238">
        <f t="shared" si="1300"/>
        <v>0</v>
      </c>
      <c r="GL524" s="238">
        <f t="shared" si="1301"/>
        <v>0</v>
      </c>
      <c r="GM524" s="238">
        <f t="shared" si="1302"/>
        <v>0</v>
      </c>
      <c r="GN524" s="238">
        <f t="shared" si="1303"/>
        <v>0</v>
      </c>
      <c r="GO524" s="238">
        <f t="shared" si="1304"/>
        <v>0</v>
      </c>
      <c r="GP524" s="238">
        <f t="shared" si="1305"/>
        <v>0</v>
      </c>
      <c r="GQ524" s="238">
        <f t="shared" si="1306"/>
        <v>0</v>
      </c>
      <c r="GR524" s="238">
        <f t="shared" si="1307"/>
        <v>0</v>
      </c>
      <c r="GS524" s="238">
        <f t="shared" si="1308"/>
        <v>0</v>
      </c>
      <c r="GT524" s="238">
        <f t="shared" si="1309"/>
        <v>0</v>
      </c>
      <c r="GU524" s="238">
        <f t="shared" si="1310"/>
        <v>0</v>
      </c>
      <c r="GV524" s="238">
        <f t="shared" si="1311"/>
        <v>0</v>
      </c>
      <c r="GW524" s="238">
        <f t="shared" si="1312"/>
        <v>0</v>
      </c>
      <c r="GX524" s="238">
        <f t="shared" si="1313"/>
        <v>0</v>
      </c>
      <c r="GY524" s="238">
        <f t="shared" si="1314"/>
        <v>0</v>
      </c>
      <c r="GZ524" s="238">
        <f t="shared" si="1315"/>
        <v>0</v>
      </c>
      <c r="HA524" s="238">
        <f t="shared" si="1316"/>
        <v>0</v>
      </c>
      <c r="HB524" s="238">
        <f t="shared" si="1317"/>
        <v>0</v>
      </c>
      <c r="HC524" s="238">
        <f t="shared" si="1318"/>
        <v>0</v>
      </c>
      <c r="HD524" s="238">
        <f t="shared" si="1319"/>
        <v>0</v>
      </c>
      <c r="HE524" s="238">
        <f t="shared" si="1320"/>
        <v>0</v>
      </c>
      <c r="HF524" s="238">
        <f t="shared" si="1321"/>
        <v>0</v>
      </c>
      <c r="HG524" s="238">
        <f t="shared" si="1322"/>
        <v>0</v>
      </c>
      <c r="HH524" s="238">
        <f t="shared" si="1323"/>
        <v>0</v>
      </c>
      <c r="HI524" s="238">
        <f t="shared" si="1324"/>
        <v>0</v>
      </c>
      <c r="HJ524" s="238">
        <f t="shared" si="1325"/>
        <v>0</v>
      </c>
      <c r="HK524" s="238">
        <f t="shared" si="1326"/>
        <v>0</v>
      </c>
      <c r="HL524" s="238">
        <f t="shared" si="1327"/>
        <v>0</v>
      </c>
      <c r="HM524" s="238">
        <f t="shared" si="1328"/>
        <v>0</v>
      </c>
      <c r="HN524" s="238">
        <f t="shared" si="1329"/>
        <v>0</v>
      </c>
      <c r="HO524" s="238">
        <f t="shared" si="1330"/>
        <v>0</v>
      </c>
      <c r="HP524" s="238">
        <f t="shared" si="1331"/>
        <v>0</v>
      </c>
      <c r="HQ524" s="238">
        <f t="shared" si="1332"/>
        <v>0</v>
      </c>
      <c r="HR524" s="238">
        <f t="shared" si="1333"/>
        <v>0</v>
      </c>
      <c r="HS524" s="238">
        <f t="shared" si="1334"/>
        <v>0</v>
      </c>
      <c r="HT524" s="238">
        <f t="shared" si="1335"/>
        <v>0</v>
      </c>
      <c r="HU524" s="238">
        <f t="shared" si="1336"/>
        <v>0</v>
      </c>
      <c r="HV524" s="238">
        <f t="shared" si="1337"/>
        <v>0</v>
      </c>
      <c r="HW524" s="238">
        <f t="shared" si="1338"/>
        <v>0</v>
      </c>
      <c r="HX524" s="238">
        <f t="shared" si="1339"/>
        <v>0</v>
      </c>
      <c r="HY524" s="238">
        <f t="shared" si="1340"/>
        <v>0</v>
      </c>
      <c r="HZ524" s="238">
        <f t="shared" si="1341"/>
        <v>0</v>
      </c>
      <c r="IA524" s="238">
        <f t="shared" si="1342"/>
        <v>0</v>
      </c>
      <c r="IB524" s="238">
        <f t="shared" si="1343"/>
        <v>0</v>
      </c>
      <c r="IC524" s="238">
        <f t="shared" si="1344"/>
        <v>0</v>
      </c>
      <c r="ID524" s="238">
        <f t="shared" si="1345"/>
        <v>0</v>
      </c>
      <c r="IE524" s="238">
        <f t="shared" si="1346"/>
        <v>0</v>
      </c>
      <c r="IF524" s="238">
        <f t="shared" si="1347"/>
        <v>0</v>
      </c>
      <c r="IG524" s="238">
        <f t="shared" si="1348"/>
        <v>0</v>
      </c>
      <c r="IH524" s="238">
        <f t="shared" si="1349"/>
        <v>0</v>
      </c>
      <c r="II524" s="238">
        <f t="shared" si="1350"/>
        <v>0</v>
      </c>
      <c r="IJ524" s="238">
        <f t="shared" si="1351"/>
        <v>0</v>
      </c>
      <c r="IK524" s="238">
        <f t="shared" si="1352"/>
        <v>0</v>
      </c>
      <c r="IL524" s="238">
        <f t="shared" si="1353"/>
        <v>0</v>
      </c>
      <c r="IM524" s="238">
        <f t="shared" si="1354"/>
        <v>0</v>
      </c>
      <c r="IN524" s="238">
        <f t="shared" si="1355"/>
        <v>0</v>
      </c>
      <c r="IO524" s="238">
        <f t="shared" si="1356"/>
        <v>0</v>
      </c>
      <c r="IP524" s="238">
        <f t="shared" si="1357"/>
        <v>0</v>
      </c>
      <c r="IQ524" s="238">
        <f t="shared" si="1358"/>
        <v>0</v>
      </c>
      <c r="IR524" s="238">
        <f t="shared" si="1359"/>
        <v>0</v>
      </c>
      <c r="IS524" s="238">
        <f t="shared" si="1360"/>
        <v>0</v>
      </c>
      <c r="IT524" s="238">
        <f t="shared" si="1361"/>
        <v>0</v>
      </c>
      <c r="IU524" s="238">
        <f t="shared" si="1362"/>
        <v>0</v>
      </c>
      <c r="IV524" s="238">
        <f t="shared" si="1363"/>
        <v>0</v>
      </c>
      <c r="IW524" s="238">
        <f t="shared" si="1364"/>
        <v>0</v>
      </c>
      <c r="IX524" s="238">
        <f t="shared" si="1365"/>
        <v>0</v>
      </c>
      <c r="IY524" s="238">
        <f t="shared" si="1366"/>
        <v>0</v>
      </c>
      <c r="IZ524" s="238">
        <f t="shared" si="1367"/>
        <v>0</v>
      </c>
      <c r="JA524" s="238">
        <f t="shared" si="1368"/>
        <v>0</v>
      </c>
      <c r="JB524" s="238">
        <f t="shared" si="1369"/>
        <v>0</v>
      </c>
    </row>
    <row r="525" spans="2:262">
      <c r="B525" s="248">
        <v>164</v>
      </c>
      <c r="C525" s="247">
        <f t="shared" si="1370"/>
        <v>3.2031250000000024E-3</v>
      </c>
      <c r="D525" s="244">
        <f t="shared" ca="1" si="1113"/>
        <v>11.724642881899912</v>
      </c>
      <c r="E525" s="243">
        <f ca="1">FN361</f>
        <v>-0.27535711810008839</v>
      </c>
      <c r="F525" s="242">
        <v>164</v>
      </c>
      <c r="G525" s="238">
        <f t="shared" si="1114"/>
        <v>0</v>
      </c>
      <c r="H525" s="238">
        <f t="shared" si="1115"/>
        <v>0</v>
      </c>
      <c r="I525" s="238">
        <f t="shared" si="1116"/>
        <v>0</v>
      </c>
      <c r="J525" s="238">
        <f t="shared" si="1117"/>
        <v>0</v>
      </c>
      <c r="K525" s="238">
        <f t="shared" si="1118"/>
        <v>0</v>
      </c>
      <c r="L525" s="238">
        <f t="shared" si="1119"/>
        <v>0</v>
      </c>
      <c r="M525" s="238">
        <f t="shared" si="1120"/>
        <v>0</v>
      </c>
      <c r="N525" s="238">
        <f t="shared" si="1121"/>
        <v>0</v>
      </c>
      <c r="O525" s="238">
        <f t="shared" si="1122"/>
        <v>0</v>
      </c>
      <c r="P525" s="238">
        <f t="shared" si="1123"/>
        <v>0</v>
      </c>
      <c r="Q525" s="238">
        <f t="shared" si="1124"/>
        <v>0</v>
      </c>
      <c r="R525" s="238">
        <f t="shared" si="1125"/>
        <v>0</v>
      </c>
      <c r="S525" s="238">
        <f t="shared" si="1126"/>
        <v>0</v>
      </c>
      <c r="T525" s="238">
        <f t="shared" si="1127"/>
        <v>0</v>
      </c>
      <c r="U525" s="239">
        <f t="shared" si="1128"/>
        <v>0</v>
      </c>
      <c r="V525" s="238">
        <f t="shared" si="1129"/>
        <v>0</v>
      </c>
      <c r="W525" s="238">
        <f t="shared" si="1130"/>
        <v>0</v>
      </c>
      <c r="X525" s="238">
        <f t="shared" si="1131"/>
        <v>0</v>
      </c>
      <c r="Y525" s="238">
        <f t="shared" si="1132"/>
        <v>0</v>
      </c>
      <c r="Z525" s="238">
        <f t="shared" si="1133"/>
        <v>0</v>
      </c>
      <c r="AA525" s="238">
        <f t="shared" si="1134"/>
        <v>0</v>
      </c>
      <c r="AB525" s="238">
        <f t="shared" si="1135"/>
        <v>0</v>
      </c>
      <c r="AC525" s="238">
        <f t="shared" si="1136"/>
        <v>0</v>
      </c>
      <c r="AD525" s="238">
        <f t="shared" si="1137"/>
        <v>0</v>
      </c>
      <c r="AE525" s="238">
        <f t="shared" si="1138"/>
        <v>0</v>
      </c>
      <c r="AF525" s="238">
        <f t="shared" si="1139"/>
        <v>0</v>
      </c>
      <c r="AG525" s="238">
        <f t="shared" si="1140"/>
        <v>0</v>
      </c>
      <c r="AH525" s="238">
        <f t="shared" si="1141"/>
        <v>0</v>
      </c>
      <c r="AI525" s="238">
        <f t="shared" si="1142"/>
        <v>0</v>
      </c>
      <c r="AJ525" s="238">
        <f t="shared" si="1143"/>
        <v>0</v>
      </c>
      <c r="AK525" s="238">
        <f t="shared" si="1144"/>
        <v>0</v>
      </c>
      <c r="AL525" s="238">
        <f t="shared" si="1145"/>
        <v>0</v>
      </c>
      <c r="AM525" s="238">
        <f t="shared" si="1146"/>
        <v>0</v>
      </c>
      <c r="AN525" s="238">
        <f t="shared" si="1147"/>
        <v>0</v>
      </c>
      <c r="AO525" s="238">
        <f t="shared" si="1148"/>
        <v>0</v>
      </c>
      <c r="AP525" s="238">
        <f t="shared" si="1149"/>
        <v>0</v>
      </c>
      <c r="AQ525" s="238">
        <f t="shared" si="1150"/>
        <v>0</v>
      </c>
      <c r="AR525" s="238">
        <f t="shared" si="1151"/>
        <v>0</v>
      </c>
      <c r="AS525" s="238">
        <f t="shared" si="1152"/>
        <v>0</v>
      </c>
      <c r="AT525" s="238">
        <f t="shared" si="1153"/>
        <v>0</v>
      </c>
      <c r="AU525" s="238">
        <f t="shared" si="1154"/>
        <v>0</v>
      </c>
      <c r="AV525" s="238">
        <f t="shared" si="1155"/>
        <v>0</v>
      </c>
      <c r="AW525" s="238">
        <f t="shared" si="1156"/>
        <v>0</v>
      </c>
      <c r="AX525" s="238">
        <f t="shared" si="1157"/>
        <v>0</v>
      </c>
      <c r="AY525" s="238">
        <f t="shared" si="1158"/>
        <v>0</v>
      </c>
      <c r="AZ525" s="238">
        <f t="shared" si="1159"/>
        <v>0</v>
      </c>
      <c r="BA525" s="238">
        <f t="shared" si="1160"/>
        <v>0</v>
      </c>
      <c r="BB525" s="238">
        <f t="shared" si="1161"/>
        <v>0</v>
      </c>
      <c r="BC525" s="238">
        <f t="shared" si="1162"/>
        <v>0</v>
      </c>
      <c r="BD525" s="238">
        <f t="shared" si="1163"/>
        <v>0</v>
      </c>
      <c r="BE525" s="238">
        <f t="shared" si="1164"/>
        <v>0</v>
      </c>
      <c r="BF525" s="238">
        <f t="shared" si="1165"/>
        <v>0</v>
      </c>
      <c r="BG525" s="238">
        <f t="shared" si="1166"/>
        <v>0</v>
      </c>
      <c r="BH525" s="238">
        <f t="shared" si="1167"/>
        <v>0</v>
      </c>
      <c r="BI525" s="238">
        <f t="shared" si="1168"/>
        <v>0</v>
      </c>
      <c r="BJ525" s="238">
        <f t="shared" si="1169"/>
        <v>0</v>
      </c>
      <c r="BK525" s="238">
        <f t="shared" si="1170"/>
        <v>0</v>
      </c>
      <c r="BL525" s="238">
        <f t="shared" si="1171"/>
        <v>0</v>
      </c>
      <c r="BM525" s="238">
        <f t="shared" si="1172"/>
        <v>0</v>
      </c>
      <c r="BN525" s="238">
        <f t="shared" si="1173"/>
        <v>0</v>
      </c>
      <c r="BO525" s="238">
        <f t="shared" si="1174"/>
        <v>0</v>
      </c>
      <c r="BP525" s="238">
        <f t="shared" si="1175"/>
        <v>0</v>
      </c>
      <c r="BQ525" s="238">
        <f t="shared" si="1176"/>
        <v>0</v>
      </c>
      <c r="BR525" s="238">
        <f t="shared" si="1177"/>
        <v>0</v>
      </c>
      <c r="BS525" s="238">
        <f t="shared" si="1178"/>
        <v>0</v>
      </c>
      <c r="BT525" s="238">
        <f t="shared" si="1179"/>
        <v>0</v>
      </c>
      <c r="BU525" s="238">
        <f t="shared" si="1180"/>
        <v>0</v>
      </c>
      <c r="BV525" s="238">
        <f t="shared" si="1181"/>
        <v>0</v>
      </c>
      <c r="BW525" s="238">
        <f t="shared" si="1182"/>
        <v>0</v>
      </c>
      <c r="BX525" s="238">
        <f t="shared" si="1183"/>
        <v>0</v>
      </c>
      <c r="BY525" s="238">
        <f t="shared" si="1184"/>
        <v>0</v>
      </c>
      <c r="BZ525" s="238">
        <f t="shared" si="1185"/>
        <v>0</v>
      </c>
      <c r="CA525" s="238">
        <f t="shared" si="1186"/>
        <v>0</v>
      </c>
      <c r="CB525" s="238">
        <f t="shared" si="1187"/>
        <v>0</v>
      </c>
      <c r="CC525" s="238">
        <f t="shared" si="1188"/>
        <v>0</v>
      </c>
      <c r="CD525" s="238">
        <f t="shared" si="1189"/>
        <v>0</v>
      </c>
      <c r="CE525" s="238">
        <f t="shared" si="1190"/>
        <v>0</v>
      </c>
      <c r="CF525" s="238">
        <f t="shared" si="1191"/>
        <v>0</v>
      </c>
      <c r="CG525" s="238">
        <f t="shared" si="1192"/>
        <v>0</v>
      </c>
      <c r="CH525" s="238">
        <f t="shared" si="1193"/>
        <v>0</v>
      </c>
      <c r="CI525" s="238">
        <f t="shared" si="1194"/>
        <v>0</v>
      </c>
      <c r="CJ525" s="238">
        <f t="shared" si="1195"/>
        <v>0</v>
      </c>
      <c r="CK525" s="238">
        <f t="shared" si="1196"/>
        <v>0</v>
      </c>
      <c r="CL525" s="238">
        <f t="shared" si="1197"/>
        <v>0</v>
      </c>
      <c r="CM525" s="238">
        <f t="shared" si="1198"/>
        <v>0</v>
      </c>
      <c r="CN525" s="238">
        <f t="shared" si="1199"/>
        <v>0</v>
      </c>
      <c r="CO525" s="238">
        <f t="shared" si="1200"/>
        <v>0</v>
      </c>
      <c r="CP525" s="238">
        <f t="shared" si="1201"/>
        <v>0</v>
      </c>
      <c r="CQ525" s="238">
        <f t="shared" si="1202"/>
        <v>0</v>
      </c>
      <c r="CR525" s="238">
        <f t="shared" si="1203"/>
        <v>0</v>
      </c>
      <c r="CS525" s="238">
        <f t="shared" si="1204"/>
        <v>0</v>
      </c>
      <c r="CT525" s="238">
        <f t="shared" si="1205"/>
        <v>0</v>
      </c>
      <c r="CU525" s="238">
        <f t="shared" si="1206"/>
        <v>0</v>
      </c>
      <c r="CV525" s="238">
        <f t="shared" si="1207"/>
        <v>0</v>
      </c>
      <c r="CW525" s="238">
        <f t="shared" si="1208"/>
        <v>0</v>
      </c>
      <c r="CX525" s="238">
        <f t="shared" si="1209"/>
        <v>0</v>
      </c>
      <c r="CY525" s="238">
        <f t="shared" si="1210"/>
        <v>0</v>
      </c>
      <c r="CZ525" s="238">
        <f t="shared" si="1211"/>
        <v>0</v>
      </c>
      <c r="DA525" s="238">
        <f t="shared" si="1212"/>
        <v>0</v>
      </c>
      <c r="DB525" s="238">
        <f t="shared" si="1213"/>
        <v>0</v>
      </c>
      <c r="DC525" s="238">
        <f t="shared" si="1214"/>
        <v>0</v>
      </c>
      <c r="DD525" s="238">
        <f t="shared" si="1215"/>
        <v>0</v>
      </c>
      <c r="DE525" s="238">
        <f t="shared" si="1216"/>
        <v>0</v>
      </c>
      <c r="DF525" s="238">
        <f t="shared" si="1217"/>
        <v>0</v>
      </c>
      <c r="DG525" s="238">
        <f t="shared" si="1218"/>
        <v>0</v>
      </c>
      <c r="DH525" s="238">
        <f t="shared" si="1219"/>
        <v>0</v>
      </c>
      <c r="DI525" s="238">
        <f t="shared" si="1220"/>
        <v>0</v>
      </c>
      <c r="DJ525" s="238">
        <f t="shared" si="1221"/>
        <v>0</v>
      </c>
      <c r="DK525" s="238">
        <f t="shared" si="1222"/>
        <v>0</v>
      </c>
      <c r="DL525" s="238">
        <f t="shared" si="1223"/>
        <v>0</v>
      </c>
      <c r="DM525" s="238">
        <f t="shared" si="1224"/>
        <v>0</v>
      </c>
      <c r="DN525" s="238">
        <f t="shared" si="1225"/>
        <v>0</v>
      </c>
      <c r="DO525" s="238">
        <f t="shared" si="1226"/>
        <v>0</v>
      </c>
      <c r="DP525" s="238">
        <f t="shared" si="1227"/>
        <v>0</v>
      </c>
      <c r="DQ525" s="238">
        <f t="shared" si="1228"/>
        <v>0</v>
      </c>
      <c r="DR525" s="238">
        <f t="shared" si="1229"/>
        <v>0</v>
      </c>
      <c r="DS525" s="238">
        <f t="shared" si="1230"/>
        <v>0</v>
      </c>
      <c r="DT525" s="238">
        <f t="shared" si="1231"/>
        <v>0</v>
      </c>
      <c r="DU525" s="238">
        <f t="shared" si="1232"/>
        <v>0</v>
      </c>
      <c r="DV525" s="238">
        <f t="shared" si="1233"/>
        <v>0</v>
      </c>
      <c r="DW525" s="238">
        <f t="shared" si="1234"/>
        <v>0</v>
      </c>
      <c r="DX525" s="238">
        <f t="shared" si="1235"/>
        <v>0</v>
      </c>
      <c r="DY525" s="238">
        <f t="shared" si="1236"/>
        <v>0</v>
      </c>
      <c r="DZ525" s="238">
        <f t="shared" si="1237"/>
        <v>0</v>
      </c>
      <c r="EA525" s="238">
        <f t="shared" si="1238"/>
        <v>0</v>
      </c>
      <c r="EB525" s="238">
        <f t="shared" si="1239"/>
        <v>0</v>
      </c>
      <c r="EC525" s="238">
        <f t="shared" si="1240"/>
        <v>0</v>
      </c>
      <c r="ED525" s="238">
        <f t="shared" si="1241"/>
        <v>0</v>
      </c>
      <c r="EE525" s="238">
        <f t="shared" si="1242"/>
        <v>0</v>
      </c>
      <c r="EF525" s="238">
        <f t="shared" si="1243"/>
        <v>0</v>
      </c>
      <c r="EG525" s="238">
        <f t="shared" si="1244"/>
        <v>0</v>
      </c>
      <c r="EH525" s="238">
        <f t="shared" si="1245"/>
        <v>0</v>
      </c>
      <c r="EI525" s="238">
        <f t="shared" si="1246"/>
        <v>0</v>
      </c>
      <c r="EJ525" s="238">
        <f t="shared" si="1247"/>
        <v>0</v>
      </c>
      <c r="EK525" s="238">
        <f t="shared" si="1248"/>
        <v>0</v>
      </c>
      <c r="EL525" s="238">
        <f t="shared" si="1249"/>
        <v>0</v>
      </c>
      <c r="EM525" s="238">
        <f t="shared" si="1250"/>
        <v>0</v>
      </c>
      <c r="EN525" s="238">
        <f t="shared" si="1251"/>
        <v>0</v>
      </c>
      <c r="EO525" s="238">
        <f t="shared" si="1252"/>
        <v>0</v>
      </c>
      <c r="EP525" s="238">
        <f t="shared" si="1253"/>
        <v>0</v>
      </c>
      <c r="EQ525" s="238">
        <f t="shared" si="1254"/>
        <v>0</v>
      </c>
      <c r="ER525" s="238">
        <f t="shared" si="1255"/>
        <v>0</v>
      </c>
      <c r="ES525" s="238">
        <f t="shared" si="1256"/>
        <v>0</v>
      </c>
      <c r="ET525" s="238">
        <f t="shared" si="1257"/>
        <v>0</v>
      </c>
      <c r="EU525" s="238">
        <f t="shared" si="1258"/>
        <v>0</v>
      </c>
      <c r="EV525" s="238">
        <f t="shared" si="1259"/>
        <v>0</v>
      </c>
      <c r="EW525" s="238">
        <f t="shared" si="1260"/>
        <v>0</v>
      </c>
      <c r="EX525" s="238">
        <f t="shared" si="1261"/>
        <v>0</v>
      </c>
      <c r="EY525" s="238">
        <f t="shared" si="1262"/>
        <v>0</v>
      </c>
      <c r="EZ525" s="238">
        <f t="shared" si="1263"/>
        <v>0</v>
      </c>
      <c r="FA525" s="238">
        <f t="shared" si="1264"/>
        <v>0</v>
      </c>
      <c r="FB525" s="238">
        <f t="shared" si="1265"/>
        <v>0</v>
      </c>
      <c r="FC525" s="238">
        <f t="shared" si="1266"/>
        <v>0</v>
      </c>
      <c r="FD525" s="238">
        <f t="shared" si="1267"/>
        <v>0</v>
      </c>
      <c r="FE525" s="238">
        <f t="shared" si="1268"/>
        <v>0</v>
      </c>
      <c r="FF525" s="238">
        <f t="shared" si="1269"/>
        <v>0</v>
      </c>
      <c r="FG525" s="238">
        <f t="shared" si="1270"/>
        <v>0</v>
      </c>
      <c r="FH525" s="238">
        <f t="shared" si="1271"/>
        <v>0</v>
      </c>
      <c r="FI525" s="238">
        <f t="shared" si="1272"/>
        <v>0</v>
      </c>
      <c r="FJ525" s="238">
        <f t="shared" si="1273"/>
        <v>0</v>
      </c>
      <c r="FK525" s="238">
        <f t="shared" si="1274"/>
        <v>0</v>
      </c>
      <c r="FL525" s="238">
        <f t="shared" si="1275"/>
        <v>0</v>
      </c>
      <c r="FM525" s="238">
        <f t="shared" si="1276"/>
        <v>0</v>
      </c>
      <c r="FN525" s="238">
        <f t="shared" si="1277"/>
        <v>0</v>
      </c>
      <c r="FO525" s="238">
        <f t="shared" si="1278"/>
        <v>0</v>
      </c>
      <c r="FP525" s="238">
        <f t="shared" si="1279"/>
        <v>0</v>
      </c>
      <c r="FQ525" s="238">
        <f t="shared" si="1280"/>
        <v>0</v>
      </c>
      <c r="FR525" s="238">
        <f t="shared" si="1281"/>
        <v>0</v>
      </c>
      <c r="FS525" s="238">
        <f t="shared" si="1282"/>
        <v>0</v>
      </c>
      <c r="FT525" s="238">
        <f t="shared" si="1283"/>
        <v>0</v>
      </c>
      <c r="FU525" s="238">
        <f t="shared" si="1284"/>
        <v>0</v>
      </c>
      <c r="FV525" s="238">
        <f t="shared" si="1285"/>
        <v>0</v>
      </c>
      <c r="FW525" s="238">
        <f t="shared" si="1286"/>
        <v>0</v>
      </c>
      <c r="FX525" s="238">
        <f t="shared" si="1287"/>
        <v>0</v>
      </c>
      <c r="FY525" s="238">
        <f t="shared" si="1288"/>
        <v>0</v>
      </c>
      <c r="FZ525" s="238">
        <f t="shared" si="1289"/>
        <v>0</v>
      </c>
      <c r="GA525" s="238">
        <f t="shared" si="1290"/>
        <v>0</v>
      </c>
      <c r="GB525" s="238">
        <f t="shared" si="1291"/>
        <v>0</v>
      </c>
      <c r="GC525" s="238">
        <f t="shared" si="1292"/>
        <v>0</v>
      </c>
      <c r="GD525" s="238">
        <f t="shared" si="1293"/>
        <v>0</v>
      </c>
      <c r="GE525" s="238">
        <f t="shared" si="1294"/>
        <v>0</v>
      </c>
      <c r="GF525" s="238">
        <f t="shared" si="1295"/>
        <v>0</v>
      </c>
      <c r="GG525" s="238">
        <f t="shared" si="1296"/>
        <v>0</v>
      </c>
      <c r="GH525" s="238">
        <f t="shared" si="1297"/>
        <v>0</v>
      </c>
      <c r="GI525" s="238">
        <f t="shared" si="1298"/>
        <v>0</v>
      </c>
      <c r="GJ525" s="238">
        <f t="shared" si="1299"/>
        <v>0</v>
      </c>
      <c r="GK525" s="238">
        <f t="shared" si="1300"/>
        <v>0</v>
      </c>
      <c r="GL525" s="238">
        <f t="shared" si="1301"/>
        <v>0</v>
      </c>
      <c r="GM525" s="238">
        <f t="shared" si="1302"/>
        <v>0</v>
      </c>
      <c r="GN525" s="238">
        <f t="shared" si="1303"/>
        <v>0</v>
      </c>
      <c r="GO525" s="238">
        <f t="shared" si="1304"/>
        <v>0</v>
      </c>
      <c r="GP525" s="238">
        <f t="shared" si="1305"/>
        <v>0</v>
      </c>
      <c r="GQ525" s="238">
        <f t="shared" si="1306"/>
        <v>0</v>
      </c>
      <c r="GR525" s="238">
        <f t="shared" si="1307"/>
        <v>0</v>
      </c>
      <c r="GS525" s="238">
        <f t="shared" si="1308"/>
        <v>0</v>
      </c>
      <c r="GT525" s="238">
        <f t="shared" si="1309"/>
        <v>0</v>
      </c>
      <c r="GU525" s="238">
        <f t="shared" si="1310"/>
        <v>0</v>
      </c>
      <c r="GV525" s="238">
        <f t="shared" si="1311"/>
        <v>0</v>
      </c>
      <c r="GW525" s="238">
        <f t="shared" si="1312"/>
        <v>0</v>
      </c>
      <c r="GX525" s="238">
        <f t="shared" si="1313"/>
        <v>0</v>
      </c>
      <c r="GY525" s="238">
        <f t="shared" si="1314"/>
        <v>0</v>
      </c>
      <c r="GZ525" s="238">
        <f t="shared" si="1315"/>
        <v>0</v>
      </c>
      <c r="HA525" s="238">
        <f t="shared" si="1316"/>
        <v>0</v>
      </c>
      <c r="HB525" s="238">
        <f t="shared" si="1317"/>
        <v>0</v>
      </c>
      <c r="HC525" s="238">
        <f t="shared" si="1318"/>
        <v>0</v>
      </c>
      <c r="HD525" s="238">
        <f t="shared" si="1319"/>
        <v>0</v>
      </c>
      <c r="HE525" s="238">
        <f t="shared" si="1320"/>
        <v>0</v>
      </c>
      <c r="HF525" s="238">
        <f t="shared" si="1321"/>
        <v>0</v>
      </c>
      <c r="HG525" s="238">
        <f t="shared" si="1322"/>
        <v>0</v>
      </c>
      <c r="HH525" s="238">
        <f t="shared" si="1323"/>
        <v>0</v>
      </c>
      <c r="HI525" s="238">
        <f t="shared" si="1324"/>
        <v>0</v>
      </c>
      <c r="HJ525" s="238">
        <f t="shared" si="1325"/>
        <v>0</v>
      </c>
      <c r="HK525" s="238">
        <f t="shared" si="1326"/>
        <v>0</v>
      </c>
      <c r="HL525" s="238">
        <f t="shared" si="1327"/>
        <v>0</v>
      </c>
      <c r="HM525" s="238">
        <f t="shared" si="1328"/>
        <v>0</v>
      </c>
      <c r="HN525" s="238">
        <f t="shared" si="1329"/>
        <v>0</v>
      </c>
      <c r="HO525" s="238">
        <f t="shared" si="1330"/>
        <v>0</v>
      </c>
      <c r="HP525" s="238">
        <f t="shared" si="1331"/>
        <v>0</v>
      </c>
      <c r="HQ525" s="238">
        <f t="shared" si="1332"/>
        <v>0</v>
      </c>
      <c r="HR525" s="238">
        <f t="shared" si="1333"/>
        <v>0</v>
      </c>
      <c r="HS525" s="238">
        <f t="shared" si="1334"/>
        <v>0</v>
      </c>
      <c r="HT525" s="238">
        <f t="shared" si="1335"/>
        <v>0</v>
      </c>
      <c r="HU525" s="238">
        <f t="shared" si="1336"/>
        <v>0</v>
      </c>
      <c r="HV525" s="238">
        <f t="shared" si="1337"/>
        <v>0</v>
      </c>
      <c r="HW525" s="238">
        <f t="shared" si="1338"/>
        <v>0</v>
      </c>
      <c r="HX525" s="238">
        <f t="shared" si="1339"/>
        <v>0</v>
      </c>
      <c r="HY525" s="238">
        <f t="shared" si="1340"/>
        <v>0</v>
      </c>
      <c r="HZ525" s="238">
        <f t="shared" si="1341"/>
        <v>0</v>
      </c>
      <c r="IA525" s="238">
        <f t="shared" si="1342"/>
        <v>0</v>
      </c>
      <c r="IB525" s="238">
        <f t="shared" si="1343"/>
        <v>0</v>
      </c>
      <c r="IC525" s="238">
        <f t="shared" si="1344"/>
        <v>0</v>
      </c>
      <c r="ID525" s="238">
        <f t="shared" si="1345"/>
        <v>0</v>
      </c>
      <c r="IE525" s="238">
        <f t="shared" si="1346"/>
        <v>0</v>
      </c>
      <c r="IF525" s="238">
        <f t="shared" si="1347"/>
        <v>0</v>
      </c>
      <c r="IG525" s="238">
        <f t="shared" si="1348"/>
        <v>0</v>
      </c>
      <c r="IH525" s="238">
        <f t="shared" si="1349"/>
        <v>0</v>
      </c>
      <c r="II525" s="238">
        <f t="shared" si="1350"/>
        <v>0</v>
      </c>
      <c r="IJ525" s="238">
        <f t="shared" si="1351"/>
        <v>0</v>
      </c>
      <c r="IK525" s="238">
        <f t="shared" si="1352"/>
        <v>0</v>
      </c>
      <c r="IL525" s="238">
        <f t="shared" si="1353"/>
        <v>0</v>
      </c>
      <c r="IM525" s="238">
        <f t="shared" si="1354"/>
        <v>0</v>
      </c>
      <c r="IN525" s="238">
        <f t="shared" si="1355"/>
        <v>0</v>
      </c>
      <c r="IO525" s="238">
        <f t="shared" si="1356"/>
        <v>0</v>
      </c>
      <c r="IP525" s="238">
        <f t="shared" si="1357"/>
        <v>0</v>
      </c>
      <c r="IQ525" s="238">
        <f t="shared" si="1358"/>
        <v>0</v>
      </c>
      <c r="IR525" s="238">
        <f t="shared" si="1359"/>
        <v>0</v>
      </c>
      <c r="IS525" s="238">
        <f t="shared" si="1360"/>
        <v>0</v>
      </c>
      <c r="IT525" s="238">
        <f t="shared" si="1361"/>
        <v>0</v>
      </c>
      <c r="IU525" s="238">
        <f t="shared" si="1362"/>
        <v>0</v>
      </c>
      <c r="IV525" s="238">
        <f t="shared" si="1363"/>
        <v>0</v>
      </c>
      <c r="IW525" s="238">
        <f t="shared" si="1364"/>
        <v>0</v>
      </c>
      <c r="IX525" s="238">
        <f t="shared" si="1365"/>
        <v>0</v>
      </c>
      <c r="IY525" s="238">
        <f t="shared" si="1366"/>
        <v>0</v>
      </c>
      <c r="IZ525" s="238">
        <f t="shared" si="1367"/>
        <v>0</v>
      </c>
      <c r="JA525" s="238">
        <f t="shared" si="1368"/>
        <v>0</v>
      </c>
      <c r="JB525" s="238">
        <f t="shared" si="1369"/>
        <v>0</v>
      </c>
    </row>
    <row r="526" spans="2:262">
      <c r="B526" s="248">
        <v>165</v>
      </c>
      <c r="C526" s="247">
        <f t="shared" si="1370"/>
        <v>3.2226562500000024E-3</v>
      </c>
      <c r="D526" s="244">
        <f t="shared" ca="1" si="1113"/>
        <v>11.72884124613282</v>
      </c>
      <c r="E526" s="243">
        <f ca="1">FO361</f>
        <v>-0.27115875386718002</v>
      </c>
      <c r="F526" s="242">
        <v>165</v>
      </c>
      <c r="G526" s="238">
        <f t="shared" si="1114"/>
        <v>0</v>
      </c>
      <c r="H526" s="238">
        <f t="shared" si="1115"/>
        <v>0</v>
      </c>
      <c r="I526" s="238">
        <f t="shared" si="1116"/>
        <v>0</v>
      </c>
      <c r="J526" s="238">
        <f t="shared" si="1117"/>
        <v>0</v>
      </c>
      <c r="K526" s="238">
        <f t="shared" si="1118"/>
        <v>0</v>
      </c>
      <c r="L526" s="238">
        <f t="shared" si="1119"/>
        <v>0</v>
      </c>
      <c r="M526" s="238">
        <f t="shared" si="1120"/>
        <v>0</v>
      </c>
      <c r="N526" s="238">
        <f t="shared" si="1121"/>
        <v>0</v>
      </c>
      <c r="O526" s="238">
        <f t="shared" si="1122"/>
        <v>0</v>
      </c>
      <c r="P526" s="238">
        <f t="shared" si="1123"/>
        <v>0</v>
      </c>
      <c r="Q526" s="238">
        <f t="shared" si="1124"/>
        <v>0</v>
      </c>
      <c r="R526" s="238">
        <f t="shared" si="1125"/>
        <v>0</v>
      </c>
      <c r="S526" s="238">
        <f t="shared" si="1126"/>
        <v>0</v>
      </c>
      <c r="T526" s="238">
        <f t="shared" si="1127"/>
        <v>0</v>
      </c>
      <c r="U526" s="239">
        <f t="shared" si="1128"/>
        <v>0</v>
      </c>
      <c r="V526" s="238">
        <f t="shared" si="1129"/>
        <v>0</v>
      </c>
      <c r="W526" s="238">
        <f t="shared" si="1130"/>
        <v>0</v>
      </c>
      <c r="X526" s="238">
        <f t="shared" si="1131"/>
        <v>0</v>
      </c>
      <c r="Y526" s="238">
        <f t="shared" si="1132"/>
        <v>0</v>
      </c>
      <c r="Z526" s="238">
        <f t="shared" si="1133"/>
        <v>0</v>
      </c>
      <c r="AA526" s="238">
        <f t="shared" si="1134"/>
        <v>0</v>
      </c>
      <c r="AB526" s="238">
        <f t="shared" si="1135"/>
        <v>0</v>
      </c>
      <c r="AC526" s="238">
        <f t="shared" si="1136"/>
        <v>0</v>
      </c>
      <c r="AD526" s="238">
        <f t="shared" si="1137"/>
        <v>0</v>
      </c>
      <c r="AE526" s="238">
        <f t="shared" si="1138"/>
        <v>0</v>
      </c>
      <c r="AF526" s="238">
        <f t="shared" si="1139"/>
        <v>0</v>
      </c>
      <c r="AG526" s="238">
        <f t="shared" si="1140"/>
        <v>0</v>
      </c>
      <c r="AH526" s="238">
        <f t="shared" si="1141"/>
        <v>0</v>
      </c>
      <c r="AI526" s="238">
        <f t="shared" si="1142"/>
        <v>0</v>
      </c>
      <c r="AJ526" s="238">
        <f t="shared" si="1143"/>
        <v>0</v>
      </c>
      <c r="AK526" s="238">
        <f t="shared" si="1144"/>
        <v>0</v>
      </c>
      <c r="AL526" s="238">
        <f t="shared" si="1145"/>
        <v>0</v>
      </c>
      <c r="AM526" s="238">
        <f t="shared" si="1146"/>
        <v>0</v>
      </c>
      <c r="AN526" s="238">
        <f t="shared" si="1147"/>
        <v>0</v>
      </c>
      <c r="AO526" s="238">
        <f t="shared" si="1148"/>
        <v>0</v>
      </c>
      <c r="AP526" s="238">
        <f t="shared" si="1149"/>
        <v>0</v>
      </c>
      <c r="AQ526" s="238">
        <f t="shared" si="1150"/>
        <v>0</v>
      </c>
      <c r="AR526" s="238">
        <f t="shared" si="1151"/>
        <v>0</v>
      </c>
      <c r="AS526" s="238">
        <f t="shared" si="1152"/>
        <v>0</v>
      </c>
      <c r="AT526" s="238">
        <f t="shared" si="1153"/>
        <v>0</v>
      </c>
      <c r="AU526" s="238">
        <f t="shared" si="1154"/>
        <v>0</v>
      </c>
      <c r="AV526" s="238">
        <f t="shared" si="1155"/>
        <v>0</v>
      </c>
      <c r="AW526" s="238">
        <f t="shared" si="1156"/>
        <v>0</v>
      </c>
      <c r="AX526" s="238">
        <f t="shared" si="1157"/>
        <v>0</v>
      </c>
      <c r="AY526" s="238">
        <f t="shared" si="1158"/>
        <v>0</v>
      </c>
      <c r="AZ526" s="238">
        <f t="shared" si="1159"/>
        <v>0</v>
      </c>
      <c r="BA526" s="238">
        <f t="shared" si="1160"/>
        <v>0</v>
      </c>
      <c r="BB526" s="238">
        <f t="shared" si="1161"/>
        <v>0</v>
      </c>
      <c r="BC526" s="238">
        <f t="shared" si="1162"/>
        <v>0</v>
      </c>
      <c r="BD526" s="238">
        <f t="shared" si="1163"/>
        <v>0</v>
      </c>
      <c r="BE526" s="238">
        <f t="shared" si="1164"/>
        <v>0</v>
      </c>
      <c r="BF526" s="238">
        <f t="shared" si="1165"/>
        <v>0</v>
      </c>
      <c r="BG526" s="238">
        <f t="shared" si="1166"/>
        <v>0</v>
      </c>
      <c r="BH526" s="238">
        <f t="shared" si="1167"/>
        <v>0</v>
      </c>
      <c r="BI526" s="238">
        <f t="shared" si="1168"/>
        <v>0</v>
      </c>
      <c r="BJ526" s="238">
        <f t="shared" si="1169"/>
        <v>0</v>
      </c>
      <c r="BK526" s="238">
        <f t="shared" si="1170"/>
        <v>0</v>
      </c>
      <c r="BL526" s="238">
        <f t="shared" si="1171"/>
        <v>0</v>
      </c>
      <c r="BM526" s="238">
        <f t="shared" si="1172"/>
        <v>0</v>
      </c>
      <c r="BN526" s="238">
        <f t="shared" si="1173"/>
        <v>0</v>
      </c>
      <c r="BO526" s="238">
        <f t="shared" si="1174"/>
        <v>0</v>
      </c>
      <c r="BP526" s="238">
        <f t="shared" si="1175"/>
        <v>0</v>
      </c>
      <c r="BQ526" s="238">
        <f t="shared" si="1176"/>
        <v>0</v>
      </c>
      <c r="BR526" s="238">
        <f t="shared" si="1177"/>
        <v>0</v>
      </c>
      <c r="BS526" s="238">
        <f t="shared" si="1178"/>
        <v>0</v>
      </c>
      <c r="BT526" s="238">
        <f t="shared" si="1179"/>
        <v>0</v>
      </c>
      <c r="BU526" s="238">
        <f t="shared" si="1180"/>
        <v>0</v>
      </c>
      <c r="BV526" s="238">
        <f t="shared" si="1181"/>
        <v>0</v>
      </c>
      <c r="BW526" s="238">
        <f t="shared" si="1182"/>
        <v>0</v>
      </c>
      <c r="BX526" s="238">
        <f t="shared" si="1183"/>
        <v>0</v>
      </c>
      <c r="BY526" s="238">
        <f t="shared" si="1184"/>
        <v>0</v>
      </c>
      <c r="BZ526" s="238">
        <f t="shared" si="1185"/>
        <v>0</v>
      </c>
      <c r="CA526" s="238">
        <f t="shared" si="1186"/>
        <v>0</v>
      </c>
      <c r="CB526" s="238">
        <f t="shared" si="1187"/>
        <v>0</v>
      </c>
      <c r="CC526" s="238">
        <f t="shared" si="1188"/>
        <v>0</v>
      </c>
      <c r="CD526" s="238">
        <f t="shared" si="1189"/>
        <v>0</v>
      </c>
      <c r="CE526" s="238">
        <f t="shared" si="1190"/>
        <v>0</v>
      </c>
      <c r="CF526" s="238">
        <f t="shared" si="1191"/>
        <v>0</v>
      </c>
      <c r="CG526" s="238">
        <f t="shared" si="1192"/>
        <v>0</v>
      </c>
      <c r="CH526" s="238">
        <f t="shared" si="1193"/>
        <v>0</v>
      </c>
      <c r="CI526" s="238">
        <f t="shared" si="1194"/>
        <v>0</v>
      </c>
      <c r="CJ526" s="238">
        <f t="shared" si="1195"/>
        <v>0</v>
      </c>
      <c r="CK526" s="238">
        <f t="shared" si="1196"/>
        <v>0</v>
      </c>
      <c r="CL526" s="238">
        <f t="shared" si="1197"/>
        <v>0</v>
      </c>
      <c r="CM526" s="238">
        <f t="shared" si="1198"/>
        <v>0</v>
      </c>
      <c r="CN526" s="238">
        <f t="shared" si="1199"/>
        <v>0</v>
      </c>
      <c r="CO526" s="238">
        <f t="shared" si="1200"/>
        <v>0</v>
      </c>
      <c r="CP526" s="238">
        <f t="shared" si="1201"/>
        <v>0</v>
      </c>
      <c r="CQ526" s="238">
        <f t="shared" si="1202"/>
        <v>0</v>
      </c>
      <c r="CR526" s="238">
        <f t="shared" si="1203"/>
        <v>0</v>
      </c>
      <c r="CS526" s="238">
        <f t="shared" si="1204"/>
        <v>0</v>
      </c>
      <c r="CT526" s="238">
        <f t="shared" si="1205"/>
        <v>0</v>
      </c>
      <c r="CU526" s="238">
        <f t="shared" si="1206"/>
        <v>0</v>
      </c>
      <c r="CV526" s="238">
        <f t="shared" si="1207"/>
        <v>0</v>
      </c>
      <c r="CW526" s="238">
        <f t="shared" si="1208"/>
        <v>0</v>
      </c>
      <c r="CX526" s="238">
        <f t="shared" si="1209"/>
        <v>0</v>
      </c>
      <c r="CY526" s="238">
        <f t="shared" si="1210"/>
        <v>0</v>
      </c>
      <c r="CZ526" s="238">
        <f t="shared" si="1211"/>
        <v>0</v>
      </c>
      <c r="DA526" s="238">
        <f t="shared" si="1212"/>
        <v>0</v>
      </c>
      <c r="DB526" s="238">
        <f t="shared" si="1213"/>
        <v>0</v>
      </c>
      <c r="DC526" s="238">
        <f t="shared" si="1214"/>
        <v>0</v>
      </c>
      <c r="DD526" s="238">
        <f t="shared" si="1215"/>
        <v>0</v>
      </c>
      <c r="DE526" s="238">
        <f t="shared" si="1216"/>
        <v>0</v>
      </c>
      <c r="DF526" s="238">
        <f t="shared" si="1217"/>
        <v>0</v>
      </c>
      <c r="DG526" s="238">
        <f t="shared" si="1218"/>
        <v>0</v>
      </c>
      <c r="DH526" s="238">
        <f t="shared" si="1219"/>
        <v>0</v>
      </c>
      <c r="DI526" s="238">
        <f t="shared" si="1220"/>
        <v>0</v>
      </c>
      <c r="DJ526" s="238">
        <f t="shared" si="1221"/>
        <v>0</v>
      </c>
      <c r="DK526" s="238">
        <f t="shared" si="1222"/>
        <v>0</v>
      </c>
      <c r="DL526" s="238">
        <f t="shared" si="1223"/>
        <v>0</v>
      </c>
      <c r="DM526" s="238">
        <f t="shared" si="1224"/>
        <v>0</v>
      </c>
      <c r="DN526" s="238">
        <f t="shared" si="1225"/>
        <v>0</v>
      </c>
      <c r="DO526" s="238">
        <f t="shared" si="1226"/>
        <v>0</v>
      </c>
      <c r="DP526" s="238">
        <f t="shared" si="1227"/>
        <v>0</v>
      </c>
      <c r="DQ526" s="238">
        <f t="shared" si="1228"/>
        <v>0</v>
      </c>
      <c r="DR526" s="238">
        <f t="shared" si="1229"/>
        <v>0</v>
      </c>
      <c r="DS526" s="238">
        <f t="shared" si="1230"/>
        <v>0</v>
      </c>
      <c r="DT526" s="238">
        <f t="shared" si="1231"/>
        <v>0</v>
      </c>
      <c r="DU526" s="238">
        <f t="shared" si="1232"/>
        <v>0</v>
      </c>
      <c r="DV526" s="238">
        <f t="shared" si="1233"/>
        <v>0</v>
      </c>
      <c r="DW526" s="238">
        <f t="shared" si="1234"/>
        <v>0</v>
      </c>
      <c r="DX526" s="238">
        <f t="shared" si="1235"/>
        <v>0</v>
      </c>
      <c r="DY526" s="238">
        <f t="shared" si="1236"/>
        <v>0</v>
      </c>
      <c r="DZ526" s="238">
        <f t="shared" si="1237"/>
        <v>0</v>
      </c>
      <c r="EA526" s="238">
        <f t="shared" si="1238"/>
        <v>0</v>
      </c>
      <c r="EB526" s="238">
        <f t="shared" si="1239"/>
        <v>0</v>
      </c>
      <c r="EC526" s="238">
        <f t="shared" si="1240"/>
        <v>0</v>
      </c>
      <c r="ED526" s="238">
        <f t="shared" si="1241"/>
        <v>0</v>
      </c>
      <c r="EE526" s="238">
        <f t="shared" si="1242"/>
        <v>0</v>
      </c>
      <c r="EF526" s="238">
        <f t="shared" si="1243"/>
        <v>0</v>
      </c>
      <c r="EG526" s="238">
        <f t="shared" si="1244"/>
        <v>0</v>
      </c>
      <c r="EH526" s="238">
        <f t="shared" si="1245"/>
        <v>0</v>
      </c>
      <c r="EI526" s="238">
        <f t="shared" si="1246"/>
        <v>0</v>
      </c>
      <c r="EJ526" s="238">
        <f t="shared" si="1247"/>
        <v>0</v>
      </c>
      <c r="EK526" s="238">
        <f t="shared" si="1248"/>
        <v>0</v>
      </c>
      <c r="EL526" s="238">
        <f t="shared" si="1249"/>
        <v>0</v>
      </c>
      <c r="EM526" s="238">
        <f t="shared" si="1250"/>
        <v>0</v>
      </c>
      <c r="EN526" s="238">
        <f t="shared" si="1251"/>
        <v>0</v>
      </c>
      <c r="EO526" s="238">
        <f t="shared" si="1252"/>
        <v>0</v>
      </c>
      <c r="EP526" s="238">
        <f t="shared" si="1253"/>
        <v>0</v>
      </c>
      <c r="EQ526" s="238">
        <f t="shared" si="1254"/>
        <v>0</v>
      </c>
      <c r="ER526" s="238">
        <f t="shared" si="1255"/>
        <v>0</v>
      </c>
      <c r="ES526" s="238">
        <f t="shared" si="1256"/>
        <v>0</v>
      </c>
      <c r="ET526" s="238">
        <f t="shared" si="1257"/>
        <v>0</v>
      </c>
      <c r="EU526" s="238">
        <f t="shared" si="1258"/>
        <v>0</v>
      </c>
      <c r="EV526" s="238">
        <f t="shared" si="1259"/>
        <v>0</v>
      </c>
      <c r="EW526" s="238">
        <f t="shared" si="1260"/>
        <v>0</v>
      </c>
      <c r="EX526" s="238">
        <f t="shared" si="1261"/>
        <v>0</v>
      </c>
      <c r="EY526" s="238">
        <f t="shared" si="1262"/>
        <v>0</v>
      </c>
      <c r="EZ526" s="238">
        <f t="shared" si="1263"/>
        <v>0</v>
      </c>
      <c r="FA526" s="238">
        <f t="shared" si="1264"/>
        <v>0</v>
      </c>
      <c r="FB526" s="238">
        <f t="shared" si="1265"/>
        <v>0</v>
      </c>
      <c r="FC526" s="238">
        <f t="shared" si="1266"/>
        <v>0</v>
      </c>
      <c r="FD526" s="238">
        <f t="shared" si="1267"/>
        <v>0</v>
      </c>
      <c r="FE526" s="238">
        <f t="shared" si="1268"/>
        <v>0</v>
      </c>
      <c r="FF526" s="238">
        <f t="shared" si="1269"/>
        <v>0</v>
      </c>
      <c r="FG526" s="238">
        <f t="shared" si="1270"/>
        <v>0</v>
      </c>
      <c r="FH526" s="238">
        <f t="shared" si="1271"/>
        <v>0</v>
      </c>
      <c r="FI526" s="238">
        <f t="shared" si="1272"/>
        <v>0</v>
      </c>
      <c r="FJ526" s="238">
        <f t="shared" si="1273"/>
        <v>0</v>
      </c>
      <c r="FK526" s="238">
        <f t="shared" si="1274"/>
        <v>0</v>
      </c>
      <c r="FL526" s="238">
        <f t="shared" si="1275"/>
        <v>0</v>
      </c>
      <c r="FM526" s="238">
        <f t="shared" si="1276"/>
        <v>0</v>
      </c>
      <c r="FN526" s="238">
        <f t="shared" si="1277"/>
        <v>0</v>
      </c>
      <c r="FO526" s="238">
        <f t="shared" si="1278"/>
        <v>0</v>
      </c>
      <c r="FP526" s="238">
        <f t="shared" si="1279"/>
        <v>0</v>
      </c>
      <c r="FQ526" s="238">
        <f t="shared" si="1280"/>
        <v>0</v>
      </c>
      <c r="FR526" s="238">
        <f t="shared" si="1281"/>
        <v>0</v>
      </c>
      <c r="FS526" s="238">
        <f t="shared" si="1282"/>
        <v>0</v>
      </c>
      <c r="FT526" s="238">
        <f t="shared" si="1283"/>
        <v>0</v>
      </c>
      <c r="FU526" s="238">
        <f t="shared" si="1284"/>
        <v>0</v>
      </c>
      <c r="FV526" s="238">
        <f t="shared" si="1285"/>
        <v>0</v>
      </c>
      <c r="FW526" s="238">
        <f t="shared" si="1286"/>
        <v>0</v>
      </c>
      <c r="FX526" s="238">
        <f t="shared" si="1287"/>
        <v>0</v>
      </c>
      <c r="FY526" s="238">
        <f t="shared" si="1288"/>
        <v>0</v>
      </c>
      <c r="FZ526" s="238">
        <f t="shared" si="1289"/>
        <v>0</v>
      </c>
      <c r="GA526" s="238">
        <f t="shared" si="1290"/>
        <v>0</v>
      </c>
      <c r="GB526" s="238">
        <f t="shared" si="1291"/>
        <v>0</v>
      </c>
      <c r="GC526" s="238">
        <f t="shared" si="1292"/>
        <v>0</v>
      </c>
      <c r="GD526" s="238">
        <f t="shared" si="1293"/>
        <v>0</v>
      </c>
      <c r="GE526" s="238">
        <f t="shared" si="1294"/>
        <v>0</v>
      </c>
      <c r="GF526" s="238">
        <f t="shared" si="1295"/>
        <v>0</v>
      </c>
      <c r="GG526" s="238">
        <f t="shared" si="1296"/>
        <v>0</v>
      </c>
      <c r="GH526" s="238">
        <f t="shared" si="1297"/>
        <v>0</v>
      </c>
      <c r="GI526" s="238">
        <f t="shared" si="1298"/>
        <v>0</v>
      </c>
      <c r="GJ526" s="238">
        <f t="shared" si="1299"/>
        <v>0</v>
      </c>
      <c r="GK526" s="238">
        <f t="shared" si="1300"/>
        <v>0</v>
      </c>
      <c r="GL526" s="238">
        <f t="shared" si="1301"/>
        <v>0</v>
      </c>
      <c r="GM526" s="238">
        <f t="shared" si="1302"/>
        <v>0</v>
      </c>
      <c r="GN526" s="238">
        <f t="shared" si="1303"/>
        <v>0</v>
      </c>
      <c r="GO526" s="238">
        <f t="shared" si="1304"/>
        <v>0</v>
      </c>
      <c r="GP526" s="238">
        <f t="shared" si="1305"/>
        <v>0</v>
      </c>
      <c r="GQ526" s="238">
        <f t="shared" si="1306"/>
        <v>0</v>
      </c>
      <c r="GR526" s="238">
        <f t="shared" si="1307"/>
        <v>0</v>
      </c>
      <c r="GS526" s="238">
        <f t="shared" si="1308"/>
        <v>0</v>
      </c>
      <c r="GT526" s="238">
        <f t="shared" si="1309"/>
        <v>0</v>
      </c>
      <c r="GU526" s="238">
        <f t="shared" si="1310"/>
        <v>0</v>
      </c>
      <c r="GV526" s="238">
        <f t="shared" si="1311"/>
        <v>0</v>
      </c>
      <c r="GW526" s="238">
        <f t="shared" si="1312"/>
        <v>0</v>
      </c>
      <c r="GX526" s="238">
        <f t="shared" si="1313"/>
        <v>0</v>
      </c>
      <c r="GY526" s="238">
        <f t="shared" si="1314"/>
        <v>0</v>
      </c>
      <c r="GZ526" s="238">
        <f t="shared" si="1315"/>
        <v>0</v>
      </c>
      <c r="HA526" s="238">
        <f t="shared" si="1316"/>
        <v>0</v>
      </c>
      <c r="HB526" s="238">
        <f t="shared" si="1317"/>
        <v>0</v>
      </c>
      <c r="HC526" s="238">
        <f t="shared" si="1318"/>
        <v>0</v>
      </c>
      <c r="HD526" s="238">
        <f t="shared" si="1319"/>
        <v>0</v>
      </c>
      <c r="HE526" s="238">
        <f t="shared" si="1320"/>
        <v>0</v>
      </c>
      <c r="HF526" s="238">
        <f t="shared" si="1321"/>
        <v>0</v>
      </c>
      <c r="HG526" s="238">
        <f t="shared" si="1322"/>
        <v>0</v>
      </c>
      <c r="HH526" s="238">
        <f t="shared" si="1323"/>
        <v>0</v>
      </c>
      <c r="HI526" s="238">
        <f t="shared" si="1324"/>
        <v>0</v>
      </c>
      <c r="HJ526" s="238">
        <f t="shared" si="1325"/>
        <v>0</v>
      </c>
      <c r="HK526" s="238">
        <f t="shared" si="1326"/>
        <v>0</v>
      </c>
      <c r="HL526" s="238">
        <f t="shared" si="1327"/>
        <v>0</v>
      </c>
      <c r="HM526" s="238">
        <f t="shared" si="1328"/>
        <v>0</v>
      </c>
      <c r="HN526" s="238">
        <f t="shared" si="1329"/>
        <v>0</v>
      </c>
      <c r="HO526" s="238">
        <f t="shared" si="1330"/>
        <v>0</v>
      </c>
      <c r="HP526" s="238">
        <f t="shared" si="1331"/>
        <v>0</v>
      </c>
      <c r="HQ526" s="238">
        <f t="shared" si="1332"/>
        <v>0</v>
      </c>
      <c r="HR526" s="238">
        <f t="shared" si="1333"/>
        <v>0</v>
      </c>
      <c r="HS526" s="238">
        <f t="shared" si="1334"/>
        <v>0</v>
      </c>
      <c r="HT526" s="238">
        <f t="shared" si="1335"/>
        <v>0</v>
      </c>
      <c r="HU526" s="238">
        <f t="shared" si="1336"/>
        <v>0</v>
      </c>
      <c r="HV526" s="238">
        <f t="shared" si="1337"/>
        <v>0</v>
      </c>
      <c r="HW526" s="238">
        <f t="shared" si="1338"/>
        <v>0</v>
      </c>
      <c r="HX526" s="238">
        <f t="shared" si="1339"/>
        <v>0</v>
      </c>
      <c r="HY526" s="238">
        <f t="shared" si="1340"/>
        <v>0</v>
      </c>
      <c r="HZ526" s="238">
        <f t="shared" si="1341"/>
        <v>0</v>
      </c>
      <c r="IA526" s="238">
        <f t="shared" si="1342"/>
        <v>0</v>
      </c>
      <c r="IB526" s="238">
        <f t="shared" si="1343"/>
        <v>0</v>
      </c>
      <c r="IC526" s="238">
        <f t="shared" si="1344"/>
        <v>0</v>
      </c>
      <c r="ID526" s="238">
        <f t="shared" si="1345"/>
        <v>0</v>
      </c>
      <c r="IE526" s="238">
        <f t="shared" si="1346"/>
        <v>0</v>
      </c>
      <c r="IF526" s="238">
        <f t="shared" si="1347"/>
        <v>0</v>
      </c>
      <c r="IG526" s="238">
        <f t="shared" si="1348"/>
        <v>0</v>
      </c>
      <c r="IH526" s="238">
        <f t="shared" si="1349"/>
        <v>0</v>
      </c>
      <c r="II526" s="238">
        <f t="shared" si="1350"/>
        <v>0</v>
      </c>
      <c r="IJ526" s="238">
        <f t="shared" si="1351"/>
        <v>0</v>
      </c>
      <c r="IK526" s="238">
        <f t="shared" si="1352"/>
        <v>0</v>
      </c>
      <c r="IL526" s="238">
        <f t="shared" si="1353"/>
        <v>0</v>
      </c>
      <c r="IM526" s="238">
        <f t="shared" si="1354"/>
        <v>0</v>
      </c>
      <c r="IN526" s="238">
        <f t="shared" si="1355"/>
        <v>0</v>
      </c>
      <c r="IO526" s="238">
        <f t="shared" si="1356"/>
        <v>0</v>
      </c>
      <c r="IP526" s="238">
        <f t="shared" si="1357"/>
        <v>0</v>
      </c>
      <c r="IQ526" s="238">
        <f t="shared" si="1358"/>
        <v>0</v>
      </c>
      <c r="IR526" s="238">
        <f t="shared" si="1359"/>
        <v>0</v>
      </c>
      <c r="IS526" s="238">
        <f t="shared" si="1360"/>
        <v>0</v>
      </c>
      <c r="IT526" s="238">
        <f t="shared" si="1361"/>
        <v>0</v>
      </c>
      <c r="IU526" s="238">
        <f t="shared" si="1362"/>
        <v>0</v>
      </c>
      <c r="IV526" s="238">
        <f t="shared" si="1363"/>
        <v>0</v>
      </c>
      <c r="IW526" s="238">
        <f t="shared" si="1364"/>
        <v>0</v>
      </c>
      <c r="IX526" s="238">
        <f t="shared" si="1365"/>
        <v>0</v>
      </c>
      <c r="IY526" s="238">
        <f t="shared" si="1366"/>
        <v>0</v>
      </c>
      <c r="IZ526" s="238">
        <f t="shared" si="1367"/>
        <v>0</v>
      </c>
      <c r="JA526" s="238">
        <f t="shared" si="1368"/>
        <v>0</v>
      </c>
      <c r="JB526" s="238">
        <f t="shared" si="1369"/>
        <v>0</v>
      </c>
    </row>
    <row r="527" spans="2:262">
      <c r="B527" s="248">
        <v>166</v>
      </c>
      <c r="C527" s="247">
        <f t="shared" si="1370"/>
        <v>3.2421875000000024E-3</v>
      </c>
      <c r="D527" s="244">
        <f t="shared" ca="1" si="1113"/>
        <v>11.72955630701116</v>
      </c>
      <c r="E527" s="243">
        <f ca="1">FP361</f>
        <v>-0.27044369298883919</v>
      </c>
      <c r="F527" s="242">
        <v>166</v>
      </c>
      <c r="G527" s="238">
        <f t="shared" si="1114"/>
        <v>0</v>
      </c>
      <c r="H527" s="238">
        <f t="shared" si="1115"/>
        <v>0</v>
      </c>
      <c r="I527" s="238">
        <f t="shared" si="1116"/>
        <v>0</v>
      </c>
      <c r="J527" s="238">
        <f t="shared" si="1117"/>
        <v>0</v>
      </c>
      <c r="K527" s="238">
        <f t="shared" si="1118"/>
        <v>0</v>
      </c>
      <c r="L527" s="238">
        <f t="shared" si="1119"/>
        <v>0</v>
      </c>
      <c r="M527" s="238">
        <f t="shared" si="1120"/>
        <v>0</v>
      </c>
      <c r="N527" s="238">
        <f t="shared" si="1121"/>
        <v>0</v>
      </c>
      <c r="O527" s="238">
        <f t="shared" si="1122"/>
        <v>0</v>
      </c>
      <c r="P527" s="238">
        <f t="shared" si="1123"/>
        <v>0</v>
      </c>
      <c r="Q527" s="238">
        <f t="shared" si="1124"/>
        <v>0</v>
      </c>
      <c r="R527" s="238">
        <f t="shared" si="1125"/>
        <v>0</v>
      </c>
      <c r="S527" s="238">
        <f t="shared" si="1126"/>
        <v>0</v>
      </c>
      <c r="T527" s="238">
        <f t="shared" si="1127"/>
        <v>0</v>
      </c>
      <c r="U527" s="239">
        <f t="shared" si="1128"/>
        <v>0</v>
      </c>
      <c r="V527" s="238">
        <f t="shared" si="1129"/>
        <v>0</v>
      </c>
      <c r="W527" s="238">
        <f t="shared" si="1130"/>
        <v>0</v>
      </c>
      <c r="X527" s="238">
        <f t="shared" si="1131"/>
        <v>0</v>
      </c>
      <c r="Y527" s="238">
        <f t="shared" si="1132"/>
        <v>0</v>
      </c>
      <c r="Z527" s="238">
        <f t="shared" si="1133"/>
        <v>0</v>
      </c>
      <c r="AA527" s="238">
        <f t="shared" si="1134"/>
        <v>0</v>
      </c>
      <c r="AB527" s="238">
        <f t="shared" si="1135"/>
        <v>0</v>
      </c>
      <c r="AC527" s="238">
        <f t="shared" si="1136"/>
        <v>0</v>
      </c>
      <c r="AD527" s="238">
        <f t="shared" si="1137"/>
        <v>0</v>
      </c>
      <c r="AE527" s="238">
        <f t="shared" si="1138"/>
        <v>0</v>
      </c>
      <c r="AF527" s="238">
        <f t="shared" si="1139"/>
        <v>0</v>
      </c>
      <c r="AG527" s="238">
        <f t="shared" si="1140"/>
        <v>0</v>
      </c>
      <c r="AH527" s="238">
        <f t="shared" si="1141"/>
        <v>0</v>
      </c>
      <c r="AI527" s="238">
        <f t="shared" si="1142"/>
        <v>0</v>
      </c>
      <c r="AJ527" s="238">
        <f t="shared" si="1143"/>
        <v>0</v>
      </c>
      <c r="AK527" s="238">
        <f t="shared" si="1144"/>
        <v>0</v>
      </c>
      <c r="AL527" s="238">
        <f t="shared" si="1145"/>
        <v>0</v>
      </c>
      <c r="AM527" s="238">
        <f t="shared" si="1146"/>
        <v>0</v>
      </c>
      <c r="AN527" s="238">
        <f t="shared" si="1147"/>
        <v>0</v>
      </c>
      <c r="AO527" s="238">
        <f t="shared" si="1148"/>
        <v>0</v>
      </c>
      <c r="AP527" s="238">
        <f t="shared" si="1149"/>
        <v>0</v>
      </c>
      <c r="AQ527" s="238">
        <f t="shared" si="1150"/>
        <v>0</v>
      </c>
      <c r="AR527" s="238">
        <f t="shared" si="1151"/>
        <v>0</v>
      </c>
      <c r="AS527" s="238">
        <f t="shared" si="1152"/>
        <v>0</v>
      </c>
      <c r="AT527" s="238">
        <f t="shared" si="1153"/>
        <v>0</v>
      </c>
      <c r="AU527" s="238">
        <f t="shared" si="1154"/>
        <v>0</v>
      </c>
      <c r="AV527" s="238">
        <f t="shared" si="1155"/>
        <v>0</v>
      </c>
      <c r="AW527" s="238">
        <f t="shared" si="1156"/>
        <v>0</v>
      </c>
      <c r="AX527" s="238">
        <f t="shared" si="1157"/>
        <v>0</v>
      </c>
      <c r="AY527" s="238">
        <f t="shared" si="1158"/>
        <v>0</v>
      </c>
      <c r="AZ527" s="238">
        <f t="shared" si="1159"/>
        <v>0</v>
      </c>
      <c r="BA527" s="238">
        <f t="shared" si="1160"/>
        <v>0</v>
      </c>
      <c r="BB527" s="238">
        <f t="shared" si="1161"/>
        <v>0</v>
      </c>
      <c r="BC527" s="238">
        <f t="shared" si="1162"/>
        <v>0</v>
      </c>
      <c r="BD527" s="238">
        <f t="shared" si="1163"/>
        <v>0</v>
      </c>
      <c r="BE527" s="238">
        <f t="shared" si="1164"/>
        <v>0</v>
      </c>
      <c r="BF527" s="238">
        <f t="shared" si="1165"/>
        <v>0</v>
      </c>
      <c r="BG527" s="238">
        <f t="shared" si="1166"/>
        <v>0</v>
      </c>
      <c r="BH527" s="238">
        <f t="shared" si="1167"/>
        <v>0</v>
      </c>
      <c r="BI527" s="238">
        <f t="shared" si="1168"/>
        <v>0</v>
      </c>
      <c r="BJ527" s="238">
        <f t="shared" si="1169"/>
        <v>0</v>
      </c>
      <c r="BK527" s="238">
        <f t="shared" si="1170"/>
        <v>0</v>
      </c>
      <c r="BL527" s="238">
        <f t="shared" si="1171"/>
        <v>0</v>
      </c>
      <c r="BM527" s="238">
        <f t="shared" si="1172"/>
        <v>0</v>
      </c>
      <c r="BN527" s="238">
        <f t="shared" si="1173"/>
        <v>0</v>
      </c>
      <c r="BO527" s="238">
        <f t="shared" si="1174"/>
        <v>0</v>
      </c>
      <c r="BP527" s="238">
        <f t="shared" si="1175"/>
        <v>0</v>
      </c>
      <c r="BQ527" s="238">
        <f t="shared" si="1176"/>
        <v>0</v>
      </c>
      <c r="BR527" s="238">
        <f t="shared" si="1177"/>
        <v>0</v>
      </c>
      <c r="BS527" s="238">
        <f t="shared" si="1178"/>
        <v>0</v>
      </c>
      <c r="BT527" s="238">
        <f t="shared" si="1179"/>
        <v>0</v>
      </c>
      <c r="BU527" s="238">
        <f t="shared" si="1180"/>
        <v>0</v>
      </c>
      <c r="BV527" s="238">
        <f t="shared" si="1181"/>
        <v>0</v>
      </c>
      <c r="BW527" s="238">
        <f t="shared" si="1182"/>
        <v>0</v>
      </c>
      <c r="BX527" s="238">
        <f t="shared" si="1183"/>
        <v>0</v>
      </c>
      <c r="BY527" s="238">
        <f t="shared" si="1184"/>
        <v>0</v>
      </c>
      <c r="BZ527" s="238">
        <f t="shared" si="1185"/>
        <v>0</v>
      </c>
      <c r="CA527" s="238">
        <f t="shared" si="1186"/>
        <v>0</v>
      </c>
      <c r="CB527" s="238">
        <f t="shared" si="1187"/>
        <v>0</v>
      </c>
      <c r="CC527" s="238">
        <f t="shared" si="1188"/>
        <v>0</v>
      </c>
      <c r="CD527" s="238">
        <f t="shared" si="1189"/>
        <v>0</v>
      </c>
      <c r="CE527" s="238">
        <f t="shared" si="1190"/>
        <v>0</v>
      </c>
      <c r="CF527" s="238">
        <f t="shared" si="1191"/>
        <v>0</v>
      </c>
      <c r="CG527" s="238">
        <f t="shared" si="1192"/>
        <v>0</v>
      </c>
      <c r="CH527" s="238">
        <f t="shared" si="1193"/>
        <v>0</v>
      </c>
      <c r="CI527" s="238">
        <f t="shared" si="1194"/>
        <v>0</v>
      </c>
      <c r="CJ527" s="238">
        <f t="shared" si="1195"/>
        <v>0</v>
      </c>
      <c r="CK527" s="238">
        <f t="shared" si="1196"/>
        <v>0</v>
      </c>
      <c r="CL527" s="238">
        <f t="shared" si="1197"/>
        <v>0</v>
      </c>
      <c r="CM527" s="238">
        <f t="shared" si="1198"/>
        <v>0</v>
      </c>
      <c r="CN527" s="238">
        <f t="shared" si="1199"/>
        <v>0</v>
      </c>
      <c r="CO527" s="238">
        <f t="shared" si="1200"/>
        <v>0</v>
      </c>
      <c r="CP527" s="238">
        <f t="shared" si="1201"/>
        <v>0</v>
      </c>
      <c r="CQ527" s="238">
        <f t="shared" si="1202"/>
        <v>0</v>
      </c>
      <c r="CR527" s="238">
        <f t="shared" si="1203"/>
        <v>0</v>
      </c>
      <c r="CS527" s="238">
        <f t="shared" si="1204"/>
        <v>0</v>
      </c>
      <c r="CT527" s="238">
        <f t="shared" si="1205"/>
        <v>0</v>
      </c>
      <c r="CU527" s="238">
        <f t="shared" si="1206"/>
        <v>0</v>
      </c>
      <c r="CV527" s="238">
        <f t="shared" si="1207"/>
        <v>0</v>
      </c>
      <c r="CW527" s="238">
        <f t="shared" si="1208"/>
        <v>0</v>
      </c>
      <c r="CX527" s="238">
        <f t="shared" si="1209"/>
        <v>0</v>
      </c>
      <c r="CY527" s="238">
        <f t="shared" si="1210"/>
        <v>0</v>
      </c>
      <c r="CZ527" s="238">
        <f t="shared" si="1211"/>
        <v>0</v>
      </c>
      <c r="DA527" s="238">
        <f t="shared" si="1212"/>
        <v>0</v>
      </c>
      <c r="DB527" s="238">
        <f t="shared" si="1213"/>
        <v>0</v>
      </c>
      <c r="DC527" s="238">
        <f t="shared" si="1214"/>
        <v>0</v>
      </c>
      <c r="DD527" s="238">
        <f t="shared" si="1215"/>
        <v>0</v>
      </c>
      <c r="DE527" s="238">
        <f t="shared" si="1216"/>
        <v>0</v>
      </c>
      <c r="DF527" s="238">
        <f t="shared" si="1217"/>
        <v>0</v>
      </c>
      <c r="DG527" s="238">
        <f t="shared" si="1218"/>
        <v>0</v>
      </c>
      <c r="DH527" s="238">
        <f t="shared" si="1219"/>
        <v>0</v>
      </c>
      <c r="DI527" s="238">
        <f t="shared" si="1220"/>
        <v>0</v>
      </c>
      <c r="DJ527" s="238">
        <f t="shared" si="1221"/>
        <v>0</v>
      </c>
      <c r="DK527" s="238">
        <f t="shared" si="1222"/>
        <v>0</v>
      </c>
      <c r="DL527" s="238">
        <f t="shared" si="1223"/>
        <v>0</v>
      </c>
      <c r="DM527" s="238">
        <f t="shared" si="1224"/>
        <v>0</v>
      </c>
      <c r="DN527" s="238">
        <f t="shared" si="1225"/>
        <v>0</v>
      </c>
      <c r="DO527" s="238">
        <f t="shared" si="1226"/>
        <v>0</v>
      </c>
      <c r="DP527" s="238">
        <f t="shared" si="1227"/>
        <v>0</v>
      </c>
      <c r="DQ527" s="238">
        <f t="shared" si="1228"/>
        <v>0</v>
      </c>
      <c r="DR527" s="238">
        <f t="shared" si="1229"/>
        <v>0</v>
      </c>
      <c r="DS527" s="238">
        <f t="shared" si="1230"/>
        <v>0</v>
      </c>
      <c r="DT527" s="238">
        <f t="shared" si="1231"/>
        <v>0</v>
      </c>
      <c r="DU527" s="238">
        <f t="shared" si="1232"/>
        <v>0</v>
      </c>
      <c r="DV527" s="238">
        <f t="shared" si="1233"/>
        <v>0</v>
      </c>
      <c r="DW527" s="238">
        <f t="shared" si="1234"/>
        <v>0</v>
      </c>
      <c r="DX527" s="238">
        <f t="shared" si="1235"/>
        <v>0</v>
      </c>
      <c r="DY527" s="238">
        <f t="shared" si="1236"/>
        <v>0</v>
      </c>
      <c r="DZ527" s="238">
        <f t="shared" si="1237"/>
        <v>0</v>
      </c>
      <c r="EA527" s="238">
        <f t="shared" si="1238"/>
        <v>0</v>
      </c>
      <c r="EB527" s="238">
        <f t="shared" si="1239"/>
        <v>0</v>
      </c>
      <c r="EC527" s="238">
        <f t="shared" si="1240"/>
        <v>0</v>
      </c>
      <c r="ED527" s="238">
        <f t="shared" si="1241"/>
        <v>0</v>
      </c>
      <c r="EE527" s="238">
        <f t="shared" si="1242"/>
        <v>0</v>
      </c>
      <c r="EF527" s="238">
        <f t="shared" si="1243"/>
        <v>0</v>
      </c>
      <c r="EG527" s="238">
        <f t="shared" si="1244"/>
        <v>0</v>
      </c>
      <c r="EH527" s="238">
        <f t="shared" si="1245"/>
        <v>0</v>
      </c>
      <c r="EI527" s="238">
        <f t="shared" si="1246"/>
        <v>0</v>
      </c>
      <c r="EJ527" s="238">
        <f t="shared" si="1247"/>
        <v>0</v>
      </c>
      <c r="EK527" s="238">
        <f t="shared" si="1248"/>
        <v>0</v>
      </c>
      <c r="EL527" s="238">
        <f t="shared" si="1249"/>
        <v>0</v>
      </c>
      <c r="EM527" s="238">
        <f t="shared" si="1250"/>
        <v>0</v>
      </c>
      <c r="EN527" s="238">
        <f t="shared" si="1251"/>
        <v>0</v>
      </c>
      <c r="EO527" s="238">
        <f t="shared" si="1252"/>
        <v>0</v>
      </c>
      <c r="EP527" s="238">
        <f t="shared" si="1253"/>
        <v>0</v>
      </c>
      <c r="EQ527" s="238">
        <f t="shared" si="1254"/>
        <v>0</v>
      </c>
      <c r="ER527" s="238">
        <f t="shared" si="1255"/>
        <v>0</v>
      </c>
      <c r="ES527" s="238">
        <f t="shared" si="1256"/>
        <v>0</v>
      </c>
      <c r="ET527" s="238">
        <f t="shared" si="1257"/>
        <v>0</v>
      </c>
      <c r="EU527" s="238">
        <f t="shared" si="1258"/>
        <v>0</v>
      </c>
      <c r="EV527" s="238">
        <f t="shared" si="1259"/>
        <v>0</v>
      </c>
      <c r="EW527" s="238">
        <f t="shared" si="1260"/>
        <v>0</v>
      </c>
      <c r="EX527" s="238">
        <f t="shared" si="1261"/>
        <v>0</v>
      </c>
      <c r="EY527" s="238">
        <f t="shared" si="1262"/>
        <v>0</v>
      </c>
      <c r="EZ527" s="238">
        <f t="shared" si="1263"/>
        <v>0</v>
      </c>
      <c r="FA527" s="238">
        <f t="shared" si="1264"/>
        <v>0</v>
      </c>
      <c r="FB527" s="238">
        <f t="shared" si="1265"/>
        <v>0</v>
      </c>
      <c r="FC527" s="238">
        <f t="shared" si="1266"/>
        <v>0</v>
      </c>
      <c r="FD527" s="238">
        <f t="shared" si="1267"/>
        <v>0</v>
      </c>
      <c r="FE527" s="238">
        <f t="shared" si="1268"/>
        <v>0</v>
      </c>
      <c r="FF527" s="238">
        <f t="shared" si="1269"/>
        <v>0</v>
      </c>
      <c r="FG527" s="238">
        <f t="shared" si="1270"/>
        <v>0</v>
      </c>
      <c r="FH527" s="238">
        <f t="shared" si="1271"/>
        <v>0</v>
      </c>
      <c r="FI527" s="238">
        <f t="shared" si="1272"/>
        <v>0</v>
      </c>
      <c r="FJ527" s="238">
        <f t="shared" si="1273"/>
        <v>0</v>
      </c>
      <c r="FK527" s="238">
        <f t="shared" si="1274"/>
        <v>0</v>
      </c>
      <c r="FL527" s="238">
        <f t="shared" si="1275"/>
        <v>0</v>
      </c>
      <c r="FM527" s="238">
        <f t="shared" si="1276"/>
        <v>0</v>
      </c>
      <c r="FN527" s="238">
        <f t="shared" si="1277"/>
        <v>0</v>
      </c>
      <c r="FO527" s="238">
        <f t="shared" si="1278"/>
        <v>0</v>
      </c>
      <c r="FP527" s="238">
        <f t="shared" si="1279"/>
        <v>0</v>
      </c>
      <c r="FQ527" s="238">
        <f t="shared" si="1280"/>
        <v>0</v>
      </c>
      <c r="FR527" s="238">
        <f t="shared" si="1281"/>
        <v>0</v>
      </c>
      <c r="FS527" s="238">
        <f t="shared" si="1282"/>
        <v>0</v>
      </c>
      <c r="FT527" s="238">
        <f t="shared" si="1283"/>
        <v>0</v>
      </c>
      <c r="FU527" s="238">
        <f t="shared" si="1284"/>
        <v>0</v>
      </c>
      <c r="FV527" s="238">
        <f t="shared" si="1285"/>
        <v>0</v>
      </c>
      <c r="FW527" s="238">
        <f t="shared" si="1286"/>
        <v>0</v>
      </c>
      <c r="FX527" s="238">
        <f t="shared" si="1287"/>
        <v>0</v>
      </c>
      <c r="FY527" s="238">
        <f t="shared" si="1288"/>
        <v>0</v>
      </c>
      <c r="FZ527" s="238">
        <f t="shared" si="1289"/>
        <v>0</v>
      </c>
      <c r="GA527" s="238">
        <f t="shared" si="1290"/>
        <v>0</v>
      </c>
      <c r="GB527" s="238">
        <f t="shared" si="1291"/>
        <v>0</v>
      </c>
      <c r="GC527" s="238">
        <f t="shared" si="1292"/>
        <v>0</v>
      </c>
      <c r="GD527" s="238">
        <f t="shared" si="1293"/>
        <v>0</v>
      </c>
      <c r="GE527" s="238">
        <f t="shared" si="1294"/>
        <v>0</v>
      </c>
      <c r="GF527" s="238">
        <f t="shared" si="1295"/>
        <v>0</v>
      </c>
      <c r="GG527" s="238">
        <f t="shared" si="1296"/>
        <v>0</v>
      </c>
      <c r="GH527" s="238">
        <f t="shared" si="1297"/>
        <v>0</v>
      </c>
      <c r="GI527" s="238">
        <f t="shared" si="1298"/>
        <v>0</v>
      </c>
      <c r="GJ527" s="238">
        <f t="shared" si="1299"/>
        <v>0</v>
      </c>
      <c r="GK527" s="238">
        <f t="shared" si="1300"/>
        <v>0</v>
      </c>
      <c r="GL527" s="238">
        <f t="shared" si="1301"/>
        <v>0</v>
      </c>
      <c r="GM527" s="238">
        <f t="shared" si="1302"/>
        <v>0</v>
      </c>
      <c r="GN527" s="238">
        <f t="shared" si="1303"/>
        <v>0</v>
      </c>
      <c r="GO527" s="238">
        <f t="shared" si="1304"/>
        <v>0</v>
      </c>
      <c r="GP527" s="238">
        <f t="shared" si="1305"/>
        <v>0</v>
      </c>
      <c r="GQ527" s="238">
        <f t="shared" si="1306"/>
        <v>0</v>
      </c>
      <c r="GR527" s="238">
        <f t="shared" si="1307"/>
        <v>0</v>
      </c>
      <c r="GS527" s="238">
        <f t="shared" si="1308"/>
        <v>0</v>
      </c>
      <c r="GT527" s="238">
        <f t="shared" si="1309"/>
        <v>0</v>
      </c>
      <c r="GU527" s="238">
        <f t="shared" si="1310"/>
        <v>0</v>
      </c>
      <c r="GV527" s="238">
        <f t="shared" si="1311"/>
        <v>0</v>
      </c>
      <c r="GW527" s="238">
        <f t="shared" si="1312"/>
        <v>0</v>
      </c>
      <c r="GX527" s="238">
        <f t="shared" si="1313"/>
        <v>0</v>
      </c>
      <c r="GY527" s="238">
        <f t="shared" si="1314"/>
        <v>0</v>
      </c>
      <c r="GZ527" s="238">
        <f t="shared" si="1315"/>
        <v>0</v>
      </c>
      <c r="HA527" s="238">
        <f t="shared" si="1316"/>
        <v>0</v>
      </c>
      <c r="HB527" s="238">
        <f t="shared" si="1317"/>
        <v>0</v>
      </c>
      <c r="HC527" s="238">
        <f t="shared" si="1318"/>
        <v>0</v>
      </c>
      <c r="HD527" s="238">
        <f t="shared" si="1319"/>
        <v>0</v>
      </c>
      <c r="HE527" s="238">
        <f t="shared" si="1320"/>
        <v>0</v>
      </c>
      <c r="HF527" s="238">
        <f t="shared" si="1321"/>
        <v>0</v>
      </c>
      <c r="HG527" s="238">
        <f t="shared" si="1322"/>
        <v>0</v>
      </c>
      <c r="HH527" s="238">
        <f t="shared" si="1323"/>
        <v>0</v>
      </c>
      <c r="HI527" s="238">
        <f t="shared" si="1324"/>
        <v>0</v>
      </c>
      <c r="HJ527" s="238">
        <f t="shared" si="1325"/>
        <v>0</v>
      </c>
      <c r="HK527" s="238">
        <f t="shared" si="1326"/>
        <v>0</v>
      </c>
      <c r="HL527" s="238">
        <f t="shared" si="1327"/>
        <v>0</v>
      </c>
      <c r="HM527" s="238">
        <f t="shared" si="1328"/>
        <v>0</v>
      </c>
      <c r="HN527" s="238">
        <f t="shared" si="1329"/>
        <v>0</v>
      </c>
      <c r="HO527" s="238">
        <f t="shared" si="1330"/>
        <v>0</v>
      </c>
      <c r="HP527" s="238">
        <f t="shared" si="1331"/>
        <v>0</v>
      </c>
      <c r="HQ527" s="238">
        <f t="shared" si="1332"/>
        <v>0</v>
      </c>
      <c r="HR527" s="238">
        <f t="shared" si="1333"/>
        <v>0</v>
      </c>
      <c r="HS527" s="238">
        <f t="shared" si="1334"/>
        <v>0</v>
      </c>
      <c r="HT527" s="238">
        <f t="shared" si="1335"/>
        <v>0</v>
      </c>
      <c r="HU527" s="238">
        <f t="shared" si="1336"/>
        <v>0</v>
      </c>
      <c r="HV527" s="238">
        <f t="shared" si="1337"/>
        <v>0</v>
      </c>
      <c r="HW527" s="238">
        <f t="shared" si="1338"/>
        <v>0</v>
      </c>
      <c r="HX527" s="238">
        <f t="shared" si="1339"/>
        <v>0</v>
      </c>
      <c r="HY527" s="238">
        <f t="shared" si="1340"/>
        <v>0</v>
      </c>
      <c r="HZ527" s="238">
        <f t="shared" si="1341"/>
        <v>0</v>
      </c>
      <c r="IA527" s="238">
        <f t="shared" si="1342"/>
        <v>0</v>
      </c>
      <c r="IB527" s="238">
        <f t="shared" si="1343"/>
        <v>0</v>
      </c>
      <c r="IC527" s="238">
        <f t="shared" si="1344"/>
        <v>0</v>
      </c>
      <c r="ID527" s="238">
        <f t="shared" si="1345"/>
        <v>0</v>
      </c>
      <c r="IE527" s="238">
        <f t="shared" si="1346"/>
        <v>0</v>
      </c>
      <c r="IF527" s="238">
        <f t="shared" si="1347"/>
        <v>0</v>
      </c>
      <c r="IG527" s="238">
        <f t="shared" si="1348"/>
        <v>0</v>
      </c>
      <c r="IH527" s="238">
        <f t="shared" si="1349"/>
        <v>0</v>
      </c>
      <c r="II527" s="238">
        <f t="shared" si="1350"/>
        <v>0</v>
      </c>
      <c r="IJ527" s="238">
        <f t="shared" si="1351"/>
        <v>0</v>
      </c>
      <c r="IK527" s="238">
        <f t="shared" si="1352"/>
        <v>0</v>
      </c>
      <c r="IL527" s="238">
        <f t="shared" si="1353"/>
        <v>0</v>
      </c>
      <c r="IM527" s="238">
        <f t="shared" si="1354"/>
        <v>0</v>
      </c>
      <c r="IN527" s="238">
        <f t="shared" si="1355"/>
        <v>0</v>
      </c>
      <c r="IO527" s="238">
        <f t="shared" si="1356"/>
        <v>0</v>
      </c>
      <c r="IP527" s="238">
        <f t="shared" si="1357"/>
        <v>0</v>
      </c>
      <c r="IQ527" s="238">
        <f t="shared" si="1358"/>
        <v>0</v>
      </c>
      <c r="IR527" s="238">
        <f t="shared" si="1359"/>
        <v>0</v>
      </c>
      <c r="IS527" s="238">
        <f t="shared" si="1360"/>
        <v>0</v>
      </c>
      <c r="IT527" s="238">
        <f t="shared" si="1361"/>
        <v>0</v>
      </c>
      <c r="IU527" s="238">
        <f t="shared" si="1362"/>
        <v>0</v>
      </c>
      <c r="IV527" s="238">
        <f t="shared" si="1363"/>
        <v>0</v>
      </c>
      <c r="IW527" s="238">
        <f t="shared" si="1364"/>
        <v>0</v>
      </c>
      <c r="IX527" s="238">
        <f t="shared" si="1365"/>
        <v>0</v>
      </c>
      <c r="IY527" s="238">
        <f t="shared" si="1366"/>
        <v>0</v>
      </c>
      <c r="IZ527" s="238">
        <f t="shared" si="1367"/>
        <v>0</v>
      </c>
      <c r="JA527" s="238">
        <f t="shared" si="1368"/>
        <v>0</v>
      </c>
      <c r="JB527" s="238">
        <f t="shared" si="1369"/>
        <v>0</v>
      </c>
    </row>
    <row r="528" spans="2:262">
      <c r="B528" s="248">
        <v>167</v>
      </c>
      <c r="C528" s="247">
        <f t="shared" si="1370"/>
        <v>3.2617187500000025E-3</v>
      </c>
      <c r="D528" s="244">
        <f t="shared" ca="1" si="1113"/>
        <v>11.730490806180221</v>
      </c>
      <c r="E528" s="243">
        <f ca="1">FQ361</f>
        <v>-0.26950919381977972</v>
      </c>
      <c r="F528" s="242">
        <v>167</v>
      </c>
      <c r="G528" s="238">
        <f t="shared" si="1114"/>
        <v>0</v>
      </c>
      <c r="H528" s="238">
        <f t="shared" si="1115"/>
        <v>0</v>
      </c>
      <c r="I528" s="238">
        <f t="shared" si="1116"/>
        <v>0</v>
      </c>
      <c r="J528" s="238">
        <f t="shared" si="1117"/>
        <v>0</v>
      </c>
      <c r="K528" s="238">
        <f t="shared" si="1118"/>
        <v>0</v>
      </c>
      <c r="L528" s="238">
        <f t="shared" si="1119"/>
        <v>0</v>
      </c>
      <c r="M528" s="238">
        <f t="shared" si="1120"/>
        <v>0</v>
      </c>
      <c r="N528" s="238">
        <f t="shared" si="1121"/>
        <v>0</v>
      </c>
      <c r="O528" s="238">
        <f t="shared" si="1122"/>
        <v>0</v>
      </c>
      <c r="P528" s="238">
        <f t="shared" si="1123"/>
        <v>0</v>
      </c>
      <c r="Q528" s="238">
        <f t="shared" si="1124"/>
        <v>0</v>
      </c>
      <c r="R528" s="238">
        <f t="shared" si="1125"/>
        <v>0</v>
      </c>
      <c r="S528" s="238">
        <f t="shared" si="1126"/>
        <v>0</v>
      </c>
      <c r="T528" s="238">
        <f t="shared" si="1127"/>
        <v>0</v>
      </c>
      <c r="U528" s="239">
        <f t="shared" si="1128"/>
        <v>0</v>
      </c>
      <c r="V528" s="238">
        <f t="shared" si="1129"/>
        <v>0</v>
      </c>
      <c r="W528" s="238">
        <f t="shared" si="1130"/>
        <v>0</v>
      </c>
      <c r="X528" s="238">
        <f t="shared" si="1131"/>
        <v>0</v>
      </c>
      <c r="Y528" s="238">
        <f t="shared" si="1132"/>
        <v>0</v>
      </c>
      <c r="Z528" s="238">
        <f t="shared" si="1133"/>
        <v>0</v>
      </c>
      <c r="AA528" s="238">
        <f t="shared" si="1134"/>
        <v>0</v>
      </c>
      <c r="AB528" s="238">
        <f t="shared" si="1135"/>
        <v>0</v>
      </c>
      <c r="AC528" s="238">
        <f t="shared" si="1136"/>
        <v>0</v>
      </c>
      <c r="AD528" s="238">
        <f t="shared" si="1137"/>
        <v>0</v>
      </c>
      <c r="AE528" s="238">
        <f t="shared" si="1138"/>
        <v>0</v>
      </c>
      <c r="AF528" s="238">
        <f t="shared" si="1139"/>
        <v>0</v>
      </c>
      <c r="AG528" s="238">
        <f t="shared" si="1140"/>
        <v>0</v>
      </c>
      <c r="AH528" s="238">
        <f t="shared" si="1141"/>
        <v>0</v>
      </c>
      <c r="AI528" s="238">
        <f t="shared" si="1142"/>
        <v>0</v>
      </c>
      <c r="AJ528" s="238">
        <f t="shared" si="1143"/>
        <v>0</v>
      </c>
      <c r="AK528" s="238">
        <f t="shared" si="1144"/>
        <v>0</v>
      </c>
      <c r="AL528" s="238">
        <f t="shared" si="1145"/>
        <v>0</v>
      </c>
      <c r="AM528" s="238">
        <f t="shared" si="1146"/>
        <v>0</v>
      </c>
      <c r="AN528" s="238">
        <f t="shared" si="1147"/>
        <v>0</v>
      </c>
      <c r="AO528" s="238">
        <f t="shared" si="1148"/>
        <v>0</v>
      </c>
      <c r="AP528" s="238">
        <f t="shared" si="1149"/>
        <v>0</v>
      </c>
      <c r="AQ528" s="238">
        <f t="shared" si="1150"/>
        <v>0</v>
      </c>
      <c r="AR528" s="238">
        <f t="shared" si="1151"/>
        <v>0</v>
      </c>
      <c r="AS528" s="238">
        <f t="shared" si="1152"/>
        <v>0</v>
      </c>
      <c r="AT528" s="238">
        <f t="shared" si="1153"/>
        <v>0</v>
      </c>
      <c r="AU528" s="238">
        <f t="shared" si="1154"/>
        <v>0</v>
      </c>
      <c r="AV528" s="238">
        <f t="shared" si="1155"/>
        <v>0</v>
      </c>
      <c r="AW528" s="238">
        <f t="shared" si="1156"/>
        <v>0</v>
      </c>
      <c r="AX528" s="238">
        <f t="shared" si="1157"/>
        <v>0</v>
      </c>
      <c r="AY528" s="238">
        <f t="shared" si="1158"/>
        <v>0</v>
      </c>
      <c r="AZ528" s="238">
        <f t="shared" si="1159"/>
        <v>0</v>
      </c>
      <c r="BA528" s="238">
        <f t="shared" si="1160"/>
        <v>0</v>
      </c>
      <c r="BB528" s="238">
        <f t="shared" si="1161"/>
        <v>0</v>
      </c>
      <c r="BC528" s="238">
        <f t="shared" si="1162"/>
        <v>0</v>
      </c>
      <c r="BD528" s="238">
        <f t="shared" si="1163"/>
        <v>0</v>
      </c>
      <c r="BE528" s="238">
        <f t="shared" si="1164"/>
        <v>0</v>
      </c>
      <c r="BF528" s="238">
        <f t="shared" si="1165"/>
        <v>0</v>
      </c>
      <c r="BG528" s="238">
        <f t="shared" si="1166"/>
        <v>0</v>
      </c>
      <c r="BH528" s="238">
        <f t="shared" si="1167"/>
        <v>0</v>
      </c>
      <c r="BI528" s="238">
        <f t="shared" si="1168"/>
        <v>0</v>
      </c>
      <c r="BJ528" s="238">
        <f t="shared" si="1169"/>
        <v>0</v>
      </c>
      <c r="BK528" s="238">
        <f t="shared" si="1170"/>
        <v>0</v>
      </c>
      <c r="BL528" s="238">
        <f t="shared" si="1171"/>
        <v>0</v>
      </c>
      <c r="BM528" s="238">
        <f t="shared" si="1172"/>
        <v>0</v>
      </c>
      <c r="BN528" s="238">
        <f t="shared" si="1173"/>
        <v>0</v>
      </c>
      <c r="BO528" s="238">
        <f t="shared" si="1174"/>
        <v>0</v>
      </c>
      <c r="BP528" s="238">
        <f t="shared" si="1175"/>
        <v>0</v>
      </c>
      <c r="BQ528" s="238">
        <f t="shared" si="1176"/>
        <v>0</v>
      </c>
      <c r="BR528" s="238">
        <f t="shared" si="1177"/>
        <v>0</v>
      </c>
      <c r="BS528" s="238">
        <f t="shared" si="1178"/>
        <v>0</v>
      </c>
      <c r="BT528" s="238">
        <f t="shared" si="1179"/>
        <v>0</v>
      </c>
      <c r="BU528" s="238">
        <f t="shared" si="1180"/>
        <v>0</v>
      </c>
      <c r="BV528" s="238">
        <f t="shared" si="1181"/>
        <v>0</v>
      </c>
      <c r="BW528" s="238">
        <f t="shared" si="1182"/>
        <v>0</v>
      </c>
      <c r="BX528" s="238">
        <f t="shared" si="1183"/>
        <v>0</v>
      </c>
      <c r="BY528" s="238">
        <f t="shared" si="1184"/>
        <v>0</v>
      </c>
      <c r="BZ528" s="238">
        <f t="shared" si="1185"/>
        <v>0</v>
      </c>
      <c r="CA528" s="238">
        <f t="shared" si="1186"/>
        <v>0</v>
      </c>
      <c r="CB528" s="238">
        <f t="shared" si="1187"/>
        <v>0</v>
      </c>
      <c r="CC528" s="238">
        <f t="shared" si="1188"/>
        <v>0</v>
      </c>
      <c r="CD528" s="238">
        <f t="shared" si="1189"/>
        <v>0</v>
      </c>
      <c r="CE528" s="238">
        <f t="shared" si="1190"/>
        <v>0</v>
      </c>
      <c r="CF528" s="238">
        <f t="shared" si="1191"/>
        <v>0</v>
      </c>
      <c r="CG528" s="238">
        <f t="shared" si="1192"/>
        <v>0</v>
      </c>
      <c r="CH528" s="238">
        <f t="shared" si="1193"/>
        <v>0</v>
      </c>
      <c r="CI528" s="238">
        <f t="shared" si="1194"/>
        <v>0</v>
      </c>
      <c r="CJ528" s="238">
        <f t="shared" si="1195"/>
        <v>0</v>
      </c>
      <c r="CK528" s="238">
        <f t="shared" si="1196"/>
        <v>0</v>
      </c>
      <c r="CL528" s="238">
        <f t="shared" si="1197"/>
        <v>0</v>
      </c>
      <c r="CM528" s="238">
        <f t="shared" si="1198"/>
        <v>0</v>
      </c>
      <c r="CN528" s="238">
        <f t="shared" si="1199"/>
        <v>0</v>
      </c>
      <c r="CO528" s="238">
        <f t="shared" si="1200"/>
        <v>0</v>
      </c>
      <c r="CP528" s="238">
        <f t="shared" si="1201"/>
        <v>0</v>
      </c>
      <c r="CQ528" s="238">
        <f t="shared" si="1202"/>
        <v>0</v>
      </c>
      <c r="CR528" s="238">
        <f t="shared" si="1203"/>
        <v>0</v>
      </c>
      <c r="CS528" s="238">
        <f t="shared" si="1204"/>
        <v>0</v>
      </c>
      <c r="CT528" s="238">
        <f t="shared" si="1205"/>
        <v>0</v>
      </c>
      <c r="CU528" s="238">
        <f t="shared" si="1206"/>
        <v>0</v>
      </c>
      <c r="CV528" s="238">
        <f t="shared" si="1207"/>
        <v>0</v>
      </c>
      <c r="CW528" s="238">
        <f t="shared" si="1208"/>
        <v>0</v>
      </c>
      <c r="CX528" s="238">
        <f t="shared" si="1209"/>
        <v>0</v>
      </c>
      <c r="CY528" s="238">
        <f t="shared" si="1210"/>
        <v>0</v>
      </c>
      <c r="CZ528" s="238">
        <f t="shared" si="1211"/>
        <v>0</v>
      </c>
      <c r="DA528" s="238">
        <f t="shared" si="1212"/>
        <v>0</v>
      </c>
      <c r="DB528" s="238">
        <f t="shared" si="1213"/>
        <v>0</v>
      </c>
      <c r="DC528" s="238">
        <f t="shared" si="1214"/>
        <v>0</v>
      </c>
      <c r="DD528" s="238">
        <f t="shared" si="1215"/>
        <v>0</v>
      </c>
      <c r="DE528" s="238">
        <f t="shared" si="1216"/>
        <v>0</v>
      </c>
      <c r="DF528" s="238">
        <f t="shared" si="1217"/>
        <v>0</v>
      </c>
      <c r="DG528" s="238">
        <f t="shared" si="1218"/>
        <v>0</v>
      </c>
      <c r="DH528" s="238">
        <f t="shared" si="1219"/>
        <v>0</v>
      </c>
      <c r="DI528" s="238">
        <f t="shared" si="1220"/>
        <v>0</v>
      </c>
      <c r="DJ528" s="238">
        <f t="shared" si="1221"/>
        <v>0</v>
      </c>
      <c r="DK528" s="238">
        <f t="shared" si="1222"/>
        <v>0</v>
      </c>
      <c r="DL528" s="238">
        <f t="shared" si="1223"/>
        <v>0</v>
      </c>
      <c r="DM528" s="238">
        <f t="shared" si="1224"/>
        <v>0</v>
      </c>
      <c r="DN528" s="238">
        <f t="shared" si="1225"/>
        <v>0</v>
      </c>
      <c r="DO528" s="238">
        <f t="shared" si="1226"/>
        <v>0</v>
      </c>
      <c r="DP528" s="238">
        <f t="shared" si="1227"/>
        <v>0</v>
      </c>
      <c r="DQ528" s="238">
        <f t="shared" si="1228"/>
        <v>0</v>
      </c>
      <c r="DR528" s="238">
        <f t="shared" si="1229"/>
        <v>0</v>
      </c>
      <c r="DS528" s="238">
        <f t="shared" si="1230"/>
        <v>0</v>
      </c>
      <c r="DT528" s="238">
        <f t="shared" si="1231"/>
        <v>0</v>
      </c>
      <c r="DU528" s="238">
        <f t="shared" si="1232"/>
        <v>0</v>
      </c>
      <c r="DV528" s="238">
        <f t="shared" si="1233"/>
        <v>0</v>
      </c>
      <c r="DW528" s="238">
        <f t="shared" si="1234"/>
        <v>0</v>
      </c>
      <c r="DX528" s="238">
        <f t="shared" si="1235"/>
        <v>0</v>
      </c>
      <c r="DY528" s="238">
        <f t="shared" si="1236"/>
        <v>0</v>
      </c>
      <c r="DZ528" s="238">
        <f t="shared" si="1237"/>
        <v>0</v>
      </c>
      <c r="EA528" s="238">
        <f t="shared" si="1238"/>
        <v>0</v>
      </c>
      <c r="EB528" s="238">
        <f t="shared" si="1239"/>
        <v>0</v>
      </c>
      <c r="EC528" s="238">
        <f t="shared" si="1240"/>
        <v>0</v>
      </c>
      <c r="ED528" s="238">
        <f t="shared" si="1241"/>
        <v>0</v>
      </c>
      <c r="EE528" s="238">
        <f t="shared" si="1242"/>
        <v>0</v>
      </c>
      <c r="EF528" s="238">
        <f t="shared" si="1243"/>
        <v>0</v>
      </c>
      <c r="EG528" s="238">
        <f t="shared" si="1244"/>
        <v>0</v>
      </c>
      <c r="EH528" s="238">
        <f t="shared" si="1245"/>
        <v>0</v>
      </c>
      <c r="EI528" s="238">
        <f t="shared" si="1246"/>
        <v>0</v>
      </c>
      <c r="EJ528" s="238">
        <f t="shared" si="1247"/>
        <v>0</v>
      </c>
      <c r="EK528" s="238">
        <f t="shared" si="1248"/>
        <v>0</v>
      </c>
      <c r="EL528" s="238">
        <f t="shared" si="1249"/>
        <v>0</v>
      </c>
      <c r="EM528" s="238">
        <f t="shared" si="1250"/>
        <v>0</v>
      </c>
      <c r="EN528" s="238">
        <f t="shared" si="1251"/>
        <v>0</v>
      </c>
      <c r="EO528" s="238">
        <f t="shared" si="1252"/>
        <v>0</v>
      </c>
      <c r="EP528" s="238">
        <f t="shared" si="1253"/>
        <v>0</v>
      </c>
      <c r="EQ528" s="238">
        <f t="shared" si="1254"/>
        <v>0</v>
      </c>
      <c r="ER528" s="238">
        <f t="shared" si="1255"/>
        <v>0</v>
      </c>
      <c r="ES528" s="238">
        <f t="shared" si="1256"/>
        <v>0</v>
      </c>
      <c r="ET528" s="238">
        <f t="shared" si="1257"/>
        <v>0</v>
      </c>
      <c r="EU528" s="238">
        <f t="shared" si="1258"/>
        <v>0</v>
      </c>
      <c r="EV528" s="238">
        <f t="shared" si="1259"/>
        <v>0</v>
      </c>
      <c r="EW528" s="238">
        <f t="shared" si="1260"/>
        <v>0</v>
      </c>
      <c r="EX528" s="238">
        <f t="shared" si="1261"/>
        <v>0</v>
      </c>
      <c r="EY528" s="238">
        <f t="shared" si="1262"/>
        <v>0</v>
      </c>
      <c r="EZ528" s="238">
        <f t="shared" si="1263"/>
        <v>0</v>
      </c>
      <c r="FA528" s="238">
        <f t="shared" si="1264"/>
        <v>0</v>
      </c>
      <c r="FB528" s="238">
        <f t="shared" si="1265"/>
        <v>0</v>
      </c>
      <c r="FC528" s="238">
        <f t="shared" si="1266"/>
        <v>0</v>
      </c>
      <c r="FD528" s="238">
        <f t="shared" si="1267"/>
        <v>0</v>
      </c>
      <c r="FE528" s="238">
        <f t="shared" si="1268"/>
        <v>0</v>
      </c>
      <c r="FF528" s="238">
        <f t="shared" si="1269"/>
        <v>0</v>
      </c>
      <c r="FG528" s="238">
        <f t="shared" si="1270"/>
        <v>0</v>
      </c>
      <c r="FH528" s="238">
        <f t="shared" si="1271"/>
        <v>0</v>
      </c>
      <c r="FI528" s="238">
        <f t="shared" si="1272"/>
        <v>0</v>
      </c>
      <c r="FJ528" s="238">
        <f t="shared" si="1273"/>
        <v>0</v>
      </c>
      <c r="FK528" s="238">
        <f t="shared" si="1274"/>
        <v>0</v>
      </c>
      <c r="FL528" s="238">
        <f t="shared" si="1275"/>
        <v>0</v>
      </c>
      <c r="FM528" s="238">
        <f t="shared" si="1276"/>
        <v>0</v>
      </c>
      <c r="FN528" s="238">
        <f t="shared" si="1277"/>
        <v>0</v>
      </c>
      <c r="FO528" s="238">
        <f t="shared" si="1278"/>
        <v>0</v>
      </c>
      <c r="FP528" s="238">
        <f t="shared" si="1279"/>
        <v>0</v>
      </c>
      <c r="FQ528" s="238">
        <f t="shared" si="1280"/>
        <v>0</v>
      </c>
      <c r="FR528" s="238">
        <f t="shared" si="1281"/>
        <v>0</v>
      </c>
      <c r="FS528" s="238">
        <f t="shared" si="1282"/>
        <v>0</v>
      </c>
      <c r="FT528" s="238">
        <f t="shared" si="1283"/>
        <v>0</v>
      </c>
      <c r="FU528" s="238">
        <f t="shared" si="1284"/>
        <v>0</v>
      </c>
      <c r="FV528" s="238">
        <f t="shared" si="1285"/>
        <v>0</v>
      </c>
      <c r="FW528" s="238">
        <f t="shared" si="1286"/>
        <v>0</v>
      </c>
      <c r="FX528" s="238">
        <f t="shared" si="1287"/>
        <v>0</v>
      </c>
      <c r="FY528" s="238">
        <f t="shared" si="1288"/>
        <v>0</v>
      </c>
      <c r="FZ528" s="238">
        <f t="shared" si="1289"/>
        <v>0</v>
      </c>
      <c r="GA528" s="238">
        <f t="shared" si="1290"/>
        <v>0</v>
      </c>
      <c r="GB528" s="238">
        <f t="shared" si="1291"/>
        <v>0</v>
      </c>
      <c r="GC528" s="238">
        <f t="shared" si="1292"/>
        <v>0</v>
      </c>
      <c r="GD528" s="238">
        <f t="shared" si="1293"/>
        <v>0</v>
      </c>
      <c r="GE528" s="238">
        <f t="shared" si="1294"/>
        <v>0</v>
      </c>
      <c r="GF528" s="238">
        <f t="shared" si="1295"/>
        <v>0</v>
      </c>
      <c r="GG528" s="238">
        <f t="shared" si="1296"/>
        <v>0</v>
      </c>
      <c r="GH528" s="238">
        <f t="shared" si="1297"/>
        <v>0</v>
      </c>
      <c r="GI528" s="238">
        <f t="shared" si="1298"/>
        <v>0</v>
      </c>
      <c r="GJ528" s="238">
        <f t="shared" si="1299"/>
        <v>0</v>
      </c>
      <c r="GK528" s="238">
        <f t="shared" si="1300"/>
        <v>0</v>
      </c>
      <c r="GL528" s="238">
        <f t="shared" si="1301"/>
        <v>0</v>
      </c>
      <c r="GM528" s="238">
        <f t="shared" si="1302"/>
        <v>0</v>
      </c>
      <c r="GN528" s="238">
        <f t="shared" si="1303"/>
        <v>0</v>
      </c>
      <c r="GO528" s="238">
        <f t="shared" si="1304"/>
        <v>0</v>
      </c>
      <c r="GP528" s="238">
        <f t="shared" si="1305"/>
        <v>0</v>
      </c>
      <c r="GQ528" s="238">
        <f t="shared" si="1306"/>
        <v>0</v>
      </c>
      <c r="GR528" s="238">
        <f t="shared" si="1307"/>
        <v>0</v>
      </c>
      <c r="GS528" s="238">
        <f t="shared" si="1308"/>
        <v>0</v>
      </c>
      <c r="GT528" s="238">
        <f t="shared" si="1309"/>
        <v>0</v>
      </c>
      <c r="GU528" s="238">
        <f t="shared" si="1310"/>
        <v>0</v>
      </c>
      <c r="GV528" s="238">
        <f t="shared" si="1311"/>
        <v>0</v>
      </c>
      <c r="GW528" s="238">
        <f t="shared" si="1312"/>
        <v>0</v>
      </c>
      <c r="GX528" s="238">
        <f t="shared" si="1313"/>
        <v>0</v>
      </c>
      <c r="GY528" s="238">
        <f t="shared" si="1314"/>
        <v>0</v>
      </c>
      <c r="GZ528" s="238">
        <f t="shared" si="1315"/>
        <v>0</v>
      </c>
      <c r="HA528" s="238">
        <f t="shared" si="1316"/>
        <v>0</v>
      </c>
      <c r="HB528" s="238">
        <f t="shared" si="1317"/>
        <v>0</v>
      </c>
      <c r="HC528" s="238">
        <f t="shared" si="1318"/>
        <v>0</v>
      </c>
      <c r="HD528" s="238">
        <f t="shared" si="1319"/>
        <v>0</v>
      </c>
      <c r="HE528" s="238">
        <f t="shared" si="1320"/>
        <v>0</v>
      </c>
      <c r="HF528" s="238">
        <f t="shared" si="1321"/>
        <v>0</v>
      </c>
      <c r="HG528" s="238">
        <f t="shared" si="1322"/>
        <v>0</v>
      </c>
      <c r="HH528" s="238">
        <f t="shared" si="1323"/>
        <v>0</v>
      </c>
      <c r="HI528" s="238">
        <f t="shared" si="1324"/>
        <v>0</v>
      </c>
      <c r="HJ528" s="238">
        <f t="shared" si="1325"/>
        <v>0</v>
      </c>
      <c r="HK528" s="238">
        <f t="shared" si="1326"/>
        <v>0</v>
      </c>
      <c r="HL528" s="238">
        <f t="shared" si="1327"/>
        <v>0</v>
      </c>
      <c r="HM528" s="238">
        <f t="shared" si="1328"/>
        <v>0</v>
      </c>
      <c r="HN528" s="238">
        <f t="shared" si="1329"/>
        <v>0</v>
      </c>
      <c r="HO528" s="238">
        <f t="shared" si="1330"/>
        <v>0</v>
      </c>
      <c r="HP528" s="238">
        <f t="shared" si="1331"/>
        <v>0</v>
      </c>
      <c r="HQ528" s="238">
        <f t="shared" si="1332"/>
        <v>0</v>
      </c>
      <c r="HR528" s="238">
        <f t="shared" si="1333"/>
        <v>0</v>
      </c>
      <c r="HS528" s="238">
        <f t="shared" si="1334"/>
        <v>0</v>
      </c>
      <c r="HT528" s="238">
        <f t="shared" si="1335"/>
        <v>0</v>
      </c>
      <c r="HU528" s="238">
        <f t="shared" si="1336"/>
        <v>0</v>
      </c>
      <c r="HV528" s="238">
        <f t="shared" si="1337"/>
        <v>0</v>
      </c>
      <c r="HW528" s="238">
        <f t="shared" si="1338"/>
        <v>0</v>
      </c>
      <c r="HX528" s="238">
        <f t="shared" si="1339"/>
        <v>0</v>
      </c>
      <c r="HY528" s="238">
        <f t="shared" si="1340"/>
        <v>0</v>
      </c>
      <c r="HZ528" s="238">
        <f t="shared" si="1341"/>
        <v>0</v>
      </c>
      <c r="IA528" s="238">
        <f t="shared" si="1342"/>
        <v>0</v>
      </c>
      <c r="IB528" s="238">
        <f t="shared" si="1343"/>
        <v>0</v>
      </c>
      <c r="IC528" s="238">
        <f t="shared" si="1344"/>
        <v>0</v>
      </c>
      <c r="ID528" s="238">
        <f t="shared" si="1345"/>
        <v>0</v>
      </c>
      <c r="IE528" s="238">
        <f t="shared" si="1346"/>
        <v>0</v>
      </c>
      <c r="IF528" s="238">
        <f t="shared" si="1347"/>
        <v>0</v>
      </c>
      <c r="IG528" s="238">
        <f t="shared" si="1348"/>
        <v>0</v>
      </c>
      <c r="IH528" s="238">
        <f t="shared" si="1349"/>
        <v>0</v>
      </c>
      <c r="II528" s="238">
        <f t="shared" si="1350"/>
        <v>0</v>
      </c>
      <c r="IJ528" s="238">
        <f t="shared" si="1351"/>
        <v>0</v>
      </c>
      <c r="IK528" s="238">
        <f t="shared" si="1352"/>
        <v>0</v>
      </c>
      <c r="IL528" s="238">
        <f t="shared" si="1353"/>
        <v>0</v>
      </c>
      <c r="IM528" s="238">
        <f t="shared" si="1354"/>
        <v>0</v>
      </c>
      <c r="IN528" s="238">
        <f t="shared" si="1355"/>
        <v>0</v>
      </c>
      <c r="IO528" s="238">
        <f t="shared" si="1356"/>
        <v>0</v>
      </c>
      <c r="IP528" s="238">
        <f t="shared" si="1357"/>
        <v>0</v>
      </c>
      <c r="IQ528" s="238">
        <f t="shared" si="1358"/>
        <v>0</v>
      </c>
      <c r="IR528" s="238">
        <f t="shared" si="1359"/>
        <v>0</v>
      </c>
      <c r="IS528" s="238">
        <f t="shared" si="1360"/>
        <v>0</v>
      </c>
      <c r="IT528" s="238">
        <f t="shared" si="1361"/>
        <v>0</v>
      </c>
      <c r="IU528" s="238">
        <f t="shared" si="1362"/>
        <v>0</v>
      </c>
      <c r="IV528" s="238">
        <f t="shared" si="1363"/>
        <v>0</v>
      </c>
      <c r="IW528" s="238">
        <f t="shared" si="1364"/>
        <v>0</v>
      </c>
      <c r="IX528" s="238">
        <f t="shared" si="1365"/>
        <v>0</v>
      </c>
      <c r="IY528" s="238">
        <f t="shared" si="1366"/>
        <v>0</v>
      </c>
      <c r="IZ528" s="238">
        <f t="shared" si="1367"/>
        <v>0</v>
      </c>
      <c r="JA528" s="238">
        <f t="shared" si="1368"/>
        <v>0</v>
      </c>
      <c r="JB528" s="238">
        <f t="shared" si="1369"/>
        <v>0</v>
      </c>
    </row>
    <row r="529" spans="2:262">
      <c r="B529" s="248">
        <v>168</v>
      </c>
      <c r="C529" s="247">
        <f t="shared" si="1370"/>
        <v>3.2812500000000025E-3</v>
      </c>
      <c r="D529" s="244">
        <f t="shared" ca="1" si="1113"/>
        <v>11.73000811981618</v>
      </c>
      <c r="E529" s="243">
        <f ca="1">FR361</f>
        <v>-0.26999188018382092</v>
      </c>
      <c r="F529" s="242">
        <v>168</v>
      </c>
      <c r="G529" s="238">
        <f t="shared" si="1114"/>
        <v>0</v>
      </c>
      <c r="H529" s="238">
        <f t="shared" si="1115"/>
        <v>0</v>
      </c>
      <c r="I529" s="238">
        <f t="shared" si="1116"/>
        <v>0</v>
      </c>
      <c r="J529" s="238">
        <f t="shared" si="1117"/>
        <v>0</v>
      </c>
      <c r="K529" s="238">
        <f t="shared" si="1118"/>
        <v>0</v>
      </c>
      <c r="L529" s="238">
        <f t="shared" si="1119"/>
        <v>0</v>
      </c>
      <c r="M529" s="238">
        <f t="shared" si="1120"/>
        <v>0</v>
      </c>
      <c r="N529" s="238">
        <f t="shared" si="1121"/>
        <v>0</v>
      </c>
      <c r="O529" s="238">
        <f t="shared" si="1122"/>
        <v>0</v>
      </c>
      <c r="P529" s="238">
        <f t="shared" si="1123"/>
        <v>0</v>
      </c>
      <c r="Q529" s="238">
        <f t="shared" si="1124"/>
        <v>0</v>
      </c>
      <c r="R529" s="238">
        <f t="shared" si="1125"/>
        <v>0</v>
      </c>
      <c r="S529" s="238">
        <f t="shared" si="1126"/>
        <v>0</v>
      </c>
      <c r="T529" s="238">
        <f t="shared" si="1127"/>
        <v>0</v>
      </c>
      <c r="U529" s="239">
        <f t="shared" si="1128"/>
        <v>0</v>
      </c>
      <c r="V529" s="238">
        <f t="shared" si="1129"/>
        <v>0</v>
      </c>
      <c r="W529" s="238">
        <f t="shared" si="1130"/>
        <v>0</v>
      </c>
      <c r="X529" s="238">
        <f t="shared" si="1131"/>
        <v>0</v>
      </c>
      <c r="Y529" s="238">
        <f t="shared" si="1132"/>
        <v>0</v>
      </c>
      <c r="Z529" s="238">
        <f t="shared" si="1133"/>
        <v>0</v>
      </c>
      <c r="AA529" s="238">
        <f t="shared" si="1134"/>
        <v>0</v>
      </c>
      <c r="AB529" s="238">
        <f t="shared" si="1135"/>
        <v>0</v>
      </c>
      <c r="AC529" s="238">
        <f t="shared" si="1136"/>
        <v>0</v>
      </c>
      <c r="AD529" s="238">
        <f t="shared" si="1137"/>
        <v>0</v>
      </c>
      <c r="AE529" s="238">
        <f t="shared" si="1138"/>
        <v>0</v>
      </c>
      <c r="AF529" s="238">
        <f t="shared" si="1139"/>
        <v>0</v>
      </c>
      <c r="AG529" s="238">
        <f t="shared" si="1140"/>
        <v>0</v>
      </c>
      <c r="AH529" s="238">
        <f t="shared" si="1141"/>
        <v>0</v>
      </c>
      <c r="AI529" s="238">
        <f t="shared" si="1142"/>
        <v>0</v>
      </c>
      <c r="AJ529" s="238">
        <f t="shared" si="1143"/>
        <v>0</v>
      </c>
      <c r="AK529" s="238">
        <f t="shared" si="1144"/>
        <v>0</v>
      </c>
      <c r="AL529" s="238">
        <f t="shared" si="1145"/>
        <v>0</v>
      </c>
      <c r="AM529" s="238">
        <f t="shared" si="1146"/>
        <v>0</v>
      </c>
      <c r="AN529" s="238">
        <f t="shared" si="1147"/>
        <v>0</v>
      </c>
      <c r="AO529" s="238">
        <f t="shared" si="1148"/>
        <v>0</v>
      </c>
      <c r="AP529" s="238">
        <f t="shared" si="1149"/>
        <v>0</v>
      </c>
      <c r="AQ529" s="238">
        <f t="shared" si="1150"/>
        <v>0</v>
      </c>
      <c r="AR529" s="238">
        <f t="shared" si="1151"/>
        <v>0</v>
      </c>
      <c r="AS529" s="238">
        <f t="shared" si="1152"/>
        <v>0</v>
      </c>
      <c r="AT529" s="238">
        <f t="shared" si="1153"/>
        <v>0</v>
      </c>
      <c r="AU529" s="238">
        <f t="shared" si="1154"/>
        <v>0</v>
      </c>
      <c r="AV529" s="238">
        <f t="shared" si="1155"/>
        <v>0</v>
      </c>
      <c r="AW529" s="238">
        <f t="shared" si="1156"/>
        <v>0</v>
      </c>
      <c r="AX529" s="238">
        <f t="shared" si="1157"/>
        <v>0</v>
      </c>
      <c r="AY529" s="238">
        <f t="shared" si="1158"/>
        <v>0</v>
      </c>
      <c r="AZ529" s="238">
        <f t="shared" si="1159"/>
        <v>0</v>
      </c>
      <c r="BA529" s="238">
        <f t="shared" si="1160"/>
        <v>0</v>
      </c>
      <c r="BB529" s="238">
        <f t="shared" si="1161"/>
        <v>0</v>
      </c>
      <c r="BC529" s="238">
        <f t="shared" si="1162"/>
        <v>0</v>
      </c>
      <c r="BD529" s="238">
        <f t="shared" si="1163"/>
        <v>0</v>
      </c>
      <c r="BE529" s="238">
        <f t="shared" si="1164"/>
        <v>0</v>
      </c>
      <c r="BF529" s="238">
        <f t="shared" si="1165"/>
        <v>0</v>
      </c>
      <c r="BG529" s="238">
        <f t="shared" si="1166"/>
        <v>0</v>
      </c>
      <c r="BH529" s="238">
        <f t="shared" si="1167"/>
        <v>0</v>
      </c>
      <c r="BI529" s="238">
        <f t="shared" si="1168"/>
        <v>0</v>
      </c>
      <c r="BJ529" s="238">
        <f t="shared" si="1169"/>
        <v>0</v>
      </c>
      <c r="BK529" s="238">
        <f t="shared" si="1170"/>
        <v>0</v>
      </c>
      <c r="BL529" s="238">
        <f t="shared" si="1171"/>
        <v>0</v>
      </c>
      <c r="BM529" s="238">
        <f t="shared" si="1172"/>
        <v>0</v>
      </c>
      <c r="BN529" s="238">
        <f t="shared" si="1173"/>
        <v>0</v>
      </c>
      <c r="BO529" s="238">
        <f t="shared" si="1174"/>
        <v>0</v>
      </c>
      <c r="BP529" s="238">
        <f t="shared" si="1175"/>
        <v>0</v>
      </c>
      <c r="BQ529" s="238">
        <f t="shared" si="1176"/>
        <v>0</v>
      </c>
      <c r="BR529" s="238">
        <f t="shared" si="1177"/>
        <v>0</v>
      </c>
      <c r="BS529" s="238">
        <f t="shared" si="1178"/>
        <v>0</v>
      </c>
      <c r="BT529" s="238">
        <f t="shared" si="1179"/>
        <v>0</v>
      </c>
      <c r="BU529" s="238">
        <f t="shared" si="1180"/>
        <v>0</v>
      </c>
      <c r="BV529" s="238">
        <f t="shared" si="1181"/>
        <v>0</v>
      </c>
      <c r="BW529" s="238">
        <f t="shared" si="1182"/>
        <v>0</v>
      </c>
      <c r="BX529" s="238">
        <f t="shared" si="1183"/>
        <v>0</v>
      </c>
      <c r="BY529" s="238">
        <f t="shared" si="1184"/>
        <v>0</v>
      </c>
      <c r="BZ529" s="238">
        <f t="shared" si="1185"/>
        <v>0</v>
      </c>
      <c r="CA529" s="238">
        <f t="shared" si="1186"/>
        <v>0</v>
      </c>
      <c r="CB529" s="238">
        <f t="shared" si="1187"/>
        <v>0</v>
      </c>
      <c r="CC529" s="238">
        <f t="shared" si="1188"/>
        <v>0</v>
      </c>
      <c r="CD529" s="238">
        <f t="shared" si="1189"/>
        <v>0</v>
      </c>
      <c r="CE529" s="238">
        <f t="shared" si="1190"/>
        <v>0</v>
      </c>
      <c r="CF529" s="238">
        <f t="shared" si="1191"/>
        <v>0</v>
      </c>
      <c r="CG529" s="238">
        <f t="shared" si="1192"/>
        <v>0</v>
      </c>
      <c r="CH529" s="238">
        <f t="shared" si="1193"/>
        <v>0</v>
      </c>
      <c r="CI529" s="238">
        <f t="shared" si="1194"/>
        <v>0</v>
      </c>
      <c r="CJ529" s="238">
        <f t="shared" si="1195"/>
        <v>0</v>
      </c>
      <c r="CK529" s="238">
        <f t="shared" si="1196"/>
        <v>0</v>
      </c>
      <c r="CL529" s="238">
        <f t="shared" si="1197"/>
        <v>0</v>
      </c>
      <c r="CM529" s="238">
        <f t="shared" si="1198"/>
        <v>0</v>
      </c>
      <c r="CN529" s="238">
        <f t="shared" si="1199"/>
        <v>0</v>
      </c>
      <c r="CO529" s="238">
        <f t="shared" si="1200"/>
        <v>0</v>
      </c>
      <c r="CP529" s="238">
        <f t="shared" si="1201"/>
        <v>0</v>
      </c>
      <c r="CQ529" s="238">
        <f t="shared" si="1202"/>
        <v>0</v>
      </c>
      <c r="CR529" s="238">
        <f t="shared" si="1203"/>
        <v>0</v>
      </c>
      <c r="CS529" s="238">
        <f t="shared" si="1204"/>
        <v>0</v>
      </c>
      <c r="CT529" s="238">
        <f t="shared" si="1205"/>
        <v>0</v>
      </c>
      <c r="CU529" s="238">
        <f t="shared" si="1206"/>
        <v>0</v>
      </c>
      <c r="CV529" s="238">
        <f t="shared" si="1207"/>
        <v>0</v>
      </c>
      <c r="CW529" s="238">
        <f t="shared" si="1208"/>
        <v>0</v>
      </c>
      <c r="CX529" s="238">
        <f t="shared" si="1209"/>
        <v>0</v>
      </c>
      <c r="CY529" s="238">
        <f t="shared" si="1210"/>
        <v>0</v>
      </c>
      <c r="CZ529" s="238">
        <f t="shared" si="1211"/>
        <v>0</v>
      </c>
      <c r="DA529" s="238">
        <f t="shared" si="1212"/>
        <v>0</v>
      </c>
      <c r="DB529" s="238">
        <f t="shared" si="1213"/>
        <v>0</v>
      </c>
      <c r="DC529" s="238">
        <f t="shared" si="1214"/>
        <v>0</v>
      </c>
      <c r="DD529" s="238">
        <f t="shared" si="1215"/>
        <v>0</v>
      </c>
      <c r="DE529" s="238">
        <f t="shared" si="1216"/>
        <v>0</v>
      </c>
      <c r="DF529" s="238">
        <f t="shared" si="1217"/>
        <v>0</v>
      </c>
      <c r="DG529" s="238">
        <f t="shared" si="1218"/>
        <v>0</v>
      </c>
      <c r="DH529" s="238">
        <f t="shared" si="1219"/>
        <v>0</v>
      </c>
      <c r="DI529" s="238">
        <f t="shared" si="1220"/>
        <v>0</v>
      </c>
      <c r="DJ529" s="238">
        <f t="shared" si="1221"/>
        <v>0</v>
      </c>
      <c r="DK529" s="238">
        <f t="shared" si="1222"/>
        <v>0</v>
      </c>
      <c r="DL529" s="238">
        <f t="shared" si="1223"/>
        <v>0</v>
      </c>
      <c r="DM529" s="238">
        <f t="shared" si="1224"/>
        <v>0</v>
      </c>
      <c r="DN529" s="238">
        <f t="shared" si="1225"/>
        <v>0</v>
      </c>
      <c r="DO529" s="238">
        <f t="shared" si="1226"/>
        <v>0</v>
      </c>
      <c r="DP529" s="238">
        <f t="shared" si="1227"/>
        <v>0</v>
      </c>
      <c r="DQ529" s="238">
        <f t="shared" si="1228"/>
        <v>0</v>
      </c>
      <c r="DR529" s="238">
        <f t="shared" si="1229"/>
        <v>0</v>
      </c>
      <c r="DS529" s="238">
        <f t="shared" si="1230"/>
        <v>0</v>
      </c>
      <c r="DT529" s="238">
        <f t="shared" si="1231"/>
        <v>0</v>
      </c>
      <c r="DU529" s="238">
        <f t="shared" si="1232"/>
        <v>0</v>
      </c>
      <c r="DV529" s="238">
        <f t="shared" si="1233"/>
        <v>0</v>
      </c>
      <c r="DW529" s="238">
        <f t="shared" si="1234"/>
        <v>0</v>
      </c>
      <c r="DX529" s="238">
        <f t="shared" si="1235"/>
        <v>0</v>
      </c>
      <c r="DY529" s="238">
        <f t="shared" si="1236"/>
        <v>0</v>
      </c>
      <c r="DZ529" s="238">
        <f t="shared" si="1237"/>
        <v>0</v>
      </c>
      <c r="EA529" s="238">
        <f t="shared" si="1238"/>
        <v>0</v>
      </c>
      <c r="EB529" s="238">
        <f t="shared" si="1239"/>
        <v>0</v>
      </c>
      <c r="EC529" s="238">
        <f t="shared" si="1240"/>
        <v>0</v>
      </c>
      <c r="ED529" s="238">
        <f t="shared" si="1241"/>
        <v>0</v>
      </c>
      <c r="EE529" s="238">
        <f t="shared" si="1242"/>
        <v>0</v>
      </c>
      <c r="EF529" s="238">
        <f t="shared" si="1243"/>
        <v>0</v>
      </c>
      <c r="EG529" s="238">
        <f t="shared" si="1244"/>
        <v>0</v>
      </c>
      <c r="EH529" s="238">
        <f t="shared" si="1245"/>
        <v>0</v>
      </c>
      <c r="EI529" s="238">
        <f t="shared" si="1246"/>
        <v>0</v>
      </c>
      <c r="EJ529" s="238">
        <f t="shared" si="1247"/>
        <v>0</v>
      </c>
      <c r="EK529" s="238">
        <f t="shared" si="1248"/>
        <v>0</v>
      </c>
      <c r="EL529" s="238">
        <f t="shared" si="1249"/>
        <v>0</v>
      </c>
      <c r="EM529" s="238">
        <f t="shared" si="1250"/>
        <v>0</v>
      </c>
      <c r="EN529" s="238">
        <f t="shared" si="1251"/>
        <v>0</v>
      </c>
      <c r="EO529" s="238">
        <f t="shared" si="1252"/>
        <v>0</v>
      </c>
      <c r="EP529" s="238">
        <f t="shared" si="1253"/>
        <v>0</v>
      </c>
      <c r="EQ529" s="238">
        <f t="shared" si="1254"/>
        <v>0</v>
      </c>
      <c r="ER529" s="238">
        <f t="shared" si="1255"/>
        <v>0</v>
      </c>
      <c r="ES529" s="238">
        <f t="shared" si="1256"/>
        <v>0</v>
      </c>
      <c r="ET529" s="238">
        <f t="shared" si="1257"/>
        <v>0</v>
      </c>
      <c r="EU529" s="238">
        <f t="shared" si="1258"/>
        <v>0</v>
      </c>
      <c r="EV529" s="238">
        <f t="shared" si="1259"/>
        <v>0</v>
      </c>
      <c r="EW529" s="238">
        <f t="shared" si="1260"/>
        <v>0</v>
      </c>
      <c r="EX529" s="238">
        <f t="shared" si="1261"/>
        <v>0</v>
      </c>
      <c r="EY529" s="238">
        <f t="shared" si="1262"/>
        <v>0</v>
      </c>
      <c r="EZ529" s="238">
        <f t="shared" si="1263"/>
        <v>0</v>
      </c>
      <c r="FA529" s="238">
        <f t="shared" si="1264"/>
        <v>0</v>
      </c>
      <c r="FB529" s="238">
        <f t="shared" si="1265"/>
        <v>0</v>
      </c>
      <c r="FC529" s="238">
        <f t="shared" si="1266"/>
        <v>0</v>
      </c>
      <c r="FD529" s="238">
        <f t="shared" si="1267"/>
        <v>0</v>
      </c>
      <c r="FE529" s="238">
        <f t="shared" si="1268"/>
        <v>0</v>
      </c>
      <c r="FF529" s="238">
        <f t="shared" si="1269"/>
        <v>0</v>
      </c>
      <c r="FG529" s="238">
        <f t="shared" si="1270"/>
        <v>0</v>
      </c>
      <c r="FH529" s="238">
        <f t="shared" si="1271"/>
        <v>0</v>
      </c>
      <c r="FI529" s="238">
        <f t="shared" si="1272"/>
        <v>0</v>
      </c>
      <c r="FJ529" s="238">
        <f t="shared" si="1273"/>
        <v>0</v>
      </c>
      <c r="FK529" s="238">
        <f t="shared" si="1274"/>
        <v>0</v>
      </c>
      <c r="FL529" s="238">
        <f t="shared" si="1275"/>
        <v>0</v>
      </c>
      <c r="FM529" s="238">
        <f t="shared" si="1276"/>
        <v>0</v>
      </c>
      <c r="FN529" s="238">
        <f t="shared" si="1277"/>
        <v>0</v>
      </c>
      <c r="FO529" s="238">
        <f t="shared" si="1278"/>
        <v>0</v>
      </c>
      <c r="FP529" s="238">
        <f t="shared" si="1279"/>
        <v>0</v>
      </c>
      <c r="FQ529" s="238">
        <f t="shared" si="1280"/>
        <v>0</v>
      </c>
      <c r="FR529" s="238">
        <f t="shared" si="1281"/>
        <v>0</v>
      </c>
      <c r="FS529" s="238">
        <f t="shared" si="1282"/>
        <v>0</v>
      </c>
      <c r="FT529" s="238">
        <f t="shared" si="1283"/>
        <v>0</v>
      </c>
      <c r="FU529" s="238">
        <f t="shared" si="1284"/>
        <v>0</v>
      </c>
      <c r="FV529" s="238">
        <f t="shared" si="1285"/>
        <v>0</v>
      </c>
      <c r="FW529" s="238">
        <f t="shared" si="1286"/>
        <v>0</v>
      </c>
      <c r="FX529" s="238">
        <f t="shared" si="1287"/>
        <v>0</v>
      </c>
      <c r="FY529" s="238">
        <f t="shared" si="1288"/>
        <v>0</v>
      </c>
      <c r="FZ529" s="238">
        <f t="shared" si="1289"/>
        <v>0</v>
      </c>
      <c r="GA529" s="238">
        <f t="shared" si="1290"/>
        <v>0</v>
      </c>
      <c r="GB529" s="238">
        <f t="shared" si="1291"/>
        <v>0</v>
      </c>
      <c r="GC529" s="238">
        <f t="shared" si="1292"/>
        <v>0</v>
      </c>
      <c r="GD529" s="238">
        <f t="shared" si="1293"/>
        <v>0</v>
      </c>
      <c r="GE529" s="238">
        <f t="shared" si="1294"/>
        <v>0</v>
      </c>
      <c r="GF529" s="238">
        <f t="shared" si="1295"/>
        <v>0</v>
      </c>
      <c r="GG529" s="238">
        <f t="shared" si="1296"/>
        <v>0</v>
      </c>
      <c r="GH529" s="238">
        <f t="shared" si="1297"/>
        <v>0</v>
      </c>
      <c r="GI529" s="238">
        <f t="shared" si="1298"/>
        <v>0</v>
      </c>
      <c r="GJ529" s="238">
        <f t="shared" si="1299"/>
        <v>0</v>
      </c>
      <c r="GK529" s="238">
        <f t="shared" si="1300"/>
        <v>0</v>
      </c>
      <c r="GL529" s="238">
        <f t="shared" si="1301"/>
        <v>0</v>
      </c>
      <c r="GM529" s="238">
        <f t="shared" si="1302"/>
        <v>0</v>
      </c>
      <c r="GN529" s="238">
        <f t="shared" si="1303"/>
        <v>0</v>
      </c>
      <c r="GO529" s="238">
        <f t="shared" si="1304"/>
        <v>0</v>
      </c>
      <c r="GP529" s="238">
        <f t="shared" si="1305"/>
        <v>0</v>
      </c>
      <c r="GQ529" s="238">
        <f t="shared" si="1306"/>
        <v>0</v>
      </c>
      <c r="GR529" s="238">
        <f t="shared" si="1307"/>
        <v>0</v>
      </c>
      <c r="GS529" s="238">
        <f t="shared" si="1308"/>
        <v>0</v>
      </c>
      <c r="GT529" s="238">
        <f t="shared" si="1309"/>
        <v>0</v>
      </c>
      <c r="GU529" s="238">
        <f t="shared" si="1310"/>
        <v>0</v>
      </c>
      <c r="GV529" s="238">
        <f t="shared" si="1311"/>
        <v>0</v>
      </c>
      <c r="GW529" s="238">
        <f t="shared" si="1312"/>
        <v>0</v>
      </c>
      <c r="GX529" s="238">
        <f t="shared" si="1313"/>
        <v>0</v>
      </c>
      <c r="GY529" s="238">
        <f t="shared" si="1314"/>
        <v>0</v>
      </c>
      <c r="GZ529" s="238">
        <f t="shared" si="1315"/>
        <v>0</v>
      </c>
      <c r="HA529" s="238">
        <f t="shared" si="1316"/>
        <v>0</v>
      </c>
      <c r="HB529" s="238">
        <f t="shared" si="1317"/>
        <v>0</v>
      </c>
      <c r="HC529" s="238">
        <f t="shared" si="1318"/>
        <v>0</v>
      </c>
      <c r="HD529" s="238">
        <f t="shared" si="1319"/>
        <v>0</v>
      </c>
      <c r="HE529" s="238">
        <f t="shared" si="1320"/>
        <v>0</v>
      </c>
      <c r="HF529" s="238">
        <f t="shared" si="1321"/>
        <v>0</v>
      </c>
      <c r="HG529" s="238">
        <f t="shared" si="1322"/>
        <v>0</v>
      </c>
      <c r="HH529" s="238">
        <f t="shared" si="1323"/>
        <v>0</v>
      </c>
      <c r="HI529" s="238">
        <f t="shared" si="1324"/>
        <v>0</v>
      </c>
      <c r="HJ529" s="238">
        <f t="shared" si="1325"/>
        <v>0</v>
      </c>
      <c r="HK529" s="238">
        <f t="shared" si="1326"/>
        <v>0</v>
      </c>
      <c r="HL529" s="238">
        <f t="shared" si="1327"/>
        <v>0</v>
      </c>
      <c r="HM529" s="238">
        <f t="shared" si="1328"/>
        <v>0</v>
      </c>
      <c r="HN529" s="238">
        <f t="shared" si="1329"/>
        <v>0</v>
      </c>
      <c r="HO529" s="238">
        <f t="shared" si="1330"/>
        <v>0</v>
      </c>
      <c r="HP529" s="238">
        <f t="shared" si="1331"/>
        <v>0</v>
      </c>
      <c r="HQ529" s="238">
        <f t="shared" si="1332"/>
        <v>0</v>
      </c>
      <c r="HR529" s="238">
        <f t="shared" si="1333"/>
        <v>0</v>
      </c>
      <c r="HS529" s="238">
        <f t="shared" si="1334"/>
        <v>0</v>
      </c>
      <c r="HT529" s="238">
        <f t="shared" si="1335"/>
        <v>0</v>
      </c>
      <c r="HU529" s="238">
        <f t="shared" si="1336"/>
        <v>0</v>
      </c>
      <c r="HV529" s="238">
        <f t="shared" si="1337"/>
        <v>0</v>
      </c>
      <c r="HW529" s="238">
        <f t="shared" si="1338"/>
        <v>0</v>
      </c>
      <c r="HX529" s="238">
        <f t="shared" si="1339"/>
        <v>0</v>
      </c>
      <c r="HY529" s="238">
        <f t="shared" si="1340"/>
        <v>0</v>
      </c>
      <c r="HZ529" s="238">
        <f t="shared" si="1341"/>
        <v>0</v>
      </c>
      <c r="IA529" s="238">
        <f t="shared" si="1342"/>
        <v>0</v>
      </c>
      <c r="IB529" s="238">
        <f t="shared" si="1343"/>
        <v>0</v>
      </c>
      <c r="IC529" s="238">
        <f t="shared" si="1344"/>
        <v>0</v>
      </c>
      <c r="ID529" s="238">
        <f t="shared" si="1345"/>
        <v>0</v>
      </c>
      <c r="IE529" s="238">
        <f t="shared" si="1346"/>
        <v>0</v>
      </c>
      <c r="IF529" s="238">
        <f t="shared" si="1347"/>
        <v>0</v>
      </c>
      <c r="IG529" s="238">
        <f t="shared" si="1348"/>
        <v>0</v>
      </c>
      <c r="IH529" s="238">
        <f t="shared" si="1349"/>
        <v>0</v>
      </c>
      <c r="II529" s="238">
        <f t="shared" si="1350"/>
        <v>0</v>
      </c>
      <c r="IJ529" s="238">
        <f t="shared" si="1351"/>
        <v>0</v>
      </c>
      <c r="IK529" s="238">
        <f t="shared" si="1352"/>
        <v>0</v>
      </c>
      <c r="IL529" s="238">
        <f t="shared" si="1353"/>
        <v>0</v>
      </c>
      <c r="IM529" s="238">
        <f t="shared" si="1354"/>
        <v>0</v>
      </c>
      <c r="IN529" s="238">
        <f t="shared" si="1355"/>
        <v>0</v>
      </c>
      <c r="IO529" s="238">
        <f t="shared" si="1356"/>
        <v>0</v>
      </c>
      <c r="IP529" s="238">
        <f t="shared" si="1357"/>
        <v>0</v>
      </c>
      <c r="IQ529" s="238">
        <f t="shared" si="1358"/>
        <v>0</v>
      </c>
      <c r="IR529" s="238">
        <f t="shared" si="1359"/>
        <v>0</v>
      </c>
      <c r="IS529" s="238">
        <f t="shared" si="1360"/>
        <v>0</v>
      </c>
      <c r="IT529" s="238">
        <f t="shared" si="1361"/>
        <v>0</v>
      </c>
      <c r="IU529" s="238">
        <f t="shared" si="1362"/>
        <v>0</v>
      </c>
      <c r="IV529" s="238">
        <f t="shared" si="1363"/>
        <v>0</v>
      </c>
      <c r="IW529" s="238">
        <f t="shared" si="1364"/>
        <v>0</v>
      </c>
      <c r="IX529" s="238">
        <f t="shared" si="1365"/>
        <v>0</v>
      </c>
      <c r="IY529" s="238">
        <f t="shared" si="1366"/>
        <v>0</v>
      </c>
      <c r="IZ529" s="238">
        <f t="shared" si="1367"/>
        <v>0</v>
      </c>
      <c r="JA529" s="238">
        <f t="shared" si="1368"/>
        <v>0</v>
      </c>
      <c r="JB529" s="238">
        <f t="shared" si="1369"/>
        <v>0</v>
      </c>
    </row>
    <row r="530" spans="2:262">
      <c r="B530" s="248">
        <v>169</v>
      </c>
      <c r="C530" s="247">
        <f t="shared" si="1370"/>
        <v>3.3007812500000025E-3</v>
      </c>
      <c r="D530" s="244">
        <f t="shared" ca="1" si="1113"/>
        <v>11.731859035079433</v>
      </c>
      <c r="E530" s="243">
        <f ca="1">FS361</f>
        <v>-0.26814096492056655</v>
      </c>
      <c r="F530" s="242">
        <v>169</v>
      </c>
      <c r="G530" s="238">
        <f t="shared" si="1114"/>
        <v>0</v>
      </c>
      <c r="H530" s="238">
        <f t="shared" si="1115"/>
        <v>0</v>
      </c>
      <c r="I530" s="238">
        <f t="shared" si="1116"/>
        <v>0</v>
      </c>
      <c r="J530" s="238">
        <f t="shared" si="1117"/>
        <v>0</v>
      </c>
      <c r="K530" s="238">
        <f t="shared" si="1118"/>
        <v>0</v>
      </c>
      <c r="L530" s="238">
        <f t="shared" si="1119"/>
        <v>0</v>
      </c>
      <c r="M530" s="238">
        <f t="shared" si="1120"/>
        <v>0</v>
      </c>
      <c r="N530" s="238">
        <f t="shared" si="1121"/>
        <v>0</v>
      </c>
      <c r="O530" s="238">
        <f t="shared" si="1122"/>
        <v>0</v>
      </c>
      <c r="P530" s="238">
        <f t="shared" si="1123"/>
        <v>0</v>
      </c>
      <c r="Q530" s="238">
        <f t="shared" si="1124"/>
        <v>0</v>
      </c>
      <c r="R530" s="238">
        <f t="shared" si="1125"/>
        <v>0</v>
      </c>
      <c r="S530" s="238">
        <f t="shared" si="1126"/>
        <v>0</v>
      </c>
      <c r="T530" s="238">
        <f t="shared" si="1127"/>
        <v>0</v>
      </c>
      <c r="U530" s="239">
        <f t="shared" si="1128"/>
        <v>0</v>
      </c>
      <c r="V530" s="238">
        <f t="shared" si="1129"/>
        <v>0</v>
      </c>
      <c r="W530" s="238">
        <f t="shared" si="1130"/>
        <v>0</v>
      </c>
      <c r="X530" s="238">
        <f t="shared" si="1131"/>
        <v>0</v>
      </c>
      <c r="Y530" s="238">
        <f t="shared" si="1132"/>
        <v>0</v>
      </c>
      <c r="Z530" s="238">
        <f t="shared" si="1133"/>
        <v>0</v>
      </c>
      <c r="AA530" s="238">
        <f t="shared" si="1134"/>
        <v>0</v>
      </c>
      <c r="AB530" s="238">
        <f t="shared" si="1135"/>
        <v>0</v>
      </c>
      <c r="AC530" s="238">
        <f t="shared" si="1136"/>
        <v>0</v>
      </c>
      <c r="AD530" s="238">
        <f t="shared" si="1137"/>
        <v>0</v>
      </c>
      <c r="AE530" s="238">
        <f t="shared" si="1138"/>
        <v>0</v>
      </c>
      <c r="AF530" s="238">
        <f t="shared" si="1139"/>
        <v>0</v>
      </c>
      <c r="AG530" s="238">
        <f t="shared" si="1140"/>
        <v>0</v>
      </c>
      <c r="AH530" s="238">
        <f t="shared" si="1141"/>
        <v>0</v>
      </c>
      <c r="AI530" s="238">
        <f t="shared" si="1142"/>
        <v>0</v>
      </c>
      <c r="AJ530" s="238">
        <f t="shared" si="1143"/>
        <v>0</v>
      </c>
      <c r="AK530" s="238">
        <f t="shared" si="1144"/>
        <v>0</v>
      </c>
      <c r="AL530" s="238">
        <f t="shared" si="1145"/>
        <v>0</v>
      </c>
      <c r="AM530" s="238">
        <f t="shared" si="1146"/>
        <v>0</v>
      </c>
      <c r="AN530" s="238">
        <f t="shared" si="1147"/>
        <v>0</v>
      </c>
      <c r="AO530" s="238">
        <f t="shared" si="1148"/>
        <v>0</v>
      </c>
      <c r="AP530" s="238">
        <f t="shared" si="1149"/>
        <v>0</v>
      </c>
      <c r="AQ530" s="238">
        <f t="shared" si="1150"/>
        <v>0</v>
      </c>
      <c r="AR530" s="238">
        <f t="shared" si="1151"/>
        <v>0</v>
      </c>
      <c r="AS530" s="238">
        <f t="shared" si="1152"/>
        <v>0</v>
      </c>
      <c r="AT530" s="238">
        <f t="shared" si="1153"/>
        <v>0</v>
      </c>
      <c r="AU530" s="238">
        <f t="shared" si="1154"/>
        <v>0</v>
      </c>
      <c r="AV530" s="238">
        <f t="shared" si="1155"/>
        <v>0</v>
      </c>
      <c r="AW530" s="238">
        <f t="shared" si="1156"/>
        <v>0</v>
      </c>
      <c r="AX530" s="238">
        <f t="shared" si="1157"/>
        <v>0</v>
      </c>
      <c r="AY530" s="238">
        <f t="shared" si="1158"/>
        <v>0</v>
      </c>
      <c r="AZ530" s="238">
        <f t="shared" si="1159"/>
        <v>0</v>
      </c>
      <c r="BA530" s="238">
        <f t="shared" si="1160"/>
        <v>0</v>
      </c>
      <c r="BB530" s="238">
        <f t="shared" si="1161"/>
        <v>0</v>
      </c>
      <c r="BC530" s="238">
        <f t="shared" si="1162"/>
        <v>0</v>
      </c>
      <c r="BD530" s="238">
        <f t="shared" si="1163"/>
        <v>0</v>
      </c>
      <c r="BE530" s="238">
        <f t="shared" si="1164"/>
        <v>0</v>
      </c>
      <c r="BF530" s="238">
        <f t="shared" si="1165"/>
        <v>0</v>
      </c>
      <c r="BG530" s="238">
        <f t="shared" si="1166"/>
        <v>0</v>
      </c>
      <c r="BH530" s="238">
        <f t="shared" si="1167"/>
        <v>0</v>
      </c>
      <c r="BI530" s="238">
        <f t="shared" si="1168"/>
        <v>0</v>
      </c>
      <c r="BJ530" s="238">
        <f t="shared" si="1169"/>
        <v>0</v>
      </c>
      <c r="BK530" s="238">
        <f t="shared" si="1170"/>
        <v>0</v>
      </c>
      <c r="BL530" s="238">
        <f t="shared" si="1171"/>
        <v>0</v>
      </c>
      <c r="BM530" s="238">
        <f t="shared" si="1172"/>
        <v>0</v>
      </c>
      <c r="BN530" s="238">
        <f t="shared" si="1173"/>
        <v>0</v>
      </c>
      <c r="BO530" s="238">
        <f t="shared" si="1174"/>
        <v>0</v>
      </c>
      <c r="BP530" s="238">
        <f t="shared" si="1175"/>
        <v>0</v>
      </c>
      <c r="BQ530" s="238">
        <f t="shared" si="1176"/>
        <v>0</v>
      </c>
      <c r="BR530" s="238">
        <f t="shared" si="1177"/>
        <v>0</v>
      </c>
      <c r="BS530" s="238">
        <f t="shared" si="1178"/>
        <v>0</v>
      </c>
      <c r="BT530" s="238">
        <f t="shared" si="1179"/>
        <v>0</v>
      </c>
      <c r="BU530" s="238">
        <f t="shared" si="1180"/>
        <v>0</v>
      </c>
      <c r="BV530" s="238">
        <f t="shared" si="1181"/>
        <v>0</v>
      </c>
      <c r="BW530" s="238">
        <f t="shared" si="1182"/>
        <v>0</v>
      </c>
      <c r="BX530" s="238">
        <f t="shared" si="1183"/>
        <v>0</v>
      </c>
      <c r="BY530" s="238">
        <f t="shared" si="1184"/>
        <v>0</v>
      </c>
      <c r="BZ530" s="238">
        <f t="shared" si="1185"/>
        <v>0</v>
      </c>
      <c r="CA530" s="238">
        <f t="shared" si="1186"/>
        <v>0</v>
      </c>
      <c r="CB530" s="238">
        <f t="shared" si="1187"/>
        <v>0</v>
      </c>
      <c r="CC530" s="238">
        <f t="shared" si="1188"/>
        <v>0</v>
      </c>
      <c r="CD530" s="238">
        <f t="shared" si="1189"/>
        <v>0</v>
      </c>
      <c r="CE530" s="238">
        <f t="shared" si="1190"/>
        <v>0</v>
      </c>
      <c r="CF530" s="238">
        <f t="shared" si="1191"/>
        <v>0</v>
      </c>
      <c r="CG530" s="238">
        <f t="shared" si="1192"/>
        <v>0</v>
      </c>
      <c r="CH530" s="238">
        <f t="shared" si="1193"/>
        <v>0</v>
      </c>
      <c r="CI530" s="238">
        <f t="shared" si="1194"/>
        <v>0</v>
      </c>
      <c r="CJ530" s="238">
        <f t="shared" si="1195"/>
        <v>0</v>
      </c>
      <c r="CK530" s="238">
        <f t="shared" si="1196"/>
        <v>0</v>
      </c>
      <c r="CL530" s="238">
        <f t="shared" si="1197"/>
        <v>0</v>
      </c>
      <c r="CM530" s="238">
        <f t="shared" si="1198"/>
        <v>0</v>
      </c>
      <c r="CN530" s="238">
        <f t="shared" si="1199"/>
        <v>0</v>
      </c>
      <c r="CO530" s="238">
        <f t="shared" si="1200"/>
        <v>0</v>
      </c>
      <c r="CP530" s="238">
        <f t="shared" si="1201"/>
        <v>0</v>
      </c>
      <c r="CQ530" s="238">
        <f t="shared" si="1202"/>
        <v>0</v>
      </c>
      <c r="CR530" s="238">
        <f t="shared" si="1203"/>
        <v>0</v>
      </c>
      <c r="CS530" s="238">
        <f t="shared" si="1204"/>
        <v>0</v>
      </c>
      <c r="CT530" s="238">
        <f t="shared" si="1205"/>
        <v>0</v>
      </c>
      <c r="CU530" s="238">
        <f t="shared" si="1206"/>
        <v>0</v>
      </c>
      <c r="CV530" s="238">
        <f t="shared" si="1207"/>
        <v>0</v>
      </c>
      <c r="CW530" s="238">
        <f t="shared" si="1208"/>
        <v>0</v>
      </c>
      <c r="CX530" s="238">
        <f t="shared" si="1209"/>
        <v>0</v>
      </c>
      <c r="CY530" s="238">
        <f t="shared" si="1210"/>
        <v>0</v>
      </c>
      <c r="CZ530" s="238">
        <f t="shared" si="1211"/>
        <v>0</v>
      </c>
      <c r="DA530" s="238">
        <f t="shared" si="1212"/>
        <v>0</v>
      </c>
      <c r="DB530" s="238">
        <f t="shared" si="1213"/>
        <v>0</v>
      </c>
      <c r="DC530" s="238">
        <f t="shared" si="1214"/>
        <v>0</v>
      </c>
      <c r="DD530" s="238">
        <f t="shared" si="1215"/>
        <v>0</v>
      </c>
      <c r="DE530" s="238">
        <f t="shared" si="1216"/>
        <v>0</v>
      </c>
      <c r="DF530" s="238">
        <f t="shared" si="1217"/>
        <v>0</v>
      </c>
      <c r="DG530" s="238">
        <f t="shared" si="1218"/>
        <v>0</v>
      </c>
      <c r="DH530" s="238">
        <f t="shared" si="1219"/>
        <v>0</v>
      </c>
      <c r="DI530" s="238">
        <f t="shared" si="1220"/>
        <v>0</v>
      </c>
      <c r="DJ530" s="238">
        <f t="shared" si="1221"/>
        <v>0</v>
      </c>
      <c r="DK530" s="238">
        <f t="shared" si="1222"/>
        <v>0</v>
      </c>
      <c r="DL530" s="238">
        <f t="shared" si="1223"/>
        <v>0</v>
      </c>
      <c r="DM530" s="238">
        <f t="shared" si="1224"/>
        <v>0</v>
      </c>
      <c r="DN530" s="238">
        <f t="shared" si="1225"/>
        <v>0</v>
      </c>
      <c r="DO530" s="238">
        <f t="shared" si="1226"/>
        <v>0</v>
      </c>
      <c r="DP530" s="238">
        <f t="shared" si="1227"/>
        <v>0</v>
      </c>
      <c r="DQ530" s="238">
        <f t="shared" si="1228"/>
        <v>0</v>
      </c>
      <c r="DR530" s="238">
        <f t="shared" si="1229"/>
        <v>0</v>
      </c>
      <c r="DS530" s="238">
        <f t="shared" si="1230"/>
        <v>0</v>
      </c>
      <c r="DT530" s="238">
        <f t="shared" si="1231"/>
        <v>0</v>
      </c>
      <c r="DU530" s="238">
        <f t="shared" si="1232"/>
        <v>0</v>
      </c>
      <c r="DV530" s="238">
        <f t="shared" si="1233"/>
        <v>0</v>
      </c>
      <c r="DW530" s="238">
        <f t="shared" si="1234"/>
        <v>0</v>
      </c>
      <c r="DX530" s="238">
        <f t="shared" si="1235"/>
        <v>0</v>
      </c>
      <c r="DY530" s="238">
        <f t="shared" si="1236"/>
        <v>0</v>
      </c>
      <c r="DZ530" s="238">
        <f t="shared" si="1237"/>
        <v>0</v>
      </c>
      <c r="EA530" s="238">
        <f t="shared" si="1238"/>
        <v>0</v>
      </c>
      <c r="EB530" s="238">
        <f t="shared" si="1239"/>
        <v>0</v>
      </c>
      <c r="EC530" s="238">
        <f t="shared" si="1240"/>
        <v>0</v>
      </c>
      <c r="ED530" s="238">
        <f t="shared" si="1241"/>
        <v>0</v>
      </c>
      <c r="EE530" s="238">
        <f t="shared" si="1242"/>
        <v>0</v>
      </c>
      <c r="EF530" s="238">
        <f t="shared" si="1243"/>
        <v>0</v>
      </c>
      <c r="EG530" s="238">
        <f t="shared" si="1244"/>
        <v>0</v>
      </c>
      <c r="EH530" s="238">
        <f t="shared" si="1245"/>
        <v>0</v>
      </c>
      <c r="EI530" s="238">
        <f t="shared" si="1246"/>
        <v>0</v>
      </c>
      <c r="EJ530" s="238">
        <f t="shared" si="1247"/>
        <v>0</v>
      </c>
      <c r="EK530" s="238">
        <f t="shared" si="1248"/>
        <v>0</v>
      </c>
      <c r="EL530" s="238">
        <f t="shared" si="1249"/>
        <v>0</v>
      </c>
      <c r="EM530" s="238">
        <f t="shared" si="1250"/>
        <v>0</v>
      </c>
      <c r="EN530" s="238">
        <f t="shared" si="1251"/>
        <v>0</v>
      </c>
      <c r="EO530" s="238">
        <f t="shared" si="1252"/>
        <v>0</v>
      </c>
      <c r="EP530" s="238">
        <f t="shared" si="1253"/>
        <v>0</v>
      </c>
      <c r="EQ530" s="238">
        <f t="shared" si="1254"/>
        <v>0</v>
      </c>
      <c r="ER530" s="238">
        <f t="shared" si="1255"/>
        <v>0</v>
      </c>
      <c r="ES530" s="238">
        <f t="shared" si="1256"/>
        <v>0</v>
      </c>
      <c r="ET530" s="238">
        <f t="shared" si="1257"/>
        <v>0</v>
      </c>
      <c r="EU530" s="238">
        <f t="shared" si="1258"/>
        <v>0</v>
      </c>
      <c r="EV530" s="238">
        <f t="shared" si="1259"/>
        <v>0</v>
      </c>
      <c r="EW530" s="238">
        <f t="shared" si="1260"/>
        <v>0</v>
      </c>
      <c r="EX530" s="238">
        <f t="shared" si="1261"/>
        <v>0</v>
      </c>
      <c r="EY530" s="238">
        <f t="shared" si="1262"/>
        <v>0</v>
      </c>
      <c r="EZ530" s="238">
        <f t="shared" si="1263"/>
        <v>0</v>
      </c>
      <c r="FA530" s="238">
        <f t="shared" si="1264"/>
        <v>0</v>
      </c>
      <c r="FB530" s="238">
        <f t="shared" si="1265"/>
        <v>0</v>
      </c>
      <c r="FC530" s="238">
        <f t="shared" si="1266"/>
        <v>0</v>
      </c>
      <c r="FD530" s="238">
        <f t="shared" si="1267"/>
        <v>0</v>
      </c>
      <c r="FE530" s="238">
        <f t="shared" si="1268"/>
        <v>0</v>
      </c>
      <c r="FF530" s="238">
        <f t="shared" si="1269"/>
        <v>0</v>
      </c>
      <c r="FG530" s="238">
        <f t="shared" si="1270"/>
        <v>0</v>
      </c>
      <c r="FH530" s="238">
        <f t="shared" si="1271"/>
        <v>0</v>
      </c>
      <c r="FI530" s="238">
        <f t="shared" si="1272"/>
        <v>0</v>
      </c>
      <c r="FJ530" s="238">
        <f t="shared" si="1273"/>
        <v>0</v>
      </c>
      <c r="FK530" s="238">
        <f t="shared" si="1274"/>
        <v>0</v>
      </c>
      <c r="FL530" s="238">
        <f t="shared" si="1275"/>
        <v>0</v>
      </c>
      <c r="FM530" s="238">
        <f t="shared" si="1276"/>
        <v>0</v>
      </c>
      <c r="FN530" s="238">
        <f t="shared" si="1277"/>
        <v>0</v>
      </c>
      <c r="FO530" s="238">
        <f t="shared" si="1278"/>
        <v>0</v>
      </c>
      <c r="FP530" s="238">
        <f t="shared" si="1279"/>
        <v>0</v>
      </c>
      <c r="FQ530" s="238">
        <f t="shared" si="1280"/>
        <v>0</v>
      </c>
      <c r="FR530" s="238">
        <f t="shared" si="1281"/>
        <v>0</v>
      </c>
      <c r="FS530" s="238">
        <f t="shared" si="1282"/>
        <v>0</v>
      </c>
      <c r="FT530" s="238">
        <f t="shared" si="1283"/>
        <v>0</v>
      </c>
      <c r="FU530" s="238">
        <f t="shared" si="1284"/>
        <v>0</v>
      </c>
      <c r="FV530" s="238">
        <f t="shared" si="1285"/>
        <v>0</v>
      </c>
      <c r="FW530" s="238">
        <f t="shared" si="1286"/>
        <v>0</v>
      </c>
      <c r="FX530" s="238">
        <f t="shared" si="1287"/>
        <v>0</v>
      </c>
      <c r="FY530" s="238">
        <f t="shared" si="1288"/>
        <v>0</v>
      </c>
      <c r="FZ530" s="238">
        <f t="shared" si="1289"/>
        <v>0</v>
      </c>
      <c r="GA530" s="238">
        <f t="shared" si="1290"/>
        <v>0</v>
      </c>
      <c r="GB530" s="238">
        <f t="shared" si="1291"/>
        <v>0</v>
      </c>
      <c r="GC530" s="238">
        <f t="shared" si="1292"/>
        <v>0</v>
      </c>
      <c r="GD530" s="238">
        <f t="shared" si="1293"/>
        <v>0</v>
      </c>
      <c r="GE530" s="238">
        <f t="shared" si="1294"/>
        <v>0</v>
      </c>
      <c r="GF530" s="238">
        <f t="shared" si="1295"/>
        <v>0</v>
      </c>
      <c r="GG530" s="238">
        <f t="shared" si="1296"/>
        <v>0</v>
      </c>
      <c r="GH530" s="238">
        <f t="shared" si="1297"/>
        <v>0</v>
      </c>
      <c r="GI530" s="238">
        <f t="shared" si="1298"/>
        <v>0</v>
      </c>
      <c r="GJ530" s="238">
        <f t="shared" si="1299"/>
        <v>0</v>
      </c>
      <c r="GK530" s="238">
        <f t="shared" si="1300"/>
        <v>0</v>
      </c>
      <c r="GL530" s="238">
        <f t="shared" si="1301"/>
        <v>0</v>
      </c>
      <c r="GM530" s="238">
        <f t="shared" si="1302"/>
        <v>0</v>
      </c>
      <c r="GN530" s="238">
        <f t="shared" si="1303"/>
        <v>0</v>
      </c>
      <c r="GO530" s="238">
        <f t="shared" si="1304"/>
        <v>0</v>
      </c>
      <c r="GP530" s="238">
        <f t="shared" si="1305"/>
        <v>0</v>
      </c>
      <c r="GQ530" s="238">
        <f t="shared" si="1306"/>
        <v>0</v>
      </c>
      <c r="GR530" s="238">
        <f t="shared" si="1307"/>
        <v>0</v>
      </c>
      <c r="GS530" s="238">
        <f t="shared" si="1308"/>
        <v>0</v>
      </c>
      <c r="GT530" s="238">
        <f t="shared" si="1309"/>
        <v>0</v>
      </c>
      <c r="GU530" s="238">
        <f t="shared" si="1310"/>
        <v>0</v>
      </c>
      <c r="GV530" s="238">
        <f t="shared" si="1311"/>
        <v>0</v>
      </c>
      <c r="GW530" s="238">
        <f t="shared" si="1312"/>
        <v>0</v>
      </c>
      <c r="GX530" s="238">
        <f t="shared" si="1313"/>
        <v>0</v>
      </c>
      <c r="GY530" s="238">
        <f t="shared" si="1314"/>
        <v>0</v>
      </c>
      <c r="GZ530" s="238">
        <f t="shared" si="1315"/>
        <v>0</v>
      </c>
      <c r="HA530" s="238">
        <f t="shared" si="1316"/>
        <v>0</v>
      </c>
      <c r="HB530" s="238">
        <f t="shared" si="1317"/>
        <v>0</v>
      </c>
      <c r="HC530" s="238">
        <f t="shared" si="1318"/>
        <v>0</v>
      </c>
      <c r="HD530" s="238">
        <f t="shared" si="1319"/>
        <v>0</v>
      </c>
      <c r="HE530" s="238">
        <f t="shared" si="1320"/>
        <v>0</v>
      </c>
      <c r="HF530" s="238">
        <f t="shared" si="1321"/>
        <v>0</v>
      </c>
      <c r="HG530" s="238">
        <f t="shared" si="1322"/>
        <v>0</v>
      </c>
      <c r="HH530" s="238">
        <f t="shared" si="1323"/>
        <v>0</v>
      </c>
      <c r="HI530" s="238">
        <f t="shared" si="1324"/>
        <v>0</v>
      </c>
      <c r="HJ530" s="238">
        <f t="shared" si="1325"/>
        <v>0</v>
      </c>
      <c r="HK530" s="238">
        <f t="shared" si="1326"/>
        <v>0</v>
      </c>
      <c r="HL530" s="238">
        <f t="shared" si="1327"/>
        <v>0</v>
      </c>
      <c r="HM530" s="238">
        <f t="shared" si="1328"/>
        <v>0</v>
      </c>
      <c r="HN530" s="238">
        <f t="shared" si="1329"/>
        <v>0</v>
      </c>
      <c r="HO530" s="238">
        <f t="shared" si="1330"/>
        <v>0</v>
      </c>
      <c r="HP530" s="238">
        <f t="shared" si="1331"/>
        <v>0</v>
      </c>
      <c r="HQ530" s="238">
        <f t="shared" si="1332"/>
        <v>0</v>
      </c>
      <c r="HR530" s="238">
        <f t="shared" si="1333"/>
        <v>0</v>
      </c>
      <c r="HS530" s="238">
        <f t="shared" si="1334"/>
        <v>0</v>
      </c>
      <c r="HT530" s="238">
        <f t="shared" si="1335"/>
        <v>0</v>
      </c>
      <c r="HU530" s="238">
        <f t="shared" si="1336"/>
        <v>0</v>
      </c>
      <c r="HV530" s="238">
        <f t="shared" si="1337"/>
        <v>0</v>
      </c>
      <c r="HW530" s="238">
        <f t="shared" si="1338"/>
        <v>0</v>
      </c>
      <c r="HX530" s="238">
        <f t="shared" si="1339"/>
        <v>0</v>
      </c>
      <c r="HY530" s="238">
        <f t="shared" si="1340"/>
        <v>0</v>
      </c>
      <c r="HZ530" s="238">
        <f t="shared" si="1341"/>
        <v>0</v>
      </c>
      <c r="IA530" s="238">
        <f t="shared" si="1342"/>
        <v>0</v>
      </c>
      <c r="IB530" s="238">
        <f t="shared" si="1343"/>
        <v>0</v>
      </c>
      <c r="IC530" s="238">
        <f t="shared" si="1344"/>
        <v>0</v>
      </c>
      <c r="ID530" s="238">
        <f t="shared" si="1345"/>
        <v>0</v>
      </c>
      <c r="IE530" s="238">
        <f t="shared" si="1346"/>
        <v>0</v>
      </c>
      <c r="IF530" s="238">
        <f t="shared" si="1347"/>
        <v>0</v>
      </c>
      <c r="IG530" s="238">
        <f t="shared" si="1348"/>
        <v>0</v>
      </c>
      <c r="IH530" s="238">
        <f t="shared" si="1349"/>
        <v>0</v>
      </c>
      <c r="II530" s="238">
        <f t="shared" si="1350"/>
        <v>0</v>
      </c>
      <c r="IJ530" s="238">
        <f t="shared" si="1351"/>
        <v>0</v>
      </c>
      <c r="IK530" s="238">
        <f t="shared" si="1352"/>
        <v>0</v>
      </c>
      <c r="IL530" s="238">
        <f t="shared" si="1353"/>
        <v>0</v>
      </c>
      <c r="IM530" s="238">
        <f t="shared" si="1354"/>
        <v>0</v>
      </c>
      <c r="IN530" s="238">
        <f t="shared" si="1355"/>
        <v>0</v>
      </c>
      <c r="IO530" s="238">
        <f t="shared" si="1356"/>
        <v>0</v>
      </c>
      <c r="IP530" s="238">
        <f t="shared" si="1357"/>
        <v>0</v>
      </c>
      <c r="IQ530" s="238">
        <f t="shared" si="1358"/>
        <v>0</v>
      </c>
      <c r="IR530" s="238">
        <f t="shared" si="1359"/>
        <v>0</v>
      </c>
      <c r="IS530" s="238">
        <f t="shared" si="1360"/>
        <v>0</v>
      </c>
      <c r="IT530" s="238">
        <f t="shared" si="1361"/>
        <v>0</v>
      </c>
      <c r="IU530" s="238">
        <f t="shared" si="1362"/>
        <v>0</v>
      </c>
      <c r="IV530" s="238">
        <f t="shared" si="1363"/>
        <v>0</v>
      </c>
      <c r="IW530" s="238">
        <f t="shared" si="1364"/>
        <v>0</v>
      </c>
      <c r="IX530" s="238">
        <f t="shared" si="1365"/>
        <v>0</v>
      </c>
      <c r="IY530" s="238">
        <f t="shared" si="1366"/>
        <v>0</v>
      </c>
      <c r="IZ530" s="238">
        <f t="shared" si="1367"/>
        <v>0</v>
      </c>
      <c r="JA530" s="238">
        <f t="shared" si="1368"/>
        <v>0</v>
      </c>
      <c r="JB530" s="238">
        <f t="shared" si="1369"/>
        <v>0</v>
      </c>
    </row>
    <row r="531" spans="2:262">
      <c r="B531" s="248">
        <v>170</v>
      </c>
      <c r="C531" s="247">
        <f t="shared" si="1370"/>
        <v>3.3203125000000025E-3</v>
      </c>
      <c r="D531" s="244">
        <f t="shared" ca="1" si="1113"/>
        <v>11.73458610694248</v>
      </c>
      <c r="E531" s="243">
        <f ca="1">FT361</f>
        <v>-0.26541389305752083</v>
      </c>
      <c r="F531" s="242">
        <v>170</v>
      </c>
      <c r="G531" s="238">
        <f t="shared" si="1114"/>
        <v>0</v>
      </c>
      <c r="H531" s="238">
        <f t="shared" si="1115"/>
        <v>0</v>
      </c>
      <c r="I531" s="238">
        <f t="shared" si="1116"/>
        <v>0</v>
      </c>
      <c r="J531" s="238">
        <f t="shared" si="1117"/>
        <v>0</v>
      </c>
      <c r="K531" s="238">
        <f t="shared" si="1118"/>
        <v>0</v>
      </c>
      <c r="L531" s="238">
        <f t="shared" si="1119"/>
        <v>0</v>
      </c>
      <c r="M531" s="238">
        <f t="shared" si="1120"/>
        <v>0</v>
      </c>
      <c r="N531" s="238">
        <f t="shared" si="1121"/>
        <v>0</v>
      </c>
      <c r="O531" s="238">
        <f t="shared" si="1122"/>
        <v>0</v>
      </c>
      <c r="P531" s="238">
        <f t="shared" si="1123"/>
        <v>0</v>
      </c>
      <c r="Q531" s="238">
        <f t="shared" si="1124"/>
        <v>0</v>
      </c>
      <c r="R531" s="238">
        <f t="shared" si="1125"/>
        <v>0</v>
      </c>
      <c r="S531" s="238">
        <f t="shared" si="1126"/>
        <v>0</v>
      </c>
      <c r="T531" s="238">
        <f t="shared" si="1127"/>
        <v>0</v>
      </c>
      <c r="U531" s="239">
        <f t="shared" si="1128"/>
        <v>0</v>
      </c>
      <c r="V531" s="238">
        <f t="shared" si="1129"/>
        <v>0</v>
      </c>
      <c r="W531" s="238">
        <f t="shared" si="1130"/>
        <v>0</v>
      </c>
      <c r="X531" s="238">
        <f t="shared" si="1131"/>
        <v>0</v>
      </c>
      <c r="Y531" s="238">
        <f t="shared" si="1132"/>
        <v>0</v>
      </c>
      <c r="Z531" s="238">
        <f t="shared" si="1133"/>
        <v>0</v>
      </c>
      <c r="AA531" s="238">
        <f t="shared" si="1134"/>
        <v>0</v>
      </c>
      <c r="AB531" s="238">
        <f t="shared" si="1135"/>
        <v>0</v>
      </c>
      <c r="AC531" s="238">
        <f t="shared" si="1136"/>
        <v>0</v>
      </c>
      <c r="AD531" s="238">
        <f t="shared" si="1137"/>
        <v>0</v>
      </c>
      <c r="AE531" s="238">
        <f t="shared" si="1138"/>
        <v>0</v>
      </c>
      <c r="AF531" s="238">
        <f t="shared" si="1139"/>
        <v>0</v>
      </c>
      <c r="AG531" s="238">
        <f t="shared" si="1140"/>
        <v>0</v>
      </c>
      <c r="AH531" s="238">
        <f t="shared" si="1141"/>
        <v>0</v>
      </c>
      <c r="AI531" s="238">
        <f t="shared" si="1142"/>
        <v>0</v>
      </c>
      <c r="AJ531" s="238">
        <f t="shared" si="1143"/>
        <v>0</v>
      </c>
      <c r="AK531" s="238">
        <f t="shared" si="1144"/>
        <v>0</v>
      </c>
      <c r="AL531" s="238">
        <f t="shared" si="1145"/>
        <v>0</v>
      </c>
      <c r="AM531" s="238">
        <f t="shared" si="1146"/>
        <v>0</v>
      </c>
      <c r="AN531" s="238">
        <f t="shared" si="1147"/>
        <v>0</v>
      </c>
      <c r="AO531" s="238">
        <f t="shared" si="1148"/>
        <v>0</v>
      </c>
      <c r="AP531" s="238">
        <f t="shared" si="1149"/>
        <v>0</v>
      </c>
      <c r="AQ531" s="238">
        <f t="shared" si="1150"/>
        <v>0</v>
      </c>
      <c r="AR531" s="238">
        <f t="shared" si="1151"/>
        <v>0</v>
      </c>
      <c r="AS531" s="238">
        <f t="shared" si="1152"/>
        <v>0</v>
      </c>
      <c r="AT531" s="238">
        <f t="shared" si="1153"/>
        <v>0</v>
      </c>
      <c r="AU531" s="238">
        <f t="shared" si="1154"/>
        <v>0</v>
      </c>
      <c r="AV531" s="238">
        <f t="shared" si="1155"/>
        <v>0</v>
      </c>
      <c r="AW531" s="238">
        <f t="shared" si="1156"/>
        <v>0</v>
      </c>
      <c r="AX531" s="238">
        <f t="shared" si="1157"/>
        <v>0</v>
      </c>
      <c r="AY531" s="238">
        <f t="shared" si="1158"/>
        <v>0</v>
      </c>
      <c r="AZ531" s="238">
        <f t="shared" si="1159"/>
        <v>0</v>
      </c>
      <c r="BA531" s="238">
        <f t="shared" si="1160"/>
        <v>0</v>
      </c>
      <c r="BB531" s="238">
        <f t="shared" si="1161"/>
        <v>0</v>
      </c>
      <c r="BC531" s="238">
        <f t="shared" si="1162"/>
        <v>0</v>
      </c>
      <c r="BD531" s="238">
        <f t="shared" si="1163"/>
        <v>0</v>
      </c>
      <c r="BE531" s="238">
        <f t="shared" si="1164"/>
        <v>0</v>
      </c>
      <c r="BF531" s="238">
        <f t="shared" si="1165"/>
        <v>0</v>
      </c>
      <c r="BG531" s="238">
        <f t="shared" si="1166"/>
        <v>0</v>
      </c>
      <c r="BH531" s="238">
        <f t="shared" si="1167"/>
        <v>0</v>
      </c>
      <c r="BI531" s="238">
        <f t="shared" si="1168"/>
        <v>0</v>
      </c>
      <c r="BJ531" s="238">
        <f t="shared" si="1169"/>
        <v>0</v>
      </c>
      <c r="BK531" s="238">
        <f t="shared" si="1170"/>
        <v>0</v>
      </c>
      <c r="BL531" s="238">
        <f t="shared" si="1171"/>
        <v>0</v>
      </c>
      <c r="BM531" s="238">
        <f t="shared" si="1172"/>
        <v>0</v>
      </c>
      <c r="BN531" s="238">
        <f t="shared" si="1173"/>
        <v>0</v>
      </c>
      <c r="BO531" s="238">
        <f t="shared" si="1174"/>
        <v>0</v>
      </c>
      <c r="BP531" s="238">
        <f t="shared" si="1175"/>
        <v>0</v>
      </c>
      <c r="BQ531" s="238">
        <f t="shared" si="1176"/>
        <v>0</v>
      </c>
      <c r="BR531" s="238">
        <f t="shared" si="1177"/>
        <v>0</v>
      </c>
      <c r="BS531" s="238">
        <f t="shared" si="1178"/>
        <v>0</v>
      </c>
      <c r="BT531" s="238">
        <f t="shared" si="1179"/>
        <v>0</v>
      </c>
      <c r="BU531" s="238">
        <f t="shared" si="1180"/>
        <v>0</v>
      </c>
      <c r="BV531" s="238">
        <f t="shared" si="1181"/>
        <v>0</v>
      </c>
      <c r="BW531" s="238">
        <f t="shared" si="1182"/>
        <v>0</v>
      </c>
      <c r="BX531" s="238">
        <f t="shared" si="1183"/>
        <v>0</v>
      </c>
      <c r="BY531" s="238">
        <f t="shared" si="1184"/>
        <v>0</v>
      </c>
      <c r="BZ531" s="238">
        <f t="shared" si="1185"/>
        <v>0</v>
      </c>
      <c r="CA531" s="238">
        <f t="shared" si="1186"/>
        <v>0</v>
      </c>
      <c r="CB531" s="238">
        <f t="shared" si="1187"/>
        <v>0</v>
      </c>
      <c r="CC531" s="238">
        <f t="shared" si="1188"/>
        <v>0</v>
      </c>
      <c r="CD531" s="238">
        <f t="shared" si="1189"/>
        <v>0</v>
      </c>
      <c r="CE531" s="238">
        <f t="shared" si="1190"/>
        <v>0</v>
      </c>
      <c r="CF531" s="238">
        <f t="shared" si="1191"/>
        <v>0</v>
      </c>
      <c r="CG531" s="238">
        <f t="shared" si="1192"/>
        <v>0</v>
      </c>
      <c r="CH531" s="238">
        <f t="shared" si="1193"/>
        <v>0</v>
      </c>
      <c r="CI531" s="238">
        <f t="shared" si="1194"/>
        <v>0</v>
      </c>
      <c r="CJ531" s="238">
        <f t="shared" si="1195"/>
        <v>0</v>
      </c>
      <c r="CK531" s="238">
        <f t="shared" si="1196"/>
        <v>0</v>
      </c>
      <c r="CL531" s="238">
        <f t="shared" si="1197"/>
        <v>0</v>
      </c>
      <c r="CM531" s="238">
        <f t="shared" si="1198"/>
        <v>0</v>
      </c>
      <c r="CN531" s="238">
        <f t="shared" si="1199"/>
        <v>0</v>
      </c>
      <c r="CO531" s="238">
        <f t="shared" si="1200"/>
        <v>0</v>
      </c>
      <c r="CP531" s="238">
        <f t="shared" si="1201"/>
        <v>0</v>
      </c>
      <c r="CQ531" s="238">
        <f t="shared" si="1202"/>
        <v>0</v>
      </c>
      <c r="CR531" s="238">
        <f t="shared" si="1203"/>
        <v>0</v>
      </c>
      <c r="CS531" s="238">
        <f t="shared" si="1204"/>
        <v>0</v>
      </c>
      <c r="CT531" s="238">
        <f t="shared" si="1205"/>
        <v>0</v>
      </c>
      <c r="CU531" s="238">
        <f t="shared" si="1206"/>
        <v>0</v>
      </c>
      <c r="CV531" s="238">
        <f t="shared" si="1207"/>
        <v>0</v>
      </c>
      <c r="CW531" s="238">
        <f t="shared" si="1208"/>
        <v>0</v>
      </c>
      <c r="CX531" s="238">
        <f t="shared" si="1209"/>
        <v>0</v>
      </c>
      <c r="CY531" s="238">
        <f t="shared" si="1210"/>
        <v>0</v>
      </c>
      <c r="CZ531" s="238">
        <f t="shared" si="1211"/>
        <v>0</v>
      </c>
      <c r="DA531" s="238">
        <f t="shared" si="1212"/>
        <v>0</v>
      </c>
      <c r="DB531" s="238">
        <f t="shared" si="1213"/>
        <v>0</v>
      </c>
      <c r="DC531" s="238">
        <f t="shared" si="1214"/>
        <v>0</v>
      </c>
      <c r="DD531" s="238">
        <f t="shared" si="1215"/>
        <v>0</v>
      </c>
      <c r="DE531" s="238">
        <f t="shared" si="1216"/>
        <v>0</v>
      </c>
      <c r="DF531" s="238">
        <f t="shared" si="1217"/>
        <v>0</v>
      </c>
      <c r="DG531" s="238">
        <f t="shared" si="1218"/>
        <v>0</v>
      </c>
      <c r="DH531" s="238">
        <f t="shared" si="1219"/>
        <v>0</v>
      </c>
      <c r="DI531" s="238">
        <f t="shared" si="1220"/>
        <v>0</v>
      </c>
      <c r="DJ531" s="238">
        <f t="shared" si="1221"/>
        <v>0</v>
      </c>
      <c r="DK531" s="238">
        <f t="shared" si="1222"/>
        <v>0</v>
      </c>
      <c r="DL531" s="238">
        <f t="shared" si="1223"/>
        <v>0</v>
      </c>
      <c r="DM531" s="238">
        <f t="shared" si="1224"/>
        <v>0</v>
      </c>
      <c r="DN531" s="238">
        <f t="shared" si="1225"/>
        <v>0</v>
      </c>
      <c r="DO531" s="238">
        <f t="shared" si="1226"/>
        <v>0</v>
      </c>
      <c r="DP531" s="238">
        <f t="shared" si="1227"/>
        <v>0</v>
      </c>
      <c r="DQ531" s="238">
        <f t="shared" si="1228"/>
        <v>0</v>
      </c>
      <c r="DR531" s="238">
        <f t="shared" si="1229"/>
        <v>0</v>
      </c>
      <c r="DS531" s="238">
        <f t="shared" si="1230"/>
        <v>0</v>
      </c>
      <c r="DT531" s="238">
        <f t="shared" si="1231"/>
        <v>0</v>
      </c>
      <c r="DU531" s="238">
        <f t="shared" si="1232"/>
        <v>0</v>
      </c>
      <c r="DV531" s="238">
        <f t="shared" si="1233"/>
        <v>0</v>
      </c>
      <c r="DW531" s="238">
        <f t="shared" si="1234"/>
        <v>0</v>
      </c>
      <c r="DX531" s="238">
        <f t="shared" si="1235"/>
        <v>0</v>
      </c>
      <c r="DY531" s="238">
        <f t="shared" si="1236"/>
        <v>0</v>
      </c>
      <c r="DZ531" s="238">
        <f t="shared" si="1237"/>
        <v>0</v>
      </c>
      <c r="EA531" s="238">
        <f t="shared" si="1238"/>
        <v>0</v>
      </c>
      <c r="EB531" s="238">
        <f t="shared" si="1239"/>
        <v>0</v>
      </c>
      <c r="EC531" s="238">
        <f t="shared" si="1240"/>
        <v>0</v>
      </c>
      <c r="ED531" s="238">
        <f t="shared" si="1241"/>
        <v>0</v>
      </c>
      <c r="EE531" s="238">
        <f t="shared" si="1242"/>
        <v>0</v>
      </c>
      <c r="EF531" s="238">
        <f t="shared" si="1243"/>
        <v>0</v>
      </c>
      <c r="EG531" s="238">
        <f t="shared" si="1244"/>
        <v>0</v>
      </c>
      <c r="EH531" s="238">
        <f t="shared" si="1245"/>
        <v>0</v>
      </c>
      <c r="EI531" s="238">
        <f t="shared" si="1246"/>
        <v>0</v>
      </c>
      <c r="EJ531" s="238">
        <f t="shared" si="1247"/>
        <v>0</v>
      </c>
      <c r="EK531" s="238">
        <f t="shared" si="1248"/>
        <v>0</v>
      </c>
      <c r="EL531" s="238">
        <f t="shared" si="1249"/>
        <v>0</v>
      </c>
      <c r="EM531" s="238">
        <f t="shared" si="1250"/>
        <v>0</v>
      </c>
      <c r="EN531" s="238">
        <f t="shared" si="1251"/>
        <v>0</v>
      </c>
      <c r="EO531" s="238">
        <f t="shared" si="1252"/>
        <v>0</v>
      </c>
      <c r="EP531" s="238">
        <f t="shared" si="1253"/>
        <v>0</v>
      </c>
      <c r="EQ531" s="238">
        <f t="shared" si="1254"/>
        <v>0</v>
      </c>
      <c r="ER531" s="238">
        <f t="shared" si="1255"/>
        <v>0</v>
      </c>
      <c r="ES531" s="238">
        <f t="shared" si="1256"/>
        <v>0</v>
      </c>
      <c r="ET531" s="238">
        <f t="shared" si="1257"/>
        <v>0</v>
      </c>
      <c r="EU531" s="238">
        <f t="shared" si="1258"/>
        <v>0</v>
      </c>
      <c r="EV531" s="238">
        <f t="shared" si="1259"/>
        <v>0</v>
      </c>
      <c r="EW531" s="238">
        <f t="shared" si="1260"/>
        <v>0</v>
      </c>
      <c r="EX531" s="238">
        <f t="shared" si="1261"/>
        <v>0</v>
      </c>
      <c r="EY531" s="238">
        <f t="shared" si="1262"/>
        <v>0</v>
      </c>
      <c r="EZ531" s="238">
        <f t="shared" si="1263"/>
        <v>0</v>
      </c>
      <c r="FA531" s="238">
        <f t="shared" si="1264"/>
        <v>0</v>
      </c>
      <c r="FB531" s="238">
        <f t="shared" si="1265"/>
        <v>0</v>
      </c>
      <c r="FC531" s="238">
        <f t="shared" si="1266"/>
        <v>0</v>
      </c>
      <c r="FD531" s="238">
        <f t="shared" si="1267"/>
        <v>0</v>
      </c>
      <c r="FE531" s="238">
        <f t="shared" si="1268"/>
        <v>0</v>
      </c>
      <c r="FF531" s="238">
        <f t="shared" si="1269"/>
        <v>0</v>
      </c>
      <c r="FG531" s="238">
        <f t="shared" si="1270"/>
        <v>0</v>
      </c>
      <c r="FH531" s="238">
        <f t="shared" si="1271"/>
        <v>0</v>
      </c>
      <c r="FI531" s="238">
        <f t="shared" si="1272"/>
        <v>0</v>
      </c>
      <c r="FJ531" s="238">
        <f t="shared" si="1273"/>
        <v>0</v>
      </c>
      <c r="FK531" s="238">
        <f t="shared" si="1274"/>
        <v>0</v>
      </c>
      <c r="FL531" s="238">
        <f t="shared" si="1275"/>
        <v>0</v>
      </c>
      <c r="FM531" s="238">
        <f t="shared" si="1276"/>
        <v>0</v>
      </c>
      <c r="FN531" s="238">
        <f t="shared" si="1277"/>
        <v>0</v>
      </c>
      <c r="FO531" s="238">
        <f t="shared" si="1278"/>
        <v>0</v>
      </c>
      <c r="FP531" s="238">
        <f t="shared" si="1279"/>
        <v>0</v>
      </c>
      <c r="FQ531" s="238">
        <f t="shared" si="1280"/>
        <v>0</v>
      </c>
      <c r="FR531" s="238">
        <f t="shared" si="1281"/>
        <v>0</v>
      </c>
      <c r="FS531" s="238">
        <f t="shared" si="1282"/>
        <v>0</v>
      </c>
      <c r="FT531" s="238">
        <f t="shared" si="1283"/>
        <v>0</v>
      </c>
      <c r="FU531" s="238">
        <f t="shared" si="1284"/>
        <v>0</v>
      </c>
      <c r="FV531" s="238">
        <f t="shared" si="1285"/>
        <v>0</v>
      </c>
      <c r="FW531" s="238">
        <f t="shared" si="1286"/>
        <v>0</v>
      </c>
      <c r="FX531" s="238">
        <f t="shared" si="1287"/>
        <v>0</v>
      </c>
      <c r="FY531" s="238">
        <f t="shared" si="1288"/>
        <v>0</v>
      </c>
      <c r="FZ531" s="238">
        <f t="shared" si="1289"/>
        <v>0</v>
      </c>
      <c r="GA531" s="238">
        <f t="shared" si="1290"/>
        <v>0</v>
      </c>
      <c r="GB531" s="238">
        <f t="shared" si="1291"/>
        <v>0</v>
      </c>
      <c r="GC531" s="238">
        <f t="shared" si="1292"/>
        <v>0</v>
      </c>
      <c r="GD531" s="238">
        <f t="shared" si="1293"/>
        <v>0</v>
      </c>
      <c r="GE531" s="238">
        <f t="shared" si="1294"/>
        <v>0</v>
      </c>
      <c r="GF531" s="238">
        <f t="shared" si="1295"/>
        <v>0</v>
      </c>
      <c r="GG531" s="238">
        <f t="shared" si="1296"/>
        <v>0</v>
      </c>
      <c r="GH531" s="238">
        <f t="shared" si="1297"/>
        <v>0</v>
      </c>
      <c r="GI531" s="238">
        <f t="shared" si="1298"/>
        <v>0</v>
      </c>
      <c r="GJ531" s="238">
        <f t="shared" si="1299"/>
        <v>0</v>
      </c>
      <c r="GK531" s="238">
        <f t="shared" si="1300"/>
        <v>0</v>
      </c>
      <c r="GL531" s="238">
        <f t="shared" si="1301"/>
        <v>0</v>
      </c>
      <c r="GM531" s="238">
        <f t="shared" si="1302"/>
        <v>0</v>
      </c>
      <c r="GN531" s="238">
        <f t="shared" si="1303"/>
        <v>0</v>
      </c>
      <c r="GO531" s="238">
        <f t="shared" si="1304"/>
        <v>0</v>
      </c>
      <c r="GP531" s="238">
        <f t="shared" si="1305"/>
        <v>0</v>
      </c>
      <c r="GQ531" s="238">
        <f t="shared" si="1306"/>
        <v>0</v>
      </c>
      <c r="GR531" s="238">
        <f t="shared" si="1307"/>
        <v>0</v>
      </c>
      <c r="GS531" s="238">
        <f t="shared" si="1308"/>
        <v>0</v>
      </c>
      <c r="GT531" s="238">
        <f t="shared" si="1309"/>
        <v>0</v>
      </c>
      <c r="GU531" s="238">
        <f t="shared" si="1310"/>
        <v>0</v>
      </c>
      <c r="GV531" s="238">
        <f t="shared" si="1311"/>
        <v>0</v>
      </c>
      <c r="GW531" s="238">
        <f t="shared" si="1312"/>
        <v>0</v>
      </c>
      <c r="GX531" s="238">
        <f t="shared" si="1313"/>
        <v>0</v>
      </c>
      <c r="GY531" s="238">
        <f t="shared" si="1314"/>
        <v>0</v>
      </c>
      <c r="GZ531" s="238">
        <f t="shared" si="1315"/>
        <v>0</v>
      </c>
      <c r="HA531" s="238">
        <f t="shared" si="1316"/>
        <v>0</v>
      </c>
      <c r="HB531" s="238">
        <f t="shared" si="1317"/>
        <v>0</v>
      </c>
      <c r="HC531" s="238">
        <f t="shared" si="1318"/>
        <v>0</v>
      </c>
      <c r="HD531" s="238">
        <f t="shared" si="1319"/>
        <v>0</v>
      </c>
      <c r="HE531" s="238">
        <f t="shared" si="1320"/>
        <v>0</v>
      </c>
      <c r="HF531" s="238">
        <f t="shared" si="1321"/>
        <v>0</v>
      </c>
      <c r="HG531" s="238">
        <f t="shared" si="1322"/>
        <v>0</v>
      </c>
      <c r="HH531" s="238">
        <f t="shared" si="1323"/>
        <v>0</v>
      </c>
      <c r="HI531" s="238">
        <f t="shared" si="1324"/>
        <v>0</v>
      </c>
      <c r="HJ531" s="238">
        <f t="shared" si="1325"/>
        <v>0</v>
      </c>
      <c r="HK531" s="238">
        <f t="shared" si="1326"/>
        <v>0</v>
      </c>
      <c r="HL531" s="238">
        <f t="shared" si="1327"/>
        <v>0</v>
      </c>
      <c r="HM531" s="238">
        <f t="shared" si="1328"/>
        <v>0</v>
      </c>
      <c r="HN531" s="238">
        <f t="shared" si="1329"/>
        <v>0</v>
      </c>
      <c r="HO531" s="238">
        <f t="shared" si="1330"/>
        <v>0</v>
      </c>
      <c r="HP531" s="238">
        <f t="shared" si="1331"/>
        <v>0</v>
      </c>
      <c r="HQ531" s="238">
        <f t="shared" si="1332"/>
        <v>0</v>
      </c>
      <c r="HR531" s="238">
        <f t="shared" si="1333"/>
        <v>0</v>
      </c>
      <c r="HS531" s="238">
        <f t="shared" si="1334"/>
        <v>0</v>
      </c>
      <c r="HT531" s="238">
        <f t="shared" si="1335"/>
        <v>0</v>
      </c>
      <c r="HU531" s="238">
        <f t="shared" si="1336"/>
        <v>0</v>
      </c>
      <c r="HV531" s="238">
        <f t="shared" si="1337"/>
        <v>0</v>
      </c>
      <c r="HW531" s="238">
        <f t="shared" si="1338"/>
        <v>0</v>
      </c>
      <c r="HX531" s="238">
        <f t="shared" si="1339"/>
        <v>0</v>
      </c>
      <c r="HY531" s="238">
        <f t="shared" si="1340"/>
        <v>0</v>
      </c>
      <c r="HZ531" s="238">
        <f t="shared" si="1341"/>
        <v>0</v>
      </c>
      <c r="IA531" s="238">
        <f t="shared" si="1342"/>
        <v>0</v>
      </c>
      <c r="IB531" s="238">
        <f t="shared" si="1343"/>
        <v>0</v>
      </c>
      <c r="IC531" s="238">
        <f t="shared" si="1344"/>
        <v>0</v>
      </c>
      <c r="ID531" s="238">
        <f t="shared" si="1345"/>
        <v>0</v>
      </c>
      <c r="IE531" s="238">
        <f t="shared" si="1346"/>
        <v>0</v>
      </c>
      <c r="IF531" s="238">
        <f t="shared" si="1347"/>
        <v>0</v>
      </c>
      <c r="IG531" s="238">
        <f t="shared" si="1348"/>
        <v>0</v>
      </c>
      <c r="IH531" s="238">
        <f t="shared" si="1349"/>
        <v>0</v>
      </c>
      <c r="II531" s="238">
        <f t="shared" si="1350"/>
        <v>0</v>
      </c>
      <c r="IJ531" s="238">
        <f t="shared" si="1351"/>
        <v>0</v>
      </c>
      <c r="IK531" s="238">
        <f t="shared" si="1352"/>
        <v>0</v>
      </c>
      <c r="IL531" s="238">
        <f t="shared" si="1353"/>
        <v>0</v>
      </c>
      <c r="IM531" s="238">
        <f t="shared" si="1354"/>
        <v>0</v>
      </c>
      <c r="IN531" s="238">
        <f t="shared" si="1355"/>
        <v>0</v>
      </c>
      <c r="IO531" s="238">
        <f t="shared" si="1356"/>
        <v>0</v>
      </c>
      <c r="IP531" s="238">
        <f t="shared" si="1357"/>
        <v>0</v>
      </c>
      <c r="IQ531" s="238">
        <f t="shared" si="1358"/>
        <v>0</v>
      </c>
      <c r="IR531" s="238">
        <f t="shared" si="1359"/>
        <v>0</v>
      </c>
      <c r="IS531" s="238">
        <f t="shared" si="1360"/>
        <v>0</v>
      </c>
      <c r="IT531" s="238">
        <f t="shared" si="1361"/>
        <v>0</v>
      </c>
      <c r="IU531" s="238">
        <f t="shared" si="1362"/>
        <v>0</v>
      </c>
      <c r="IV531" s="238">
        <f t="shared" si="1363"/>
        <v>0</v>
      </c>
      <c r="IW531" s="238">
        <f t="shared" si="1364"/>
        <v>0</v>
      </c>
      <c r="IX531" s="238">
        <f t="shared" si="1365"/>
        <v>0</v>
      </c>
      <c r="IY531" s="238">
        <f t="shared" si="1366"/>
        <v>0</v>
      </c>
      <c r="IZ531" s="238">
        <f t="shared" si="1367"/>
        <v>0</v>
      </c>
      <c r="JA531" s="238">
        <f t="shared" si="1368"/>
        <v>0</v>
      </c>
      <c r="JB531" s="238">
        <f t="shared" si="1369"/>
        <v>0</v>
      </c>
    </row>
    <row r="532" spans="2:262">
      <c r="B532" s="248">
        <v>171</v>
      </c>
      <c r="C532" s="247">
        <f t="shared" si="1370"/>
        <v>3.3398437500000025E-3</v>
      </c>
      <c r="D532" s="244">
        <f t="shared" ca="1" si="1113"/>
        <v>11.739584304223825</v>
      </c>
      <c r="E532" s="243">
        <f ca="1">FU361</f>
        <v>-0.26041569577617507</v>
      </c>
      <c r="F532" s="242">
        <v>171</v>
      </c>
      <c r="G532" s="238">
        <f t="shared" si="1114"/>
        <v>0</v>
      </c>
      <c r="H532" s="238">
        <f t="shared" si="1115"/>
        <v>0</v>
      </c>
      <c r="I532" s="238">
        <f t="shared" si="1116"/>
        <v>0</v>
      </c>
      <c r="J532" s="238">
        <f t="shared" si="1117"/>
        <v>0</v>
      </c>
      <c r="K532" s="238">
        <f t="shared" si="1118"/>
        <v>0</v>
      </c>
      <c r="L532" s="238">
        <f t="shared" si="1119"/>
        <v>0</v>
      </c>
      <c r="M532" s="238">
        <f t="shared" si="1120"/>
        <v>0</v>
      </c>
      <c r="N532" s="238">
        <f t="shared" si="1121"/>
        <v>0</v>
      </c>
      <c r="O532" s="238">
        <f t="shared" si="1122"/>
        <v>0</v>
      </c>
      <c r="P532" s="238">
        <f t="shared" si="1123"/>
        <v>0</v>
      </c>
      <c r="Q532" s="238">
        <f t="shared" si="1124"/>
        <v>0</v>
      </c>
      <c r="R532" s="238">
        <f t="shared" si="1125"/>
        <v>0</v>
      </c>
      <c r="S532" s="238">
        <f t="shared" si="1126"/>
        <v>0</v>
      </c>
      <c r="T532" s="238">
        <f t="shared" si="1127"/>
        <v>0</v>
      </c>
      <c r="U532" s="239">
        <f t="shared" si="1128"/>
        <v>0</v>
      </c>
      <c r="V532" s="238">
        <f t="shared" si="1129"/>
        <v>0</v>
      </c>
      <c r="W532" s="238">
        <f t="shared" si="1130"/>
        <v>0</v>
      </c>
      <c r="X532" s="238">
        <f t="shared" si="1131"/>
        <v>0</v>
      </c>
      <c r="Y532" s="238">
        <f t="shared" si="1132"/>
        <v>0</v>
      </c>
      <c r="Z532" s="238">
        <f t="shared" si="1133"/>
        <v>0</v>
      </c>
      <c r="AA532" s="238">
        <f t="shared" si="1134"/>
        <v>0</v>
      </c>
      <c r="AB532" s="238">
        <f t="shared" si="1135"/>
        <v>0</v>
      </c>
      <c r="AC532" s="238">
        <f t="shared" si="1136"/>
        <v>0</v>
      </c>
      <c r="AD532" s="238">
        <f t="shared" si="1137"/>
        <v>0</v>
      </c>
      <c r="AE532" s="238">
        <f t="shared" si="1138"/>
        <v>0</v>
      </c>
      <c r="AF532" s="238">
        <f t="shared" si="1139"/>
        <v>0</v>
      </c>
      <c r="AG532" s="238">
        <f t="shared" si="1140"/>
        <v>0</v>
      </c>
      <c r="AH532" s="238">
        <f t="shared" si="1141"/>
        <v>0</v>
      </c>
      <c r="AI532" s="238">
        <f t="shared" si="1142"/>
        <v>0</v>
      </c>
      <c r="AJ532" s="238">
        <f t="shared" si="1143"/>
        <v>0</v>
      </c>
      <c r="AK532" s="238">
        <f t="shared" si="1144"/>
        <v>0</v>
      </c>
      <c r="AL532" s="238">
        <f t="shared" si="1145"/>
        <v>0</v>
      </c>
      <c r="AM532" s="238">
        <f t="shared" si="1146"/>
        <v>0</v>
      </c>
      <c r="AN532" s="238">
        <f t="shared" si="1147"/>
        <v>0</v>
      </c>
      <c r="AO532" s="238">
        <f t="shared" si="1148"/>
        <v>0</v>
      </c>
      <c r="AP532" s="238">
        <f t="shared" si="1149"/>
        <v>0</v>
      </c>
      <c r="AQ532" s="238">
        <f t="shared" si="1150"/>
        <v>0</v>
      </c>
      <c r="AR532" s="238">
        <f t="shared" si="1151"/>
        <v>0</v>
      </c>
      <c r="AS532" s="238">
        <f t="shared" si="1152"/>
        <v>0</v>
      </c>
      <c r="AT532" s="238">
        <f t="shared" si="1153"/>
        <v>0</v>
      </c>
      <c r="AU532" s="238">
        <f t="shared" si="1154"/>
        <v>0</v>
      </c>
      <c r="AV532" s="238">
        <f t="shared" si="1155"/>
        <v>0</v>
      </c>
      <c r="AW532" s="238">
        <f t="shared" si="1156"/>
        <v>0</v>
      </c>
      <c r="AX532" s="238">
        <f t="shared" si="1157"/>
        <v>0</v>
      </c>
      <c r="AY532" s="238">
        <f t="shared" si="1158"/>
        <v>0</v>
      </c>
      <c r="AZ532" s="238">
        <f t="shared" si="1159"/>
        <v>0</v>
      </c>
      <c r="BA532" s="238">
        <f t="shared" si="1160"/>
        <v>0</v>
      </c>
      <c r="BB532" s="238">
        <f t="shared" si="1161"/>
        <v>0</v>
      </c>
      <c r="BC532" s="238">
        <f t="shared" si="1162"/>
        <v>0</v>
      </c>
      <c r="BD532" s="238">
        <f t="shared" si="1163"/>
        <v>0</v>
      </c>
      <c r="BE532" s="238">
        <f t="shared" si="1164"/>
        <v>0</v>
      </c>
      <c r="BF532" s="238">
        <f t="shared" si="1165"/>
        <v>0</v>
      </c>
      <c r="BG532" s="238">
        <f t="shared" si="1166"/>
        <v>0</v>
      </c>
      <c r="BH532" s="238">
        <f t="shared" si="1167"/>
        <v>0</v>
      </c>
      <c r="BI532" s="238">
        <f t="shared" si="1168"/>
        <v>0</v>
      </c>
      <c r="BJ532" s="238">
        <f t="shared" si="1169"/>
        <v>0</v>
      </c>
      <c r="BK532" s="238">
        <f t="shared" si="1170"/>
        <v>0</v>
      </c>
      <c r="BL532" s="238">
        <f t="shared" si="1171"/>
        <v>0</v>
      </c>
      <c r="BM532" s="238">
        <f t="shared" si="1172"/>
        <v>0</v>
      </c>
      <c r="BN532" s="238">
        <f t="shared" si="1173"/>
        <v>0</v>
      </c>
      <c r="BO532" s="238">
        <f t="shared" si="1174"/>
        <v>0</v>
      </c>
      <c r="BP532" s="238">
        <f t="shared" si="1175"/>
        <v>0</v>
      </c>
      <c r="BQ532" s="238">
        <f t="shared" si="1176"/>
        <v>0</v>
      </c>
      <c r="BR532" s="238">
        <f t="shared" si="1177"/>
        <v>0</v>
      </c>
      <c r="BS532" s="238">
        <f t="shared" si="1178"/>
        <v>0</v>
      </c>
      <c r="BT532" s="238">
        <f t="shared" si="1179"/>
        <v>0</v>
      </c>
      <c r="BU532" s="238">
        <f t="shared" si="1180"/>
        <v>0</v>
      </c>
      <c r="BV532" s="238">
        <f t="shared" si="1181"/>
        <v>0</v>
      </c>
      <c r="BW532" s="238">
        <f t="shared" si="1182"/>
        <v>0</v>
      </c>
      <c r="BX532" s="238">
        <f t="shared" si="1183"/>
        <v>0</v>
      </c>
      <c r="BY532" s="238">
        <f t="shared" si="1184"/>
        <v>0</v>
      </c>
      <c r="BZ532" s="238">
        <f t="shared" si="1185"/>
        <v>0</v>
      </c>
      <c r="CA532" s="238">
        <f t="shared" si="1186"/>
        <v>0</v>
      </c>
      <c r="CB532" s="238">
        <f t="shared" si="1187"/>
        <v>0</v>
      </c>
      <c r="CC532" s="238">
        <f t="shared" si="1188"/>
        <v>0</v>
      </c>
      <c r="CD532" s="238">
        <f t="shared" si="1189"/>
        <v>0</v>
      </c>
      <c r="CE532" s="238">
        <f t="shared" si="1190"/>
        <v>0</v>
      </c>
      <c r="CF532" s="238">
        <f t="shared" si="1191"/>
        <v>0</v>
      </c>
      <c r="CG532" s="238">
        <f t="shared" si="1192"/>
        <v>0</v>
      </c>
      <c r="CH532" s="238">
        <f t="shared" si="1193"/>
        <v>0</v>
      </c>
      <c r="CI532" s="238">
        <f t="shared" si="1194"/>
        <v>0</v>
      </c>
      <c r="CJ532" s="238">
        <f t="shared" si="1195"/>
        <v>0</v>
      </c>
      <c r="CK532" s="238">
        <f t="shared" si="1196"/>
        <v>0</v>
      </c>
      <c r="CL532" s="238">
        <f t="shared" si="1197"/>
        <v>0</v>
      </c>
      <c r="CM532" s="238">
        <f t="shared" si="1198"/>
        <v>0</v>
      </c>
      <c r="CN532" s="238">
        <f t="shared" si="1199"/>
        <v>0</v>
      </c>
      <c r="CO532" s="238">
        <f t="shared" si="1200"/>
        <v>0</v>
      </c>
      <c r="CP532" s="238">
        <f t="shared" si="1201"/>
        <v>0</v>
      </c>
      <c r="CQ532" s="238">
        <f t="shared" si="1202"/>
        <v>0</v>
      </c>
      <c r="CR532" s="238">
        <f t="shared" si="1203"/>
        <v>0</v>
      </c>
      <c r="CS532" s="238">
        <f t="shared" si="1204"/>
        <v>0</v>
      </c>
      <c r="CT532" s="238">
        <f t="shared" si="1205"/>
        <v>0</v>
      </c>
      <c r="CU532" s="238">
        <f t="shared" si="1206"/>
        <v>0</v>
      </c>
      <c r="CV532" s="238">
        <f t="shared" si="1207"/>
        <v>0</v>
      </c>
      <c r="CW532" s="238">
        <f t="shared" si="1208"/>
        <v>0</v>
      </c>
      <c r="CX532" s="238">
        <f t="shared" si="1209"/>
        <v>0</v>
      </c>
      <c r="CY532" s="238">
        <f t="shared" si="1210"/>
        <v>0</v>
      </c>
      <c r="CZ532" s="238">
        <f t="shared" si="1211"/>
        <v>0</v>
      </c>
      <c r="DA532" s="238">
        <f t="shared" si="1212"/>
        <v>0</v>
      </c>
      <c r="DB532" s="238">
        <f t="shared" si="1213"/>
        <v>0</v>
      </c>
      <c r="DC532" s="238">
        <f t="shared" si="1214"/>
        <v>0</v>
      </c>
      <c r="DD532" s="238">
        <f t="shared" si="1215"/>
        <v>0</v>
      </c>
      <c r="DE532" s="238">
        <f t="shared" si="1216"/>
        <v>0</v>
      </c>
      <c r="DF532" s="238">
        <f t="shared" si="1217"/>
        <v>0</v>
      </c>
      <c r="DG532" s="238">
        <f t="shared" si="1218"/>
        <v>0</v>
      </c>
      <c r="DH532" s="238">
        <f t="shared" si="1219"/>
        <v>0</v>
      </c>
      <c r="DI532" s="238">
        <f t="shared" si="1220"/>
        <v>0</v>
      </c>
      <c r="DJ532" s="238">
        <f t="shared" si="1221"/>
        <v>0</v>
      </c>
      <c r="DK532" s="238">
        <f t="shared" si="1222"/>
        <v>0</v>
      </c>
      <c r="DL532" s="238">
        <f t="shared" si="1223"/>
        <v>0</v>
      </c>
      <c r="DM532" s="238">
        <f t="shared" si="1224"/>
        <v>0</v>
      </c>
      <c r="DN532" s="238">
        <f t="shared" si="1225"/>
        <v>0</v>
      </c>
      <c r="DO532" s="238">
        <f t="shared" si="1226"/>
        <v>0</v>
      </c>
      <c r="DP532" s="238">
        <f t="shared" si="1227"/>
        <v>0</v>
      </c>
      <c r="DQ532" s="238">
        <f t="shared" si="1228"/>
        <v>0</v>
      </c>
      <c r="DR532" s="238">
        <f t="shared" si="1229"/>
        <v>0</v>
      </c>
      <c r="DS532" s="238">
        <f t="shared" si="1230"/>
        <v>0</v>
      </c>
      <c r="DT532" s="238">
        <f t="shared" si="1231"/>
        <v>0</v>
      </c>
      <c r="DU532" s="238">
        <f t="shared" si="1232"/>
        <v>0</v>
      </c>
      <c r="DV532" s="238">
        <f t="shared" si="1233"/>
        <v>0</v>
      </c>
      <c r="DW532" s="238">
        <f t="shared" si="1234"/>
        <v>0</v>
      </c>
      <c r="DX532" s="238">
        <f t="shared" si="1235"/>
        <v>0</v>
      </c>
      <c r="DY532" s="238">
        <f t="shared" si="1236"/>
        <v>0</v>
      </c>
      <c r="DZ532" s="238">
        <f t="shared" si="1237"/>
        <v>0</v>
      </c>
      <c r="EA532" s="238">
        <f t="shared" si="1238"/>
        <v>0</v>
      </c>
      <c r="EB532" s="238">
        <f t="shared" si="1239"/>
        <v>0</v>
      </c>
      <c r="EC532" s="238">
        <f t="shared" si="1240"/>
        <v>0</v>
      </c>
      <c r="ED532" s="238">
        <f t="shared" si="1241"/>
        <v>0</v>
      </c>
      <c r="EE532" s="238">
        <f t="shared" si="1242"/>
        <v>0</v>
      </c>
      <c r="EF532" s="238">
        <f t="shared" si="1243"/>
        <v>0</v>
      </c>
      <c r="EG532" s="238">
        <f t="shared" si="1244"/>
        <v>0</v>
      </c>
      <c r="EH532" s="238">
        <f t="shared" si="1245"/>
        <v>0</v>
      </c>
      <c r="EI532" s="238">
        <f t="shared" si="1246"/>
        <v>0</v>
      </c>
      <c r="EJ532" s="238">
        <f t="shared" si="1247"/>
        <v>0</v>
      </c>
      <c r="EK532" s="238">
        <f t="shared" si="1248"/>
        <v>0</v>
      </c>
      <c r="EL532" s="238">
        <f t="shared" si="1249"/>
        <v>0</v>
      </c>
      <c r="EM532" s="238">
        <f t="shared" si="1250"/>
        <v>0</v>
      </c>
      <c r="EN532" s="238">
        <f t="shared" si="1251"/>
        <v>0</v>
      </c>
      <c r="EO532" s="238">
        <f t="shared" si="1252"/>
        <v>0</v>
      </c>
      <c r="EP532" s="238">
        <f t="shared" si="1253"/>
        <v>0</v>
      </c>
      <c r="EQ532" s="238">
        <f t="shared" si="1254"/>
        <v>0</v>
      </c>
      <c r="ER532" s="238">
        <f t="shared" si="1255"/>
        <v>0</v>
      </c>
      <c r="ES532" s="238">
        <f t="shared" si="1256"/>
        <v>0</v>
      </c>
      <c r="ET532" s="238">
        <f t="shared" si="1257"/>
        <v>0</v>
      </c>
      <c r="EU532" s="238">
        <f t="shared" si="1258"/>
        <v>0</v>
      </c>
      <c r="EV532" s="238">
        <f t="shared" si="1259"/>
        <v>0</v>
      </c>
      <c r="EW532" s="238">
        <f t="shared" si="1260"/>
        <v>0</v>
      </c>
      <c r="EX532" s="238">
        <f t="shared" si="1261"/>
        <v>0</v>
      </c>
      <c r="EY532" s="238">
        <f t="shared" si="1262"/>
        <v>0</v>
      </c>
      <c r="EZ532" s="238">
        <f t="shared" si="1263"/>
        <v>0</v>
      </c>
      <c r="FA532" s="238">
        <f t="shared" si="1264"/>
        <v>0</v>
      </c>
      <c r="FB532" s="238">
        <f t="shared" si="1265"/>
        <v>0</v>
      </c>
      <c r="FC532" s="238">
        <f t="shared" si="1266"/>
        <v>0</v>
      </c>
      <c r="FD532" s="238">
        <f t="shared" si="1267"/>
        <v>0</v>
      </c>
      <c r="FE532" s="238">
        <f t="shared" si="1268"/>
        <v>0</v>
      </c>
      <c r="FF532" s="238">
        <f t="shared" si="1269"/>
        <v>0</v>
      </c>
      <c r="FG532" s="238">
        <f t="shared" si="1270"/>
        <v>0</v>
      </c>
      <c r="FH532" s="238">
        <f t="shared" si="1271"/>
        <v>0</v>
      </c>
      <c r="FI532" s="238">
        <f t="shared" si="1272"/>
        <v>0</v>
      </c>
      <c r="FJ532" s="238">
        <f t="shared" si="1273"/>
        <v>0</v>
      </c>
      <c r="FK532" s="238">
        <f t="shared" si="1274"/>
        <v>0</v>
      </c>
      <c r="FL532" s="238">
        <f t="shared" si="1275"/>
        <v>0</v>
      </c>
      <c r="FM532" s="238">
        <f t="shared" si="1276"/>
        <v>0</v>
      </c>
      <c r="FN532" s="238">
        <f t="shared" si="1277"/>
        <v>0</v>
      </c>
      <c r="FO532" s="238">
        <f t="shared" si="1278"/>
        <v>0</v>
      </c>
      <c r="FP532" s="238">
        <f t="shared" si="1279"/>
        <v>0</v>
      </c>
      <c r="FQ532" s="238">
        <f t="shared" si="1280"/>
        <v>0</v>
      </c>
      <c r="FR532" s="238">
        <f t="shared" si="1281"/>
        <v>0</v>
      </c>
      <c r="FS532" s="238">
        <f t="shared" si="1282"/>
        <v>0</v>
      </c>
      <c r="FT532" s="238">
        <f t="shared" si="1283"/>
        <v>0</v>
      </c>
      <c r="FU532" s="238">
        <f t="shared" si="1284"/>
        <v>0</v>
      </c>
      <c r="FV532" s="238">
        <f t="shared" si="1285"/>
        <v>0</v>
      </c>
      <c r="FW532" s="238">
        <f t="shared" si="1286"/>
        <v>0</v>
      </c>
      <c r="FX532" s="238">
        <f t="shared" si="1287"/>
        <v>0</v>
      </c>
      <c r="FY532" s="238">
        <f t="shared" si="1288"/>
        <v>0</v>
      </c>
      <c r="FZ532" s="238">
        <f t="shared" si="1289"/>
        <v>0</v>
      </c>
      <c r="GA532" s="238">
        <f t="shared" si="1290"/>
        <v>0</v>
      </c>
      <c r="GB532" s="238">
        <f t="shared" si="1291"/>
        <v>0</v>
      </c>
      <c r="GC532" s="238">
        <f t="shared" si="1292"/>
        <v>0</v>
      </c>
      <c r="GD532" s="238">
        <f t="shared" si="1293"/>
        <v>0</v>
      </c>
      <c r="GE532" s="238">
        <f t="shared" si="1294"/>
        <v>0</v>
      </c>
      <c r="GF532" s="238">
        <f t="shared" si="1295"/>
        <v>0</v>
      </c>
      <c r="GG532" s="238">
        <f t="shared" si="1296"/>
        <v>0</v>
      </c>
      <c r="GH532" s="238">
        <f t="shared" si="1297"/>
        <v>0</v>
      </c>
      <c r="GI532" s="238">
        <f t="shared" si="1298"/>
        <v>0</v>
      </c>
      <c r="GJ532" s="238">
        <f t="shared" si="1299"/>
        <v>0</v>
      </c>
      <c r="GK532" s="238">
        <f t="shared" si="1300"/>
        <v>0</v>
      </c>
      <c r="GL532" s="238">
        <f t="shared" si="1301"/>
        <v>0</v>
      </c>
      <c r="GM532" s="238">
        <f t="shared" si="1302"/>
        <v>0</v>
      </c>
      <c r="GN532" s="238">
        <f t="shared" si="1303"/>
        <v>0</v>
      </c>
      <c r="GO532" s="238">
        <f t="shared" si="1304"/>
        <v>0</v>
      </c>
      <c r="GP532" s="238">
        <f t="shared" si="1305"/>
        <v>0</v>
      </c>
      <c r="GQ532" s="238">
        <f t="shared" si="1306"/>
        <v>0</v>
      </c>
      <c r="GR532" s="238">
        <f t="shared" si="1307"/>
        <v>0</v>
      </c>
      <c r="GS532" s="238">
        <f t="shared" si="1308"/>
        <v>0</v>
      </c>
      <c r="GT532" s="238">
        <f t="shared" si="1309"/>
        <v>0</v>
      </c>
      <c r="GU532" s="238">
        <f t="shared" si="1310"/>
        <v>0</v>
      </c>
      <c r="GV532" s="238">
        <f t="shared" si="1311"/>
        <v>0</v>
      </c>
      <c r="GW532" s="238">
        <f t="shared" si="1312"/>
        <v>0</v>
      </c>
      <c r="GX532" s="238">
        <f t="shared" si="1313"/>
        <v>0</v>
      </c>
      <c r="GY532" s="238">
        <f t="shared" si="1314"/>
        <v>0</v>
      </c>
      <c r="GZ532" s="238">
        <f t="shared" si="1315"/>
        <v>0</v>
      </c>
      <c r="HA532" s="238">
        <f t="shared" si="1316"/>
        <v>0</v>
      </c>
      <c r="HB532" s="238">
        <f t="shared" si="1317"/>
        <v>0</v>
      </c>
      <c r="HC532" s="238">
        <f t="shared" si="1318"/>
        <v>0</v>
      </c>
      <c r="HD532" s="238">
        <f t="shared" si="1319"/>
        <v>0</v>
      </c>
      <c r="HE532" s="238">
        <f t="shared" si="1320"/>
        <v>0</v>
      </c>
      <c r="HF532" s="238">
        <f t="shared" si="1321"/>
        <v>0</v>
      </c>
      <c r="HG532" s="238">
        <f t="shared" si="1322"/>
        <v>0</v>
      </c>
      <c r="HH532" s="238">
        <f t="shared" si="1323"/>
        <v>0</v>
      </c>
      <c r="HI532" s="238">
        <f t="shared" si="1324"/>
        <v>0</v>
      </c>
      <c r="HJ532" s="238">
        <f t="shared" si="1325"/>
        <v>0</v>
      </c>
      <c r="HK532" s="238">
        <f t="shared" si="1326"/>
        <v>0</v>
      </c>
      <c r="HL532" s="238">
        <f t="shared" si="1327"/>
        <v>0</v>
      </c>
      <c r="HM532" s="238">
        <f t="shared" si="1328"/>
        <v>0</v>
      </c>
      <c r="HN532" s="238">
        <f t="shared" si="1329"/>
        <v>0</v>
      </c>
      <c r="HO532" s="238">
        <f t="shared" si="1330"/>
        <v>0</v>
      </c>
      <c r="HP532" s="238">
        <f t="shared" si="1331"/>
        <v>0</v>
      </c>
      <c r="HQ532" s="238">
        <f t="shared" si="1332"/>
        <v>0</v>
      </c>
      <c r="HR532" s="238">
        <f t="shared" si="1333"/>
        <v>0</v>
      </c>
      <c r="HS532" s="238">
        <f t="shared" si="1334"/>
        <v>0</v>
      </c>
      <c r="HT532" s="238">
        <f t="shared" si="1335"/>
        <v>0</v>
      </c>
      <c r="HU532" s="238">
        <f t="shared" si="1336"/>
        <v>0</v>
      </c>
      <c r="HV532" s="238">
        <f t="shared" si="1337"/>
        <v>0</v>
      </c>
      <c r="HW532" s="238">
        <f t="shared" si="1338"/>
        <v>0</v>
      </c>
      <c r="HX532" s="238">
        <f t="shared" si="1339"/>
        <v>0</v>
      </c>
      <c r="HY532" s="238">
        <f t="shared" si="1340"/>
        <v>0</v>
      </c>
      <c r="HZ532" s="238">
        <f t="shared" si="1341"/>
        <v>0</v>
      </c>
      <c r="IA532" s="238">
        <f t="shared" si="1342"/>
        <v>0</v>
      </c>
      <c r="IB532" s="238">
        <f t="shared" si="1343"/>
        <v>0</v>
      </c>
      <c r="IC532" s="238">
        <f t="shared" si="1344"/>
        <v>0</v>
      </c>
      <c r="ID532" s="238">
        <f t="shared" si="1345"/>
        <v>0</v>
      </c>
      <c r="IE532" s="238">
        <f t="shared" si="1346"/>
        <v>0</v>
      </c>
      <c r="IF532" s="238">
        <f t="shared" si="1347"/>
        <v>0</v>
      </c>
      <c r="IG532" s="238">
        <f t="shared" si="1348"/>
        <v>0</v>
      </c>
      <c r="IH532" s="238">
        <f t="shared" si="1349"/>
        <v>0</v>
      </c>
      <c r="II532" s="238">
        <f t="shared" si="1350"/>
        <v>0</v>
      </c>
      <c r="IJ532" s="238">
        <f t="shared" si="1351"/>
        <v>0</v>
      </c>
      <c r="IK532" s="238">
        <f t="shared" si="1352"/>
        <v>0</v>
      </c>
      <c r="IL532" s="238">
        <f t="shared" si="1353"/>
        <v>0</v>
      </c>
      <c r="IM532" s="238">
        <f t="shared" si="1354"/>
        <v>0</v>
      </c>
      <c r="IN532" s="238">
        <f t="shared" si="1355"/>
        <v>0</v>
      </c>
      <c r="IO532" s="238">
        <f t="shared" si="1356"/>
        <v>0</v>
      </c>
      <c r="IP532" s="238">
        <f t="shared" si="1357"/>
        <v>0</v>
      </c>
      <c r="IQ532" s="238">
        <f t="shared" si="1358"/>
        <v>0</v>
      </c>
      <c r="IR532" s="238">
        <f t="shared" si="1359"/>
        <v>0</v>
      </c>
      <c r="IS532" s="238">
        <f t="shared" si="1360"/>
        <v>0</v>
      </c>
      <c r="IT532" s="238">
        <f t="shared" si="1361"/>
        <v>0</v>
      </c>
      <c r="IU532" s="238">
        <f t="shared" si="1362"/>
        <v>0</v>
      </c>
      <c r="IV532" s="238">
        <f t="shared" si="1363"/>
        <v>0</v>
      </c>
      <c r="IW532" s="238">
        <f t="shared" si="1364"/>
        <v>0</v>
      </c>
      <c r="IX532" s="238">
        <f t="shared" si="1365"/>
        <v>0</v>
      </c>
      <c r="IY532" s="238">
        <f t="shared" si="1366"/>
        <v>0</v>
      </c>
      <c r="IZ532" s="238">
        <f t="shared" si="1367"/>
        <v>0</v>
      </c>
      <c r="JA532" s="238">
        <f t="shared" si="1368"/>
        <v>0</v>
      </c>
      <c r="JB532" s="238">
        <f t="shared" si="1369"/>
        <v>0</v>
      </c>
    </row>
    <row r="533" spans="2:262">
      <c r="B533" s="248">
        <v>172</v>
      </c>
      <c r="C533" s="247">
        <f t="shared" si="1370"/>
        <v>3.3593750000000026E-3</v>
      </c>
      <c r="D533" s="244">
        <f t="shared" ca="1" si="1113"/>
        <v>11.744743331727918</v>
      </c>
      <c r="E533" s="243">
        <f ca="1">FV361</f>
        <v>-0.25525666827208188</v>
      </c>
      <c r="F533" s="242">
        <v>172</v>
      </c>
      <c r="G533" s="238">
        <f t="shared" si="1114"/>
        <v>0</v>
      </c>
      <c r="H533" s="238">
        <f t="shared" si="1115"/>
        <v>0</v>
      </c>
      <c r="I533" s="238">
        <f t="shared" si="1116"/>
        <v>0</v>
      </c>
      <c r="J533" s="238">
        <f t="shared" si="1117"/>
        <v>0</v>
      </c>
      <c r="K533" s="238">
        <f t="shared" si="1118"/>
        <v>0</v>
      </c>
      <c r="L533" s="238">
        <f t="shared" si="1119"/>
        <v>0</v>
      </c>
      <c r="M533" s="238">
        <f t="shared" si="1120"/>
        <v>0</v>
      </c>
      <c r="N533" s="238">
        <f t="shared" si="1121"/>
        <v>0</v>
      </c>
      <c r="O533" s="238">
        <f t="shared" si="1122"/>
        <v>0</v>
      </c>
      <c r="P533" s="238">
        <f t="shared" si="1123"/>
        <v>0</v>
      </c>
      <c r="Q533" s="238">
        <f t="shared" si="1124"/>
        <v>0</v>
      </c>
      <c r="R533" s="238">
        <f t="shared" si="1125"/>
        <v>0</v>
      </c>
      <c r="S533" s="238">
        <f t="shared" si="1126"/>
        <v>0</v>
      </c>
      <c r="T533" s="238">
        <f t="shared" si="1127"/>
        <v>0</v>
      </c>
      <c r="U533" s="239">
        <f t="shared" si="1128"/>
        <v>0</v>
      </c>
      <c r="V533" s="238">
        <f t="shared" si="1129"/>
        <v>0</v>
      </c>
      <c r="W533" s="238">
        <f t="shared" si="1130"/>
        <v>0</v>
      </c>
      <c r="X533" s="238">
        <f t="shared" si="1131"/>
        <v>0</v>
      </c>
      <c r="Y533" s="238">
        <f t="shared" si="1132"/>
        <v>0</v>
      </c>
      <c r="Z533" s="238">
        <f t="shared" si="1133"/>
        <v>0</v>
      </c>
      <c r="AA533" s="238">
        <f t="shared" si="1134"/>
        <v>0</v>
      </c>
      <c r="AB533" s="238">
        <f t="shared" si="1135"/>
        <v>0</v>
      </c>
      <c r="AC533" s="238">
        <f t="shared" si="1136"/>
        <v>0</v>
      </c>
      <c r="AD533" s="238">
        <f t="shared" si="1137"/>
        <v>0</v>
      </c>
      <c r="AE533" s="238">
        <f t="shared" si="1138"/>
        <v>0</v>
      </c>
      <c r="AF533" s="238">
        <f t="shared" si="1139"/>
        <v>0</v>
      </c>
      <c r="AG533" s="238">
        <f t="shared" si="1140"/>
        <v>0</v>
      </c>
      <c r="AH533" s="238">
        <f t="shared" si="1141"/>
        <v>0</v>
      </c>
      <c r="AI533" s="238">
        <f t="shared" si="1142"/>
        <v>0</v>
      </c>
      <c r="AJ533" s="238">
        <f t="shared" si="1143"/>
        <v>0</v>
      </c>
      <c r="AK533" s="238">
        <f t="shared" si="1144"/>
        <v>0</v>
      </c>
      <c r="AL533" s="238">
        <f t="shared" si="1145"/>
        <v>0</v>
      </c>
      <c r="AM533" s="238">
        <f t="shared" si="1146"/>
        <v>0</v>
      </c>
      <c r="AN533" s="238">
        <f t="shared" si="1147"/>
        <v>0</v>
      </c>
      <c r="AO533" s="238">
        <f t="shared" si="1148"/>
        <v>0</v>
      </c>
      <c r="AP533" s="238">
        <f t="shared" si="1149"/>
        <v>0</v>
      </c>
      <c r="AQ533" s="238">
        <f t="shared" si="1150"/>
        <v>0</v>
      </c>
      <c r="AR533" s="238">
        <f t="shared" si="1151"/>
        <v>0</v>
      </c>
      <c r="AS533" s="238">
        <f t="shared" si="1152"/>
        <v>0</v>
      </c>
      <c r="AT533" s="238">
        <f t="shared" si="1153"/>
        <v>0</v>
      </c>
      <c r="AU533" s="238">
        <f t="shared" si="1154"/>
        <v>0</v>
      </c>
      <c r="AV533" s="238">
        <f t="shared" si="1155"/>
        <v>0</v>
      </c>
      <c r="AW533" s="238">
        <f t="shared" si="1156"/>
        <v>0</v>
      </c>
      <c r="AX533" s="238">
        <f t="shared" si="1157"/>
        <v>0</v>
      </c>
      <c r="AY533" s="238">
        <f t="shared" si="1158"/>
        <v>0</v>
      </c>
      <c r="AZ533" s="238">
        <f t="shared" si="1159"/>
        <v>0</v>
      </c>
      <c r="BA533" s="238">
        <f t="shared" si="1160"/>
        <v>0</v>
      </c>
      <c r="BB533" s="238">
        <f t="shared" si="1161"/>
        <v>0</v>
      </c>
      <c r="BC533" s="238">
        <f t="shared" si="1162"/>
        <v>0</v>
      </c>
      <c r="BD533" s="238">
        <f t="shared" si="1163"/>
        <v>0</v>
      </c>
      <c r="BE533" s="238">
        <f t="shared" si="1164"/>
        <v>0</v>
      </c>
      <c r="BF533" s="238">
        <f t="shared" si="1165"/>
        <v>0</v>
      </c>
      <c r="BG533" s="238">
        <f t="shared" si="1166"/>
        <v>0</v>
      </c>
      <c r="BH533" s="238">
        <f t="shared" si="1167"/>
        <v>0</v>
      </c>
      <c r="BI533" s="238">
        <f t="shared" si="1168"/>
        <v>0</v>
      </c>
      <c r="BJ533" s="238">
        <f t="shared" si="1169"/>
        <v>0</v>
      </c>
      <c r="BK533" s="238">
        <f t="shared" si="1170"/>
        <v>0</v>
      </c>
      <c r="BL533" s="238">
        <f t="shared" si="1171"/>
        <v>0</v>
      </c>
      <c r="BM533" s="238">
        <f t="shared" si="1172"/>
        <v>0</v>
      </c>
      <c r="BN533" s="238">
        <f t="shared" si="1173"/>
        <v>0</v>
      </c>
      <c r="BO533" s="238">
        <f t="shared" si="1174"/>
        <v>0</v>
      </c>
      <c r="BP533" s="238">
        <f t="shared" si="1175"/>
        <v>0</v>
      </c>
      <c r="BQ533" s="238">
        <f t="shared" si="1176"/>
        <v>0</v>
      </c>
      <c r="BR533" s="238">
        <f t="shared" si="1177"/>
        <v>0</v>
      </c>
      <c r="BS533" s="238">
        <f t="shared" si="1178"/>
        <v>0</v>
      </c>
      <c r="BT533" s="238">
        <f t="shared" si="1179"/>
        <v>0</v>
      </c>
      <c r="BU533" s="238">
        <f t="shared" si="1180"/>
        <v>0</v>
      </c>
      <c r="BV533" s="238">
        <f t="shared" si="1181"/>
        <v>0</v>
      </c>
      <c r="BW533" s="238">
        <f t="shared" si="1182"/>
        <v>0</v>
      </c>
      <c r="BX533" s="238">
        <f t="shared" si="1183"/>
        <v>0</v>
      </c>
      <c r="BY533" s="238">
        <f t="shared" si="1184"/>
        <v>0</v>
      </c>
      <c r="BZ533" s="238">
        <f t="shared" si="1185"/>
        <v>0</v>
      </c>
      <c r="CA533" s="238">
        <f t="shared" si="1186"/>
        <v>0</v>
      </c>
      <c r="CB533" s="238">
        <f t="shared" si="1187"/>
        <v>0</v>
      </c>
      <c r="CC533" s="238">
        <f t="shared" si="1188"/>
        <v>0</v>
      </c>
      <c r="CD533" s="238">
        <f t="shared" si="1189"/>
        <v>0</v>
      </c>
      <c r="CE533" s="238">
        <f t="shared" si="1190"/>
        <v>0</v>
      </c>
      <c r="CF533" s="238">
        <f t="shared" si="1191"/>
        <v>0</v>
      </c>
      <c r="CG533" s="238">
        <f t="shared" si="1192"/>
        <v>0</v>
      </c>
      <c r="CH533" s="238">
        <f t="shared" si="1193"/>
        <v>0</v>
      </c>
      <c r="CI533" s="238">
        <f t="shared" si="1194"/>
        <v>0</v>
      </c>
      <c r="CJ533" s="238">
        <f t="shared" si="1195"/>
        <v>0</v>
      </c>
      <c r="CK533" s="238">
        <f t="shared" si="1196"/>
        <v>0</v>
      </c>
      <c r="CL533" s="238">
        <f t="shared" si="1197"/>
        <v>0</v>
      </c>
      <c r="CM533" s="238">
        <f t="shared" si="1198"/>
        <v>0</v>
      </c>
      <c r="CN533" s="238">
        <f t="shared" si="1199"/>
        <v>0</v>
      </c>
      <c r="CO533" s="238">
        <f t="shared" si="1200"/>
        <v>0</v>
      </c>
      <c r="CP533" s="238">
        <f t="shared" si="1201"/>
        <v>0</v>
      </c>
      <c r="CQ533" s="238">
        <f t="shared" si="1202"/>
        <v>0</v>
      </c>
      <c r="CR533" s="238">
        <f t="shared" si="1203"/>
        <v>0</v>
      </c>
      <c r="CS533" s="238">
        <f t="shared" si="1204"/>
        <v>0</v>
      </c>
      <c r="CT533" s="238">
        <f t="shared" si="1205"/>
        <v>0</v>
      </c>
      <c r="CU533" s="238">
        <f t="shared" si="1206"/>
        <v>0</v>
      </c>
      <c r="CV533" s="238">
        <f t="shared" si="1207"/>
        <v>0</v>
      </c>
      <c r="CW533" s="238">
        <f t="shared" si="1208"/>
        <v>0</v>
      </c>
      <c r="CX533" s="238">
        <f t="shared" si="1209"/>
        <v>0</v>
      </c>
      <c r="CY533" s="238">
        <f t="shared" si="1210"/>
        <v>0</v>
      </c>
      <c r="CZ533" s="238">
        <f t="shared" si="1211"/>
        <v>0</v>
      </c>
      <c r="DA533" s="238">
        <f t="shared" si="1212"/>
        <v>0</v>
      </c>
      <c r="DB533" s="238">
        <f t="shared" si="1213"/>
        <v>0</v>
      </c>
      <c r="DC533" s="238">
        <f t="shared" si="1214"/>
        <v>0</v>
      </c>
      <c r="DD533" s="238">
        <f t="shared" si="1215"/>
        <v>0</v>
      </c>
      <c r="DE533" s="238">
        <f t="shared" si="1216"/>
        <v>0</v>
      </c>
      <c r="DF533" s="238">
        <f t="shared" si="1217"/>
        <v>0</v>
      </c>
      <c r="DG533" s="238">
        <f t="shared" si="1218"/>
        <v>0</v>
      </c>
      <c r="DH533" s="238">
        <f t="shared" si="1219"/>
        <v>0</v>
      </c>
      <c r="DI533" s="238">
        <f t="shared" si="1220"/>
        <v>0</v>
      </c>
      <c r="DJ533" s="238">
        <f t="shared" si="1221"/>
        <v>0</v>
      </c>
      <c r="DK533" s="238">
        <f t="shared" si="1222"/>
        <v>0</v>
      </c>
      <c r="DL533" s="238">
        <f t="shared" si="1223"/>
        <v>0</v>
      </c>
      <c r="DM533" s="238">
        <f t="shared" si="1224"/>
        <v>0</v>
      </c>
      <c r="DN533" s="238">
        <f t="shared" si="1225"/>
        <v>0</v>
      </c>
      <c r="DO533" s="238">
        <f t="shared" si="1226"/>
        <v>0</v>
      </c>
      <c r="DP533" s="238">
        <f t="shared" si="1227"/>
        <v>0</v>
      </c>
      <c r="DQ533" s="238">
        <f t="shared" si="1228"/>
        <v>0</v>
      </c>
      <c r="DR533" s="238">
        <f t="shared" si="1229"/>
        <v>0</v>
      </c>
      <c r="DS533" s="238">
        <f t="shared" si="1230"/>
        <v>0</v>
      </c>
      <c r="DT533" s="238">
        <f t="shared" si="1231"/>
        <v>0</v>
      </c>
      <c r="DU533" s="238">
        <f t="shared" si="1232"/>
        <v>0</v>
      </c>
      <c r="DV533" s="238">
        <f t="shared" si="1233"/>
        <v>0</v>
      </c>
      <c r="DW533" s="238">
        <f t="shared" si="1234"/>
        <v>0</v>
      </c>
      <c r="DX533" s="238">
        <f t="shared" si="1235"/>
        <v>0</v>
      </c>
      <c r="DY533" s="238">
        <f t="shared" si="1236"/>
        <v>0</v>
      </c>
      <c r="DZ533" s="238">
        <f t="shared" si="1237"/>
        <v>0</v>
      </c>
      <c r="EA533" s="238">
        <f t="shared" si="1238"/>
        <v>0</v>
      </c>
      <c r="EB533" s="238">
        <f t="shared" si="1239"/>
        <v>0</v>
      </c>
      <c r="EC533" s="238">
        <f t="shared" si="1240"/>
        <v>0</v>
      </c>
      <c r="ED533" s="238">
        <f t="shared" si="1241"/>
        <v>0</v>
      </c>
      <c r="EE533" s="238">
        <f t="shared" si="1242"/>
        <v>0</v>
      </c>
      <c r="EF533" s="238">
        <f t="shared" si="1243"/>
        <v>0</v>
      </c>
      <c r="EG533" s="238">
        <f t="shared" si="1244"/>
        <v>0</v>
      </c>
      <c r="EH533" s="238">
        <f t="shared" si="1245"/>
        <v>0</v>
      </c>
      <c r="EI533" s="238">
        <f t="shared" si="1246"/>
        <v>0</v>
      </c>
      <c r="EJ533" s="238">
        <f t="shared" si="1247"/>
        <v>0</v>
      </c>
      <c r="EK533" s="238">
        <f t="shared" si="1248"/>
        <v>0</v>
      </c>
      <c r="EL533" s="238">
        <f t="shared" si="1249"/>
        <v>0</v>
      </c>
      <c r="EM533" s="238">
        <f t="shared" si="1250"/>
        <v>0</v>
      </c>
      <c r="EN533" s="238">
        <f t="shared" si="1251"/>
        <v>0</v>
      </c>
      <c r="EO533" s="238">
        <f t="shared" si="1252"/>
        <v>0</v>
      </c>
      <c r="EP533" s="238">
        <f t="shared" si="1253"/>
        <v>0</v>
      </c>
      <c r="EQ533" s="238">
        <f t="shared" si="1254"/>
        <v>0</v>
      </c>
      <c r="ER533" s="238">
        <f t="shared" si="1255"/>
        <v>0</v>
      </c>
      <c r="ES533" s="238">
        <f t="shared" si="1256"/>
        <v>0</v>
      </c>
      <c r="ET533" s="238">
        <f t="shared" si="1257"/>
        <v>0</v>
      </c>
      <c r="EU533" s="238">
        <f t="shared" si="1258"/>
        <v>0</v>
      </c>
      <c r="EV533" s="238">
        <f t="shared" si="1259"/>
        <v>0</v>
      </c>
      <c r="EW533" s="238">
        <f t="shared" si="1260"/>
        <v>0</v>
      </c>
      <c r="EX533" s="238">
        <f t="shared" si="1261"/>
        <v>0</v>
      </c>
      <c r="EY533" s="238">
        <f t="shared" si="1262"/>
        <v>0</v>
      </c>
      <c r="EZ533" s="238">
        <f t="shared" si="1263"/>
        <v>0</v>
      </c>
      <c r="FA533" s="238">
        <f t="shared" si="1264"/>
        <v>0</v>
      </c>
      <c r="FB533" s="238">
        <f t="shared" si="1265"/>
        <v>0</v>
      </c>
      <c r="FC533" s="238">
        <f t="shared" si="1266"/>
        <v>0</v>
      </c>
      <c r="FD533" s="238">
        <f t="shared" si="1267"/>
        <v>0</v>
      </c>
      <c r="FE533" s="238">
        <f t="shared" si="1268"/>
        <v>0</v>
      </c>
      <c r="FF533" s="238">
        <f t="shared" si="1269"/>
        <v>0</v>
      </c>
      <c r="FG533" s="238">
        <f t="shared" si="1270"/>
        <v>0</v>
      </c>
      <c r="FH533" s="238">
        <f t="shared" si="1271"/>
        <v>0</v>
      </c>
      <c r="FI533" s="238">
        <f t="shared" si="1272"/>
        <v>0</v>
      </c>
      <c r="FJ533" s="238">
        <f t="shared" si="1273"/>
        <v>0</v>
      </c>
      <c r="FK533" s="238">
        <f t="shared" si="1274"/>
        <v>0</v>
      </c>
      <c r="FL533" s="238">
        <f t="shared" si="1275"/>
        <v>0</v>
      </c>
      <c r="FM533" s="238">
        <f t="shared" si="1276"/>
        <v>0</v>
      </c>
      <c r="FN533" s="238">
        <f t="shared" si="1277"/>
        <v>0</v>
      </c>
      <c r="FO533" s="238">
        <f t="shared" si="1278"/>
        <v>0</v>
      </c>
      <c r="FP533" s="238">
        <f t="shared" si="1279"/>
        <v>0</v>
      </c>
      <c r="FQ533" s="238">
        <f t="shared" si="1280"/>
        <v>0</v>
      </c>
      <c r="FR533" s="238">
        <f t="shared" si="1281"/>
        <v>0</v>
      </c>
      <c r="FS533" s="238">
        <f t="shared" si="1282"/>
        <v>0</v>
      </c>
      <c r="FT533" s="238">
        <f t="shared" si="1283"/>
        <v>0</v>
      </c>
      <c r="FU533" s="238">
        <f t="shared" si="1284"/>
        <v>0</v>
      </c>
      <c r="FV533" s="238">
        <f t="shared" si="1285"/>
        <v>0</v>
      </c>
      <c r="FW533" s="238">
        <f t="shared" si="1286"/>
        <v>0</v>
      </c>
      <c r="FX533" s="238">
        <f t="shared" si="1287"/>
        <v>0</v>
      </c>
      <c r="FY533" s="238">
        <f t="shared" si="1288"/>
        <v>0</v>
      </c>
      <c r="FZ533" s="238">
        <f t="shared" si="1289"/>
        <v>0</v>
      </c>
      <c r="GA533" s="238">
        <f t="shared" si="1290"/>
        <v>0</v>
      </c>
      <c r="GB533" s="238">
        <f t="shared" si="1291"/>
        <v>0</v>
      </c>
      <c r="GC533" s="238">
        <f t="shared" si="1292"/>
        <v>0</v>
      </c>
      <c r="GD533" s="238">
        <f t="shared" si="1293"/>
        <v>0</v>
      </c>
      <c r="GE533" s="238">
        <f t="shared" si="1294"/>
        <v>0</v>
      </c>
      <c r="GF533" s="238">
        <f t="shared" si="1295"/>
        <v>0</v>
      </c>
      <c r="GG533" s="238">
        <f t="shared" si="1296"/>
        <v>0</v>
      </c>
      <c r="GH533" s="238">
        <f t="shared" si="1297"/>
        <v>0</v>
      </c>
      <c r="GI533" s="238">
        <f t="shared" si="1298"/>
        <v>0</v>
      </c>
      <c r="GJ533" s="238">
        <f t="shared" si="1299"/>
        <v>0</v>
      </c>
      <c r="GK533" s="238">
        <f t="shared" si="1300"/>
        <v>0</v>
      </c>
      <c r="GL533" s="238">
        <f t="shared" si="1301"/>
        <v>0</v>
      </c>
      <c r="GM533" s="238">
        <f t="shared" si="1302"/>
        <v>0</v>
      </c>
      <c r="GN533" s="238">
        <f t="shared" si="1303"/>
        <v>0</v>
      </c>
      <c r="GO533" s="238">
        <f t="shared" si="1304"/>
        <v>0</v>
      </c>
      <c r="GP533" s="238">
        <f t="shared" si="1305"/>
        <v>0</v>
      </c>
      <c r="GQ533" s="238">
        <f t="shared" si="1306"/>
        <v>0</v>
      </c>
      <c r="GR533" s="238">
        <f t="shared" si="1307"/>
        <v>0</v>
      </c>
      <c r="GS533" s="238">
        <f t="shared" si="1308"/>
        <v>0</v>
      </c>
      <c r="GT533" s="238">
        <f t="shared" si="1309"/>
        <v>0</v>
      </c>
      <c r="GU533" s="238">
        <f t="shared" si="1310"/>
        <v>0</v>
      </c>
      <c r="GV533" s="238">
        <f t="shared" si="1311"/>
        <v>0</v>
      </c>
      <c r="GW533" s="238">
        <f t="shared" si="1312"/>
        <v>0</v>
      </c>
      <c r="GX533" s="238">
        <f t="shared" si="1313"/>
        <v>0</v>
      </c>
      <c r="GY533" s="238">
        <f t="shared" si="1314"/>
        <v>0</v>
      </c>
      <c r="GZ533" s="238">
        <f t="shared" si="1315"/>
        <v>0</v>
      </c>
      <c r="HA533" s="238">
        <f t="shared" si="1316"/>
        <v>0</v>
      </c>
      <c r="HB533" s="238">
        <f t="shared" si="1317"/>
        <v>0</v>
      </c>
      <c r="HC533" s="238">
        <f t="shared" si="1318"/>
        <v>0</v>
      </c>
      <c r="HD533" s="238">
        <f t="shared" si="1319"/>
        <v>0</v>
      </c>
      <c r="HE533" s="238">
        <f t="shared" si="1320"/>
        <v>0</v>
      </c>
      <c r="HF533" s="238">
        <f t="shared" si="1321"/>
        <v>0</v>
      </c>
      <c r="HG533" s="238">
        <f t="shared" si="1322"/>
        <v>0</v>
      </c>
      <c r="HH533" s="238">
        <f t="shared" si="1323"/>
        <v>0</v>
      </c>
      <c r="HI533" s="238">
        <f t="shared" si="1324"/>
        <v>0</v>
      </c>
      <c r="HJ533" s="238">
        <f t="shared" si="1325"/>
        <v>0</v>
      </c>
      <c r="HK533" s="238">
        <f t="shared" si="1326"/>
        <v>0</v>
      </c>
      <c r="HL533" s="238">
        <f t="shared" si="1327"/>
        <v>0</v>
      </c>
      <c r="HM533" s="238">
        <f t="shared" si="1328"/>
        <v>0</v>
      </c>
      <c r="HN533" s="238">
        <f t="shared" si="1329"/>
        <v>0</v>
      </c>
      <c r="HO533" s="238">
        <f t="shared" si="1330"/>
        <v>0</v>
      </c>
      <c r="HP533" s="238">
        <f t="shared" si="1331"/>
        <v>0</v>
      </c>
      <c r="HQ533" s="238">
        <f t="shared" si="1332"/>
        <v>0</v>
      </c>
      <c r="HR533" s="238">
        <f t="shared" si="1333"/>
        <v>0</v>
      </c>
      <c r="HS533" s="238">
        <f t="shared" si="1334"/>
        <v>0</v>
      </c>
      <c r="HT533" s="238">
        <f t="shared" si="1335"/>
        <v>0</v>
      </c>
      <c r="HU533" s="238">
        <f t="shared" si="1336"/>
        <v>0</v>
      </c>
      <c r="HV533" s="238">
        <f t="shared" si="1337"/>
        <v>0</v>
      </c>
      <c r="HW533" s="238">
        <f t="shared" si="1338"/>
        <v>0</v>
      </c>
      <c r="HX533" s="238">
        <f t="shared" si="1339"/>
        <v>0</v>
      </c>
      <c r="HY533" s="238">
        <f t="shared" si="1340"/>
        <v>0</v>
      </c>
      <c r="HZ533" s="238">
        <f t="shared" si="1341"/>
        <v>0</v>
      </c>
      <c r="IA533" s="238">
        <f t="shared" si="1342"/>
        <v>0</v>
      </c>
      <c r="IB533" s="238">
        <f t="shared" si="1343"/>
        <v>0</v>
      </c>
      <c r="IC533" s="238">
        <f t="shared" si="1344"/>
        <v>0</v>
      </c>
      <c r="ID533" s="238">
        <f t="shared" si="1345"/>
        <v>0</v>
      </c>
      <c r="IE533" s="238">
        <f t="shared" si="1346"/>
        <v>0</v>
      </c>
      <c r="IF533" s="238">
        <f t="shared" si="1347"/>
        <v>0</v>
      </c>
      <c r="IG533" s="238">
        <f t="shared" si="1348"/>
        <v>0</v>
      </c>
      <c r="IH533" s="238">
        <f t="shared" si="1349"/>
        <v>0</v>
      </c>
      <c r="II533" s="238">
        <f t="shared" si="1350"/>
        <v>0</v>
      </c>
      <c r="IJ533" s="238">
        <f t="shared" si="1351"/>
        <v>0</v>
      </c>
      <c r="IK533" s="238">
        <f t="shared" si="1352"/>
        <v>0</v>
      </c>
      <c r="IL533" s="238">
        <f t="shared" si="1353"/>
        <v>0</v>
      </c>
      <c r="IM533" s="238">
        <f t="shared" si="1354"/>
        <v>0</v>
      </c>
      <c r="IN533" s="238">
        <f t="shared" si="1355"/>
        <v>0</v>
      </c>
      <c r="IO533" s="238">
        <f t="shared" si="1356"/>
        <v>0</v>
      </c>
      <c r="IP533" s="238">
        <f t="shared" si="1357"/>
        <v>0</v>
      </c>
      <c r="IQ533" s="238">
        <f t="shared" si="1358"/>
        <v>0</v>
      </c>
      <c r="IR533" s="238">
        <f t="shared" si="1359"/>
        <v>0</v>
      </c>
      <c r="IS533" s="238">
        <f t="shared" si="1360"/>
        <v>0</v>
      </c>
      <c r="IT533" s="238">
        <f t="shared" si="1361"/>
        <v>0</v>
      </c>
      <c r="IU533" s="238">
        <f t="shared" si="1362"/>
        <v>0</v>
      </c>
      <c r="IV533" s="238">
        <f t="shared" si="1363"/>
        <v>0</v>
      </c>
      <c r="IW533" s="238">
        <f t="shared" si="1364"/>
        <v>0</v>
      </c>
      <c r="IX533" s="238">
        <f t="shared" si="1365"/>
        <v>0</v>
      </c>
      <c r="IY533" s="238">
        <f t="shared" si="1366"/>
        <v>0</v>
      </c>
      <c r="IZ533" s="238">
        <f t="shared" si="1367"/>
        <v>0</v>
      </c>
      <c r="JA533" s="238">
        <f t="shared" si="1368"/>
        <v>0</v>
      </c>
      <c r="JB533" s="238">
        <f t="shared" si="1369"/>
        <v>0</v>
      </c>
    </row>
    <row r="534" spans="2:262">
      <c r="B534" s="248">
        <v>173</v>
      </c>
      <c r="C534" s="247">
        <f t="shared" si="1370"/>
        <v>3.3789062500000026E-3</v>
      </c>
      <c r="D534" s="244">
        <f t="shared" ca="1" si="1113"/>
        <v>11.749255504345058</v>
      </c>
      <c r="E534" s="243">
        <f ca="1">FW361</f>
        <v>-0.25074449565494206</v>
      </c>
      <c r="F534" s="242">
        <v>173</v>
      </c>
      <c r="G534" s="238">
        <f t="shared" si="1114"/>
        <v>0</v>
      </c>
      <c r="H534" s="238">
        <f t="shared" si="1115"/>
        <v>0</v>
      </c>
      <c r="I534" s="238">
        <f t="shared" si="1116"/>
        <v>0</v>
      </c>
      <c r="J534" s="238">
        <f t="shared" si="1117"/>
        <v>0</v>
      </c>
      <c r="K534" s="238">
        <f t="shared" si="1118"/>
        <v>0</v>
      </c>
      <c r="L534" s="238">
        <f t="shared" si="1119"/>
        <v>0</v>
      </c>
      <c r="M534" s="238">
        <f t="shared" si="1120"/>
        <v>0</v>
      </c>
      <c r="N534" s="238">
        <f t="shared" si="1121"/>
        <v>0</v>
      </c>
      <c r="O534" s="238">
        <f t="shared" si="1122"/>
        <v>0</v>
      </c>
      <c r="P534" s="238">
        <f t="shared" si="1123"/>
        <v>0</v>
      </c>
      <c r="Q534" s="238">
        <f t="shared" si="1124"/>
        <v>0</v>
      </c>
      <c r="R534" s="238">
        <f t="shared" si="1125"/>
        <v>0</v>
      </c>
      <c r="S534" s="238">
        <f t="shared" si="1126"/>
        <v>0</v>
      </c>
      <c r="T534" s="238">
        <f t="shared" si="1127"/>
        <v>0</v>
      </c>
      <c r="U534" s="239">
        <f t="shared" si="1128"/>
        <v>0</v>
      </c>
      <c r="V534" s="238">
        <f t="shared" si="1129"/>
        <v>0</v>
      </c>
      <c r="W534" s="238">
        <f t="shared" si="1130"/>
        <v>0</v>
      </c>
      <c r="X534" s="238">
        <f t="shared" si="1131"/>
        <v>0</v>
      </c>
      <c r="Y534" s="238">
        <f t="shared" si="1132"/>
        <v>0</v>
      </c>
      <c r="Z534" s="238">
        <f t="shared" si="1133"/>
        <v>0</v>
      </c>
      <c r="AA534" s="238">
        <f t="shared" si="1134"/>
        <v>0</v>
      </c>
      <c r="AB534" s="238">
        <f t="shared" si="1135"/>
        <v>0</v>
      </c>
      <c r="AC534" s="238">
        <f t="shared" si="1136"/>
        <v>0</v>
      </c>
      <c r="AD534" s="238">
        <f t="shared" si="1137"/>
        <v>0</v>
      </c>
      <c r="AE534" s="238">
        <f t="shared" si="1138"/>
        <v>0</v>
      </c>
      <c r="AF534" s="238">
        <f t="shared" si="1139"/>
        <v>0</v>
      </c>
      <c r="AG534" s="238">
        <f t="shared" si="1140"/>
        <v>0</v>
      </c>
      <c r="AH534" s="238">
        <f t="shared" si="1141"/>
        <v>0</v>
      </c>
      <c r="AI534" s="238">
        <f t="shared" si="1142"/>
        <v>0</v>
      </c>
      <c r="AJ534" s="238">
        <f t="shared" si="1143"/>
        <v>0</v>
      </c>
      <c r="AK534" s="238">
        <f t="shared" si="1144"/>
        <v>0</v>
      </c>
      <c r="AL534" s="238">
        <f t="shared" si="1145"/>
        <v>0</v>
      </c>
      <c r="AM534" s="238">
        <f t="shared" si="1146"/>
        <v>0</v>
      </c>
      <c r="AN534" s="238">
        <f t="shared" si="1147"/>
        <v>0</v>
      </c>
      <c r="AO534" s="238">
        <f t="shared" si="1148"/>
        <v>0</v>
      </c>
      <c r="AP534" s="238">
        <f t="shared" si="1149"/>
        <v>0</v>
      </c>
      <c r="AQ534" s="238">
        <f t="shared" si="1150"/>
        <v>0</v>
      </c>
      <c r="AR534" s="238">
        <f t="shared" si="1151"/>
        <v>0</v>
      </c>
      <c r="AS534" s="238">
        <f t="shared" si="1152"/>
        <v>0</v>
      </c>
      <c r="AT534" s="238">
        <f t="shared" si="1153"/>
        <v>0</v>
      </c>
      <c r="AU534" s="238">
        <f t="shared" si="1154"/>
        <v>0</v>
      </c>
      <c r="AV534" s="238">
        <f t="shared" si="1155"/>
        <v>0</v>
      </c>
      <c r="AW534" s="238">
        <f t="shared" si="1156"/>
        <v>0</v>
      </c>
      <c r="AX534" s="238">
        <f t="shared" si="1157"/>
        <v>0</v>
      </c>
      <c r="AY534" s="238">
        <f t="shared" si="1158"/>
        <v>0</v>
      </c>
      <c r="AZ534" s="238">
        <f t="shared" si="1159"/>
        <v>0</v>
      </c>
      <c r="BA534" s="238">
        <f t="shared" si="1160"/>
        <v>0</v>
      </c>
      <c r="BB534" s="238">
        <f t="shared" si="1161"/>
        <v>0</v>
      </c>
      <c r="BC534" s="238">
        <f t="shared" si="1162"/>
        <v>0</v>
      </c>
      <c r="BD534" s="238">
        <f t="shared" si="1163"/>
        <v>0</v>
      </c>
      <c r="BE534" s="238">
        <f t="shared" si="1164"/>
        <v>0</v>
      </c>
      <c r="BF534" s="238">
        <f t="shared" si="1165"/>
        <v>0</v>
      </c>
      <c r="BG534" s="238">
        <f t="shared" si="1166"/>
        <v>0</v>
      </c>
      <c r="BH534" s="238">
        <f t="shared" si="1167"/>
        <v>0</v>
      </c>
      <c r="BI534" s="238">
        <f t="shared" si="1168"/>
        <v>0</v>
      </c>
      <c r="BJ534" s="238">
        <f t="shared" si="1169"/>
        <v>0</v>
      </c>
      <c r="BK534" s="238">
        <f t="shared" si="1170"/>
        <v>0</v>
      </c>
      <c r="BL534" s="238">
        <f t="shared" si="1171"/>
        <v>0</v>
      </c>
      <c r="BM534" s="238">
        <f t="shared" si="1172"/>
        <v>0</v>
      </c>
      <c r="BN534" s="238">
        <f t="shared" si="1173"/>
        <v>0</v>
      </c>
      <c r="BO534" s="238">
        <f t="shared" si="1174"/>
        <v>0</v>
      </c>
      <c r="BP534" s="238">
        <f t="shared" si="1175"/>
        <v>0</v>
      </c>
      <c r="BQ534" s="238">
        <f t="shared" si="1176"/>
        <v>0</v>
      </c>
      <c r="BR534" s="238">
        <f t="shared" si="1177"/>
        <v>0</v>
      </c>
      <c r="BS534" s="238">
        <f t="shared" si="1178"/>
        <v>0</v>
      </c>
      <c r="BT534" s="238">
        <f t="shared" si="1179"/>
        <v>0</v>
      </c>
      <c r="BU534" s="238">
        <f t="shared" si="1180"/>
        <v>0</v>
      </c>
      <c r="BV534" s="238">
        <f t="shared" si="1181"/>
        <v>0</v>
      </c>
      <c r="BW534" s="238">
        <f t="shared" si="1182"/>
        <v>0</v>
      </c>
      <c r="BX534" s="238">
        <f t="shared" si="1183"/>
        <v>0</v>
      </c>
      <c r="BY534" s="238">
        <f t="shared" si="1184"/>
        <v>0</v>
      </c>
      <c r="BZ534" s="238">
        <f t="shared" si="1185"/>
        <v>0</v>
      </c>
      <c r="CA534" s="238">
        <f t="shared" si="1186"/>
        <v>0</v>
      </c>
      <c r="CB534" s="238">
        <f t="shared" si="1187"/>
        <v>0</v>
      </c>
      <c r="CC534" s="238">
        <f t="shared" si="1188"/>
        <v>0</v>
      </c>
      <c r="CD534" s="238">
        <f t="shared" si="1189"/>
        <v>0</v>
      </c>
      <c r="CE534" s="238">
        <f t="shared" si="1190"/>
        <v>0</v>
      </c>
      <c r="CF534" s="238">
        <f t="shared" si="1191"/>
        <v>0</v>
      </c>
      <c r="CG534" s="238">
        <f t="shared" si="1192"/>
        <v>0</v>
      </c>
      <c r="CH534" s="238">
        <f t="shared" si="1193"/>
        <v>0</v>
      </c>
      <c r="CI534" s="238">
        <f t="shared" si="1194"/>
        <v>0</v>
      </c>
      <c r="CJ534" s="238">
        <f t="shared" si="1195"/>
        <v>0</v>
      </c>
      <c r="CK534" s="238">
        <f t="shared" si="1196"/>
        <v>0</v>
      </c>
      <c r="CL534" s="238">
        <f t="shared" si="1197"/>
        <v>0</v>
      </c>
      <c r="CM534" s="238">
        <f t="shared" si="1198"/>
        <v>0</v>
      </c>
      <c r="CN534" s="238">
        <f t="shared" si="1199"/>
        <v>0</v>
      </c>
      <c r="CO534" s="238">
        <f t="shared" si="1200"/>
        <v>0</v>
      </c>
      <c r="CP534" s="238">
        <f t="shared" si="1201"/>
        <v>0</v>
      </c>
      <c r="CQ534" s="238">
        <f t="shared" si="1202"/>
        <v>0</v>
      </c>
      <c r="CR534" s="238">
        <f t="shared" si="1203"/>
        <v>0</v>
      </c>
      <c r="CS534" s="238">
        <f t="shared" si="1204"/>
        <v>0</v>
      </c>
      <c r="CT534" s="238">
        <f t="shared" si="1205"/>
        <v>0</v>
      </c>
      <c r="CU534" s="238">
        <f t="shared" si="1206"/>
        <v>0</v>
      </c>
      <c r="CV534" s="238">
        <f t="shared" si="1207"/>
        <v>0</v>
      </c>
      <c r="CW534" s="238">
        <f t="shared" si="1208"/>
        <v>0</v>
      </c>
      <c r="CX534" s="238">
        <f t="shared" si="1209"/>
        <v>0</v>
      </c>
      <c r="CY534" s="238">
        <f t="shared" si="1210"/>
        <v>0</v>
      </c>
      <c r="CZ534" s="238">
        <f t="shared" si="1211"/>
        <v>0</v>
      </c>
      <c r="DA534" s="238">
        <f t="shared" si="1212"/>
        <v>0</v>
      </c>
      <c r="DB534" s="238">
        <f t="shared" si="1213"/>
        <v>0</v>
      </c>
      <c r="DC534" s="238">
        <f t="shared" si="1214"/>
        <v>0</v>
      </c>
      <c r="DD534" s="238">
        <f t="shared" si="1215"/>
        <v>0</v>
      </c>
      <c r="DE534" s="238">
        <f t="shared" si="1216"/>
        <v>0</v>
      </c>
      <c r="DF534" s="238">
        <f t="shared" si="1217"/>
        <v>0</v>
      </c>
      <c r="DG534" s="238">
        <f t="shared" si="1218"/>
        <v>0</v>
      </c>
      <c r="DH534" s="238">
        <f t="shared" si="1219"/>
        <v>0</v>
      </c>
      <c r="DI534" s="238">
        <f t="shared" si="1220"/>
        <v>0</v>
      </c>
      <c r="DJ534" s="238">
        <f t="shared" si="1221"/>
        <v>0</v>
      </c>
      <c r="DK534" s="238">
        <f t="shared" si="1222"/>
        <v>0</v>
      </c>
      <c r="DL534" s="238">
        <f t="shared" si="1223"/>
        <v>0</v>
      </c>
      <c r="DM534" s="238">
        <f t="shared" si="1224"/>
        <v>0</v>
      </c>
      <c r="DN534" s="238">
        <f t="shared" si="1225"/>
        <v>0</v>
      </c>
      <c r="DO534" s="238">
        <f t="shared" si="1226"/>
        <v>0</v>
      </c>
      <c r="DP534" s="238">
        <f t="shared" si="1227"/>
        <v>0</v>
      </c>
      <c r="DQ534" s="238">
        <f t="shared" si="1228"/>
        <v>0</v>
      </c>
      <c r="DR534" s="238">
        <f t="shared" si="1229"/>
        <v>0</v>
      </c>
      <c r="DS534" s="238">
        <f t="shared" si="1230"/>
        <v>0</v>
      </c>
      <c r="DT534" s="238">
        <f t="shared" si="1231"/>
        <v>0</v>
      </c>
      <c r="DU534" s="238">
        <f t="shared" si="1232"/>
        <v>0</v>
      </c>
      <c r="DV534" s="238">
        <f t="shared" si="1233"/>
        <v>0</v>
      </c>
      <c r="DW534" s="238">
        <f t="shared" si="1234"/>
        <v>0</v>
      </c>
      <c r="DX534" s="238">
        <f t="shared" si="1235"/>
        <v>0</v>
      </c>
      <c r="DY534" s="238">
        <f t="shared" si="1236"/>
        <v>0</v>
      </c>
      <c r="DZ534" s="238">
        <f t="shared" si="1237"/>
        <v>0</v>
      </c>
      <c r="EA534" s="238">
        <f t="shared" si="1238"/>
        <v>0</v>
      </c>
      <c r="EB534" s="238">
        <f t="shared" si="1239"/>
        <v>0</v>
      </c>
      <c r="EC534" s="238">
        <f t="shared" si="1240"/>
        <v>0</v>
      </c>
      <c r="ED534" s="238">
        <f t="shared" si="1241"/>
        <v>0</v>
      </c>
      <c r="EE534" s="238">
        <f t="shared" si="1242"/>
        <v>0</v>
      </c>
      <c r="EF534" s="238">
        <f t="shared" si="1243"/>
        <v>0</v>
      </c>
      <c r="EG534" s="238">
        <f t="shared" si="1244"/>
        <v>0</v>
      </c>
      <c r="EH534" s="238">
        <f t="shared" si="1245"/>
        <v>0</v>
      </c>
      <c r="EI534" s="238">
        <f t="shared" si="1246"/>
        <v>0</v>
      </c>
      <c r="EJ534" s="238">
        <f t="shared" si="1247"/>
        <v>0</v>
      </c>
      <c r="EK534" s="238">
        <f t="shared" si="1248"/>
        <v>0</v>
      </c>
      <c r="EL534" s="238">
        <f t="shared" si="1249"/>
        <v>0</v>
      </c>
      <c r="EM534" s="238">
        <f t="shared" si="1250"/>
        <v>0</v>
      </c>
      <c r="EN534" s="238">
        <f t="shared" si="1251"/>
        <v>0</v>
      </c>
      <c r="EO534" s="238">
        <f t="shared" si="1252"/>
        <v>0</v>
      </c>
      <c r="EP534" s="238">
        <f t="shared" si="1253"/>
        <v>0</v>
      </c>
      <c r="EQ534" s="238">
        <f t="shared" si="1254"/>
        <v>0</v>
      </c>
      <c r="ER534" s="238">
        <f t="shared" si="1255"/>
        <v>0</v>
      </c>
      <c r="ES534" s="238">
        <f t="shared" si="1256"/>
        <v>0</v>
      </c>
      <c r="ET534" s="238">
        <f t="shared" si="1257"/>
        <v>0</v>
      </c>
      <c r="EU534" s="238">
        <f t="shared" si="1258"/>
        <v>0</v>
      </c>
      <c r="EV534" s="238">
        <f t="shared" si="1259"/>
        <v>0</v>
      </c>
      <c r="EW534" s="238">
        <f t="shared" si="1260"/>
        <v>0</v>
      </c>
      <c r="EX534" s="238">
        <f t="shared" si="1261"/>
        <v>0</v>
      </c>
      <c r="EY534" s="238">
        <f t="shared" si="1262"/>
        <v>0</v>
      </c>
      <c r="EZ534" s="238">
        <f t="shared" si="1263"/>
        <v>0</v>
      </c>
      <c r="FA534" s="238">
        <f t="shared" si="1264"/>
        <v>0</v>
      </c>
      <c r="FB534" s="238">
        <f t="shared" si="1265"/>
        <v>0</v>
      </c>
      <c r="FC534" s="238">
        <f t="shared" si="1266"/>
        <v>0</v>
      </c>
      <c r="FD534" s="238">
        <f t="shared" si="1267"/>
        <v>0</v>
      </c>
      <c r="FE534" s="238">
        <f t="shared" si="1268"/>
        <v>0</v>
      </c>
      <c r="FF534" s="238">
        <f t="shared" si="1269"/>
        <v>0</v>
      </c>
      <c r="FG534" s="238">
        <f t="shared" si="1270"/>
        <v>0</v>
      </c>
      <c r="FH534" s="238">
        <f t="shared" si="1271"/>
        <v>0</v>
      </c>
      <c r="FI534" s="238">
        <f t="shared" si="1272"/>
        <v>0</v>
      </c>
      <c r="FJ534" s="238">
        <f t="shared" si="1273"/>
        <v>0</v>
      </c>
      <c r="FK534" s="238">
        <f t="shared" si="1274"/>
        <v>0</v>
      </c>
      <c r="FL534" s="238">
        <f t="shared" si="1275"/>
        <v>0</v>
      </c>
      <c r="FM534" s="238">
        <f t="shared" si="1276"/>
        <v>0</v>
      </c>
      <c r="FN534" s="238">
        <f t="shared" si="1277"/>
        <v>0</v>
      </c>
      <c r="FO534" s="238">
        <f t="shared" si="1278"/>
        <v>0</v>
      </c>
      <c r="FP534" s="238">
        <f t="shared" si="1279"/>
        <v>0</v>
      </c>
      <c r="FQ534" s="238">
        <f t="shared" si="1280"/>
        <v>0</v>
      </c>
      <c r="FR534" s="238">
        <f t="shared" si="1281"/>
        <v>0</v>
      </c>
      <c r="FS534" s="238">
        <f t="shared" si="1282"/>
        <v>0</v>
      </c>
      <c r="FT534" s="238">
        <f t="shared" si="1283"/>
        <v>0</v>
      </c>
      <c r="FU534" s="238">
        <f t="shared" si="1284"/>
        <v>0</v>
      </c>
      <c r="FV534" s="238">
        <f t="shared" si="1285"/>
        <v>0</v>
      </c>
      <c r="FW534" s="238">
        <f t="shared" si="1286"/>
        <v>0</v>
      </c>
      <c r="FX534" s="238">
        <f t="shared" si="1287"/>
        <v>0</v>
      </c>
      <c r="FY534" s="238">
        <f t="shared" si="1288"/>
        <v>0</v>
      </c>
      <c r="FZ534" s="238">
        <f t="shared" si="1289"/>
        <v>0</v>
      </c>
      <c r="GA534" s="238">
        <f t="shared" si="1290"/>
        <v>0</v>
      </c>
      <c r="GB534" s="238">
        <f t="shared" si="1291"/>
        <v>0</v>
      </c>
      <c r="GC534" s="238">
        <f t="shared" si="1292"/>
        <v>0</v>
      </c>
      <c r="GD534" s="238">
        <f t="shared" si="1293"/>
        <v>0</v>
      </c>
      <c r="GE534" s="238">
        <f t="shared" si="1294"/>
        <v>0</v>
      </c>
      <c r="GF534" s="238">
        <f t="shared" si="1295"/>
        <v>0</v>
      </c>
      <c r="GG534" s="238">
        <f t="shared" si="1296"/>
        <v>0</v>
      </c>
      <c r="GH534" s="238">
        <f t="shared" si="1297"/>
        <v>0</v>
      </c>
      <c r="GI534" s="238">
        <f t="shared" si="1298"/>
        <v>0</v>
      </c>
      <c r="GJ534" s="238">
        <f t="shared" si="1299"/>
        <v>0</v>
      </c>
      <c r="GK534" s="238">
        <f t="shared" si="1300"/>
        <v>0</v>
      </c>
      <c r="GL534" s="238">
        <f t="shared" si="1301"/>
        <v>0</v>
      </c>
      <c r="GM534" s="238">
        <f t="shared" si="1302"/>
        <v>0</v>
      </c>
      <c r="GN534" s="238">
        <f t="shared" si="1303"/>
        <v>0</v>
      </c>
      <c r="GO534" s="238">
        <f t="shared" si="1304"/>
        <v>0</v>
      </c>
      <c r="GP534" s="238">
        <f t="shared" si="1305"/>
        <v>0</v>
      </c>
      <c r="GQ534" s="238">
        <f t="shared" si="1306"/>
        <v>0</v>
      </c>
      <c r="GR534" s="238">
        <f t="shared" si="1307"/>
        <v>0</v>
      </c>
      <c r="GS534" s="238">
        <f t="shared" si="1308"/>
        <v>0</v>
      </c>
      <c r="GT534" s="238">
        <f t="shared" si="1309"/>
        <v>0</v>
      </c>
      <c r="GU534" s="238">
        <f t="shared" si="1310"/>
        <v>0</v>
      </c>
      <c r="GV534" s="238">
        <f t="shared" si="1311"/>
        <v>0</v>
      </c>
      <c r="GW534" s="238">
        <f t="shared" si="1312"/>
        <v>0</v>
      </c>
      <c r="GX534" s="238">
        <f t="shared" si="1313"/>
        <v>0</v>
      </c>
      <c r="GY534" s="238">
        <f t="shared" si="1314"/>
        <v>0</v>
      </c>
      <c r="GZ534" s="238">
        <f t="shared" si="1315"/>
        <v>0</v>
      </c>
      <c r="HA534" s="238">
        <f t="shared" si="1316"/>
        <v>0</v>
      </c>
      <c r="HB534" s="238">
        <f t="shared" si="1317"/>
        <v>0</v>
      </c>
      <c r="HC534" s="238">
        <f t="shared" si="1318"/>
        <v>0</v>
      </c>
      <c r="HD534" s="238">
        <f t="shared" si="1319"/>
        <v>0</v>
      </c>
      <c r="HE534" s="238">
        <f t="shared" si="1320"/>
        <v>0</v>
      </c>
      <c r="HF534" s="238">
        <f t="shared" si="1321"/>
        <v>0</v>
      </c>
      <c r="HG534" s="238">
        <f t="shared" si="1322"/>
        <v>0</v>
      </c>
      <c r="HH534" s="238">
        <f t="shared" si="1323"/>
        <v>0</v>
      </c>
      <c r="HI534" s="238">
        <f t="shared" si="1324"/>
        <v>0</v>
      </c>
      <c r="HJ534" s="238">
        <f t="shared" si="1325"/>
        <v>0</v>
      </c>
      <c r="HK534" s="238">
        <f t="shared" si="1326"/>
        <v>0</v>
      </c>
      <c r="HL534" s="238">
        <f t="shared" si="1327"/>
        <v>0</v>
      </c>
      <c r="HM534" s="238">
        <f t="shared" si="1328"/>
        <v>0</v>
      </c>
      <c r="HN534" s="238">
        <f t="shared" si="1329"/>
        <v>0</v>
      </c>
      <c r="HO534" s="238">
        <f t="shared" si="1330"/>
        <v>0</v>
      </c>
      <c r="HP534" s="238">
        <f t="shared" si="1331"/>
        <v>0</v>
      </c>
      <c r="HQ534" s="238">
        <f t="shared" si="1332"/>
        <v>0</v>
      </c>
      <c r="HR534" s="238">
        <f t="shared" si="1333"/>
        <v>0</v>
      </c>
      <c r="HS534" s="238">
        <f t="shared" si="1334"/>
        <v>0</v>
      </c>
      <c r="HT534" s="238">
        <f t="shared" si="1335"/>
        <v>0</v>
      </c>
      <c r="HU534" s="238">
        <f t="shared" si="1336"/>
        <v>0</v>
      </c>
      <c r="HV534" s="238">
        <f t="shared" si="1337"/>
        <v>0</v>
      </c>
      <c r="HW534" s="238">
        <f t="shared" si="1338"/>
        <v>0</v>
      </c>
      <c r="HX534" s="238">
        <f t="shared" si="1339"/>
        <v>0</v>
      </c>
      <c r="HY534" s="238">
        <f t="shared" si="1340"/>
        <v>0</v>
      </c>
      <c r="HZ534" s="238">
        <f t="shared" si="1341"/>
        <v>0</v>
      </c>
      <c r="IA534" s="238">
        <f t="shared" si="1342"/>
        <v>0</v>
      </c>
      <c r="IB534" s="238">
        <f t="shared" si="1343"/>
        <v>0</v>
      </c>
      <c r="IC534" s="238">
        <f t="shared" si="1344"/>
        <v>0</v>
      </c>
      <c r="ID534" s="238">
        <f t="shared" si="1345"/>
        <v>0</v>
      </c>
      <c r="IE534" s="238">
        <f t="shared" si="1346"/>
        <v>0</v>
      </c>
      <c r="IF534" s="238">
        <f t="shared" si="1347"/>
        <v>0</v>
      </c>
      <c r="IG534" s="238">
        <f t="shared" si="1348"/>
        <v>0</v>
      </c>
      <c r="IH534" s="238">
        <f t="shared" si="1349"/>
        <v>0</v>
      </c>
      <c r="II534" s="238">
        <f t="shared" si="1350"/>
        <v>0</v>
      </c>
      <c r="IJ534" s="238">
        <f t="shared" si="1351"/>
        <v>0</v>
      </c>
      <c r="IK534" s="238">
        <f t="shared" si="1352"/>
        <v>0</v>
      </c>
      <c r="IL534" s="238">
        <f t="shared" si="1353"/>
        <v>0</v>
      </c>
      <c r="IM534" s="238">
        <f t="shared" si="1354"/>
        <v>0</v>
      </c>
      <c r="IN534" s="238">
        <f t="shared" si="1355"/>
        <v>0</v>
      </c>
      <c r="IO534" s="238">
        <f t="shared" si="1356"/>
        <v>0</v>
      </c>
      <c r="IP534" s="238">
        <f t="shared" si="1357"/>
        <v>0</v>
      </c>
      <c r="IQ534" s="238">
        <f t="shared" si="1358"/>
        <v>0</v>
      </c>
      <c r="IR534" s="238">
        <f t="shared" si="1359"/>
        <v>0</v>
      </c>
      <c r="IS534" s="238">
        <f t="shared" si="1360"/>
        <v>0</v>
      </c>
      <c r="IT534" s="238">
        <f t="shared" si="1361"/>
        <v>0</v>
      </c>
      <c r="IU534" s="238">
        <f t="shared" si="1362"/>
        <v>0</v>
      </c>
      <c r="IV534" s="238">
        <f t="shared" si="1363"/>
        <v>0</v>
      </c>
      <c r="IW534" s="238">
        <f t="shared" si="1364"/>
        <v>0</v>
      </c>
      <c r="IX534" s="238">
        <f t="shared" si="1365"/>
        <v>0</v>
      </c>
      <c r="IY534" s="238">
        <f t="shared" si="1366"/>
        <v>0</v>
      </c>
      <c r="IZ534" s="238">
        <f t="shared" si="1367"/>
        <v>0</v>
      </c>
      <c r="JA534" s="238">
        <f t="shared" si="1368"/>
        <v>0</v>
      </c>
      <c r="JB534" s="238">
        <f t="shared" si="1369"/>
        <v>0</v>
      </c>
    </row>
    <row r="535" spans="2:262">
      <c r="B535" s="248">
        <v>174</v>
      </c>
      <c r="C535" s="247">
        <f t="shared" si="1370"/>
        <v>3.3984375000000026E-3</v>
      </c>
      <c r="D535" s="244">
        <f t="shared" ca="1" si="1113"/>
        <v>11.752316482675095</v>
      </c>
      <c r="E535" s="243">
        <f ca="1">FX361</f>
        <v>-0.24768351732490571</v>
      </c>
      <c r="F535" s="242">
        <v>174</v>
      </c>
      <c r="G535" s="238">
        <f t="shared" si="1114"/>
        <v>0</v>
      </c>
      <c r="H535" s="238">
        <f t="shared" si="1115"/>
        <v>0</v>
      </c>
      <c r="I535" s="238">
        <f t="shared" si="1116"/>
        <v>0</v>
      </c>
      <c r="J535" s="238">
        <f t="shared" si="1117"/>
        <v>0</v>
      </c>
      <c r="K535" s="238">
        <f t="shared" si="1118"/>
        <v>0</v>
      </c>
      <c r="L535" s="238">
        <f t="shared" si="1119"/>
        <v>0</v>
      </c>
      <c r="M535" s="238">
        <f t="shared" si="1120"/>
        <v>0</v>
      </c>
      <c r="N535" s="238">
        <f t="shared" si="1121"/>
        <v>0</v>
      </c>
      <c r="O535" s="238">
        <f t="shared" si="1122"/>
        <v>0</v>
      </c>
      <c r="P535" s="238">
        <f t="shared" si="1123"/>
        <v>0</v>
      </c>
      <c r="Q535" s="238">
        <f t="shared" si="1124"/>
        <v>0</v>
      </c>
      <c r="R535" s="238">
        <f t="shared" si="1125"/>
        <v>0</v>
      </c>
      <c r="S535" s="238">
        <f t="shared" si="1126"/>
        <v>0</v>
      </c>
      <c r="T535" s="238">
        <f t="shared" si="1127"/>
        <v>0</v>
      </c>
      <c r="U535" s="239">
        <f t="shared" si="1128"/>
        <v>0</v>
      </c>
      <c r="V535" s="238">
        <f t="shared" si="1129"/>
        <v>0</v>
      </c>
      <c r="W535" s="238">
        <f t="shared" si="1130"/>
        <v>0</v>
      </c>
      <c r="X535" s="238">
        <f t="shared" si="1131"/>
        <v>0</v>
      </c>
      <c r="Y535" s="238">
        <f t="shared" si="1132"/>
        <v>0</v>
      </c>
      <c r="Z535" s="238">
        <f t="shared" si="1133"/>
        <v>0</v>
      </c>
      <c r="AA535" s="238">
        <f t="shared" si="1134"/>
        <v>0</v>
      </c>
      <c r="AB535" s="238">
        <f t="shared" si="1135"/>
        <v>0</v>
      </c>
      <c r="AC535" s="238">
        <f t="shared" si="1136"/>
        <v>0</v>
      </c>
      <c r="AD535" s="238">
        <f t="shared" si="1137"/>
        <v>0</v>
      </c>
      <c r="AE535" s="238">
        <f t="shared" si="1138"/>
        <v>0</v>
      </c>
      <c r="AF535" s="238">
        <f t="shared" si="1139"/>
        <v>0</v>
      </c>
      <c r="AG535" s="238">
        <f t="shared" si="1140"/>
        <v>0</v>
      </c>
      <c r="AH535" s="238">
        <f t="shared" si="1141"/>
        <v>0</v>
      </c>
      <c r="AI535" s="238">
        <f t="shared" si="1142"/>
        <v>0</v>
      </c>
      <c r="AJ535" s="238">
        <f t="shared" si="1143"/>
        <v>0</v>
      </c>
      <c r="AK535" s="238">
        <f t="shared" si="1144"/>
        <v>0</v>
      </c>
      <c r="AL535" s="238">
        <f t="shared" si="1145"/>
        <v>0</v>
      </c>
      <c r="AM535" s="238">
        <f t="shared" si="1146"/>
        <v>0</v>
      </c>
      <c r="AN535" s="238">
        <f t="shared" si="1147"/>
        <v>0</v>
      </c>
      <c r="AO535" s="238">
        <f t="shared" si="1148"/>
        <v>0</v>
      </c>
      <c r="AP535" s="238">
        <f t="shared" si="1149"/>
        <v>0</v>
      </c>
      <c r="AQ535" s="238">
        <f t="shared" si="1150"/>
        <v>0</v>
      </c>
      <c r="AR535" s="238">
        <f t="shared" si="1151"/>
        <v>0</v>
      </c>
      <c r="AS535" s="238">
        <f t="shared" si="1152"/>
        <v>0</v>
      </c>
      <c r="AT535" s="238">
        <f t="shared" si="1153"/>
        <v>0</v>
      </c>
      <c r="AU535" s="238">
        <f t="shared" si="1154"/>
        <v>0</v>
      </c>
      <c r="AV535" s="238">
        <f t="shared" si="1155"/>
        <v>0</v>
      </c>
      <c r="AW535" s="238">
        <f t="shared" si="1156"/>
        <v>0</v>
      </c>
      <c r="AX535" s="238">
        <f t="shared" si="1157"/>
        <v>0</v>
      </c>
      <c r="AY535" s="238">
        <f t="shared" si="1158"/>
        <v>0</v>
      </c>
      <c r="AZ535" s="238">
        <f t="shared" si="1159"/>
        <v>0</v>
      </c>
      <c r="BA535" s="238">
        <f t="shared" si="1160"/>
        <v>0</v>
      </c>
      <c r="BB535" s="238">
        <f t="shared" si="1161"/>
        <v>0</v>
      </c>
      <c r="BC535" s="238">
        <f t="shared" si="1162"/>
        <v>0</v>
      </c>
      <c r="BD535" s="238">
        <f t="shared" si="1163"/>
        <v>0</v>
      </c>
      <c r="BE535" s="238">
        <f t="shared" si="1164"/>
        <v>0</v>
      </c>
      <c r="BF535" s="238">
        <f t="shared" si="1165"/>
        <v>0</v>
      </c>
      <c r="BG535" s="238">
        <f t="shared" si="1166"/>
        <v>0</v>
      </c>
      <c r="BH535" s="238">
        <f t="shared" si="1167"/>
        <v>0</v>
      </c>
      <c r="BI535" s="238">
        <f t="shared" si="1168"/>
        <v>0</v>
      </c>
      <c r="BJ535" s="238">
        <f t="shared" si="1169"/>
        <v>0</v>
      </c>
      <c r="BK535" s="238">
        <f t="shared" si="1170"/>
        <v>0</v>
      </c>
      <c r="BL535" s="238">
        <f t="shared" si="1171"/>
        <v>0</v>
      </c>
      <c r="BM535" s="238">
        <f t="shared" si="1172"/>
        <v>0</v>
      </c>
      <c r="BN535" s="238">
        <f t="shared" si="1173"/>
        <v>0</v>
      </c>
      <c r="BO535" s="238">
        <f t="shared" si="1174"/>
        <v>0</v>
      </c>
      <c r="BP535" s="238">
        <f t="shared" si="1175"/>
        <v>0</v>
      </c>
      <c r="BQ535" s="238">
        <f t="shared" si="1176"/>
        <v>0</v>
      </c>
      <c r="BR535" s="238">
        <f t="shared" si="1177"/>
        <v>0</v>
      </c>
      <c r="BS535" s="238">
        <f t="shared" si="1178"/>
        <v>0</v>
      </c>
      <c r="BT535" s="238">
        <f t="shared" si="1179"/>
        <v>0</v>
      </c>
      <c r="BU535" s="238">
        <f t="shared" si="1180"/>
        <v>0</v>
      </c>
      <c r="BV535" s="238">
        <f t="shared" si="1181"/>
        <v>0</v>
      </c>
      <c r="BW535" s="238">
        <f t="shared" si="1182"/>
        <v>0</v>
      </c>
      <c r="BX535" s="238">
        <f t="shared" si="1183"/>
        <v>0</v>
      </c>
      <c r="BY535" s="238">
        <f t="shared" si="1184"/>
        <v>0</v>
      </c>
      <c r="BZ535" s="238">
        <f t="shared" si="1185"/>
        <v>0</v>
      </c>
      <c r="CA535" s="238">
        <f t="shared" si="1186"/>
        <v>0</v>
      </c>
      <c r="CB535" s="238">
        <f t="shared" si="1187"/>
        <v>0</v>
      </c>
      <c r="CC535" s="238">
        <f t="shared" si="1188"/>
        <v>0</v>
      </c>
      <c r="CD535" s="238">
        <f t="shared" si="1189"/>
        <v>0</v>
      </c>
      <c r="CE535" s="238">
        <f t="shared" si="1190"/>
        <v>0</v>
      </c>
      <c r="CF535" s="238">
        <f t="shared" si="1191"/>
        <v>0</v>
      </c>
      <c r="CG535" s="238">
        <f t="shared" si="1192"/>
        <v>0</v>
      </c>
      <c r="CH535" s="238">
        <f t="shared" si="1193"/>
        <v>0</v>
      </c>
      <c r="CI535" s="238">
        <f t="shared" si="1194"/>
        <v>0</v>
      </c>
      <c r="CJ535" s="238">
        <f t="shared" si="1195"/>
        <v>0</v>
      </c>
      <c r="CK535" s="238">
        <f t="shared" si="1196"/>
        <v>0</v>
      </c>
      <c r="CL535" s="238">
        <f t="shared" si="1197"/>
        <v>0</v>
      </c>
      <c r="CM535" s="238">
        <f t="shared" si="1198"/>
        <v>0</v>
      </c>
      <c r="CN535" s="238">
        <f t="shared" si="1199"/>
        <v>0</v>
      </c>
      <c r="CO535" s="238">
        <f t="shared" si="1200"/>
        <v>0</v>
      </c>
      <c r="CP535" s="238">
        <f t="shared" si="1201"/>
        <v>0</v>
      </c>
      <c r="CQ535" s="238">
        <f t="shared" si="1202"/>
        <v>0</v>
      </c>
      <c r="CR535" s="238">
        <f t="shared" si="1203"/>
        <v>0</v>
      </c>
      <c r="CS535" s="238">
        <f t="shared" si="1204"/>
        <v>0</v>
      </c>
      <c r="CT535" s="238">
        <f t="shared" si="1205"/>
        <v>0</v>
      </c>
      <c r="CU535" s="238">
        <f t="shared" si="1206"/>
        <v>0</v>
      </c>
      <c r="CV535" s="238">
        <f t="shared" si="1207"/>
        <v>0</v>
      </c>
      <c r="CW535" s="238">
        <f t="shared" si="1208"/>
        <v>0</v>
      </c>
      <c r="CX535" s="238">
        <f t="shared" si="1209"/>
        <v>0</v>
      </c>
      <c r="CY535" s="238">
        <f t="shared" si="1210"/>
        <v>0</v>
      </c>
      <c r="CZ535" s="238">
        <f t="shared" si="1211"/>
        <v>0</v>
      </c>
      <c r="DA535" s="238">
        <f t="shared" si="1212"/>
        <v>0</v>
      </c>
      <c r="DB535" s="238">
        <f t="shared" si="1213"/>
        <v>0</v>
      </c>
      <c r="DC535" s="238">
        <f t="shared" si="1214"/>
        <v>0</v>
      </c>
      <c r="DD535" s="238">
        <f t="shared" si="1215"/>
        <v>0</v>
      </c>
      <c r="DE535" s="238">
        <f t="shared" si="1216"/>
        <v>0</v>
      </c>
      <c r="DF535" s="238">
        <f t="shared" si="1217"/>
        <v>0</v>
      </c>
      <c r="DG535" s="238">
        <f t="shared" si="1218"/>
        <v>0</v>
      </c>
      <c r="DH535" s="238">
        <f t="shared" si="1219"/>
        <v>0</v>
      </c>
      <c r="DI535" s="238">
        <f t="shared" si="1220"/>
        <v>0</v>
      </c>
      <c r="DJ535" s="238">
        <f t="shared" si="1221"/>
        <v>0</v>
      </c>
      <c r="DK535" s="238">
        <f t="shared" si="1222"/>
        <v>0</v>
      </c>
      <c r="DL535" s="238">
        <f t="shared" si="1223"/>
        <v>0</v>
      </c>
      <c r="DM535" s="238">
        <f t="shared" si="1224"/>
        <v>0</v>
      </c>
      <c r="DN535" s="238">
        <f t="shared" si="1225"/>
        <v>0</v>
      </c>
      <c r="DO535" s="238">
        <f t="shared" si="1226"/>
        <v>0</v>
      </c>
      <c r="DP535" s="238">
        <f t="shared" si="1227"/>
        <v>0</v>
      </c>
      <c r="DQ535" s="238">
        <f t="shared" si="1228"/>
        <v>0</v>
      </c>
      <c r="DR535" s="238">
        <f t="shared" si="1229"/>
        <v>0</v>
      </c>
      <c r="DS535" s="238">
        <f t="shared" si="1230"/>
        <v>0</v>
      </c>
      <c r="DT535" s="238">
        <f t="shared" si="1231"/>
        <v>0</v>
      </c>
      <c r="DU535" s="238">
        <f t="shared" si="1232"/>
        <v>0</v>
      </c>
      <c r="DV535" s="238">
        <f t="shared" si="1233"/>
        <v>0</v>
      </c>
      <c r="DW535" s="238">
        <f t="shared" si="1234"/>
        <v>0</v>
      </c>
      <c r="DX535" s="238">
        <f t="shared" si="1235"/>
        <v>0</v>
      </c>
      <c r="DY535" s="238">
        <f t="shared" si="1236"/>
        <v>0</v>
      </c>
      <c r="DZ535" s="238">
        <f t="shared" si="1237"/>
        <v>0</v>
      </c>
      <c r="EA535" s="238">
        <f t="shared" si="1238"/>
        <v>0</v>
      </c>
      <c r="EB535" s="238">
        <f t="shared" si="1239"/>
        <v>0</v>
      </c>
      <c r="EC535" s="238">
        <f t="shared" si="1240"/>
        <v>0</v>
      </c>
      <c r="ED535" s="238">
        <f t="shared" si="1241"/>
        <v>0</v>
      </c>
      <c r="EE535" s="238">
        <f t="shared" si="1242"/>
        <v>0</v>
      </c>
      <c r="EF535" s="238">
        <f t="shared" si="1243"/>
        <v>0</v>
      </c>
      <c r="EG535" s="238">
        <f t="shared" si="1244"/>
        <v>0</v>
      </c>
      <c r="EH535" s="238">
        <f t="shared" si="1245"/>
        <v>0</v>
      </c>
      <c r="EI535" s="238">
        <f t="shared" si="1246"/>
        <v>0</v>
      </c>
      <c r="EJ535" s="238">
        <f t="shared" si="1247"/>
        <v>0</v>
      </c>
      <c r="EK535" s="238">
        <f t="shared" si="1248"/>
        <v>0</v>
      </c>
      <c r="EL535" s="238">
        <f t="shared" si="1249"/>
        <v>0</v>
      </c>
      <c r="EM535" s="238">
        <f t="shared" si="1250"/>
        <v>0</v>
      </c>
      <c r="EN535" s="238">
        <f t="shared" si="1251"/>
        <v>0</v>
      </c>
      <c r="EO535" s="238">
        <f t="shared" si="1252"/>
        <v>0</v>
      </c>
      <c r="EP535" s="238">
        <f t="shared" si="1253"/>
        <v>0</v>
      </c>
      <c r="EQ535" s="238">
        <f t="shared" si="1254"/>
        <v>0</v>
      </c>
      <c r="ER535" s="238">
        <f t="shared" si="1255"/>
        <v>0</v>
      </c>
      <c r="ES535" s="238">
        <f t="shared" si="1256"/>
        <v>0</v>
      </c>
      <c r="ET535" s="238">
        <f t="shared" si="1257"/>
        <v>0</v>
      </c>
      <c r="EU535" s="238">
        <f t="shared" si="1258"/>
        <v>0</v>
      </c>
      <c r="EV535" s="238">
        <f t="shared" si="1259"/>
        <v>0</v>
      </c>
      <c r="EW535" s="238">
        <f t="shared" si="1260"/>
        <v>0</v>
      </c>
      <c r="EX535" s="238">
        <f t="shared" si="1261"/>
        <v>0</v>
      </c>
      <c r="EY535" s="238">
        <f t="shared" si="1262"/>
        <v>0</v>
      </c>
      <c r="EZ535" s="238">
        <f t="shared" si="1263"/>
        <v>0</v>
      </c>
      <c r="FA535" s="238">
        <f t="shared" si="1264"/>
        <v>0</v>
      </c>
      <c r="FB535" s="238">
        <f t="shared" si="1265"/>
        <v>0</v>
      </c>
      <c r="FC535" s="238">
        <f t="shared" si="1266"/>
        <v>0</v>
      </c>
      <c r="FD535" s="238">
        <f t="shared" si="1267"/>
        <v>0</v>
      </c>
      <c r="FE535" s="238">
        <f t="shared" si="1268"/>
        <v>0</v>
      </c>
      <c r="FF535" s="238">
        <f t="shared" si="1269"/>
        <v>0</v>
      </c>
      <c r="FG535" s="238">
        <f t="shared" si="1270"/>
        <v>0</v>
      </c>
      <c r="FH535" s="238">
        <f t="shared" si="1271"/>
        <v>0</v>
      </c>
      <c r="FI535" s="238">
        <f t="shared" si="1272"/>
        <v>0</v>
      </c>
      <c r="FJ535" s="238">
        <f t="shared" si="1273"/>
        <v>0</v>
      </c>
      <c r="FK535" s="238">
        <f t="shared" si="1274"/>
        <v>0</v>
      </c>
      <c r="FL535" s="238">
        <f t="shared" si="1275"/>
        <v>0</v>
      </c>
      <c r="FM535" s="238">
        <f t="shared" si="1276"/>
        <v>0</v>
      </c>
      <c r="FN535" s="238">
        <f t="shared" si="1277"/>
        <v>0</v>
      </c>
      <c r="FO535" s="238">
        <f t="shared" si="1278"/>
        <v>0</v>
      </c>
      <c r="FP535" s="238">
        <f t="shared" si="1279"/>
        <v>0</v>
      </c>
      <c r="FQ535" s="238">
        <f t="shared" si="1280"/>
        <v>0</v>
      </c>
      <c r="FR535" s="238">
        <f t="shared" si="1281"/>
        <v>0</v>
      </c>
      <c r="FS535" s="238">
        <f t="shared" si="1282"/>
        <v>0</v>
      </c>
      <c r="FT535" s="238">
        <f t="shared" si="1283"/>
        <v>0</v>
      </c>
      <c r="FU535" s="238">
        <f t="shared" si="1284"/>
        <v>0</v>
      </c>
      <c r="FV535" s="238">
        <f t="shared" si="1285"/>
        <v>0</v>
      </c>
      <c r="FW535" s="238">
        <f t="shared" si="1286"/>
        <v>0</v>
      </c>
      <c r="FX535" s="238">
        <f t="shared" si="1287"/>
        <v>0</v>
      </c>
      <c r="FY535" s="238">
        <f t="shared" si="1288"/>
        <v>0</v>
      </c>
      <c r="FZ535" s="238">
        <f t="shared" si="1289"/>
        <v>0</v>
      </c>
      <c r="GA535" s="238">
        <f t="shared" si="1290"/>
        <v>0</v>
      </c>
      <c r="GB535" s="238">
        <f t="shared" si="1291"/>
        <v>0</v>
      </c>
      <c r="GC535" s="238">
        <f t="shared" si="1292"/>
        <v>0</v>
      </c>
      <c r="GD535" s="238">
        <f t="shared" si="1293"/>
        <v>0</v>
      </c>
      <c r="GE535" s="238">
        <f t="shared" si="1294"/>
        <v>0</v>
      </c>
      <c r="GF535" s="238">
        <f t="shared" si="1295"/>
        <v>0</v>
      </c>
      <c r="GG535" s="238">
        <f t="shared" si="1296"/>
        <v>0</v>
      </c>
      <c r="GH535" s="238">
        <f t="shared" si="1297"/>
        <v>0</v>
      </c>
      <c r="GI535" s="238">
        <f t="shared" si="1298"/>
        <v>0</v>
      </c>
      <c r="GJ535" s="238">
        <f t="shared" si="1299"/>
        <v>0</v>
      </c>
      <c r="GK535" s="238">
        <f t="shared" si="1300"/>
        <v>0</v>
      </c>
      <c r="GL535" s="238">
        <f t="shared" si="1301"/>
        <v>0</v>
      </c>
      <c r="GM535" s="238">
        <f t="shared" si="1302"/>
        <v>0</v>
      </c>
      <c r="GN535" s="238">
        <f t="shared" si="1303"/>
        <v>0</v>
      </c>
      <c r="GO535" s="238">
        <f t="shared" si="1304"/>
        <v>0</v>
      </c>
      <c r="GP535" s="238">
        <f t="shared" si="1305"/>
        <v>0</v>
      </c>
      <c r="GQ535" s="238">
        <f t="shared" si="1306"/>
        <v>0</v>
      </c>
      <c r="GR535" s="238">
        <f t="shared" si="1307"/>
        <v>0</v>
      </c>
      <c r="GS535" s="238">
        <f t="shared" si="1308"/>
        <v>0</v>
      </c>
      <c r="GT535" s="238">
        <f t="shared" si="1309"/>
        <v>0</v>
      </c>
      <c r="GU535" s="238">
        <f t="shared" si="1310"/>
        <v>0</v>
      </c>
      <c r="GV535" s="238">
        <f t="shared" si="1311"/>
        <v>0</v>
      </c>
      <c r="GW535" s="238">
        <f t="shared" si="1312"/>
        <v>0</v>
      </c>
      <c r="GX535" s="238">
        <f t="shared" si="1313"/>
        <v>0</v>
      </c>
      <c r="GY535" s="238">
        <f t="shared" si="1314"/>
        <v>0</v>
      </c>
      <c r="GZ535" s="238">
        <f t="shared" si="1315"/>
        <v>0</v>
      </c>
      <c r="HA535" s="238">
        <f t="shared" si="1316"/>
        <v>0</v>
      </c>
      <c r="HB535" s="238">
        <f t="shared" si="1317"/>
        <v>0</v>
      </c>
      <c r="HC535" s="238">
        <f t="shared" si="1318"/>
        <v>0</v>
      </c>
      <c r="HD535" s="238">
        <f t="shared" si="1319"/>
        <v>0</v>
      </c>
      <c r="HE535" s="238">
        <f t="shared" si="1320"/>
        <v>0</v>
      </c>
      <c r="HF535" s="238">
        <f t="shared" si="1321"/>
        <v>0</v>
      </c>
      <c r="HG535" s="238">
        <f t="shared" si="1322"/>
        <v>0</v>
      </c>
      <c r="HH535" s="238">
        <f t="shared" si="1323"/>
        <v>0</v>
      </c>
      <c r="HI535" s="238">
        <f t="shared" si="1324"/>
        <v>0</v>
      </c>
      <c r="HJ535" s="238">
        <f t="shared" si="1325"/>
        <v>0</v>
      </c>
      <c r="HK535" s="238">
        <f t="shared" si="1326"/>
        <v>0</v>
      </c>
      <c r="HL535" s="238">
        <f t="shared" si="1327"/>
        <v>0</v>
      </c>
      <c r="HM535" s="238">
        <f t="shared" si="1328"/>
        <v>0</v>
      </c>
      <c r="HN535" s="238">
        <f t="shared" si="1329"/>
        <v>0</v>
      </c>
      <c r="HO535" s="238">
        <f t="shared" si="1330"/>
        <v>0</v>
      </c>
      <c r="HP535" s="238">
        <f t="shared" si="1331"/>
        <v>0</v>
      </c>
      <c r="HQ535" s="238">
        <f t="shared" si="1332"/>
        <v>0</v>
      </c>
      <c r="HR535" s="238">
        <f t="shared" si="1333"/>
        <v>0</v>
      </c>
      <c r="HS535" s="238">
        <f t="shared" si="1334"/>
        <v>0</v>
      </c>
      <c r="HT535" s="238">
        <f t="shared" si="1335"/>
        <v>0</v>
      </c>
      <c r="HU535" s="238">
        <f t="shared" si="1336"/>
        <v>0</v>
      </c>
      <c r="HV535" s="238">
        <f t="shared" si="1337"/>
        <v>0</v>
      </c>
      <c r="HW535" s="238">
        <f t="shared" si="1338"/>
        <v>0</v>
      </c>
      <c r="HX535" s="238">
        <f t="shared" si="1339"/>
        <v>0</v>
      </c>
      <c r="HY535" s="238">
        <f t="shared" si="1340"/>
        <v>0</v>
      </c>
      <c r="HZ535" s="238">
        <f t="shared" si="1341"/>
        <v>0</v>
      </c>
      <c r="IA535" s="238">
        <f t="shared" si="1342"/>
        <v>0</v>
      </c>
      <c r="IB535" s="238">
        <f t="shared" si="1343"/>
        <v>0</v>
      </c>
      <c r="IC535" s="238">
        <f t="shared" si="1344"/>
        <v>0</v>
      </c>
      <c r="ID535" s="238">
        <f t="shared" si="1345"/>
        <v>0</v>
      </c>
      <c r="IE535" s="238">
        <f t="shared" si="1346"/>
        <v>0</v>
      </c>
      <c r="IF535" s="238">
        <f t="shared" si="1347"/>
        <v>0</v>
      </c>
      <c r="IG535" s="238">
        <f t="shared" si="1348"/>
        <v>0</v>
      </c>
      <c r="IH535" s="238">
        <f t="shared" si="1349"/>
        <v>0</v>
      </c>
      <c r="II535" s="238">
        <f t="shared" si="1350"/>
        <v>0</v>
      </c>
      <c r="IJ535" s="238">
        <f t="shared" si="1351"/>
        <v>0</v>
      </c>
      <c r="IK535" s="238">
        <f t="shared" si="1352"/>
        <v>0</v>
      </c>
      <c r="IL535" s="238">
        <f t="shared" si="1353"/>
        <v>0</v>
      </c>
      <c r="IM535" s="238">
        <f t="shared" si="1354"/>
        <v>0</v>
      </c>
      <c r="IN535" s="238">
        <f t="shared" si="1355"/>
        <v>0</v>
      </c>
      <c r="IO535" s="238">
        <f t="shared" si="1356"/>
        <v>0</v>
      </c>
      <c r="IP535" s="238">
        <f t="shared" si="1357"/>
        <v>0</v>
      </c>
      <c r="IQ535" s="238">
        <f t="shared" si="1358"/>
        <v>0</v>
      </c>
      <c r="IR535" s="238">
        <f t="shared" si="1359"/>
        <v>0</v>
      </c>
      <c r="IS535" s="238">
        <f t="shared" si="1360"/>
        <v>0</v>
      </c>
      <c r="IT535" s="238">
        <f t="shared" si="1361"/>
        <v>0</v>
      </c>
      <c r="IU535" s="238">
        <f t="shared" si="1362"/>
        <v>0</v>
      </c>
      <c r="IV535" s="238">
        <f t="shared" si="1363"/>
        <v>0</v>
      </c>
      <c r="IW535" s="238">
        <f t="shared" si="1364"/>
        <v>0</v>
      </c>
      <c r="IX535" s="238">
        <f t="shared" si="1365"/>
        <v>0</v>
      </c>
      <c r="IY535" s="238">
        <f t="shared" si="1366"/>
        <v>0</v>
      </c>
      <c r="IZ535" s="238">
        <f t="shared" si="1367"/>
        <v>0</v>
      </c>
      <c r="JA535" s="238">
        <f t="shared" si="1368"/>
        <v>0</v>
      </c>
      <c r="JB535" s="238">
        <f t="shared" si="1369"/>
        <v>0</v>
      </c>
    </row>
    <row r="536" spans="2:262">
      <c r="B536" s="248">
        <v>175</v>
      </c>
      <c r="C536" s="247">
        <f t="shared" si="1370"/>
        <v>3.4179687500000026E-3</v>
      </c>
      <c r="D536" s="244">
        <f t="shared" ca="1" si="1113"/>
        <v>11.752967271306854</v>
      </c>
      <c r="E536" s="243">
        <f ca="1">FY361</f>
        <v>-0.24703272869314608</v>
      </c>
      <c r="F536" s="242">
        <v>175</v>
      </c>
      <c r="G536" s="238">
        <f t="shared" si="1114"/>
        <v>0</v>
      </c>
      <c r="H536" s="238">
        <f t="shared" si="1115"/>
        <v>0</v>
      </c>
      <c r="I536" s="238">
        <f t="shared" si="1116"/>
        <v>0</v>
      </c>
      <c r="J536" s="238">
        <f t="shared" si="1117"/>
        <v>0</v>
      </c>
      <c r="K536" s="238">
        <f t="shared" si="1118"/>
        <v>0</v>
      </c>
      <c r="L536" s="238">
        <f t="shared" si="1119"/>
        <v>0</v>
      </c>
      <c r="M536" s="238">
        <f t="shared" si="1120"/>
        <v>0</v>
      </c>
      <c r="N536" s="238">
        <f t="shared" si="1121"/>
        <v>0</v>
      </c>
      <c r="O536" s="238">
        <f t="shared" si="1122"/>
        <v>0</v>
      </c>
      <c r="P536" s="238">
        <f t="shared" si="1123"/>
        <v>0</v>
      </c>
      <c r="Q536" s="238">
        <f t="shared" si="1124"/>
        <v>0</v>
      </c>
      <c r="R536" s="238">
        <f t="shared" si="1125"/>
        <v>0</v>
      </c>
      <c r="S536" s="238">
        <f t="shared" si="1126"/>
        <v>0</v>
      </c>
      <c r="T536" s="238">
        <f t="shared" si="1127"/>
        <v>0</v>
      </c>
      <c r="U536" s="239">
        <f t="shared" si="1128"/>
        <v>0</v>
      </c>
      <c r="V536" s="238">
        <f t="shared" si="1129"/>
        <v>0</v>
      </c>
      <c r="W536" s="238">
        <f t="shared" si="1130"/>
        <v>0</v>
      </c>
      <c r="X536" s="238">
        <f t="shared" si="1131"/>
        <v>0</v>
      </c>
      <c r="Y536" s="238">
        <f t="shared" si="1132"/>
        <v>0</v>
      </c>
      <c r="Z536" s="238">
        <f t="shared" si="1133"/>
        <v>0</v>
      </c>
      <c r="AA536" s="238">
        <f t="shared" si="1134"/>
        <v>0</v>
      </c>
      <c r="AB536" s="238">
        <f t="shared" si="1135"/>
        <v>0</v>
      </c>
      <c r="AC536" s="238">
        <f t="shared" si="1136"/>
        <v>0</v>
      </c>
      <c r="AD536" s="238">
        <f t="shared" si="1137"/>
        <v>0</v>
      </c>
      <c r="AE536" s="238">
        <f t="shared" si="1138"/>
        <v>0</v>
      </c>
      <c r="AF536" s="238">
        <f t="shared" si="1139"/>
        <v>0</v>
      </c>
      <c r="AG536" s="238">
        <f t="shared" si="1140"/>
        <v>0</v>
      </c>
      <c r="AH536" s="238">
        <f t="shared" si="1141"/>
        <v>0</v>
      </c>
      <c r="AI536" s="238">
        <f t="shared" si="1142"/>
        <v>0</v>
      </c>
      <c r="AJ536" s="238">
        <f t="shared" si="1143"/>
        <v>0</v>
      </c>
      <c r="AK536" s="238">
        <f t="shared" si="1144"/>
        <v>0</v>
      </c>
      <c r="AL536" s="238">
        <f t="shared" si="1145"/>
        <v>0</v>
      </c>
      <c r="AM536" s="238">
        <f t="shared" si="1146"/>
        <v>0</v>
      </c>
      <c r="AN536" s="238">
        <f t="shared" si="1147"/>
        <v>0</v>
      </c>
      <c r="AO536" s="238">
        <f t="shared" si="1148"/>
        <v>0</v>
      </c>
      <c r="AP536" s="238">
        <f t="shared" si="1149"/>
        <v>0</v>
      </c>
      <c r="AQ536" s="238">
        <f t="shared" si="1150"/>
        <v>0</v>
      </c>
      <c r="AR536" s="238">
        <f t="shared" si="1151"/>
        <v>0</v>
      </c>
      <c r="AS536" s="238">
        <f t="shared" si="1152"/>
        <v>0</v>
      </c>
      <c r="AT536" s="238">
        <f t="shared" si="1153"/>
        <v>0</v>
      </c>
      <c r="AU536" s="238">
        <f t="shared" si="1154"/>
        <v>0</v>
      </c>
      <c r="AV536" s="238">
        <f t="shared" si="1155"/>
        <v>0</v>
      </c>
      <c r="AW536" s="238">
        <f t="shared" si="1156"/>
        <v>0</v>
      </c>
      <c r="AX536" s="238">
        <f t="shared" si="1157"/>
        <v>0</v>
      </c>
      <c r="AY536" s="238">
        <f t="shared" si="1158"/>
        <v>0</v>
      </c>
      <c r="AZ536" s="238">
        <f t="shared" si="1159"/>
        <v>0</v>
      </c>
      <c r="BA536" s="238">
        <f t="shared" si="1160"/>
        <v>0</v>
      </c>
      <c r="BB536" s="238">
        <f t="shared" si="1161"/>
        <v>0</v>
      </c>
      <c r="BC536" s="238">
        <f t="shared" si="1162"/>
        <v>0</v>
      </c>
      <c r="BD536" s="238">
        <f t="shared" si="1163"/>
        <v>0</v>
      </c>
      <c r="BE536" s="238">
        <f t="shared" si="1164"/>
        <v>0</v>
      </c>
      <c r="BF536" s="238">
        <f t="shared" si="1165"/>
        <v>0</v>
      </c>
      <c r="BG536" s="238">
        <f t="shared" si="1166"/>
        <v>0</v>
      </c>
      <c r="BH536" s="238">
        <f t="shared" si="1167"/>
        <v>0</v>
      </c>
      <c r="BI536" s="238">
        <f t="shared" si="1168"/>
        <v>0</v>
      </c>
      <c r="BJ536" s="238">
        <f t="shared" si="1169"/>
        <v>0</v>
      </c>
      <c r="BK536" s="238">
        <f t="shared" si="1170"/>
        <v>0</v>
      </c>
      <c r="BL536" s="238">
        <f t="shared" si="1171"/>
        <v>0</v>
      </c>
      <c r="BM536" s="238">
        <f t="shared" si="1172"/>
        <v>0</v>
      </c>
      <c r="BN536" s="238">
        <f t="shared" si="1173"/>
        <v>0</v>
      </c>
      <c r="BO536" s="238">
        <f t="shared" si="1174"/>
        <v>0</v>
      </c>
      <c r="BP536" s="238">
        <f t="shared" si="1175"/>
        <v>0</v>
      </c>
      <c r="BQ536" s="238">
        <f t="shared" si="1176"/>
        <v>0</v>
      </c>
      <c r="BR536" s="238">
        <f t="shared" si="1177"/>
        <v>0</v>
      </c>
      <c r="BS536" s="238">
        <f t="shared" si="1178"/>
        <v>0</v>
      </c>
      <c r="BT536" s="238">
        <f t="shared" si="1179"/>
        <v>0</v>
      </c>
      <c r="BU536" s="238">
        <f t="shared" si="1180"/>
        <v>0</v>
      </c>
      <c r="BV536" s="238">
        <f t="shared" si="1181"/>
        <v>0</v>
      </c>
      <c r="BW536" s="238">
        <f t="shared" si="1182"/>
        <v>0</v>
      </c>
      <c r="BX536" s="238">
        <f t="shared" si="1183"/>
        <v>0</v>
      </c>
      <c r="BY536" s="238">
        <f t="shared" si="1184"/>
        <v>0</v>
      </c>
      <c r="BZ536" s="238">
        <f t="shared" si="1185"/>
        <v>0</v>
      </c>
      <c r="CA536" s="238">
        <f t="shared" si="1186"/>
        <v>0</v>
      </c>
      <c r="CB536" s="238">
        <f t="shared" si="1187"/>
        <v>0</v>
      </c>
      <c r="CC536" s="238">
        <f t="shared" si="1188"/>
        <v>0</v>
      </c>
      <c r="CD536" s="238">
        <f t="shared" si="1189"/>
        <v>0</v>
      </c>
      <c r="CE536" s="238">
        <f t="shared" si="1190"/>
        <v>0</v>
      </c>
      <c r="CF536" s="238">
        <f t="shared" si="1191"/>
        <v>0</v>
      </c>
      <c r="CG536" s="238">
        <f t="shared" si="1192"/>
        <v>0</v>
      </c>
      <c r="CH536" s="238">
        <f t="shared" si="1193"/>
        <v>0</v>
      </c>
      <c r="CI536" s="238">
        <f t="shared" si="1194"/>
        <v>0</v>
      </c>
      <c r="CJ536" s="238">
        <f t="shared" si="1195"/>
        <v>0</v>
      </c>
      <c r="CK536" s="238">
        <f t="shared" si="1196"/>
        <v>0</v>
      </c>
      <c r="CL536" s="238">
        <f t="shared" si="1197"/>
        <v>0</v>
      </c>
      <c r="CM536" s="238">
        <f t="shared" si="1198"/>
        <v>0</v>
      </c>
      <c r="CN536" s="238">
        <f t="shared" si="1199"/>
        <v>0</v>
      </c>
      <c r="CO536" s="238">
        <f t="shared" si="1200"/>
        <v>0</v>
      </c>
      <c r="CP536" s="238">
        <f t="shared" si="1201"/>
        <v>0</v>
      </c>
      <c r="CQ536" s="238">
        <f t="shared" si="1202"/>
        <v>0</v>
      </c>
      <c r="CR536" s="238">
        <f t="shared" si="1203"/>
        <v>0</v>
      </c>
      <c r="CS536" s="238">
        <f t="shared" si="1204"/>
        <v>0</v>
      </c>
      <c r="CT536" s="238">
        <f t="shared" si="1205"/>
        <v>0</v>
      </c>
      <c r="CU536" s="238">
        <f t="shared" si="1206"/>
        <v>0</v>
      </c>
      <c r="CV536" s="238">
        <f t="shared" si="1207"/>
        <v>0</v>
      </c>
      <c r="CW536" s="238">
        <f t="shared" si="1208"/>
        <v>0</v>
      </c>
      <c r="CX536" s="238">
        <f t="shared" si="1209"/>
        <v>0</v>
      </c>
      <c r="CY536" s="238">
        <f t="shared" si="1210"/>
        <v>0</v>
      </c>
      <c r="CZ536" s="238">
        <f t="shared" si="1211"/>
        <v>0</v>
      </c>
      <c r="DA536" s="238">
        <f t="shared" si="1212"/>
        <v>0</v>
      </c>
      <c r="DB536" s="238">
        <f t="shared" si="1213"/>
        <v>0</v>
      </c>
      <c r="DC536" s="238">
        <f t="shared" si="1214"/>
        <v>0</v>
      </c>
      <c r="DD536" s="238">
        <f t="shared" si="1215"/>
        <v>0</v>
      </c>
      <c r="DE536" s="238">
        <f t="shared" si="1216"/>
        <v>0</v>
      </c>
      <c r="DF536" s="238">
        <f t="shared" si="1217"/>
        <v>0</v>
      </c>
      <c r="DG536" s="238">
        <f t="shared" si="1218"/>
        <v>0</v>
      </c>
      <c r="DH536" s="238">
        <f t="shared" si="1219"/>
        <v>0</v>
      </c>
      <c r="DI536" s="238">
        <f t="shared" si="1220"/>
        <v>0</v>
      </c>
      <c r="DJ536" s="238">
        <f t="shared" si="1221"/>
        <v>0</v>
      </c>
      <c r="DK536" s="238">
        <f t="shared" si="1222"/>
        <v>0</v>
      </c>
      <c r="DL536" s="238">
        <f t="shared" si="1223"/>
        <v>0</v>
      </c>
      <c r="DM536" s="238">
        <f t="shared" si="1224"/>
        <v>0</v>
      </c>
      <c r="DN536" s="238">
        <f t="shared" si="1225"/>
        <v>0</v>
      </c>
      <c r="DO536" s="238">
        <f t="shared" si="1226"/>
        <v>0</v>
      </c>
      <c r="DP536" s="238">
        <f t="shared" si="1227"/>
        <v>0</v>
      </c>
      <c r="DQ536" s="238">
        <f t="shared" si="1228"/>
        <v>0</v>
      </c>
      <c r="DR536" s="238">
        <f t="shared" si="1229"/>
        <v>0</v>
      </c>
      <c r="DS536" s="238">
        <f t="shared" si="1230"/>
        <v>0</v>
      </c>
      <c r="DT536" s="238">
        <f t="shared" si="1231"/>
        <v>0</v>
      </c>
      <c r="DU536" s="238">
        <f t="shared" si="1232"/>
        <v>0</v>
      </c>
      <c r="DV536" s="238">
        <f t="shared" si="1233"/>
        <v>0</v>
      </c>
      <c r="DW536" s="238">
        <f t="shared" si="1234"/>
        <v>0</v>
      </c>
      <c r="DX536" s="238">
        <f t="shared" si="1235"/>
        <v>0</v>
      </c>
      <c r="DY536" s="238">
        <f t="shared" si="1236"/>
        <v>0</v>
      </c>
      <c r="DZ536" s="238">
        <f t="shared" si="1237"/>
        <v>0</v>
      </c>
      <c r="EA536" s="238">
        <f t="shared" si="1238"/>
        <v>0</v>
      </c>
      <c r="EB536" s="238">
        <f t="shared" si="1239"/>
        <v>0</v>
      </c>
      <c r="EC536" s="238">
        <f t="shared" si="1240"/>
        <v>0</v>
      </c>
      <c r="ED536" s="238">
        <f t="shared" si="1241"/>
        <v>0</v>
      </c>
      <c r="EE536" s="238">
        <f t="shared" si="1242"/>
        <v>0</v>
      </c>
      <c r="EF536" s="238">
        <f t="shared" si="1243"/>
        <v>0</v>
      </c>
      <c r="EG536" s="238">
        <f t="shared" si="1244"/>
        <v>0</v>
      </c>
      <c r="EH536" s="238">
        <f t="shared" si="1245"/>
        <v>0</v>
      </c>
      <c r="EI536" s="238">
        <f t="shared" si="1246"/>
        <v>0</v>
      </c>
      <c r="EJ536" s="238">
        <f t="shared" si="1247"/>
        <v>0</v>
      </c>
      <c r="EK536" s="238">
        <f t="shared" si="1248"/>
        <v>0</v>
      </c>
      <c r="EL536" s="238">
        <f t="shared" si="1249"/>
        <v>0</v>
      </c>
      <c r="EM536" s="238">
        <f t="shared" si="1250"/>
        <v>0</v>
      </c>
      <c r="EN536" s="238">
        <f t="shared" si="1251"/>
        <v>0</v>
      </c>
      <c r="EO536" s="238">
        <f t="shared" si="1252"/>
        <v>0</v>
      </c>
      <c r="EP536" s="238">
        <f t="shared" si="1253"/>
        <v>0</v>
      </c>
      <c r="EQ536" s="238">
        <f t="shared" si="1254"/>
        <v>0</v>
      </c>
      <c r="ER536" s="238">
        <f t="shared" si="1255"/>
        <v>0</v>
      </c>
      <c r="ES536" s="238">
        <f t="shared" si="1256"/>
        <v>0</v>
      </c>
      <c r="ET536" s="238">
        <f t="shared" si="1257"/>
        <v>0</v>
      </c>
      <c r="EU536" s="238">
        <f t="shared" si="1258"/>
        <v>0</v>
      </c>
      <c r="EV536" s="238">
        <f t="shared" si="1259"/>
        <v>0</v>
      </c>
      <c r="EW536" s="238">
        <f t="shared" si="1260"/>
        <v>0</v>
      </c>
      <c r="EX536" s="238">
        <f t="shared" si="1261"/>
        <v>0</v>
      </c>
      <c r="EY536" s="238">
        <f t="shared" si="1262"/>
        <v>0</v>
      </c>
      <c r="EZ536" s="238">
        <f t="shared" si="1263"/>
        <v>0</v>
      </c>
      <c r="FA536" s="238">
        <f t="shared" si="1264"/>
        <v>0</v>
      </c>
      <c r="FB536" s="238">
        <f t="shared" si="1265"/>
        <v>0</v>
      </c>
      <c r="FC536" s="238">
        <f t="shared" si="1266"/>
        <v>0</v>
      </c>
      <c r="FD536" s="238">
        <f t="shared" si="1267"/>
        <v>0</v>
      </c>
      <c r="FE536" s="238">
        <f t="shared" si="1268"/>
        <v>0</v>
      </c>
      <c r="FF536" s="238">
        <f t="shared" si="1269"/>
        <v>0</v>
      </c>
      <c r="FG536" s="238">
        <f t="shared" si="1270"/>
        <v>0</v>
      </c>
      <c r="FH536" s="238">
        <f t="shared" si="1271"/>
        <v>0</v>
      </c>
      <c r="FI536" s="238">
        <f t="shared" si="1272"/>
        <v>0</v>
      </c>
      <c r="FJ536" s="238">
        <f t="shared" si="1273"/>
        <v>0</v>
      </c>
      <c r="FK536" s="238">
        <f t="shared" si="1274"/>
        <v>0</v>
      </c>
      <c r="FL536" s="238">
        <f t="shared" si="1275"/>
        <v>0</v>
      </c>
      <c r="FM536" s="238">
        <f t="shared" si="1276"/>
        <v>0</v>
      </c>
      <c r="FN536" s="238">
        <f t="shared" si="1277"/>
        <v>0</v>
      </c>
      <c r="FO536" s="238">
        <f t="shared" si="1278"/>
        <v>0</v>
      </c>
      <c r="FP536" s="238">
        <f t="shared" si="1279"/>
        <v>0</v>
      </c>
      <c r="FQ536" s="238">
        <f t="shared" si="1280"/>
        <v>0</v>
      </c>
      <c r="FR536" s="238">
        <f t="shared" si="1281"/>
        <v>0</v>
      </c>
      <c r="FS536" s="238">
        <f t="shared" si="1282"/>
        <v>0</v>
      </c>
      <c r="FT536" s="238">
        <f t="shared" si="1283"/>
        <v>0</v>
      </c>
      <c r="FU536" s="238">
        <f t="shared" si="1284"/>
        <v>0</v>
      </c>
      <c r="FV536" s="238">
        <f t="shared" si="1285"/>
        <v>0</v>
      </c>
      <c r="FW536" s="238">
        <f t="shared" si="1286"/>
        <v>0</v>
      </c>
      <c r="FX536" s="238">
        <f t="shared" si="1287"/>
        <v>0</v>
      </c>
      <c r="FY536" s="238">
        <f t="shared" si="1288"/>
        <v>0</v>
      </c>
      <c r="FZ536" s="238">
        <f t="shared" si="1289"/>
        <v>0</v>
      </c>
      <c r="GA536" s="238">
        <f t="shared" si="1290"/>
        <v>0</v>
      </c>
      <c r="GB536" s="238">
        <f t="shared" si="1291"/>
        <v>0</v>
      </c>
      <c r="GC536" s="238">
        <f t="shared" si="1292"/>
        <v>0</v>
      </c>
      <c r="GD536" s="238">
        <f t="shared" si="1293"/>
        <v>0</v>
      </c>
      <c r="GE536" s="238">
        <f t="shared" si="1294"/>
        <v>0</v>
      </c>
      <c r="GF536" s="238">
        <f t="shared" si="1295"/>
        <v>0</v>
      </c>
      <c r="GG536" s="238">
        <f t="shared" si="1296"/>
        <v>0</v>
      </c>
      <c r="GH536" s="238">
        <f t="shared" si="1297"/>
        <v>0</v>
      </c>
      <c r="GI536" s="238">
        <f t="shared" si="1298"/>
        <v>0</v>
      </c>
      <c r="GJ536" s="238">
        <f t="shared" si="1299"/>
        <v>0</v>
      </c>
      <c r="GK536" s="238">
        <f t="shared" si="1300"/>
        <v>0</v>
      </c>
      <c r="GL536" s="238">
        <f t="shared" si="1301"/>
        <v>0</v>
      </c>
      <c r="GM536" s="238">
        <f t="shared" si="1302"/>
        <v>0</v>
      </c>
      <c r="GN536" s="238">
        <f t="shared" si="1303"/>
        <v>0</v>
      </c>
      <c r="GO536" s="238">
        <f t="shared" si="1304"/>
        <v>0</v>
      </c>
      <c r="GP536" s="238">
        <f t="shared" si="1305"/>
        <v>0</v>
      </c>
      <c r="GQ536" s="238">
        <f t="shared" si="1306"/>
        <v>0</v>
      </c>
      <c r="GR536" s="238">
        <f t="shared" si="1307"/>
        <v>0</v>
      </c>
      <c r="GS536" s="238">
        <f t="shared" si="1308"/>
        <v>0</v>
      </c>
      <c r="GT536" s="238">
        <f t="shared" si="1309"/>
        <v>0</v>
      </c>
      <c r="GU536" s="238">
        <f t="shared" si="1310"/>
        <v>0</v>
      </c>
      <c r="GV536" s="238">
        <f t="shared" si="1311"/>
        <v>0</v>
      </c>
      <c r="GW536" s="238">
        <f t="shared" si="1312"/>
        <v>0</v>
      </c>
      <c r="GX536" s="238">
        <f t="shared" si="1313"/>
        <v>0</v>
      </c>
      <c r="GY536" s="238">
        <f t="shared" si="1314"/>
        <v>0</v>
      </c>
      <c r="GZ536" s="238">
        <f t="shared" si="1315"/>
        <v>0</v>
      </c>
      <c r="HA536" s="238">
        <f t="shared" si="1316"/>
        <v>0</v>
      </c>
      <c r="HB536" s="238">
        <f t="shared" si="1317"/>
        <v>0</v>
      </c>
      <c r="HC536" s="238">
        <f t="shared" si="1318"/>
        <v>0</v>
      </c>
      <c r="HD536" s="238">
        <f t="shared" si="1319"/>
        <v>0</v>
      </c>
      <c r="HE536" s="238">
        <f t="shared" si="1320"/>
        <v>0</v>
      </c>
      <c r="HF536" s="238">
        <f t="shared" si="1321"/>
        <v>0</v>
      </c>
      <c r="HG536" s="238">
        <f t="shared" si="1322"/>
        <v>0</v>
      </c>
      <c r="HH536" s="238">
        <f t="shared" si="1323"/>
        <v>0</v>
      </c>
      <c r="HI536" s="238">
        <f t="shared" si="1324"/>
        <v>0</v>
      </c>
      <c r="HJ536" s="238">
        <f t="shared" si="1325"/>
        <v>0</v>
      </c>
      <c r="HK536" s="238">
        <f t="shared" si="1326"/>
        <v>0</v>
      </c>
      <c r="HL536" s="238">
        <f t="shared" si="1327"/>
        <v>0</v>
      </c>
      <c r="HM536" s="238">
        <f t="shared" si="1328"/>
        <v>0</v>
      </c>
      <c r="HN536" s="238">
        <f t="shared" si="1329"/>
        <v>0</v>
      </c>
      <c r="HO536" s="238">
        <f t="shared" si="1330"/>
        <v>0</v>
      </c>
      <c r="HP536" s="238">
        <f t="shared" si="1331"/>
        <v>0</v>
      </c>
      <c r="HQ536" s="238">
        <f t="shared" si="1332"/>
        <v>0</v>
      </c>
      <c r="HR536" s="238">
        <f t="shared" si="1333"/>
        <v>0</v>
      </c>
      <c r="HS536" s="238">
        <f t="shared" si="1334"/>
        <v>0</v>
      </c>
      <c r="HT536" s="238">
        <f t="shared" si="1335"/>
        <v>0</v>
      </c>
      <c r="HU536" s="238">
        <f t="shared" si="1336"/>
        <v>0</v>
      </c>
      <c r="HV536" s="238">
        <f t="shared" si="1337"/>
        <v>0</v>
      </c>
      <c r="HW536" s="238">
        <f t="shared" si="1338"/>
        <v>0</v>
      </c>
      <c r="HX536" s="238">
        <f t="shared" si="1339"/>
        <v>0</v>
      </c>
      <c r="HY536" s="238">
        <f t="shared" si="1340"/>
        <v>0</v>
      </c>
      <c r="HZ536" s="238">
        <f t="shared" si="1341"/>
        <v>0</v>
      </c>
      <c r="IA536" s="238">
        <f t="shared" si="1342"/>
        <v>0</v>
      </c>
      <c r="IB536" s="238">
        <f t="shared" si="1343"/>
        <v>0</v>
      </c>
      <c r="IC536" s="238">
        <f t="shared" si="1344"/>
        <v>0</v>
      </c>
      <c r="ID536" s="238">
        <f t="shared" si="1345"/>
        <v>0</v>
      </c>
      <c r="IE536" s="238">
        <f t="shared" si="1346"/>
        <v>0</v>
      </c>
      <c r="IF536" s="238">
        <f t="shared" si="1347"/>
        <v>0</v>
      </c>
      <c r="IG536" s="238">
        <f t="shared" si="1348"/>
        <v>0</v>
      </c>
      <c r="IH536" s="238">
        <f t="shared" si="1349"/>
        <v>0</v>
      </c>
      <c r="II536" s="238">
        <f t="shared" si="1350"/>
        <v>0</v>
      </c>
      <c r="IJ536" s="238">
        <f t="shared" si="1351"/>
        <v>0</v>
      </c>
      <c r="IK536" s="238">
        <f t="shared" si="1352"/>
        <v>0</v>
      </c>
      <c r="IL536" s="238">
        <f t="shared" si="1353"/>
        <v>0</v>
      </c>
      <c r="IM536" s="238">
        <f t="shared" si="1354"/>
        <v>0</v>
      </c>
      <c r="IN536" s="238">
        <f t="shared" si="1355"/>
        <v>0</v>
      </c>
      <c r="IO536" s="238">
        <f t="shared" si="1356"/>
        <v>0</v>
      </c>
      <c r="IP536" s="238">
        <f t="shared" si="1357"/>
        <v>0</v>
      </c>
      <c r="IQ536" s="238">
        <f t="shared" si="1358"/>
        <v>0</v>
      </c>
      <c r="IR536" s="238">
        <f t="shared" si="1359"/>
        <v>0</v>
      </c>
      <c r="IS536" s="238">
        <f t="shared" si="1360"/>
        <v>0</v>
      </c>
      <c r="IT536" s="238">
        <f t="shared" si="1361"/>
        <v>0</v>
      </c>
      <c r="IU536" s="238">
        <f t="shared" si="1362"/>
        <v>0</v>
      </c>
      <c r="IV536" s="238">
        <f t="shared" si="1363"/>
        <v>0</v>
      </c>
      <c r="IW536" s="238">
        <f t="shared" si="1364"/>
        <v>0</v>
      </c>
      <c r="IX536" s="238">
        <f t="shared" si="1365"/>
        <v>0</v>
      </c>
      <c r="IY536" s="238">
        <f t="shared" si="1366"/>
        <v>0</v>
      </c>
      <c r="IZ536" s="238">
        <f t="shared" si="1367"/>
        <v>0</v>
      </c>
      <c r="JA536" s="238">
        <f t="shared" si="1368"/>
        <v>0</v>
      </c>
      <c r="JB536" s="238">
        <f t="shared" si="1369"/>
        <v>0</v>
      </c>
    </row>
    <row r="537" spans="2:262">
      <c r="B537" s="248">
        <v>176</v>
      </c>
      <c r="C537" s="247">
        <f t="shared" si="1370"/>
        <v>3.4375000000000026E-3</v>
      </c>
      <c r="D537" s="244">
        <f t="shared" ca="1" si="1113"/>
        <v>11.753449502337705</v>
      </c>
      <c r="E537" s="243">
        <f ca="1">FZ361</f>
        <v>-0.24655049766229539</v>
      </c>
      <c r="F537" s="242">
        <v>176</v>
      </c>
      <c r="G537" s="238">
        <f t="shared" si="1114"/>
        <v>0</v>
      </c>
      <c r="H537" s="238">
        <f t="shared" si="1115"/>
        <v>0</v>
      </c>
      <c r="I537" s="238">
        <f t="shared" si="1116"/>
        <v>0</v>
      </c>
      <c r="J537" s="238">
        <f t="shared" si="1117"/>
        <v>0</v>
      </c>
      <c r="K537" s="238">
        <f t="shared" si="1118"/>
        <v>0</v>
      </c>
      <c r="L537" s="238">
        <f t="shared" si="1119"/>
        <v>0</v>
      </c>
      <c r="M537" s="238">
        <f t="shared" si="1120"/>
        <v>0</v>
      </c>
      <c r="N537" s="238">
        <f t="shared" si="1121"/>
        <v>0</v>
      </c>
      <c r="O537" s="238">
        <f t="shared" si="1122"/>
        <v>0</v>
      </c>
      <c r="P537" s="238">
        <f t="shared" si="1123"/>
        <v>0</v>
      </c>
      <c r="Q537" s="238">
        <f t="shared" si="1124"/>
        <v>0</v>
      </c>
      <c r="R537" s="238">
        <f t="shared" si="1125"/>
        <v>0</v>
      </c>
      <c r="S537" s="238">
        <f t="shared" si="1126"/>
        <v>0</v>
      </c>
      <c r="T537" s="238">
        <f t="shared" si="1127"/>
        <v>0</v>
      </c>
      <c r="U537" s="239">
        <f t="shared" si="1128"/>
        <v>0</v>
      </c>
      <c r="V537" s="238">
        <f t="shared" si="1129"/>
        <v>0</v>
      </c>
      <c r="W537" s="238">
        <f t="shared" si="1130"/>
        <v>0</v>
      </c>
      <c r="X537" s="238">
        <f t="shared" si="1131"/>
        <v>0</v>
      </c>
      <c r="Y537" s="238">
        <f t="shared" si="1132"/>
        <v>0</v>
      </c>
      <c r="Z537" s="238">
        <f t="shared" si="1133"/>
        <v>0</v>
      </c>
      <c r="AA537" s="238">
        <f t="shared" si="1134"/>
        <v>0</v>
      </c>
      <c r="AB537" s="238">
        <f t="shared" si="1135"/>
        <v>0</v>
      </c>
      <c r="AC537" s="238">
        <f t="shared" si="1136"/>
        <v>0</v>
      </c>
      <c r="AD537" s="238">
        <f t="shared" si="1137"/>
        <v>0</v>
      </c>
      <c r="AE537" s="238">
        <f t="shared" si="1138"/>
        <v>0</v>
      </c>
      <c r="AF537" s="238">
        <f t="shared" si="1139"/>
        <v>0</v>
      </c>
      <c r="AG537" s="238">
        <f t="shared" si="1140"/>
        <v>0</v>
      </c>
      <c r="AH537" s="238">
        <f t="shared" si="1141"/>
        <v>0</v>
      </c>
      <c r="AI537" s="238">
        <f t="shared" si="1142"/>
        <v>0</v>
      </c>
      <c r="AJ537" s="238">
        <f t="shared" si="1143"/>
        <v>0</v>
      </c>
      <c r="AK537" s="238">
        <f t="shared" si="1144"/>
        <v>0</v>
      </c>
      <c r="AL537" s="238">
        <f t="shared" si="1145"/>
        <v>0</v>
      </c>
      <c r="AM537" s="238">
        <f t="shared" si="1146"/>
        <v>0</v>
      </c>
      <c r="AN537" s="238">
        <f t="shared" si="1147"/>
        <v>0</v>
      </c>
      <c r="AO537" s="238">
        <f t="shared" si="1148"/>
        <v>0</v>
      </c>
      <c r="AP537" s="238">
        <f t="shared" si="1149"/>
        <v>0</v>
      </c>
      <c r="AQ537" s="238">
        <f t="shared" si="1150"/>
        <v>0</v>
      </c>
      <c r="AR537" s="238">
        <f t="shared" si="1151"/>
        <v>0</v>
      </c>
      <c r="AS537" s="238">
        <f t="shared" si="1152"/>
        <v>0</v>
      </c>
      <c r="AT537" s="238">
        <f t="shared" si="1153"/>
        <v>0</v>
      </c>
      <c r="AU537" s="238">
        <f t="shared" si="1154"/>
        <v>0</v>
      </c>
      <c r="AV537" s="238">
        <f t="shared" si="1155"/>
        <v>0</v>
      </c>
      <c r="AW537" s="238">
        <f t="shared" si="1156"/>
        <v>0</v>
      </c>
      <c r="AX537" s="238">
        <f t="shared" si="1157"/>
        <v>0</v>
      </c>
      <c r="AY537" s="238">
        <f t="shared" si="1158"/>
        <v>0</v>
      </c>
      <c r="AZ537" s="238">
        <f t="shared" si="1159"/>
        <v>0</v>
      </c>
      <c r="BA537" s="238">
        <f t="shared" si="1160"/>
        <v>0</v>
      </c>
      <c r="BB537" s="238">
        <f t="shared" si="1161"/>
        <v>0</v>
      </c>
      <c r="BC537" s="238">
        <f t="shared" si="1162"/>
        <v>0</v>
      </c>
      <c r="BD537" s="238">
        <f t="shared" si="1163"/>
        <v>0</v>
      </c>
      <c r="BE537" s="238">
        <f t="shared" si="1164"/>
        <v>0</v>
      </c>
      <c r="BF537" s="238">
        <f t="shared" si="1165"/>
        <v>0</v>
      </c>
      <c r="BG537" s="238">
        <f t="shared" si="1166"/>
        <v>0</v>
      </c>
      <c r="BH537" s="238">
        <f t="shared" si="1167"/>
        <v>0</v>
      </c>
      <c r="BI537" s="238">
        <f t="shared" si="1168"/>
        <v>0</v>
      </c>
      <c r="BJ537" s="238">
        <f t="shared" si="1169"/>
        <v>0</v>
      </c>
      <c r="BK537" s="238">
        <f t="shared" si="1170"/>
        <v>0</v>
      </c>
      <c r="BL537" s="238">
        <f t="shared" si="1171"/>
        <v>0</v>
      </c>
      <c r="BM537" s="238">
        <f t="shared" si="1172"/>
        <v>0</v>
      </c>
      <c r="BN537" s="238">
        <f t="shared" si="1173"/>
        <v>0</v>
      </c>
      <c r="BO537" s="238">
        <f t="shared" si="1174"/>
        <v>0</v>
      </c>
      <c r="BP537" s="238">
        <f t="shared" si="1175"/>
        <v>0</v>
      </c>
      <c r="BQ537" s="238">
        <f t="shared" si="1176"/>
        <v>0</v>
      </c>
      <c r="BR537" s="238">
        <f t="shared" si="1177"/>
        <v>0</v>
      </c>
      <c r="BS537" s="238">
        <f t="shared" si="1178"/>
        <v>0</v>
      </c>
      <c r="BT537" s="238">
        <f t="shared" si="1179"/>
        <v>0</v>
      </c>
      <c r="BU537" s="238">
        <f t="shared" si="1180"/>
        <v>0</v>
      </c>
      <c r="BV537" s="238">
        <f t="shared" si="1181"/>
        <v>0</v>
      </c>
      <c r="BW537" s="238">
        <f t="shared" si="1182"/>
        <v>0</v>
      </c>
      <c r="BX537" s="238">
        <f t="shared" si="1183"/>
        <v>0</v>
      </c>
      <c r="BY537" s="238">
        <f t="shared" si="1184"/>
        <v>0</v>
      </c>
      <c r="BZ537" s="238">
        <f t="shared" si="1185"/>
        <v>0</v>
      </c>
      <c r="CA537" s="238">
        <f t="shared" si="1186"/>
        <v>0</v>
      </c>
      <c r="CB537" s="238">
        <f t="shared" si="1187"/>
        <v>0</v>
      </c>
      <c r="CC537" s="238">
        <f t="shared" si="1188"/>
        <v>0</v>
      </c>
      <c r="CD537" s="238">
        <f t="shared" si="1189"/>
        <v>0</v>
      </c>
      <c r="CE537" s="238">
        <f t="shared" si="1190"/>
        <v>0</v>
      </c>
      <c r="CF537" s="238">
        <f t="shared" si="1191"/>
        <v>0</v>
      </c>
      <c r="CG537" s="238">
        <f t="shared" si="1192"/>
        <v>0</v>
      </c>
      <c r="CH537" s="238">
        <f t="shared" si="1193"/>
        <v>0</v>
      </c>
      <c r="CI537" s="238">
        <f t="shared" si="1194"/>
        <v>0</v>
      </c>
      <c r="CJ537" s="238">
        <f t="shared" si="1195"/>
        <v>0</v>
      </c>
      <c r="CK537" s="238">
        <f t="shared" si="1196"/>
        <v>0</v>
      </c>
      <c r="CL537" s="238">
        <f t="shared" si="1197"/>
        <v>0</v>
      </c>
      <c r="CM537" s="238">
        <f t="shared" si="1198"/>
        <v>0</v>
      </c>
      <c r="CN537" s="238">
        <f t="shared" si="1199"/>
        <v>0</v>
      </c>
      <c r="CO537" s="238">
        <f t="shared" si="1200"/>
        <v>0</v>
      </c>
      <c r="CP537" s="238">
        <f t="shared" si="1201"/>
        <v>0</v>
      </c>
      <c r="CQ537" s="238">
        <f t="shared" si="1202"/>
        <v>0</v>
      </c>
      <c r="CR537" s="238">
        <f t="shared" si="1203"/>
        <v>0</v>
      </c>
      <c r="CS537" s="238">
        <f t="shared" si="1204"/>
        <v>0</v>
      </c>
      <c r="CT537" s="238">
        <f t="shared" si="1205"/>
        <v>0</v>
      </c>
      <c r="CU537" s="238">
        <f t="shared" si="1206"/>
        <v>0</v>
      </c>
      <c r="CV537" s="238">
        <f t="shared" si="1207"/>
        <v>0</v>
      </c>
      <c r="CW537" s="238">
        <f t="shared" si="1208"/>
        <v>0</v>
      </c>
      <c r="CX537" s="238">
        <f t="shared" si="1209"/>
        <v>0</v>
      </c>
      <c r="CY537" s="238">
        <f t="shared" si="1210"/>
        <v>0</v>
      </c>
      <c r="CZ537" s="238">
        <f t="shared" si="1211"/>
        <v>0</v>
      </c>
      <c r="DA537" s="238">
        <f t="shared" si="1212"/>
        <v>0</v>
      </c>
      <c r="DB537" s="238">
        <f t="shared" si="1213"/>
        <v>0</v>
      </c>
      <c r="DC537" s="238">
        <f t="shared" si="1214"/>
        <v>0</v>
      </c>
      <c r="DD537" s="238">
        <f t="shared" si="1215"/>
        <v>0</v>
      </c>
      <c r="DE537" s="238">
        <f t="shared" si="1216"/>
        <v>0</v>
      </c>
      <c r="DF537" s="238">
        <f t="shared" si="1217"/>
        <v>0</v>
      </c>
      <c r="DG537" s="238">
        <f t="shared" si="1218"/>
        <v>0</v>
      </c>
      <c r="DH537" s="238">
        <f t="shared" si="1219"/>
        <v>0</v>
      </c>
      <c r="DI537" s="238">
        <f t="shared" si="1220"/>
        <v>0</v>
      </c>
      <c r="DJ537" s="238">
        <f t="shared" si="1221"/>
        <v>0</v>
      </c>
      <c r="DK537" s="238">
        <f t="shared" si="1222"/>
        <v>0</v>
      </c>
      <c r="DL537" s="238">
        <f t="shared" si="1223"/>
        <v>0</v>
      </c>
      <c r="DM537" s="238">
        <f t="shared" si="1224"/>
        <v>0</v>
      </c>
      <c r="DN537" s="238">
        <f t="shared" si="1225"/>
        <v>0</v>
      </c>
      <c r="DO537" s="238">
        <f t="shared" si="1226"/>
        <v>0</v>
      </c>
      <c r="DP537" s="238">
        <f t="shared" si="1227"/>
        <v>0</v>
      </c>
      <c r="DQ537" s="238">
        <f t="shared" si="1228"/>
        <v>0</v>
      </c>
      <c r="DR537" s="238">
        <f t="shared" si="1229"/>
        <v>0</v>
      </c>
      <c r="DS537" s="238">
        <f t="shared" si="1230"/>
        <v>0</v>
      </c>
      <c r="DT537" s="238">
        <f t="shared" si="1231"/>
        <v>0</v>
      </c>
      <c r="DU537" s="238">
        <f t="shared" si="1232"/>
        <v>0</v>
      </c>
      <c r="DV537" s="238">
        <f t="shared" si="1233"/>
        <v>0</v>
      </c>
      <c r="DW537" s="238">
        <f t="shared" si="1234"/>
        <v>0</v>
      </c>
      <c r="DX537" s="238">
        <f t="shared" si="1235"/>
        <v>0</v>
      </c>
      <c r="DY537" s="238">
        <f t="shared" si="1236"/>
        <v>0</v>
      </c>
      <c r="DZ537" s="238">
        <f t="shared" si="1237"/>
        <v>0</v>
      </c>
      <c r="EA537" s="238">
        <f t="shared" si="1238"/>
        <v>0</v>
      </c>
      <c r="EB537" s="238">
        <f t="shared" si="1239"/>
        <v>0</v>
      </c>
      <c r="EC537" s="238">
        <f t="shared" si="1240"/>
        <v>0</v>
      </c>
      <c r="ED537" s="238">
        <f t="shared" si="1241"/>
        <v>0</v>
      </c>
      <c r="EE537" s="238">
        <f t="shared" si="1242"/>
        <v>0</v>
      </c>
      <c r="EF537" s="238">
        <f t="shared" si="1243"/>
        <v>0</v>
      </c>
      <c r="EG537" s="238">
        <f t="shared" si="1244"/>
        <v>0</v>
      </c>
      <c r="EH537" s="238">
        <f t="shared" si="1245"/>
        <v>0</v>
      </c>
      <c r="EI537" s="238">
        <f t="shared" si="1246"/>
        <v>0</v>
      </c>
      <c r="EJ537" s="238">
        <f t="shared" si="1247"/>
        <v>0</v>
      </c>
      <c r="EK537" s="238">
        <f t="shared" si="1248"/>
        <v>0</v>
      </c>
      <c r="EL537" s="238">
        <f t="shared" si="1249"/>
        <v>0</v>
      </c>
      <c r="EM537" s="238">
        <f t="shared" si="1250"/>
        <v>0</v>
      </c>
      <c r="EN537" s="238">
        <f t="shared" si="1251"/>
        <v>0</v>
      </c>
      <c r="EO537" s="238">
        <f t="shared" si="1252"/>
        <v>0</v>
      </c>
      <c r="EP537" s="238">
        <f t="shared" si="1253"/>
        <v>0</v>
      </c>
      <c r="EQ537" s="238">
        <f t="shared" si="1254"/>
        <v>0</v>
      </c>
      <c r="ER537" s="238">
        <f t="shared" si="1255"/>
        <v>0</v>
      </c>
      <c r="ES537" s="238">
        <f t="shared" si="1256"/>
        <v>0</v>
      </c>
      <c r="ET537" s="238">
        <f t="shared" si="1257"/>
        <v>0</v>
      </c>
      <c r="EU537" s="238">
        <f t="shared" si="1258"/>
        <v>0</v>
      </c>
      <c r="EV537" s="238">
        <f t="shared" si="1259"/>
        <v>0</v>
      </c>
      <c r="EW537" s="238">
        <f t="shared" si="1260"/>
        <v>0</v>
      </c>
      <c r="EX537" s="238">
        <f t="shared" si="1261"/>
        <v>0</v>
      </c>
      <c r="EY537" s="238">
        <f t="shared" si="1262"/>
        <v>0</v>
      </c>
      <c r="EZ537" s="238">
        <f t="shared" si="1263"/>
        <v>0</v>
      </c>
      <c r="FA537" s="238">
        <f t="shared" si="1264"/>
        <v>0</v>
      </c>
      <c r="FB537" s="238">
        <f t="shared" si="1265"/>
        <v>0</v>
      </c>
      <c r="FC537" s="238">
        <f t="shared" si="1266"/>
        <v>0</v>
      </c>
      <c r="FD537" s="238">
        <f t="shared" si="1267"/>
        <v>0</v>
      </c>
      <c r="FE537" s="238">
        <f t="shared" si="1268"/>
        <v>0</v>
      </c>
      <c r="FF537" s="238">
        <f t="shared" si="1269"/>
        <v>0</v>
      </c>
      <c r="FG537" s="238">
        <f t="shared" si="1270"/>
        <v>0</v>
      </c>
      <c r="FH537" s="238">
        <f t="shared" si="1271"/>
        <v>0</v>
      </c>
      <c r="FI537" s="238">
        <f t="shared" si="1272"/>
        <v>0</v>
      </c>
      <c r="FJ537" s="238">
        <f t="shared" si="1273"/>
        <v>0</v>
      </c>
      <c r="FK537" s="238">
        <f t="shared" si="1274"/>
        <v>0</v>
      </c>
      <c r="FL537" s="238">
        <f t="shared" si="1275"/>
        <v>0</v>
      </c>
      <c r="FM537" s="238">
        <f t="shared" si="1276"/>
        <v>0</v>
      </c>
      <c r="FN537" s="238">
        <f t="shared" si="1277"/>
        <v>0</v>
      </c>
      <c r="FO537" s="238">
        <f t="shared" si="1278"/>
        <v>0</v>
      </c>
      <c r="FP537" s="238">
        <f t="shared" si="1279"/>
        <v>0</v>
      </c>
      <c r="FQ537" s="238">
        <f t="shared" si="1280"/>
        <v>0</v>
      </c>
      <c r="FR537" s="238">
        <f t="shared" si="1281"/>
        <v>0</v>
      </c>
      <c r="FS537" s="238">
        <f t="shared" si="1282"/>
        <v>0</v>
      </c>
      <c r="FT537" s="238">
        <f t="shared" si="1283"/>
        <v>0</v>
      </c>
      <c r="FU537" s="238">
        <f t="shared" si="1284"/>
        <v>0</v>
      </c>
      <c r="FV537" s="238">
        <f t="shared" si="1285"/>
        <v>0</v>
      </c>
      <c r="FW537" s="238">
        <f t="shared" si="1286"/>
        <v>0</v>
      </c>
      <c r="FX537" s="238">
        <f t="shared" si="1287"/>
        <v>0</v>
      </c>
      <c r="FY537" s="238">
        <f t="shared" si="1288"/>
        <v>0</v>
      </c>
      <c r="FZ537" s="238">
        <f t="shared" si="1289"/>
        <v>0</v>
      </c>
      <c r="GA537" s="238">
        <f t="shared" si="1290"/>
        <v>0</v>
      </c>
      <c r="GB537" s="238">
        <f t="shared" si="1291"/>
        <v>0</v>
      </c>
      <c r="GC537" s="238">
        <f t="shared" si="1292"/>
        <v>0</v>
      </c>
      <c r="GD537" s="238">
        <f t="shared" si="1293"/>
        <v>0</v>
      </c>
      <c r="GE537" s="238">
        <f t="shared" si="1294"/>
        <v>0</v>
      </c>
      <c r="GF537" s="238">
        <f t="shared" si="1295"/>
        <v>0</v>
      </c>
      <c r="GG537" s="238">
        <f t="shared" si="1296"/>
        <v>0</v>
      </c>
      <c r="GH537" s="238">
        <f t="shared" si="1297"/>
        <v>0</v>
      </c>
      <c r="GI537" s="238">
        <f t="shared" si="1298"/>
        <v>0</v>
      </c>
      <c r="GJ537" s="238">
        <f t="shared" si="1299"/>
        <v>0</v>
      </c>
      <c r="GK537" s="238">
        <f t="shared" si="1300"/>
        <v>0</v>
      </c>
      <c r="GL537" s="238">
        <f t="shared" si="1301"/>
        <v>0</v>
      </c>
      <c r="GM537" s="238">
        <f t="shared" si="1302"/>
        <v>0</v>
      </c>
      <c r="GN537" s="238">
        <f t="shared" si="1303"/>
        <v>0</v>
      </c>
      <c r="GO537" s="238">
        <f t="shared" si="1304"/>
        <v>0</v>
      </c>
      <c r="GP537" s="238">
        <f t="shared" si="1305"/>
        <v>0</v>
      </c>
      <c r="GQ537" s="238">
        <f t="shared" si="1306"/>
        <v>0</v>
      </c>
      <c r="GR537" s="238">
        <f t="shared" si="1307"/>
        <v>0</v>
      </c>
      <c r="GS537" s="238">
        <f t="shared" si="1308"/>
        <v>0</v>
      </c>
      <c r="GT537" s="238">
        <f t="shared" si="1309"/>
        <v>0</v>
      </c>
      <c r="GU537" s="238">
        <f t="shared" si="1310"/>
        <v>0</v>
      </c>
      <c r="GV537" s="238">
        <f t="shared" si="1311"/>
        <v>0</v>
      </c>
      <c r="GW537" s="238">
        <f t="shared" si="1312"/>
        <v>0</v>
      </c>
      <c r="GX537" s="238">
        <f t="shared" si="1313"/>
        <v>0</v>
      </c>
      <c r="GY537" s="238">
        <f t="shared" si="1314"/>
        <v>0</v>
      </c>
      <c r="GZ537" s="238">
        <f t="shared" si="1315"/>
        <v>0</v>
      </c>
      <c r="HA537" s="238">
        <f t="shared" si="1316"/>
        <v>0</v>
      </c>
      <c r="HB537" s="238">
        <f t="shared" si="1317"/>
        <v>0</v>
      </c>
      <c r="HC537" s="238">
        <f t="shared" si="1318"/>
        <v>0</v>
      </c>
      <c r="HD537" s="238">
        <f t="shared" si="1319"/>
        <v>0</v>
      </c>
      <c r="HE537" s="238">
        <f t="shared" si="1320"/>
        <v>0</v>
      </c>
      <c r="HF537" s="238">
        <f t="shared" si="1321"/>
        <v>0</v>
      </c>
      <c r="HG537" s="238">
        <f t="shared" si="1322"/>
        <v>0</v>
      </c>
      <c r="HH537" s="238">
        <f t="shared" si="1323"/>
        <v>0</v>
      </c>
      <c r="HI537" s="238">
        <f t="shared" si="1324"/>
        <v>0</v>
      </c>
      <c r="HJ537" s="238">
        <f t="shared" si="1325"/>
        <v>0</v>
      </c>
      <c r="HK537" s="238">
        <f t="shared" si="1326"/>
        <v>0</v>
      </c>
      <c r="HL537" s="238">
        <f t="shared" si="1327"/>
        <v>0</v>
      </c>
      <c r="HM537" s="238">
        <f t="shared" si="1328"/>
        <v>0</v>
      </c>
      <c r="HN537" s="238">
        <f t="shared" si="1329"/>
        <v>0</v>
      </c>
      <c r="HO537" s="238">
        <f t="shared" si="1330"/>
        <v>0</v>
      </c>
      <c r="HP537" s="238">
        <f t="shared" si="1331"/>
        <v>0</v>
      </c>
      <c r="HQ537" s="238">
        <f t="shared" si="1332"/>
        <v>0</v>
      </c>
      <c r="HR537" s="238">
        <f t="shared" si="1333"/>
        <v>0</v>
      </c>
      <c r="HS537" s="238">
        <f t="shared" si="1334"/>
        <v>0</v>
      </c>
      <c r="HT537" s="238">
        <f t="shared" si="1335"/>
        <v>0</v>
      </c>
      <c r="HU537" s="238">
        <f t="shared" si="1336"/>
        <v>0</v>
      </c>
      <c r="HV537" s="238">
        <f t="shared" si="1337"/>
        <v>0</v>
      </c>
      <c r="HW537" s="238">
        <f t="shared" si="1338"/>
        <v>0</v>
      </c>
      <c r="HX537" s="238">
        <f t="shared" si="1339"/>
        <v>0</v>
      </c>
      <c r="HY537" s="238">
        <f t="shared" si="1340"/>
        <v>0</v>
      </c>
      <c r="HZ537" s="238">
        <f t="shared" si="1341"/>
        <v>0</v>
      </c>
      <c r="IA537" s="238">
        <f t="shared" si="1342"/>
        <v>0</v>
      </c>
      <c r="IB537" s="238">
        <f t="shared" si="1343"/>
        <v>0</v>
      </c>
      <c r="IC537" s="238">
        <f t="shared" si="1344"/>
        <v>0</v>
      </c>
      <c r="ID537" s="238">
        <f t="shared" si="1345"/>
        <v>0</v>
      </c>
      <c r="IE537" s="238">
        <f t="shared" si="1346"/>
        <v>0</v>
      </c>
      <c r="IF537" s="238">
        <f t="shared" si="1347"/>
        <v>0</v>
      </c>
      <c r="IG537" s="238">
        <f t="shared" si="1348"/>
        <v>0</v>
      </c>
      <c r="IH537" s="238">
        <f t="shared" si="1349"/>
        <v>0</v>
      </c>
      <c r="II537" s="238">
        <f t="shared" si="1350"/>
        <v>0</v>
      </c>
      <c r="IJ537" s="238">
        <f t="shared" si="1351"/>
        <v>0</v>
      </c>
      <c r="IK537" s="238">
        <f t="shared" si="1352"/>
        <v>0</v>
      </c>
      <c r="IL537" s="238">
        <f t="shared" si="1353"/>
        <v>0</v>
      </c>
      <c r="IM537" s="238">
        <f t="shared" si="1354"/>
        <v>0</v>
      </c>
      <c r="IN537" s="238">
        <f t="shared" si="1355"/>
        <v>0</v>
      </c>
      <c r="IO537" s="238">
        <f t="shared" si="1356"/>
        <v>0</v>
      </c>
      <c r="IP537" s="238">
        <f t="shared" si="1357"/>
        <v>0</v>
      </c>
      <c r="IQ537" s="238">
        <f t="shared" si="1358"/>
        <v>0</v>
      </c>
      <c r="IR537" s="238">
        <f t="shared" si="1359"/>
        <v>0</v>
      </c>
      <c r="IS537" s="238">
        <f t="shared" si="1360"/>
        <v>0</v>
      </c>
      <c r="IT537" s="238">
        <f t="shared" si="1361"/>
        <v>0</v>
      </c>
      <c r="IU537" s="238">
        <f t="shared" si="1362"/>
        <v>0</v>
      </c>
      <c r="IV537" s="238">
        <f t="shared" si="1363"/>
        <v>0</v>
      </c>
      <c r="IW537" s="238">
        <f t="shared" si="1364"/>
        <v>0</v>
      </c>
      <c r="IX537" s="238">
        <f t="shared" si="1365"/>
        <v>0</v>
      </c>
      <c r="IY537" s="238">
        <f t="shared" si="1366"/>
        <v>0</v>
      </c>
      <c r="IZ537" s="238">
        <f t="shared" si="1367"/>
        <v>0</v>
      </c>
      <c r="JA537" s="238">
        <f t="shared" si="1368"/>
        <v>0</v>
      </c>
      <c r="JB537" s="238">
        <f t="shared" si="1369"/>
        <v>0</v>
      </c>
    </row>
    <row r="538" spans="2:262">
      <c r="B538" s="248">
        <v>177</v>
      </c>
      <c r="C538" s="247">
        <f t="shared" si="1370"/>
        <v>3.4570312500000026E-3</v>
      </c>
      <c r="D538" s="244">
        <f t="shared" ca="1" si="1113"/>
        <v>11.752849628721288</v>
      </c>
      <c r="E538" s="243">
        <f ca="1">GA361</f>
        <v>-0.2471503712787117</v>
      </c>
      <c r="F538" s="242">
        <v>177</v>
      </c>
      <c r="G538" s="238">
        <f t="shared" si="1114"/>
        <v>0</v>
      </c>
      <c r="H538" s="238">
        <f t="shared" si="1115"/>
        <v>0</v>
      </c>
      <c r="I538" s="238">
        <f t="shared" si="1116"/>
        <v>0</v>
      </c>
      <c r="J538" s="238">
        <f t="shared" si="1117"/>
        <v>0</v>
      </c>
      <c r="K538" s="238">
        <f t="shared" si="1118"/>
        <v>0</v>
      </c>
      <c r="L538" s="238">
        <f t="shared" si="1119"/>
        <v>0</v>
      </c>
      <c r="M538" s="238">
        <f t="shared" si="1120"/>
        <v>0</v>
      </c>
      <c r="N538" s="238">
        <f t="shared" si="1121"/>
        <v>0</v>
      </c>
      <c r="O538" s="238">
        <f t="shared" si="1122"/>
        <v>0</v>
      </c>
      <c r="P538" s="238">
        <f t="shared" si="1123"/>
        <v>0</v>
      </c>
      <c r="Q538" s="238">
        <f t="shared" si="1124"/>
        <v>0</v>
      </c>
      <c r="R538" s="238">
        <f t="shared" si="1125"/>
        <v>0</v>
      </c>
      <c r="S538" s="238">
        <f t="shared" si="1126"/>
        <v>0</v>
      </c>
      <c r="T538" s="238">
        <f t="shared" si="1127"/>
        <v>0</v>
      </c>
      <c r="U538" s="239">
        <f t="shared" si="1128"/>
        <v>0</v>
      </c>
      <c r="V538" s="238">
        <f t="shared" si="1129"/>
        <v>0</v>
      </c>
      <c r="W538" s="238">
        <f t="shared" si="1130"/>
        <v>0</v>
      </c>
      <c r="X538" s="238">
        <f t="shared" si="1131"/>
        <v>0</v>
      </c>
      <c r="Y538" s="238">
        <f t="shared" si="1132"/>
        <v>0</v>
      </c>
      <c r="Z538" s="238">
        <f t="shared" si="1133"/>
        <v>0</v>
      </c>
      <c r="AA538" s="238">
        <f t="shared" si="1134"/>
        <v>0</v>
      </c>
      <c r="AB538" s="238">
        <f t="shared" si="1135"/>
        <v>0</v>
      </c>
      <c r="AC538" s="238">
        <f t="shared" si="1136"/>
        <v>0</v>
      </c>
      <c r="AD538" s="238">
        <f t="shared" si="1137"/>
        <v>0</v>
      </c>
      <c r="AE538" s="238">
        <f t="shared" si="1138"/>
        <v>0</v>
      </c>
      <c r="AF538" s="238">
        <f t="shared" si="1139"/>
        <v>0</v>
      </c>
      <c r="AG538" s="238">
        <f t="shared" si="1140"/>
        <v>0</v>
      </c>
      <c r="AH538" s="238">
        <f t="shared" si="1141"/>
        <v>0</v>
      </c>
      <c r="AI538" s="238">
        <f t="shared" si="1142"/>
        <v>0</v>
      </c>
      <c r="AJ538" s="238">
        <f t="shared" si="1143"/>
        <v>0</v>
      </c>
      <c r="AK538" s="238">
        <f t="shared" si="1144"/>
        <v>0</v>
      </c>
      <c r="AL538" s="238">
        <f t="shared" si="1145"/>
        <v>0</v>
      </c>
      <c r="AM538" s="238">
        <f t="shared" si="1146"/>
        <v>0</v>
      </c>
      <c r="AN538" s="238">
        <f t="shared" si="1147"/>
        <v>0</v>
      </c>
      <c r="AO538" s="238">
        <f t="shared" si="1148"/>
        <v>0</v>
      </c>
      <c r="AP538" s="238">
        <f t="shared" si="1149"/>
        <v>0</v>
      </c>
      <c r="AQ538" s="238">
        <f t="shared" si="1150"/>
        <v>0</v>
      </c>
      <c r="AR538" s="238">
        <f t="shared" si="1151"/>
        <v>0</v>
      </c>
      <c r="AS538" s="238">
        <f t="shared" si="1152"/>
        <v>0</v>
      </c>
      <c r="AT538" s="238">
        <f t="shared" si="1153"/>
        <v>0</v>
      </c>
      <c r="AU538" s="238">
        <f t="shared" si="1154"/>
        <v>0</v>
      </c>
      <c r="AV538" s="238">
        <f t="shared" si="1155"/>
        <v>0</v>
      </c>
      <c r="AW538" s="238">
        <f t="shared" si="1156"/>
        <v>0</v>
      </c>
      <c r="AX538" s="238">
        <f t="shared" si="1157"/>
        <v>0</v>
      </c>
      <c r="AY538" s="238">
        <f t="shared" si="1158"/>
        <v>0</v>
      </c>
      <c r="AZ538" s="238">
        <f t="shared" si="1159"/>
        <v>0</v>
      </c>
      <c r="BA538" s="238">
        <f t="shared" si="1160"/>
        <v>0</v>
      </c>
      <c r="BB538" s="238">
        <f t="shared" si="1161"/>
        <v>0</v>
      </c>
      <c r="BC538" s="238">
        <f t="shared" si="1162"/>
        <v>0</v>
      </c>
      <c r="BD538" s="238">
        <f t="shared" si="1163"/>
        <v>0</v>
      </c>
      <c r="BE538" s="238">
        <f t="shared" si="1164"/>
        <v>0</v>
      </c>
      <c r="BF538" s="238">
        <f t="shared" si="1165"/>
        <v>0</v>
      </c>
      <c r="BG538" s="238">
        <f t="shared" si="1166"/>
        <v>0</v>
      </c>
      <c r="BH538" s="238">
        <f t="shared" si="1167"/>
        <v>0</v>
      </c>
      <c r="BI538" s="238">
        <f t="shared" si="1168"/>
        <v>0</v>
      </c>
      <c r="BJ538" s="238">
        <f t="shared" si="1169"/>
        <v>0</v>
      </c>
      <c r="BK538" s="238">
        <f t="shared" si="1170"/>
        <v>0</v>
      </c>
      <c r="BL538" s="238">
        <f t="shared" si="1171"/>
        <v>0</v>
      </c>
      <c r="BM538" s="238">
        <f t="shared" si="1172"/>
        <v>0</v>
      </c>
      <c r="BN538" s="238">
        <f t="shared" si="1173"/>
        <v>0</v>
      </c>
      <c r="BO538" s="238">
        <f t="shared" si="1174"/>
        <v>0</v>
      </c>
      <c r="BP538" s="238">
        <f t="shared" si="1175"/>
        <v>0</v>
      </c>
      <c r="BQ538" s="238">
        <f t="shared" si="1176"/>
        <v>0</v>
      </c>
      <c r="BR538" s="238">
        <f t="shared" si="1177"/>
        <v>0</v>
      </c>
      <c r="BS538" s="238">
        <f t="shared" si="1178"/>
        <v>0</v>
      </c>
      <c r="BT538" s="238">
        <f t="shared" si="1179"/>
        <v>0</v>
      </c>
      <c r="BU538" s="238">
        <f t="shared" si="1180"/>
        <v>0</v>
      </c>
      <c r="BV538" s="238">
        <f t="shared" si="1181"/>
        <v>0</v>
      </c>
      <c r="BW538" s="238">
        <f t="shared" si="1182"/>
        <v>0</v>
      </c>
      <c r="BX538" s="238">
        <f t="shared" si="1183"/>
        <v>0</v>
      </c>
      <c r="BY538" s="238">
        <f t="shared" si="1184"/>
        <v>0</v>
      </c>
      <c r="BZ538" s="238">
        <f t="shared" si="1185"/>
        <v>0</v>
      </c>
      <c r="CA538" s="238">
        <f t="shared" si="1186"/>
        <v>0</v>
      </c>
      <c r="CB538" s="238">
        <f t="shared" si="1187"/>
        <v>0</v>
      </c>
      <c r="CC538" s="238">
        <f t="shared" si="1188"/>
        <v>0</v>
      </c>
      <c r="CD538" s="238">
        <f t="shared" si="1189"/>
        <v>0</v>
      </c>
      <c r="CE538" s="238">
        <f t="shared" si="1190"/>
        <v>0</v>
      </c>
      <c r="CF538" s="238">
        <f t="shared" si="1191"/>
        <v>0</v>
      </c>
      <c r="CG538" s="238">
        <f t="shared" si="1192"/>
        <v>0</v>
      </c>
      <c r="CH538" s="238">
        <f t="shared" si="1193"/>
        <v>0</v>
      </c>
      <c r="CI538" s="238">
        <f t="shared" si="1194"/>
        <v>0</v>
      </c>
      <c r="CJ538" s="238">
        <f t="shared" si="1195"/>
        <v>0</v>
      </c>
      <c r="CK538" s="238">
        <f t="shared" si="1196"/>
        <v>0</v>
      </c>
      <c r="CL538" s="238">
        <f t="shared" si="1197"/>
        <v>0</v>
      </c>
      <c r="CM538" s="238">
        <f t="shared" si="1198"/>
        <v>0</v>
      </c>
      <c r="CN538" s="238">
        <f t="shared" si="1199"/>
        <v>0</v>
      </c>
      <c r="CO538" s="238">
        <f t="shared" si="1200"/>
        <v>0</v>
      </c>
      <c r="CP538" s="238">
        <f t="shared" si="1201"/>
        <v>0</v>
      </c>
      <c r="CQ538" s="238">
        <f t="shared" si="1202"/>
        <v>0</v>
      </c>
      <c r="CR538" s="238">
        <f t="shared" si="1203"/>
        <v>0</v>
      </c>
      <c r="CS538" s="238">
        <f t="shared" si="1204"/>
        <v>0</v>
      </c>
      <c r="CT538" s="238">
        <f t="shared" si="1205"/>
        <v>0</v>
      </c>
      <c r="CU538" s="238">
        <f t="shared" si="1206"/>
        <v>0</v>
      </c>
      <c r="CV538" s="238">
        <f t="shared" si="1207"/>
        <v>0</v>
      </c>
      <c r="CW538" s="238">
        <f t="shared" si="1208"/>
        <v>0</v>
      </c>
      <c r="CX538" s="238">
        <f t="shared" si="1209"/>
        <v>0</v>
      </c>
      <c r="CY538" s="238">
        <f t="shared" si="1210"/>
        <v>0</v>
      </c>
      <c r="CZ538" s="238">
        <f t="shared" si="1211"/>
        <v>0</v>
      </c>
      <c r="DA538" s="238">
        <f t="shared" si="1212"/>
        <v>0</v>
      </c>
      <c r="DB538" s="238">
        <f t="shared" si="1213"/>
        <v>0</v>
      </c>
      <c r="DC538" s="238">
        <f t="shared" si="1214"/>
        <v>0</v>
      </c>
      <c r="DD538" s="238">
        <f t="shared" si="1215"/>
        <v>0</v>
      </c>
      <c r="DE538" s="238">
        <f t="shared" si="1216"/>
        <v>0</v>
      </c>
      <c r="DF538" s="238">
        <f t="shared" si="1217"/>
        <v>0</v>
      </c>
      <c r="DG538" s="238">
        <f t="shared" si="1218"/>
        <v>0</v>
      </c>
      <c r="DH538" s="238">
        <f t="shared" si="1219"/>
        <v>0</v>
      </c>
      <c r="DI538" s="238">
        <f t="shared" si="1220"/>
        <v>0</v>
      </c>
      <c r="DJ538" s="238">
        <f t="shared" si="1221"/>
        <v>0</v>
      </c>
      <c r="DK538" s="238">
        <f t="shared" si="1222"/>
        <v>0</v>
      </c>
      <c r="DL538" s="238">
        <f t="shared" si="1223"/>
        <v>0</v>
      </c>
      <c r="DM538" s="238">
        <f t="shared" si="1224"/>
        <v>0</v>
      </c>
      <c r="DN538" s="238">
        <f t="shared" si="1225"/>
        <v>0</v>
      </c>
      <c r="DO538" s="238">
        <f t="shared" si="1226"/>
        <v>0</v>
      </c>
      <c r="DP538" s="238">
        <f t="shared" si="1227"/>
        <v>0</v>
      </c>
      <c r="DQ538" s="238">
        <f t="shared" si="1228"/>
        <v>0</v>
      </c>
      <c r="DR538" s="238">
        <f t="shared" si="1229"/>
        <v>0</v>
      </c>
      <c r="DS538" s="238">
        <f t="shared" si="1230"/>
        <v>0</v>
      </c>
      <c r="DT538" s="238">
        <f t="shared" si="1231"/>
        <v>0</v>
      </c>
      <c r="DU538" s="238">
        <f t="shared" si="1232"/>
        <v>0</v>
      </c>
      <c r="DV538" s="238">
        <f t="shared" si="1233"/>
        <v>0</v>
      </c>
      <c r="DW538" s="238">
        <f t="shared" si="1234"/>
        <v>0</v>
      </c>
      <c r="DX538" s="238">
        <f t="shared" si="1235"/>
        <v>0</v>
      </c>
      <c r="DY538" s="238">
        <f t="shared" si="1236"/>
        <v>0</v>
      </c>
      <c r="DZ538" s="238">
        <f t="shared" si="1237"/>
        <v>0</v>
      </c>
      <c r="EA538" s="238">
        <f t="shared" si="1238"/>
        <v>0</v>
      </c>
      <c r="EB538" s="238">
        <f t="shared" si="1239"/>
        <v>0</v>
      </c>
      <c r="EC538" s="238">
        <f t="shared" si="1240"/>
        <v>0</v>
      </c>
      <c r="ED538" s="238">
        <f t="shared" si="1241"/>
        <v>0</v>
      </c>
      <c r="EE538" s="238">
        <f t="shared" si="1242"/>
        <v>0</v>
      </c>
      <c r="EF538" s="238">
        <f t="shared" si="1243"/>
        <v>0</v>
      </c>
      <c r="EG538" s="238">
        <f t="shared" si="1244"/>
        <v>0</v>
      </c>
      <c r="EH538" s="238">
        <f t="shared" si="1245"/>
        <v>0</v>
      </c>
      <c r="EI538" s="238">
        <f t="shared" si="1246"/>
        <v>0</v>
      </c>
      <c r="EJ538" s="238">
        <f t="shared" si="1247"/>
        <v>0</v>
      </c>
      <c r="EK538" s="238">
        <f t="shared" si="1248"/>
        <v>0</v>
      </c>
      <c r="EL538" s="238">
        <f t="shared" si="1249"/>
        <v>0</v>
      </c>
      <c r="EM538" s="238">
        <f t="shared" si="1250"/>
        <v>0</v>
      </c>
      <c r="EN538" s="238">
        <f t="shared" si="1251"/>
        <v>0</v>
      </c>
      <c r="EO538" s="238">
        <f t="shared" si="1252"/>
        <v>0</v>
      </c>
      <c r="EP538" s="238">
        <f t="shared" si="1253"/>
        <v>0</v>
      </c>
      <c r="EQ538" s="238">
        <f t="shared" si="1254"/>
        <v>0</v>
      </c>
      <c r="ER538" s="238">
        <f t="shared" si="1255"/>
        <v>0</v>
      </c>
      <c r="ES538" s="238">
        <f t="shared" si="1256"/>
        <v>0</v>
      </c>
      <c r="ET538" s="238">
        <f t="shared" si="1257"/>
        <v>0</v>
      </c>
      <c r="EU538" s="238">
        <f t="shared" si="1258"/>
        <v>0</v>
      </c>
      <c r="EV538" s="238">
        <f t="shared" si="1259"/>
        <v>0</v>
      </c>
      <c r="EW538" s="238">
        <f t="shared" si="1260"/>
        <v>0</v>
      </c>
      <c r="EX538" s="238">
        <f t="shared" si="1261"/>
        <v>0</v>
      </c>
      <c r="EY538" s="238">
        <f t="shared" si="1262"/>
        <v>0</v>
      </c>
      <c r="EZ538" s="238">
        <f t="shared" si="1263"/>
        <v>0</v>
      </c>
      <c r="FA538" s="238">
        <f t="shared" si="1264"/>
        <v>0</v>
      </c>
      <c r="FB538" s="238">
        <f t="shared" si="1265"/>
        <v>0</v>
      </c>
      <c r="FC538" s="238">
        <f t="shared" si="1266"/>
        <v>0</v>
      </c>
      <c r="FD538" s="238">
        <f t="shared" si="1267"/>
        <v>0</v>
      </c>
      <c r="FE538" s="238">
        <f t="shared" si="1268"/>
        <v>0</v>
      </c>
      <c r="FF538" s="238">
        <f t="shared" si="1269"/>
        <v>0</v>
      </c>
      <c r="FG538" s="238">
        <f t="shared" si="1270"/>
        <v>0</v>
      </c>
      <c r="FH538" s="238">
        <f t="shared" si="1271"/>
        <v>0</v>
      </c>
      <c r="FI538" s="238">
        <f t="shared" si="1272"/>
        <v>0</v>
      </c>
      <c r="FJ538" s="238">
        <f t="shared" si="1273"/>
        <v>0</v>
      </c>
      <c r="FK538" s="238">
        <f t="shared" si="1274"/>
        <v>0</v>
      </c>
      <c r="FL538" s="238">
        <f t="shared" si="1275"/>
        <v>0</v>
      </c>
      <c r="FM538" s="238">
        <f t="shared" si="1276"/>
        <v>0</v>
      </c>
      <c r="FN538" s="238">
        <f t="shared" si="1277"/>
        <v>0</v>
      </c>
      <c r="FO538" s="238">
        <f t="shared" si="1278"/>
        <v>0</v>
      </c>
      <c r="FP538" s="238">
        <f t="shared" si="1279"/>
        <v>0</v>
      </c>
      <c r="FQ538" s="238">
        <f t="shared" si="1280"/>
        <v>0</v>
      </c>
      <c r="FR538" s="238">
        <f t="shared" si="1281"/>
        <v>0</v>
      </c>
      <c r="FS538" s="238">
        <f t="shared" si="1282"/>
        <v>0</v>
      </c>
      <c r="FT538" s="238">
        <f t="shared" si="1283"/>
        <v>0</v>
      </c>
      <c r="FU538" s="238">
        <f t="shared" si="1284"/>
        <v>0</v>
      </c>
      <c r="FV538" s="238">
        <f t="shared" si="1285"/>
        <v>0</v>
      </c>
      <c r="FW538" s="238">
        <f t="shared" si="1286"/>
        <v>0</v>
      </c>
      <c r="FX538" s="238">
        <f t="shared" si="1287"/>
        <v>0</v>
      </c>
      <c r="FY538" s="238">
        <f t="shared" si="1288"/>
        <v>0</v>
      </c>
      <c r="FZ538" s="238">
        <f t="shared" si="1289"/>
        <v>0</v>
      </c>
      <c r="GA538" s="238">
        <f t="shared" si="1290"/>
        <v>0</v>
      </c>
      <c r="GB538" s="238">
        <f t="shared" si="1291"/>
        <v>0</v>
      </c>
      <c r="GC538" s="238">
        <f t="shared" si="1292"/>
        <v>0</v>
      </c>
      <c r="GD538" s="238">
        <f t="shared" si="1293"/>
        <v>0</v>
      </c>
      <c r="GE538" s="238">
        <f t="shared" si="1294"/>
        <v>0</v>
      </c>
      <c r="GF538" s="238">
        <f t="shared" si="1295"/>
        <v>0</v>
      </c>
      <c r="GG538" s="238">
        <f t="shared" si="1296"/>
        <v>0</v>
      </c>
      <c r="GH538" s="238">
        <f t="shared" si="1297"/>
        <v>0</v>
      </c>
      <c r="GI538" s="238">
        <f t="shared" si="1298"/>
        <v>0</v>
      </c>
      <c r="GJ538" s="238">
        <f t="shared" si="1299"/>
        <v>0</v>
      </c>
      <c r="GK538" s="238">
        <f t="shared" si="1300"/>
        <v>0</v>
      </c>
      <c r="GL538" s="238">
        <f t="shared" si="1301"/>
        <v>0</v>
      </c>
      <c r="GM538" s="238">
        <f t="shared" si="1302"/>
        <v>0</v>
      </c>
      <c r="GN538" s="238">
        <f t="shared" si="1303"/>
        <v>0</v>
      </c>
      <c r="GO538" s="238">
        <f t="shared" si="1304"/>
        <v>0</v>
      </c>
      <c r="GP538" s="238">
        <f t="shared" si="1305"/>
        <v>0</v>
      </c>
      <c r="GQ538" s="238">
        <f t="shared" si="1306"/>
        <v>0</v>
      </c>
      <c r="GR538" s="238">
        <f t="shared" si="1307"/>
        <v>0</v>
      </c>
      <c r="GS538" s="238">
        <f t="shared" si="1308"/>
        <v>0</v>
      </c>
      <c r="GT538" s="238">
        <f t="shared" si="1309"/>
        <v>0</v>
      </c>
      <c r="GU538" s="238">
        <f t="shared" si="1310"/>
        <v>0</v>
      </c>
      <c r="GV538" s="238">
        <f t="shared" si="1311"/>
        <v>0</v>
      </c>
      <c r="GW538" s="238">
        <f t="shared" si="1312"/>
        <v>0</v>
      </c>
      <c r="GX538" s="238">
        <f t="shared" si="1313"/>
        <v>0</v>
      </c>
      <c r="GY538" s="238">
        <f t="shared" si="1314"/>
        <v>0</v>
      </c>
      <c r="GZ538" s="238">
        <f t="shared" si="1315"/>
        <v>0</v>
      </c>
      <c r="HA538" s="238">
        <f t="shared" si="1316"/>
        <v>0</v>
      </c>
      <c r="HB538" s="238">
        <f t="shared" si="1317"/>
        <v>0</v>
      </c>
      <c r="HC538" s="238">
        <f t="shared" si="1318"/>
        <v>0</v>
      </c>
      <c r="HD538" s="238">
        <f t="shared" si="1319"/>
        <v>0</v>
      </c>
      <c r="HE538" s="238">
        <f t="shared" si="1320"/>
        <v>0</v>
      </c>
      <c r="HF538" s="238">
        <f t="shared" si="1321"/>
        <v>0</v>
      </c>
      <c r="HG538" s="238">
        <f t="shared" si="1322"/>
        <v>0</v>
      </c>
      <c r="HH538" s="238">
        <f t="shared" si="1323"/>
        <v>0</v>
      </c>
      <c r="HI538" s="238">
        <f t="shared" si="1324"/>
        <v>0</v>
      </c>
      <c r="HJ538" s="238">
        <f t="shared" si="1325"/>
        <v>0</v>
      </c>
      <c r="HK538" s="238">
        <f t="shared" si="1326"/>
        <v>0</v>
      </c>
      <c r="HL538" s="238">
        <f t="shared" si="1327"/>
        <v>0</v>
      </c>
      <c r="HM538" s="238">
        <f t="shared" si="1328"/>
        <v>0</v>
      </c>
      <c r="HN538" s="238">
        <f t="shared" si="1329"/>
        <v>0</v>
      </c>
      <c r="HO538" s="238">
        <f t="shared" si="1330"/>
        <v>0</v>
      </c>
      <c r="HP538" s="238">
        <f t="shared" si="1331"/>
        <v>0</v>
      </c>
      <c r="HQ538" s="238">
        <f t="shared" si="1332"/>
        <v>0</v>
      </c>
      <c r="HR538" s="238">
        <f t="shared" si="1333"/>
        <v>0</v>
      </c>
      <c r="HS538" s="238">
        <f t="shared" si="1334"/>
        <v>0</v>
      </c>
      <c r="HT538" s="238">
        <f t="shared" si="1335"/>
        <v>0</v>
      </c>
      <c r="HU538" s="238">
        <f t="shared" si="1336"/>
        <v>0</v>
      </c>
      <c r="HV538" s="238">
        <f t="shared" si="1337"/>
        <v>0</v>
      </c>
      <c r="HW538" s="238">
        <f t="shared" si="1338"/>
        <v>0</v>
      </c>
      <c r="HX538" s="238">
        <f t="shared" si="1339"/>
        <v>0</v>
      </c>
      <c r="HY538" s="238">
        <f t="shared" si="1340"/>
        <v>0</v>
      </c>
      <c r="HZ538" s="238">
        <f t="shared" si="1341"/>
        <v>0</v>
      </c>
      <c r="IA538" s="238">
        <f t="shared" si="1342"/>
        <v>0</v>
      </c>
      <c r="IB538" s="238">
        <f t="shared" si="1343"/>
        <v>0</v>
      </c>
      <c r="IC538" s="238">
        <f t="shared" si="1344"/>
        <v>0</v>
      </c>
      <c r="ID538" s="238">
        <f t="shared" si="1345"/>
        <v>0</v>
      </c>
      <c r="IE538" s="238">
        <f t="shared" si="1346"/>
        <v>0</v>
      </c>
      <c r="IF538" s="238">
        <f t="shared" si="1347"/>
        <v>0</v>
      </c>
      <c r="IG538" s="238">
        <f t="shared" si="1348"/>
        <v>0</v>
      </c>
      <c r="IH538" s="238">
        <f t="shared" si="1349"/>
        <v>0</v>
      </c>
      <c r="II538" s="238">
        <f t="shared" si="1350"/>
        <v>0</v>
      </c>
      <c r="IJ538" s="238">
        <f t="shared" si="1351"/>
        <v>0</v>
      </c>
      <c r="IK538" s="238">
        <f t="shared" si="1352"/>
        <v>0</v>
      </c>
      <c r="IL538" s="238">
        <f t="shared" si="1353"/>
        <v>0</v>
      </c>
      <c r="IM538" s="238">
        <f t="shared" si="1354"/>
        <v>0</v>
      </c>
      <c r="IN538" s="238">
        <f t="shared" si="1355"/>
        <v>0</v>
      </c>
      <c r="IO538" s="238">
        <f t="shared" si="1356"/>
        <v>0</v>
      </c>
      <c r="IP538" s="238">
        <f t="shared" si="1357"/>
        <v>0</v>
      </c>
      <c r="IQ538" s="238">
        <f t="shared" si="1358"/>
        <v>0</v>
      </c>
      <c r="IR538" s="238">
        <f t="shared" si="1359"/>
        <v>0</v>
      </c>
      <c r="IS538" s="238">
        <f t="shared" si="1360"/>
        <v>0</v>
      </c>
      <c r="IT538" s="238">
        <f t="shared" si="1361"/>
        <v>0</v>
      </c>
      <c r="IU538" s="238">
        <f t="shared" si="1362"/>
        <v>0</v>
      </c>
      <c r="IV538" s="238">
        <f t="shared" si="1363"/>
        <v>0</v>
      </c>
      <c r="IW538" s="238">
        <f t="shared" si="1364"/>
        <v>0</v>
      </c>
      <c r="IX538" s="238">
        <f t="shared" si="1365"/>
        <v>0</v>
      </c>
      <c r="IY538" s="238">
        <f t="shared" si="1366"/>
        <v>0</v>
      </c>
      <c r="IZ538" s="238">
        <f t="shared" si="1367"/>
        <v>0</v>
      </c>
      <c r="JA538" s="238">
        <f t="shared" si="1368"/>
        <v>0</v>
      </c>
      <c r="JB538" s="238">
        <f t="shared" si="1369"/>
        <v>0</v>
      </c>
    </row>
    <row r="539" spans="2:262">
      <c r="B539" s="248">
        <v>178</v>
      </c>
      <c r="C539" s="247">
        <f t="shared" si="1370"/>
        <v>3.4765625000000027E-3</v>
      </c>
      <c r="D539" s="244">
        <f t="shared" ca="1" si="1113"/>
        <v>11.755163919928945</v>
      </c>
      <c r="E539" s="243">
        <f ca="1">GB361</f>
        <v>-0.24483608007105498</v>
      </c>
      <c r="F539" s="242">
        <v>178</v>
      </c>
      <c r="G539" s="238">
        <f t="shared" si="1114"/>
        <v>0</v>
      </c>
      <c r="H539" s="238">
        <f t="shared" si="1115"/>
        <v>0</v>
      </c>
      <c r="I539" s="238">
        <f t="shared" si="1116"/>
        <v>0</v>
      </c>
      <c r="J539" s="238">
        <f t="shared" si="1117"/>
        <v>0</v>
      </c>
      <c r="K539" s="238">
        <f t="shared" si="1118"/>
        <v>0</v>
      </c>
      <c r="L539" s="238">
        <f t="shared" si="1119"/>
        <v>0</v>
      </c>
      <c r="M539" s="238">
        <f t="shared" si="1120"/>
        <v>0</v>
      </c>
      <c r="N539" s="238">
        <f t="shared" si="1121"/>
        <v>0</v>
      </c>
      <c r="O539" s="238">
        <f t="shared" si="1122"/>
        <v>0</v>
      </c>
      <c r="P539" s="238">
        <f t="shared" si="1123"/>
        <v>0</v>
      </c>
      <c r="Q539" s="238">
        <f t="shared" si="1124"/>
        <v>0</v>
      </c>
      <c r="R539" s="238">
        <f t="shared" si="1125"/>
        <v>0</v>
      </c>
      <c r="S539" s="238">
        <f t="shared" si="1126"/>
        <v>0</v>
      </c>
      <c r="T539" s="238">
        <f t="shared" si="1127"/>
        <v>0</v>
      </c>
      <c r="U539" s="239">
        <f t="shared" si="1128"/>
        <v>0</v>
      </c>
      <c r="V539" s="238">
        <f t="shared" si="1129"/>
        <v>0</v>
      </c>
      <c r="W539" s="238">
        <f t="shared" si="1130"/>
        <v>0</v>
      </c>
      <c r="X539" s="238">
        <f t="shared" si="1131"/>
        <v>0</v>
      </c>
      <c r="Y539" s="238">
        <f t="shared" si="1132"/>
        <v>0</v>
      </c>
      <c r="Z539" s="238">
        <f t="shared" si="1133"/>
        <v>0</v>
      </c>
      <c r="AA539" s="238">
        <f t="shared" si="1134"/>
        <v>0</v>
      </c>
      <c r="AB539" s="238">
        <f t="shared" si="1135"/>
        <v>0</v>
      </c>
      <c r="AC539" s="238">
        <f t="shared" si="1136"/>
        <v>0</v>
      </c>
      <c r="AD539" s="238">
        <f t="shared" si="1137"/>
        <v>0</v>
      </c>
      <c r="AE539" s="238">
        <f t="shared" si="1138"/>
        <v>0</v>
      </c>
      <c r="AF539" s="238">
        <f t="shared" si="1139"/>
        <v>0</v>
      </c>
      <c r="AG539" s="238">
        <f t="shared" si="1140"/>
        <v>0</v>
      </c>
      <c r="AH539" s="238">
        <f t="shared" si="1141"/>
        <v>0</v>
      </c>
      <c r="AI539" s="238">
        <f t="shared" si="1142"/>
        <v>0</v>
      </c>
      <c r="AJ539" s="238">
        <f t="shared" si="1143"/>
        <v>0</v>
      </c>
      <c r="AK539" s="238">
        <f t="shared" si="1144"/>
        <v>0</v>
      </c>
      <c r="AL539" s="238">
        <f t="shared" si="1145"/>
        <v>0</v>
      </c>
      <c r="AM539" s="238">
        <f t="shared" si="1146"/>
        <v>0</v>
      </c>
      <c r="AN539" s="238">
        <f t="shared" si="1147"/>
        <v>0</v>
      </c>
      <c r="AO539" s="238">
        <f t="shared" si="1148"/>
        <v>0</v>
      </c>
      <c r="AP539" s="238">
        <f t="shared" si="1149"/>
        <v>0</v>
      </c>
      <c r="AQ539" s="238">
        <f t="shared" si="1150"/>
        <v>0</v>
      </c>
      <c r="AR539" s="238">
        <f t="shared" si="1151"/>
        <v>0</v>
      </c>
      <c r="AS539" s="238">
        <f t="shared" si="1152"/>
        <v>0</v>
      </c>
      <c r="AT539" s="238">
        <f t="shared" si="1153"/>
        <v>0</v>
      </c>
      <c r="AU539" s="238">
        <f t="shared" si="1154"/>
        <v>0</v>
      </c>
      <c r="AV539" s="238">
        <f t="shared" si="1155"/>
        <v>0</v>
      </c>
      <c r="AW539" s="238">
        <f t="shared" si="1156"/>
        <v>0</v>
      </c>
      <c r="AX539" s="238">
        <f t="shared" si="1157"/>
        <v>0</v>
      </c>
      <c r="AY539" s="238">
        <f t="shared" si="1158"/>
        <v>0</v>
      </c>
      <c r="AZ539" s="238">
        <f t="shared" si="1159"/>
        <v>0</v>
      </c>
      <c r="BA539" s="238">
        <f t="shared" si="1160"/>
        <v>0</v>
      </c>
      <c r="BB539" s="238">
        <f t="shared" si="1161"/>
        <v>0</v>
      </c>
      <c r="BC539" s="238">
        <f t="shared" si="1162"/>
        <v>0</v>
      </c>
      <c r="BD539" s="238">
        <f t="shared" si="1163"/>
        <v>0</v>
      </c>
      <c r="BE539" s="238">
        <f t="shared" si="1164"/>
        <v>0</v>
      </c>
      <c r="BF539" s="238">
        <f t="shared" si="1165"/>
        <v>0</v>
      </c>
      <c r="BG539" s="238">
        <f t="shared" si="1166"/>
        <v>0</v>
      </c>
      <c r="BH539" s="238">
        <f t="shared" si="1167"/>
        <v>0</v>
      </c>
      <c r="BI539" s="238">
        <f t="shared" si="1168"/>
        <v>0</v>
      </c>
      <c r="BJ539" s="238">
        <f t="shared" si="1169"/>
        <v>0</v>
      </c>
      <c r="BK539" s="238">
        <f t="shared" si="1170"/>
        <v>0</v>
      </c>
      <c r="BL539" s="238">
        <f t="shared" si="1171"/>
        <v>0</v>
      </c>
      <c r="BM539" s="238">
        <f t="shared" si="1172"/>
        <v>0</v>
      </c>
      <c r="BN539" s="238">
        <f t="shared" si="1173"/>
        <v>0</v>
      </c>
      <c r="BO539" s="238">
        <f t="shared" si="1174"/>
        <v>0</v>
      </c>
      <c r="BP539" s="238">
        <f t="shared" si="1175"/>
        <v>0</v>
      </c>
      <c r="BQ539" s="238">
        <f t="shared" si="1176"/>
        <v>0</v>
      </c>
      <c r="BR539" s="238">
        <f t="shared" si="1177"/>
        <v>0</v>
      </c>
      <c r="BS539" s="238">
        <f t="shared" si="1178"/>
        <v>0</v>
      </c>
      <c r="BT539" s="238">
        <f t="shared" si="1179"/>
        <v>0</v>
      </c>
      <c r="BU539" s="238">
        <f t="shared" si="1180"/>
        <v>0</v>
      </c>
      <c r="BV539" s="238">
        <f t="shared" si="1181"/>
        <v>0</v>
      </c>
      <c r="BW539" s="238">
        <f t="shared" si="1182"/>
        <v>0</v>
      </c>
      <c r="BX539" s="238">
        <f t="shared" si="1183"/>
        <v>0</v>
      </c>
      <c r="BY539" s="238">
        <f t="shared" si="1184"/>
        <v>0</v>
      </c>
      <c r="BZ539" s="238">
        <f t="shared" si="1185"/>
        <v>0</v>
      </c>
      <c r="CA539" s="238">
        <f t="shared" si="1186"/>
        <v>0</v>
      </c>
      <c r="CB539" s="238">
        <f t="shared" si="1187"/>
        <v>0</v>
      </c>
      <c r="CC539" s="238">
        <f t="shared" si="1188"/>
        <v>0</v>
      </c>
      <c r="CD539" s="238">
        <f t="shared" si="1189"/>
        <v>0</v>
      </c>
      <c r="CE539" s="238">
        <f t="shared" si="1190"/>
        <v>0</v>
      </c>
      <c r="CF539" s="238">
        <f t="shared" si="1191"/>
        <v>0</v>
      </c>
      <c r="CG539" s="238">
        <f t="shared" si="1192"/>
        <v>0</v>
      </c>
      <c r="CH539" s="238">
        <f t="shared" si="1193"/>
        <v>0</v>
      </c>
      <c r="CI539" s="238">
        <f t="shared" si="1194"/>
        <v>0</v>
      </c>
      <c r="CJ539" s="238">
        <f t="shared" si="1195"/>
        <v>0</v>
      </c>
      <c r="CK539" s="238">
        <f t="shared" si="1196"/>
        <v>0</v>
      </c>
      <c r="CL539" s="238">
        <f t="shared" si="1197"/>
        <v>0</v>
      </c>
      <c r="CM539" s="238">
        <f t="shared" si="1198"/>
        <v>0</v>
      </c>
      <c r="CN539" s="238">
        <f t="shared" si="1199"/>
        <v>0</v>
      </c>
      <c r="CO539" s="238">
        <f t="shared" si="1200"/>
        <v>0</v>
      </c>
      <c r="CP539" s="238">
        <f t="shared" si="1201"/>
        <v>0</v>
      </c>
      <c r="CQ539" s="238">
        <f t="shared" si="1202"/>
        <v>0</v>
      </c>
      <c r="CR539" s="238">
        <f t="shared" si="1203"/>
        <v>0</v>
      </c>
      <c r="CS539" s="238">
        <f t="shared" si="1204"/>
        <v>0</v>
      </c>
      <c r="CT539" s="238">
        <f t="shared" si="1205"/>
        <v>0</v>
      </c>
      <c r="CU539" s="238">
        <f t="shared" si="1206"/>
        <v>0</v>
      </c>
      <c r="CV539" s="238">
        <f t="shared" si="1207"/>
        <v>0</v>
      </c>
      <c r="CW539" s="238">
        <f t="shared" si="1208"/>
        <v>0</v>
      </c>
      <c r="CX539" s="238">
        <f t="shared" si="1209"/>
        <v>0</v>
      </c>
      <c r="CY539" s="238">
        <f t="shared" si="1210"/>
        <v>0</v>
      </c>
      <c r="CZ539" s="238">
        <f t="shared" si="1211"/>
        <v>0</v>
      </c>
      <c r="DA539" s="238">
        <f t="shared" si="1212"/>
        <v>0</v>
      </c>
      <c r="DB539" s="238">
        <f t="shared" si="1213"/>
        <v>0</v>
      </c>
      <c r="DC539" s="238">
        <f t="shared" si="1214"/>
        <v>0</v>
      </c>
      <c r="DD539" s="238">
        <f t="shared" si="1215"/>
        <v>0</v>
      </c>
      <c r="DE539" s="238">
        <f t="shared" si="1216"/>
        <v>0</v>
      </c>
      <c r="DF539" s="238">
        <f t="shared" si="1217"/>
        <v>0</v>
      </c>
      <c r="DG539" s="238">
        <f t="shared" si="1218"/>
        <v>0</v>
      </c>
      <c r="DH539" s="238">
        <f t="shared" si="1219"/>
        <v>0</v>
      </c>
      <c r="DI539" s="238">
        <f t="shared" si="1220"/>
        <v>0</v>
      </c>
      <c r="DJ539" s="238">
        <f t="shared" si="1221"/>
        <v>0</v>
      </c>
      <c r="DK539" s="238">
        <f t="shared" si="1222"/>
        <v>0</v>
      </c>
      <c r="DL539" s="238">
        <f t="shared" si="1223"/>
        <v>0</v>
      </c>
      <c r="DM539" s="238">
        <f t="shared" si="1224"/>
        <v>0</v>
      </c>
      <c r="DN539" s="238">
        <f t="shared" si="1225"/>
        <v>0</v>
      </c>
      <c r="DO539" s="238">
        <f t="shared" si="1226"/>
        <v>0</v>
      </c>
      <c r="DP539" s="238">
        <f t="shared" si="1227"/>
        <v>0</v>
      </c>
      <c r="DQ539" s="238">
        <f t="shared" si="1228"/>
        <v>0</v>
      </c>
      <c r="DR539" s="238">
        <f t="shared" si="1229"/>
        <v>0</v>
      </c>
      <c r="DS539" s="238">
        <f t="shared" si="1230"/>
        <v>0</v>
      </c>
      <c r="DT539" s="238">
        <f t="shared" si="1231"/>
        <v>0</v>
      </c>
      <c r="DU539" s="238">
        <f t="shared" si="1232"/>
        <v>0</v>
      </c>
      <c r="DV539" s="238">
        <f t="shared" si="1233"/>
        <v>0</v>
      </c>
      <c r="DW539" s="238">
        <f t="shared" si="1234"/>
        <v>0</v>
      </c>
      <c r="DX539" s="238">
        <f t="shared" si="1235"/>
        <v>0</v>
      </c>
      <c r="DY539" s="238">
        <f t="shared" si="1236"/>
        <v>0</v>
      </c>
      <c r="DZ539" s="238">
        <f t="shared" si="1237"/>
        <v>0</v>
      </c>
      <c r="EA539" s="238">
        <f t="shared" si="1238"/>
        <v>0</v>
      </c>
      <c r="EB539" s="238">
        <f t="shared" si="1239"/>
        <v>0</v>
      </c>
      <c r="EC539" s="238">
        <f t="shared" si="1240"/>
        <v>0</v>
      </c>
      <c r="ED539" s="238">
        <f t="shared" si="1241"/>
        <v>0</v>
      </c>
      <c r="EE539" s="238">
        <f t="shared" si="1242"/>
        <v>0</v>
      </c>
      <c r="EF539" s="238">
        <f t="shared" si="1243"/>
        <v>0</v>
      </c>
      <c r="EG539" s="238">
        <f t="shared" si="1244"/>
        <v>0</v>
      </c>
      <c r="EH539" s="238">
        <f t="shared" si="1245"/>
        <v>0</v>
      </c>
      <c r="EI539" s="238">
        <f t="shared" si="1246"/>
        <v>0</v>
      </c>
      <c r="EJ539" s="238">
        <f t="shared" si="1247"/>
        <v>0</v>
      </c>
      <c r="EK539" s="238">
        <f t="shared" si="1248"/>
        <v>0</v>
      </c>
      <c r="EL539" s="238">
        <f t="shared" si="1249"/>
        <v>0</v>
      </c>
      <c r="EM539" s="238">
        <f t="shared" si="1250"/>
        <v>0</v>
      </c>
      <c r="EN539" s="238">
        <f t="shared" si="1251"/>
        <v>0</v>
      </c>
      <c r="EO539" s="238">
        <f t="shared" si="1252"/>
        <v>0</v>
      </c>
      <c r="EP539" s="238">
        <f t="shared" si="1253"/>
        <v>0</v>
      </c>
      <c r="EQ539" s="238">
        <f t="shared" si="1254"/>
        <v>0</v>
      </c>
      <c r="ER539" s="238">
        <f t="shared" si="1255"/>
        <v>0</v>
      </c>
      <c r="ES539" s="238">
        <f t="shared" si="1256"/>
        <v>0</v>
      </c>
      <c r="ET539" s="238">
        <f t="shared" si="1257"/>
        <v>0</v>
      </c>
      <c r="EU539" s="238">
        <f t="shared" si="1258"/>
        <v>0</v>
      </c>
      <c r="EV539" s="238">
        <f t="shared" si="1259"/>
        <v>0</v>
      </c>
      <c r="EW539" s="238">
        <f t="shared" si="1260"/>
        <v>0</v>
      </c>
      <c r="EX539" s="238">
        <f t="shared" si="1261"/>
        <v>0</v>
      </c>
      <c r="EY539" s="238">
        <f t="shared" si="1262"/>
        <v>0</v>
      </c>
      <c r="EZ539" s="238">
        <f t="shared" si="1263"/>
        <v>0</v>
      </c>
      <c r="FA539" s="238">
        <f t="shared" si="1264"/>
        <v>0</v>
      </c>
      <c r="FB539" s="238">
        <f t="shared" si="1265"/>
        <v>0</v>
      </c>
      <c r="FC539" s="238">
        <f t="shared" si="1266"/>
        <v>0</v>
      </c>
      <c r="FD539" s="238">
        <f t="shared" si="1267"/>
        <v>0</v>
      </c>
      <c r="FE539" s="238">
        <f t="shared" si="1268"/>
        <v>0</v>
      </c>
      <c r="FF539" s="238">
        <f t="shared" si="1269"/>
        <v>0</v>
      </c>
      <c r="FG539" s="238">
        <f t="shared" si="1270"/>
        <v>0</v>
      </c>
      <c r="FH539" s="238">
        <f t="shared" si="1271"/>
        <v>0</v>
      </c>
      <c r="FI539" s="238">
        <f t="shared" si="1272"/>
        <v>0</v>
      </c>
      <c r="FJ539" s="238">
        <f t="shared" si="1273"/>
        <v>0</v>
      </c>
      <c r="FK539" s="238">
        <f t="shared" si="1274"/>
        <v>0</v>
      </c>
      <c r="FL539" s="238">
        <f t="shared" si="1275"/>
        <v>0</v>
      </c>
      <c r="FM539" s="238">
        <f t="shared" si="1276"/>
        <v>0</v>
      </c>
      <c r="FN539" s="238">
        <f t="shared" si="1277"/>
        <v>0</v>
      </c>
      <c r="FO539" s="238">
        <f t="shared" si="1278"/>
        <v>0</v>
      </c>
      <c r="FP539" s="238">
        <f t="shared" si="1279"/>
        <v>0</v>
      </c>
      <c r="FQ539" s="238">
        <f t="shared" si="1280"/>
        <v>0</v>
      </c>
      <c r="FR539" s="238">
        <f t="shared" si="1281"/>
        <v>0</v>
      </c>
      <c r="FS539" s="238">
        <f t="shared" si="1282"/>
        <v>0</v>
      </c>
      <c r="FT539" s="238">
        <f t="shared" si="1283"/>
        <v>0</v>
      </c>
      <c r="FU539" s="238">
        <f t="shared" si="1284"/>
        <v>0</v>
      </c>
      <c r="FV539" s="238">
        <f t="shared" si="1285"/>
        <v>0</v>
      </c>
      <c r="FW539" s="238">
        <f t="shared" si="1286"/>
        <v>0</v>
      </c>
      <c r="FX539" s="238">
        <f t="shared" si="1287"/>
        <v>0</v>
      </c>
      <c r="FY539" s="238">
        <f t="shared" si="1288"/>
        <v>0</v>
      </c>
      <c r="FZ539" s="238">
        <f t="shared" si="1289"/>
        <v>0</v>
      </c>
      <c r="GA539" s="238">
        <f t="shared" si="1290"/>
        <v>0</v>
      </c>
      <c r="GB539" s="238">
        <f t="shared" si="1291"/>
        <v>0</v>
      </c>
      <c r="GC539" s="238">
        <f t="shared" si="1292"/>
        <v>0</v>
      </c>
      <c r="GD539" s="238">
        <f t="shared" si="1293"/>
        <v>0</v>
      </c>
      <c r="GE539" s="238">
        <f t="shared" si="1294"/>
        <v>0</v>
      </c>
      <c r="GF539" s="238">
        <f t="shared" si="1295"/>
        <v>0</v>
      </c>
      <c r="GG539" s="238">
        <f t="shared" si="1296"/>
        <v>0</v>
      </c>
      <c r="GH539" s="238">
        <f t="shared" si="1297"/>
        <v>0</v>
      </c>
      <c r="GI539" s="238">
        <f t="shared" si="1298"/>
        <v>0</v>
      </c>
      <c r="GJ539" s="238">
        <f t="shared" si="1299"/>
        <v>0</v>
      </c>
      <c r="GK539" s="238">
        <f t="shared" si="1300"/>
        <v>0</v>
      </c>
      <c r="GL539" s="238">
        <f t="shared" si="1301"/>
        <v>0</v>
      </c>
      <c r="GM539" s="238">
        <f t="shared" si="1302"/>
        <v>0</v>
      </c>
      <c r="GN539" s="238">
        <f t="shared" si="1303"/>
        <v>0</v>
      </c>
      <c r="GO539" s="238">
        <f t="shared" si="1304"/>
        <v>0</v>
      </c>
      <c r="GP539" s="238">
        <f t="shared" si="1305"/>
        <v>0</v>
      </c>
      <c r="GQ539" s="238">
        <f t="shared" si="1306"/>
        <v>0</v>
      </c>
      <c r="GR539" s="238">
        <f t="shared" si="1307"/>
        <v>0</v>
      </c>
      <c r="GS539" s="238">
        <f t="shared" si="1308"/>
        <v>0</v>
      </c>
      <c r="GT539" s="238">
        <f t="shared" si="1309"/>
        <v>0</v>
      </c>
      <c r="GU539" s="238">
        <f t="shared" si="1310"/>
        <v>0</v>
      </c>
      <c r="GV539" s="238">
        <f t="shared" si="1311"/>
        <v>0</v>
      </c>
      <c r="GW539" s="238">
        <f t="shared" si="1312"/>
        <v>0</v>
      </c>
      <c r="GX539" s="238">
        <f t="shared" si="1313"/>
        <v>0</v>
      </c>
      <c r="GY539" s="238">
        <f t="shared" si="1314"/>
        <v>0</v>
      </c>
      <c r="GZ539" s="238">
        <f t="shared" si="1315"/>
        <v>0</v>
      </c>
      <c r="HA539" s="238">
        <f t="shared" si="1316"/>
        <v>0</v>
      </c>
      <c r="HB539" s="238">
        <f t="shared" si="1317"/>
        <v>0</v>
      </c>
      <c r="HC539" s="238">
        <f t="shared" si="1318"/>
        <v>0</v>
      </c>
      <c r="HD539" s="238">
        <f t="shared" si="1319"/>
        <v>0</v>
      </c>
      <c r="HE539" s="238">
        <f t="shared" si="1320"/>
        <v>0</v>
      </c>
      <c r="HF539" s="238">
        <f t="shared" si="1321"/>
        <v>0</v>
      </c>
      <c r="HG539" s="238">
        <f t="shared" si="1322"/>
        <v>0</v>
      </c>
      <c r="HH539" s="238">
        <f t="shared" si="1323"/>
        <v>0</v>
      </c>
      <c r="HI539" s="238">
        <f t="shared" si="1324"/>
        <v>0</v>
      </c>
      <c r="HJ539" s="238">
        <f t="shared" si="1325"/>
        <v>0</v>
      </c>
      <c r="HK539" s="238">
        <f t="shared" si="1326"/>
        <v>0</v>
      </c>
      <c r="HL539" s="238">
        <f t="shared" si="1327"/>
        <v>0</v>
      </c>
      <c r="HM539" s="238">
        <f t="shared" si="1328"/>
        <v>0</v>
      </c>
      <c r="HN539" s="238">
        <f t="shared" si="1329"/>
        <v>0</v>
      </c>
      <c r="HO539" s="238">
        <f t="shared" si="1330"/>
        <v>0</v>
      </c>
      <c r="HP539" s="238">
        <f t="shared" si="1331"/>
        <v>0</v>
      </c>
      <c r="HQ539" s="238">
        <f t="shared" si="1332"/>
        <v>0</v>
      </c>
      <c r="HR539" s="238">
        <f t="shared" si="1333"/>
        <v>0</v>
      </c>
      <c r="HS539" s="238">
        <f t="shared" si="1334"/>
        <v>0</v>
      </c>
      <c r="HT539" s="238">
        <f t="shared" si="1335"/>
        <v>0</v>
      </c>
      <c r="HU539" s="238">
        <f t="shared" si="1336"/>
        <v>0</v>
      </c>
      <c r="HV539" s="238">
        <f t="shared" si="1337"/>
        <v>0</v>
      </c>
      <c r="HW539" s="238">
        <f t="shared" si="1338"/>
        <v>0</v>
      </c>
      <c r="HX539" s="238">
        <f t="shared" si="1339"/>
        <v>0</v>
      </c>
      <c r="HY539" s="238">
        <f t="shared" si="1340"/>
        <v>0</v>
      </c>
      <c r="HZ539" s="238">
        <f t="shared" si="1341"/>
        <v>0</v>
      </c>
      <c r="IA539" s="238">
        <f t="shared" si="1342"/>
        <v>0</v>
      </c>
      <c r="IB539" s="238">
        <f t="shared" si="1343"/>
        <v>0</v>
      </c>
      <c r="IC539" s="238">
        <f t="shared" si="1344"/>
        <v>0</v>
      </c>
      <c r="ID539" s="238">
        <f t="shared" si="1345"/>
        <v>0</v>
      </c>
      <c r="IE539" s="238">
        <f t="shared" si="1346"/>
        <v>0</v>
      </c>
      <c r="IF539" s="238">
        <f t="shared" si="1347"/>
        <v>0</v>
      </c>
      <c r="IG539" s="238">
        <f t="shared" si="1348"/>
        <v>0</v>
      </c>
      <c r="IH539" s="238">
        <f t="shared" si="1349"/>
        <v>0</v>
      </c>
      <c r="II539" s="238">
        <f t="shared" si="1350"/>
        <v>0</v>
      </c>
      <c r="IJ539" s="238">
        <f t="shared" si="1351"/>
        <v>0</v>
      </c>
      <c r="IK539" s="238">
        <f t="shared" si="1352"/>
        <v>0</v>
      </c>
      <c r="IL539" s="238">
        <f t="shared" si="1353"/>
        <v>0</v>
      </c>
      <c r="IM539" s="238">
        <f t="shared" si="1354"/>
        <v>0</v>
      </c>
      <c r="IN539" s="238">
        <f t="shared" si="1355"/>
        <v>0</v>
      </c>
      <c r="IO539" s="238">
        <f t="shared" si="1356"/>
        <v>0</v>
      </c>
      <c r="IP539" s="238">
        <f t="shared" si="1357"/>
        <v>0</v>
      </c>
      <c r="IQ539" s="238">
        <f t="shared" si="1358"/>
        <v>0</v>
      </c>
      <c r="IR539" s="238">
        <f t="shared" si="1359"/>
        <v>0</v>
      </c>
      <c r="IS539" s="238">
        <f t="shared" si="1360"/>
        <v>0</v>
      </c>
      <c r="IT539" s="238">
        <f t="shared" si="1361"/>
        <v>0</v>
      </c>
      <c r="IU539" s="238">
        <f t="shared" si="1362"/>
        <v>0</v>
      </c>
      <c r="IV539" s="238">
        <f t="shared" si="1363"/>
        <v>0</v>
      </c>
      <c r="IW539" s="238">
        <f t="shared" si="1364"/>
        <v>0</v>
      </c>
      <c r="IX539" s="238">
        <f t="shared" si="1365"/>
        <v>0</v>
      </c>
      <c r="IY539" s="238">
        <f t="shared" si="1366"/>
        <v>0</v>
      </c>
      <c r="IZ539" s="238">
        <f t="shared" si="1367"/>
        <v>0</v>
      </c>
      <c r="JA539" s="238">
        <f t="shared" si="1368"/>
        <v>0</v>
      </c>
      <c r="JB539" s="238">
        <f t="shared" si="1369"/>
        <v>0</v>
      </c>
    </row>
    <row r="540" spans="2:262">
      <c r="B540" s="248">
        <v>179</v>
      </c>
      <c r="C540" s="247">
        <f t="shared" si="1370"/>
        <v>3.4960937500000027E-3</v>
      </c>
      <c r="D540" s="244">
        <f t="shared" ca="1" si="1113"/>
        <v>11.757483524401991</v>
      </c>
      <c r="E540" s="243">
        <f ca="1">GC361</f>
        <v>-0.24251647559801001</v>
      </c>
      <c r="F540" s="242">
        <v>179</v>
      </c>
      <c r="G540" s="238">
        <f t="shared" si="1114"/>
        <v>0</v>
      </c>
      <c r="H540" s="238">
        <f t="shared" si="1115"/>
        <v>0</v>
      </c>
      <c r="I540" s="238">
        <f t="shared" si="1116"/>
        <v>0</v>
      </c>
      <c r="J540" s="238">
        <f t="shared" si="1117"/>
        <v>0</v>
      </c>
      <c r="K540" s="238">
        <f t="shared" si="1118"/>
        <v>0</v>
      </c>
      <c r="L540" s="238">
        <f t="shared" si="1119"/>
        <v>0</v>
      </c>
      <c r="M540" s="238">
        <f t="shared" si="1120"/>
        <v>0</v>
      </c>
      <c r="N540" s="238">
        <f t="shared" si="1121"/>
        <v>0</v>
      </c>
      <c r="O540" s="238">
        <f t="shared" si="1122"/>
        <v>0</v>
      </c>
      <c r="P540" s="238">
        <f t="shared" si="1123"/>
        <v>0</v>
      </c>
      <c r="Q540" s="238">
        <f t="shared" si="1124"/>
        <v>0</v>
      </c>
      <c r="R540" s="238">
        <f t="shared" si="1125"/>
        <v>0</v>
      </c>
      <c r="S540" s="238">
        <f t="shared" si="1126"/>
        <v>0</v>
      </c>
      <c r="T540" s="238">
        <f t="shared" si="1127"/>
        <v>0</v>
      </c>
      <c r="U540" s="239">
        <f t="shared" si="1128"/>
        <v>0</v>
      </c>
      <c r="V540" s="238">
        <f t="shared" si="1129"/>
        <v>0</v>
      </c>
      <c r="W540" s="238">
        <f t="shared" si="1130"/>
        <v>0</v>
      </c>
      <c r="X540" s="238">
        <f t="shared" si="1131"/>
        <v>0</v>
      </c>
      <c r="Y540" s="238">
        <f t="shared" si="1132"/>
        <v>0</v>
      </c>
      <c r="Z540" s="238">
        <f t="shared" si="1133"/>
        <v>0</v>
      </c>
      <c r="AA540" s="238">
        <f t="shared" si="1134"/>
        <v>0</v>
      </c>
      <c r="AB540" s="238">
        <f t="shared" si="1135"/>
        <v>0</v>
      </c>
      <c r="AC540" s="238">
        <f t="shared" si="1136"/>
        <v>0</v>
      </c>
      <c r="AD540" s="238">
        <f t="shared" si="1137"/>
        <v>0</v>
      </c>
      <c r="AE540" s="238">
        <f t="shared" si="1138"/>
        <v>0</v>
      </c>
      <c r="AF540" s="238">
        <f t="shared" si="1139"/>
        <v>0</v>
      </c>
      <c r="AG540" s="238">
        <f t="shared" si="1140"/>
        <v>0</v>
      </c>
      <c r="AH540" s="238">
        <f t="shared" si="1141"/>
        <v>0</v>
      </c>
      <c r="AI540" s="238">
        <f t="shared" si="1142"/>
        <v>0</v>
      </c>
      <c r="AJ540" s="238">
        <f t="shared" si="1143"/>
        <v>0</v>
      </c>
      <c r="AK540" s="238">
        <f t="shared" si="1144"/>
        <v>0</v>
      </c>
      <c r="AL540" s="238">
        <f t="shared" si="1145"/>
        <v>0</v>
      </c>
      <c r="AM540" s="238">
        <f t="shared" si="1146"/>
        <v>0</v>
      </c>
      <c r="AN540" s="238">
        <f t="shared" si="1147"/>
        <v>0</v>
      </c>
      <c r="AO540" s="238">
        <f t="shared" si="1148"/>
        <v>0</v>
      </c>
      <c r="AP540" s="238">
        <f t="shared" si="1149"/>
        <v>0</v>
      </c>
      <c r="AQ540" s="238">
        <f t="shared" si="1150"/>
        <v>0</v>
      </c>
      <c r="AR540" s="238">
        <f t="shared" si="1151"/>
        <v>0</v>
      </c>
      <c r="AS540" s="238">
        <f t="shared" si="1152"/>
        <v>0</v>
      </c>
      <c r="AT540" s="238">
        <f t="shared" si="1153"/>
        <v>0</v>
      </c>
      <c r="AU540" s="238">
        <f t="shared" si="1154"/>
        <v>0</v>
      </c>
      <c r="AV540" s="238">
        <f t="shared" si="1155"/>
        <v>0</v>
      </c>
      <c r="AW540" s="238">
        <f t="shared" si="1156"/>
        <v>0</v>
      </c>
      <c r="AX540" s="238">
        <f t="shared" si="1157"/>
        <v>0</v>
      </c>
      <c r="AY540" s="238">
        <f t="shared" si="1158"/>
        <v>0</v>
      </c>
      <c r="AZ540" s="238">
        <f t="shared" si="1159"/>
        <v>0</v>
      </c>
      <c r="BA540" s="238">
        <f t="shared" si="1160"/>
        <v>0</v>
      </c>
      <c r="BB540" s="238">
        <f t="shared" si="1161"/>
        <v>0</v>
      </c>
      <c r="BC540" s="238">
        <f t="shared" si="1162"/>
        <v>0</v>
      </c>
      <c r="BD540" s="238">
        <f t="shared" si="1163"/>
        <v>0</v>
      </c>
      <c r="BE540" s="238">
        <f t="shared" si="1164"/>
        <v>0</v>
      </c>
      <c r="BF540" s="238">
        <f t="shared" si="1165"/>
        <v>0</v>
      </c>
      <c r="BG540" s="238">
        <f t="shared" si="1166"/>
        <v>0</v>
      </c>
      <c r="BH540" s="238">
        <f t="shared" si="1167"/>
        <v>0</v>
      </c>
      <c r="BI540" s="238">
        <f t="shared" si="1168"/>
        <v>0</v>
      </c>
      <c r="BJ540" s="238">
        <f t="shared" si="1169"/>
        <v>0</v>
      </c>
      <c r="BK540" s="238">
        <f t="shared" si="1170"/>
        <v>0</v>
      </c>
      <c r="BL540" s="238">
        <f t="shared" si="1171"/>
        <v>0</v>
      </c>
      <c r="BM540" s="238">
        <f t="shared" si="1172"/>
        <v>0</v>
      </c>
      <c r="BN540" s="238">
        <f t="shared" si="1173"/>
        <v>0</v>
      </c>
      <c r="BO540" s="238">
        <f t="shared" si="1174"/>
        <v>0</v>
      </c>
      <c r="BP540" s="238">
        <f t="shared" si="1175"/>
        <v>0</v>
      </c>
      <c r="BQ540" s="238">
        <f t="shared" si="1176"/>
        <v>0</v>
      </c>
      <c r="BR540" s="238">
        <f t="shared" si="1177"/>
        <v>0</v>
      </c>
      <c r="BS540" s="238">
        <f t="shared" si="1178"/>
        <v>0</v>
      </c>
      <c r="BT540" s="238">
        <f t="shared" si="1179"/>
        <v>0</v>
      </c>
      <c r="BU540" s="238">
        <f t="shared" si="1180"/>
        <v>0</v>
      </c>
      <c r="BV540" s="238">
        <f t="shared" si="1181"/>
        <v>0</v>
      </c>
      <c r="BW540" s="238">
        <f t="shared" si="1182"/>
        <v>0</v>
      </c>
      <c r="BX540" s="238">
        <f t="shared" si="1183"/>
        <v>0</v>
      </c>
      <c r="BY540" s="238">
        <f t="shared" si="1184"/>
        <v>0</v>
      </c>
      <c r="BZ540" s="238">
        <f t="shared" si="1185"/>
        <v>0</v>
      </c>
      <c r="CA540" s="238">
        <f t="shared" si="1186"/>
        <v>0</v>
      </c>
      <c r="CB540" s="238">
        <f t="shared" si="1187"/>
        <v>0</v>
      </c>
      <c r="CC540" s="238">
        <f t="shared" si="1188"/>
        <v>0</v>
      </c>
      <c r="CD540" s="238">
        <f t="shared" si="1189"/>
        <v>0</v>
      </c>
      <c r="CE540" s="238">
        <f t="shared" si="1190"/>
        <v>0</v>
      </c>
      <c r="CF540" s="238">
        <f t="shared" si="1191"/>
        <v>0</v>
      </c>
      <c r="CG540" s="238">
        <f t="shared" si="1192"/>
        <v>0</v>
      </c>
      <c r="CH540" s="238">
        <f t="shared" si="1193"/>
        <v>0</v>
      </c>
      <c r="CI540" s="238">
        <f t="shared" si="1194"/>
        <v>0</v>
      </c>
      <c r="CJ540" s="238">
        <f t="shared" si="1195"/>
        <v>0</v>
      </c>
      <c r="CK540" s="238">
        <f t="shared" si="1196"/>
        <v>0</v>
      </c>
      <c r="CL540" s="238">
        <f t="shared" si="1197"/>
        <v>0</v>
      </c>
      <c r="CM540" s="238">
        <f t="shared" si="1198"/>
        <v>0</v>
      </c>
      <c r="CN540" s="238">
        <f t="shared" si="1199"/>
        <v>0</v>
      </c>
      <c r="CO540" s="238">
        <f t="shared" si="1200"/>
        <v>0</v>
      </c>
      <c r="CP540" s="238">
        <f t="shared" si="1201"/>
        <v>0</v>
      </c>
      <c r="CQ540" s="238">
        <f t="shared" si="1202"/>
        <v>0</v>
      </c>
      <c r="CR540" s="238">
        <f t="shared" si="1203"/>
        <v>0</v>
      </c>
      <c r="CS540" s="238">
        <f t="shared" si="1204"/>
        <v>0</v>
      </c>
      <c r="CT540" s="238">
        <f t="shared" si="1205"/>
        <v>0</v>
      </c>
      <c r="CU540" s="238">
        <f t="shared" si="1206"/>
        <v>0</v>
      </c>
      <c r="CV540" s="238">
        <f t="shared" si="1207"/>
        <v>0</v>
      </c>
      <c r="CW540" s="238">
        <f t="shared" si="1208"/>
        <v>0</v>
      </c>
      <c r="CX540" s="238">
        <f t="shared" si="1209"/>
        <v>0</v>
      </c>
      <c r="CY540" s="238">
        <f t="shared" si="1210"/>
        <v>0</v>
      </c>
      <c r="CZ540" s="238">
        <f t="shared" si="1211"/>
        <v>0</v>
      </c>
      <c r="DA540" s="238">
        <f t="shared" si="1212"/>
        <v>0</v>
      </c>
      <c r="DB540" s="238">
        <f t="shared" si="1213"/>
        <v>0</v>
      </c>
      <c r="DC540" s="238">
        <f t="shared" si="1214"/>
        <v>0</v>
      </c>
      <c r="DD540" s="238">
        <f t="shared" si="1215"/>
        <v>0</v>
      </c>
      <c r="DE540" s="238">
        <f t="shared" si="1216"/>
        <v>0</v>
      </c>
      <c r="DF540" s="238">
        <f t="shared" si="1217"/>
        <v>0</v>
      </c>
      <c r="DG540" s="238">
        <f t="shared" si="1218"/>
        <v>0</v>
      </c>
      <c r="DH540" s="238">
        <f t="shared" si="1219"/>
        <v>0</v>
      </c>
      <c r="DI540" s="238">
        <f t="shared" si="1220"/>
        <v>0</v>
      </c>
      <c r="DJ540" s="238">
        <f t="shared" si="1221"/>
        <v>0</v>
      </c>
      <c r="DK540" s="238">
        <f t="shared" si="1222"/>
        <v>0</v>
      </c>
      <c r="DL540" s="238">
        <f t="shared" si="1223"/>
        <v>0</v>
      </c>
      <c r="DM540" s="238">
        <f t="shared" si="1224"/>
        <v>0</v>
      </c>
      <c r="DN540" s="238">
        <f t="shared" si="1225"/>
        <v>0</v>
      </c>
      <c r="DO540" s="238">
        <f t="shared" si="1226"/>
        <v>0</v>
      </c>
      <c r="DP540" s="238">
        <f t="shared" si="1227"/>
        <v>0</v>
      </c>
      <c r="DQ540" s="238">
        <f t="shared" si="1228"/>
        <v>0</v>
      </c>
      <c r="DR540" s="238">
        <f t="shared" si="1229"/>
        <v>0</v>
      </c>
      <c r="DS540" s="238">
        <f t="shared" si="1230"/>
        <v>0</v>
      </c>
      <c r="DT540" s="238">
        <f t="shared" si="1231"/>
        <v>0</v>
      </c>
      <c r="DU540" s="238">
        <f t="shared" si="1232"/>
        <v>0</v>
      </c>
      <c r="DV540" s="238">
        <f t="shared" si="1233"/>
        <v>0</v>
      </c>
      <c r="DW540" s="238">
        <f t="shared" si="1234"/>
        <v>0</v>
      </c>
      <c r="DX540" s="238">
        <f t="shared" si="1235"/>
        <v>0</v>
      </c>
      <c r="DY540" s="238">
        <f t="shared" si="1236"/>
        <v>0</v>
      </c>
      <c r="DZ540" s="238">
        <f t="shared" si="1237"/>
        <v>0</v>
      </c>
      <c r="EA540" s="238">
        <f t="shared" si="1238"/>
        <v>0</v>
      </c>
      <c r="EB540" s="238">
        <f t="shared" si="1239"/>
        <v>0</v>
      </c>
      <c r="EC540" s="238">
        <f t="shared" si="1240"/>
        <v>0</v>
      </c>
      <c r="ED540" s="238">
        <f t="shared" si="1241"/>
        <v>0</v>
      </c>
      <c r="EE540" s="238">
        <f t="shared" si="1242"/>
        <v>0</v>
      </c>
      <c r="EF540" s="238">
        <f t="shared" si="1243"/>
        <v>0</v>
      </c>
      <c r="EG540" s="238">
        <f t="shared" si="1244"/>
        <v>0</v>
      </c>
      <c r="EH540" s="238">
        <f t="shared" si="1245"/>
        <v>0</v>
      </c>
      <c r="EI540" s="238">
        <f t="shared" si="1246"/>
        <v>0</v>
      </c>
      <c r="EJ540" s="238">
        <f t="shared" si="1247"/>
        <v>0</v>
      </c>
      <c r="EK540" s="238">
        <f t="shared" si="1248"/>
        <v>0</v>
      </c>
      <c r="EL540" s="238">
        <f t="shared" si="1249"/>
        <v>0</v>
      </c>
      <c r="EM540" s="238">
        <f t="shared" si="1250"/>
        <v>0</v>
      </c>
      <c r="EN540" s="238">
        <f t="shared" si="1251"/>
        <v>0</v>
      </c>
      <c r="EO540" s="238">
        <f t="shared" si="1252"/>
        <v>0</v>
      </c>
      <c r="EP540" s="238">
        <f t="shared" si="1253"/>
        <v>0</v>
      </c>
      <c r="EQ540" s="238">
        <f t="shared" si="1254"/>
        <v>0</v>
      </c>
      <c r="ER540" s="238">
        <f t="shared" si="1255"/>
        <v>0</v>
      </c>
      <c r="ES540" s="238">
        <f t="shared" si="1256"/>
        <v>0</v>
      </c>
      <c r="ET540" s="238">
        <f t="shared" si="1257"/>
        <v>0</v>
      </c>
      <c r="EU540" s="238">
        <f t="shared" si="1258"/>
        <v>0</v>
      </c>
      <c r="EV540" s="238">
        <f t="shared" si="1259"/>
        <v>0</v>
      </c>
      <c r="EW540" s="238">
        <f t="shared" si="1260"/>
        <v>0</v>
      </c>
      <c r="EX540" s="238">
        <f t="shared" si="1261"/>
        <v>0</v>
      </c>
      <c r="EY540" s="238">
        <f t="shared" si="1262"/>
        <v>0</v>
      </c>
      <c r="EZ540" s="238">
        <f t="shared" si="1263"/>
        <v>0</v>
      </c>
      <c r="FA540" s="238">
        <f t="shared" si="1264"/>
        <v>0</v>
      </c>
      <c r="FB540" s="238">
        <f t="shared" si="1265"/>
        <v>0</v>
      </c>
      <c r="FC540" s="238">
        <f t="shared" si="1266"/>
        <v>0</v>
      </c>
      <c r="FD540" s="238">
        <f t="shared" si="1267"/>
        <v>0</v>
      </c>
      <c r="FE540" s="238">
        <f t="shared" si="1268"/>
        <v>0</v>
      </c>
      <c r="FF540" s="238">
        <f t="shared" si="1269"/>
        <v>0</v>
      </c>
      <c r="FG540" s="238">
        <f t="shared" si="1270"/>
        <v>0</v>
      </c>
      <c r="FH540" s="238">
        <f t="shared" si="1271"/>
        <v>0</v>
      </c>
      <c r="FI540" s="238">
        <f t="shared" si="1272"/>
        <v>0</v>
      </c>
      <c r="FJ540" s="238">
        <f t="shared" si="1273"/>
        <v>0</v>
      </c>
      <c r="FK540" s="238">
        <f t="shared" si="1274"/>
        <v>0</v>
      </c>
      <c r="FL540" s="238">
        <f t="shared" si="1275"/>
        <v>0</v>
      </c>
      <c r="FM540" s="238">
        <f t="shared" si="1276"/>
        <v>0</v>
      </c>
      <c r="FN540" s="238">
        <f t="shared" si="1277"/>
        <v>0</v>
      </c>
      <c r="FO540" s="238">
        <f t="shared" si="1278"/>
        <v>0</v>
      </c>
      <c r="FP540" s="238">
        <f t="shared" si="1279"/>
        <v>0</v>
      </c>
      <c r="FQ540" s="238">
        <f t="shared" si="1280"/>
        <v>0</v>
      </c>
      <c r="FR540" s="238">
        <f t="shared" si="1281"/>
        <v>0</v>
      </c>
      <c r="FS540" s="238">
        <f t="shared" si="1282"/>
        <v>0</v>
      </c>
      <c r="FT540" s="238">
        <f t="shared" si="1283"/>
        <v>0</v>
      </c>
      <c r="FU540" s="238">
        <f t="shared" si="1284"/>
        <v>0</v>
      </c>
      <c r="FV540" s="238">
        <f t="shared" si="1285"/>
        <v>0</v>
      </c>
      <c r="FW540" s="238">
        <f t="shared" si="1286"/>
        <v>0</v>
      </c>
      <c r="FX540" s="238">
        <f t="shared" si="1287"/>
        <v>0</v>
      </c>
      <c r="FY540" s="238">
        <f t="shared" si="1288"/>
        <v>0</v>
      </c>
      <c r="FZ540" s="238">
        <f t="shared" si="1289"/>
        <v>0</v>
      </c>
      <c r="GA540" s="238">
        <f t="shared" si="1290"/>
        <v>0</v>
      </c>
      <c r="GB540" s="238">
        <f t="shared" si="1291"/>
        <v>0</v>
      </c>
      <c r="GC540" s="238">
        <f t="shared" si="1292"/>
        <v>0</v>
      </c>
      <c r="GD540" s="238">
        <f t="shared" si="1293"/>
        <v>0</v>
      </c>
      <c r="GE540" s="238">
        <f t="shared" si="1294"/>
        <v>0</v>
      </c>
      <c r="GF540" s="238">
        <f t="shared" si="1295"/>
        <v>0</v>
      </c>
      <c r="GG540" s="238">
        <f t="shared" si="1296"/>
        <v>0</v>
      </c>
      <c r="GH540" s="238">
        <f t="shared" si="1297"/>
        <v>0</v>
      </c>
      <c r="GI540" s="238">
        <f t="shared" si="1298"/>
        <v>0</v>
      </c>
      <c r="GJ540" s="238">
        <f t="shared" si="1299"/>
        <v>0</v>
      </c>
      <c r="GK540" s="238">
        <f t="shared" si="1300"/>
        <v>0</v>
      </c>
      <c r="GL540" s="238">
        <f t="shared" si="1301"/>
        <v>0</v>
      </c>
      <c r="GM540" s="238">
        <f t="shared" si="1302"/>
        <v>0</v>
      </c>
      <c r="GN540" s="238">
        <f t="shared" si="1303"/>
        <v>0</v>
      </c>
      <c r="GO540" s="238">
        <f t="shared" si="1304"/>
        <v>0</v>
      </c>
      <c r="GP540" s="238">
        <f t="shared" si="1305"/>
        <v>0</v>
      </c>
      <c r="GQ540" s="238">
        <f t="shared" si="1306"/>
        <v>0</v>
      </c>
      <c r="GR540" s="238">
        <f t="shared" si="1307"/>
        <v>0</v>
      </c>
      <c r="GS540" s="238">
        <f t="shared" si="1308"/>
        <v>0</v>
      </c>
      <c r="GT540" s="238">
        <f t="shared" si="1309"/>
        <v>0</v>
      </c>
      <c r="GU540" s="238">
        <f t="shared" si="1310"/>
        <v>0</v>
      </c>
      <c r="GV540" s="238">
        <f t="shared" si="1311"/>
        <v>0</v>
      </c>
      <c r="GW540" s="238">
        <f t="shared" si="1312"/>
        <v>0</v>
      </c>
      <c r="GX540" s="238">
        <f t="shared" si="1313"/>
        <v>0</v>
      </c>
      <c r="GY540" s="238">
        <f t="shared" si="1314"/>
        <v>0</v>
      </c>
      <c r="GZ540" s="238">
        <f t="shared" si="1315"/>
        <v>0</v>
      </c>
      <c r="HA540" s="238">
        <f t="shared" si="1316"/>
        <v>0</v>
      </c>
      <c r="HB540" s="238">
        <f t="shared" si="1317"/>
        <v>0</v>
      </c>
      <c r="HC540" s="238">
        <f t="shared" si="1318"/>
        <v>0</v>
      </c>
      <c r="HD540" s="238">
        <f t="shared" si="1319"/>
        <v>0</v>
      </c>
      <c r="HE540" s="238">
        <f t="shared" si="1320"/>
        <v>0</v>
      </c>
      <c r="HF540" s="238">
        <f t="shared" si="1321"/>
        <v>0</v>
      </c>
      <c r="HG540" s="238">
        <f t="shared" si="1322"/>
        <v>0</v>
      </c>
      <c r="HH540" s="238">
        <f t="shared" si="1323"/>
        <v>0</v>
      </c>
      <c r="HI540" s="238">
        <f t="shared" si="1324"/>
        <v>0</v>
      </c>
      <c r="HJ540" s="238">
        <f t="shared" si="1325"/>
        <v>0</v>
      </c>
      <c r="HK540" s="238">
        <f t="shared" si="1326"/>
        <v>0</v>
      </c>
      <c r="HL540" s="238">
        <f t="shared" si="1327"/>
        <v>0</v>
      </c>
      <c r="HM540" s="238">
        <f t="shared" si="1328"/>
        <v>0</v>
      </c>
      <c r="HN540" s="238">
        <f t="shared" si="1329"/>
        <v>0</v>
      </c>
      <c r="HO540" s="238">
        <f t="shared" si="1330"/>
        <v>0</v>
      </c>
      <c r="HP540" s="238">
        <f t="shared" si="1331"/>
        <v>0</v>
      </c>
      <c r="HQ540" s="238">
        <f t="shared" si="1332"/>
        <v>0</v>
      </c>
      <c r="HR540" s="238">
        <f t="shared" si="1333"/>
        <v>0</v>
      </c>
      <c r="HS540" s="238">
        <f t="shared" si="1334"/>
        <v>0</v>
      </c>
      <c r="HT540" s="238">
        <f t="shared" si="1335"/>
        <v>0</v>
      </c>
      <c r="HU540" s="238">
        <f t="shared" si="1336"/>
        <v>0</v>
      </c>
      <c r="HV540" s="238">
        <f t="shared" si="1337"/>
        <v>0</v>
      </c>
      <c r="HW540" s="238">
        <f t="shared" si="1338"/>
        <v>0</v>
      </c>
      <c r="HX540" s="238">
        <f t="shared" si="1339"/>
        <v>0</v>
      </c>
      <c r="HY540" s="238">
        <f t="shared" si="1340"/>
        <v>0</v>
      </c>
      <c r="HZ540" s="238">
        <f t="shared" si="1341"/>
        <v>0</v>
      </c>
      <c r="IA540" s="238">
        <f t="shared" si="1342"/>
        <v>0</v>
      </c>
      <c r="IB540" s="238">
        <f t="shared" si="1343"/>
        <v>0</v>
      </c>
      <c r="IC540" s="238">
        <f t="shared" si="1344"/>
        <v>0</v>
      </c>
      <c r="ID540" s="238">
        <f t="shared" si="1345"/>
        <v>0</v>
      </c>
      <c r="IE540" s="238">
        <f t="shared" si="1346"/>
        <v>0</v>
      </c>
      <c r="IF540" s="238">
        <f t="shared" si="1347"/>
        <v>0</v>
      </c>
      <c r="IG540" s="238">
        <f t="shared" si="1348"/>
        <v>0</v>
      </c>
      <c r="IH540" s="238">
        <f t="shared" si="1349"/>
        <v>0</v>
      </c>
      <c r="II540" s="238">
        <f t="shared" si="1350"/>
        <v>0</v>
      </c>
      <c r="IJ540" s="238">
        <f t="shared" si="1351"/>
        <v>0</v>
      </c>
      <c r="IK540" s="238">
        <f t="shared" si="1352"/>
        <v>0</v>
      </c>
      <c r="IL540" s="238">
        <f t="shared" si="1353"/>
        <v>0</v>
      </c>
      <c r="IM540" s="238">
        <f t="shared" si="1354"/>
        <v>0</v>
      </c>
      <c r="IN540" s="238">
        <f t="shared" si="1355"/>
        <v>0</v>
      </c>
      <c r="IO540" s="238">
        <f t="shared" si="1356"/>
        <v>0</v>
      </c>
      <c r="IP540" s="238">
        <f t="shared" si="1357"/>
        <v>0</v>
      </c>
      <c r="IQ540" s="238">
        <f t="shared" si="1358"/>
        <v>0</v>
      </c>
      <c r="IR540" s="238">
        <f t="shared" si="1359"/>
        <v>0</v>
      </c>
      <c r="IS540" s="238">
        <f t="shared" si="1360"/>
        <v>0</v>
      </c>
      <c r="IT540" s="238">
        <f t="shared" si="1361"/>
        <v>0</v>
      </c>
      <c r="IU540" s="238">
        <f t="shared" si="1362"/>
        <v>0</v>
      </c>
      <c r="IV540" s="238">
        <f t="shared" si="1363"/>
        <v>0</v>
      </c>
      <c r="IW540" s="238">
        <f t="shared" si="1364"/>
        <v>0</v>
      </c>
      <c r="IX540" s="238">
        <f t="shared" si="1365"/>
        <v>0</v>
      </c>
      <c r="IY540" s="238">
        <f t="shared" si="1366"/>
        <v>0</v>
      </c>
      <c r="IZ540" s="238">
        <f t="shared" si="1367"/>
        <v>0</v>
      </c>
      <c r="JA540" s="238">
        <f t="shared" si="1368"/>
        <v>0</v>
      </c>
      <c r="JB540" s="238">
        <f t="shared" si="1369"/>
        <v>0</v>
      </c>
    </row>
    <row r="541" spans="2:262">
      <c r="B541" s="248">
        <v>180</v>
      </c>
      <c r="C541" s="247">
        <f t="shared" si="1370"/>
        <v>3.5156250000000027E-3</v>
      </c>
      <c r="D541" s="244">
        <f t="shared" ca="1" si="1113"/>
        <v>11.763369162181847</v>
      </c>
      <c r="E541" s="243">
        <f ca="1">GD361</f>
        <v>-0.23663083781815256</v>
      </c>
      <c r="F541" s="242">
        <v>180</v>
      </c>
      <c r="G541" s="238">
        <f t="shared" si="1114"/>
        <v>0</v>
      </c>
      <c r="H541" s="238">
        <f t="shared" si="1115"/>
        <v>0</v>
      </c>
      <c r="I541" s="238">
        <f t="shared" si="1116"/>
        <v>0</v>
      </c>
      <c r="J541" s="238">
        <f t="shared" si="1117"/>
        <v>0</v>
      </c>
      <c r="K541" s="238">
        <f t="shared" si="1118"/>
        <v>0</v>
      </c>
      <c r="L541" s="238">
        <f t="shared" si="1119"/>
        <v>0</v>
      </c>
      <c r="M541" s="238">
        <f t="shared" si="1120"/>
        <v>0</v>
      </c>
      <c r="N541" s="238">
        <f t="shared" si="1121"/>
        <v>0</v>
      </c>
      <c r="O541" s="238">
        <f t="shared" si="1122"/>
        <v>0</v>
      </c>
      <c r="P541" s="238">
        <f t="shared" si="1123"/>
        <v>0</v>
      </c>
      <c r="Q541" s="238">
        <f t="shared" si="1124"/>
        <v>0</v>
      </c>
      <c r="R541" s="238">
        <f t="shared" si="1125"/>
        <v>0</v>
      </c>
      <c r="S541" s="238">
        <f t="shared" si="1126"/>
        <v>0</v>
      </c>
      <c r="T541" s="238">
        <f t="shared" si="1127"/>
        <v>0</v>
      </c>
      <c r="U541" s="239">
        <f t="shared" si="1128"/>
        <v>0</v>
      </c>
      <c r="V541" s="238">
        <f t="shared" si="1129"/>
        <v>0</v>
      </c>
      <c r="W541" s="238">
        <f t="shared" si="1130"/>
        <v>0</v>
      </c>
      <c r="X541" s="238">
        <f t="shared" si="1131"/>
        <v>0</v>
      </c>
      <c r="Y541" s="238">
        <f t="shared" si="1132"/>
        <v>0</v>
      </c>
      <c r="Z541" s="238">
        <f t="shared" si="1133"/>
        <v>0</v>
      </c>
      <c r="AA541" s="238">
        <f t="shared" si="1134"/>
        <v>0</v>
      </c>
      <c r="AB541" s="238">
        <f t="shared" si="1135"/>
        <v>0</v>
      </c>
      <c r="AC541" s="238">
        <f t="shared" si="1136"/>
        <v>0</v>
      </c>
      <c r="AD541" s="238">
        <f t="shared" si="1137"/>
        <v>0</v>
      </c>
      <c r="AE541" s="238">
        <f t="shared" si="1138"/>
        <v>0</v>
      </c>
      <c r="AF541" s="238">
        <f t="shared" si="1139"/>
        <v>0</v>
      </c>
      <c r="AG541" s="238">
        <f t="shared" si="1140"/>
        <v>0</v>
      </c>
      <c r="AH541" s="238">
        <f t="shared" si="1141"/>
        <v>0</v>
      </c>
      <c r="AI541" s="238">
        <f t="shared" si="1142"/>
        <v>0</v>
      </c>
      <c r="AJ541" s="238">
        <f t="shared" si="1143"/>
        <v>0</v>
      </c>
      <c r="AK541" s="238">
        <f t="shared" si="1144"/>
        <v>0</v>
      </c>
      <c r="AL541" s="238">
        <f t="shared" si="1145"/>
        <v>0</v>
      </c>
      <c r="AM541" s="238">
        <f t="shared" si="1146"/>
        <v>0</v>
      </c>
      <c r="AN541" s="238">
        <f t="shared" si="1147"/>
        <v>0</v>
      </c>
      <c r="AO541" s="238">
        <f t="shared" si="1148"/>
        <v>0</v>
      </c>
      <c r="AP541" s="238">
        <f t="shared" si="1149"/>
        <v>0</v>
      </c>
      <c r="AQ541" s="238">
        <f t="shared" si="1150"/>
        <v>0</v>
      </c>
      <c r="AR541" s="238">
        <f t="shared" si="1151"/>
        <v>0</v>
      </c>
      <c r="AS541" s="238">
        <f t="shared" si="1152"/>
        <v>0</v>
      </c>
      <c r="AT541" s="238">
        <f t="shared" si="1153"/>
        <v>0</v>
      </c>
      <c r="AU541" s="238">
        <f t="shared" si="1154"/>
        <v>0</v>
      </c>
      <c r="AV541" s="238">
        <f t="shared" si="1155"/>
        <v>0</v>
      </c>
      <c r="AW541" s="238">
        <f t="shared" si="1156"/>
        <v>0</v>
      </c>
      <c r="AX541" s="238">
        <f t="shared" si="1157"/>
        <v>0</v>
      </c>
      <c r="AY541" s="238">
        <f t="shared" si="1158"/>
        <v>0</v>
      </c>
      <c r="AZ541" s="238">
        <f t="shared" si="1159"/>
        <v>0</v>
      </c>
      <c r="BA541" s="238">
        <f t="shared" si="1160"/>
        <v>0</v>
      </c>
      <c r="BB541" s="238">
        <f t="shared" si="1161"/>
        <v>0</v>
      </c>
      <c r="BC541" s="238">
        <f t="shared" si="1162"/>
        <v>0</v>
      </c>
      <c r="BD541" s="238">
        <f t="shared" si="1163"/>
        <v>0</v>
      </c>
      <c r="BE541" s="238">
        <f t="shared" si="1164"/>
        <v>0</v>
      </c>
      <c r="BF541" s="238">
        <f t="shared" si="1165"/>
        <v>0</v>
      </c>
      <c r="BG541" s="238">
        <f t="shared" si="1166"/>
        <v>0</v>
      </c>
      <c r="BH541" s="238">
        <f t="shared" si="1167"/>
        <v>0</v>
      </c>
      <c r="BI541" s="238">
        <f t="shared" si="1168"/>
        <v>0</v>
      </c>
      <c r="BJ541" s="238">
        <f t="shared" si="1169"/>
        <v>0</v>
      </c>
      <c r="BK541" s="238">
        <f t="shared" si="1170"/>
        <v>0</v>
      </c>
      <c r="BL541" s="238">
        <f t="shared" si="1171"/>
        <v>0</v>
      </c>
      <c r="BM541" s="238">
        <f t="shared" si="1172"/>
        <v>0</v>
      </c>
      <c r="BN541" s="238">
        <f t="shared" si="1173"/>
        <v>0</v>
      </c>
      <c r="BO541" s="238">
        <f t="shared" si="1174"/>
        <v>0</v>
      </c>
      <c r="BP541" s="238">
        <f t="shared" si="1175"/>
        <v>0</v>
      </c>
      <c r="BQ541" s="238">
        <f t="shared" si="1176"/>
        <v>0</v>
      </c>
      <c r="BR541" s="238">
        <f t="shared" si="1177"/>
        <v>0</v>
      </c>
      <c r="BS541" s="238">
        <f t="shared" si="1178"/>
        <v>0</v>
      </c>
      <c r="BT541" s="238">
        <f t="shared" si="1179"/>
        <v>0</v>
      </c>
      <c r="BU541" s="238">
        <f t="shared" si="1180"/>
        <v>0</v>
      </c>
      <c r="BV541" s="238">
        <f t="shared" si="1181"/>
        <v>0</v>
      </c>
      <c r="BW541" s="238">
        <f t="shared" si="1182"/>
        <v>0</v>
      </c>
      <c r="BX541" s="238">
        <f t="shared" si="1183"/>
        <v>0</v>
      </c>
      <c r="BY541" s="238">
        <f t="shared" si="1184"/>
        <v>0</v>
      </c>
      <c r="BZ541" s="238">
        <f t="shared" si="1185"/>
        <v>0</v>
      </c>
      <c r="CA541" s="238">
        <f t="shared" si="1186"/>
        <v>0</v>
      </c>
      <c r="CB541" s="238">
        <f t="shared" si="1187"/>
        <v>0</v>
      </c>
      <c r="CC541" s="238">
        <f t="shared" si="1188"/>
        <v>0</v>
      </c>
      <c r="CD541" s="238">
        <f t="shared" si="1189"/>
        <v>0</v>
      </c>
      <c r="CE541" s="238">
        <f t="shared" si="1190"/>
        <v>0</v>
      </c>
      <c r="CF541" s="238">
        <f t="shared" si="1191"/>
        <v>0</v>
      </c>
      <c r="CG541" s="238">
        <f t="shared" si="1192"/>
        <v>0</v>
      </c>
      <c r="CH541" s="238">
        <f t="shared" si="1193"/>
        <v>0</v>
      </c>
      <c r="CI541" s="238">
        <f t="shared" si="1194"/>
        <v>0</v>
      </c>
      <c r="CJ541" s="238">
        <f t="shared" si="1195"/>
        <v>0</v>
      </c>
      <c r="CK541" s="238">
        <f t="shared" si="1196"/>
        <v>0</v>
      </c>
      <c r="CL541" s="238">
        <f t="shared" si="1197"/>
        <v>0</v>
      </c>
      <c r="CM541" s="238">
        <f t="shared" si="1198"/>
        <v>0</v>
      </c>
      <c r="CN541" s="238">
        <f t="shared" si="1199"/>
        <v>0</v>
      </c>
      <c r="CO541" s="238">
        <f t="shared" si="1200"/>
        <v>0</v>
      </c>
      <c r="CP541" s="238">
        <f t="shared" si="1201"/>
        <v>0</v>
      </c>
      <c r="CQ541" s="238">
        <f t="shared" si="1202"/>
        <v>0</v>
      </c>
      <c r="CR541" s="238">
        <f t="shared" si="1203"/>
        <v>0</v>
      </c>
      <c r="CS541" s="238">
        <f t="shared" si="1204"/>
        <v>0</v>
      </c>
      <c r="CT541" s="238">
        <f t="shared" si="1205"/>
        <v>0</v>
      </c>
      <c r="CU541" s="238">
        <f t="shared" si="1206"/>
        <v>0</v>
      </c>
      <c r="CV541" s="238">
        <f t="shared" si="1207"/>
        <v>0</v>
      </c>
      <c r="CW541" s="238">
        <f t="shared" si="1208"/>
        <v>0</v>
      </c>
      <c r="CX541" s="238">
        <f t="shared" si="1209"/>
        <v>0</v>
      </c>
      <c r="CY541" s="238">
        <f t="shared" si="1210"/>
        <v>0</v>
      </c>
      <c r="CZ541" s="238">
        <f t="shared" si="1211"/>
        <v>0</v>
      </c>
      <c r="DA541" s="238">
        <f t="shared" si="1212"/>
        <v>0</v>
      </c>
      <c r="DB541" s="238">
        <f t="shared" si="1213"/>
        <v>0</v>
      </c>
      <c r="DC541" s="238">
        <f t="shared" si="1214"/>
        <v>0</v>
      </c>
      <c r="DD541" s="238">
        <f t="shared" si="1215"/>
        <v>0</v>
      </c>
      <c r="DE541" s="238">
        <f t="shared" si="1216"/>
        <v>0</v>
      </c>
      <c r="DF541" s="238">
        <f t="shared" si="1217"/>
        <v>0</v>
      </c>
      <c r="DG541" s="238">
        <f t="shared" si="1218"/>
        <v>0</v>
      </c>
      <c r="DH541" s="238">
        <f t="shared" si="1219"/>
        <v>0</v>
      </c>
      <c r="DI541" s="238">
        <f t="shared" si="1220"/>
        <v>0</v>
      </c>
      <c r="DJ541" s="238">
        <f t="shared" si="1221"/>
        <v>0</v>
      </c>
      <c r="DK541" s="238">
        <f t="shared" si="1222"/>
        <v>0</v>
      </c>
      <c r="DL541" s="238">
        <f t="shared" si="1223"/>
        <v>0</v>
      </c>
      <c r="DM541" s="238">
        <f t="shared" si="1224"/>
        <v>0</v>
      </c>
      <c r="DN541" s="238">
        <f t="shared" si="1225"/>
        <v>0</v>
      </c>
      <c r="DO541" s="238">
        <f t="shared" si="1226"/>
        <v>0</v>
      </c>
      <c r="DP541" s="238">
        <f t="shared" si="1227"/>
        <v>0</v>
      </c>
      <c r="DQ541" s="238">
        <f t="shared" si="1228"/>
        <v>0</v>
      </c>
      <c r="DR541" s="238">
        <f t="shared" si="1229"/>
        <v>0</v>
      </c>
      <c r="DS541" s="238">
        <f t="shared" si="1230"/>
        <v>0</v>
      </c>
      <c r="DT541" s="238">
        <f t="shared" si="1231"/>
        <v>0</v>
      </c>
      <c r="DU541" s="238">
        <f t="shared" si="1232"/>
        <v>0</v>
      </c>
      <c r="DV541" s="238">
        <f t="shared" si="1233"/>
        <v>0</v>
      </c>
      <c r="DW541" s="238">
        <f t="shared" si="1234"/>
        <v>0</v>
      </c>
      <c r="DX541" s="238">
        <f t="shared" si="1235"/>
        <v>0</v>
      </c>
      <c r="DY541" s="238">
        <f t="shared" si="1236"/>
        <v>0</v>
      </c>
      <c r="DZ541" s="238">
        <f t="shared" si="1237"/>
        <v>0</v>
      </c>
      <c r="EA541" s="238">
        <f t="shared" si="1238"/>
        <v>0</v>
      </c>
      <c r="EB541" s="238">
        <f t="shared" si="1239"/>
        <v>0</v>
      </c>
      <c r="EC541" s="238">
        <f t="shared" si="1240"/>
        <v>0</v>
      </c>
      <c r="ED541" s="238">
        <f t="shared" si="1241"/>
        <v>0</v>
      </c>
      <c r="EE541" s="238">
        <f t="shared" si="1242"/>
        <v>0</v>
      </c>
      <c r="EF541" s="238">
        <f t="shared" si="1243"/>
        <v>0</v>
      </c>
      <c r="EG541" s="238">
        <f t="shared" si="1244"/>
        <v>0</v>
      </c>
      <c r="EH541" s="238">
        <f t="shared" si="1245"/>
        <v>0</v>
      </c>
      <c r="EI541" s="238">
        <f t="shared" si="1246"/>
        <v>0</v>
      </c>
      <c r="EJ541" s="238">
        <f t="shared" si="1247"/>
        <v>0</v>
      </c>
      <c r="EK541" s="238">
        <f t="shared" si="1248"/>
        <v>0</v>
      </c>
      <c r="EL541" s="238">
        <f t="shared" si="1249"/>
        <v>0</v>
      </c>
      <c r="EM541" s="238">
        <f t="shared" si="1250"/>
        <v>0</v>
      </c>
      <c r="EN541" s="238">
        <f t="shared" si="1251"/>
        <v>0</v>
      </c>
      <c r="EO541" s="238">
        <f t="shared" si="1252"/>
        <v>0</v>
      </c>
      <c r="EP541" s="238">
        <f t="shared" si="1253"/>
        <v>0</v>
      </c>
      <c r="EQ541" s="238">
        <f t="shared" si="1254"/>
        <v>0</v>
      </c>
      <c r="ER541" s="238">
        <f t="shared" si="1255"/>
        <v>0</v>
      </c>
      <c r="ES541" s="238">
        <f t="shared" si="1256"/>
        <v>0</v>
      </c>
      <c r="ET541" s="238">
        <f t="shared" si="1257"/>
        <v>0</v>
      </c>
      <c r="EU541" s="238">
        <f t="shared" si="1258"/>
        <v>0</v>
      </c>
      <c r="EV541" s="238">
        <f t="shared" si="1259"/>
        <v>0</v>
      </c>
      <c r="EW541" s="238">
        <f t="shared" si="1260"/>
        <v>0</v>
      </c>
      <c r="EX541" s="238">
        <f t="shared" si="1261"/>
        <v>0</v>
      </c>
      <c r="EY541" s="238">
        <f t="shared" si="1262"/>
        <v>0</v>
      </c>
      <c r="EZ541" s="238">
        <f t="shared" si="1263"/>
        <v>0</v>
      </c>
      <c r="FA541" s="238">
        <f t="shared" si="1264"/>
        <v>0</v>
      </c>
      <c r="FB541" s="238">
        <f t="shared" si="1265"/>
        <v>0</v>
      </c>
      <c r="FC541" s="238">
        <f t="shared" si="1266"/>
        <v>0</v>
      </c>
      <c r="FD541" s="238">
        <f t="shared" si="1267"/>
        <v>0</v>
      </c>
      <c r="FE541" s="238">
        <f t="shared" si="1268"/>
        <v>0</v>
      </c>
      <c r="FF541" s="238">
        <f t="shared" si="1269"/>
        <v>0</v>
      </c>
      <c r="FG541" s="238">
        <f t="shared" si="1270"/>
        <v>0</v>
      </c>
      <c r="FH541" s="238">
        <f t="shared" si="1271"/>
        <v>0</v>
      </c>
      <c r="FI541" s="238">
        <f t="shared" si="1272"/>
        <v>0</v>
      </c>
      <c r="FJ541" s="238">
        <f t="shared" si="1273"/>
        <v>0</v>
      </c>
      <c r="FK541" s="238">
        <f t="shared" si="1274"/>
        <v>0</v>
      </c>
      <c r="FL541" s="238">
        <f t="shared" si="1275"/>
        <v>0</v>
      </c>
      <c r="FM541" s="238">
        <f t="shared" si="1276"/>
        <v>0</v>
      </c>
      <c r="FN541" s="238">
        <f t="shared" si="1277"/>
        <v>0</v>
      </c>
      <c r="FO541" s="238">
        <f t="shared" si="1278"/>
        <v>0</v>
      </c>
      <c r="FP541" s="238">
        <f t="shared" si="1279"/>
        <v>0</v>
      </c>
      <c r="FQ541" s="238">
        <f t="shared" si="1280"/>
        <v>0</v>
      </c>
      <c r="FR541" s="238">
        <f t="shared" si="1281"/>
        <v>0</v>
      </c>
      <c r="FS541" s="238">
        <f t="shared" si="1282"/>
        <v>0</v>
      </c>
      <c r="FT541" s="238">
        <f t="shared" si="1283"/>
        <v>0</v>
      </c>
      <c r="FU541" s="238">
        <f t="shared" si="1284"/>
        <v>0</v>
      </c>
      <c r="FV541" s="238">
        <f t="shared" si="1285"/>
        <v>0</v>
      </c>
      <c r="FW541" s="238">
        <f t="shared" si="1286"/>
        <v>0</v>
      </c>
      <c r="FX541" s="238">
        <f t="shared" si="1287"/>
        <v>0</v>
      </c>
      <c r="FY541" s="238">
        <f t="shared" si="1288"/>
        <v>0</v>
      </c>
      <c r="FZ541" s="238">
        <f t="shared" si="1289"/>
        <v>0</v>
      </c>
      <c r="GA541" s="238">
        <f t="shared" si="1290"/>
        <v>0</v>
      </c>
      <c r="GB541" s="238">
        <f t="shared" si="1291"/>
        <v>0</v>
      </c>
      <c r="GC541" s="238">
        <f t="shared" si="1292"/>
        <v>0</v>
      </c>
      <c r="GD541" s="238">
        <f t="shared" si="1293"/>
        <v>0</v>
      </c>
      <c r="GE541" s="238">
        <f t="shared" si="1294"/>
        <v>0</v>
      </c>
      <c r="GF541" s="238">
        <f t="shared" si="1295"/>
        <v>0</v>
      </c>
      <c r="GG541" s="238">
        <f t="shared" si="1296"/>
        <v>0</v>
      </c>
      <c r="GH541" s="238">
        <f t="shared" si="1297"/>
        <v>0</v>
      </c>
      <c r="GI541" s="238">
        <f t="shared" si="1298"/>
        <v>0</v>
      </c>
      <c r="GJ541" s="238">
        <f t="shared" si="1299"/>
        <v>0</v>
      </c>
      <c r="GK541" s="238">
        <f t="shared" si="1300"/>
        <v>0</v>
      </c>
      <c r="GL541" s="238">
        <f t="shared" si="1301"/>
        <v>0</v>
      </c>
      <c r="GM541" s="238">
        <f t="shared" si="1302"/>
        <v>0</v>
      </c>
      <c r="GN541" s="238">
        <f t="shared" si="1303"/>
        <v>0</v>
      </c>
      <c r="GO541" s="238">
        <f t="shared" si="1304"/>
        <v>0</v>
      </c>
      <c r="GP541" s="238">
        <f t="shared" si="1305"/>
        <v>0</v>
      </c>
      <c r="GQ541" s="238">
        <f t="shared" si="1306"/>
        <v>0</v>
      </c>
      <c r="GR541" s="238">
        <f t="shared" si="1307"/>
        <v>0</v>
      </c>
      <c r="GS541" s="238">
        <f t="shared" si="1308"/>
        <v>0</v>
      </c>
      <c r="GT541" s="238">
        <f t="shared" si="1309"/>
        <v>0</v>
      </c>
      <c r="GU541" s="238">
        <f t="shared" si="1310"/>
        <v>0</v>
      </c>
      <c r="GV541" s="238">
        <f t="shared" si="1311"/>
        <v>0</v>
      </c>
      <c r="GW541" s="238">
        <f t="shared" si="1312"/>
        <v>0</v>
      </c>
      <c r="GX541" s="238">
        <f t="shared" si="1313"/>
        <v>0</v>
      </c>
      <c r="GY541" s="238">
        <f t="shared" si="1314"/>
        <v>0</v>
      </c>
      <c r="GZ541" s="238">
        <f t="shared" si="1315"/>
        <v>0</v>
      </c>
      <c r="HA541" s="238">
        <f t="shared" si="1316"/>
        <v>0</v>
      </c>
      <c r="HB541" s="238">
        <f t="shared" si="1317"/>
        <v>0</v>
      </c>
      <c r="HC541" s="238">
        <f t="shared" si="1318"/>
        <v>0</v>
      </c>
      <c r="HD541" s="238">
        <f t="shared" si="1319"/>
        <v>0</v>
      </c>
      <c r="HE541" s="238">
        <f t="shared" si="1320"/>
        <v>0</v>
      </c>
      <c r="HF541" s="238">
        <f t="shared" si="1321"/>
        <v>0</v>
      </c>
      <c r="HG541" s="238">
        <f t="shared" si="1322"/>
        <v>0</v>
      </c>
      <c r="HH541" s="238">
        <f t="shared" si="1323"/>
        <v>0</v>
      </c>
      <c r="HI541" s="238">
        <f t="shared" si="1324"/>
        <v>0</v>
      </c>
      <c r="HJ541" s="238">
        <f t="shared" si="1325"/>
        <v>0</v>
      </c>
      <c r="HK541" s="238">
        <f t="shared" si="1326"/>
        <v>0</v>
      </c>
      <c r="HL541" s="238">
        <f t="shared" si="1327"/>
        <v>0</v>
      </c>
      <c r="HM541" s="238">
        <f t="shared" si="1328"/>
        <v>0</v>
      </c>
      <c r="HN541" s="238">
        <f t="shared" si="1329"/>
        <v>0</v>
      </c>
      <c r="HO541" s="238">
        <f t="shared" si="1330"/>
        <v>0</v>
      </c>
      <c r="HP541" s="238">
        <f t="shared" si="1331"/>
        <v>0</v>
      </c>
      <c r="HQ541" s="238">
        <f t="shared" si="1332"/>
        <v>0</v>
      </c>
      <c r="HR541" s="238">
        <f t="shared" si="1333"/>
        <v>0</v>
      </c>
      <c r="HS541" s="238">
        <f t="shared" si="1334"/>
        <v>0</v>
      </c>
      <c r="HT541" s="238">
        <f t="shared" si="1335"/>
        <v>0</v>
      </c>
      <c r="HU541" s="238">
        <f t="shared" si="1336"/>
        <v>0</v>
      </c>
      <c r="HV541" s="238">
        <f t="shared" si="1337"/>
        <v>0</v>
      </c>
      <c r="HW541" s="238">
        <f t="shared" si="1338"/>
        <v>0</v>
      </c>
      <c r="HX541" s="238">
        <f t="shared" si="1339"/>
        <v>0</v>
      </c>
      <c r="HY541" s="238">
        <f t="shared" si="1340"/>
        <v>0</v>
      </c>
      <c r="HZ541" s="238">
        <f t="shared" si="1341"/>
        <v>0</v>
      </c>
      <c r="IA541" s="238">
        <f t="shared" si="1342"/>
        <v>0</v>
      </c>
      <c r="IB541" s="238">
        <f t="shared" si="1343"/>
        <v>0</v>
      </c>
      <c r="IC541" s="238">
        <f t="shared" si="1344"/>
        <v>0</v>
      </c>
      <c r="ID541" s="238">
        <f t="shared" si="1345"/>
        <v>0</v>
      </c>
      <c r="IE541" s="238">
        <f t="shared" si="1346"/>
        <v>0</v>
      </c>
      <c r="IF541" s="238">
        <f t="shared" si="1347"/>
        <v>0</v>
      </c>
      <c r="IG541" s="238">
        <f t="shared" si="1348"/>
        <v>0</v>
      </c>
      <c r="IH541" s="238">
        <f t="shared" si="1349"/>
        <v>0</v>
      </c>
      <c r="II541" s="238">
        <f t="shared" si="1350"/>
        <v>0</v>
      </c>
      <c r="IJ541" s="238">
        <f t="shared" si="1351"/>
        <v>0</v>
      </c>
      <c r="IK541" s="238">
        <f t="shared" si="1352"/>
        <v>0</v>
      </c>
      <c r="IL541" s="238">
        <f t="shared" si="1353"/>
        <v>0</v>
      </c>
      <c r="IM541" s="238">
        <f t="shared" si="1354"/>
        <v>0</v>
      </c>
      <c r="IN541" s="238">
        <f t="shared" si="1355"/>
        <v>0</v>
      </c>
      <c r="IO541" s="238">
        <f t="shared" si="1356"/>
        <v>0</v>
      </c>
      <c r="IP541" s="238">
        <f t="shared" si="1357"/>
        <v>0</v>
      </c>
      <c r="IQ541" s="238">
        <f t="shared" si="1358"/>
        <v>0</v>
      </c>
      <c r="IR541" s="238">
        <f t="shared" si="1359"/>
        <v>0</v>
      </c>
      <c r="IS541" s="238">
        <f t="shared" si="1360"/>
        <v>0</v>
      </c>
      <c r="IT541" s="238">
        <f t="shared" si="1361"/>
        <v>0</v>
      </c>
      <c r="IU541" s="238">
        <f t="shared" si="1362"/>
        <v>0</v>
      </c>
      <c r="IV541" s="238">
        <f t="shared" si="1363"/>
        <v>0</v>
      </c>
      <c r="IW541" s="238">
        <f t="shared" si="1364"/>
        <v>0</v>
      </c>
      <c r="IX541" s="238">
        <f t="shared" si="1365"/>
        <v>0</v>
      </c>
      <c r="IY541" s="238">
        <f t="shared" si="1366"/>
        <v>0</v>
      </c>
      <c r="IZ541" s="238">
        <f t="shared" si="1367"/>
        <v>0</v>
      </c>
      <c r="JA541" s="238">
        <f t="shared" si="1368"/>
        <v>0</v>
      </c>
      <c r="JB541" s="238">
        <f t="shared" si="1369"/>
        <v>0</v>
      </c>
    </row>
    <row r="542" spans="2:262">
      <c r="B542" s="248">
        <v>181</v>
      </c>
      <c r="C542" s="247">
        <f t="shared" si="1370"/>
        <v>3.5351562500000027E-3</v>
      </c>
      <c r="D542" s="244">
        <f t="shared" ca="1" si="1113"/>
        <v>11.767319861170275</v>
      </c>
      <c r="E542" s="243">
        <f ca="1">GE361</f>
        <v>-0.23268013882972527</v>
      </c>
      <c r="F542" s="242">
        <v>181</v>
      </c>
      <c r="G542" s="238">
        <f t="shared" si="1114"/>
        <v>0</v>
      </c>
      <c r="H542" s="238">
        <f t="shared" si="1115"/>
        <v>0</v>
      </c>
      <c r="I542" s="238">
        <f t="shared" si="1116"/>
        <v>0</v>
      </c>
      <c r="J542" s="238">
        <f t="shared" si="1117"/>
        <v>0</v>
      </c>
      <c r="K542" s="238">
        <f t="shared" si="1118"/>
        <v>0</v>
      </c>
      <c r="L542" s="238">
        <f t="shared" si="1119"/>
        <v>0</v>
      </c>
      <c r="M542" s="238">
        <f t="shared" si="1120"/>
        <v>0</v>
      </c>
      <c r="N542" s="238">
        <f t="shared" si="1121"/>
        <v>0</v>
      </c>
      <c r="O542" s="238">
        <f t="shared" si="1122"/>
        <v>0</v>
      </c>
      <c r="P542" s="238">
        <f t="shared" si="1123"/>
        <v>0</v>
      </c>
      <c r="Q542" s="238">
        <f t="shared" si="1124"/>
        <v>0</v>
      </c>
      <c r="R542" s="238">
        <f t="shared" si="1125"/>
        <v>0</v>
      </c>
      <c r="S542" s="238">
        <f t="shared" si="1126"/>
        <v>0</v>
      </c>
      <c r="T542" s="238">
        <f t="shared" si="1127"/>
        <v>0</v>
      </c>
      <c r="U542" s="239">
        <f t="shared" si="1128"/>
        <v>0</v>
      </c>
      <c r="V542" s="238">
        <f t="shared" si="1129"/>
        <v>0</v>
      </c>
      <c r="W542" s="238">
        <f t="shared" si="1130"/>
        <v>0</v>
      </c>
      <c r="X542" s="238">
        <f t="shared" si="1131"/>
        <v>0</v>
      </c>
      <c r="Y542" s="238">
        <f t="shared" si="1132"/>
        <v>0</v>
      </c>
      <c r="Z542" s="238">
        <f t="shared" si="1133"/>
        <v>0</v>
      </c>
      <c r="AA542" s="238">
        <f t="shared" si="1134"/>
        <v>0</v>
      </c>
      <c r="AB542" s="238">
        <f t="shared" si="1135"/>
        <v>0</v>
      </c>
      <c r="AC542" s="238">
        <f t="shared" si="1136"/>
        <v>0</v>
      </c>
      <c r="AD542" s="238">
        <f t="shared" si="1137"/>
        <v>0</v>
      </c>
      <c r="AE542" s="238">
        <f t="shared" si="1138"/>
        <v>0</v>
      </c>
      <c r="AF542" s="238">
        <f t="shared" si="1139"/>
        <v>0</v>
      </c>
      <c r="AG542" s="238">
        <f t="shared" si="1140"/>
        <v>0</v>
      </c>
      <c r="AH542" s="238">
        <f t="shared" si="1141"/>
        <v>0</v>
      </c>
      <c r="AI542" s="238">
        <f t="shared" si="1142"/>
        <v>0</v>
      </c>
      <c r="AJ542" s="238">
        <f t="shared" si="1143"/>
        <v>0</v>
      </c>
      <c r="AK542" s="238">
        <f t="shared" si="1144"/>
        <v>0</v>
      </c>
      <c r="AL542" s="238">
        <f t="shared" si="1145"/>
        <v>0</v>
      </c>
      <c r="AM542" s="238">
        <f t="shared" si="1146"/>
        <v>0</v>
      </c>
      <c r="AN542" s="238">
        <f t="shared" si="1147"/>
        <v>0</v>
      </c>
      <c r="AO542" s="238">
        <f t="shared" si="1148"/>
        <v>0</v>
      </c>
      <c r="AP542" s="238">
        <f t="shared" si="1149"/>
        <v>0</v>
      </c>
      <c r="AQ542" s="238">
        <f t="shared" si="1150"/>
        <v>0</v>
      </c>
      <c r="AR542" s="238">
        <f t="shared" si="1151"/>
        <v>0</v>
      </c>
      <c r="AS542" s="238">
        <f t="shared" si="1152"/>
        <v>0</v>
      </c>
      <c r="AT542" s="238">
        <f t="shared" si="1153"/>
        <v>0</v>
      </c>
      <c r="AU542" s="238">
        <f t="shared" si="1154"/>
        <v>0</v>
      </c>
      <c r="AV542" s="238">
        <f t="shared" si="1155"/>
        <v>0</v>
      </c>
      <c r="AW542" s="238">
        <f t="shared" si="1156"/>
        <v>0</v>
      </c>
      <c r="AX542" s="238">
        <f t="shared" si="1157"/>
        <v>0</v>
      </c>
      <c r="AY542" s="238">
        <f t="shared" si="1158"/>
        <v>0</v>
      </c>
      <c r="AZ542" s="238">
        <f t="shared" si="1159"/>
        <v>0</v>
      </c>
      <c r="BA542" s="238">
        <f t="shared" si="1160"/>
        <v>0</v>
      </c>
      <c r="BB542" s="238">
        <f t="shared" si="1161"/>
        <v>0</v>
      </c>
      <c r="BC542" s="238">
        <f t="shared" si="1162"/>
        <v>0</v>
      </c>
      <c r="BD542" s="238">
        <f t="shared" si="1163"/>
        <v>0</v>
      </c>
      <c r="BE542" s="238">
        <f t="shared" si="1164"/>
        <v>0</v>
      </c>
      <c r="BF542" s="238">
        <f t="shared" si="1165"/>
        <v>0</v>
      </c>
      <c r="BG542" s="238">
        <f t="shared" si="1166"/>
        <v>0</v>
      </c>
      <c r="BH542" s="238">
        <f t="shared" si="1167"/>
        <v>0</v>
      </c>
      <c r="BI542" s="238">
        <f t="shared" si="1168"/>
        <v>0</v>
      </c>
      <c r="BJ542" s="238">
        <f t="shared" si="1169"/>
        <v>0</v>
      </c>
      <c r="BK542" s="238">
        <f t="shared" si="1170"/>
        <v>0</v>
      </c>
      <c r="BL542" s="238">
        <f t="shared" si="1171"/>
        <v>0</v>
      </c>
      <c r="BM542" s="238">
        <f t="shared" si="1172"/>
        <v>0</v>
      </c>
      <c r="BN542" s="238">
        <f t="shared" si="1173"/>
        <v>0</v>
      </c>
      <c r="BO542" s="238">
        <f t="shared" si="1174"/>
        <v>0</v>
      </c>
      <c r="BP542" s="238">
        <f t="shared" si="1175"/>
        <v>0</v>
      </c>
      <c r="BQ542" s="238">
        <f t="shared" si="1176"/>
        <v>0</v>
      </c>
      <c r="BR542" s="238">
        <f t="shared" si="1177"/>
        <v>0</v>
      </c>
      <c r="BS542" s="238">
        <f t="shared" si="1178"/>
        <v>0</v>
      </c>
      <c r="BT542" s="238">
        <f t="shared" si="1179"/>
        <v>0</v>
      </c>
      <c r="BU542" s="238">
        <f t="shared" si="1180"/>
        <v>0</v>
      </c>
      <c r="BV542" s="238">
        <f t="shared" si="1181"/>
        <v>0</v>
      </c>
      <c r="BW542" s="238">
        <f t="shared" si="1182"/>
        <v>0</v>
      </c>
      <c r="BX542" s="238">
        <f t="shared" si="1183"/>
        <v>0</v>
      </c>
      <c r="BY542" s="238">
        <f t="shared" si="1184"/>
        <v>0</v>
      </c>
      <c r="BZ542" s="238">
        <f t="shared" si="1185"/>
        <v>0</v>
      </c>
      <c r="CA542" s="238">
        <f t="shared" si="1186"/>
        <v>0</v>
      </c>
      <c r="CB542" s="238">
        <f t="shared" si="1187"/>
        <v>0</v>
      </c>
      <c r="CC542" s="238">
        <f t="shared" si="1188"/>
        <v>0</v>
      </c>
      <c r="CD542" s="238">
        <f t="shared" si="1189"/>
        <v>0</v>
      </c>
      <c r="CE542" s="238">
        <f t="shared" si="1190"/>
        <v>0</v>
      </c>
      <c r="CF542" s="238">
        <f t="shared" si="1191"/>
        <v>0</v>
      </c>
      <c r="CG542" s="238">
        <f t="shared" si="1192"/>
        <v>0</v>
      </c>
      <c r="CH542" s="238">
        <f t="shared" si="1193"/>
        <v>0</v>
      </c>
      <c r="CI542" s="238">
        <f t="shared" si="1194"/>
        <v>0</v>
      </c>
      <c r="CJ542" s="238">
        <f t="shared" si="1195"/>
        <v>0</v>
      </c>
      <c r="CK542" s="238">
        <f t="shared" si="1196"/>
        <v>0</v>
      </c>
      <c r="CL542" s="238">
        <f t="shared" si="1197"/>
        <v>0</v>
      </c>
      <c r="CM542" s="238">
        <f t="shared" si="1198"/>
        <v>0</v>
      </c>
      <c r="CN542" s="238">
        <f t="shared" si="1199"/>
        <v>0</v>
      </c>
      <c r="CO542" s="238">
        <f t="shared" si="1200"/>
        <v>0</v>
      </c>
      <c r="CP542" s="238">
        <f t="shared" si="1201"/>
        <v>0</v>
      </c>
      <c r="CQ542" s="238">
        <f t="shared" si="1202"/>
        <v>0</v>
      </c>
      <c r="CR542" s="238">
        <f t="shared" si="1203"/>
        <v>0</v>
      </c>
      <c r="CS542" s="238">
        <f t="shared" si="1204"/>
        <v>0</v>
      </c>
      <c r="CT542" s="238">
        <f t="shared" si="1205"/>
        <v>0</v>
      </c>
      <c r="CU542" s="238">
        <f t="shared" si="1206"/>
        <v>0</v>
      </c>
      <c r="CV542" s="238">
        <f t="shared" si="1207"/>
        <v>0</v>
      </c>
      <c r="CW542" s="238">
        <f t="shared" si="1208"/>
        <v>0</v>
      </c>
      <c r="CX542" s="238">
        <f t="shared" si="1209"/>
        <v>0</v>
      </c>
      <c r="CY542" s="238">
        <f t="shared" si="1210"/>
        <v>0</v>
      </c>
      <c r="CZ542" s="238">
        <f t="shared" si="1211"/>
        <v>0</v>
      </c>
      <c r="DA542" s="238">
        <f t="shared" si="1212"/>
        <v>0</v>
      </c>
      <c r="DB542" s="238">
        <f t="shared" si="1213"/>
        <v>0</v>
      </c>
      <c r="DC542" s="238">
        <f t="shared" si="1214"/>
        <v>0</v>
      </c>
      <c r="DD542" s="238">
        <f t="shared" si="1215"/>
        <v>0</v>
      </c>
      <c r="DE542" s="238">
        <f t="shared" si="1216"/>
        <v>0</v>
      </c>
      <c r="DF542" s="238">
        <f t="shared" si="1217"/>
        <v>0</v>
      </c>
      <c r="DG542" s="238">
        <f t="shared" si="1218"/>
        <v>0</v>
      </c>
      <c r="DH542" s="238">
        <f t="shared" si="1219"/>
        <v>0</v>
      </c>
      <c r="DI542" s="238">
        <f t="shared" si="1220"/>
        <v>0</v>
      </c>
      <c r="DJ542" s="238">
        <f t="shared" si="1221"/>
        <v>0</v>
      </c>
      <c r="DK542" s="238">
        <f t="shared" si="1222"/>
        <v>0</v>
      </c>
      <c r="DL542" s="238">
        <f t="shared" si="1223"/>
        <v>0</v>
      </c>
      <c r="DM542" s="238">
        <f t="shared" si="1224"/>
        <v>0</v>
      </c>
      <c r="DN542" s="238">
        <f t="shared" si="1225"/>
        <v>0</v>
      </c>
      <c r="DO542" s="238">
        <f t="shared" si="1226"/>
        <v>0</v>
      </c>
      <c r="DP542" s="238">
        <f t="shared" si="1227"/>
        <v>0</v>
      </c>
      <c r="DQ542" s="238">
        <f t="shared" si="1228"/>
        <v>0</v>
      </c>
      <c r="DR542" s="238">
        <f t="shared" si="1229"/>
        <v>0</v>
      </c>
      <c r="DS542" s="238">
        <f t="shared" si="1230"/>
        <v>0</v>
      </c>
      <c r="DT542" s="238">
        <f t="shared" si="1231"/>
        <v>0</v>
      </c>
      <c r="DU542" s="238">
        <f t="shared" si="1232"/>
        <v>0</v>
      </c>
      <c r="DV542" s="238">
        <f t="shared" si="1233"/>
        <v>0</v>
      </c>
      <c r="DW542" s="238">
        <f t="shared" si="1234"/>
        <v>0</v>
      </c>
      <c r="DX542" s="238">
        <f t="shared" si="1235"/>
        <v>0</v>
      </c>
      <c r="DY542" s="238">
        <f t="shared" si="1236"/>
        <v>0</v>
      </c>
      <c r="DZ542" s="238">
        <f t="shared" si="1237"/>
        <v>0</v>
      </c>
      <c r="EA542" s="238">
        <f t="shared" si="1238"/>
        <v>0</v>
      </c>
      <c r="EB542" s="238">
        <f t="shared" si="1239"/>
        <v>0</v>
      </c>
      <c r="EC542" s="238">
        <f t="shared" si="1240"/>
        <v>0</v>
      </c>
      <c r="ED542" s="238">
        <f t="shared" si="1241"/>
        <v>0</v>
      </c>
      <c r="EE542" s="238">
        <f t="shared" si="1242"/>
        <v>0</v>
      </c>
      <c r="EF542" s="238">
        <f t="shared" si="1243"/>
        <v>0</v>
      </c>
      <c r="EG542" s="238">
        <f t="shared" si="1244"/>
        <v>0</v>
      </c>
      <c r="EH542" s="238">
        <f t="shared" si="1245"/>
        <v>0</v>
      </c>
      <c r="EI542" s="238">
        <f t="shared" si="1246"/>
        <v>0</v>
      </c>
      <c r="EJ542" s="238">
        <f t="shared" si="1247"/>
        <v>0</v>
      </c>
      <c r="EK542" s="238">
        <f t="shared" si="1248"/>
        <v>0</v>
      </c>
      <c r="EL542" s="238">
        <f t="shared" si="1249"/>
        <v>0</v>
      </c>
      <c r="EM542" s="238">
        <f t="shared" si="1250"/>
        <v>0</v>
      </c>
      <c r="EN542" s="238">
        <f t="shared" si="1251"/>
        <v>0</v>
      </c>
      <c r="EO542" s="238">
        <f t="shared" si="1252"/>
        <v>0</v>
      </c>
      <c r="EP542" s="238">
        <f t="shared" si="1253"/>
        <v>0</v>
      </c>
      <c r="EQ542" s="238">
        <f t="shared" si="1254"/>
        <v>0</v>
      </c>
      <c r="ER542" s="238">
        <f t="shared" si="1255"/>
        <v>0</v>
      </c>
      <c r="ES542" s="238">
        <f t="shared" si="1256"/>
        <v>0</v>
      </c>
      <c r="ET542" s="238">
        <f t="shared" si="1257"/>
        <v>0</v>
      </c>
      <c r="EU542" s="238">
        <f t="shared" si="1258"/>
        <v>0</v>
      </c>
      <c r="EV542" s="238">
        <f t="shared" si="1259"/>
        <v>0</v>
      </c>
      <c r="EW542" s="238">
        <f t="shared" si="1260"/>
        <v>0</v>
      </c>
      <c r="EX542" s="238">
        <f t="shared" si="1261"/>
        <v>0</v>
      </c>
      <c r="EY542" s="238">
        <f t="shared" si="1262"/>
        <v>0</v>
      </c>
      <c r="EZ542" s="238">
        <f t="shared" si="1263"/>
        <v>0</v>
      </c>
      <c r="FA542" s="238">
        <f t="shared" si="1264"/>
        <v>0</v>
      </c>
      <c r="FB542" s="238">
        <f t="shared" si="1265"/>
        <v>0</v>
      </c>
      <c r="FC542" s="238">
        <f t="shared" si="1266"/>
        <v>0</v>
      </c>
      <c r="FD542" s="238">
        <f t="shared" si="1267"/>
        <v>0</v>
      </c>
      <c r="FE542" s="238">
        <f t="shared" si="1268"/>
        <v>0</v>
      </c>
      <c r="FF542" s="238">
        <f t="shared" si="1269"/>
        <v>0</v>
      </c>
      <c r="FG542" s="238">
        <f t="shared" si="1270"/>
        <v>0</v>
      </c>
      <c r="FH542" s="238">
        <f t="shared" si="1271"/>
        <v>0</v>
      </c>
      <c r="FI542" s="238">
        <f t="shared" si="1272"/>
        <v>0</v>
      </c>
      <c r="FJ542" s="238">
        <f t="shared" si="1273"/>
        <v>0</v>
      </c>
      <c r="FK542" s="238">
        <f t="shared" si="1274"/>
        <v>0</v>
      </c>
      <c r="FL542" s="238">
        <f t="shared" si="1275"/>
        <v>0</v>
      </c>
      <c r="FM542" s="238">
        <f t="shared" si="1276"/>
        <v>0</v>
      </c>
      <c r="FN542" s="238">
        <f t="shared" si="1277"/>
        <v>0</v>
      </c>
      <c r="FO542" s="238">
        <f t="shared" si="1278"/>
        <v>0</v>
      </c>
      <c r="FP542" s="238">
        <f t="shared" si="1279"/>
        <v>0</v>
      </c>
      <c r="FQ542" s="238">
        <f t="shared" si="1280"/>
        <v>0</v>
      </c>
      <c r="FR542" s="238">
        <f t="shared" si="1281"/>
        <v>0</v>
      </c>
      <c r="FS542" s="238">
        <f t="shared" si="1282"/>
        <v>0</v>
      </c>
      <c r="FT542" s="238">
        <f t="shared" si="1283"/>
        <v>0</v>
      </c>
      <c r="FU542" s="238">
        <f t="shared" si="1284"/>
        <v>0</v>
      </c>
      <c r="FV542" s="238">
        <f t="shared" si="1285"/>
        <v>0</v>
      </c>
      <c r="FW542" s="238">
        <f t="shared" si="1286"/>
        <v>0</v>
      </c>
      <c r="FX542" s="238">
        <f t="shared" si="1287"/>
        <v>0</v>
      </c>
      <c r="FY542" s="238">
        <f t="shared" si="1288"/>
        <v>0</v>
      </c>
      <c r="FZ542" s="238">
        <f t="shared" si="1289"/>
        <v>0</v>
      </c>
      <c r="GA542" s="238">
        <f t="shared" si="1290"/>
        <v>0</v>
      </c>
      <c r="GB542" s="238">
        <f t="shared" si="1291"/>
        <v>0</v>
      </c>
      <c r="GC542" s="238">
        <f t="shared" si="1292"/>
        <v>0</v>
      </c>
      <c r="GD542" s="238">
        <f t="shared" si="1293"/>
        <v>0</v>
      </c>
      <c r="GE542" s="238">
        <f t="shared" si="1294"/>
        <v>0</v>
      </c>
      <c r="GF542" s="238">
        <f t="shared" si="1295"/>
        <v>0</v>
      </c>
      <c r="GG542" s="238">
        <f t="shared" si="1296"/>
        <v>0</v>
      </c>
      <c r="GH542" s="238">
        <f t="shared" si="1297"/>
        <v>0</v>
      </c>
      <c r="GI542" s="238">
        <f t="shared" si="1298"/>
        <v>0</v>
      </c>
      <c r="GJ542" s="238">
        <f t="shared" si="1299"/>
        <v>0</v>
      </c>
      <c r="GK542" s="238">
        <f t="shared" si="1300"/>
        <v>0</v>
      </c>
      <c r="GL542" s="238">
        <f t="shared" si="1301"/>
        <v>0</v>
      </c>
      <c r="GM542" s="238">
        <f t="shared" si="1302"/>
        <v>0</v>
      </c>
      <c r="GN542" s="238">
        <f t="shared" si="1303"/>
        <v>0</v>
      </c>
      <c r="GO542" s="238">
        <f t="shared" si="1304"/>
        <v>0</v>
      </c>
      <c r="GP542" s="238">
        <f t="shared" si="1305"/>
        <v>0</v>
      </c>
      <c r="GQ542" s="238">
        <f t="shared" si="1306"/>
        <v>0</v>
      </c>
      <c r="GR542" s="238">
        <f t="shared" si="1307"/>
        <v>0</v>
      </c>
      <c r="GS542" s="238">
        <f t="shared" si="1308"/>
        <v>0</v>
      </c>
      <c r="GT542" s="238">
        <f t="shared" si="1309"/>
        <v>0</v>
      </c>
      <c r="GU542" s="238">
        <f t="shared" si="1310"/>
        <v>0</v>
      </c>
      <c r="GV542" s="238">
        <f t="shared" si="1311"/>
        <v>0</v>
      </c>
      <c r="GW542" s="238">
        <f t="shared" si="1312"/>
        <v>0</v>
      </c>
      <c r="GX542" s="238">
        <f t="shared" si="1313"/>
        <v>0</v>
      </c>
      <c r="GY542" s="238">
        <f t="shared" si="1314"/>
        <v>0</v>
      </c>
      <c r="GZ542" s="238">
        <f t="shared" si="1315"/>
        <v>0</v>
      </c>
      <c r="HA542" s="238">
        <f t="shared" si="1316"/>
        <v>0</v>
      </c>
      <c r="HB542" s="238">
        <f t="shared" si="1317"/>
        <v>0</v>
      </c>
      <c r="HC542" s="238">
        <f t="shared" si="1318"/>
        <v>0</v>
      </c>
      <c r="HD542" s="238">
        <f t="shared" si="1319"/>
        <v>0</v>
      </c>
      <c r="HE542" s="238">
        <f t="shared" si="1320"/>
        <v>0</v>
      </c>
      <c r="HF542" s="238">
        <f t="shared" si="1321"/>
        <v>0</v>
      </c>
      <c r="HG542" s="238">
        <f t="shared" si="1322"/>
        <v>0</v>
      </c>
      <c r="HH542" s="238">
        <f t="shared" si="1323"/>
        <v>0</v>
      </c>
      <c r="HI542" s="238">
        <f t="shared" si="1324"/>
        <v>0</v>
      </c>
      <c r="HJ542" s="238">
        <f t="shared" si="1325"/>
        <v>0</v>
      </c>
      <c r="HK542" s="238">
        <f t="shared" si="1326"/>
        <v>0</v>
      </c>
      <c r="HL542" s="238">
        <f t="shared" si="1327"/>
        <v>0</v>
      </c>
      <c r="HM542" s="238">
        <f t="shared" si="1328"/>
        <v>0</v>
      </c>
      <c r="HN542" s="238">
        <f t="shared" si="1329"/>
        <v>0</v>
      </c>
      <c r="HO542" s="238">
        <f t="shared" si="1330"/>
        <v>0</v>
      </c>
      <c r="HP542" s="238">
        <f t="shared" si="1331"/>
        <v>0</v>
      </c>
      <c r="HQ542" s="238">
        <f t="shared" si="1332"/>
        <v>0</v>
      </c>
      <c r="HR542" s="238">
        <f t="shared" si="1333"/>
        <v>0</v>
      </c>
      <c r="HS542" s="238">
        <f t="shared" si="1334"/>
        <v>0</v>
      </c>
      <c r="HT542" s="238">
        <f t="shared" si="1335"/>
        <v>0</v>
      </c>
      <c r="HU542" s="238">
        <f t="shared" si="1336"/>
        <v>0</v>
      </c>
      <c r="HV542" s="238">
        <f t="shared" si="1337"/>
        <v>0</v>
      </c>
      <c r="HW542" s="238">
        <f t="shared" si="1338"/>
        <v>0</v>
      </c>
      <c r="HX542" s="238">
        <f t="shared" si="1339"/>
        <v>0</v>
      </c>
      <c r="HY542" s="238">
        <f t="shared" si="1340"/>
        <v>0</v>
      </c>
      <c r="HZ542" s="238">
        <f t="shared" si="1341"/>
        <v>0</v>
      </c>
      <c r="IA542" s="238">
        <f t="shared" si="1342"/>
        <v>0</v>
      </c>
      <c r="IB542" s="238">
        <f t="shared" si="1343"/>
        <v>0</v>
      </c>
      <c r="IC542" s="238">
        <f t="shared" si="1344"/>
        <v>0</v>
      </c>
      <c r="ID542" s="238">
        <f t="shared" si="1345"/>
        <v>0</v>
      </c>
      <c r="IE542" s="238">
        <f t="shared" si="1346"/>
        <v>0</v>
      </c>
      <c r="IF542" s="238">
        <f t="shared" si="1347"/>
        <v>0</v>
      </c>
      <c r="IG542" s="238">
        <f t="shared" si="1348"/>
        <v>0</v>
      </c>
      <c r="IH542" s="238">
        <f t="shared" si="1349"/>
        <v>0</v>
      </c>
      <c r="II542" s="238">
        <f t="shared" si="1350"/>
        <v>0</v>
      </c>
      <c r="IJ542" s="238">
        <f t="shared" si="1351"/>
        <v>0</v>
      </c>
      <c r="IK542" s="238">
        <f t="shared" si="1352"/>
        <v>0</v>
      </c>
      <c r="IL542" s="238">
        <f t="shared" si="1353"/>
        <v>0</v>
      </c>
      <c r="IM542" s="238">
        <f t="shared" si="1354"/>
        <v>0</v>
      </c>
      <c r="IN542" s="238">
        <f t="shared" si="1355"/>
        <v>0</v>
      </c>
      <c r="IO542" s="238">
        <f t="shared" si="1356"/>
        <v>0</v>
      </c>
      <c r="IP542" s="238">
        <f t="shared" si="1357"/>
        <v>0</v>
      </c>
      <c r="IQ542" s="238">
        <f t="shared" si="1358"/>
        <v>0</v>
      </c>
      <c r="IR542" s="238">
        <f t="shared" si="1359"/>
        <v>0</v>
      </c>
      <c r="IS542" s="238">
        <f t="shared" si="1360"/>
        <v>0</v>
      </c>
      <c r="IT542" s="238">
        <f t="shared" si="1361"/>
        <v>0</v>
      </c>
      <c r="IU542" s="238">
        <f t="shared" si="1362"/>
        <v>0</v>
      </c>
      <c r="IV542" s="238">
        <f t="shared" si="1363"/>
        <v>0</v>
      </c>
      <c r="IW542" s="238">
        <f t="shared" si="1364"/>
        <v>0</v>
      </c>
      <c r="IX542" s="238">
        <f t="shared" si="1365"/>
        <v>0</v>
      </c>
      <c r="IY542" s="238">
        <f t="shared" si="1366"/>
        <v>0</v>
      </c>
      <c r="IZ542" s="238">
        <f t="shared" si="1367"/>
        <v>0</v>
      </c>
      <c r="JA542" s="238">
        <f t="shared" si="1368"/>
        <v>0</v>
      </c>
      <c r="JB542" s="238">
        <f t="shared" si="1369"/>
        <v>0</v>
      </c>
    </row>
    <row r="543" spans="2:262">
      <c r="B543" s="248">
        <v>182</v>
      </c>
      <c r="C543" s="247">
        <f t="shared" si="1370"/>
        <v>3.5546875000000027E-3</v>
      </c>
      <c r="D543" s="244">
        <f t="shared" ca="1" si="1113"/>
        <v>11.772784188324598</v>
      </c>
      <c r="E543" s="243">
        <f ca="1">GF361</f>
        <v>-0.22721581167540125</v>
      </c>
      <c r="F543" s="242">
        <v>182</v>
      </c>
      <c r="G543" s="238">
        <f t="shared" si="1114"/>
        <v>0</v>
      </c>
      <c r="H543" s="238">
        <f t="shared" si="1115"/>
        <v>0</v>
      </c>
      <c r="I543" s="238">
        <f t="shared" si="1116"/>
        <v>0</v>
      </c>
      <c r="J543" s="238">
        <f t="shared" si="1117"/>
        <v>0</v>
      </c>
      <c r="K543" s="238">
        <f t="shared" si="1118"/>
        <v>0</v>
      </c>
      <c r="L543" s="238">
        <f t="shared" si="1119"/>
        <v>0</v>
      </c>
      <c r="M543" s="238">
        <f t="shared" si="1120"/>
        <v>0</v>
      </c>
      <c r="N543" s="238">
        <f t="shared" si="1121"/>
        <v>0</v>
      </c>
      <c r="O543" s="238">
        <f t="shared" si="1122"/>
        <v>0</v>
      </c>
      <c r="P543" s="238">
        <f t="shared" si="1123"/>
        <v>0</v>
      </c>
      <c r="Q543" s="238">
        <f t="shared" si="1124"/>
        <v>0</v>
      </c>
      <c r="R543" s="238">
        <f t="shared" si="1125"/>
        <v>0</v>
      </c>
      <c r="S543" s="238">
        <f t="shared" si="1126"/>
        <v>0</v>
      </c>
      <c r="T543" s="238">
        <f t="shared" si="1127"/>
        <v>0</v>
      </c>
      <c r="U543" s="239">
        <f t="shared" si="1128"/>
        <v>0</v>
      </c>
      <c r="V543" s="238">
        <f t="shared" si="1129"/>
        <v>0</v>
      </c>
      <c r="W543" s="238">
        <f t="shared" si="1130"/>
        <v>0</v>
      </c>
      <c r="X543" s="238">
        <f t="shared" si="1131"/>
        <v>0</v>
      </c>
      <c r="Y543" s="238">
        <f t="shared" si="1132"/>
        <v>0</v>
      </c>
      <c r="Z543" s="238">
        <f t="shared" si="1133"/>
        <v>0</v>
      </c>
      <c r="AA543" s="238">
        <f t="shared" si="1134"/>
        <v>0</v>
      </c>
      <c r="AB543" s="238">
        <f t="shared" si="1135"/>
        <v>0</v>
      </c>
      <c r="AC543" s="238">
        <f t="shared" si="1136"/>
        <v>0</v>
      </c>
      <c r="AD543" s="238">
        <f t="shared" si="1137"/>
        <v>0</v>
      </c>
      <c r="AE543" s="238">
        <f t="shared" si="1138"/>
        <v>0</v>
      </c>
      <c r="AF543" s="238">
        <f t="shared" si="1139"/>
        <v>0</v>
      </c>
      <c r="AG543" s="238">
        <f t="shared" si="1140"/>
        <v>0</v>
      </c>
      <c r="AH543" s="238">
        <f t="shared" si="1141"/>
        <v>0</v>
      </c>
      <c r="AI543" s="238">
        <f t="shared" si="1142"/>
        <v>0</v>
      </c>
      <c r="AJ543" s="238">
        <f t="shared" si="1143"/>
        <v>0</v>
      </c>
      <c r="AK543" s="238">
        <f t="shared" si="1144"/>
        <v>0</v>
      </c>
      <c r="AL543" s="238">
        <f t="shared" si="1145"/>
        <v>0</v>
      </c>
      <c r="AM543" s="238">
        <f t="shared" si="1146"/>
        <v>0</v>
      </c>
      <c r="AN543" s="238">
        <f t="shared" si="1147"/>
        <v>0</v>
      </c>
      <c r="AO543" s="238">
        <f t="shared" si="1148"/>
        <v>0</v>
      </c>
      <c r="AP543" s="238">
        <f t="shared" si="1149"/>
        <v>0</v>
      </c>
      <c r="AQ543" s="238">
        <f t="shared" si="1150"/>
        <v>0</v>
      </c>
      <c r="AR543" s="238">
        <f t="shared" si="1151"/>
        <v>0</v>
      </c>
      <c r="AS543" s="238">
        <f t="shared" si="1152"/>
        <v>0</v>
      </c>
      <c r="AT543" s="238">
        <f t="shared" si="1153"/>
        <v>0</v>
      </c>
      <c r="AU543" s="238">
        <f t="shared" si="1154"/>
        <v>0</v>
      </c>
      <c r="AV543" s="238">
        <f t="shared" si="1155"/>
        <v>0</v>
      </c>
      <c r="AW543" s="238">
        <f t="shared" si="1156"/>
        <v>0</v>
      </c>
      <c r="AX543" s="238">
        <f t="shared" si="1157"/>
        <v>0</v>
      </c>
      <c r="AY543" s="238">
        <f t="shared" si="1158"/>
        <v>0</v>
      </c>
      <c r="AZ543" s="238">
        <f t="shared" si="1159"/>
        <v>0</v>
      </c>
      <c r="BA543" s="238">
        <f t="shared" si="1160"/>
        <v>0</v>
      </c>
      <c r="BB543" s="238">
        <f t="shared" si="1161"/>
        <v>0</v>
      </c>
      <c r="BC543" s="238">
        <f t="shared" si="1162"/>
        <v>0</v>
      </c>
      <c r="BD543" s="238">
        <f t="shared" si="1163"/>
        <v>0</v>
      </c>
      <c r="BE543" s="238">
        <f t="shared" si="1164"/>
        <v>0</v>
      </c>
      <c r="BF543" s="238">
        <f t="shared" si="1165"/>
        <v>0</v>
      </c>
      <c r="BG543" s="238">
        <f t="shared" si="1166"/>
        <v>0</v>
      </c>
      <c r="BH543" s="238">
        <f t="shared" si="1167"/>
        <v>0</v>
      </c>
      <c r="BI543" s="238">
        <f t="shared" si="1168"/>
        <v>0</v>
      </c>
      <c r="BJ543" s="238">
        <f t="shared" si="1169"/>
        <v>0</v>
      </c>
      <c r="BK543" s="238">
        <f t="shared" si="1170"/>
        <v>0</v>
      </c>
      <c r="BL543" s="238">
        <f t="shared" si="1171"/>
        <v>0</v>
      </c>
      <c r="BM543" s="238">
        <f t="shared" si="1172"/>
        <v>0</v>
      </c>
      <c r="BN543" s="238">
        <f t="shared" si="1173"/>
        <v>0</v>
      </c>
      <c r="BO543" s="238">
        <f t="shared" si="1174"/>
        <v>0</v>
      </c>
      <c r="BP543" s="238">
        <f t="shared" si="1175"/>
        <v>0</v>
      </c>
      <c r="BQ543" s="238">
        <f t="shared" si="1176"/>
        <v>0</v>
      </c>
      <c r="BR543" s="238">
        <f t="shared" si="1177"/>
        <v>0</v>
      </c>
      <c r="BS543" s="238">
        <f t="shared" si="1178"/>
        <v>0</v>
      </c>
      <c r="BT543" s="238">
        <f t="shared" si="1179"/>
        <v>0</v>
      </c>
      <c r="BU543" s="238">
        <f t="shared" si="1180"/>
        <v>0</v>
      </c>
      <c r="BV543" s="238">
        <f t="shared" si="1181"/>
        <v>0</v>
      </c>
      <c r="BW543" s="238">
        <f t="shared" si="1182"/>
        <v>0</v>
      </c>
      <c r="BX543" s="238">
        <f t="shared" si="1183"/>
        <v>0</v>
      </c>
      <c r="BY543" s="238">
        <f t="shared" si="1184"/>
        <v>0</v>
      </c>
      <c r="BZ543" s="238">
        <f t="shared" si="1185"/>
        <v>0</v>
      </c>
      <c r="CA543" s="238">
        <f t="shared" si="1186"/>
        <v>0</v>
      </c>
      <c r="CB543" s="238">
        <f t="shared" si="1187"/>
        <v>0</v>
      </c>
      <c r="CC543" s="238">
        <f t="shared" si="1188"/>
        <v>0</v>
      </c>
      <c r="CD543" s="238">
        <f t="shared" si="1189"/>
        <v>0</v>
      </c>
      <c r="CE543" s="238">
        <f t="shared" si="1190"/>
        <v>0</v>
      </c>
      <c r="CF543" s="238">
        <f t="shared" si="1191"/>
        <v>0</v>
      </c>
      <c r="CG543" s="238">
        <f t="shared" si="1192"/>
        <v>0</v>
      </c>
      <c r="CH543" s="238">
        <f t="shared" si="1193"/>
        <v>0</v>
      </c>
      <c r="CI543" s="238">
        <f t="shared" si="1194"/>
        <v>0</v>
      </c>
      <c r="CJ543" s="238">
        <f t="shared" si="1195"/>
        <v>0</v>
      </c>
      <c r="CK543" s="238">
        <f t="shared" si="1196"/>
        <v>0</v>
      </c>
      <c r="CL543" s="238">
        <f t="shared" si="1197"/>
        <v>0</v>
      </c>
      <c r="CM543" s="238">
        <f t="shared" si="1198"/>
        <v>0</v>
      </c>
      <c r="CN543" s="238">
        <f t="shared" si="1199"/>
        <v>0</v>
      </c>
      <c r="CO543" s="238">
        <f t="shared" si="1200"/>
        <v>0</v>
      </c>
      <c r="CP543" s="238">
        <f t="shared" si="1201"/>
        <v>0</v>
      </c>
      <c r="CQ543" s="238">
        <f t="shared" si="1202"/>
        <v>0</v>
      </c>
      <c r="CR543" s="238">
        <f t="shared" si="1203"/>
        <v>0</v>
      </c>
      <c r="CS543" s="238">
        <f t="shared" si="1204"/>
        <v>0</v>
      </c>
      <c r="CT543" s="238">
        <f t="shared" si="1205"/>
        <v>0</v>
      </c>
      <c r="CU543" s="238">
        <f t="shared" si="1206"/>
        <v>0</v>
      </c>
      <c r="CV543" s="238">
        <f t="shared" si="1207"/>
        <v>0</v>
      </c>
      <c r="CW543" s="238">
        <f t="shared" si="1208"/>
        <v>0</v>
      </c>
      <c r="CX543" s="238">
        <f t="shared" si="1209"/>
        <v>0</v>
      </c>
      <c r="CY543" s="238">
        <f t="shared" si="1210"/>
        <v>0</v>
      </c>
      <c r="CZ543" s="238">
        <f t="shared" si="1211"/>
        <v>0</v>
      </c>
      <c r="DA543" s="238">
        <f t="shared" si="1212"/>
        <v>0</v>
      </c>
      <c r="DB543" s="238">
        <f t="shared" si="1213"/>
        <v>0</v>
      </c>
      <c r="DC543" s="238">
        <f t="shared" si="1214"/>
        <v>0</v>
      </c>
      <c r="DD543" s="238">
        <f t="shared" si="1215"/>
        <v>0</v>
      </c>
      <c r="DE543" s="238">
        <f t="shared" si="1216"/>
        <v>0</v>
      </c>
      <c r="DF543" s="238">
        <f t="shared" si="1217"/>
        <v>0</v>
      </c>
      <c r="DG543" s="238">
        <f t="shared" si="1218"/>
        <v>0</v>
      </c>
      <c r="DH543" s="238">
        <f t="shared" si="1219"/>
        <v>0</v>
      </c>
      <c r="DI543" s="238">
        <f t="shared" si="1220"/>
        <v>0</v>
      </c>
      <c r="DJ543" s="238">
        <f t="shared" si="1221"/>
        <v>0</v>
      </c>
      <c r="DK543" s="238">
        <f t="shared" si="1222"/>
        <v>0</v>
      </c>
      <c r="DL543" s="238">
        <f t="shared" si="1223"/>
        <v>0</v>
      </c>
      <c r="DM543" s="238">
        <f t="shared" si="1224"/>
        <v>0</v>
      </c>
      <c r="DN543" s="238">
        <f t="shared" si="1225"/>
        <v>0</v>
      </c>
      <c r="DO543" s="238">
        <f t="shared" si="1226"/>
        <v>0</v>
      </c>
      <c r="DP543" s="238">
        <f t="shared" si="1227"/>
        <v>0</v>
      </c>
      <c r="DQ543" s="238">
        <f t="shared" si="1228"/>
        <v>0</v>
      </c>
      <c r="DR543" s="238">
        <f t="shared" si="1229"/>
        <v>0</v>
      </c>
      <c r="DS543" s="238">
        <f t="shared" si="1230"/>
        <v>0</v>
      </c>
      <c r="DT543" s="238">
        <f t="shared" si="1231"/>
        <v>0</v>
      </c>
      <c r="DU543" s="238">
        <f t="shared" si="1232"/>
        <v>0</v>
      </c>
      <c r="DV543" s="238">
        <f t="shared" si="1233"/>
        <v>0</v>
      </c>
      <c r="DW543" s="238">
        <f t="shared" si="1234"/>
        <v>0</v>
      </c>
      <c r="DX543" s="238">
        <f t="shared" si="1235"/>
        <v>0</v>
      </c>
      <c r="DY543" s="238">
        <f t="shared" si="1236"/>
        <v>0</v>
      </c>
      <c r="DZ543" s="238">
        <f t="shared" si="1237"/>
        <v>0</v>
      </c>
      <c r="EA543" s="238">
        <f t="shared" si="1238"/>
        <v>0</v>
      </c>
      <c r="EB543" s="238">
        <f t="shared" si="1239"/>
        <v>0</v>
      </c>
      <c r="EC543" s="238">
        <f t="shared" si="1240"/>
        <v>0</v>
      </c>
      <c r="ED543" s="238">
        <f t="shared" si="1241"/>
        <v>0</v>
      </c>
      <c r="EE543" s="238">
        <f t="shared" si="1242"/>
        <v>0</v>
      </c>
      <c r="EF543" s="238">
        <f t="shared" si="1243"/>
        <v>0</v>
      </c>
      <c r="EG543" s="238">
        <f t="shared" si="1244"/>
        <v>0</v>
      </c>
      <c r="EH543" s="238">
        <f t="shared" si="1245"/>
        <v>0</v>
      </c>
      <c r="EI543" s="238">
        <f t="shared" si="1246"/>
        <v>0</v>
      </c>
      <c r="EJ543" s="238">
        <f t="shared" si="1247"/>
        <v>0</v>
      </c>
      <c r="EK543" s="238">
        <f t="shared" si="1248"/>
        <v>0</v>
      </c>
      <c r="EL543" s="238">
        <f t="shared" si="1249"/>
        <v>0</v>
      </c>
      <c r="EM543" s="238">
        <f t="shared" si="1250"/>
        <v>0</v>
      </c>
      <c r="EN543" s="238">
        <f t="shared" si="1251"/>
        <v>0</v>
      </c>
      <c r="EO543" s="238">
        <f t="shared" si="1252"/>
        <v>0</v>
      </c>
      <c r="EP543" s="238">
        <f t="shared" si="1253"/>
        <v>0</v>
      </c>
      <c r="EQ543" s="238">
        <f t="shared" si="1254"/>
        <v>0</v>
      </c>
      <c r="ER543" s="238">
        <f t="shared" si="1255"/>
        <v>0</v>
      </c>
      <c r="ES543" s="238">
        <f t="shared" si="1256"/>
        <v>0</v>
      </c>
      <c r="ET543" s="238">
        <f t="shared" si="1257"/>
        <v>0</v>
      </c>
      <c r="EU543" s="238">
        <f t="shared" si="1258"/>
        <v>0</v>
      </c>
      <c r="EV543" s="238">
        <f t="shared" si="1259"/>
        <v>0</v>
      </c>
      <c r="EW543" s="238">
        <f t="shared" si="1260"/>
        <v>0</v>
      </c>
      <c r="EX543" s="238">
        <f t="shared" si="1261"/>
        <v>0</v>
      </c>
      <c r="EY543" s="238">
        <f t="shared" si="1262"/>
        <v>0</v>
      </c>
      <c r="EZ543" s="238">
        <f t="shared" si="1263"/>
        <v>0</v>
      </c>
      <c r="FA543" s="238">
        <f t="shared" si="1264"/>
        <v>0</v>
      </c>
      <c r="FB543" s="238">
        <f t="shared" si="1265"/>
        <v>0</v>
      </c>
      <c r="FC543" s="238">
        <f t="shared" si="1266"/>
        <v>0</v>
      </c>
      <c r="FD543" s="238">
        <f t="shared" si="1267"/>
        <v>0</v>
      </c>
      <c r="FE543" s="238">
        <f t="shared" si="1268"/>
        <v>0</v>
      </c>
      <c r="FF543" s="238">
        <f t="shared" si="1269"/>
        <v>0</v>
      </c>
      <c r="FG543" s="238">
        <f t="shared" si="1270"/>
        <v>0</v>
      </c>
      <c r="FH543" s="238">
        <f t="shared" si="1271"/>
        <v>0</v>
      </c>
      <c r="FI543" s="238">
        <f t="shared" si="1272"/>
        <v>0</v>
      </c>
      <c r="FJ543" s="238">
        <f t="shared" si="1273"/>
        <v>0</v>
      </c>
      <c r="FK543" s="238">
        <f t="shared" si="1274"/>
        <v>0</v>
      </c>
      <c r="FL543" s="238">
        <f t="shared" si="1275"/>
        <v>0</v>
      </c>
      <c r="FM543" s="238">
        <f t="shared" si="1276"/>
        <v>0</v>
      </c>
      <c r="FN543" s="238">
        <f t="shared" si="1277"/>
        <v>0</v>
      </c>
      <c r="FO543" s="238">
        <f t="shared" si="1278"/>
        <v>0</v>
      </c>
      <c r="FP543" s="238">
        <f t="shared" si="1279"/>
        <v>0</v>
      </c>
      <c r="FQ543" s="238">
        <f t="shared" si="1280"/>
        <v>0</v>
      </c>
      <c r="FR543" s="238">
        <f t="shared" si="1281"/>
        <v>0</v>
      </c>
      <c r="FS543" s="238">
        <f t="shared" si="1282"/>
        <v>0</v>
      </c>
      <c r="FT543" s="238">
        <f t="shared" si="1283"/>
        <v>0</v>
      </c>
      <c r="FU543" s="238">
        <f t="shared" si="1284"/>
        <v>0</v>
      </c>
      <c r="FV543" s="238">
        <f t="shared" si="1285"/>
        <v>0</v>
      </c>
      <c r="FW543" s="238">
        <f t="shared" si="1286"/>
        <v>0</v>
      </c>
      <c r="FX543" s="238">
        <f t="shared" si="1287"/>
        <v>0</v>
      </c>
      <c r="FY543" s="238">
        <f t="shared" si="1288"/>
        <v>0</v>
      </c>
      <c r="FZ543" s="238">
        <f t="shared" si="1289"/>
        <v>0</v>
      </c>
      <c r="GA543" s="238">
        <f t="shared" si="1290"/>
        <v>0</v>
      </c>
      <c r="GB543" s="238">
        <f t="shared" si="1291"/>
        <v>0</v>
      </c>
      <c r="GC543" s="238">
        <f t="shared" si="1292"/>
        <v>0</v>
      </c>
      <c r="GD543" s="238">
        <f t="shared" si="1293"/>
        <v>0</v>
      </c>
      <c r="GE543" s="238">
        <f t="shared" si="1294"/>
        <v>0</v>
      </c>
      <c r="GF543" s="238">
        <f t="shared" si="1295"/>
        <v>0</v>
      </c>
      <c r="GG543" s="238">
        <f t="shared" si="1296"/>
        <v>0</v>
      </c>
      <c r="GH543" s="238">
        <f t="shared" si="1297"/>
        <v>0</v>
      </c>
      <c r="GI543" s="238">
        <f t="shared" si="1298"/>
        <v>0</v>
      </c>
      <c r="GJ543" s="238">
        <f t="shared" si="1299"/>
        <v>0</v>
      </c>
      <c r="GK543" s="238">
        <f t="shared" si="1300"/>
        <v>0</v>
      </c>
      <c r="GL543" s="238">
        <f t="shared" si="1301"/>
        <v>0</v>
      </c>
      <c r="GM543" s="238">
        <f t="shared" si="1302"/>
        <v>0</v>
      </c>
      <c r="GN543" s="238">
        <f t="shared" si="1303"/>
        <v>0</v>
      </c>
      <c r="GO543" s="238">
        <f t="shared" si="1304"/>
        <v>0</v>
      </c>
      <c r="GP543" s="238">
        <f t="shared" si="1305"/>
        <v>0</v>
      </c>
      <c r="GQ543" s="238">
        <f t="shared" si="1306"/>
        <v>0</v>
      </c>
      <c r="GR543" s="238">
        <f t="shared" si="1307"/>
        <v>0</v>
      </c>
      <c r="GS543" s="238">
        <f t="shared" si="1308"/>
        <v>0</v>
      </c>
      <c r="GT543" s="238">
        <f t="shared" si="1309"/>
        <v>0</v>
      </c>
      <c r="GU543" s="238">
        <f t="shared" si="1310"/>
        <v>0</v>
      </c>
      <c r="GV543" s="238">
        <f t="shared" si="1311"/>
        <v>0</v>
      </c>
      <c r="GW543" s="238">
        <f t="shared" si="1312"/>
        <v>0</v>
      </c>
      <c r="GX543" s="238">
        <f t="shared" si="1313"/>
        <v>0</v>
      </c>
      <c r="GY543" s="238">
        <f t="shared" si="1314"/>
        <v>0</v>
      </c>
      <c r="GZ543" s="238">
        <f t="shared" si="1315"/>
        <v>0</v>
      </c>
      <c r="HA543" s="238">
        <f t="shared" si="1316"/>
        <v>0</v>
      </c>
      <c r="HB543" s="238">
        <f t="shared" si="1317"/>
        <v>0</v>
      </c>
      <c r="HC543" s="238">
        <f t="shared" si="1318"/>
        <v>0</v>
      </c>
      <c r="HD543" s="238">
        <f t="shared" si="1319"/>
        <v>0</v>
      </c>
      <c r="HE543" s="238">
        <f t="shared" si="1320"/>
        <v>0</v>
      </c>
      <c r="HF543" s="238">
        <f t="shared" si="1321"/>
        <v>0</v>
      </c>
      <c r="HG543" s="238">
        <f t="shared" si="1322"/>
        <v>0</v>
      </c>
      <c r="HH543" s="238">
        <f t="shared" si="1323"/>
        <v>0</v>
      </c>
      <c r="HI543" s="238">
        <f t="shared" si="1324"/>
        <v>0</v>
      </c>
      <c r="HJ543" s="238">
        <f t="shared" si="1325"/>
        <v>0</v>
      </c>
      <c r="HK543" s="238">
        <f t="shared" si="1326"/>
        <v>0</v>
      </c>
      <c r="HL543" s="238">
        <f t="shared" si="1327"/>
        <v>0</v>
      </c>
      <c r="HM543" s="238">
        <f t="shared" si="1328"/>
        <v>0</v>
      </c>
      <c r="HN543" s="238">
        <f t="shared" si="1329"/>
        <v>0</v>
      </c>
      <c r="HO543" s="238">
        <f t="shared" si="1330"/>
        <v>0</v>
      </c>
      <c r="HP543" s="238">
        <f t="shared" si="1331"/>
        <v>0</v>
      </c>
      <c r="HQ543" s="238">
        <f t="shared" si="1332"/>
        <v>0</v>
      </c>
      <c r="HR543" s="238">
        <f t="shared" si="1333"/>
        <v>0</v>
      </c>
      <c r="HS543" s="238">
        <f t="shared" si="1334"/>
        <v>0</v>
      </c>
      <c r="HT543" s="238">
        <f t="shared" si="1335"/>
        <v>0</v>
      </c>
      <c r="HU543" s="238">
        <f t="shared" si="1336"/>
        <v>0</v>
      </c>
      <c r="HV543" s="238">
        <f t="shared" si="1337"/>
        <v>0</v>
      </c>
      <c r="HW543" s="238">
        <f t="shared" si="1338"/>
        <v>0</v>
      </c>
      <c r="HX543" s="238">
        <f t="shared" si="1339"/>
        <v>0</v>
      </c>
      <c r="HY543" s="238">
        <f t="shared" si="1340"/>
        <v>0</v>
      </c>
      <c r="HZ543" s="238">
        <f t="shared" si="1341"/>
        <v>0</v>
      </c>
      <c r="IA543" s="238">
        <f t="shared" si="1342"/>
        <v>0</v>
      </c>
      <c r="IB543" s="238">
        <f t="shared" si="1343"/>
        <v>0</v>
      </c>
      <c r="IC543" s="238">
        <f t="shared" si="1344"/>
        <v>0</v>
      </c>
      <c r="ID543" s="238">
        <f t="shared" si="1345"/>
        <v>0</v>
      </c>
      <c r="IE543" s="238">
        <f t="shared" si="1346"/>
        <v>0</v>
      </c>
      <c r="IF543" s="238">
        <f t="shared" si="1347"/>
        <v>0</v>
      </c>
      <c r="IG543" s="238">
        <f t="shared" si="1348"/>
        <v>0</v>
      </c>
      <c r="IH543" s="238">
        <f t="shared" si="1349"/>
        <v>0</v>
      </c>
      <c r="II543" s="238">
        <f t="shared" si="1350"/>
        <v>0</v>
      </c>
      <c r="IJ543" s="238">
        <f t="shared" si="1351"/>
        <v>0</v>
      </c>
      <c r="IK543" s="238">
        <f t="shared" si="1352"/>
        <v>0</v>
      </c>
      <c r="IL543" s="238">
        <f t="shared" si="1353"/>
        <v>0</v>
      </c>
      <c r="IM543" s="238">
        <f t="shared" si="1354"/>
        <v>0</v>
      </c>
      <c r="IN543" s="238">
        <f t="shared" si="1355"/>
        <v>0</v>
      </c>
      <c r="IO543" s="238">
        <f t="shared" si="1356"/>
        <v>0</v>
      </c>
      <c r="IP543" s="238">
        <f t="shared" si="1357"/>
        <v>0</v>
      </c>
      <c r="IQ543" s="238">
        <f t="shared" si="1358"/>
        <v>0</v>
      </c>
      <c r="IR543" s="238">
        <f t="shared" si="1359"/>
        <v>0</v>
      </c>
      <c r="IS543" s="238">
        <f t="shared" si="1360"/>
        <v>0</v>
      </c>
      <c r="IT543" s="238">
        <f t="shared" si="1361"/>
        <v>0</v>
      </c>
      <c r="IU543" s="238">
        <f t="shared" si="1362"/>
        <v>0</v>
      </c>
      <c r="IV543" s="238">
        <f t="shared" si="1363"/>
        <v>0</v>
      </c>
      <c r="IW543" s="238">
        <f t="shared" si="1364"/>
        <v>0</v>
      </c>
      <c r="IX543" s="238">
        <f t="shared" si="1365"/>
        <v>0</v>
      </c>
      <c r="IY543" s="238">
        <f t="shared" si="1366"/>
        <v>0</v>
      </c>
      <c r="IZ543" s="238">
        <f t="shared" si="1367"/>
        <v>0</v>
      </c>
      <c r="JA543" s="238">
        <f t="shared" si="1368"/>
        <v>0</v>
      </c>
      <c r="JB543" s="238">
        <f t="shared" si="1369"/>
        <v>0</v>
      </c>
    </row>
    <row r="544" spans="2:262">
      <c r="B544" s="248">
        <v>183</v>
      </c>
      <c r="C544" s="247">
        <f t="shared" si="1370"/>
        <v>3.5742187500000027E-3</v>
      </c>
      <c r="D544" s="244">
        <f t="shared" ca="1" si="1113"/>
        <v>11.773988617162747</v>
      </c>
      <c r="E544" s="243">
        <f ca="1">GG361</f>
        <v>-0.22601138283725267</v>
      </c>
      <c r="F544" s="242">
        <v>183</v>
      </c>
      <c r="G544" s="238">
        <f t="shared" si="1114"/>
        <v>0</v>
      </c>
      <c r="H544" s="238">
        <f t="shared" si="1115"/>
        <v>0</v>
      </c>
      <c r="I544" s="238">
        <f t="shared" si="1116"/>
        <v>0</v>
      </c>
      <c r="J544" s="238">
        <f t="shared" si="1117"/>
        <v>0</v>
      </c>
      <c r="K544" s="238">
        <f t="shared" si="1118"/>
        <v>0</v>
      </c>
      <c r="L544" s="238">
        <f t="shared" si="1119"/>
        <v>0</v>
      </c>
      <c r="M544" s="238">
        <f t="shared" si="1120"/>
        <v>0</v>
      </c>
      <c r="N544" s="238">
        <f t="shared" si="1121"/>
        <v>0</v>
      </c>
      <c r="O544" s="238">
        <f t="shared" si="1122"/>
        <v>0</v>
      </c>
      <c r="P544" s="238">
        <f t="shared" si="1123"/>
        <v>0</v>
      </c>
      <c r="Q544" s="238">
        <f t="shared" si="1124"/>
        <v>0</v>
      </c>
      <c r="R544" s="238">
        <f t="shared" si="1125"/>
        <v>0</v>
      </c>
      <c r="S544" s="238">
        <f t="shared" si="1126"/>
        <v>0</v>
      </c>
      <c r="T544" s="238">
        <f t="shared" si="1127"/>
        <v>0</v>
      </c>
      <c r="U544" s="239">
        <f t="shared" si="1128"/>
        <v>0</v>
      </c>
      <c r="V544" s="238">
        <f t="shared" si="1129"/>
        <v>0</v>
      </c>
      <c r="W544" s="238">
        <f t="shared" si="1130"/>
        <v>0</v>
      </c>
      <c r="X544" s="238">
        <f t="shared" si="1131"/>
        <v>0</v>
      </c>
      <c r="Y544" s="238">
        <f t="shared" si="1132"/>
        <v>0</v>
      </c>
      <c r="Z544" s="238">
        <f t="shared" si="1133"/>
        <v>0</v>
      </c>
      <c r="AA544" s="238">
        <f t="shared" si="1134"/>
        <v>0</v>
      </c>
      <c r="AB544" s="238">
        <f t="shared" si="1135"/>
        <v>0</v>
      </c>
      <c r="AC544" s="238">
        <f t="shared" si="1136"/>
        <v>0</v>
      </c>
      <c r="AD544" s="238">
        <f t="shared" si="1137"/>
        <v>0</v>
      </c>
      <c r="AE544" s="238">
        <f t="shared" si="1138"/>
        <v>0</v>
      </c>
      <c r="AF544" s="238">
        <f t="shared" si="1139"/>
        <v>0</v>
      </c>
      <c r="AG544" s="238">
        <f t="shared" si="1140"/>
        <v>0</v>
      </c>
      <c r="AH544" s="238">
        <f t="shared" si="1141"/>
        <v>0</v>
      </c>
      <c r="AI544" s="238">
        <f t="shared" si="1142"/>
        <v>0</v>
      </c>
      <c r="AJ544" s="238">
        <f t="shared" si="1143"/>
        <v>0</v>
      </c>
      <c r="AK544" s="238">
        <f t="shared" si="1144"/>
        <v>0</v>
      </c>
      <c r="AL544" s="238">
        <f t="shared" si="1145"/>
        <v>0</v>
      </c>
      <c r="AM544" s="238">
        <f t="shared" si="1146"/>
        <v>0</v>
      </c>
      <c r="AN544" s="238">
        <f t="shared" si="1147"/>
        <v>0</v>
      </c>
      <c r="AO544" s="238">
        <f t="shared" si="1148"/>
        <v>0</v>
      </c>
      <c r="AP544" s="238">
        <f t="shared" si="1149"/>
        <v>0</v>
      </c>
      <c r="AQ544" s="238">
        <f t="shared" si="1150"/>
        <v>0</v>
      </c>
      <c r="AR544" s="238">
        <f t="shared" si="1151"/>
        <v>0</v>
      </c>
      <c r="AS544" s="238">
        <f t="shared" si="1152"/>
        <v>0</v>
      </c>
      <c r="AT544" s="238">
        <f t="shared" si="1153"/>
        <v>0</v>
      </c>
      <c r="AU544" s="238">
        <f t="shared" si="1154"/>
        <v>0</v>
      </c>
      <c r="AV544" s="238">
        <f t="shared" si="1155"/>
        <v>0</v>
      </c>
      <c r="AW544" s="238">
        <f t="shared" si="1156"/>
        <v>0</v>
      </c>
      <c r="AX544" s="238">
        <f t="shared" si="1157"/>
        <v>0</v>
      </c>
      <c r="AY544" s="238">
        <f t="shared" si="1158"/>
        <v>0</v>
      </c>
      <c r="AZ544" s="238">
        <f t="shared" si="1159"/>
        <v>0</v>
      </c>
      <c r="BA544" s="238">
        <f t="shared" si="1160"/>
        <v>0</v>
      </c>
      <c r="BB544" s="238">
        <f t="shared" si="1161"/>
        <v>0</v>
      </c>
      <c r="BC544" s="238">
        <f t="shared" si="1162"/>
        <v>0</v>
      </c>
      <c r="BD544" s="238">
        <f t="shared" si="1163"/>
        <v>0</v>
      </c>
      <c r="BE544" s="238">
        <f t="shared" si="1164"/>
        <v>0</v>
      </c>
      <c r="BF544" s="238">
        <f t="shared" si="1165"/>
        <v>0</v>
      </c>
      <c r="BG544" s="238">
        <f t="shared" si="1166"/>
        <v>0</v>
      </c>
      <c r="BH544" s="238">
        <f t="shared" si="1167"/>
        <v>0</v>
      </c>
      <c r="BI544" s="238">
        <f t="shared" si="1168"/>
        <v>0</v>
      </c>
      <c r="BJ544" s="238">
        <f t="shared" si="1169"/>
        <v>0</v>
      </c>
      <c r="BK544" s="238">
        <f t="shared" si="1170"/>
        <v>0</v>
      </c>
      <c r="BL544" s="238">
        <f t="shared" si="1171"/>
        <v>0</v>
      </c>
      <c r="BM544" s="238">
        <f t="shared" si="1172"/>
        <v>0</v>
      </c>
      <c r="BN544" s="238">
        <f t="shared" si="1173"/>
        <v>0</v>
      </c>
      <c r="BO544" s="238">
        <f t="shared" si="1174"/>
        <v>0</v>
      </c>
      <c r="BP544" s="238">
        <f t="shared" si="1175"/>
        <v>0</v>
      </c>
      <c r="BQ544" s="238">
        <f t="shared" si="1176"/>
        <v>0</v>
      </c>
      <c r="BR544" s="238">
        <f t="shared" si="1177"/>
        <v>0</v>
      </c>
      <c r="BS544" s="238">
        <f t="shared" si="1178"/>
        <v>0</v>
      </c>
      <c r="BT544" s="238">
        <f t="shared" si="1179"/>
        <v>0</v>
      </c>
      <c r="BU544" s="238">
        <f t="shared" si="1180"/>
        <v>0</v>
      </c>
      <c r="BV544" s="238">
        <f t="shared" si="1181"/>
        <v>0</v>
      </c>
      <c r="BW544" s="238">
        <f t="shared" si="1182"/>
        <v>0</v>
      </c>
      <c r="BX544" s="238">
        <f t="shared" si="1183"/>
        <v>0</v>
      </c>
      <c r="BY544" s="238">
        <f t="shared" si="1184"/>
        <v>0</v>
      </c>
      <c r="BZ544" s="238">
        <f t="shared" si="1185"/>
        <v>0</v>
      </c>
      <c r="CA544" s="238">
        <f t="shared" si="1186"/>
        <v>0</v>
      </c>
      <c r="CB544" s="238">
        <f t="shared" si="1187"/>
        <v>0</v>
      </c>
      <c r="CC544" s="238">
        <f t="shared" si="1188"/>
        <v>0</v>
      </c>
      <c r="CD544" s="238">
        <f t="shared" si="1189"/>
        <v>0</v>
      </c>
      <c r="CE544" s="238">
        <f t="shared" si="1190"/>
        <v>0</v>
      </c>
      <c r="CF544" s="238">
        <f t="shared" si="1191"/>
        <v>0</v>
      </c>
      <c r="CG544" s="238">
        <f t="shared" si="1192"/>
        <v>0</v>
      </c>
      <c r="CH544" s="238">
        <f t="shared" si="1193"/>
        <v>0</v>
      </c>
      <c r="CI544" s="238">
        <f t="shared" si="1194"/>
        <v>0</v>
      </c>
      <c r="CJ544" s="238">
        <f t="shared" si="1195"/>
        <v>0</v>
      </c>
      <c r="CK544" s="238">
        <f t="shared" si="1196"/>
        <v>0</v>
      </c>
      <c r="CL544" s="238">
        <f t="shared" si="1197"/>
        <v>0</v>
      </c>
      <c r="CM544" s="238">
        <f t="shared" si="1198"/>
        <v>0</v>
      </c>
      <c r="CN544" s="238">
        <f t="shared" si="1199"/>
        <v>0</v>
      </c>
      <c r="CO544" s="238">
        <f t="shared" si="1200"/>
        <v>0</v>
      </c>
      <c r="CP544" s="238">
        <f t="shared" si="1201"/>
        <v>0</v>
      </c>
      <c r="CQ544" s="238">
        <f t="shared" si="1202"/>
        <v>0</v>
      </c>
      <c r="CR544" s="238">
        <f t="shared" si="1203"/>
        <v>0</v>
      </c>
      <c r="CS544" s="238">
        <f t="shared" si="1204"/>
        <v>0</v>
      </c>
      <c r="CT544" s="238">
        <f t="shared" si="1205"/>
        <v>0</v>
      </c>
      <c r="CU544" s="238">
        <f t="shared" si="1206"/>
        <v>0</v>
      </c>
      <c r="CV544" s="238">
        <f t="shared" si="1207"/>
        <v>0</v>
      </c>
      <c r="CW544" s="238">
        <f t="shared" si="1208"/>
        <v>0</v>
      </c>
      <c r="CX544" s="238">
        <f t="shared" si="1209"/>
        <v>0</v>
      </c>
      <c r="CY544" s="238">
        <f t="shared" si="1210"/>
        <v>0</v>
      </c>
      <c r="CZ544" s="238">
        <f t="shared" si="1211"/>
        <v>0</v>
      </c>
      <c r="DA544" s="238">
        <f t="shared" si="1212"/>
        <v>0</v>
      </c>
      <c r="DB544" s="238">
        <f t="shared" si="1213"/>
        <v>0</v>
      </c>
      <c r="DC544" s="238">
        <f t="shared" si="1214"/>
        <v>0</v>
      </c>
      <c r="DD544" s="238">
        <f t="shared" si="1215"/>
        <v>0</v>
      </c>
      <c r="DE544" s="238">
        <f t="shared" si="1216"/>
        <v>0</v>
      </c>
      <c r="DF544" s="238">
        <f t="shared" si="1217"/>
        <v>0</v>
      </c>
      <c r="DG544" s="238">
        <f t="shared" si="1218"/>
        <v>0</v>
      </c>
      <c r="DH544" s="238">
        <f t="shared" si="1219"/>
        <v>0</v>
      </c>
      <c r="DI544" s="238">
        <f t="shared" si="1220"/>
        <v>0</v>
      </c>
      <c r="DJ544" s="238">
        <f t="shared" si="1221"/>
        <v>0</v>
      </c>
      <c r="DK544" s="238">
        <f t="shared" si="1222"/>
        <v>0</v>
      </c>
      <c r="DL544" s="238">
        <f t="shared" si="1223"/>
        <v>0</v>
      </c>
      <c r="DM544" s="238">
        <f t="shared" si="1224"/>
        <v>0</v>
      </c>
      <c r="DN544" s="238">
        <f t="shared" si="1225"/>
        <v>0</v>
      </c>
      <c r="DO544" s="238">
        <f t="shared" si="1226"/>
        <v>0</v>
      </c>
      <c r="DP544" s="238">
        <f t="shared" si="1227"/>
        <v>0</v>
      </c>
      <c r="DQ544" s="238">
        <f t="shared" si="1228"/>
        <v>0</v>
      </c>
      <c r="DR544" s="238">
        <f t="shared" si="1229"/>
        <v>0</v>
      </c>
      <c r="DS544" s="238">
        <f t="shared" si="1230"/>
        <v>0</v>
      </c>
      <c r="DT544" s="238">
        <f t="shared" si="1231"/>
        <v>0</v>
      </c>
      <c r="DU544" s="238">
        <f t="shared" si="1232"/>
        <v>0</v>
      </c>
      <c r="DV544" s="238">
        <f t="shared" si="1233"/>
        <v>0</v>
      </c>
      <c r="DW544" s="238">
        <f t="shared" si="1234"/>
        <v>0</v>
      </c>
      <c r="DX544" s="238">
        <f t="shared" si="1235"/>
        <v>0</v>
      </c>
      <c r="DY544" s="238">
        <f t="shared" si="1236"/>
        <v>0</v>
      </c>
      <c r="DZ544" s="238">
        <f t="shared" si="1237"/>
        <v>0</v>
      </c>
      <c r="EA544" s="238">
        <f t="shared" si="1238"/>
        <v>0</v>
      </c>
      <c r="EB544" s="238">
        <f t="shared" si="1239"/>
        <v>0</v>
      </c>
      <c r="EC544" s="238">
        <f t="shared" si="1240"/>
        <v>0</v>
      </c>
      <c r="ED544" s="238">
        <f t="shared" si="1241"/>
        <v>0</v>
      </c>
      <c r="EE544" s="238">
        <f t="shared" si="1242"/>
        <v>0</v>
      </c>
      <c r="EF544" s="238">
        <f t="shared" si="1243"/>
        <v>0</v>
      </c>
      <c r="EG544" s="238">
        <f t="shared" si="1244"/>
        <v>0</v>
      </c>
      <c r="EH544" s="238">
        <f t="shared" si="1245"/>
        <v>0</v>
      </c>
      <c r="EI544" s="238">
        <f t="shared" si="1246"/>
        <v>0</v>
      </c>
      <c r="EJ544" s="238">
        <f t="shared" si="1247"/>
        <v>0</v>
      </c>
      <c r="EK544" s="238">
        <f t="shared" si="1248"/>
        <v>0</v>
      </c>
      <c r="EL544" s="238">
        <f t="shared" si="1249"/>
        <v>0</v>
      </c>
      <c r="EM544" s="238">
        <f t="shared" si="1250"/>
        <v>0</v>
      </c>
      <c r="EN544" s="238">
        <f t="shared" si="1251"/>
        <v>0</v>
      </c>
      <c r="EO544" s="238">
        <f t="shared" si="1252"/>
        <v>0</v>
      </c>
      <c r="EP544" s="238">
        <f t="shared" si="1253"/>
        <v>0</v>
      </c>
      <c r="EQ544" s="238">
        <f t="shared" si="1254"/>
        <v>0</v>
      </c>
      <c r="ER544" s="238">
        <f t="shared" si="1255"/>
        <v>0</v>
      </c>
      <c r="ES544" s="238">
        <f t="shared" si="1256"/>
        <v>0</v>
      </c>
      <c r="ET544" s="238">
        <f t="shared" si="1257"/>
        <v>0</v>
      </c>
      <c r="EU544" s="238">
        <f t="shared" si="1258"/>
        <v>0</v>
      </c>
      <c r="EV544" s="238">
        <f t="shared" si="1259"/>
        <v>0</v>
      </c>
      <c r="EW544" s="238">
        <f t="shared" si="1260"/>
        <v>0</v>
      </c>
      <c r="EX544" s="238">
        <f t="shared" si="1261"/>
        <v>0</v>
      </c>
      <c r="EY544" s="238">
        <f t="shared" si="1262"/>
        <v>0</v>
      </c>
      <c r="EZ544" s="238">
        <f t="shared" si="1263"/>
        <v>0</v>
      </c>
      <c r="FA544" s="238">
        <f t="shared" si="1264"/>
        <v>0</v>
      </c>
      <c r="FB544" s="238">
        <f t="shared" si="1265"/>
        <v>0</v>
      </c>
      <c r="FC544" s="238">
        <f t="shared" si="1266"/>
        <v>0</v>
      </c>
      <c r="FD544" s="238">
        <f t="shared" si="1267"/>
        <v>0</v>
      </c>
      <c r="FE544" s="238">
        <f t="shared" si="1268"/>
        <v>0</v>
      </c>
      <c r="FF544" s="238">
        <f t="shared" si="1269"/>
        <v>0</v>
      </c>
      <c r="FG544" s="238">
        <f t="shared" si="1270"/>
        <v>0</v>
      </c>
      <c r="FH544" s="238">
        <f t="shared" si="1271"/>
        <v>0</v>
      </c>
      <c r="FI544" s="238">
        <f t="shared" si="1272"/>
        <v>0</v>
      </c>
      <c r="FJ544" s="238">
        <f t="shared" si="1273"/>
        <v>0</v>
      </c>
      <c r="FK544" s="238">
        <f t="shared" si="1274"/>
        <v>0</v>
      </c>
      <c r="FL544" s="238">
        <f t="shared" si="1275"/>
        <v>0</v>
      </c>
      <c r="FM544" s="238">
        <f t="shared" si="1276"/>
        <v>0</v>
      </c>
      <c r="FN544" s="238">
        <f t="shared" si="1277"/>
        <v>0</v>
      </c>
      <c r="FO544" s="238">
        <f t="shared" si="1278"/>
        <v>0</v>
      </c>
      <c r="FP544" s="238">
        <f t="shared" si="1279"/>
        <v>0</v>
      </c>
      <c r="FQ544" s="238">
        <f t="shared" si="1280"/>
        <v>0</v>
      </c>
      <c r="FR544" s="238">
        <f t="shared" si="1281"/>
        <v>0</v>
      </c>
      <c r="FS544" s="238">
        <f t="shared" si="1282"/>
        <v>0</v>
      </c>
      <c r="FT544" s="238">
        <f t="shared" si="1283"/>
        <v>0</v>
      </c>
      <c r="FU544" s="238">
        <f t="shared" si="1284"/>
        <v>0</v>
      </c>
      <c r="FV544" s="238">
        <f t="shared" si="1285"/>
        <v>0</v>
      </c>
      <c r="FW544" s="238">
        <f t="shared" si="1286"/>
        <v>0</v>
      </c>
      <c r="FX544" s="238">
        <f t="shared" si="1287"/>
        <v>0</v>
      </c>
      <c r="FY544" s="238">
        <f t="shared" si="1288"/>
        <v>0</v>
      </c>
      <c r="FZ544" s="238">
        <f t="shared" si="1289"/>
        <v>0</v>
      </c>
      <c r="GA544" s="238">
        <f t="shared" si="1290"/>
        <v>0</v>
      </c>
      <c r="GB544" s="238">
        <f t="shared" si="1291"/>
        <v>0</v>
      </c>
      <c r="GC544" s="238">
        <f t="shared" si="1292"/>
        <v>0</v>
      </c>
      <c r="GD544" s="238">
        <f t="shared" si="1293"/>
        <v>0</v>
      </c>
      <c r="GE544" s="238">
        <f t="shared" si="1294"/>
        <v>0</v>
      </c>
      <c r="GF544" s="238">
        <f t="shared" si="1295"/>
        <v>0</v>
      </c>
      <c r="GG544" s="238">
        <f t="shared" si="1296"/>
        <v>0</v>
      </c>
      <c r="GH544" s="238">
        <f t="shared" si="1297"/>
        <v>0</v>
      </c>
      <c r="GI544" s="238">
        <f t="shared" si="1298"/>
        <v>0</v>
      </c>
      <c r="GJ544" s="238">
        <f t="shared" si="1299"/>
        <v>0</v>
      </c>
      <c r="GK544" s="238">
        <f t="shared" si="1300"/>
        <v>0</v>
      </c>
      <c r="GL544" s="238">
        <f t="shared" si="1301"/>
        <v>0</v>
      </c>
      <c r="GM544" s="238">
        <f t="shared" si="1302"/>
        <v>0</v>
      </c>
      <c r="GN544" s="238">
        <f t="shared" si="1303"/>
        <v>0</v>
      </c>
      <c r="GO544" s="238">
        <f t="shared" si="1304"/>
        <v>0</v>
      </c>
      <c r="GP544" s="238">
        <f t="shared" si="1305"/>
        <v>0</v>
      </c>
      <c r="GQ544" s="238">
        <f t="shared" si="1306"/>
        <v>0</v>
      </c>
      <c r="GR544" s="238">
        <f t="shared" si="1307"/>
        <v>0</v>
      </c>
      <c r="GS544" s="238">
        <f t="shared" si="1308"/>
        <v>0</v>
      </c>
      <c r="GT544" s="238">
        <f t="shared" si="1309"/>
        <v>0</v>
      </c>
      <c r="GU544" s="238">
        <f t="shared" si="1310"/>
        <v>0</v>
      </c>
      <c r="GV544" s="238">
        <f t="shared" si="1311"/>
        <v>0</v>
      </c>
      <c r="GW544" s="238">
        <f t="shared" si="1312"/>
        <v>0</v>
      </c>
      <c r="GX544" s="238">
        <f t="shared" si="1313"/>
        <v>0</v>
      </c>
      <c r="GY544" s="238">
        <f t="shared" si="1314"/>
        <v>0</v>
      </c>
      <c r="GZ544" s="238">
        <f t="shared" si="1315"/>
        <v>0</v>
      </c>
      <c r="HA544" s="238">
        <f t="shared" si="1316"/>
        <v>0</v>
      </c>
      <c r="HB544" s="238">
        <f t="shared" si="1317"/>
        <v>0</v>
      </c>
      <c r="HC544" s="238">
        <f t="shared" si="1318"/>
        <v>0</v>
      </c>
      <c r="HD544" s="238">
        <f t="shared" si="1319"/>
        <v>0</v>
      </c>
      <c r="HE544" s="238">
        <f t="shared" si="1320"/>
        <v>0</v>
      </c>
      <c r="HF544" s="238">
        <f t="shared" si="1321"/>
        <v>0</v>
      </c>
      <c r="HG544" s="238">
        <f t="shared" si="1322"/>
        <v>0</v>
      </c>
      <c r="HH544" s="238">
        <f t="shared" si="1323"/>
        <v>0</v>
      </c>
      <c r="HI544" s="238">
        <f t="shared" si="1324"/>
        <v>0</v>
      </c>
      <c r="HJ544" s="238">
        <f t="shared" si="1325"/>
        <v>0</v>
      </c>
      <c r="HK544" s="238">
        <f t="shared" si="1326"/>
        <v>0</v>
      </c>
      <c r="HL544" s="238">
        <f t="shared" si="1327"/>
        <v>0</v>
      </c>
      <c r="HM544" s="238">
        <f t="shared" si="1328"/>
        <v>0</v>
      </c>
      <c r="HN544" s="238">
        <f t="shared" si="1329"/>
        <v>0</v>
      </c>
      <c r="HO544" s="238">
        <f t="shared" si="1330"/>
        <v>0</v>
      </c>
      <c r="HP544" s="238">
        <f t="shared" si="1331"/>
        <v>0</v>
      </c>
      <c r="HQ544" s="238">
        <f t="shared" si="1332"/>
        <v>0</v>
      </c>
      <c r="HR544" s="238">
        <f t="shared" si="1333"/>
        <v>0</v>
      </c>
      <c r="HS544" s="238">
        <f t="shared" si="1334"/>
        <v>0</v>
      </c>
      <c r="HT544" s="238">
        <f t="shared" si="1335"/>
        <v>0</v>
      </c>
      <c r="HU544" s="238">
        <f t="shared" si="1336"/>
        <v>0</v>
      </c>
      <c r="HV544" s="238">
        <f t="shared" si="1337"/>
        <v>0</v>
      </c>
      <c r="HW544" s="238">
        <f t="shared" si="1338"/>
        <v>0</v>
      </c>
      <c r="HX544" s="238">
        <f t="shared" si="1339"/>
        <v>0</v>
      </c>
      <c r="HY544" s="238">
        <f t="shared" si="1340"/>
        <v>0</v>
      </c>
      <c r="HZ544" s="238">
        <f t="shared" si="1341"/>
        <v>0</v>
      </c>
      <c r="IA544" s="238">
        <f t="shared" si="1342"/>
        <v>0</v>
      </c>
      <c r="IB544" s="238">
        <f t="shared" si="1343"/>
        <v>0</v>
      </c>
      <c r="IC544" s="238">
        <f t="shared" si="1344"/>
        <v>0</v>
      </c>
      <c r="ID544" s="238">
        <f t="shared" si="1345"/>
        <v>0</v>
      </c>
      <c r="IE544" s="238">
        <f t="shared" si="1346"/>
        <v>0</v>
      </c>
      <c r="IF544" s="238">
        <f t="shared" si="1347"/>
        <v>0</v>
      </c>
      <c r="IG544" s="238">
        <f t="shared" si="1348"/>
        <v>0</v>
      </c>
      <c r="IH544" s="238">
        <f t="shared" si="1349"/>
        <v>0</v>
      </c>
      <c r="II544" s="238">
        <f t="shared" si="1350"/>
        <v>0</v>
      </c>
      <c r="IJ544" s="238">
        <f t="shared" si="1351"/>
        <v>0</v>
      </c>
      <c r="IK544" s="238">
        <f t="shared" si="1352"/>
        <v>0</v>
      </c>
      <c r="IL544" s="238">
        <f t="shared" si="1353"/>
        <v>0</v>
      </c>
      <c r="IM544" s="238">
        <f t="shared" si="1354"/>
        <v>0</v>
      </c>
      <c r="IN544" s="238">
        <f t="shared" si="1355"/>
        <v>0</v>
      </c>
      <c r="IO544" s="238">
        <f t="shared" si="1356"/>
        <v>0</v>
      </c>
      <c r="IP544" s="238">
        <f t="shared" si="1357"/>
        <v>0</v>
      </c>
      <c r="IQ544" s="238">
        <f t="shared" si="1358"/>
        <v>0</v>
      </c>
      <c r="IR544" s="238">
        <f t="shared" si="1359"/>
        <v>0</v>
      </c>
      <c r="IS544" s="238">
        <f t="shared" si="1360"/>
        <v>0</v>
      </c>
      <c r="IT544" s="238">
        <f t="shared" si="1361"/>
        <v>0</v>
      </c>
      <c r="IU544" s="238">
        <f t="shared" si="1362"/>
        <v>0</v>
      </c>
      <c r="IV544" s="238">
        <f t="shared" si="1363"/>
        <v>0</v>
      </c>
      <c r="IW544" s="238">
        <f t="shared" si="1364"/>
        <v>0</v>
      </c>
      <c r="IX544" s="238">
        <f t="shared" si="1365"/>
        <v>0</v>
      </c>
      <c r="IY544" s="238">
        <f t="shared" si="1366"/>
        <v>0</v>
      </c>
      <c r="IZ544" s="238">
        <f t="shared" si="1367"/>
        <v>0</v>
      </c>
      <c r="JA544" s="238">
        <f t="shared" si="1368"/>
        <v>0</v>
      </c>
      <c r="JB544" s="238">
        <f t="shared" si="1369"/>
        <v>0</v>
      </c>
    </row>
    <row r="545" spans="2:262">
      <c r="B545" s="248">
        <v>184</v>
      </c>
      <c r="C545" s="247">
        <f t="shared" si="1370"/>
        <v>3.5937500000000028E-3</v>
      </c>
      <c r="D545" s="244">
        <f t="shared" ca="1" si="1113"/>
        <v>11.775988828045406</v>
      </c>
      <c r="E545" s="243">
        <f ca="1">GH361</f>
        <v>-0.22401117195459361</v>
      </c>
      <c r="F545" s="242">
        <v>184</v>
      </c>
      <c r="G545" s="238">
        <f t="shared" si="1114"/>
        <v>0</v>
      </c>
      <c r="H545" s="238">
        <f t="shared" si="1115"/>
        <v>0</v>
      </c>
      <c r="I545" s="238">
        <f t="shared" si="1116"/>
        <v>0</v>
      </c>
      <c r="J545" s="238">
        <f t="shared" si="1117"/>
        <v>0</v>
      </c>
      <c r="K545" s="238">
        <f t="shared" si="1118"/>
        <v>0</v>
      </c>
      <c r="L545" s="238">
        <f t="shared" si="1119"/>
        <v>0</v>
      </c>
      <c r="M545" s="238">
        <f t="shared" si="1120"/>
        <v>0</v>
      </c>
      <c r="N545" s="238">
        <f t="shared" si="1121"/>
        <v>0</v>
      </c>
      <c r="O545" s="238">
        <f t="shared" si="1122"/>
        <v>0</v>
      </c>
      <c r="P545" s="238">
        <f t="shared" si="1123"/>
        <v>0</v>
      </c>
      <c r="Q545" s="238">
        <f t="shared" si="1124"/>
        <v>0</v>
      </c>
      <c r="R545" s="238">
        <f t="shared" si="1125"/>
        <v>0</v>
      </c>
      <c r="S545" s="238">
        <f t="shared" si="1126"/>
        <v>0</v>
      </c>
      <c r="T545" s="238">
        <f t="shared" si="1127"/>
        <v>0</v>
      </c>
      <c r="U545" s="239">
        <f t="shared" si="1128"/>
        <v>0</v>
      </c>
      <c r="V545" s="238">
        <f t="shared" si="1129"/>
        <v>0</v>
      </c>
      <c r="W545" s="238">
        <f t="shared" si="1130"/>
        <v>0</v>
      </c>
      <c r="X545" s="238">
        <f t="shared" si="1131"/>
        <v>0</v>
      </c>
      <c r="Y545" s="238">
        <f t="shared" si="1132"/>
        <v>0</v>
      </c>
      <c r="Z545" s="238">
        <f t="shared" si="1133"/>
        <v>0</v>
      </c>
      <c r="AA545" s="238">
        <f t="shared" si="1134"/>
        <v>0</v>
      </c>
      <c r="AB545" s="238">
        <f t="shared" si="1135"/>
        <v>0</v>
      </c>
      <c r="AC545" s="238">
        <f t="shared" si="1136"/>
        <v>0</v>
      </c>
      <c r="AD545" s="238">
        <f t="shared" si="1137"/>
        <v>0</v>
      </c>
      <c r="AE545" s="238">
        <f t="shared" si="1138"/>
        <v>0</v>
      </c>
      <c r="AF545" s="238">
        <f t="shared" si="1139"/>
        <v>0</v>
      </c>
      <c r="AG545" s="238">
        <f t="shared" si="1140"/>
        <v>0</v>
      </c>
      <c r="AH545" s="238">
        <f t="shared" si="1141"/>
        <v>0</v>
      </c>
      <c r="AI545" s="238">
        <f t="shared" si="1142"/>
        <v>0</v>
      </c>
      <c r="AJ545" s="238">
        <f t="shared" si="1143"/>
        <v>0</v>
      </c>
      <c r="AK545" s="238">
        <f t="shared" si="1144"/>
        <v>0</v>
      </c>
      <c r="AL545" s="238">
        <f t="shared" si="1145"/>
        <v>0</v>
      </c>
      <c r="AM545" s="238">
        <f t="shared" si="1146"/>
        <v>0</v>
      </c>
      <c r="AN545" s="238">
        <f t="shared" si="1147"/>
        <v>0</v>
      </c>
      <c r="AO545" s="238">
        <f t="shared" si="1148"/>
        <v>0</v>
      </c>
      <c r="AP545" s="238">
        <f t="shared" si="1149"/>
        <v>0</v>
      </c>
      <c r="AQ545" s="238">
        <f t="shared" si="1150"/>
        <v>0</v>
      </c>
      <c r="AR545" s="238">
        <f t="shared" si="1151"/>
        <v>0</v>
      </c>
      <c r="AS545" s="238">
        <f t="shared" si="1152"/>
        <v>0</v>
      </c>
      <c r="AT545" s="238">
        <f t="shared" si="1153"/>
        <v>0</v>
      </c>
      <c r="AU545" s="238">
        <f t="shared" si="1154"/>
        <v>0</v>
      </c>
      <c r="AV545" s="238">
        <f t="shared" si="1155"/>
        <v>0</v>
      </c>
      <c r="AW545" s="238">
        <f t="shared" si="1156"/>
        <v>0</v>
      </c>
      <c r="AX545" s="238">
        <f t="shared" si="1157"/>
        <v>0</v>
      </c>
      <c r="AY545" s="238">
        <f t="shared" si="1158"/>
        <v>0</v>
      </c>
      <c r="AZ545" s="238">
        <f t="shared" si="1159"/>
        <v>0</v>
      </c>
      <c r="BA545" s="238">
        <f t="shared" si="1160"/>
        <v>0</v>
      </c>
      <c r="BB545" s="238">
        <f t="shared" si="1161"/>
        <v>0</v>
      </c>
      <c r="BC545" s="238">
        <f t="shared" si="1162"/>
        <v>0</v>
      </c>
      <c r="BD545" s="238">
        <f t="shared" si="1163"/>
        <v>0</v>
      </c>
      <c r="BE545" s="238">
        <f t="shared" si="1164"/>
        <v>0</v>
      </c>
      <c r="BF545" s="238">
        <f t="shared" si="1165"/>
        <v>0</v>
      </c>
      <c r="BG545" s="238">
        <f t="shared" si="1166"/>
        <v>0</v>
      </c>
      <c r="BH545" s="238">
        <f t="shared" si="1167"/>
        <v>0</v>
      </c>
      <c r="BI545" s="238">
        <f t="shared" si="1168"/>
        <v>0</v>
      </c>
      <c r="BJ545" s="238">
        <f t="shared" si="1169"/>
        <v>0</v>
      </c>
      <c r="BK545" s="238">
        <f t="shared" si="1170"/>
        <v>0</v>
      </c>
      <c r="BL545" s="238">
        <f t="shared" si="1171"/>
        <v>0</v>
      </c>
      <c r="BM545" s="238">
        <f t="shared" si="1172"/>
        <v>0</v>
      </c>
      <c r="BN545" s="238">
        <f t="shared" si="1173"/>
        <v>0</v>
      </c>
      <c r="BO545" s="238">
        <f t="shared" si="1174"/>
        <v>0</v>
      </c>
      <c r="BP545" s="238">
        <f t="shared" si="1175"/>
        <v>0</v>
      </c>
      <c r="BQ545" s="238">
        <f t="shared" si="1176"/>
        <v>0</v>
      </c>
      <c r="BR545" s="238">
        <f t="shared" si="1177"/>
        <v>0</v>
      </c>
      <c r="BS545" s="238">
        <f t="shared" si="1178"/>
        <v>0</v>
      </c>
      <c r="BT545" s="238">
        <f t="shared" si="1179"/>
        <v>0</v>
      </c>
      <c r="BU545" s="238">
        <f t="shared" si="1180"/>
        <v>0</v>
      </c>
      <c r="BV545" s="238">
        <f t="shared" si="1181"/>
        <v>0</v>
      </c>
      <c r="BW545" s="238">
        <f t="shared" si="1182"/>
        <v>0</v>
      </c>
      <c r="BX545" s="238">
        <f t="shared" si="1183"/>
        <v>0</v>
      </c>
      <c r="BY545" s="238">
        <f t="shared" si="1184"/>
        <v>0</v>
      </c>
      <c r="BZ545" s="238">
        <f t="shared" si="1185"/>
        <v>0</v>
      </c>
      <c r="CA545" s="238">
        <f t="shared" si="1186"/>
        <v>0</v>
      </c>
      <c r="CB545" s="238">
        <f t="shared" si="1187"/>
        <v>0</v>
      </c>
      <c r="CC545" s="238">
        <f t="shared" si="1188"/>
        <v>0</v>
      </c>
      <c r="CD545" s="238">
        <f t="shared" si="1189"/>
        <v>0</v>
      </c>
      <c r="CE545" s="238">
        <f t="shared" si="1190"/>
        <v>0</v>
      </c>
      <c r="CF545" s="238">
        <f t="shared" si="1191"/>
        <v>0</v>
      </c>
      <c r="CG545" s="238">
        <f t="shared" si="1192"/>
        <v>0</v>
      </c>
      <c r="CH545" s="238">
        <f t="shared" si="1193"/>
        <v>0</v>
      </c>
      <c r="CI545" s="238">
        <f t="shared" si="1194"/>
        <v>0</v>
      </c>
      <c r="CJ545" s="238">
        <f t="shared" si="1195"/>
        <v>0</v>
      </c>
      <c r="CK545" s="238">
        <f t="shared" si="1196"/>
        <v>0</v>
      </c>
      <c r="CL545" s="238">
        <f t="shared" si="1197"/>
        <v>0</v>
      </c>
      <c r="CM545" s="238">
        <f t="shared" si="1198"/>
        <v>0</v>
      </c>
      <c r="CN545" s="238">
        <f t="shared" si="1199"/>
        <v>0</v>
      </c>
      <c r="CO545" s="238">
        <f t="shared" si="1200"/>
        <v>0</v>
      </c>
      <c r="CP545" s="238">
        <f t="shared" si="1201"/>
        <v>0</v>
      </c>
      <c r="CQ545" s="238">
        <f t="shared" si="1202"/>
        <v>0</v>
      </c>
      <c r="CR545" s="238">
        <f t="shared" si="1203"/>
        <v>0</v>
      </c>
      <c r="CS545" s="238">
        <f t="shared" si="1204"/>
        <v>0</v>
      </c>
      <c r="CT545" s="238">
        <f t="shared" si="1205"/>
        <v>0</v>
      </c>
      <c r="CU545" s="238">
        <f t="shared" si="1206"/>
        <v>0</v>
      </c>
      <c r="CV545" s="238">
        <f t="shared" si="1207"/>
        <v>0</v>
      </c>
      <c r="CW545" s="238">
        <f t="shared" si="1208"/>
        <v>0</v>
      </c>
      <c r="CX545" s="238">
        <f t="shared" si="1209"/>
        <v>0</v>
      </c>
      <c r="CY545" s="238">
        <f t="shared" si="1210"/>
        <v>0</v>
      </c>
      <c r="CZ545" s="238">
        <f t="shared" si="1211"/>
        <v>0</v>
      </c>
      <c r="DA545" s="238">
        <f t="shared" si="1212"/>
        <v>0</v>
      </c>
      <c r="DB545" s="238">
        <f t="shared" si="1213"/>
        <v>0</v>
      </c>
      <c r="DC545" s="238">
        <f t="shared" si="1214"/>
        <v>0</v>
      </c>
      <c r="DD545" s="238">
        <f t="shared" si="1215"/>
        <v>0</v>
      </c>
      <c r="DE545" s="238">
        <f t="shared" si="1216"/>
        <v>0</v>
      </c>
      <c r="DF545" s="238">
        <f t="shared" si="1217"/>
        <v>0</v>
      </c>
      <c r="DG545" s="238">
        <f t="shared" si="1218"/>
        <v>0</v>
      </c>
      <c r="DH545" s="238">
        <f t="shared" si="1219"/>
        <v>0</v>
      </c>
      <c r="DI545" s="238">
        <f t="shared" si="1220"/>
        <v>0</v>
      </c>
      <c r="DJ545" s="238">
        <f t="shared" si="1221"/>
        <v>0</v>
      </c>
      <c r="DK545" s="238">
        <f t="shared" si="1222"/>
        <v>0</v>
      </c>
      <c r="DL545" s="238">
        <f t="shared" si="1223"/>
        <v>0</v>
      </c>
      <c r="DM545" s="238">
        <f t="shared" si="1224"/>
        <v>0</v>
      </c>
      <c r="DN545" s="238">
        <f t="shared" si="1225"/>
        <v>0</v>
      </c>
      <c r="DO545" s="238">
        <f t="shared" si="1226"/>
        <v>0</v>
      </c>
      <c r="DP545" s="238">
        <f t="shared" si="1227"/>
        <v>0</v>
      </c>
      <c r="DQ545" s="238">
        <f t="shared" si="1228"/>
        <v>0</v>
      </c>
      <c r="DR545" s="238">
        <f t="shared" si="1229"/>
        <v>0</v>
      </c>
      <c r="DS545" s="238">
        <f t="shared" si="1230"/>
        <v>0</v>
      </c>
      <c r="DT545" s="238">
        <f t="shared" si="1231"/>
        <v>0</v>
      </c>
      <c r="DU545" s="238">
        <f t="shared" si="1232"/>
        <v>0</v>
      </c>
      <c r="DV545" s="238">
        <f t="shared" si="1233"/>
        <v>0</v>
      </c>
      <c r="DW545" s="238">
        <f t="shared" si="1234"/>
        <v>0</v>
      </c>
      <c r="DX545" s="238">
        <f t="shared" si="1235"/>
        <v>0</v>
      </c>
      <c r="DY545" s="238">
        <f t="shared" si="1236"/>
        <v>0</v>
      </c>
      <c r="DZ545" s="238">
        <f t="shared" si="1237"/>
        <v>0</v>
      </c>
      <c r="EA545" s="238">
        <f t="shared" si="1238"/>
        <v>0</v>
      </c>
      <c r="EB545" s="238">
        <f t="shared" si="1239"/>
        <v>0</v>
      </c>
      <c r="EC545" s="238">
        <f t="shared" si="1240"/>
        <v>0</v>
      </c>
      <c r="ED545" s="238">
        <f t="shared" si="1241"/>
        <v>0</v>
      </c>
      <c r="EE545" s="238">
        <f t="shared" si="1242"/>
        <v>0</v>
      </c>
      <c r="EF545" s="238">
        <f t="shared" si="1243"/>
        <v>0</v>
      </c>
      <c r="EG545" s="238">
        <f t="shared" si="1244"/>
        <v>0</v>
      </c>
      <c r="EH545" s="238">
        <f t="shared" si="1245"/>
        <v>0</v>
      </c>
      <c r="EI545" s="238">
        <f t="shared" si="1246"/>
        <v>0</v>
      </c>
      <c r="EJ545" s="238">
        <f t="shared" si="1247"/>
        <v>0</v>
      </c>
      <c r="EK545" s="238">
        <f t="shared" si="1248"/>
        <v>0</v>
      </c>
      <c r="EL545" s="238">
        <f t="shared" si="1249"/>
        <v>0</v>
      </c>
      <c r="EM545" s="238">
        <f t="shared" si="1250"/>
        <v>0</v>
      </c>
      <c r="EN545" s="238">
        <f t="shared" si="1251"/>
        <v>0</v>
      </c>
      <c r="EO545" s="238">
        <f t="shared" si="1252"/>
        <v>0</v>
      </c>
      <c r="EP545" s="238">
        <f t="shared" si="1253"/>
        <v>0</v>
      </c>
      <c r="EQ545" s="238">
        <f t="shared" si="1254"/>
        <v>0</v>
      </c>
      <c r="ER545" s="238">
        <f t="shared" si="1255"/>
        <v>0</v>
      </c>
      <c r="ES545" s="238">
        <f t="shared" si="1256"/>
        <v>0</v>
      </c>
      <c r="ET545" s="238">
        <f t="shared" si="1257"/>
        <v>0</v>
      </c>
      <c r="EU545" s="238">
        <f t="shared" si="1258"/>
        <v>0</v>
      </c>
      <c r="EV545" s="238">
        <f t="shared" si="1259"/>
        <v>0</v>
      </c>
      <c r="EW545" s="238">
        <f t="shared" si="1260"/>
        <v>0</v>
      </c>
      <c r="EX545" s="238">
        <f t="shared" si="1261"/>
        <v>0</v>
      </c>
      <c r="EY545" s="238">
        <f t="shared" si="1262"/>
        <v>0</v>
      </c>
      <c r="EZ545" s="238">
        <f t="shared" si="1263"/>
        <v>0</v>
      </c>
      <c r="FA545" s="238">
        <f t="shared" si="1264"/>
        <v>0</v>
      </c>
      <c r="FB545" s="238">
        <f t="shared" si="1265"/>
        <v>0</v>
      </c>
      <c r="FC545" s="238">
        <f t="shared" si="1266"/>
        <v>0</v>
      </c>
      <c r="FD545" s="238">
        <f t="shared" si="1267"/>
        <v>0</v>
      </c>
      <c r="FE545" s="238">
        <f t="shared" si="1268"/>
        <v>0</v>
      </c>
      <c r="FF545" s="238">
        <f t="shared" si="1269"/>
        <v>0</v>
      </c>
      <c r="FG545" s="238">
        <f t="shared" si="1270"/>
        <v>0</v>
      </c>
      <c r="FH545" s="238">
        <f t="shared" si="1271"/>
        <v>0</v>
      </c>
      <c r="FI545" s="238">
        <f t="shared" si="1272"/>
        <v>0</v>
      </c>
      <c r="FJ545" s="238">
        <f t="shared" si="1273"/>
        <v>0</v>
      </c>
      <c r="FK545" s="238">
        <f t="shared" si="1274"/>
        <v>0</v>
      </c>
      <c r="FL545" s="238">
        <f t="shared" si="1275"/>
        <v>0</v>
      </c>
      <c r="FM545" s="238">
        <f t="shared" si="1276"/>
        <v>0</v>
      </c>
      <c r="FN545" s="238">
        <f t="shared" si="1277"/>
        <v>0</v>
      </c>
      <c r="FO545" s="238">
        <f t="shared" si="1278"/>
        <v>0</v>
      </c>
      <c r="FP545" s="238">
        <f t="shared" si="1279"/>
        <v>0</v>
      </c>
      <c r="FQ545" s="238">
        <f t="shared" si="1280"/>
        <v>0</v>
      </c>
      <c r="FR545" s="238">
        <f t="shared" si="1281"/>
        <v>0</v>
      </c>
      <c r="FS545" s="238">
        <f t="shared" si="1282"/>
        <v>0</v>
      </c>
      <c r="FT545" s="238">
        <f t="shared" si="1283"/>
        <v>0</v>
      </c>
      <c r="FU545" s="238">
        <f t="shared" si="1284"/>
        <v>0</v>
      </c>
      <c r="FV545" s="238">
        <f t="shared" si="1285"/>
        <v>0</v>
      </c>
      <c r="FW545" s="238">
        <f t="shared" si="1286"/>
        <v>0</v>
      </c>
      <c r="FX545" s="238">
        <f t="shared" si="1287"/>
        <v>0</v>
      </c>
      <c r="FY545" s="238">
        <f t="shared" si="1288"/>
        <v>0</v>
      </c>
      <c r="FZ545" s="238">
        <f t="shared" si="1289"/>
        <v>0</v>
      </c>
      <c r="GA545" s="238">
        <f t="shared" si="1290"/>
        <v>0</v>
      </c>
      <c r="GB545" s="238">
        <f t="shared" si="1291"/>
        <v>0</v>
      </c>
      <c r="GC545" s="238">
        <f t="shared" si="1292"/>
        <v>0</v>
      </c>
      <c r="GD545" s="238">
        <f t="shared" si="1293"/>
        <v>0</v>
      </c>
      <c r="GE545" s="238">
        <f t="shared" si="1294"/>
        <v>0</v>
      </c>
      <c r="GF545" s="238">
        <f t="shared" si="1295"/>
        <v>0</v>
      </c>
      <c r="GG545" s="238">
        <f t="shared" si="1296"/>
        <v>0</v>
      </c>
      <c r="GH545" s="238">
        <f t="shared" si="1297"/>
        <v>0</v>
      </c>
      <c r="GI545" s="238">
        <f t="shared" si="1298"/>
        <v>0</v>
      </c>
      <c r="GJ545" s="238">
        <f t="shared" si="1299"/>
        <v>0</v>
      </c>
      <c r="GK545" s="238">
        <f t="shared" si="1300"/>
        <v>0</v>
      </c>
      <c r="GL545" s="238">
        <f t="shared" si="1301"/>
        <v>0</v>
      </c>
      <c r="GM545" s="238">
        <f t="shared" si="1302"/>
        <v>0</v>
      </c>
      <c r="GN545" s="238">
        <f t="shared" si="1303"/>
        <v>0</v>
      </c>
      <c r="GO545" s="238">
        <f t="shared" si="1304"/>
        <v>0</v>
      </c>
      <c r="GP545" s="238">
        <f t="shared" si="1305"/>
        <v>0</v>
      </c>
      <c r="GQ545" s="238">
        <f t="shared" si="1306"/>
        <v>0</v>
      </c>
      <c r="GR545" s="238">
        <f t="shared" si="1307"/>
        <v>0</v>
      </c>
      <c r="GS545" s="238">
        <f t="shared" si="1308"/>
        <v>0</v>
      </c>
      <c r="GT545" s="238">
        <f t="shared" si="1309"/>
        <v>0</v>
      </c>
      <c r="GU545" s="238">
        <f t="shared" si="1310"/>
        <v>0</v>
      </c>
      <c r="GV545" s="238">
        <f t="shared" si="1311"/>
        <v>0</v>
      </c>
      <c r="GW545" s="238">
        <f t="shared" si="1312"/>
        <v>0</v>
      </c>
      <c r="GX545" s="238">
        <f t="shared" si="1313"/>
        <v>0</v>
      </c>
      <c r="GY545" s="238">
        <f t="shared" si="1314"/>
        <v>0</v>
      </c>
      <c r="GZ545" s="238">
        <f t="shared" si="1315"/>
        <v>0</v>
      </c>
      <c r="HA545" s="238">
        <f t="shared" si="1316"/>
        <v>0</v>
      </c>
      <c r="HB545" s="238">
        <f t="shared" si="1317"/>
        <v>0</v>
      </c>
      <c r="HC545" s="238">
        <f t="shared" si="1318"/>
        <v>0</v>
      </c>
      <c r="HD545" s="238">
        <f t="shared" si="1319"/>
        <v>0</v>
      </c>
      <c r="HE545" s="238">
        <f t="shared" si="1320"/>
        <v>0</v>
      </c>
      <c r="HF545" s="238">
        <f t="shared" si="1321"/>
        <v>0</v>
      </c>
      <c r="HG545" s="238">
        <f t="shared" si="1322"/>
        <v>0</v>
      </c>
      <c r="HH545" s="238">
        <f t="shared" si="1323"/>
        <v>0</v>
      </c>
      <c r="HI545" s="238">
        <f t="shared" si="1324"/>
        <v>0</v>
      </c>
      <c r="HJ545" s="238">
        <f t="shared" si="1325"/>
        <v>0</v>
      </c>
      <c r="HK545" s="238">
        <f t="shared" si="1326"/>
        <v>0</v>
      </c>
      <c r="HL545" s="238">
        <f t="shared" si="1327"/>
        <v>0</v>
      </c>
      <c r="HM545" s="238">
        <f t="shared" si="1328"/>
        <v>0</v>
      </c>
      <c r="HN545" s="238">
        <f t="shared" si="1329"/>
        <v>0</v>
      </c>
      <c r="HO545" s="238">
        <f t="shared" si="1330"/>
        <v>0</v>
      </c>
      <c r="HP545" s="238">
        <f t="shared" si="1331"/>
        <v>0</v>
      </c>
      <c r="HQ545" s="238">
        <f t="shared" si="1332"/>
        <v>0</v>
      </c>
      <c r="HR545" s="238">
        <f t="shared" si="1333"/>
        <v>0</v>
      </c>
      <c r="HS545" s="238">
        <f t="shared" si="1334"/>
        <v>0</v>
      </c>
      <c r="HT545" s="238">
        <f t="shared" si="1335"/>
        <v>0</v>
      </c>
      <c r="HU545" s="238">
        <f t="shared" si="1336"/>
        <v>0</v>
      </c>
      <c r="HV545" s="238">
        <f t="shared" si="1337"/>
        <v>0</v>
      </c>
      <c r="HW545" s="238">
        <f t="shared" si="1338"/>
        <v>0</v>
      </c>
      <c r="HX545" s="238">
        <f t="shared" si="1339"/>
        <v>0</v>
      </c>
      <c r="HY545" s="238">
        <f t="shared" si="1340"/>
        <v>0</v>
      </c>
      <c r="HZ545" s="238">
        <f t="shared" si="1341"/>
        <v>0</v>
      </c>
      <c r="IA545" s="238">
        <f t="shared" si="1342"/>
        <v>0</v>
      </c>
      <c r="IB545" s="238">
        <f t="shared" si="1343"/>
        <v>0</v>
      </c>
      <c r="IC545" s="238">
        <f t="shared" si="1344"/>
        <v>0</v>
      </c>
      <c r="ID545" s="238">
        <f t="shared" si="1345"/>
        <v>0</v>
      </c>
      <c r="IE545" s="238">
        <f t="shared" si="1346"/>
        <v>0</v>
      </c>
      <c r="IF545" s="238">
        <f t="shared" si="1347"/>
        <v>0</v>
      </c>
      <c r="IG545" s="238">
        <f t="shared" si="1348"/>
        <v>0</v>
      </c>
      <c r="IH545" s="238">
        <f t="shared" si="1349"/>
        <v>0</v>
      </c>
      <c r="II545" s="238">
        <f t="shared" si="1350"/>
        <v>0</v>
      </c>
      <c r="IJ545" s="238">
        <f t="shared" si="1351"/>
        <v>0</v>
      </c>
      <c r="IK545" s="238">
        <f t="shared" si="1352"/>
        <v>0</v>
      </c>
      <c r="IL545" s="238">
        <f t="shared" si="1353"/>
        <v>0</v>
      </c>
      <c r="IM545" s="238">
        <f t="shared" si="1354"/>
        <v>0</v>
      </c>
      <c r="IN545" s="238">
        <f t="shared" si="1355"/>
        <v>0</v>
      </c>
      <c r="IO545" s="238">
        <f t="shared" si="1356"/>
        <v>0</v>
      </c>
      <c r="IP545" s="238">
        <f t="shared" si="1357"/>
        <v>0</v>
      </c>
      <c r="IQ545" s="238">
        <f t="shared" si="1358"/>
        <v>0</v>
      </c>
      <c r="IR545" s="238">
        <f t="shared" si="1359"/>
        <v>0</v>
      </c>
      <c r="IS545" s="238">
        <f t="shared" si="1360"/>
        <v>0</v>
      </c>
      <c r="IT545" s="238">
        <f t="shared" si="1361"/>
        <v>0</v>
      </c>
      <c r="IU545" s="238">
        <f t="shared" si="1362"/>
        <v>0</v>
      </c>
      <c r="IV545" s="238">
        <f t="shared" si="1363"/>
        <v>0</v>
      </c>
      <c r="IW545" s="238">
        <f t="shared" si="1364"/>
        <v>0</v>
      </c>
      <c r="IX545" s="238">
        <f t="shared" si="1365"/>
        <v>0</v>
      </c>
      <c r="IY545" s="238">
        <f t="shared" si="1366"/>
        <v>0</v>
      </c>
      <c r="IZ545" s="238">
        <f t="shared" si="1367"/>
        <v>0</v>
      </c>
      <c r="JA545" s="238">
        <f t="shared" si="1368"/>
        <v>0</v>
      </c>
      <c r="JB545" s="238">
        <f t="shared" si="1369"/>
        <v>0</v>
      </c>
    </row>
    <row r="546" spans="2:262">
      <c r="B546" s="248">
        <v>185</v>
      </c>
      <c r="C546" s="247">
        <f t="shared" si="1370"/>
        <v>3.6132812500000028E-3</v>
      </c>
      <c r="D546" s="244">
        <f t="shared" ca="1" si="1113"/>
        <v>11.774691159009286</v>
      </c>
      <c r="E546" s="243">
        <f ca="1">GI361</f>
        <v>-0.22530884099071333</v>
      </c>
      <c r="F546" s="242">
        <v>185</v>
      </c>
      <c r="G546" s="238">
        <f t="shared" si="1114"/>
        <v>0</v>
      </c>
      <c r="H546" s="238">
        <f t="shared" si="1115"/>
        <v>0</v>
      </c>
      <c r="I546" s="238">
        <f t="shared" si="1116"/>
        <v>0</v>
      </c>
      <c r="J546" s="238">
        <f t="shared" si="1117"/>
        <v>0</v>
      </c>
      <c r="K546" s="238">
        <f t="shared" si="1118"/>
        <v>0</v>
      </c>
      <c r="L546" s="238">
        <f t="shared" si="1119"/>
        <v>0</v>
      </c>
      <c r="M546" s="238">
        <f t="shared" si="1120"/>
        <v>0</v>
      </c>
      <c r="N546" s="238">
        <f t="shared" si="1121"/>
        <v>0</v>
      </c>
      <c r="O546" s="238">
        <f t="shared" si="1122"/>
        <v>0</v>
      </c>
      <c r="P546" s="238">
        <f t="shared" si="1123"/>
        <v>0</v>
      </c>
      <c r="Q546" s="238">
        <f t="shared" si="1124"/>
        <v>0</v>
      </c>
      <c r="R546" s="238">
        <f t="shared" si="1125"/>
        <v>0</v>
      </c>
      <c r="S546" s="238">
        <f t="shared" si="1126"/>
        <v>0</v>
      </c>
      <c r="T546" s="238">
        <f t="shared" si="1127"/>
        <v>0</v>
      </c>
      <c r="U546" s="239">
        <f t="shared" si="1128"/>
        <v>0</v>
      </c>
      <c r="V546" s="238">
        <f t="shared" si="1129"/>
        <v>0</v>
      </c>
      <c r="W546" s="238">
        <f t="shared" si="1130"/>
        <v>0</v>
      </c>
      <c r="X546" s="238">
        <f t="shared" si="1131"/>
        <v>0</v>
      </c>
      <c r="Y546" s="238">
        <f t="shared" si="1132"/>
        <v>0</v>
      </c>
      <c r="Z546" s="238">
        <f t="shared" si="1133"/>
        <v>0</v>
      </c>
      <c r="AA546" s="238">
        <f t="shared" si="1134"/>
        <v>0</v>
      </c>
      <c r="AB546" s="238">
        <f t="shared" si="1135"/>
        <v>0</v>
      </c>
      <c r="AC546" s="238">
        <f t="shared" si="1136"/>
        <v>0</v>
      </c>
      <c r="AD546" s="238">
        <f t="shared" si="1137"/>
        <v>0</v>
      </c>
      <c r="AE546" s="238">
        <f t="shared" si="1138"/>
        <v>0</v>
      </c>
      <c r="AF546" s="238">
        <f t="shared" si="1139"/>
        <v>0</v>
      </c>
      <c r="AG546" s="238">
        <f t="shared" si="1140"/>
        <v>0</v>
      </c>
      <c r="AH546" s="238">
        <f t="shared" si="1141"/>
        <v>0</v>
      </c>
      <c r="AI546" s="238">
        <f t="shared" si="1142"/>
        <v>0</v>
      </c>
      <c r="AJ546" s="238">
        <f t="shared" si="1143"/>
        <v>0</v>
      </c>
      <c r="AK546" s="238">
        <f t="shared" si="1144"/>
        <v>0</v>
      </c>
      <c r="AL546" s="238">
        <f t="shared" si="1145"/>
        <v>0</v>
      </c>
      <c r="AM546" s="238">
        <f t="shared" si="1146"/>
        <v>0</v>
      </c>
      <c r="AN546" s="238">
        <f t="shared" si="1147"/>
        <v>0</v>
      </c>
      <c r="AO546" s="238">
        <f t="shared" si="1148"/>
        <v>0</v>
      </c>
      <c r="AP546" s="238">
        <f t="shared" si="1149"/>
        <v>0</v>
      </c>
      <c r="AQ546" s="238">
        <f t="shared" si="1150"/>
        <v>0</v>
      </c>
      <c r="AR546" s="238">
        <f t="shared" si="1151"/>
        <v>0</v>
      </c>
      <c r="AS546" s="238">
        <f t="shared" si="1152"/>
        <v>0</v>
      </c>
      <c r="AT546" s="238">
        <f t="shared" si="1153"/>
        <v>0</v>
      </c>
      <c r="AU546" s="238">
        <f t="shared" si="1154"/>
        <v>0</v>
      </c>
      <c r="AV546" s="238">
        <f t="shared" si="1155"/>
        <v>0</v>
      </c>
      <c r="AW546" s="238">
        <f t="shared" si="1156"/>
        <v>0</v>
      </c>
      <c r="AX546" s="238">
        <f t="shared" si="1157"/>
        <v>0</v>
      </c>
      <c r="AY546" s="238">
        <f t="shared" si="1158"/>
        <v>0</v>
      </c>
      <c r="AZ546" s="238">
        <f t="shared" si="1159"/>
        <v>0</v>
      </c>
      <c r="BA546" s="238">
        <f t="shared" si="1160"/>
        <v>0</v>
      </c>
      <c r="BB546" s="238">
        <f t="shared" si="1161"/>
        <v>0</v>
      </c>
      <c r="BC546" s="238">
        <f t="shared" si="1162"/>
        <v>0</v>
      </c>
      <c r="BD546" s="238">
        <f t="shared" si="1163"/>
        <v>0</v>
      </c>
      <c r="BE546" s="238">
        <f t="shared" si="1164"/>
        <v>0</v>
      </c>
      <c r="BF546" s="238">
        <f t="shared" si="1165"/>
        <v>0</v>
      </c>
      <c r="BG546" s="238">
        <f t="shared" si="1166"/>
        <v>0</v>
      </c>
      <c r="BH546" s="238">
        <f t="shared" si="1167"/>
        <v>0</v>
      </c>
      <c r="BI546" s="238">
        <f t="shared" si="1168"/>
        <v>0</v>
      </c>
      <c r="BJ546" s="238">
        <f t="shared" si="1169"/>
        <v>0</v>
      </c>
      <c r="BK546" s="238">
        <f t="shared" si="1170"/>
        <v>0</v>
      </c>
      <c r="BL546" s="238">
        <f t="shared" si="1171"/>
        <v>0</v>
      </c>
      <c r="BM546" s="238">
        <f t="shared" si="1172"/>
        <v>0</v>
      </c>
      <c r="BN546" s="238">
        <f t="shared" si="1173"/>
        <v>0</v>
      </c>
      <c r="BO546" s="238">
        <f t="shared" si="1174"/>
        <v>0</v>
      </c>
      <c r="BP546" s="238">
        <f t="shared" si="1175"/>
        <v>0</v>
      </c>
      <c r="BQ546" s="238">
        <f t="shared" si="1176"/>
        <v>0</v>
      </c>
      <c r="BR546" s="238">
        <f t="shared" si="1177"/>
        <v>0</v>
      </c>
      <c r="BS546" s="238">
        <f t="shared" si="1178"/>
        <v>0</v>
      </c>
      <c r="BT546" s="238">
        <f t="shared" si="1179"/>
        <v>0</v>
      </c>
      <c r="BU546" s="238">
        <f t="shared" si="1180"/>
        <v>0</v>
      </c>
      <c r="BV546" s="238">
        <f t="shared" si="1181"/>
        <v>0</v>
      </c>
      <c r="BW546" s="238">
        <f t="shared" si="1182"/>
        <v>0</v>
      </c>
      <c r="BX546" s="238">
        <f t="shared" si="1183"/>
        <v>0</v>
      </c>
      <c r="BY546" s="238">
        <f t="shared" si="1184"/>
        <v>0</v>
      </c>
      <c r="BZ546" s="238">
        <f t="shared" si="1185"/>
        <v>0</v>
      </c>
      <c r="CA546" s="238">
        <f t="shared" si="1186"/>
        <v>0</v>
      </c>
      <c r="CB546" s="238">
        <f t="shared" si="1187"/>
        <v>0</v>
      </c>
      <c r="CC546" s="238">
        <f t="shared" si="1188"/>
        <v>0</v>
      </c>
      <c r="CD546" s="238">
        <f t="shared" si="1189"/>
        <v>0</v>
      </c>
      <c r="CE546" s="238">
        <f t="shared" si="1190"/>
        <v>0</v>
      </c>
      <c r="CF546" s="238">
        <f t="shared" si="1191"/>
        <v>0</v>
      </c>
      <c r="CG546" s="238">
        <f t="shared" si="1192"/>
        <v>0</v>
      </c>
      <c r="CH546" s="238">
        <f t="shared" si="1193"/>
        <v>0</v>
      </c>
      <c r="CI546" s="238">
        <f t="shared" si="1194"/>
        <v>0</v>
      </c>
      <c r="CJ546" s="238">
        <f t="shared" si="1195"/>
        <v>0</v>
      </c>
      <c r="CK546" s="238">
        <f t="shared" si="1196"/>
        <v>0</v>
      </c>
      <c r="CL546" s="238">
        <f t="shared" si="1197"/>
        <v>0</v>
      </c>
      <c r="CM546" s="238">
        <f t="shared" si="1198"/>
        <v>0</v>
      </c>
      <c r="CN546" s="238">
        <f t="shared" si="1199"/>
        <v>0</v>
      </c>
      <c r="CO546" s="238">
        <f t="shared" si="1200"/>
        <v>0</v>
      </c>
      <c r="CP546" s="238">
        <f t="shared" si="1201"/>
        <v>0</v>
      </c>
      <c r="CQ546" s="238">
        <f t="shared" si="1202"/>
        <v>0</v>
      </c>
      <c r="CR546" s="238">
        <f t="shared" si="1203"/>
        <v>0</v>
      </c>
      <c r="CS546" s="238">
        <f t="shared" si="1204"/>
        <v>0</v>
      </c>
      <c r="CT546" s="238">
        <f t="shared" si="1205"/>
        <v>0</v>
      </c>
      <c r="CU546" s="238">
        <f t="shared" si="1206"/>
        <v>0</v>
      </c>
      <c r="CV546" s="238">
        <f t="shared" si="1207"/>
        <v>0</v>
      </c>
      <c r="CW546" s="238">
        <f t="shared" si="1208"/>
        <v>0</v>
      </c>
      <c r="CX546" s="238">
        <f t="shared" si="1209"/>
        <v>0</v>
      </c>
      <c r="CY546" s="238">
        <f t="shared" si="1210"/>
        <v>0</v>
      </c>
      <c r="CZ546" s="238">
        <f t="shared" si="1211"/>
        <v>0</v>
      </c>
      <c r="DA546" s="238">
        <f t="shared" si="1212"/>
        <v>0</v>
      </c>
      <c r="DB546" s="238">
        <f t="shared" si="1213"/>
        <v>0</v>
      </c>
      <c r="DC546" s="238">
        <f t="shared" si="1214"/>
        <v>0</v>
      </c>
      <c r="DD546" s="238">
        <f t="shared" si="1215"/>
        <v>0</v>
      </c>
      <c r="DE546" s="238">
        <f t="shared" si="1216"/>
        <v>0</v>
      </c>
      <c r="DF546" s="238">
        <f t="shared" si="1217"/>
        <v>0</v>
      </c>
      <c r="DG546" s="238">
        <f t="shared" si="1218"/>
        <v>0</v>
      </c>
      <c r="DH546" s="238">
        <f t="shared" si="1219"/>
        <v>0</v>
      </c>
      <c r="DI546" s="238">
        <f t="shared" si="1220"/>
        <v>0</v>
      </c>
      <c r="DJ546" s="238">
        <f t="shared" si="1221"/>
        <v>0</v>
      </c>
      <c r="DK546" s="238">
        <f t="shared" si="1222"/>
        <v>0</v>
      </c>
      <c r="DL546" s="238">
        <f t="shared" si="1223"/>
        <v>0</v>
      </c>
      <c r="DM546" s="238">
        <f t="shared" si="1224"/>
        <v>0</v>
      </c>
      <c r="DN546" s="238">
        <f t="shared" si="1225"/>
        <v>0</v>
      </c>
      <c r="DO546" s="238">
        <f t="shared" si="1226"/>
        <v>0</v>
      </c>
      <c r="DP546" s="238">
        <f t="shared" si="1227"/>
        <v>0</v>
      </c>
      <c r="DQ546" s="238">
        <f t="shared" si="1228"/>
        <v>0</v>
      </c>
      <c r="DR546" s="238">
        <f t="shared" si="1229"/>
        <v>0</v>
      </c>
      <c r="DS546" s="238">
        <f t="shared" si="1230"/>
        <v>0</v>
      </c>
      <c r="DT546" s="238">
        <f t="shared" si="1231"/>
        <v>0</v>
      </c>
      <c r="DU546" s="238">
        <f t="shared" si="1232"/>
        <v>0</v>
      </c>
      <c r="DV546" s="238">
        <f t="shared" si="1233"/>
        <v>0</v>
      </c>
      <c r="DW546" s="238">
        <f t="shared" si="1234"/>
        <v>0</v>
      </c>
      <c r="DX546" s="238">
        <f t="shared" si="1235"/>
        <v>0</v>
      </c>
      <c r="DY546" s="238">
        <f t="shared" si="1236"/>
        <v>0</v>
      </c>
      <c r="DZ546" s="238">
        <f t="shared" si="1237"/>
        <v>0</v>
      </c>
      <c r="EA546" s="238">
        <f t="shared" si="1238"/>
        <v>0</v>
      </c>
      <c r="EB546" s="238">
        <f t="shared" si="1239"/>
        <v>0</v>
      </c>
      <c r="EC546" s="238">
        <f t="shared" si="1240"/>
        <v>0</v>
      </c>
      <c r="ED546" s="238">
        <f t="shared" si="1241"/>
        <v>0</v>
      </c>
      <c r="EE546" s="238">
        <f t="shared" si="1242"/>
        <v>0</v>
      </c>
      <c r="EF546" s="238">
        <f t="shared" si="1243"/>
        <v>0</v>
      </c>
      <c r="EG546" s="238">
        <f t="shared" si="1244"/>
        <v>0</v>
      </c>
      <c r="EH546" s="238">
        <f t="shared" si="1245"/>
        <v>0</v>
      </c>
      <c r="EI546" s="238">
        <f t="shared" si="1246"/>
        <v>0</v>
      </c>
      <c r="EJ546" s="238">
        <f t="shared" si="1247"/>
        <v>0</v>
      </c>
      <c r="EK546" s="238">
        <f t="shared" si="1248"/>
        <v>0</v>
      </c>
      <c r="EL546" s="238">
        <f t="shared" si="1249"/>
        <v>0</v>
      </c>
      <c r="EM546" s="238">
        <f t="shared" si="1250"/>
        <v>0</v>
      </c>
      <c r="EN546" s="238">
        <f t="shared" si="1251"/>
        <v>0</v>
      </c>
      <c r="EO546" s="238">
        <f t="shared" si="1252"/>
        <v>0</v>
      </c>
      <c r="EP546" s="238">
        <f t="shared" si="1253"/>
        <v>0</v>
      </c>
      <c r="EQ546" s="238">
        <f t="shared" si="1254"/>
        <v>0</v>
      </c>
      <c r="ER546" s="238">
        <f t="shared" si="1255"/>
        <v>0</v>
      </c>
      <c r="ES546" s="238">
        <f t="shared" si="1256"/>
        <v>0</v>
      </c>
      <c r="ET546" s="238">
        <f t="shared" si="1257"/>
        <v>0</v>
      </c>
      <c r="EU546" s="238">
        <f t="shared" si="1258"/>
        <v>0</v>
      </c>
      <c r="EV546" s="238">
        <f t="shared" si="1259"/>
        <v>0</v>
      </c>
      <c r="EW546" s="238">
        <f t="shared" si="1260"/>
        <v>0</v>
      </c>
      <c r="EX546" s="238">
        <f t="shared" si="1261"/>
        <v>0</v>
      </c>
      <c r="EY546" s="238">
        <f t="shared" si="1262"/>
        <v>0</v>
      </c>
      <c r="EZ546" s="238">
        <f t="shared" si="1263"/>
        <v>0</v>
      </c>
      <c r="FA546" s="238">
        <f t="shared" si="1264"/>
        <v>0</v>
      </c>
      <c r="FB546" s="238">
        <f t="shared" si="1265"/>
        <v>0</v>
      </c>
      <c r="FC546" s="238">
        <f t="shared" si="1266"/>
        <v>0</v>
      </c>
      <c r="FD546" s="238">
        <f t="shared" si="1267"/>
        <v>0</v>
      </c>
      <c r="FE546" s="238">
        <f t="shared" si="1268"/>
        <v>0</v>
      </c>
      <c r="FF546" s="238">
        <f t="shared" si="1269"/>
        <v>0</v>
      </c>
      <c r="FG546" s="238">
        <f t="shared" si="1270"/>
        <v>0</v>
      </c>
      <c r="FH546" s="238">
        <f t="shared" si="1271"/>
        <v>0</v>
      </c>
      <c r="FI546" s="238">
        <f t="shared" si="1272"/>
        <v>0</v>
      </c>
      <c r="FJ546" s="238">
        <f t="shared" si="1273"/>
        <v>0</v>
      </c>
      <c r="FK546" s="238">
        <f t="shared" si="1274"/>
        <v>0</v>
      </c>
      <c r="FL546" s="238">
        <f t="shared" si="1275"/>
        <v>0</v>
      </c>
      <c r="FM546" s="238">
        <f t="shared" si="1276"/>
        <v>0</v>
      </c>
      <c r="FN546" s="238">
        <f t="shared" si="1277"/>
        <v>0</v>
      </c>
      <c r="FO546" s="238">
        <f t="shared" si="1278"/>
        <v>0</v>
      </c>
      <c r="FP546" s="238">
        <f t="shared" si="1279"/>
        <v>0</v>
      </c>
      <c r="FQ546" s="238">
        <f t="shared" si="1280"/>
        <v>0</v>
      </c>
      <c r="FR546" s="238">
        <f t="shared" si="1281"/>
        <v>0</v>
      </c>
      <c r="FS546" s="238">
        <f t="shared" si="1282"/>
        <v>0</v>
      </c>
      <c r="FT546" s="238">
        <f t="shared" si="1283"/>
        <v>0</v>
      </c>
      <c r="FU546" s="238">
        <f t="shared" si="1284"/>
        <v>0</v>
      </c>
      <c r="FV546" s="238">
        <f t="shared" si="1285"/>
        <v>0</v>
      </c>
      <c r="FW546" s="238">
        <f t="shared" si="1286"/>
        <v>0</v>
      </c>
      <c r="FX546" s="238">
        <f t="shared" si="1287"/>
        <v>0</v>
      </c>
      <c r="FY546" s="238">
        <f t="shared" si="1288"/>
        <v>0</v>
      </c>
      <c r="FZ546" s="238">
        <f t="shared" si="1289"/>
        <v>0</v>
      </c>
      <c r="GA546" s="238">
        <f t="shared" si="1290"/>
        <v>0</v>
      </c>
      <c r="GB546" s="238">
        <f t="shared" si="1291"/>
        <v>0</v>
      </c>
      <c r="GC546" s="238">
        <f t="shared" si="1292"/>
        <v>0</v>
      </c>
      <c r="GD546" s="238">
        <f t="shared" si="1293"/>
        <v>0</v>
      </c>
      <c r="GE546" s="238">
        <f t="shared" si="1294"/>
        <v>0</v>
      </c>
      <c r="GF546" s="238">
        <f t="shared" si="1295"/>
        <v>0</v>
      </c>
      <c r="GG546" s="238">
        <f t="shared" si="1296"/>
        <v>0</v>
      </c>
      <c r="GH546" s="238">
        <f t="shared" si="1297"/>
        <v>0</v>
      </c>
      <c r="GI546" s="238">
        <f t="shared" si="1298"/>
        <v>0</v>
      </c>
      <c r="GJ546" s="238">
        <f t="shared" si="1299"/>
        <v>0</v>
      </c>
      <c r="GK546" s="238">
        <f t="shared" si="1300"/>
        <v>0</v>
      </c>
      <c r="GL546" s="238">
        <f t="shared" si="1301"/>
        <v>0</v>
      </c>
      <c r="GM546" s="238">
        <f t="shared" si="1302"/>
        <v>0</v>
      </c>
      <c r="GN546" s="238">
        <f t="shared" si="1303"/>
        <v>0</v>
      </c>
      <c r="GO546" s="238">
        <f t="shared" si="1304"/>
        <v>0</v>
      </c>
      <c r="GP546" s="238">
        <f t="shared" si="1305"/>
        <v>0</v>
      </c>
      <c r="GQ546" s="238">
        <f t="shared" si="1306"/>
        <v>0</v>
      </c>
      <c r="GR546" s="238">
        <f t="shared" si="1307"/>
        <v>0</v>
      </c>
      <c r="GS546" s="238">
        <f t="shared" si="1308"/>
        <v>0</v>
      </c>
      <c r="GT546" s="238">
        <f t="shared" si="1309"/>
        <v>0</v>
      </c>
      <c r="GU546" s="238">
        <f t="shared" si="1310"/>
        <v>0</v>
      </c>
      <c r="GV546" s="238">
        <f t="shared" si="1311"/>
        <v>0</v>
      </c>
      <c r="GW546" s="238">
        <f t="shared" si="1312"/>
        <v>0</v>
      </c>
      <c r="GX546" s="238">
        <f t="shared" si="1313"/>
        <v>0</v>
      </c>
      <c r="GY546" s="238">
        <f t="shared" si="1314"/>
        <v>0</v>
      </c>
      <c r="GZ546" s="238">
        <f t="shared" si="1315"/>
        <v>0</v>
      </c>
      <c r="HA546" s="238">
        <f t="shared" si="1316"/>
        <v>0</v>
      </c>
      <c r="HB546" s="238">
        <f t="shared" si="1317"/>
        <v>0</v>
      </c>
      <c r="HC546" s="238">
        <f t="shared" si="1318"/>
        <v>0</v>
      </c>
      <c r="HD546" s="238">
        <f t="shared" si="1319"/>
        <v>0</v>
      </c>
      <c r="HE546" s="238">
        <f t="shared" si="1320"/>
        <v>0</v>
      </c>
      <c r="HF546" s="238">
        <f t="shared" si="1321"/>
        <v>0</v>
      </c>
      <c r="HG546" s="238">
        <f t="shared" si="1322"/>
        <v>0</v>
      </c>
      <c r="HH546" s="238">
        <f t="shared" si="1323"/>
        <v>0</v>
      </c>
      <c r="HI546" s="238">
        <f t="shared" si="1324"/>
        <v>0</v>
      </c>
      <c r="HJ546" s="238">
        <f t="shared" si="1325"/>
        <v>0</v>
      </c>
      <c r="HK546" s="238">
        <f t="shared" si="1326"/>
        <v>0</v>
      </c>
      <c r="HL546" s="238">
        <f t="shared" si="1327"/>
        <v>0</v>
      </c>
      <c r="HM546" s="238">
        <f t="shared" si="1328"/>
        <v>0</v>
      </c>
      <c r="HN546" s="238">
        <f t="shared" si="1329"/>
        <v>0</v>
      </c>
      <c r="HO546" s="238">
        <f t="shared" si="1330"/>
        <v>0</v>
      </c>
      <c r="HP546" s="238">
        <f t="shared" si="1331"/>
        <v>0</v>
      </c>
      <c r="HQ546" s="238">
        <f t="shared" si="1332"/>
        <v>0</v>
      </c>
      <c r="HR546" s="238">
        <f t="shared" si="1333"/>
        <v>0</v>
      </c>
      <c r="HS546" s="238">
        <f t="shared" si="1334"/>
        <v>0</v>
      </c>
      <c r="HT546" s="238">
        <f t="shared" si="1335"/>
        <v>0</v>
      </c>
      <c r="HU546" s="238">
        <f t="shared" si="1336"/>
        <v>0</v>
      </c>
      <c r="HV546" s="238">
        <f t="shared" si="1337"/>
        <v>0</v>
      </c>
      <c r="HW546" s="238">
        <f t="shared" si="1338"/>
        <v>0</v>
      </c>
      <c r="HX546" s="238">
        <f t="shared" si="1339"/>
        <v>0</v>
      </c>
      <c r="HY546" s="238">
        <f t="shared" si="1340"/>
        <v>0</v>
      </c>
      <c r="HZ546" s="238">
        <f t="shared" si="1341"/>
        <v>0</v>
      </c>
      <c r="IA546" s="238">
        <f t="shared" si="1342"/>
        <v>0</v>
      </c>
      <c r="IB546" s="238">
        <f t="shared" si="1343"/>
        <v>0</v>
      </c>
      <c r="IC546" s="238">
        <f t="shared" si="1344"/>
        <v>0</v>
      </c>
      <c r="ID546" s="238">
        <f t="shared" si="1345"/>
        <v>0</v>
      </c>
      <c r="IE546" s="238">
        <f t="shared" si="1346"/>
        <v>0</v>
      </c>
      <c r="IF546" s="238">
        <f t="shared" si="1347"/>
        <v>0</v>
      </c>
      <c r="IG546" s="238">
        <f t="shared" si="1348"/>
        <v>0</v>
      </c>
      <c r="IH546" s="238">
        <f t="shared" si="1349"/>
        <v>0</v>
      </c>
      <c r="II546" s="238">
        <f t="shared" si="1350"/>
        <v>0</v>
      </c>
      <c r="IJ546" s="238">
        <f t="shared" si="1351"/>
        <v>0</v>
      </c>
      <c r="IK546" s="238">
        <f t="shared" si="1352"/>
        <v>0</v>
      </c>
      <c r="IL546" s="238">
        <f t="shared" si="1353"/>
        <v>0</v>
      </c>
      <c r="IM546" s="238">
        <f t="shared" si="1354"/>
        <v>0</v>
      </c>
      <c r="IN546" s="238">
        <f t="shared" si="1355"/>
        <v>0</v>
      </c>
      <c r="IO546" s="238">
        <f t="shared" si="1356"/>
        <v>0</v>
      </c>
      <c r="IP546" s="238">
        <f t="shared" si="1357"/>
        <v>0</v>
      </c>
      <c r="IQ546" s="238">
        <f t="shared" si="1358"/>
        <v>0</v>
      </c>
      <c r="IR546" s="238">
        <f t="shared" si="1359"/>
        <v>0</v>
      </c>
      <c r="IS546" s="238">
        <f t="shared" si="1360"/>
        <v>0</v>
      </c>
      <c r="IT546" s="238">
        <f t="shared" si="1361"/>
        <v>0</v>
      </c>
      <c r="IU546" s="238">
        <f t="shared" si="1362"/>
        <v>0</v>
      </c>
      <c r="IV546" s="238">
        <f t="shared" si="1363"/>
        <v>0</v>
      </c>
      <c r="IW546" s="238">
        <f t="shared" si="1364"/>
        <v>0</v>
      </c>
      <c r="IX546" s="238">
        <f t="shared" si="1365"/>
        <v>0</v>
      </c>
      <c r="IY546" s="238">
        <f t="shared" si="1366"/>
        <v>0</v>
      </c>
      <c r="IZ546" s="238">
        <f t="shared" si="1367"/>
        <v>0</v>
      </c>
      <c r="JA546" s="238">
        <f t="shared" si="1368"/>
        <v>0</v>
      </c>
      <c r="JB546" s="238">
        <f t="shared" si="1369"/>
        <v>0</v>
      </c>
    </row>
    <row r="547" spans="2:262">
      <c r="B547" s="248">
        <v>186</v>
      </c>
      <c r="C547" s="247">
        <f t="shared" si="1370"/>
        <v>3.6328125000000028E-3</v>
      </c>
      <c r="D547" s="244">
        <f t="shared" ca="1" si="1113"/>
        <v>11.776201062915757</v>
      </c>
      <c r="E547" s="243">
        <f ca="1">GJ361</f>
        <v>-0.22379893708424317</v>
      </c>
      <c r="F547" s="242">
        <v>186</v>
      </c>
      <c r="G547" s="238">
        <f t="shared" si="1114"/>
        <v>0</v>
      </c>
      <c r="H547" s="238">
        <f t="shared" si="1115"/>
        <v>0</v>
      </c>
      <c r="I547" s="238">
        <f t="shared" si="1116"/>
        <v>0</v>
      </c>
      <c r="J547" s="238">
        <f t="shared" si="1117"/>
        <v>0</v>
      </c>
      <c r="K547" s="238">
        <f t="shared" si="1118"/>
        <v>0</v>
      </c>
      <c r="L547" s="238">
        <f t="shared" si="1119"/>
        <v>0</v>
      </c>
      <c r="M547" s="238">
        <f t="shared" si="1120"/>
        <v>0</v>
      </c>
      <c r="N547" s="238">
        <f t="shared" si="1121"/>
        <v>0</v>
      </c>
      <c r="O547" s="238">
        <f t="shared" si="1122"/>
        <v>0</v>
      </c>
      <c r="P547" s="238">
        <f t="shared" si="1123"/>
        <v>0</v>
      </c>
      <c r="Q547" s="238">
        <f t="shared" si="1124"/>
        <v>0</v>
      </c>
      <c r="R547" s="238">
        <f t="shared" si="1125"/>
        <v>0</v>
      </c>
      <c r="S547" s="238">
        <f t="shared" si="1126"/>
        <v>0</v>
      </c>
      <c r="T547" s="238">
        <f t="shared" si="1127"/>
        <v>0</v>
      </c>
      <c r="U547" s="239">
        <f t="shared" si="1128"/>
        <v>0</v>
      </c>
      <c r="V547" s="238">
        <f t="shared" si="1129"/>
        <v>0</v>
      </c>
      <c r="W547" s="238">
        <f t="shared" si="1130"/>
        <v>0</v>
      </c>
      <c r="X547" s="238">
        <f t="shared" si="1131"/>
        <v>0</v>
      </c>
      <c r="Y547" s="238">
        <f t="shared" si="1132"/>
        <v>0</v>
      </c>
      <c r="Z547" s="238">
        <f t="shared" si="1133"/>
        <v>0</v>
      </c>
      <c r="AA547" s="238">
        <f t="shared" si="1134"/>
        <v>0</v>
      </c>
      <c r="AB547" s="238">
        <f t="shared" si="1135"/>
        <v>0</v>
      </c>
      <c r="AC547" s="238">
        <f t="shared" si="1136"/>
        <v>0</v>
      </c>
      <c r="AD547" s="238">
        <f t="shared" si="1137"/>
        <v>0</v>
      </c>
      <c r="AE547" s="238">
        <f t="shared" si="1138"/>
        <v>0</v>
      </c>
      <c r="AF547" s="238">
        <f t="shared" si="1139"/>
        <v>0</v>
      </c>
      <c r="AG547" s="238">
        <f t="shared" si="1140"/>
        <v>0</v>
      </c>
      <c r="AH547" s="238">
        <f t="shared" si="1141"/>
        <v>0</v>
      </c>
      <c r="AI547" s="238">
        <f t="shared" si="1142"/>
        <v>0</v>
      </c>
      <c r="AJ547" s="238">
        <f t="shared" si="1143"/>
        <v>0</v>
      </c>
      <c r="AK547" s="238">
        <f t="shared" si="1144"/>
        <v>0</v>
      </c>
      <c r="AL547" s="238">
        <f t="shared" si="1145"/>
        <v>0</v>
      </c>
      <c r="AM547" s="238">
        <f t="shared" si="1146"/>
        <v>0</v>
      </c>
      <c r="AN547" s="238">
        <f t="shared" si="1147"/>
        <v>0</v>
      </c>
      <c r="AO547" s="238">
        <f t="shared" si="1148"/>
        <v>0</v>
      </c>
      <c r="AP547" s="238">
        <f t="shared" si="1149"/>
        <v>0</v>
      </c>
      <c r="AQ547" s="238">
        <f t="shared" si="1150"/>
        <v>0</v>
      </c>
      <c r="AR547" s="238">
        <f t="shared" si="1151"/>
        <v>0</v>
      </c>
      <c r="AS547" s="238">
        <f t="shared" si="1152"/>
        <v>0</v>
      </c>
      <c r="AT547" s="238">
        <f t="shared" si="1153"/>
        <v>0</v>
      </c>
      <c r="AU547" s="238">
        <f t="shared" si="1154"/>
        <v>0</v>
      </c>
      <c r="AV547" s="238">
        <f t="shared" si="1155"/>
        <v>0</v>
      </c>
      <c r="AW547" s="238">
        <f t="shared" si="1156"/>
        <v>0</v>
      </c>
      <c r="AX547" s="238">
        <f t="shared" si="1157"/>
        <v>0</v>
      </c>
      <c r="AY547" s="238">
        <f t="shared" si="1158"/>
        <v>0</v>
      </c>
      <c r="AZ547" s="238">
        <f t="shared" si="1159"/>
        <v>0</v>
      </c>
      <c r="BA547" s="238">
        <f t="shared" si="1160"/>
        <v>0</v>
      </c>
      <c r="BB547" s="238">
        <f t="shared" si="1161"/>
        <v>0</v>
      </c>
      <c r="BC547" s="238">
        <f t="shared" si="1162"/>
        <v>0</v>
      </c>
      <c r="BD547" s="238">
        <f t="shared" si="1163"/>
        <v>0</v>
      </c>
      <c r="BE547" s="238">
        <f t="shared" si="1164"/>
        <v>0</v>
      </c>
      <c r="BF547" s="238">
        <f t="shared" si="1165"/>
        <v>0</v>
      </c>
      <c r="BG547" s="238">
        <f t="shared" si="1166"/>
        <v>0</v>
      </c>
      <c r="BH547" s="238">
        <f t="shared" si="1167"/>
        <v>0</v>
      </c>
      <c r="BI547" s="238">
        <f t="shared" si="1168"/>
        <v>0</v>
      </c>
      <c r="BJ547" s="238">
        <f t="shared" si="1169"/>
        <v>0</v>
      </c>
      <c r="BK547" s="238">
        <f t="shared" si="1170"/>
        <v>0</v>
      </c>
      <c r="BL547" s="238">
        <f t="shared" si="1171"/>
        <v>0</v>
      </c>
      <c r="BM547" s="238">
        <f t="shared" si="1172"/>
        <v>0</v>
      </c>
      <c r="BN547" s="238">
        <f t="shared" si="1173"/>
        <v>0</v>
      </c>
      <c r="BO547" s="238">
        <f t="shared" si="1174"/>
        <v>0</v>
      </c>
      <c r="BP547" s="238">
        <f t="shared" si="1175"/>
        <v>0</v>
      </c>
      <c r="BQ547" s="238">
        <f t="shared" si="1176"/>
        <v>0</v>
      </c>
      <c r="BR547" s="238">
        <f t="shared" si="1177"/>
        <v>0</v>
      </c>
      <c r="BS547" s="238">
        <f t="shared" si="1178"/>
        <v>0</v>
      </c>
      <c r="BT547" s="238">
        <f t="shared" si="1179"/>
        <v>0</v>
      </c>
      <c r="BU547" s="238">
        <f t="shared" si="1180"/>
        <v>0</v>
      </c>
      <c r="BV547" s="238">
        <f t="shared" si="1181"/>
        <v>0</v>
      </c>
      <c r="BW547" s="238">
        <f t="shared" si="1182"/>
        <v>0</v>
      </c>
      <c r="BX547" s="238">
        <f t="shared" si="1183"/>
        <v>0</v>
      </c>
      <c r="BY547" s="238">
        <f t="shared" si="1184"/>
        <v>0</v>
      </c>
      <c r="BZ547" s="238">
        <f t="shared" si="1185"/>
        <v>0</v>
      </c>
      <c r="CA547" s="238">
        <f t="shared" si="1186"/>
        <v>0</v>
      </c>
      <c r="CB547" s="238">
        <f t="shared" si="1187"/>
        <v>0</v>
      </c>
      <c r="CC547" s="238">
        <f t="shared" si="1188"/>
        <v>0</v>
      </c>
      <c r="CD547" s="238">
        <f t="shared" si="1189"/>
        <v>0</v>
      </c>
      <c r="CE547" s="238">
        <f t="shared" si="1190"/>
        <v>0</v>
      </c>
      <c r="CF547" s="238">
        <f t="shared" si="1191"/>
        <v>0</v>
      </c>
      <c r="CG547" s="238">
        <f t="shared" si="1192"/>
        <v>0</v>
      </c>
      <c r="CH547" s="238">
        <f t="shared" si="1193"/>
        <v>0</v>
      </c>
      <c r="CI547" s="238">
        <f t="shared" si="1194"/>
        <v>0</v>
      </c>
      <c r="CJ547" s="238">
        <f t="shared" si="1195"/>
        <v>0</v>
      </c>
      <c r="CK547" s="238">
        <f t="shared" si="1196"/>
        <v>0</v>
      </c>
      <c r="CL547" s="238">
        <f t="shared" si="1197"/>
        <v>0</v>
      </c>
      <c r="CM547" s="238">
        <f t="shared" si="1198"/>
        <v>0</v>
      </c>
      <c r="CN547" s="238">
        <f t="shared" si="1199"/>
        <v>0</v>
      </c>
      <c r="CO547" s="238">
        <f t="shared" si="1200"/>
        <v>0</v>
      </c>
      <c r="CP547" s="238">
        <f t="shared" si="1201"/>
        <v>0</v>
      </c>
      <c r="CQ547" s="238">
        <f t="shared" si="1202"/>
        <v>0</v>
      </c>
      <c r="CR547" s="238">
        <f t="shared" si="1203"/>
        <v>0</v>
      </c>
      <c r="CS547" s="238">
        <f t="shared" si="1204"/>
        <v>0</v>
      </c>
      <c r="CT547" s="238">
        <f t="shared" si="1205"/>
        <v>0</v>
      </c>
      <c r="CU547" s="238">
        <f t="shared" si="1206"/>
        <v>0</v>
      </c>
      <c r="CV547" s="238">
        <f t="shared" si="1207"/>
        <v>0</v>
      </c>
      <c r="CW547" s="238">
        <f t="shared" si="1208"/>
        <v>0</v>
      </c>
      <c r="CX547" s="238">
        <f t="shared" si="1209"/>
        <v>0</v>
      </c>
      <c r="CY547" s="238">
        <f t="shared" si="1210"/>
        <v>0</v>
      </c>
      <c r="CZ547" s="238">
        <f t="shared" si="1211"/>
        <v>0</v>
      </c>
      <c r="DA547" s="238">
        <f t="shared" si="1212"/>
        <v>0</v>
      </c>
      <c r="DB547" s="238">
        <f t="shared" si="1213"/>
        <v>0</v>
      </c>
      <c r="DC547" s="238">
        <f t="shared" si="1214"/>
        <v>0</v>
      </c>
      <c r="DD547" s="238">
        <f t="shared" si="1215"/>
        <v>0</v>
      </c>
      <c r="DE547" s="238">
        <f t="shared" si="1216"/>
        <v>0</v>
      </c>
      <c r="DF547" s="238">
        <f t="shared" si="1217"/>
        <v>0</v>
      </c>
      <c r="DG547" s="238">
        <f t="shared" si="1218"/>
        <v>0</v>
      </c>
      <c r="DH547" s="238">
        <f t="shared" si="1219"/>
        <v>0</v>
      </c>
      <c r="DI547" s="238">
        <f t="shared" si="1220"/>
        <v>0</v>
      </c>
      <c r="DJ547" s="238">
        <f t="shared" si="1221"/>
        <v>0</v>
      </c>
      <c r="DK547" s="238">
        <f t="shared" si="1222"/>
        <v>0</v>
      </c>
      <c r="DL547" s="238">
        <f t="shared" si="1223"/>
        <v>0</v>
      </c>
      <c r="DM547" s="238">
        <f t="shared" si="1224"/>
        <v>0</v>
      </c>
      <c r="DN547" s="238">
        <f t="shared" si="1225"/>
        <v>0</v>
      </c>
      <c r="DO547" s="238">
        <f t="shared" si="1226"/>
        <v>0</v>
      </c>
      <c r="DP547" s="238">
        <f t="shared" si="1227"/>
        <v>0</v>
      </c>
      <c r="DQ547" s="238">
        <f t="shared" si="1228"/>
        <v>0</v>
      </c>
      <c r="DR547" s="238">
        <f t="shared" si="1229"/>
        <v>0</v>
      </c>
      <c r="DS547" s="238">
        <f t="shared" si="1230"/>
        <v>0</v>
      </c>
      <c r="DT547" s="238">
        <f t="shared" si="1231"/>
        <v>0</v>
      </c>
      <c r="DU547" s="238">
        <f t="shared" si="1232"/>
        <v>0</v>
      </c>
      <c r="DV547" s="238">
        <f t="shared" si="1233"/>
        <v>0</v>
      </c>
      <c r="DW547" s="238">
        <f t="shared" si="1234"/>
        <v>0</v>
      </c>
      <c r="DX547" s="238">
        <f t="shared" si="1235"/>
        <v>0</v>
      </c>
      <c r="DY547" s="238">
        <f t="shared" si="1236"/>
        <v>0</v>
      </c>
      <c r="DZ547" s="238">
        <f t="shared" si="1237"/>
        <v>0</v>
      </c>
      <c r="EA547" s="238">
        <f t="shared" si="1238"/>
        <v>0</v>
      </c>
      <c r="EB547" s="238">
        <f t="shared" si="1239"/>
        <v>0</v>
      </c>
      <c r="EC547" s="238">
        <f t="shared" si="1240"/>
        <v>0</v>
      </c>
      <c r="ED547" s="238">
        <f t="shared" si="1241"/>
        <v>0</v>
      </c>
      <c r="EE547" s="238">
        <f t="shared" si="1242"/>
        <v>0</v>
      </c>
      <c r="EF547" s="238">
        <f t="shared" si="1243"/>
        <v>0</v>
      </c>
      <c r="EG547" s="238">
        <f t="shared" si="1244"/>
        <v>0</v>
      </c>
      <c r="EH547" s="238">
        <f t="shared" si="1245"/>
        <v>0</v>
      </c>
      <c r="EI547" s="238">
        <f t="shared" si="1246"/>
        <v>0</v>
      </c>
      <c r="EJ547" s="238">
        <f t="shared" si="1247"/>
        <v>0</v>
      </c>
      <c r="EK547" s="238">
        <f t="shared" si="1248"/>
        <v>0</v>
      </c>
      <c r="EL547" s="238">
        <f t="shared" si="1249"/>
        <v>0</v>
      </c>
      <c r="EM547" s="238">
        <f t="shared" si="1250"/>
        <v>0</v>
      </c>
      <c r="EN547" s="238">
        <f t="shared" si="1251"/>
        <v>0</v>
      </c>
      <c r="EO547" s="238">
        <f t="shared" si="1252"/>
        <v>0</v>
      </c>
      <c r="EP547" s="238">
        <f t="shared" si="1253"/>
        <v>0</v>
      </c>
      <c r="EQ547" s="238">
        <f t="shared" si="1254"/>
        <v>0</v>
      </c>
      <c r="ER547" s="238">
        <f t="shared" si="1255"/>
        <v>0</v>
      </c>
      <c r="ES547" s="238">
        <f t="shared" si="1256"/>
        <v>0</v>
      </c>
      <c r="ET547" s="238">
        <f t="shared" si="1257"/>
        <v>0</v>
      </c>
      <c r="EU547" s="238">
        <f t="shared" si="1258"/>
        <v>0</v>
      </c>
      <c r="EV547" s="238">
        <f t="shared" si="1259"/>
        <v>0</v>
      </c>
      <c r="EW547" s="238">
        <f t="shared" si="1260"/>
        <v>0</v>
      </c>
      <c r="EX547" s="238">
        <f t="shared" si="1261"/>
        <v>0</v>
      </c>
      <c r="EY547" s="238">
        <f t="shared" si="1262"/>
        <v>0</v>
      </c>
      <c r="EZ547" s="238">
        <f t="shared" si="1263"/>
        <v>0</v>
      </c>
      <c r="FA547" s="238">
        <f t="shared" si="1264"/>
        <v>0</v>
      </c>
      <c r="FB547" s="238">
        <f t="shared" si="1265"/>
        <v>0</v>
      </c>
      <c r="FC547" s="238">
        <f t="shared" si="1266"/>
        <v>0</v>
      </c>
      <c r="FD547" s="238">
        <f t="shared" si="1267"/>
        <v>0</v>
      </c>
      <c r="FE547" s="238">
        <f t="shared" si="1268"/>
        <v>0</v>
      </c>
      <c r="FF547" s="238">
        <f t="shared" si="1269"/>
        <v>0</v>
      </c>
      <c r="FG547" s="238">
        <f t="shared" si="1270"/>
        <v>0</v>
      </c>
      <c r="FH547" s="238">
        <f t="shared" si="1271"/>
        <v>0</v>
      </c>
      <c r="FI547" s="238">
        <f t="shared" si="1272"/>
        <v>0</v>
      </c>
      <c r="FJ547" s="238">
        <f t="shared" si="1273"/>
        <v>0</v>
      </c>
      <c r="FK547" s="238">
        <f t="shared" si="1274"/>
        <v>0</v>
      </c>
      <c r="FL547" s="238">
        <f t="shared" si="1275"/>
        <v>0</v>
      </c>
      <c r="FM547" s="238">
        <f t="shared" si="1276"/>
        <v>0</v>
      </c>
      <c r="FN547" s="238">
        <f t="shared" si="1277"/>
        <v>0</v>
      </c>
      <c r="FO547" s="238">
        <f t="shared" si="1278"/>
        <v>0</v>
      </c>
      <c r="FP547" s="238">
        <f t="shared" si="1279"/>
        <v>0</v>
      </c>
      <c r="FQ547" s="238">
        <f t="shared" si="1280"/>
        <v>0</v>
      </c>
      <c r="FR547" s="238">
        <f t="shared" si="1281"/>
        <v>0</v>
      </c>
      <c r="FS547" s="238">
        <f t="shared" si="1282"/>
        <v>0</v>
      </c>
      <c r="FT547" s="238">
        <f t="shared" si="1283"/>
        <v>0</v>
      </c>
      <c r="FU547" s="238">
        <f t="shared" si="1284"/>
        <v>0</v>
      </c>
      <c r="FV547" s="238">
        <f t="shared" si="1285"/>
        <v>0</v>
      </c>
      <c r="FW547" s="238">
        <f t="shared" si="1286"/>
        <v>0</v>
      </c>
      <c r="FX547" s="238">
        <f t="shared" si="1287"/>
        <v>0</v>
      </c>
      <c r="FY547" s="238">
        <f t="shared" si="1288"/>
        <v>0</v>
      </c>
      <c r="FZ547" s="238">
        <f t="shared" si="1289"/>
        <v>0</v>
      </c>
      <c r="GA547" s="238">
        <f t="shared" si="1290"/>
        <v>0</v>
      </c>
      <c r="GB547" s="238">
        <f t="shared" si="1291"/>
        <v>0</v>
      </c>
      <c r="GC547" s="238">
        <f t="shared" si="1292"/>
        <v>0</v>
      </c>
      <c r="GD547" s="238">
        <f t="shared" si="1293"/>
        <v>0</v>
      </c>
      <c r="GE547" s="238">
        <f t="shared" si="1294"/>
        <v>0</v>
      </c>
      <c r="GF547" s="238">
        <f t="shared" si="1295"/>
        <v>0</v>
      </c>
      <c r="GG547" s="238">
        <f t="shared" si="1296"/>
        <v>0</v>
      </c>
      <c r="GH547" s="238">
        <f t="shared" si="1297"/>
        <v>0</v>
      </c>
      <c r="GI547" s="238">
        <f t="shared" si="1298"/>
        <v>0</v>
      </c>
      <c r="GJ547" s="238">
        <f t="shared" si="1299"/>
        <v>0</v>
      </c>
      <c r="GK547" s="238">
        <f t="shared" si="1300"/>
        <v>0</v>
      </c>
      <c r="GL547" s="238">
        <f t="shared" si="1301"/>
        <v>0</v>
      </c>
      <c r="GM547" s="238">
        <f t="shared" si="1302"/>
        <v>0</v>
      </c>
      <c r="GN547" s="238">
        <f t="shared" si="1303"/>
        <v>0</v>
      </c>
      <c r="GO547" s="238">
        <f t="shared" si="1304"/>
        <v>0</v>
      </c>
      <c r="GP547" s="238">
        <f t="shared" si="1305"/>
        <v>0</v>
      </c>
      <c r="GQ547" s="238">
        <f t="shared" si="1306"/>
        <v>0</v>
      </c>
      <c r="GR547" s="238">
        <f t="shared" si="1307"/>
        <v>0</v>
      </c>
      <c r="GS547" s="238">
        <f t="shared" si="1308"/>
        <v>0</v>
      </c>
      <c r="GT547" s="238">
        <f t="shared" si="1309"/>
        <v>0</v>
      </c>
      <c r="GU547" s="238">
        <f t="shared" si="1310"/>
        <v>0</v>
      </c>
      <c r="GV547" s="238">
        <f t="shared" si="1311"/>
        <v>0</v>
      </c>
      <c r="GW547" s="238">
        <f t="shared" si="1312"/>
        <v>0</v>
      </c>
      <c r="GX547" s="238">
        <f t="shared" si="1313"/>
        <v>0</v>
      </c>
      <c r="GY547" s="238">
        <f t="shared" si="1314"/>
        <v>0</v>
      </c>
      <c r="GZ547" s="238">
        <f t="shared" si="1315"/>
        <v>0</v>
      </c>
      <c r="HA547" s="238">
        <f t="shared" si="1316"/>
        <v>0</v>
      </c>
      <c r="HB547" s="238">
        <f t="shared" si="1317"/>
        <v>0</v>
      </c>
      <c r="HC547" s="238">
        <f t="shared" si="1318"/>
        <v>0</v>
      </c>
      <c r="HD547" s="238">
        <f t="shared" si="1319"/>
        <v>0</v>
      </c>
      <c r="HE547" s="238">
        <f t="shared" si="1320"/>
        <v>0</v>
      </c>
      <c r="HF547" s="238">
        <f t="shared" si="1321"/>
        <v>0</v>
      </c>
      <c r="HG547" s="238">
        <f t="shared" si="1322"/>
        <v>0</v>
      </c>
      <c r="HH547" s="238">
        <f t="shared" si="1323"/>
        <v>0</v>
      </c>
      <c r="HI547" s="238">
        <f t="shared" si="1324"/>
        <v>0</v>
      </c>
      <c r="HJ547" s="238">
        <f t="shared" si="1325"/>
        <v>0</v>
      </c>
      <c r="HK547" s="238">
        <f t="shared" si="1326"/>
        <v>0</v>
      </c>
      <c r="HL547" s="238">
        <f t="shared" si="1327"/>
        <v>0</v>
      </c>
      <c r="HM547" s="238">
        <f t="shared" si="1328"/>
        <v>0</v>
      </c>
      <c r="HN547" s="238">
        <f t="shared" si="1329"/>
        <v>0</v>
      </c>
      <c r="HO547" s="238">
        <f t="shared" si="1330"/>
        <v>0</v>
      </c>
      <c r="HP547" s="238">
        <f t="shared" si="1331"/>
        <v>0</v>
      </c>
      <c r="HQ547" s="238">
        <f t="shared" si="1332"/>
        <v>0</v>
      </c>
      <c r="HR547" s="238">
        <f t="shared" si="1333"/>
        <v>0</v>
      </c>
      <c r="HS547" s="238">
        <f t="shared" si="1334"/>
        <v>0</v>
      </c>
      <c r="HT547" s="238">
        <f t="shared" si="1335"/>
        <v>0</v>
      </c>
      <c r="HU547" s="238">
        <f t="shared" si="1336"/>
        <v>0</v>
      </c>
      <c r="HV547" s="238">
        <f t="shared" si="1337"/>
        <v>0</v>
      </c>
      <c r="HW547" s="238">
        <f t="shared" si="1338"/>
        <v>0</v>
      </c>
      <c r="HX547" s="238">
        <f t="shared" si="1339"/>
        <v>0</v>
      </c>
      <c r="HY547" s="238">
        <f t="shared" si="1340"/>
        <v>0</v>
      </c>
      <c r="HZ547" s="238">
        <f t="shared" si="1341"/>
        <v>0</v>
      </c>
      <c r="IA547" s="238">
        <f t="shared" si="1342"/>
        <v>0</v>
      </c>
      <c r="IB547" s="238">
        <f t="shared" si="1343"/>
        <v>0</v>
      </c>
      <c r="IC547" s="238">
        <f t="shared" si="1344"/>
        <v>0</v>
      </c>
      <c r="ID547" s="238">
        <f t="shared" si="1345"/>
        <v>0</v>
      </c>
      <c r="IE547" s="238">
        <f t="shared" si="1346"/>
        <v>0</v>
      </c>
      <c r="IF547" s="238">
        <f t="shared" si="1347"/>
        <v>0</v>
      </c>
      <c r="IG547" s="238">
        <f t="shared" si="1348"/>
        <v>0</v>
      </c>
      <c r="IH547" s="238">
        <f t="shared" si="1349"/>
        <v>0</v>
      </c>
      <c r="II547" s="238">
        <f t="shared" si="1350"/>
        <v>0</v>
      </c>
      <c r="IJ547" s="238">
        <f t="shared" si="1351"/>
        <v>0</v>
      </c>
      <c r="IK547" s="238">
        <f t="shared" si="1352"/>
        <v>0</v>
      </c>
      <c r="IL547" s="238">
        <f t="shared" si="1353"/>
        <v>0</v>
      </c>
      <c r="IM547" s="238">
        <f t="shared" si="1354"/>
        <v>0</v>
      </c>
      <c r="IN547" s="238">
        <f t="shared" si="1355"/>
        <v>0</v>
      </c>
      <c r="IO547" s="238">
        <f t="shared" si="1356"/>
        <v>0</v>
      </c>
      <c r="IP547" s="238">
        <f t="shared" si="1357"/>
        <v>0</v>
      </c>
      <c r="IQ547" s="238">
        <f t="shared" si="1358"/>
        <v>0</v>
      </c>
      <c r="IR547" s="238">
        <f t="shared" si="1359"/>
        <v>0</v>
      </c>
      <c r="IS547" s="238">
        <f t="shared" si="1360"/>
        <v>0</v>
      </c>
      <c r="IT547" s="238">
        <f t="shared" si="1361"/>
        <v>0</v>
      </c>
      <c r="IU547" s="238">
        <f t="shared" si="1362"/>
        <v>0</v>
      </c>
      <c r="IV547" s="238">
        <f t="shared" si="1363"/>
        <v>0</v>
      </c>
      <c r="IW547" s="238">
        <f t="shared" si="1364"/>
        <v>0</v>
      </c>
      <c r="IX547" s="238">
        <f t="shared" si="1365"/>
        <v>0</v>
      </c>
      <c r="IY547" s="238">
        <f t="shared" si="1366"/>
        <v>0</v>
      </c>
      <c r="IZ547" s="238">
        <f t="shared" si="1367"/>
        <v>0</v>
      </c>
      <c r="JA547" s="238">
        <f t="shared" si="1368"/>
        <v>0</v>
      </c>
      <c r="JB547" s="238">
        <f t="shared" si="1369"/>
        <v>0</v>
      </c>
    </row>
    <row r="548" spans="2:262">
      <c r="B548" s="248">
        <v>187</v>
      </c>
      <c r="C548" s="247">
        <f t="shared" si="1370"/>
        <v>3.6523437500000028E-3</v>
      </c>
      <c r="D548" s="244">
        <f t="shared" ca="1" si="1113"/>
        <v>11.777163167892667</v>
      </c>
      <c r="E548" s="243">
        <f ca="1">GK361</f>
        <v>-0.22283683210733415</v>
      </c>
      <c r="F548" s="242">
        <v>187</v>
      </c>
      <c r="G548" s="238">
        <f t="shared" si="1114"/>
        <v>0</v>
      </c>
      <c r="H548" s="238">
        <f t="shared" si="1115"/>
        <v>0</v>
      </c>
      <c r="I548" s="238">
        <f t="shared" si="1116"/>
        <v>0</v>
      </c>
      <c r="J548" s="238">
        <f t="shared" si="1117"/>
        <v>0</v>
      </c>
      <c r="K548" s="238">
        <f t="shared" si="1118"/>
        <v>0</v>
      </c>
      <c r="L548" s="238">
        <f t="shared" si="1119"/>
        <v>0</v>
      </c>
      <c r="M548" s="238">
        <f t="shared" si="1120"/>
        <v>0</v>
      </c>
      <c r="N548" s="238">
        <f t="shared" si="1121"/>
        <v>0</v>
      </c>
      <c r="O548" s="238">
        <f t="shared" si="1122"/>
        <v>0</v>
      </c>
      <c r="P548" s="238">
        <f t="shared" si="1123"/>
        <v>0</v>
      </c>
      <c r="Q548" s="238">
        <f t="shared" si="1124"/>
        <v>0</v>
      </c>
      <c r="R548" s="238">
        <f t="shared" si="1125"/>
        <v>0</v>
      </c>
      <c r="S548" s="238">
        <f t="shared" si="1126"/>
        <v>0</v>
      </c>
      <c r="T548" s="238">
        <f t="shared" si="1127"/>
        <v>0</v>
      </c>
      <c r="U548" s="239">
        <f t="shared" si="1128"/>
        <v>0</v>
      </c>
      <c r="V548" s="238">
        <f t="shared" si="1129"/>
        <v>0</v>
      </c>
      <c r="W548" s="238">
        <f t="shared" si="1130"/>
        <v>0</v>
      </c>
      <c r="X548" s="238">
        <f t="shared" si="1131"/>
        <v>0</v>
      </c>
      <c r="Y548" s="238">
        <f t="shared" si="1132"/>
        <v>0</v>
      </c>
      <c r="Z548" s="238">
        <f t="shared" si="1133"/>
        <v>0</v>
      </c>
      <c r="AA548" s="238">
        <f t="shared" si="1134"/>
        <v>0</v>
      </c>
      <c r="AB548" s="238">
        <f t="shared" si="1135"/>
        <v>0</v>
      </c>
      <c r="AC548" s="238">
        <f t="shared" si="1136"/>
        <v>0</v>
      </c>
      <c r="AD548" s="238">
        <f t="shared" si="1137"/>
        <v>0</v>
      </c>
      <c r="AE548" s="238">
        <f t="shared" si="1138"/>
        <v>0</v>
      </c>
      <c r="AF548" s="238">
        <f t="shared" si="1139"/>
        <v>0</v>
      </c>
      <c r="AG548" s="238">
        <f t="shared" si="1140"/>
        <v>0</v>
      </c>
      <c r="AH548" s="238">
        <f t="shared" si="1141"/>
        <v>0</v>
      </c>
      <c r="AI548" s="238">
        <f t="shared" si="1142"/>
        <v>0</v>
      </c>
      <c r="AJ548" s="238">
        <f t="shared" si="1143"/>
        <v>0</v>
      </c>
      <c r="AK548" s="238">
        <f t="shared" si="1144"/>
        <v>0</v>
      </c>
      <c r="AL548" s="238">
        <f t="shared" si="1145"/>
        <v>0</v>
      </c>
      <c r="AM548" s="238">
        <f t="shared" si="1146"/>
        <v>0</v>
      </c>
      <c r="AN548" s="238">
        <f t="shared" si="1147"/>
        <v>0</v>
      </c>
      <c r="AO548" s="238">
        <f t="shared" si="1148"/>
        <v>0</v>
      </c>
      <c r="AP548" s="238">
        <f t="shared" si="1149"/>
        <v>0</v>
      </c>
      <c r="AQ548" s="238">
        <f t="shared" si="1150"/>
        <v>0</v>
      </c>
      <c r="AR548" s="238">
        <f t="shared" si="1151"/>
        <v>0</v>
      </c>
      <c r="AS548" s="238">
        <f t="shared" si="1152"/>
        <v>0</v>
      </c>
      <c r="AT548" s="238">
        <f t="shared" si="1153"/>
        <v>0</v>
      </c>
      <c r="AU548" s="238">
        <f t="shared" si="1154"/>
        <v>0</v>
      </c>
      <c r="AV548" s="238">
        <f t="shared" si="1155"/>
        <v>0</v>
      </c>
      <c r="AW548" s="238">
        <f t="shared" si="1156"/>
        <v>0</v>
      </c>
      <c r="AX548" s="238">
        <f t="shared" si="1157"/>
        <v>0</v>
      </c>
      <c r="AY548" s="238">
        <f t="shared" si="1158"/>
        <v>0</v>
      </c>
      <c r="AZ548" s="238">
        <f t="shared" si="1159"/>
        <v>0</v>
      </c>
      <c r="BA548" s="238">
        <f t="shared" si="1160"/>
        <v>0</v>
      </c>
      <c r="BB548" s="238">
        <f t="shared" si="1161"/>
        <v>0</v>
      </c>
      <c r="BC548" s="238">
        <f t="shared" si="1162"/>
        <v>0</v>
      </c>
      <c r="BD548" s="238">
        <f t="shared" si="1163"/>
        <v>0</v>
      </c>
      <c r="BE548" s="238">
        <f t="shared" si="1164"/>
        <v>0</v>
      </c>
      <c r="BF548" s="238">
        <f t="shared" si="1165"/>
        <v>0</v>
      </c>
      <c r="BG548" s="238">
        <f t="shared" si="1166"/>
        <v>0</v>
      </c>
      <c r="BH548" s="238">
        <f t="shared" si="1167"/>
        <v>0</v>
      </c>
      <c r="BI548" s="238">
        <f t="shared" si="1168"/>
        <v>0</v>
      </c>
      <c r="BJ548" s="238">
        <f t="shared" si="1169"/>
        <v>0</v>
      </c>
      <c r="BK548" s="238">
        <f t="shared" si="1170"/>
        <v>0</v>
      </c>
      <c r="BL548" s="238">
        <f t="shared" si="1171"/>
        <v>0</v>
      </c>
      <c r="BM548" s="238">
        <f t="shared" si="1172"/>
        <v>0</v>
      </c>
      <c r="BN548" s="238">
        <f t="shared" si="1173"/>
        <v>0</v>
      </c>
      <c r="BO548" s="238">
        <f t="shared" si="1174"/>
        <v>0</v>
      </c>
      <c r="BP548" s="238">
        <f t="shared" si="1175"/>
        <v>0</v>
      </c>
      <c r="BQ548" s="238">
        <f t="shared" si="1176"/>
        <v>0</v>
      </c>
      <c r="BR548" s="238">
        <f t="shared" si="1177"/>
        <v>0</v>
      </c>
      <c r="BS548" s="238">
        <f t="shared" si="1178"/>
        <v>0</v>
      </c>
      <c r="BT548" s="238">
        <f t="shared" si="1179"/>
        <v>0</v>
      </c>
      <c r="BU548" s="238">
        <f t="shared" si="1180"/>
        <v>0</v>
      </c>
      <c r="BV548" s="238">
        <f t="shared" si="1181"/>
        <v>0</v>
      </c>
      <c r="BW548" s="238">
        <f t="shared" si="1182"/>
        <v>0</v>
      </c>
      <c r="BX548" s="238">
        <f t="shared" si="1183"/>
        <v>0</v>
      </c>
      <c r="BY548" s="238">
        <f t="shared" si="1184"/>
        <v>0</v>
      </c>
      <c r="BZ548" s="238">
        <f t="shared" si="1185"/>
        <v>0</v>
      </c>
      <c r="CA548" s="238">
        <f t="shared" si="1186"/>
        <v>0</v>
      </c>
      <c r="CB548" s="238">
        <f t="shared" si="1187"/>
        <v>0</v>
      </c>
      <c r="CC548" s="238">
        <f t="shared" si="1188"/>
        <v>0</v>
      </c>
      <c r="CD548" s="238">
        <f t="shared" si="1189"/>
        <v>0</v>
      </c>
      <c r="CE548" s="238">
        <f t="shared" si="1190"/>
        <v>0</v>
      </c>
      <c r="CF548" s="238">
        <f t="shared" si="1191"/>
        <v>0</v>
      </c>
      <c r="CG548" s="238">
        <f t="shared" si="1192"/>
        <v>0</v>
      </c>
      <c r="CH548" s="238">
        <f t="shared" si="1193"/>
        <v>0</v>
      </c>
      <c r="CI548" s="238">
        <f t="shared" si="1194"/>
        <v>0</v>
      </c>
      <c r="CJ548" s="238">
        <f t="shared" si="1195"/>
        <v>0</v>
      </c>
      <c r="CK548" s="238">
        <f t="shared" si="1196"/>
        <v>0</v>
      </c>
      <c r="CL548" s="238">
        <f t="shared" si="1197"/>
        <v>0</v>
      </c>
      <c r="CM548" s="238">
        <f t="shared" si="1198"/>
        <v>0</v>
      </c>
      <c r="CN548" s="238">
        <f t="shared" si="1199"/>
        <v>0</v>
      </c>
      <c r="CO548" s="238">
        <f t="shared" si="1200"/>
        <v>0</v>
      </c>
      <c r="CP548" s="238">
        <f t="shared" si="1201"/>
        <v>0</v>
      </c>
      <c r="CQ548" s="238">
        <f t="shared" si="1202"/>
        <v>0</v>
      </c>
      <c r="CR548" s="238">
        <f t="shared" si="1203"/>
        <v>0</v>
      </c>
      <c r="CS548" s="238">
        <f t="shared" si="1204"/>
        <v>0</v>
      </c>
      <c r="CT548" s="238">
        <f t="shared" si="1205"/>
        <v>0</v>
      </c>
      <c r="CU548" s="238">
        <f t="shared" si="1206"/>
        <v>0</v>
      </c>
      <c r="CV548" s="238">
        <f t="shared" si="1207"/>
        <v>0</v>
      </c>
      <c r="CW548" s="238">
        <f t="shared" si="1208"/>
        <v>0</v>
      </c>
      <c r="CX548" s="238">
        <f t="shared" si="1209"/>
        <v>0</v>
      </c>
      <c r="CY548" s="238">
        <f t="shared" si="1210"/>
        <v>0</v>
      </c>
      <c r="CZ548" s="238">
        <f t="shared" si="1211"/>
        <v>0</v>
      </c>
      <c r="DA548" s="238">
        <f t="shared" si="1212"/>
        <v>0</v>
      </c>
      <c r="DB548" s="238">
        <f t="shared" si="1213"/>
        <v>0</v>
      </c>
      <c r="DC548" s="238">
        <f t="shared" si="1214"/>
        <v>0</v>
      </c>
      <c r="DD548" s="238">
        <f t="shared" si="1215"/>
        <v>0</v>
      </c>
      <c r="DE548" s="238">
        <f t="shared" si="1216"/>
        <v>0</v>
      </c>
      <c r="DF548" s="238">
        <f t="shared" si="1217"/>
        <v>0</v>
      </c>
      <c r="DG548" s="238">
        <f t="shared" si="1218"/>
        <v>0</v>
      </c>
      <c r="DH548" s="238">
        <f t="shared" si="1219"/>
        <v>0</v>
      </c>
      <c r="DI548" s="238">
        <f t="shared" si="1220"/>
        <v>0</v>
      </c>
      <c r="DJ548" s="238">
        <f t="shared" si="1221"/>
        <v>0</v>
      </c>
      <c r="DK548" s="238">
        <f t="shared" si="1222"/>
        <v>0</v>
      </c>
      <c r="DL548" s="238">
        <f t="shared" si="1223"/>
        <v>0</v>
      </c>
      <c r="DM548" s="238">
        <f t="shared" si="1224"/>
        <v>0</v>
      </c>
      <c r="DN548" s="238">
        <f t="shared" si="1225"/>
        <v>0</v>
      </c>
      <c r="DO548" s="238">
        <f t="shared" si="1226"/>
        <v>0</v>
      </c>
      <c r="DP548" s="238">
        <f t="shared" si="1227"/>
        <v>0</v>
      </c>
      <c r="DQ548" s="238">
        <f t="shared" si="1228"/>
        <v>0</v>
      </c>
      <c r="DR548" s="238">
        <f t="shared" si="1229"/>
        <v>0</v>
      </c>
      <c r="DS548" s="238">
        <f t="shared" si="1230"/>
        <v>0</v>
      </c>
      <c r="DT548" s="238">
        <f t="shared" si="1231"/>
        <v>0</v>
      </c>
      <c r="DU548" s="238">
        <f t="shared" si="1232"/>
        <v>0</v>
      </c>
      <c r="DV548" s="238">
        <f t="shared" si="1233"/>
        <v>0</v>
      </c>
      <c r="DW548" s="238">
        <f t="shared" si="1234"/>
        <v>0</v>
      </c>
      <c r="DX548" s="238">
        <f t="shared" si="1235"/>
        <v>0</v>
      </c>
      <c r="DY548" s="238">
        <f t="shared" si="1236"/>
        <v>0</v>
      </c>
      <c r="DZ548" s="238">
        <f t="shared" si="1237"/>
        <v>0</v>
      </c>
      <c r="EA548" s="238">
        <f t="shared" si="1238"/>
        <v>0</v>
      </c>
      <c r="EB548" s="238">
        <f t="shared" si="1239"/>
        <v>0</v>
      </c>
      <c r="EC548" s="238">
        <f t="shared" si="1240"/>
        <v>0</v>
      </c>
      <c r="ED548" s="238">
        <f t="shared" si="1241"/>
        <v>0</v>
      </c>
      <c r="EE548" s="238">
        <f t="shared" si="1242"/>
        <v>0</v>
      </c>
      <c r="EF548" s="238">
        <f t="shared" si="1243"/>
        <v>0</v>
      </c>
      <c r="EG548" s="238">
        <f t="shared" si="1244"/>
        <v>0</v>
      </c>
      <c r="EH548" s="238">
        <f t="shared" si="1245"/>
        <v>0</v>
      </c>
      <c r="EI548" s="238">
        <f t="shared" si="1246"/>
        <v>0</v>
      </c>
      <c r="EJ548" s="238">
        <f t="shared" si="1247"/>
        <v>0</v>
      </c>
      <c r="EK548" s="238">
        <f t="shared" si="1248"/>
        <v>0</v>
      </c>
      <c r="EL548" s="238">
        <f t="shared" si="1249"/>
        <v>0</v>
      </c>
      <c r="EM548" s="238">
        <f t="shared" si="1250"/>
        <v>0</v>
      </c>
      <c r="EN548" s="238">
        <f t="shared" si="1251"/>
        <v>0</v>
      </c>
      <c r="EO548" s="238">
        <f t="shared" si="1252"/>
        <v>0</v>
      </c>
      <c r="EP548" s="238">
        <f t="shared" si="1253"/>
        <v>0</v>
      </c>
      <c r="EQ548" s="238">
        <f t="shared" si="1254"/>
        <v>0</v>
      </c>
      <c r="ER548" s="238">
        <f t="shared" si="1255"/>
        <v>0</v>
      </c>
      <c r="ES548" s="238">
        <f t="shared" si="1256"/>
        <v>0</v>
      </c>
      <c r="ET548" s="238">
        <f t="shared" si="1257"/>
        <v>0</v>
      </c>
      <c r="EU548" s="238">
        <f t="shared" si="1258"/>
        <v>0</v>
      </c>
      <c r="EV548" s="238">
        <f t="shared" si="1259"/>
        <v>0</v>
      </c>
      <c r="EW548" s="238">
        <f t="shared" si="1260"/>
        <v>0</v>
      </c>
      <c r="EX548" s="238">
        <f t="shared" si="1261"/>
        <v>0</v>
      </c>
      <c r="EY548" s="238">
        <f t="shared" si="1262"/>
        <v>0</v>
      </c>
      <c r="EZ548" s="238">
        <f t="shared" si="1263"/>
        <v>0</v>
      </c>
      <c r="FA548" s="238">
        <f t="shared" si="1264"/>
        <v>0</v>
      </c>
      <c r="FB548" s="238">
        <f t="shared" si="1265"/>
        <v>0</v>
      </c>
      <c r="FC548" s="238">
        <f t="shared" si="1266"/>
        <v>0</v>
      </c>
      <c r="FD548" s="238">
        <f t="shared" si="1267"/>
        <v>0</v>
      </c>
      <c r="FE548" s="238">
        <f t="shared" si="1268"/>
        <v>0</v>
      </c>
      <c r="FF548" s="238">
        <f t="shared" si="1269"/>
        <v>0</v>
      </c>
      <c r="FG548" s="238">
        <f t="shared" si="1270"/>
        <v>0</v>
      </c>
      <c r="FH548" s="238">
        <f t="shared" si="1271"/>
        <v>0</v>
      </c>
      <c r="FI548" s="238">
        <f t="shared" si="1272"/>
        <v>0</v>
      </c>
      <c r="FJ548" s="238">
        <f t="shared" si="1273"/>
        <v>0</v>
      </c>
      <c r="FK548" s="238">
        <f t="shared" si="1274"/>
        <v>0</v>
      </c>
      <c r="FL548" s="238">
        <f t="shared" si="1275"/>
        <v>0</v>
      </c>
      <c r="FM548" s="238">
        <f t="shared" si="1276"/>
        <v>0</v>
      </c>
      <c r="FN548" s="238">
        <f t="shared" si="1277"/>
        <v>0</v>
      </c>
      <c r="FO548" s="238">
        <f t="shared" si="1278"/>
        <v>0</v>
      </c>
      <c r="FP548" s="238">
        <f t="shared" si="1279"/>
        <v>0</v>
      </c>
      <c r="FQ548" s="238">
        <f t="shared" si="1280"/>
        <v>0</v>
      </c>
      <c r="FR548" s="238">
        <f t="shared" si="1281"/>
        <v>0</v>
      </c>
      <c r="FS548" s="238">
        <f t="shared" si="1282"/>
        <v>0</v>
      </c>
      <c r="FT548" s="238">
        <f t="shared" si="1283"/>
        <v>0</v>
      </c>
      <c r="FU548" s="238">
        <f t="shared" si="1284"/>
        <v>0</v>
      </c>
      <c r="FV548" s="238">
        <f t="shared" si="1285"/>
        <v>0</v>
      </c>
      <c r="FW548" s="238">
        <f t="shared" si="1286"/>
        <v>0</v>
      </c>
      <c r="FX548" s="238">
        <f t="shared" si="1287"/>
        <v>0</v>
      </c>
      <c r="FY548" s="238">
        <f t="shared" si="1288"/>
        <v>0</v>
      </c>
      <c r="FZ548" s="238">
        <f t="shared" si="1289"/>
        <v>0</v>
      </c>
      <c r="GA548" s="238">
        <f t="shared" si="1290"/>
        <v>0</v>
      </c>
      <c r="GB548" s="238">
        <f t="shared" si="1291"/>
        <v>0</v>
      </c>
      <c r="GC548" s="238">
        <f t="shared" si="1292"/>
        <v>0</v>
      </c>
      <c r="GD548" s="238">
        <f t="shared" si="1293"/>
        <v>0</v>
      </c>
      <c r="GE548" s="238">
        <f t="shared" si="1294"/>
        <v>0</v>
      </c>
      <c r="GF548" s="238">
        <f t="shared" si="1295"/>
        <v>0</v>
      </c>
      <c r="GG548" s="238">
        <f t="shared" si="1296"/>
        <v>0</v>
      </c>
      <c r="GH548" s="238">
        <f t="shared" si="1297"/>
        <v>0</v>
      </c>
      <c r="GI548" s="238">
        <f t="shared" si="1298"/>
        <v>0</v>
      </c>
      <c r="GJ548" s="238">
        <f t="shared" si="1299"/>
        <v>0</v>
      </c>
      <c r="GK548" s="238">
        <f t="shared" si="1300"/>
        <v>0</v>
      </c>
      <c r="GL548" s="238">
        <f t="shared" si="1301"/>
        <v>0</v>
      </c>
      <c r="GM548" s="238">
        <f t="shared" si="1302"/>
        <v>0</v>
      </c>
      <c r="GN548" s="238">
        <f t="shared" si="1303"/>
        <v>0</v>
      </c>
      <c r="GO548" s="238">
        <f t="shared" si="1304"/>
        <v>0</v>
      </c>
      <c r="GP548" s="238">
        <f t="shared" si="1305"/>
        <v>0</v>
      </c>
      <c r="GQ548" s="238">
        <f t="shared" si="1306"/>
        <v>0</v>
      </c>
      <c r="GR548" s="238">
        <f t="shared" si="1307"/>
        <v>0</v>
      </c>
      <c r="GS548" s="238">
        <f t="shared" si="1308"/>
        <v>0</v>
      </c>
      <c r="GT548" s="238">
        <f t="shared" si="1309"/>
        <v>0</v>
      </c>
      <c r="GU548" s="238">
        <f t="shared" si="1310"/>
        <v>0</v>
      </c>
      <c r="GV548" s="238">
        <f t="shared" si="1311"/>
        <v>0</v>
      </c>
      <c r="GW548" s="238">
        <f t="shared" si="1312"/>
        <v>0</v>
      </c>
      <c r="GX548" s="238">
        <f t="shared" si="1313"/>
        <v>0</v>
      </c>
      <c r="GY548" s="238">
        <f t="shared" si="1314"/>
        <v>0</v>
      </c>
      <c r="GZ548" s="238">
        <f t="shared" si="1315"/>
        <v>0</v>
      </c>
      <c r="HA548" s="238">
        <f t="shared" si="1316"/>
        <v>0</v>
      </c>
      <c r="HB548" s="238">
        <f t="shared" si="1317"/>
        <v>0</v>
      </c>
      <c r="HC548" s="238">
        <f t="shared" si="1318"/>
        <v>0</v>
      </c>
      <c r="HD548" s="238">
        <f t="shared" si="1319"/>
        <v>0</v>
      </c>
      <c r="HE548" s="238">
        <f t="shared" si="1320"/>
        <v>0</v>
      </c>
      <c r="HF548" s="238">
        <f t="shared" si="1321"/>
        <v>0</v>
      </c>
      <c r="HG548" s="238">
        <f t="shared" si="1322"/>
        <v>0</v>
      </c>
      <c r="HH548" s="238">
        <f t="shared" si="1323"/>
        <v>0</v>
      </c>
      <c r="HI548" s="238">
        <f t="shared" si="1324"/>
        <v>0</v>
      </c>
      <c r="HJ548" s="238">
        <f t="shared" si="1325"/>
        <v>0</v>
      </c>
      <c r="HK548" s="238">
        <f t="shared" si="1326"/>
        <v>0</v>
      </c>
      <c r="HL548" s="238">
        <f t="shared" si="1327"/>
        <v>0</v>
      </c>
      <c r="HM548" s="238">
        <f t="shared" si="1328"/>
        <v>0</v>
      </c>
      <c r="HN548" s="238">
        <f t="shared" si="1329"/>
        <v>0</v>
      </c>
      <c r="HO548" s="238">
        <f t="shared" si="1330"/>
        <v>0</v>
      </c>
      <c r="HP548" s="238">
        <f t="shared" si="1331"/>
        <v>0</v>
      </c>
      <c r="HQ548" s="238">
        <f t="shared" si="1332"/>
        <v>0</v>
      </c>
      <c r="HR548" s="238">
        <f t="shared" si="1333"/>
        <v>0</v>
      </c>
      <c r="HS548" s="238">
        <f t="shared" si="1334"/>
        <v>0</v>
      </c>
      <c r="HT548" s="238">
        <f t="shared" si="1335"/>
        <v>0</v>
      </c>
      <c r="HU548" s="238">
        <f t="shared" si="1336"/>
        <v>0</v>
      </c>
      <c r="HV548" s="238">
        <f t="shared" si="1337"/>
        <v>0</v>
      </c>
      <c r="HW548" s="238">
        <f t="shared" si="1338"/>
        <v>0</v>
      </c>
      <c r="HX548" s="238">
        <f t="shared" si="1339"/>
        <v>0</v>
      </c>
      <c r="HY548" s="238">
        <f t="shared" si="1340"/>
        <v>0</v>
      </c>
      <c r="HZ548" s="238">
        <f t="shared" si="1341"/>
        <v>0</v>
      </c>
      <c r="IA548" s="238">
        <f t="shared" si="1342"/>
        <v>0</v>
      </c>
      <c r="IB548" s="238">
        <f t="shared" si="1343"/>
        <v>0</v>
      </c>
      <c r="IC548" s="238">
        <f t="shared" si="1344"/>
        <v>0</v>
      </c>
      <c r="ID548" s="238">
        <f t="shared" si="1345"/>
        <v>0</v>
      </c>
      <c r="IE548" s="238">
        <f t="shared" si="1346"/>
        <v>0</v>
      </c>
      <c r="IF548" s="238">
        <f t="shared" si="1347"/>
        <v>0</v>
      </c>
      <c r="IG548" s="238">
        <f t="shared" si="1348"/>
        <v>0</v>
      </c>
      <c r="IH548" s="238">
        <f t="shared" si="1349"/>
        <v>0</v>
      </c>
      <c r="II548" s="238">
        <f t="shared" si="1350"/>
        <v>0</v>
      </c>
      <c r="IJ548" s="238">
        <f t="shared" si="1351"/>
        <v>0</v>
      </c>
      <c r="IK548" s="238">
        <f t="shared" si="1352"/>
        <v>0</v>
      </c>
      <c r="IL548" s="238">
        <f t="shared" si="1353"/>
        <v>0</v>
      </c>
      <c r="IM548" s="238">
        <f t="shared" si="1354"/>
        <v>0</v>
      </c>
      <c r="IN548" s="238">
        <f t="shared" si="1355"/>
        <v>0</v>
      </c>
      <c r="IO548" s="238">
        <f t="shared" si="1356"/>
        <v>0</v>
      </c>
      <c r="IP548" s="238">
        <f t="shared" si="1357"/>
        <v>0</v>
      </c>
      <c r="IQ548" s="238">
        <f t="shared" si="1358"/>
        <v>0</v>
      </c>
      <c r="IR548" s="238">
        <f t="shared" si="1359"/>
        <v>0</v>
      </c>
      <c r="IS548" s="238">
        <f t="shared" si="1360"/>
        <v>0</v>
      </c>
      <c r="IT548" s="238">
        <f t="shared" si="1361"/>
        <v>0</v>
      </c>
      <c r="IU548" s="238">
        <f t="shared" si="1362"/>
        <v>0</v>
      </c>
      <c r="IV548" s="238">
        <f t="shared" si="1363"/>
        <v>0</v>
      </c>
      <c r="IW548" s="238">
        <f t="shared" si="1364"/>
        <v>0</v>
      </c>
      <c r="IX548" s="238">
        <f t="shared" si="1365"/>
        <v>0</v>
      </c>
      <c r="IY548" s="238">
        <f t="shared" si="1366"/>
        <v>0</v>
      </c>
      <c r="IZ548" s="238">
        <f t="shared" si="1367"/>
        <v>0</v>
      </c>
      <c r="JA548" s="238">
        <f t="shared" si="1368"/>
        <v>0</v>
      </c>
      <c r="JB548" s="238">
        <f t="shared" si="1369"/>
        <v>0</v>
      </c>
    </row>
    <row r="549" spans="2:262">
      <c r="B549" s="248">
        <v>188</v>
      </c>
      <c r="C549" s="247">
        <f t="shared" si="1370"/>
        <v>3.6718750000000028E-3</v>
      </c>
      <c r="D549" s="244">
        <f t="shared" ca="1" si="1113"/>
        <v>11.782109263913012</v>
      </c>
      <c r="E549" s="243">
        <f ca="1">GL361</f>
        <v>-0.21789073608698728</v>
      </c>
      <c r="F549" s="242">
        <v>188</v>
      </c>
      <c r="G549" s="238">
        <f t="shared" si="1114"/>
        <v>0</v>
      </c>
      <c r="H549" s="238">
        <f t="shared" si="1115"/>
        <v>0</v>
      </c>
      <c r="I549" s="238">
        <f t="shared" si="1116"/>
        <v>0</v>
      </c>
      <c r="J549" s="238">
        <f t="shared" si="1117"/>
        <v>0</v>
      </c>
      <c r="K549" s="238">
        <f t="shared" si="1118"/>
        <v>0</v>
      </c>
      <c r="L549" s="238">
        <f t="shared" si="1119"/>
        <v>0</v>
      </c>
      <c r="M549" s="238">
        <f t="shared" si="1120"/>
        <v>0</v>
      </c>
      <c r="N549" s="238">
        <f t="shared" si="1121"/>
        <v>0</v>
      </c>
      <c r="O549" s="238">
        <f t="shared" si="1122"/>
        <v>0</v>
      </c>
      <c r="P549" s="238">
        <f t="shared" si="1123"/>
        <v>0</v>
      </c>
      <c r="Q549" s="238">
        <f t="shared" si="1124"/>
        <v>0</v>
      </c>
      <c r="R549" s="238">
        <f t="shared" si="1125"/>
        <v>0</v>
      </c>
      <c r="S549" s="238">
        <f t="shared" si="1126"/>
        <v>0</v>
      </c>
      <c r="T549" s="238">
        <f t="shared" si="1127"/>
        <v>0</v>
      </c>
      <c r="U549" s="239">
        <f t="shared" si="1128"/>
        <v>0</v>
      </c>
      <c r="V549" s="238">
        <f t="shared" si="1129"/>
        <v>0</v>
      </c>
      <c r="W549" s="238">
        <f t="shared" si="1130"/>
        <v>0</v>
      </c>
      <c r="X549" s="238">
        <f t="shared" si="1131"/>
        <v>0</v>
      </c>
      <c r="Y549" s="238">
        <f t="shared" si="1132"/>
        <v>0</v>
      </c>
      <c r="Z549" s="238">
        <f t="shared" si="1133"/>
        <v>0</v>
      </c>
      <c r="AA549" s="238">
        <f t="shared" si="1134"/>
        <v>0</v>
      </c>
      <c r="AB549" s="238">
        <f t="shared" si="1135"/>
        <v>0</v>
      </c>
      <c r="AC549" s="238">
        <f t="shared" si="1136"/>
        <v>0</v>
      </c>
      <c r="AD549" s="238">
        <f t="shared" si="1137"/>
        <v>0</v>
      </c>
      <c r="AE549" s="238">
        <f t="shared" si="1138"/>
        <v>0</v>
      </c>
      <c r="AF549" s="238">
        <f t="shared" si="1139"/>
        <v>0</v>
      </c>
      <c r="AG549" s="238">
        <f t="shared" si="1140"/>
        <v>0</v>
      </c>
      <c r="AH549" s="238">
        <f t="shared" si="1141"/>
        <v>0</v>
      </c>
      <c r="AI549" s="238">
        <f t="shared" si="1142"/>
        <v>0</v>
      </c>
      <c r="AJ549" s="238">
        <f t="shared" si="1143"/>
        <v>0</v>
      </c>
      <c r="AK549" s="238">
        <f t="shared" si="1144"/>
        <v>0</v>
      </c>
      <c r="AL549" s="238">
        <f t="shared" si="1145"/>
        <v>0</v>
      </c>
      <c r="AM549" s="238">
        <f t="shared" si="1146"/>
        <v>0</v>
      </c>
      <c r="AN549" s="238">
        <f t="shared" si="1147"/>
        <v>0</v>
      </c>
      <c r="AO549" s="238">
        <f t="shared" si="1148"/>
        <v>0</v>
      </c>
      <c r="AP549" s="238">
        <f t="shared" si="1149"/>
        <v>0</v>
      </c>
      <c r="AQ549" s="238">
        <f t="shared" si="1150"/>
        <v>0</v>
      </c>
      <c r="AR549" s="238">
        <f t="shared" si="1151"/>
        <v>0</v>
      </c>
      <c r="AS549" s="238">
        <f t="shared" si="1152"/>
        <v>0</v>
      </c>
      <c r="AT549" s="238">
        <f t="shared" si="1153"/>
        <v>0</v>
      </c>
      <c r="AU549" s="238">
        <f t="shared" si="1154"/>
        <v>0</v>
      </c>
      <c r="AV549" s="238">
        <f t="shared" si="1155"/>
        <v>0</v>
      </c>
      <c r="AW549" s="238">
        <f t="shared" si="1156"/>
        <v>0</v>
      </c>
      <c r="AX549" s="238">
        <f t="shared" si="1157"/>
        <v>0</v>
      </c>
      <c r="AY549" s="238">
        <f t="shared" si="1158"/>
        <v>0</v>
      </c>
      <c r="AZ549" s="238">
        <f t="shared" si="1159"/>
        <v>0</v>
      </c>
      <c r="BA549" s="238">
        <f t="shared" si="1160"/>
        <v>0</v>
      </c>
      <c r="BB549" s="238">
        <f t="shared" si="1161"/>
        <v>0</v>
      </c>
      <c r="BC549" s="238">
        <f t="shared" si="1162"/>
        <v>0</v>
      </c>
      <c r="BD549" s="238">
        <f t="shared" si="1163"/>
        <v>0</v>
      </c>
      <c r="BE549" s="238">
        <f t="shared" si="1164"/>
        <v>0</v>
      </c>
      <c r="BF549" s="238">
        <f t="shared" si="1165"/>
        <v>0</v>
      </c>
      <c r="BG549" s="238">
        <f t="shared" si="1166"/>
        <v>0</v>
      </c>
      <c r="BH549" s="238">
        <f t="shared" si="1167"/>
        <v>0</v>
      </c>
      <c r="BI549" s="238">
        <f t="shared" si="1168"/>
        <v>0</v>
      </c>
      <c r="BJ549" s="238">
        <f t="shared" si="1169"/>
        <v>0</v>
      </c>
      <c r="BK549" s="238">
        <f t="shared" si="1170"/>
        <v>0</v>
      </c>
      <c r="BL549" s="238">
        <f t="shared" si="1171"/>
        <v>0</v>
      </c>
      <c r="BM549" s="238">
        <f t="shared" si="1172"/>
        <v>0</v>
      </c>
      <c r="BN549" s="238">
        <f t="shared" si="1173"/>
        <v>0</v>
      </c>
      <c r="BO549" s="238">
        <f t="shared" si="1174"/>
        <v>0</v>
      </c>
      <c r="BP549" s="238">
        <f t="shared" si="1175"/>
        <v>0</v>
      </c>
      <c r="BQ549" s="238">
        <f t="shared" si="1176"/>
        <v>0</v>
      </c>
      <c r="BR549" s="238">
        <f t="shared" si="1177"/>
        <v>0</v>
      </c>
      <c r="BS549" s="238">
        <f t="shared" si="1178"/>
        <v>0</v>
      </c>
      <c r="BT549" s="238">
        <f t="shared" si="1179"/>
        <v>0</v>
      </c>
      <c r="BU549" s="238">
        <f t="shared" si="1180"/>
        <v>0</v>
      </c>
      <c r="BV549" s="238">
        <f t="shared" si="1181"/>
        <v>0</v>
      </c>
      <c r="BW549" s="238">
        <f t="shared" si="1182"/>
        <v>0</v>
      </c>
      <c r="BX549" s="238">
        <f t="shared" si="1183"/>
        <v>0</v>
      </c>
      <c r="BY549" s="238">
        <f t="shared" si="1184"/>
        <v>0</v>
      </c>
      <c r="BZ549" s="238">
        <f t="shared" si="1185"/>
        <v>0</v>
      </c>
      <c r="CA549" s="238">
        <f t="shared" si="1186"/>
        <v>0</v>
      </c>
      <c r="CB549" s="238">
        <f t="shared" si="1187"/>
        <v>0</v>
      </c>
      <c r="CC549" s="238">
        <f t="shared" si="1188"/>
        <v>0</v>
      </c>
      <c r="CD549" s="238">
        <f t="shared" si="1189"/>
        <v>0</v>
      </c>
      <c r="CE549" s="238">
        <f t="shared" si="1190"/>
        <v>0</v>
      </c>
      <c r="CF549" s="238">
        <f t="shared" si="1191"/>
        <v>0</v>
      </c>
      <c r="CG549" s="238">
        <f t="shared" si="1192"/>
        <v>0</v>
      </c>
      <c r="CH549" s="238">
        <f t="shared" si="1193"/>
        <v>0</v>
      </c>
      <c r="CI549" s="238">
        <f t="shared" si="1194"/>
        <v>0</v>
      </c>
      <c r="CJ549" s="238">
        <f t="shared" si="1195"/>
        <v>0</v>
      </c>
      <c r="CK549" s="238">
        <f t="shared" si="1196"/>
        <v>0</v>
      </c>
      <c r="CL549" s="238">
        <f t="shared" si="1197"/>
        <v>0</v>
      </c>
      <c r="CM549" s="238">
        <f t="shared" si="1198"/>
        <v>0</v>
      </c>
      <c r="CN549" s="238">
        <f t="shared" si="1199"/>
        <v>0</v>
      </c>
      <c r="CO549" s="238">
        <f t="shared" si="1200"/>
        <v>0</v>
      </c>
      <c r="CP549" s="238">
        <f t="shared" si="1201"/>
        <v>0</v>
      </c>
      <c r="CQ549" s="238">
        <f t="shared" si="1202"/>
        <v>0</v>
      </c>
      <c r="CR549" s="238">
        <f t="shared" si="1203"/>
        <v>0</v>
      </c>
      <c r="CS549" s="238">
        <f t="shared" si="1204"/>
        <v>0</v>
      </c>
      <c r="CT549" s="238">
        <f t="shared" si="1205"/>
        <v>0</v>
      </c>
      <c r="CU549" s="238">
        <f t="shared" si="1206"/>
        <v>0</v>
      </c>
      <c r="CV549" s="238">
        <f t="shared" si="1207"/>
        <v>0</v>
      </c>
      <c r="CW549" s="238">
        <f t="shared" si="1208"/>
        <v>0</v>
      </c>
      <c r="CX549" s="238">
        <f t="shared" si="1209"/>
        <v>0</v>
      </c>
      <c r="CY549" s="238">
        <f t="shared" si="1210"/>
        <v>0</v>
      </c>
      <c r="CZ549" s="238">
        <f t="shared" si="1211"/>
        <v>0</v>
      </c>
      <c r="DA549" s="238">
        <f t="shared" si="1212"/>
        <v>0</v>
      </c>
      <c r="DB549" s="238">
        <f t="shared" si="1213"/>
        <v>0</v>
      </c>
      <c r="DC549" s="238">
        <f t="shared" si="1214"/>
        <v>0</v>
      </c>
      <c r="DD549" s="238">
        <f t="shared" si="1215"/>
        <v>0</v>
      </c>
      <c r="DE549" s="238">
        <f t="shared" si="1216"/>
        <v>0</v>
      </c>
      <c r="DF549" s="238">
        <f t="shared" si="1217"/>
        <v>0</v>
      </c>
      <c r="DG549" s="238">
        <f t="shared" si="1218"/>
        <v>0</v>
      </c>
      <c r="DH549" s="238">
        <f t="shared" si="1219"/>
        <v>0</v>
      </c>
      <c r="DI549" s="238">
        <f t="shared" si="1220"/>
        <v>0</v>
      </c>
      <c r="DJ549" s="238">
        <f t="shared" si="1221"/>
        <v>0</v>
      </c>
      <c r="DK549" s="238">
        <f t="shared" si="1222"/>
        <v>0</v>
      </c>
      <c r="DL549" s="238">
        <f t="shared" si="1223"/>
        <v>0</v>
      </c>
      <c r="DM549" s="238">
        <f t="shared" si="1224"/>
        <v>0</v>
      </c>
      <c r="DN549" s="238">
        <f t="shared" si="1225"/>
        <v>0</v>
      </c>
      <c r="DO549" s="238">
        <f t="shared" si="1226"/>
        <v>0</v>
      </c>
      <c r="DP549" s="238">
        <f t="shared" si="1227"/>
        <v>0</v>
      </c>
      <c r="DQ549" s="238">
        <f t="shared" si="1228"/>
        <v>0</v>
      </c>
      <c r="DR549" s="238">
        <f t="shared" si="1229"/>
        <v>0</v>
      </c>
      <c r="DS549" s="238">
        <f t="shared" si="1230"/>
        <v>0</v>
      </c>
      <c r="DT549" s="238">
        <f t="shared" si="1231"/>
        <v>0</v>
      </c>
      <c r="DU549" s="238">
        <f t="shared" si="1232"/>
        <v>0</v>
      </c>
      <c r="DV549" s="238">
        <f t="shared" si="1233"/>
        <v>0</v>
      </c>
      <c r="DW549" s="238">
        <f t="shared" si="1234"/>
        <v>0</v>
      </c>
      <c r="DX549" s="238">
        <f t="shared" si="1235"/>
        <v>0</v>
      </c>
      <c r="DY549" s="238">
        <f t="shared" si="1236"/>
        <v>0</v>
      </c>
      <c r="DZ549" s="238">
        <f t="shared" si="1237"/>
        <v>0</v>
      </c>
      <c r="EA549" s="238">
        <f t="shared" si="1238"/>
        <v>0</v>
      </c>
      <c r="EB549" s="238">
        <f t="shared" si="1239"/>
        <v>0</v>
      </c>
      <c r="EC549" s="238">
        <f t="shared" si="1240"/>
        <v>0</v>
      </c>
      <c r="ED549" s="238">
        <f t="shared" si="1241"/>
        <v>0</v>
      </c>
      <c r="EE549" s="238">
        <f t="shared" si="1242"/>
        <v>0</v>
      </c>
      <c r="EF549" s="238">
        <f t="shared" si="1243"/>
        <v>0</v>
      </c>
      <c r="EG549" s="238">
        <f t="shared" si="1244"/>
        <v>0</v>
      </c>
      <c r="EH549" s="238">
        <f t="shared" si="1245"/>
        <v>0</v>
      </c>
      <c r="EI549" s="238">
        <f t="shared" si="1246"/>
        <v>0</v>
      </c>
      <c r="EJ549" s="238">
        <f t="shared" si="1247"/>
        <v>0</v>
      </c>
      <c r="EK549" s="238">
        <f t="shared" si="1248"/>
        <v>0</v>
      </c>
      <c r="EL549" s="238">
        <f t="shared" si="1249"/>
        <v>0</v>
      </c>
      <c r="EM549" s="238">
        <f t="shared" si="1250"/>
        <v>0</v>
      </c>
      <c r="EN549" s="238">
        <f t="shared" si="1251"/>
        <v>0</v>
      </c>
      <c r="EO549" s="238">
        <f t="shared" si="1252"/>
        <v>0</v>
      </c>
      <c r="EP549" s="238">
        <f t="shared" si="1253"/>
        <v>0</v>
      </c>
      <c r="EQ549" s="238">
        <f t="shared" si="1254"/>
        <v>0</v>
      </c>
      <c r="ER549" s="238">
        <f t="shared" si="1255"/>
        <v>0</v>
      </c>
      <c r="ES549" s="238">
        <f t="shared" si="1256"/>
        <v>0</v>
      </c>
      <c r="ET549" s="238">
        <f t="shared" si="1257"/>
        <v>0</v>
      </c>
      <c r="EU549" s="238">
        <f t="shared" si="1258"/>
        <v>0</v>
      </c>
      <c r="EV549" s="238">
        <f t="shared" si="1259"/>
        <v>0</v>
      </c>
      <c r="EW549" s="238">
        <f t="shared" si="1260"/>
        <v>0</v>
      </c>
      <c r="EX549" s="238">
        <f t="shared" si="1261"/>
        <v>0</v>
      </c>
      <c r="EY549" s="238">
        <f t="shared" si="1262"/>
        <v>0</v>
      </c>
      <c r="EZ549" s="238">
        <f t="shared" si="1263"/>
        <v>0</v>
      </c>
      <c r="FA549" s="238">
        <f t="shared" si="1264"/>
        <v>0</v>
      </c>
      <c r="FB549" s="238">
        <f t="shared" si="1265"/>
        <v>0</v>
      </c>
      <c r="FC549" s="238">
        <f t="shared" si="1266"/>
        <v>0</v>
      </c>
      <c r="FD549" s="238">
        <f t="shared" si="1267"/>
        <v>0</v>
      </c>
      <c r="FE549" s="238">
        <f t="shared" si="1268"/>
        <v>0</v>
      </c>
      <c r="FF549" s="238">
        <f t="shared" si="1269"/>
        <v>0</v>
      </c>
      <c r="FG549" s="238">
        <f t="shared" si="1270"/>
        <v>0</v>
      </c>
      <c r="FH549" s="238">
        <f t="shared" si="1271"/>
        <v>0</v>
      </c>
      <c r="FI549" s="238">
        <f t="shared" si="1272"/>
        <v>0</v>
      </c>
      <c r="FJ549" s="238">
        <f t="shared" si="1273"/>
        <v>0</v>
      </c>
      <c r="FK549" s="238">
        <f t="shared" si="1274"/>
        <v>0</v>
      </c>
      <c r="FL549" s="238">
        <f t="shared" si="1275"/>
        <v>0</v>
      </c>
      <c r="FM549" s="238">
        <f t="shared" si="1276"/>
        <v>0</v>
      </c>
      <c r="FN549" s="238">
        <f t="shared" si="1277"/>
        <v>0</v>
      </c>
      <c r="FO549" s="238">
        <f t="shared" si="1278"/>
        <v>0</v>
      </c>
      <c r="FP549" s="238">
        <f t="shared" si="1279"/>
        <v>0</v>
      </c>
      <c r="FQ549" s="238">
        <f t="shared" si="1280"/>
        <v>0</v>
      </c>
      <c r="FR549" s="238">
        <f t="shared" si="1281"/>
        <v>0</v>
      </c>
      <c r="FS549" s="238">
        <f t="shared" si="1282"/>
        <v>0</v>
      </c>
      <c r="FT549" s="238">
        <f t="shared" si="1283"/>
        <v>0</v>
      </c>
      <c r="FU549" s="238">
        <f t="shared" si="1284"/>
        <v>0</v>
      </c>
      <c r="FV549" s="238">
        <f t="shared" si="1285"/>
        <v>0</v>
      </c>
      <c r="FW549" s="238">
        <f t="shared" si="1286"/>
        <v>0</v>
      </c>
      <c r="FX549" s="238">
        <f t="shared" si="1287"/>
        <v>0</v>
      </c>
      <c r="FY549" s="238">
        <f t="shared" si="1288"/>
        <v>0</v>
      </c>
      <c r="FZ549" s="238">
        <f t="shared" si="1289"/>
        <v>0</v>
      </c>
      <c r="GA549" s="238">
        <f t="shared" si="1290"/>
        <v>0</v>
      </c>
      <c r="GB549" s="238">
        <f t="shared" si="1291"/>
        <v>0</v>
      </c>
      <c r="GC549" s="238">
        <f t="shared" si="1292"/>
        <v>0</v>
      </c>
      <c r="GD549" s="238">
        <f t="shared" si="1293"/>
        <v>0</v>
      </c>
      <c r="GE549" s="238">
        <f t="shared" si="1294"/>
        <v>0</v>
      </c>
      <c r="GF549" s="238">
        <f t="shared" si="1295"/>
        <v>0</v>
      </c>
      <c r="GG549" s="238">
        <f t="shared" si="1296"/>
        <v>0</v>
      </c>
      <c r="GH549" s="238">
        <f t="shared" si="1297"/>
        <v>0</v>
      </c>
      <c r="GI549" s="238">
        <f t="shared" si="1298"/>
        <v>0</v>
      </c>
      <c r="GJ549" s="238">
        <f t="shared" si="1299"/>
        <v>0</v>
      </c>
      <c r="GK549" s="238">
        <f t="shared" si="1300"/>
        <v>0</v>
      </c>
      <c r="GL549" s="238">
        <f t="shared" si="1301"/>
        <v>0</v>
      </c>
      <c r="GM549" s="238">
        <f t="shared" si="1302"/>
        <v>0</v>
      </c>
      <c r="GN549" s="238">
        <f t="shared" si="1303"/>
        <v>0</v>
      </c>
      <c r="GO549" s="238">
        <f t="shared" si="1304"/>
        <v>0</v>
      </c>
      <c r="GP549" s="238">
        <f t="shared" si="1305"/>
        <v>0</v>
      </c>
      <c r="GQ549" s="238">
        <f t="shared" si="1306"/>
        <v>0</v>
      </c>
      <c r="GR549" s="238">
        <f t="shared" si="1307"/>
        <v>0</v>
      </c>
      <c r="GS549" s="238">
        <f t="shared" si="1308"/>
        <v>0</v>
      </c>
      <c r="GT549" s="238">
        <f t="shared" si="1309"/>
        <v>0</v>
      </c>
      <c r="GU549" s="238">
        <f t="shared" si="1310"/>
        <v>0</v>
      </c>
      <c r="GV549" s="238">
        <f t="shared" si="1311"/>
        <v>0</v>
      </c>
      <c r="GW549" s="238">
        <f t="shared" si="1312"/>
        <v>0</v>
      </c>
      <c r="GX549" s="238">
        <f t="shared" si="1313"/>
        <v>0</v>
      </c>
      <c r="GY549" s="238">
        <f t="shared" si="1314"/>
        <v>0</v>
      </c>
      <c r="GZ549" s="238">
        <f t="shared" si="1315"/>
        <v>0</v>
      </c>
      <c r="HA549" s="238">
        <f t="shared" si="1316"/>
        <v>0</v>
      </c>
      <c r="HB549" s="238">
        <f t="shared" si="1317"/>
        <v>0</v>
      </c>
      <c r="HC549" s="238">
        <f t="shared" si="1318"/>
        <v>0</v>
      </c>
      <c r="HD549" s="238">
        <f t="shared" si="1319"/>
        <v>0</v>
      </c>
      <c r="HE549" s="238">
        <f t="shared" si="1320"/>
        <v>0</v>
      </c>
      <c r="HF549" s="238">
        <f t="shared" si="1321"/>
        <v>0</v>
      </c>
      <c r="HG549" s="238">
        <f t="shared" si="1322"/>
        <v>0</v>
      </c>
      <c r="HH549" s="238">
        <f t="shared" si="1323"/>
        <v>0</v>
      </c>
      <c r="HI549" s="238">
        <f t="shared" si="1324"/>
        <v>0</v>
      </c>
      <c r="HJ549" s="238">
        <f t="shared" si="1325"/>
        <v>0</v>
      </c>
      <c r="HK549" s="238">
        <f t="shared" si="1326"/>
        <v>0</v>
      </c>
      <c r="HL549" s="238">
        <f t="shared" si="1327"/>
        <v>0</v>
      </c>
      <c r="HM549" s="238">
        <f t="shared" si="1328"/>
        <v>0</v>
      </c>
      <c r="HN549" s="238">
        <f t="shared" si="1329"/>
        <v>0</v>
      </c>
      <c r="HO549" s="238">
        <f t="shared" si="1330"/>
        <v>0</v>
      </c>
      <c r="HP549" s="238">
        <f t="shared" si="1331"/>
        <v>0</v>
      </c>
      <c r="HQ549" s="238">
        <f t="shared" si="1332"/>
        <v>0</v>
      </c>
      <c r="HR549" s="238">
        <f t="shared" si="1333"/>
        <v>0</v>
      </c>
      <c r="HS549" s="238">
        <f t="shared" si="1334"/>
        <v>0</v>
      </c>
      <c r="HT549" s="238">
        <f t="shared" si="1335"/>
        <v>0</v>
      </c>
      <c r="HU549" s="238">
        <f t="shared" si="1336"/>
        <v>0</v>
      </c>
      <c r="HV549" s="238">
        <f t="shared" si="1337"/>
        <v>0</v>
      </c>
      <c r="HW549" s="238">
        <f t="shared" si="1338"/>
        <v>0</v>
      </c>
      <c r="HX549" s="238">
        <f t="shared" si="1339"/>
        <v>0</v>
      </c>
      <c r="HY549" s="238">
        <f t="shared" si="1340"/>
        <v>0</v>
      </c>
      <c r="HZ549" s="238">
        <f t="shared" si="1341"/>
        <v>0</v>
      </c>
      <c r="IA549" s="238">
        <f t="shared" si="1342"/>
        <v>0</v>
      </c>
      <c r="IB549" s="238">
        <f t="shared" si="1343"/>
        <v>0</v>
      </c>
      <c r="IC549" s="238">
        <f t="shared" si="1344"/>
        <v>0</v>
      </c>
      <c r="ID549" s="238">
        <f t="shared" si="1345"/>
        <v>0</v>
      </c>
      <c r="IE549" s="238">
        <f t="shared" si="1346"/>
        <v>0</v>
      </c>
      <c r="IF549" s="238">
        <f t="shared" si="1347"/>
        <v>0</v>
      </c>
      <c r="IG549" s="238">
        <f t="shared" si="1348"/>
        <v>0</v>
      </c>
      <c r="IH549" s="238">
        <f t="shared" si="1349"/>
        <v>0</v>
      </c>
      <c r="II549" s="238">
        <f t="shared" si="1350"/>
        <v>0</v>
      </c>
      <c r="IJ549" s="238">
        <f t="shared" si="1351"/>
        <v>0</v>
      </c>
      <c r="IK549" s="238">
        <f t="shared" si="1352"/>
        <v>0</v>
      </c>
      <c r="IL549" s="238">
        <f t="shared" si="1353"/>
        <v>0</v>
      </c>
      <c r="IM549" s="238">
        <f t="shared" si="1354"/>
        <v>0</v>
      </c>
      <c r="IN549" s="238">
        <f t="shared" si="1355"/>
        <v>0</v>
      </c>
      <c r="IO549" s="238">
        <f t="shared" si="1356"/>
        <v>0</v>
      </c>
      <c r="IP549" s="238">
        <f t="shared" si="1357"/>
        <v>0</v>
      </c>
      <c r="IQ549" s="238">
        <f t="shared" si="1358"/>
        <v>0</v>
      </c>
      <c r="IR549" s="238">
        <f t="shared" si="1359"/>
        <v>0</v>
      </c>
      <c r="IS549" s="238">
        <f t="shared" si="1360"/>
        <v>0</v>
      </c>
      <c r="IT549" s="238">
        <f t="shared" si="1361"/>
        <v>0</v>
      </c>
      <c r="IU549" s="238">
        <f t="shared" si="1362"/>
        <v>0</v>
      </c>
      <c r="IV549" s="238">
        <f t="shared" si="1363"/>
        <v>0</v>
      </c>
      <c r="IW549" s="238">
        <f t="shared" si="1364"/>
        <v>0</v>
      </c>
      <c r="IX549" s="238">
        <f t="shared" si="1365"/>
        <v>0</v>
      </c>
      <c r="IY549" s="238">
        <f t="shared" si="1366"/>
        <v>0</v>
      </c>
      <c r="IZ549" s="238">
        <f t="shared" si="1367"/>
        <v>0</v>
      </c>
      <c r="JA549" s="238">
        <f t="shared" si="1368"/>
        <v>0</v>
      </c>
      <c r="JB549" s="238">
        <f t="shared" si="1369"/>
        <v>0</v>
      </c>
    </row>
    <row r="550" spans="2:262">
      <c r="B550" s="248">
        <v>189</v>
      </c>
      <c r="C550" s="247">
        <f t="shared" si="1370"/>
        <v>3.6914062500000028E-3</v>
      </c>
      <c r="D550" s="244">
        <f t="shared" ca="1" si="1113"/>
        <v>11.786929006359133</v>
      </c>
      <c r="E550" s="243">
        <f ca="1">GM361</f>
        <v>-0.21307099364086679</v>
      </c>
      <c r="F550" s="242">
        <v>189</v>
      </c>
      <c r="G550" s="238">
        <f t="shared" si="1114"/>
        <v>0</v>
      </c>
      <c r="H550" s="238">
        <f t="shared" si="1115"/>
        <v>0</v>
      </c>
      <c r="I550" s="238">
        <f t="shared" si="1116"/>
        <v>0</v>
      </c>
      <c r="J550" s="238">
        <f t="shared" si="1117"/>
        <v>0</v>
      </c>
      <c r="K550" s="238">
        <f t="shared" si="1118"/>
        <v>0</v>
      </c>
      <c r="L550" s="238">
        <f t="shared" si="1119"/>
        <v>0</v>
      </c>
      <c r="M550" s="238">
        <f t="shared" si="1120"/>
        <v>0</v>
      </c>
      <c r="N550" s="238">
        <f t="shared" si="1121"/>
        <v>0</v>
      </c>
      <c r="O550" s="238">
        <f t="shared" si="1122"/>
        <v>0</v>
      </c>
      <c r="P550" s="238">
        <f t="shared" si="1123"/>
        <v>0</v>
      </c>
      <c r="Q550" s="238">
        <f t="shared" si="1124"/>
        <v>0</v>
      </c>
      <c r="R550" s="238">
        <f t="shared" si="1125"/>
        <v>0</v>
      </c>
      <c r="S550" s="238">
        <f t="shared" si="1126"/>
        <v>0</v>
      </c>
      <c r="T550" s="238">
        <f t="shared" si="1127"/>
        <v>0</v>
      </c>
      <c r="U550" s="239">
        <f t="shared" si="1128"/>
        <v>0</v>
      </c>
      <c r="V550" s="238">
        <f t="shared" si="1129"/>
        <v>0</v>
      </c>
      <c r="W550" s="238">
        <f t="shared" si="1130"/>
        <v>0</v>
      </c>
      <c r="X550" s="238">
        <f t="shared" si="1131"/>
        <v>0</v>
      </c>
      <c r="Y550" s="238">
        <f t="shared" si="1132"/>
        <v>0</v>
      </c>
      <c r="Z550" s="238">
        <f t="shared" si="1133"/>
        <v>0</v>
      </c>
      <c r="AA550" s="238">
        <f t="shared" si="1134"/>
        <v>0</v>
      </c>
      <c r="AB550" s="238">
        <f t="shared" si="1135"/>
        <v>0</v>
      </c>
      <c r="AC550" s="238">
        <f t="shared" si="1136"/>
        <v>0</v>
      </c>
      <c r="AD550" s="238">
        <f t="shared" si="1137"/>
        <v>0</v>
      </c>
      <c r="AE550" s="238">
        <f t="shared" si="1138"/>
        <v>0</v>
      </c>
      <c r="AF550" s="238">
        <f t="shared" si="1139"/>
        <v>0</v>
      </c>
      <c r="AG550" s="238">
        <f t="shared" si="1140"/>
        <v>0</v>
      </c>
      <c r="AH550" s="238">
        <f t="shared" si="1141"/>
        <v>0</v>
      </c>
      <c r="AI550" s="238">
        <f t="shared" si="1142"/>
        <v>0</v>
      </c>
      <c r="AJ550" s="238">
        <f t="shared" si="1143"/>
        <v>0</v>
      </c>
      <c r="AK550" s="238">
        <f t="shared" si="1144"/>
        <v>0</v>
      </c>
      <c r="AL550" s="238">
        <f t="shared" si="1145"/>
        <v>0</v>
      </c>
      <c r="AM550" s="238">
        <f t="shared" si="1146"/>
        <v>0</v>
      </c>
      <c r="AN550" s="238">
        <f t="shared" si="1147"/>
        <v>0</v>
      </c>
      <c r="AO550" s="238">
        <f t="shared" si="1148"/>
        <v>0</v>
      </c>
      <c r="AP550" s="238">
        <f t="shared" si="1149"/>
        <v>0</v>
      </c>
      <c r="AQ550" s="238">
        <f t="shared" si="1150"/>
        <v>0</v>
      </c>
      <c r="AR550" s="238">
        <f t="shared" si="1151"/>
        <v>0</v>
      </c>
      <c r="AS550" s="238">
        <f t="shared" si="1152"/>
        <v>0</v>
      </c>
      <c r="AT550" s="238">
        <f t="shared" si="1153"/>
        <v>0</v>
      </c>
      <c r="AU550" s="238">
        <f t="shared" si="1154"/>
        <v>0</v>
      </c>
      <c r="AV550" s="238">
        <f t="shared" si="1155"/>
        <v>0</v>
      </c>
      <c r="AW550" s="238">
        <f t="shared" si="1156"/>
        <v>0</v>
      </c>
      <c r="AX550" s="238">
        <f t="shared" si="1157"/>
        <v>0</v>
      </c>
      <c r="AY550" s="238">
        <f t="shared" si="1158"/>
        <v>0</v>
      </c>
      <c r="AZ550" s="238">
        <f t="shared" si="1159"/>
        <v>0</v>
      </c>
      <c r="BA550" s="238">
        <f t="shared" si="1160"/>
        <v>0</v>
      </c>
      <c r="BB550" s="238">
        <f t="shared" si="1161"/>
        <v>0</v>
      </c>
      <c r="BC550" s="238">
        <f t="shared" si="1162"/>
        <v>0</v>
      </c>
      <c r="BD550" s="238">
        <f t="shared" si="1163"/>
        <v>0</v>
      </c>
      <c r="BE550" s="238">
        <f t="shared" si="1164"/>
        <v>0</v>
      </c>
      <c r="BF550" s="238">
        <f t="shared" si="1165"/>
        <v>0</v>
      </c>
      <c r="BG550" s="238">
        <f t="shared" si="1166"/>
        <v>0</v>
      </c>
      <c r="BH550" s="238">
        <f t="shared" si="1167"/>
        <v>0</v>
      </c>
      <c r="BI550" s="238">
        <f t="shared" si="1168"/>
        <v>0</v>
      </c>
      <c r="BJ550" s="238">
        <f t="shared" si="1169"/>
        <v>0</v>
      </c>
      <c r="BK550" s="238">
        <f t="shared" si="1170"/>
        <v>0</v>
      </c>
      <c r="BL550" s="238">
        <f t="shared" si="1171"/>
        <v>0</v>
      </c>
      <c r="BM550" s="238">
        <f t="shared" si="1172"/>
        <v>0</v>
      </c>
      <c r="BN550" s="238">
        <f t="shared" si="1173"/>
        <v>0</v>
      </c>
      <c r="BO550" s="238">
        <f t="shared" si="1174"/>
        <v>0</v>
      </c>
      <c r="BP550" s="238">
        <f t="shared" si="1175"/>
        <v>0</v>
      </c>
      <c r="BQ550" s="238">
        <f t="shared" si="1176"/>
        <v>0</v>
      </c>
      <c r="BR550" s="238">
        <f t="shared" si="1177"/>
        <v>0</v>
      </c>
      <c r="BS550" s="238">
        <f t="shared" si="1178"/>
        <v>0</v>
      </c>
      <c r="BT550" s="238">
        <f t="shared" si="1179"/>
        <v>0</v>
      </c>
      <c r="BU550" s="238">
        <f t="shared" si="1180"/>
        <v>0</v>
      </c>
      <c r="BV550" s="238">
        <f t="shared" si="1181"/>
        <v>0</v>
      </c>
      <c r="BW550" s="238">
        <f t="shared" si="1182"/>
        <v>0</v>
      </c>
      <c r="BX550" s="238">
        <f t="shared" si="1183"/>
        <v>0</v>
      </c>
      <c r="BY550" s="238">
        <f t="shared" si="1184"/>
        <v>0</v>
      </c>
      <c r="BZ550" s="238">
        <f t="shared" si="1185"/>
        <v>0</v>
      </c>
      <c r="CA550" s="238">
        <f t="shared" si="1186"/>
        <v>0</v>
      </c>
      <c r="CB550" s="238">
        <f t="shared" si="1187"/>
        <v>0</v>
      </c>
      <c r="CC550" s="238">
        <f t="shared" si="1188"/>
        <v>0</v>
      </c>
      <c r="CD550" s="238">
        <f t="shared" si="1189"/>
        <v>0</v>
      </c>
      <c r="CE550" s="238">
        <f t="shared" si="1190"/>
        <v>0</v>
      </c>
      <c r="CF550" s="238">
        <f t="shared" si="1191"/>
        <v>0</v>
      </c>
      <c r="CG550" s="238">
        <f t="shared" si="1192"/>
        <v>0</v>
      </c>
      <c r="CH550" s="238">
        <f t="shared" si="1193"/>
        <v>0</v>
      </c>
      <c r="CI550" s="238">
        <f t="shared" si="1194"/>
        <v>0</v>
      </c>
      <c r="CJ550" s="238">
        <f t="shared" si="1195"/>
        <v>0</v>
      </c>
      <c r="CK550" s="238">
        <f t="shared" si="1196"/>
        <v>0</v>
      </c>
      <c r="CL550" s="238">
        <f t="shared" si="1197"/>
        <v>0</v>
      </c>
      <c r="CM550" s="238">
        <f t="shared" si="1198"/>
        <v>0</v>
      </c>
      <c r="CN550" s="238">
        <f t="shared" si="1199"/>
        <v>0</v>
      </c>
      <c r="CO550" s="238">
        <f t="shared" si="1200"/>
        <v>0</v>
      </c>
      <c r="CP550" s="238">
        <f t="shared" si="1201"/>
        <v>0</v>
      </c>
      <c r="CQ550" s="238">
        <f t="shared" si="1202"/>
        <v>0</v>
      </c>
      <c r="CR550" s="238">
        <f t="shared" si="1203"/>
        <v>0</v>
      </c>
      <c r="CS550" s="238">
        <f t="shared" si="1204"/>
        <v>0</v>
      </c>
      <c r="CT550" s="238">
        <f t="shared" si="1205"/>
        <v>0</v>
      </c>
      <c r="CU550" s="238">
        <f t="shared" si="1206"/>
        <v>0</v>
      </c>
      <c r="CV550" s="238">
        <f t="shared" si="1207"/>
        <v>0</v>
      </c>
      <c r="CW550" s="238">
        <f t="shared" si="1208"/>
        <v>0</v>
      </c>
      <c r="CX550" s="238">
        <f t="shared" si="1209"/>
        <v>0</v>
      </c>
      <c r="CY550" s="238">
        <f t="shared" si="1210"/>
        <v>0</v>
      </c>
      <c r="CZ550" s="238">
        <f t="shared" si="1211"/>
        <v>0</v>
      </c>
      <c r="DA550" s="238">
        <f t="shared" si="1212"/>
        <v>0</v>
      </c>
      <c r="DB550" s="238">
        <f t="shared" si="1213"/>
        <v>0</v>
      </c>
      <c r="DC550" s="238">
        <f t="shared" si="1214"/>
        <v>0</v>
      </c>
      <c r="DD550" s="238">
        <f t="shared" si="1215"/>
        <v>0</v>
      </c>
      <c r="DE550" s="238">
        <f t="shared" si="1216"/>
        <v>0</v>
      </c>
      <c r="DF550" s="238">
        <f t="shared" si="1217"/>
        <v>0</v>
      </c>
      <c r="DG550" s="238">
        <f t="shared" si="1218"/>
        <v>0</v>
      </c>
      <c r="DH550" s="238">
        <f t="shared" si="1219"/>
        <v>0</v>
      </c>
      <c r="DI550" s="238">
        <f t="shared" si="1220"/>
        <v>0</v>
      </c>
      <c r="DJ550" s="238">
        <f t="shared" si="1221"/>
        <v>0</v>
      </c>
      <c r="DK550" s="238">
        <f t="shared" si="1222"/>
        <v>0</v>
      </c>
      <c r="DL550" s="238">
        <f t="shared" si="1223"/>
        <v>0</v>
      </c>
      <c r="DM550" s="238">
        <f t="shared" si="1224"/>
        <v>0</v>
      </c>
      <c r="DN550" s="238">
        <f t="shared" si="1225"/>
        <v>0</v>
      </c>
      <c r="DO550" s="238">
        <f t="shared" si="1226"/>
        <v>0</v>
      </c>
      <c r="DP550" s="238">
        <f t="shared" si="1227"/>
        <v>0</v>
      </c>
      <c r="DQ550" s="238">
        <f t="shared" si="1228"/>
        <v>0</v>
      </c>
      <c r="DR550" s="238">
        <f t="shared" si="1229"/>
        <v>0</v>
      </c>
      <c r="DS550" s="238">
        <f t="shared" si="1230"/>
        <v>0</v>
      </c>
      <c r="DT550" s="238">
        <f t="shared" si="1231"/>
        <v>0</v>
      </c>
      <c r="DU550" s="238">
        <f t="shared" si="1232"/>
        <v>0</v>
      </c>
      <c r="DV550" s="238">
        <f t="shared" si="1233"/>
        <v>0</v>
      </c>
      <c r="DW550" s="238">
        <f t="shared" si="1234"/>
        <v>0</v>
      </c>
      <c r="DX550" s="238">
        <f t="shared" si="1235"/>
        <v>0</v>
      </c>
      <c r="DY550" s="238">
        <f t="shared" si="1236"/>
        <v>0</v>
      </c>
      <c r="DZ550" s="238">
        <f t="shared" si="1237"/>
        <v>0</v>
      </c>
      <c r="EA550" s="238">
        <f t="shared" si="1238"/>
        <v>0</v>
      </c>
      <c r="EB550" s="238">
        <f t="shared" si="1239"/>
        <v>0</v>
      </c>
      <c r="EC550" s="238">
        <f t="shared" si="1240"/>
        <v>0</v>
      </c>
      <c r="ED550" s="238">
        <f t="shared" si="1241"/>
        <v>0</v>
      </c>
      <c r="EE550" s="238">
        <f t="shared" si="1242"/>
        <v>0</v>
      </c>
      <c r="EF550" s="238">
        <f t="shared" si="1243"/>
        <v>0</v>
      </c>
      <c r="EG550" s="238">
        <f t="shared" si="1244"/>
        <v>0</v>
      </c>
      <c r="EH550" s="238">
        <f t="shared" si="1245"/>
        <v>0</v>
      </c>
      <c r="EI550" s="238">
        <f t="shared" si="1246"/>
        <v>0</v>
      </c>
      <c r="EJ550" s="238">
        <f t="shared" si="1247"/>
        <v>0</v>
      </c>
      <c r="EK550" s="238">
        <f t="shared" si="1248"/>
        <v>0</v>
      </c>
      <c r="EL550" s="238">
        <f t="shared" si="1249"/>
        <v>0</v>
      </c>
      <c r="EM550" s="238">
        <f t="shared" si="1250"/>
        <v>0</v>
      </c>
      <c r="EN550" s="238">
        <f t="shared" si="1251"/>
        <v>0</v>
      </c>
      <c r="EO550" s="238">
        <f t="shared" si="1252"/>
        <v>0</v>
      </c>
      <c r="EP550" s="238">
        <f t="shared" si="1253"/>
        <v>0</v>
      </c>
      <c r="EQ550" s="238">
        <f t="shared" si="1254"/>
        <v>0</v>
      </c>
      <c r="ER550" s="238">
        <f t="shared" si="1255"/>
        <v>0</v>
      </c>
      <c r="ES550" s="238">
        <f t="shared" si="1256"/>
        <v>0</v>
      </c>
      <c r="ET550" s="238">
        <f t="shared" si="1257"/>
        <v>0</v>
      </c>
      <c r="EU550" s="238">
        <f t="shared" si="1258"/>
        <v>0</v>
      </c>
      <c r="EV550" s="238">
        <f t="shared" si="1259"/>
        <v>0</v>
      </c>
      <c r="EW550" s="238">
        <f t="shared" si="1260"/>
        <v>0</v>
      </c>
      <c r="EX550" s="238">
        <f t="shared" si="1261"/>
        <v>0</v>
      </c>
      <c r="EY550" s="238">
        <f t="shared" si="1262"/>
        <v>0</v>
      </c>
      <c r="EZ550" s="238">
        <f t="shared" si="1263"/>
        <v>0</v>
      </c>
      <c r="FA550" s="238">
        <f t="shared" si="1264"/>
        <v>0</v>
      </c>
      <c r="FB550" s="238">
        <f t="shared" si="1265"/>
        <v>0</v>
      </c>
      <c r="FC550" s="238">
        <f t="shared" si="1266"/>
        <v>0</v>
      </c>
      <c r="FD550" s="238">
        <f t="shared" si="1267"/>
        <v>0</v>
      </c>
      <c r="FE550" s="238">
        <f t="shared" si="1268"/>
        <v>0</v>
      </c>
      <c r="FF550" s="238">
        <f t="shared" si="1269"/>
        <v>0</v>
      </c>
      <c r="FG550" s="238">
        <f t="shared" si="1270"/>
        <v>0</v>
      </c>
      <c r="FH550" s="238">
        <f t="shared" si="1271"/>
        <v>0</v>
      </c>
      <c r="FI550" s="238">
        <f t="shared" si="1272"/>
        <v>0</v>
      </c>
      <c r="FJ550" s="238">
        <f t="shared" si="1273"/>
        <v>0</v>
      </c>
      <c r="FK550" s="238">
        <f t="shared" si="1274"/>
        <v>0</v>
      </c>
      <c r="FL550" s="238">
        <f t="shared" si="1275"/>
        <v>0</v>
      </c>
      <c r="FM550" s="238">
        <f t="shared" si="1276"/>
        <v>0</v>
      </c>
      <c r="FN550" s="238">
        <f t="shared" si="1277"/>
        <v>0</v>
      </c>
      <c r="FO550" s="238">
        <f t="shared" si="1278"/>
        <v>0</v>
      </c>
      <c r="FP550" s="238">
        <f t="shared" si="1279"/>
        <v>0</v>
      </c>
      <c r="FQ550" s="238">
        <f t="shared" si="1280"/>
        <v>0</v>
      </c>
      <c r="FR550" s="238">
        <f t="shared" si="1281"/>
        <v>0</v>
      </c>
      <c r="FS550" s="238">
        <f t="shared" si="1282"/>
        <v>0</v>
      </c>
      <c r="FT550" s="238">
        <f t="shared" si="1283"/>
        <v>0</v>
      </c>
      <c r="FU550" s="238">
        <f t="shared" si="1284"/>
        <v>0</v>
      </c>
      <c r="FV550" s="238">
        <f t="shared" si="1285"/>
        <v>0</v>
      </c>
      <c r="FW550" s="238">
        <f t="shared" si="1286"/>
        <v>0</v>
      </c>
      <c r="FX550" s="238">
        <f t="shared" si="1287"/>
        <v>0</v>
      </c>
      <c r="FY550" s="238">
        <f t="shared" si="1288"/>
        <v>0</v>
      </c>
      <c r="FZ550" s="238">
        <f t="shared" si="1289"/>
        <v>0</v>
      </c>
      <c r="GA550" s="238">
        <f t="shared" si="1290"/>
        <v>0</v>
      </c>
      <c r="GB550" s="238">
        <f t="shared" si="1291"/>
        <v>0</v>
      </c>
      <c r="GC550" s="238">
        <f t="shared" si="1292"/>
        <v>0</v>
      </c>
      <c r="GD550" s="238">
        <f t="shared" si="1293"/>
        <v>0</v>
      </c>
      <c r="GE550" s="238">
        <f t="shared" si="1294"/>
        <v>0</v>
      </c>
      <c r="GF550" s="238">
        <f t="shared" si="1295"/>
        <v>0</v>
      </c>
      <c r="GG550" s="238">
        <f t="shared" si="1296"/>
        <v>0</v>
      </c>
      <c r="GH550" s="238">
        <f t="shared" si="1297"/>
        <v>0</v>
      </c>
      <c r="GI550" s="238">
        <f t="shared" si="1298"/>
        <v>0</v>
      </c>
      <c r="GJ550" s="238">
        <f t="shared" si="1299"/>
        <v>0</v>
      </c>
      <c r="GK550" s="238">
        <f t="shared" si="1300"/>
        <v>0</v>
      </c>
      <c r="GL550" s="238">
        <f t="shared" si="1301"/>
        <v>0</v>
      </c>
      <c r="GM550" s="238">
        <f t="shared" si="1302"/>
        <v>0</v>
      </c>
      <c r="GN550" s="238">
        <f t="shared" si="1303"/>
        <v>0</v>
      </c>
      <c r="GO550" s="238">
        <f t="shared" si="1304"/>
        <v>0</v>
      </c>
      <c r="GP550" s="238">
        <f t="shared" si="1305"/>
        <v>0</v>
      </c>
      <c r="GQ550" s="238">
        <f t="shared" si="1306"/>
        <v>0</v>
      </c>
      <c r="GR550" s="238">
        <f t="shared" si="1307"/>
        <v>0</v>
      </c>
      <c r="GS550" s="238">
        <f t="shared" si="1308"/>
        <v>0</v>
      </c>
      <c r="GT550" s="238">
        <f t="shared" si="1309"/>
        <v>0</v>
      </c>
      <c r="GU550" s="238">
        <f t="shared" si="1310"/>
        <v>0</v>
      </c>
      <c r="GV550" s="238">
        <f t="shared" si="1311"/>
        <v>0</v>
      </c>
      <c r="GW550" s="238">
        <f t="shared" si="1312"/>
        <v>0</v>
      </c>
      <c r="GX550" s="238">
        <f t="shared" si="1313"/>
        <v>0</v>
      </c>
      <c r="GY550" s="238">
        <f t="shared" si="1314"/>
        <v>0</v>
      </c>
      <c r="GZ550" s="238">
        <f t="shared" si="1315"/>
        <v>0</v>
      </c>
      <c r="HA550" s="238">
        <f t="shared" si="1316"/>
        <v>0</v>
      </c>
      <c r="HB550" s="238">
        <f t="shared" si="1317"/>
        <v>0</v>
      </c>
      <c r="HC550" s="238">
        <f t="shared" si="1318"/>
        <v>0</v>
      </c>
      <c r="HD550" s="238">
        <f t="shared" si="1319"/>
        <v>0</v>
      </c>
      <c r="HE550" s="238">
        <f t="shared" si="1320"/>
        <v>0</v>
      </c>
      <c r="HF550" s="238">
        <f t="shared" si="1321"/>
        <v>0</v>
      </c>
      <c r="HG550" s="238">
        <f t="shared" si="1322"/>
        <v>0</v>
      </c>
      <c r="HH550" s="238">
        <f t="shared" si="1323"/>
        <v>0</v>
      </c>
      <c r="HI550" s="238">
        <f t="shared" si="1324"/>
        <v>0</v>
      </c>
      <c r="HJ550" s="238">
        <f t="shared" si="1325"/>
        <v>0</v>
      </c>
      <c r="HK550" s="238">
        <f t="shared" si="1326"/>
        <v>0</v>
      </c>
      <c r="HL550" s="238">
        <f t="shared" si="1327"/>
        <v>0</v>
      </c>
      <c r="HM550" s="238">
        <f t="shared" si="1328"/>
        <v>0</v>
      </c>
      <c r="HN550" s="238">
        <f t="shared" si="1329"/>
        <v>0</v>
      </c>
      <c r="HO550" s="238">
        <f t="shared" si="1330"/>
        <v>0</v>
      </c>
      <c r="HP550" s="238">
        <f t="shared" si="1331"/>
        <v>0</v>
      </c>
      <c r="HQ550" s="238">
        <f t="shared" si="1332"/>
        <v>0</v>
      </c>
      <c r="HR550" s="238">
        <f t="shared" si="1333"/>
        <v>0</v>
      </c>
      <c r="HS550" s="238">
        <f t="shared" si="1334"/>
        <v>0</v>
      </c>
      <c r="HT550" s="238">
        <f t="shared" si="1335"/>
        <v>0</v>
      </c>
      <c r="HU550" s="238">
        <f t="shared" si="1336"/>
        <v>0</v>
      </c>
      <c r="HV550" s="238">
        <f t="shared" si="1337"/>
        <v>0</v>
      </c>
      <c r="HW550" s="238">
        <f t="shared" si="1338"/>
        <v>0</v>
      </c>
      <c r="HX550" s="238">
        <f t="shared" si="1339"/>
        <v>0</v>
      </c>
      <c r="HY550" s="238">
        <f t="shared" si="1340"/>
        <v>0</v>
      </c>
      <c r="HZ550" s="238">
        <f t="shared" si="1341"/>
        <v>0</v>
      </c>
      <c r="IA550" s="238">
        <f t="shared" si="1342"/>
        <v>0</v>
      </c>
      <c r="IB550" s="238">
        <f t="shared" si="1343"/>
        <v>0</v>
      </c>
      <c r="IC550" s="238">
        <f t="shared" si="1344"/>
        <v>0</v>
      </c>
      <c r="ID550" s="238">
        <f t="shared" si="1345"/>
        <v>0</v>
      </c>
      <c r="IE550" s="238">
        <f t="shared" si="1346"/>
        <v>0</v>
      </c>
      <c r="IF550" s="238">
        <f t="shared" si="1347"/>
        <v>0</v>
      </c>
      <c r="IG550" s="238">
        <f t="shared" si="1348"/>
        <v>0</v>
      </c>
      <c r="IH550" s="238">
        <f t="shared" si="1349"/>
        <v>0</v>
      </c>
      <c r="II550" s="238">
        <f t="shared" si="1350"/>
        <v>0</v>
      </c>
      <c r="IJ550" s="238">
        <f t="shared" si="1351"/>
        <v>0</v>
      </c>
      <c r="IK550" s="238">
        <f t="shared" si="1352"/>
        <v>0</v>
      </c>
      <c r="IL550" s="238">
        <f t="shared" si="1353"/>
        <v>0</v>
      </c>
      <c r="IM550" s="238">
        <f t="shared" si="1354"/>
        <v>0</v>
      </c>
      <c r="IN550" s="238">
        <f t="shared" si="1355"/>
        <v>0</v>
      </c>
      <c r="IO550" s="238">
        <f t="shared" si="1356"/>
        <v>0</v>
      </c>
      <c r="IP550" s="238">
        <f t="shared" si="1357"/>
        <v>0</v>
      </c>
      <c r="IQ550" s="238">
        <f t="shared" si="1358"/>
        <v>0</v>
      </c>
      <c r="IR550" s="238">
        <f t="shared" si="1359"/>
        <v>0</v>
      </c>
      <c r="IS550" s="238">
        <f t="shared" si="1360"/>
        <v>0</v>
      </c>
      <c r="IT550" s="238">
        <f t="shared" si="1361"/>
        <v>0</v>
      </c>
      <c r="IU550" s="238">
        <f t="shared" si="1362"/>
        <v>0</v>
      </c>
      <c r="IV550" s="238">
        <f t="shared" si="1363"/>
        <v>0</v>
      </c>
      <c r="IW550" s="238">
        <f t="shared" si="1364"/>
        <v>0</v>
      </c>
      <c r="IX550" s="238">
        <f t="shared" si="1365"/>
        <v>0</v>
      </c>
      <c r="IY550" s="238">
        <f t="shared" si="1366"/>
        <v>0</v>
      </c>
      <c r="IZ550" s="238">
        <f t="shared" si="1367"/>
        <v>0</v>
      </c>
      <c r="JA550" s="238">
        <f t="shared" si="1368"/>
        <v>0</v>
      </c>
      <c r="JB550" s="238">
        <f t="shared" si="1369"/>
        <v>0</v>
      </c>
    </row>
    <row r="551" spans="2:262">
      <c r="B551" s="248">
        <v>190</v>
      </c>
      <c r="C551" s="247">
        <f t="shared" si="1370"/>
        <v>3.7109375000000029E-3</v>
      </c>
      <c r="D551" s="244">
        <f t="shared" ca="1" si="1113"/>
        <v>11.794324929514865</v>
      </c>
      <c r="E551" s="243">
        <f ca="1">GN361</f>
        <v>-0.20567507048513581</v>
      </c>
      <c r="F551" s="242">
        <v>190</v>
      </c>
      <c r="G551" s="238">
        <f t="shared" si="1114"/>
        <v>0</v>
      </c>
      <c r="H551" s="238">
        <f t="shared" si="1115"/>
        <v>0</v>
      </c>
      <c r="I551" s="238">
        <f t="shared" si="1116"/>
        <v>0</v>
      </c>
      <c r="J551" s="238">
        <f t="shared" si="1117"/>
        <v>0</v>
      </c>
      <c r="K551" s="238">
        <f t="shared" si="1118"/>
        <v>0</v>
      </c>
      <c r="L551" s="238">
        <f t="shared" si="1119"/>
        <v>0</v>
      </c>
      <c r="M551" s="238">
        <f t="shared" si="1120"/>
        <v>0</v>
      </c>
      <c r="N551" s="238">
        <f t="shared" si="1121"/>
        <v>0</v>
      </c>
      <c r="O551" s="238">
        <f t="shared" si="1122"/>
        <v>0</v>
      </c>
      <c r="P551" s="238">
        <f t="shared" si="1123"/>
        <v>0</v>
      </c>
      <c r="Q551" s="238">
        <f t="shared" si="1124"/>
        <v>0</v>
      </c>
      <c r="R551" s="238">
        <f t="shared" si="1125"/>
        <v>0</v>
      </c>
      <c r="S551" s="238">
        <f t="shared" si="1126"/>
        <v>0</v>
      </c>
      <c r="T551" s="238">
        <f t="shared" si="1127"/>
        <v>0</v>
      </c>
      <c r="U551" s="239">
        <f t="shared" si="1128"/>
        <v>0</v>
      </c>
      <c r="V551" s="238">
        <f t="shared" si="1129"/>
        <v>0</v>
      </c>
      <c r="W551" s="238">
        <f t="shared" si="1130"/>
        <v>0</v>
      </c>
      <c r="X551" s="238">
        <f t="shared" si="1131"/>
        <v>0</v>
      </c>
      <c r="Y551" s="238">
        <f t="shared" si="1132"/>
        <v>0</v>
      </c>
      <c r="Z551" s="238">
        <f t="shared" si="1133"/>
        <v>0</v>
      </c>
      <c r="AA551" s="238">
        <f t="shared" si="1134"/>
        <v>0</v>
      </c>
      <c r="AB551" s="238">
        <f t="shared" si="1135"/>
        <v>0</v>
      </c>
      <c r="AC551" s="238">
        <f t="shared" si="1136"/>
        <v>0</v>
      </c>
      <c r="AD551" s="238">
        <f t="shared" si="1137"/>
        <v>0</v>
      </c>
      <c r="AE551" s="238">
        <f t="shared" si="1138"/>
        <v>0</v>
      </c>
      <c r="AF551" s="238">
        <f t="shared" si="1139"/>
        <v>0</v>
      </c>
      <c r="AG551" s="238">
        <f t="shared" si="1140"/>
        <v>0</v>
      </c>
      <c r="AH551" s="238">
        <f t="shared" si="1141"/>
        <v>0</v>
      </c>
      <c r="AI551" s="238">
        <f t="shared" si="1142"/>
        <v>0</v>
      </c>
      <c r="AJ551" s="238">
        <f t="shared" si="1143"/>
        <v>0</v>
      </c>
      <c r="AK551" s="238">
        <f t="shared" si="1144"/>
        <v>0</v>
      </c>
      <c r="AL551" s="238">
        <f t="shared" si="1145"/>
        <v>0</v>
      </c>
      <c r="AM551" s="238">
        <f t="shared" si="1146"/>
        <v>0</v>
      </c>
      <c r="AN551" s="238">
        <f t="shared" si="1147"/>
        <v>0</v>
      </c>
      <c r="AO551" s="238">
        <f t="shared" si="1148"/>
        <v>0</v>
      </c>
      <c r="AP551" s="238">
        <f t="shared" si="1149"/>
        <v>0</v>
      </c>
      <c r="AQ551" s="238">
        <f t="shared" si="1150"/>
        <v>0</v>
      </c>
      <c r="AR551" s="238">
        <f t="shared" si="1151"/>
        <v>0</v>
      </c>
      <c r="AS551" s="238">
        <f t="shared" si="1152"/>
        <v>0</v>
      </c>
      <c r="AT551" s="238">
        <f t="shared" si="1153"/>
        <v>0</v>
      </c>
      <c r="AU551" s="238">
        <f t="shared" si="1154"/>
        <v>0</v>
      </c>
      <c r="AV551" s="238">
        <f t="shared" si="1155"/>
        <v>0</v>
      </c>
      <c r="AW551" s="238">
        <f t="shared" si="1156"/>
        <v>0</v>
      </c>
      <c r="AX551" s="238">
        <f t="shared" si="1157"/>
        <v>0</v>
      </c>
      <c r="AY551" s="238">
        <f t="shared" si="1158"/>
        <v>0</v>
      </c>
      <c r="AZ551" s="238">
        <f t="shared" si="1159"/>
        <v>0</v>
      </c>
      <c r="BA551" s="238">
        <f t="shared" si="1160"/>
        <v>0</v>
      </c>
      <c r="BB551" s="238">
        <f t="shared" si="1161"/>
        <v>0</v>
      </c>
      <c r="BC551" s="238">
        <f t="shared" si="1162"/>
        <v>0</v>
      </c>
      <c r="BD551" s="238">
        <f t="shared" si="1163"/>
        <v>0</v>
      </c>
      <c r="BE551" s="238">
        <f t="shared" si="1164"/>
        <v>0</v>
      </c>
      <c r="BF551" s="238">
        <f t="shared" si="1165"/>
        <v>0</v>
      </c>
      <c r="BG551" s="238">
        <f t="shared" si="1166"/>
        <v>0</v>
      </c>
      <c r="BH551" s="238">
        <f t="shared" si="1167"/>
        <v>0</v>
      </c>
      <c r="BI551" s="238">
        <f t="shared" si="1168"/>
        <v>0</v>
      </c>
      <c r="BJ551" s="238">
        <f t="shared" si="1169"/>
        <v>0</v>
      </c>
      <c r="BK551" s="238">
        <f t="shared" si="1170"/>
        <v>0</v>
      </c>
      <c r="BL551" s="238">
        <f t="shared" si="1171"/>
        <v>0</v>
      </c>
      <c r="BM551" s="238">
        <f t="shared" si="1172"/>
        <v>0</v>
      </c>
      <c r="BN551" s="238">
        <f t="shared" si="1173"/>
        <v>0</v>
      </c>
      <c r="BO551" s="238">
        <f t="shared" si="1174"/>
        <v>0</v>
      </c>
      <c r="BP551" s="238">
        <f t="shared" si="1175"/>
        <v>0</v>
      </c>
      <c r="BQ551" s="238">
        <f t="shared" si="1176"/>
        <v>0</v>
      </c>
      <c r="BR551" s="238">
        <f t="shared" si="1177"/>
        <v>0</v>
      </c>
      <c r="BS551" s="238">
        <f t="shared" si="1178"/>
        <v>0</v>
      </c>
      <c r="BT551" s="238">
        <f t="shared" si="1179"/>
        <v>0</v>
      </c>
      <c r="BU551" s="238">
        <f t="shared" si="1180"/>
        <v>0</v>
      </c>
      <c r="BV551" s="238">
        <f t="shared" si="1181"/>
        <v>0</v>
      </c>
      <c r="BW551" s="238">
        <f t="shared" si="1182"/>
        <v>0</v>
      </c>
      <c r="BX551" s="238">
        <f t="shared" si="1183"/>
        <v>0</v>
      </c>
      <c r="BY551" s="238">
        <f t="shared" si="1184"/>
        <v>0</v>
      </c>
      <c r="BZ551" s="238">
        <f t="shared" si="1185"/>
        <v>0</v>
      </c>
      <c r="CA551" s="238">
        <f t="shared" si="1186"/>
        <v>0</v>
      </c>
      <c r="CB551" s="238">
        <f t="shared" si="1187"/>
        <v>0</v>
      </c>
      <c r="CC551" s="238">
        <f t="shared" si="1188"/>
        <v>0</v>
      </c>
      <c r="CD551" s="238">
        <f t="shared" si="1189"/>
        <v>0</v>
      </c>
      <c r="CE551" s="238">
        <f t="shared" si="1190"/>
        <v>0</v>
      </c>
      <c r="CF551" s="238">
        <f t="shared" si="1191"/>
        <v>0</v>
      </c>
      <c r="CG551" s="238">
        <f t="shared" si="1192"/>
        <v>0</v>
      </c>
      <c r="CH551" s="238">
        <f t="shared" si="1193"/>
        <v>0</v>
      </c>
      <c r="CI551" s="238">
        <f t="shared" si="1194"/>
        <v>0</v>
      </c>
      <c r="CJ551" s="238">
        <f t="shared" si="1195"/>
        <v>0</v>
      </c>
      <c r="CK551" s="238">
        <f t="shared" si="1196"/>
        <v>0</v>
      </c>
      <c r="CL551" s="238">
        <f t="shared" si="1197"/>
        <v>0</v>
      </c>
      <c r="CM551" s="238">
        <f t="shared" si="1198"/>
        <v>0</v>
      </c>
      <c r="CN551" s="238">
        <f t="shared" si="1199"/>
        <v>0</v>
      </c>
      <c r="CO551" s="238">
        <f t="shared" si="1200"/>
        <v>0</v>
      </c>
      <c r="CP551" s="238">
        <f t="shared" si="1201"/>
        <v>0</v>
      </c>
      <c r="CQ551" s="238">
        <f t="shared" si="1202"/>
        <v>0</v>
      </c>
      <c r="CR551" s="238">
        <f t="shared" si="1203"/>
        <v>0</v>
      </c>
      <c r="CS551" s="238">
        <f t="shared" si="1204"/>
        <v>0</v>
      </c>
      <c r="CT551" s="238">
        <f t="shared" si="1205"/>
        <v>0</v>
      </c>
      <c r="CU551" s="238">
        <f t="shared" si="1206"/>
        <v>0</v>
      </c>
      <c r="CV551" s="238">
        <f t="shared" si="1207"/>
        <v>0</v>
      </c>
      <c r="CW551" s="238">
        <f t="shared" si="1208"/>
        <v>0</v>
      </c>
      <c r="CX551" s="238">
        <f t="shared" si="1209"/>
        <v>0</v>
      </c>
      <c r="CY551" s="238">
        <f t="shared" si="1210"/>
        <v>0</v>
      </c>
      <c r="CZ551" s="238">
        <f t="shared" si="1211"/>
        <v>0</v>
      </c>
      <c r="DA551" s="238">
        <f t="shared" si="1212"/>
        <v>0</v>
      </c>
      <c r="DB551" s="238">
        <f t="shared" si="1213"/>
        <v>0</v>
      </c>
      <c r="DC551" s="238">
        <f t="shared" si="1214"/>
        <v>0</v>
      </c>
      <c r="DD551" s="238">
        <f t="shared" si="1215"/>
        <v>0</v>
      </c>
      <c r="DE551" s="238">
        <f t="shared" si="1216"/>
        <v>0</v>
      </c>
      <c r="DF551" s="238">
        <f t="shared" si="1217"/>
        <v>0</v>
      </c>
      <c r="DG551" s="238">
        <f t="shared" si="1218"/>
        <v>0</v>
      </c>
      <c r="DH551" s="238">
        <f t="shared" si="1219"/>
        <v>0</v>
      </c>
      <c r="DI551" s="238">
        <f t="shared" si="1220"/>
        <v>0</v>
      </c>
      <c r="DJ551" s="238">
        <f t="shared" si="1221"/>
        <v>0</v>
      </c>
      <c r="DK551" s="238">
        <f t="shared" si="1222"/>
        <v>0</v>
      </c>
      <c r="DL551" s="238">
        <f t="shared" si="1223"/>
        <v>0</v>
      </c>
      <c r="DM551" s="238">
        <f t="shared" si="1224"/>
        <v>0</v>
      </c>
      <c r="DN551" s="238">
        <f t="shared" si="1225"/>
        <v>0</v>
      </c>
      <c r="DO551" s="238">
        <f t="shared" si="1226"/>
        <v>0</v>
      </c>
      <c r="DP551" s="238">
        <f t="shared" si="1227"/>
        <v>0</v>
      </c>
      <c r="DQ551" s="238">
        <f t="shared" si="1228"/>
        <v>0</v>
      </c>
      <c r="DR551" s="238">
        <f t="shared" si="1229"/>
        <v>0</v>
      </c>
      <c r="DS551" s="238">
        <f t="shared" si="1230"/>
        <v>0</v>
      </c>
      <c r="DT551" s="238">
        <f t="shared" si="1231"/>
        <v>0</v>
      </c>
      <c r="DU551" s="238">
        <f t="shared" si="1232"/>
        <v>0</v>
      </c>
      <c r="DV551" s="238">
        <f t="shared" si="1233"/>
        <v>0</v>
      </c>
      <c r="DW551" s="238">
        <f t="shared" si="1234"/>
        <v>0</v>
      </c>
      <c r="DX551" s="238">
        <f t="shared" si="1235"/>
        <v>0</v>
      </c>
      <c r="DY551" s="238">
        <f t="shared" si="1236"/>
        <v>0</v>
      </c>
      <c r="DZ551" s="238">
        <f t="shared" si="1237"/>
        <v>0</v>
      </c>
      <c r="EA551" s="238">
        <f t="shared" si="1238"/>
        <v>0</v>
      </c>
      <c r="EB551" s="238">
        <f t="shared" si="1239"/>
        <v>0</v>
      </c>
      <c r="EC551" s="238">
        <f t="shared" si="1240"/>
        <v>0</v>
      </c>
      <c r="ED551" s="238">
        <f t="shared" si="1241"/>
        <v>0</v>
      </c>
      <c r="EE551" s="238">
        <f t="shared" si="1242"/>
        <v>0</v>
      </c>
      <c r="EF551" s="238">
        <f t="shared" si="1243"/>
        <v>0</v>
      </c>
      <c r="EG551" s="238">
        <f t="shared" si="1244"/>
        <v>0</v>
      </c>
      <c r="EH551" s="238">
        <f t="shared" si="1245"/>
        <v>0</v>
      </c>
      <c r="EI551" s="238">
        <f t="shared" si="1246"/>
        <v>0</v>
      </c>
      <c r="EJ551" s="238">
        <f t="shared" si="1247"/>
        <v>0</v>
      </c>
      <c r="EK551" s="238">
        <f t="shared" si="1248"/>
        <v>0</v>
      </c>
      <c r="EL551" s="238">
        <f t="shared" si="1249"/>
        <v>0</v>
      </c>
      <c r="EM551" s="238">
        <f t="shared" si="1250"/>
        <v>0</v>
      </c>
      <c r="EN551" s="238">
        <f t="shared" si="1251"/>
        <v>0</v>
      </c>
      <c r="EO551" s="238">
        <f t="shared" si="1252"/>
        <v>0</v>
      </c>
      <c r="EP551" s="238">
        <f t="shared" si="1253"/>
        <v>0</v>
      </c>
      <c r="EQ551" s="238">
        <f t="shared" si="1254"/>
        <v>0</v>
      </c>
      <c r="ER551" s="238">
        <f t="shared" si="1255"/>
        <v>0</v>
      </c>
      <c r="ES551" s="238">
        <f t="shared" si="1256"/>
        <v>0</v>
      </c>
      <c r="ET551" s="238">
        <f t="shared" si="1257"/>
        <v>0</v>
      </c>
      <c r="EU551" s="238">
        <f t="shared" si="1258"/>
        <v>0</v>
      </c>
      <c r="EV551" s="238">
        <f t="shared" si="1259"/>
        <v>0</v>
      </c>
      <c r="EW551" s="238">
        <f t="shared" si="1260"/>
        <v>0</v>
      </c>
      <c r="EX551" s="238">
        <f t="shared" si="1261"/>
        <v>0</v>
      </c>
      <c r="EY551" s="238">
        <f t="shared" si="1262"/>
        <v>0</v>
      </c>
      <c r="EZ551" s="238">
        <f t="shared" si="1263"/>
        <v>0</v>
      </c>
      <c r="FA551" s="238">
        <f t="shared" si="1264"/>
        <v>0</v>
      </c>
      <c r="FB551" s="238">
        <f t="shared" si="1265"/>
        <v>0</v>
      </c>
      <c r="FC551" s="238">
        <f t="shared" si="1266"/>
        <v>0</v>
      </c>
      <c r="FD551" s="238">
        <f t="shared" si="1267"/>
        <v>0</v>
      </c>
      <c r="FE551" s="238">
        <f t="shared" si="1268"/>
        <v>0</v>
      </c>
      <c r="FF551" s="238">
        <f t="shared" si="1269"/>
        <v>0</v>
      </c>
      <c r="FG551" s="238">
        <f t="shared" si="1270"/>
        <v>0</v>
      </c>
      <c r="FH551" s="238">
        <f t="shared" si="1271"/>
        <v>0</v>
      </c>
      <c r="FI551" s="238">
        <f t="shared" si="1272"/>
        <v>0</v>
      </c>
      <c r="FJ551" s="238">
        <f t="shared" si="1273"/>
        <v>0</v>
      </c>
      <c r="FK551" s="238">
        <f t="shared" si="1274"/>
        <v>0</v>
      </c>
      <c r="FL551" s="238">
        <f t="shared" si="1275"/>
        <v>0</v>
      </c>
      <c r="FM551" s="238">
        <f t="shared" si="1276"/>
        <v>0</v>
      </c>
      <c r="FN551" s="238">
        <f t="shared" si="1277"/>
        <v>0</v>
      </c>
      <c r="FO551" s="238">
        <f t="shared" si="1278"/>
        <v>0</v>
      </c>
      <c r="FP551" s="238">
        <f t="shared" si="1279"/>
        <v>0</v>
      </c>
      <c r="FQ551" s="238">
        <f t="shared" si="1280"/>
        <v>0</v>
      </c>
      <c r="FR551" s="238">
        <f t="shared" si="1281"/>
        <v>0</v>
      </c>
      <c r="FS551" s="238">
        <f t="shared" si="1282"/>
        <v>0</v>
      </c>
      <c r="FT551" s="238">
        <f t="shared" si="1283"/>
        <v>0</v>
      </c>
      <c r="FU551" s="238">
        <f t="shared" si="1284"/>
        <v>0</v>
      </c>
      <c r="FV551" s="238">
        <f t="shared" si="1285"/>
        <v>0</v>
      </c>
      <c r="FW551" s="238">
        <f t="shared" si="1286"/>
        <v>0</v>
      </c>
      <c r="FX551" s="238">
        <f t="shared" si="1287"/>
        <v>0</v>
      </c>
      <c r="FY551" s="238">
        <f t="shared" si="1288"/>
        <v>0</v>
      </c>
      <c r="FZ551" s="238">
        <f t="shared" si="1289"/>
        <v>0</v>
      </c>
      <c r="GA551" s="238">
        <f t="shared" si="1290"/>
        <v>0</v>
      </c>
      <c r="GB551" s="238">
        <f t="shared" si="1291"/>
        <v>0</v>
      </c>
      <c r="GC551" s="238">
        <f t="shared" si="1292"/>
        <v>0</v>
      </c>
      <c r="GD551" s="238">
        <f t="shared" si="1293"/>
        <v>0</v>
      </c>
      <c r="GE551" s="238">
        <f t="shared" si="1294"/>
        <v>0</v>
      </c>
      <c r="GF551" s="238">
        <f t="shared" si="1295"/>
        <v>0</v>
      </c>
      <c r="GG551" s="238">
        <f t="shared" si="1296"/>
        <v>0</v>
      </c>
      <c r="GH551" s="238">
        <f t="shared" si="1297"/>
        <v>0</v>
      </c>
      <c r="GI551" s="238">
        <f t="shared" si="1298"/>
        <v>0</v>
      </c>
      <c r="GJ551" s="238">
        <f t="shared" si="1299"/>
        <v>0</v>
      </c>
      <c r="GK551" s="238">
        <f t="shared" si="1300"/>
        <v>0</v>
      </c>
      <c r="GL551" s="238">
        <f t="shared" si="1301"/>
        <v>0</v>
      </c>
      <c r="GM551" s="238">
        <f t="shared" si="1302"/>
        <v>0</v>
      </c>
      <c r="GN551" s="238">
        <f t="shared" si="1303"/>
        <v>0</v>
      </c>
      <c r="GO551" s="238">
        <f t="shared" si="1304"/>
        <v>0</v>
      </c>
      <c r="GP551" s="238">
        <f t="shared" si="1305"/>
        <v>0</v>
      </c>
      <c r="GQ551" s="238">
        <f t="shared" si="1306"/>
        <v>0</v>
      </c>
      <c r="GR551" s="238">
        <f t="shared" si="1307"/>
        <v>0</v>
      </c>
      <c r="GS551" s="238">
        <f t="shared" si="1308"/>
        <v>0</v>
      </c>
      <c r="GT551" s="238">
        <f t="shared" si="1309"/>
        <v>0</v>
      </c>
      <c r="GU551" s="238">
        <f t="shared" si="1310"/>
        <v>0</v>
      </c>
      <c r="GV551" s="238">
        <f t="shared" si="1311"/>
        <v>0</v>
      </c>
      <c r="GW551" s="238">
        <f t="shared" si="1312"/>
        <v>0</v>
      </c>
      <c r="GX551" s="238">
        <f t="shared" si="1313"/>
        <v>0</v>
      </c>
      <c r="GY551" s="238">
        <f t="shared" si="1314"/>
        <v>0</v>
      </c>
      <c r="GZ551" s="238">
        <f t="shared" si="1315"/>
        <v>0</v>
      </c>
      <c r="HA551" s="238">
        <f t="shared" si="1316"/>
        <v>0</v>
      </c>
      <c r="HB551" s="238">
        <f t="shared" si="1317"/>
        <v>0</v>
      </c>
      <c r="HC551" s="238">
        <f t="shared" si="1318"/>
        <v>0</v>
      </c>
      <c r="HD551" s="238">
        <f t="shared" si="1319"/>
        <v>0</v>
      </c>
      <c r="HE551" s="238">
        <f t="shared" si="1320"/>
        <v>0</v>
      </c>
      <c r="HF551" s="238">
        <f t="shared" si="1321"/>
        <v>0</v>
      </c>
      <c r="HG551" s="238">
        <f t="shared" si="1322"/>
        <v>0</v>
      </c>
      <c r="HH551" s="238">
        <f t="shared" si="1323"/>
        <v>0</v>
      </c>
      <c r="HI551" s="238">
        <f t="shared" si="1324"/>
        <v>0</v>
      </c>
      <c r="HJ551" s="238">
        <f t="shared" si="1325"/>
        <v>0</v>
      </c>
      <c r="HK551" s="238">
        <f t="shared" si="1326"/>
        <v>0</v>
      </c>
      <c r="HL551" s="238">
        <f t="shared" si="1327"/>
        <v>0</v>
      </c>
      <c r="HM551" s="238">
        <f t="shared" si="1328"/>
        <v>0</v>
      </c>
      <c r="HN551" s="238">
        <f t="shared" si="1329"/>
        <v>0</v>
      </c>
      <c r="HO551" s="238">
        <f t="shared" si="1330"/>
        <v>0</v>
      </c>
      <c r="HP551" s="238">
        <f t="shared" si="1331"/>
        <v>0</v>
      </c>
      <c r="HQ551" s="238">
        <f t="shared" si="1332"/>
        <v>0</v>
      </c>
      <c r="HR551" s="238">
        <f t="shared" si="1333"/>
        <v>0</v>
      </c>
      <c r="HS551" s="238">
        <f t="shared" si="1334"/>
        <v>0</v>
      </c>
      <c r="HT551" s="238">
        <f t="shared" si="1335"/>
        <v>0</v>
      </c>
      <c r="HU551" s="238">
        <f t="shared" si="1336"/>
        <v>0</v>
      </c>
      <c r="HV551" s="238">
        <f t="shared" si="1337"/>
        <v>0</v>
      </c>
      <c r="HW551" s="238">
        <f t="shared" si="1338"/>
        <v>0</v>
      </c>
      <c r="HX551" s="238">
        <f t="shared" si="1339"/>
        <v>0</v>
      </c>
      <c r="HY551" s="238">
        <f t="shared" si="1340"/>
        <v>0</v>
      </c>
      <c r="HZ551" s="238">
        <f t="shared" si="1341"/>
        <v>0</v>
      </c>
      <c r="IA551" s="238">
        <f t="shared" si="1342"/>
        <v>0</v>
      </c>
      <c r="IB551" s="238">
        <f t="shared" si="1343"/>
        <v>0</v>
      </c>
      <c r="IC551" s="238">
        <f t="shared" si="1344"/>
        <v>0</v>
      </c>
      <c r="ID551" s="238">
        <f t="shared" si="1345"/>
        <v>0</v>
      </c>
      <c r="IE551" s="238">
        <f t="shared" si="1346"/>
        <v>0</v>
      </c>
      <c r="IF551" s="238">
        <f t="shared" si="1347"/>
        <v>0</v>
      </c>
      <c r="IG551" s="238">
        <f t="shared" si="1348"/>
        <v>0</v>
      </c>
      <c r="IH551" s="238">
        <f t="shared" si="1349"/>
        <v>0</v>
      </c>
      <c r="II551" s="238">
        <f t="shared" si="1350"/>
        <v>0</v>
      </c>
      <c r="IJ551" s="238">
        <f t="shared" si="1351"/>
        <v>0</v>
      </c>
      <c r="IK551" s="238">
        <f t="shared" si="1352"/>
        <v>0</v>
      </c>
      <c r="IL551" s="238">
        <f t="shared" si="1353"/>
        <v>0</v>
      </c>
      <c r="IM551" s="238">
        <f t="shared" si="1354"/>
        <v>0</v>
      </c>
      <c r="IN551" s="238">
        <f t="shared" si="1355"/>
        <v>0</v>
      </c>
      <c r="IO551" s="238">
        <f t="shared" si="1356"/>
        <v>0</v>
      </c>
      <c r="IP551" s="238">
        <f t="shared" si="1357"/>
        <v>0</v>
      </c>
      <c r="IQ551" s="238">
        <f t="shared" si="1358"/>
        <v>0</v>
      </c>
      <c r="IR551" s="238">
        <f t="shared" si="1359"/>
        <v>0</v>
      </c>
      <c r="IS551" s="238">
        <f t="shared" si="1360"/>
        <v>0</v>
      </c>
      <c r="IT551" s="238">
        <f t="shared" si="1361"/>
        <v>0</v>
      </c>
      <c r="IU551" s="238">
        <f t="shared" si="1362"/>
        <v>0</v>
      </c>
      <c r="IV551" s="238">
        <f t="shared" si="1363"/>
        <v>0</v>
      </c>
      <c r="IW551" s="238">
        <f t="shared" si="1364"/>
        <v>0</v>
      </c>
      <c r="IX551" s="238">
        <f t="shared" si="1365"/>
        <v>0</v>
      </c>
      <c r="IY551" s="238">
        <f t="shared" si="1366"/>
        <v>0</v>
      </c>
      <c r="IZ551" s="238">
        <f t="shared" si="1367"/>
        <v>0</v>
      </c>
      <c r="JA551" s="238">
        <f t="shared" si="1368"/>
        <v>0</v>
      </c>
      <c r="JB551" s="238">
        <f t="shared" si="1369"/>
        <v>0</v>
      </c>
    </row>
    <row r="552" spans="2:262">
      <c r="B552" s="248">
        <v>191</v>
      </c>
      <c r="C552" s="247">
        <f t="shared" si="1370"/>
        <v>3.7304687500000029E-3</v>
      </c>
      <c r="D552" s="244">
        <f t="shared" ca="1" si="1113"/>
        <v>11.79986515912506</v>
      </c>
      <c r="E552" s="243">
        <f ca="1">GO361</f>
        <v>-0.20013484087494043</v>
      </c>
      <c r="F552" s="242">
        <v>191</v>
      </c>
      <c r="G552" s="238">
        <f t="shared" si="1114"/>
        <v>0</v>
      </c>
      <c r="H552" s="238">
        <f t="shared" si="1115"/>
        <v>0</v>
      </c>
      <c r="I552" s="238">
        <f t="shared" si="1116"/>
        <v>0</v>
      </c>
      <c r="J552" s="238">
        <f t="shared" si="1117"/>
        <v>0</v>
      </c>
      <c r="K552" s="238">
        <f t="shared" si="1118"/>
        <v>0</v>
      </c>
      <c r="L552" s="238">
        <f t="shared" si="1119"/>
        <v>0</v>
      </c>
      <c r="M552" s="238">
        <f t="shared" si="1120"/>
        <v>0</v>
      </c>
      <c r="N552" s="238">
        <f t="shared" si="1121"/>
        <v>0</v>
      </c>
      <c r="O552" s="238">
        <f t="shared" si="1122"/>
        <v>0</v>
      </c>
      <c r="P552" s="238">
        <f t="shared" si="1123"/>
        <v>0</v>
      </c>
      <c r="Q552" s="238">
        <f t="shared" si="1124"/>
        <v>0</v>
      </c>
      <c r="R552" s="238">
        <f t="shared" si="1125"/>
        <v>0</v>
      </c>
      <c r="S552" s="238">
        <f t="shared" si="1126"/>
        <v>0</v>
      </c>
      <c r="T552" s="238">
        <f t="shared" si="1127"/>
        <v>0</v>
      </c>
      <c r="U552" s="239">
        <f t="shared" si="1128"/>
        <v>0</v>
      </c>
      <c r="V552" s="238">
        <f t="shared" si="1129"/>
        <v>0</v>
      </c>
      <c r="W552" s="238">
        <f t="shared" si="1130"/>
        <v>0</v>
      </c>
      <c r="X552" s="238">
        <f t="shared" si="1131"/>
        <v>0</v>
      </c>
      <c r="Y552" s="238">
        <f t="shared" si="1132"/>
        <v>0</v>
      </c>
      <c r="Z552" s="238">
        <f t="shared" si="1133"/>
        <v>0</v>
      </c>
      <c r="AA552" s="238">
        <f t="shared" si="1134"/>
        <v>0</v>
      </c>
      <c r="AB552" s="238">
        <f t="shared" si="1135"/>
        <v>0</v>
      </c>
      <c r="AC552" s="238">
        <f t="shared" si="1136"/>
        <v>0</v>
      </c>
      <c r="AD552" s="238">
        <f t="shared" si="1137"/>
        <v>0</v>
      </c>
      <c r="AE552" s="238">
        <f t="shared" si="1138"/>
        <v>0</v>
      </c>
      <c r="AF552" s="238">
        <f t="shared" si="1139"/>
        <v>0</v>
      </c>
      <c r="AG552" s="238">
        <f t="shared" si="1140"/>
        <v>0</v>
      </c>
      <c r="AH552" s="238">
        <f t="shared" si="1141"/>
        <v>0</v>
      </c>
      <c r="AI552" s="238">
        <f t="shared" si="1142"/>
        <v>0</v>
      </c>
      <c r="AJ552" s="238">
        <f t="shared" si="1143"/>
        <v>0</v>
      </c>
      <c r="AK552" s="238">
        <f t="shared" si="1144"/>
        <v>0</v>
      </c>
      <c r="AL552" s="238">
        <f t="shared" si="1145"/>
        <v>0</v>
      </c>
      <c r="AM552" s="238">
        <f t="shared" si="1146"/>
        <v>0</v>
      </c>
      <c r="AN552" s="238">
        <f t="shared" si="1147"/>
        <v>0</v>
      </c>
      <c r="AO552" s="238">
        <f t="shared" si="1148"/>
        <v>0</v>
      </c>
      <c r="AP552" s="238">
        <f t="shared" si="1149"/>
        <v>0</v>
      </c>
      <c r="AQ552" s="238">
        <f t="shared" si="1150"/>
        <v>0</v>
      </c>
      <c r="AR552" s="238">
        <f t="shared" si="1151"/>
        <v>0</v>
      </c>
      <c r="AS552" s="238">
        <f t="shared" si="1152"/>
        <v>0</v>
      </c>
      <c r="AT552" s="238">
        <f t="shared" si="1153"/>
        <v>0</v>
      </c>
      <c r="AU552" s="238">
        <f t="shared" si="1154"/>
        <v>0</v>
      </c>
      <c r="AV552" s="238">
        <f t="shared" si="1155"/>
        <v>0</v>
      </c>
      <c r="AW552" s="238">
        <f t="shared" si="1156"/>
        <v>0</v>
      </c>
      <c r="AX552" s="238">
        <f t="shared" si="1157"/>
        <v>0</v>
      </c>
      <c r="AY552" s="238">
        <f t="shared" si="1158"/>
        <v>0</v>
      </c>
      <c r="AZ552" s="238">
        <f t="shared" si="1159"/>
        <v>0</v>
      </c>
      <c r="BA552" s="238">
        <f t="shared" si="1160"/>
        <v>0</v>
      </c>
      <c r="BB552" s="238">
        <f t="shared" si="1161"/>
        <v>0</v>
      </c>
      <c r="BC552" s="238">
        <f t="shared" si="1162"/>
        <v>0</v>
      </c>
      <c r="BD552" s="238">
        <f t="shared" si="1163"/>
        <v>0</v>
      </c>
      <c r="BE552" s="238">
        <f t="shared" si="1164"/>
        <v>0</v>
      </c>
      <c r="BF552" s="238">
        <f t="shared" si="1165"/>
        <v>0</v>
      </c>
      <c r="BG552" s="238">
        <f t="shared" si="1166"/>
        <v>0</v>
      </c>
      <c r="BH552" s="238">
        <f t="shared" si="1167"/>
        <v>0</v>
      </c>
      <c r="BI552" s="238">
        <f t="shared" si="1168"/>
        <v>0</v>
      </c>
      <c r="BJ552" s="238">
        <f t="shared" si="1169"/>
        <v>0</v>
      </c>
      <c r="BK552" s="238">
        <f t="shared" si="1170"/>
        <v>0</v>
      </c>
      <c r="BL552" s="238">
        <f t="shared" si="1171"/>
        <v>0</v>
      </c>
      <c r="BM552" s="238">
        <f t="shared" si="1172"/>
        <v>0</v>
      </c>
      <c r="BN552" s="238">
        <f t="shared" si="1173"/>
        <v>0</v>
      </c>
      <c r="BO552" s="238">
        <f t="shared" si="1174"/>
        <v>0</v>
      </c>
      <c r="BP552" s="238">
        <f t="shared" si="1175"/>
        <v>0</v>
      </c>
      <c r="BQ552" s="238">
        <f t="shared" si="1176"/>
        <v>0</v>
      </c>
      <c r="BR552" s="238">
        <f t="shared" si="1177"/>
        <v>0</v>
      </c>
      <c r="BS552" s="238">
        <f t="shared" si="1178"/>
        <v>0</v>
      </c>
      <c r="BT552" s="238">
        <f t="shared" si="1179"/>
        <v>0</v>
      </c>
      <c r="BU552" s="238">
        <f t="shared" si="1180"/>
        <v>0</v>
      </c>
      <c r="BV552" s="238">
        <f t="shared" si="1181"/>
        <v>0</v>
      </c>
      <c r="BW552" s="238">
        <f t="shared" si="1182"/>
        <v>0</v>
      </c>
      <c r="BX552" s="238">
        <f t="shared" si="1183"/>
        <v>0</v>
      </c>
      <c r="BY552" s="238">
        <f t="shared" si="1184"/>
        <v>0</v>
      </c>
      <c r="BZ552" s="238">
        <f t="shared" si="1185"/>
        <v>0</v>
      </c>
      <c r="CA552" s="238">
        <f t="shared" si="1186"/>
        <v>0</v>
      </c>
      <c r="CB552" s="238">
        <f t="shared" si="1187"/>
        <v>0</v>
      </c>
      <c r="CC552" s="238">
        <f t="shared" si="1188"/>
        <v>0</v>
      </c>
      <c r="CD552" s="238">
        <f t="shared" si="1189"/>
        <v>0</v>
      </c>
      <c r="CE552" s="238">
        <f t="shared" si="1190"/>
        <v>0</v>
      </c>
      <c r="CF552" s="238">
        <f t="shared" si="1191"/>
        <v>0</v>
      </c>
      <c r="CG552" s="238">
        <f t="shared" si="1192"/>
        <v>0</v>
      </c>
      <c r="CH552" s="238">
        <f t="shared" si="1193"/>
        <v>0</v>
      </c>
      <c r="CI552" s="238">
        <f t="shared" si="1194"/>
        <v>0</v>
      </c>
      <c r="CJ552" s="238">
        <f t="shared" si="1195"/>
        <v>0</v>
      </c>
      <c r="CK552" s="238">
        <f t="shared" si="1196"/>
        <v>0</v>
      </c>
      <c r="CL552" s="238">
        <f t="shared" si="1197"/>
        <v>0</v>
      </c>
      <c r="CM552" s="238">
        <f t="shared" si="1198"/>
        <v>0</v>
      </c>
      <c r="CN552" s="238">
        <f t="shared" si="1199"/>
        <v>0</v>
      </c>
      <c r="CO552" s="238">
        <f t="shared" si="1200"/>
        <v>0</v>
      </c>
      <c r="CP552" s="238">
        <f t="shared" si="1201"/>
        <v>0</v>
      </c>
      <c r="CQ552" s="238">
        <f t="shared" si="1202"/>
        <v>0</v>
      </c>
      <c r="CR552" s="238">
        <f t="shared" si="1203"/>
        <v>0</v>
      </c>
      <c r="CS552" s="238">
        <f t="shared" si="1204"/>
        <v>0</v>
      </c>
      <c r="CT552" s="238">
        <f t="shared" si="1205"/>
        <v>0</v>
      </c>
      <c r="CU552" s="238">
        <f t="shared" si="1206"/>
        <v>0</v>
      </c>
      <c r="CV552" s="238">
        <f t="shared" si="1207"/>
        <v>0</v>
      </c>
      <c r="CW552" s="238">
        <f t="shared" si="1208"/>
        <v>0</v>
      </c>
      <c r="CX552" s="238">
        <f t="shared" si="1209"/>
        <v>0</v>
      </c>
      <c r="CY552" s="238">
        <f t="shared" si="1210"/>
        <v>0</v>
      </c>
      <c r="CZ552" s="238">
        <f t="shared" si="1211"/>
        <v>0</v>
      </c>
      <c r="DA552" s="238">
        <f t="shared" si="1212"/>
        <v>0</v>
      </c>
      <c r="DB552" s="238">
        <f t="shared" si="1213"/>
        <v>0</v>
      </c>
      <c r="DC552" s="238">
        <f t="shared" si="1214"/>
        <v>0</v>
      </c>
      <c r="DD552" s="238">
        <f t="shared" si="1215"/>
        <v>0</v>
      </c>
      <c r="DE552" s="238">
        <f t="shared" si="1216"/>
        <v>0</v>
      </c>
      <c r="DF552" s="238">
        <f t="shared" si="1217"/>
        <v>0</v>
      </c>
      <c r="DG552" s="238">
        <f t="shared" si="1218"/>
        <v>0</v>
      </c>
      <c r="DH552" s="238">
        <f t="shared" si="1219"/>
        <v>0</v>
      </c>
      <c r="DI552" s="238">
        <f t="shared" si="1220"/>
        <v>0</v>
      </c>
      <c r="DJ552" s="238">
        <f t="shared" si="1221"/>
        <v>0</v>
      </c>
      <c r="DK552" s="238">
        <f t="shared" si="1222"/>
        <v>0</v>
      </c>
      <c r="DL552" s="238">
        <f t="shared" si="1223"/>
        <v>0</v>
      </c>
      <c r="DM552" s="238">
        <f t="shared" si="1224"/>
        <v>0</v>
      </c>
      <c r="DN552" s="238">
        <f t="shared" si="1225"/>
        <v>0</v>
      </c>
      <c r="DO552" s="238">
        <f t="shared" si="1226"/>
        <v>0</v>
      </c>
      <c r="DP552" s="238">
        <f t="shared" si="1227"/>
        <v>0</v>
      </c>
      <c r="DQ552" s="238">
        <f t="shared" si="1228"/>
        <v>0</v>
      </c>
      <c r="DR552" s="238">
        <f t="shared" si="1229"/>
        <v>0</v>
      </c>
      <c r="DS552" s="238">
        <f t="shared" si="1230"/>
        <v>0</v>
      </c>
      <c r="DT552" s="238">
        <f t="shared" si="1231"/>
        <v>0</v>
      </c>
      <c r="DU552" s="238">
        <f t="shared" si="1232"/>
        <v>0</v>
      </c>
      <c r="DV552" s="238">
        <f t="shared" si="1233"/>
        <v>0</v>
      </c>
      <c r="DW552" s="238">
        <f t="shared" si="1234"/>
        <v>0</v>
      </c>
      <c r="DX552" s="238">
        <f t="shared" si="1235"/>
        <v>0</v>
      </c>
      <c r="DY552" s="238">
        <f t="shared" si="1236"/>
        <v>0</v>
      </c>
      <c r="DZ552" s="238">
        <f t="shared" si="1237"/>
        <v>0</v>
      </c>
      <c r="EA552" s="238">
        <f t="shared" si="1238"/>
        <v>0</v>
      </c>
      <c r="EB552" s="238">
        <f t="shared" si="1239"/>
        <v>0</v>
      </c>
      <c r="EC552" s="238">
        <f t="shared" si="1240"/>
        <v>0</v>
      </c>
      <c r="ED552" s="238">
        <f t="shared" si="1241"/>
        <v>0</v>
      </c>
      <c r="EE552" s="238">
        <f t="shared" si="1242"/>
        <v>0</v>
      </c>
      <c r="EF552" s="238">
        <f t="shared" si="1243"/>
        <v>0</v>
      </c>
      <c r="EG552" s="238">
        <f t="shared" si="1244"/>
        <v>0</v>
      </c>
      <c r="EH552" s="238">
        <f t="shared" si="1245"/>
        <v>0</v>
      </c>
      <c r="EI552" s="238">
        <f t="shared" si="1246"/>
        <v>0</v>
      </c>
      <c r="EJ552" s="238">
        <f t="shared" si="1247"/>
        <v>0</v>
      </c>
      <c r="EK552" s="238">
        <f t="shared" si="1248"/>
        <v>0</v>
      </c>
      <c r="EL552" s="238">
        <f t="shared" si="1249"/>
        <v>0</v>
      </c>
      <c r="EM552" s="238">
        <f t="shared" si="1250"/>
        <v>0</v>
      </c>
      <c r="EN552" s="238">
        <f t="shared" si="1251"/>
        <v>0</v>
      </c>
      <c r="EO552" s="238">
        <f t="shared" si="1252"/>
        <v>0</v>
      </c>
      <c r="EP552" s="238">
        <f t="shared" si="1253"/>
        <v>0</v>
      </c>
      <c r="EQ552" s="238">
        <f t="shared" si="1254"/>
        <v>0</v>
      </c>
      <c r="ER552" s="238">
        <f t="shared" si="1255"/>
        <v>0</v>
      </c>
      <c r="ES552" s="238">
        <f t="shared" si="1256"/>
        <v>0</v>
      </c>
      <c r="ET552" s="238">
        <f t="shared" si="1257"/>
        <v>0</v>
      </c>
      <c r="EU552" s="238">
        <f t="shared" si="1258"/>
        <v>0</v>
      </c>
      <c r="EV552" s="238">
        <f t="shared" si="1259"/>
        <v>0</v>
      </c>
      <c r="EW552" s="238">
        <f t="shared" si="1260"/>
        <v>0</v>
      </c>
      <c r="EX552" s="238">
        <f t="shared" si="1261"/>
        <v>0</v>
      </c>
      <c r="EY552" s="238">
        <f t="shared" si="1262"/>
        <v>0</v>
      </c>
      <c r="EZ552" s="238">
        <f t="shared" si="1263"/>
        <v>0</v>
      </c>
      <c r="FA552" s="238">
        <f t="shared" si="1264"/>
        <v>0</v>
      </c>
      <c r="FB552" s="238">
        <f t="shared" si="1265"/>
        <v>0</v>
      </c>
      <c r="FC552" s="238">
        <f t="shared" si="1266"/>
        <v>0</v>
      </c>
      <c r="FD552" s="238">
        <f t="shared" si="1267"/>
        <v>0</v>
      </c>
      <c r="FE552" s="238">
        <f t="shared" si="1268"/>
        <v>0</v>
      </c>
      <c r="FF552" s="238">
        <f t="shared" si="1269"/>
        <v>0</v>
      </c>
      <c r="FG552" s="238">
        <f t="shared" si="1270"/>
        <v>0</v>
      </c>
      <c r="FH552" s="238">
        <f t="shared" si="1271"/>
        <v>0</v>
      </c>
      <c r="FI552" s="238">
        <f t="shared" si="1272"/>
        <v>0</v>
      </c>
      <c r="FJ552" s="238">
        <f t="shared" si="1273"/>
        <v>0</v>
      </c>
      <c r="FK552" s="238">
        <f t="shared" si="1274"/>
        <v>0</v>
      </c>
      <c r="FL552" s="238">
        <f t="shared" si="1275"/>
        <v>0</v>
      </c>
      <c r="FM552" s="238">
        <f t="shared" si="1276"/>
        <v>0</v>
      </c>
      <c r="FN552" s="238">
        <f t="shared" si="1277"/>
        <v>0</v>
      </c>
      <c r="FO552" s="238">
        <f t="shared" si="1278"/>
        <v>0</v>
      </c>
      <c r="FP552" s="238">
        <f t="shared" si="1279"/>
        <v>0</v>
      </c>
      <c r="FQ552" s="238">
        <f t="shared" si="1280"/>
        <v>0</v>
      </c>
      <c r="FR552" s="238">
        <f t="shared" si="1281"/>
        <v>0</v>
      </c>
      <c r="FS552" s="238">
        <f t="shared" si="1282"/>
        <v>0</v>
      </c>
      <c r="FT552" s="238">
        <f t="shared" si="1283"/>
        <v>0</v>
      </c>
      <c r="FU552" s="238">
        <f t="shared" si="1284"/>
        <v>0</v>
      </c>
      <c r="FV552" s="238">
        <f t="shared" si="1285"/>
        <v>0</v>
      </c>
      <c r="FW552" s="238">
        <f t="shared" si="1286"/>
        <v>0</v>
      </c>
      <c r="FX552" s="238">
        <f t="shared" si="1287"/>
        <v>0</v>
      </c>
      <c r="FY552" s="238">
        <f t="shared" si="1288"/>
        <v>0</v>
      </c>
      <c r="FZ552" s="238">
        <f t="shared" si="1289"/>
        <v>0</v>
      </c>
      <c r="GA552" s="238">
        <f t="shared" si="1290"/>
        <v>0</v>
      </c>
      <c r="GB552" s="238">
        <f t="shared" si="1291"/>
        <v>0</v>
      </c>
      <c r="GC552" s="238">
        <f t="shared" si="1292"/>
        <v>0</v>
      </c>
      <c r="GD552" s="238">
        <f t="shared" si="1293"/>
        <v>0</v>
      </c>
      <c r="GE552" s="238">
        <f t="shared" si="1294"/>
        <v>0</v>
      </c>
      <c r="GF552" s="238">
        <f t="shared" si="1295"/>
        <v>0</v>
      </c>
      <c r="GG552" s="238">
        <f t="shared" si="1296"/>
        <v>0</v>
      </c>
      <c r="GH552" s="238">
        <f t="shared" si="1297"/>
        <v>0</v>
      </c>
      <c r="GI552" s="238">
        <f t="shared" si="1298"/>
        <v>0</v>
      </c>
      <c r="GJ552" s="238">
        <f t="shared" si="1299"/>
        <v>0</v>
      </c>
      <c r="GK552" s="238">
        <f t="shared" si="1300"/>
        <v>0</v>
      </c>
      <c r="GL552" s="238">
        <f t="shared" si="1301"/>
        <v>0</v>
      </c>
      <c r="GM552" s="238">
        <f t="shared" si="1302"/>
        <v>0</v>
      </c>
      <c r="GN552" s="238">
        <f t="shared" si="1303"/>
        <v>0</v>
      </c>
      <c r="GO552" s="238">
        <f t="shared" si="1304"/>
        <v>0</v>
      </c>
      <c r="GP552" s="238">
        <f t="shared" si="1305"/>
        <v>0</v>
      </c>
      <c r="GQ552" s="238">
        <f t="shared" si="1306"/>
        <v>0</v>
      </c>
      <c r="GR552" s="238">
        <f t="shared" si="1307"/>
        <v>0</v>
      </c>
      <c r="GS552" s="238">
        <f t="shared" si="1308"/>
        <v>0</v>
      </c>
      <c r="GT552" s="238">
        <f t="shared" si="1309"/>
        <v>0</v>
      </c>
      <c r="GU552" s="238">
        <f t="shared" si="1310"/>
        <v>0</v>
      </c>
      <c r="GV552" s="238">
        <f t="shared" si="1311"/>
        <v>0</v>
      </c>
      <c r="GW552" s="238">
        <f t="shared" si="1312"/>
        <v>0</v>
      </c>
      <c r="GX552" s="238">
        <f t="shared" si="1313"/>
        <v>0</v>
      </c>
      <c r="GY552" s="238">
        <f t="shared" si="1314"/>
        <v>0</v>
      </c>
      <c r="GZ552" s="238">
        <f t="shared" si="1315"/>
        <v>0</v>
      </c>
      <c r="HA552" s="238">
        <f t="shared" si="1316"/>
        <v>0</v>
      </c>
      <c r="HB552" s="238">
        <f t="shared" si="1317"/>
        <v>0</v>
      </c>
      <c r="HC552" s="238">
        <f t="shared" si="1318"/>
        <v>0</v>
      </c>
      <c r="HD552" s="238">
        <f t="shared" si="1319"/>
        <v>0</v>
      </c>
      <c r="HE552" s="238">
        <f t="shared" si="1320"/>
        <v>0</v>
      </c>
      <c r="HF552" s="238">
        <f t="shared" si="1321"/>
        <v>0</v>
      </c>
      <c r="HG552" s="238">
        <f t="shared" si="1322"/>
        <v>0</v>
      </c>
      <c r="HH552" s="238">
        <f t="shared" si="1323"/>
        <v>0</v>
      </c>
      <c r="HI552" s="238">
        <f t="shared" si="1324"/>
        <v>0</v>
      </c>
      <c r="HJ552" s="238">
        <f t="shared" si="1325"/>
        <v>0</v>
      </c>
      <c r="HK552" s="238">
        <f t="shared" si="1326"/>
        <v>0</v>
      </c>
      <c r="HL552" s="238">
        <f t="shared" si="1327"/>
        <v>0</v>
      </c>
      <c r="HM552" s="238">
        <f t="shared" si="1328"/>
        <v>0</v>
      </c>
      <c r="HN552" s="238">
        <f t="shared" si="1329"/>
        <v>0</v>
      </c>
      <c r="HO552" s="238">
        <f t="shared" si="1330"/>
        <v>0</v>
      </c>
      <c r="HP552" s="238">
        <f t="shared" si="1331"/>
        <v>0</v>
      </c>
      <c r="HQ552" s="238">
        <f t="shared" si="1332"/>
        <v>0</v>
      </c>
      <c r="HR552" s="238">
        <f t="shared" si="1333"/>
        <v>0</v>
      </c>
      <c r="HS552" s="238">
        <f t="shared" si="1334"/>
        <v>0</v>
      </c>
      <c r="HT552" s="238">
        <f t="shared" si="1335"/>
        <v>0</v>
      </c>
      <c r="HU552" s="238">
        <f t="shared" si="1336"/>
        <v>0</v>
      </c>
      <c r="HV552" s="238">
        <f t="shared" si="1337"/>
        <v>0</v>
      </c>
      <c r="HW552" s="238">
        <f t="shared" si="1338"/>
        <v>0</v>
      </c>
      <c r="HX552" s="238">
        <f t="shared" si="1339"/>
        <v>0</v>
      </c>
      <c r="HY552" s="238">
        <f t="shared" si="1340"/>
        <v>0</v>
      </c>
      <c r="HZ552" s="238">
        <f t="shared" si="1341"/>
        <v>0</v>
      </c>
      <c r="IA552" s="238">
        <f t="shared" si="1342"/>
        <v>0</v>
      </c>
      <c r="IB552" s="238">
        <f t="shared" si="1343"/>
        <v>0</v>
      </c>
      <c r="IC552" s="238">
        <f t="shared" si="1344"/>
        <v>0</v>
      </c>
      <c r="ID552" s="238">
        <f t="shared" si="1345"/>
        <v>0</v>
      </c>
      <c r="IE552" s="238">
        <f t="shared" si="1346"/>
        <v>0</v>
      </c>
      <c r="IF552" s="238">
        <f t="shared" si="1347"/>
        <v>0</v>
      </c>
      <c r="IG552" s="238">
        <f t="shared" si="1348"/>
        <v>0</v>
      </c>
      <c r="IH552" s="238">
        <f t="shared" si="1349"/>
        <v>0</v>
      </c>
      <c r="II552" s="238">
        <f t="shared" si="1350"/>
        <v>0</v>
      </c>
      <c r="IJ552" s="238">
        <f t="shared" si="1351"/>
        <v>0</v>
      </c>
      <c r="IK552" s="238">
        <f t="shared" si="1352"/>
        <v>0</v>
      </c>
      <c r="IL552" s="238">
        <f t="shared" si="1353"/>
        <v>0</v>
      </c>
      <c r="IM552" s="238">
        <f t="shared" si="1354"/>
        <v>0</v>
      </c>
      <c r="IN552" s="238">
        <f t="shared" si="1355"/>
        <v>0</v>
      </c>
      <c r="IO552" s="238">
        <f t="shared" si="1356"/>
        <v>0</v>
      </c>
      <c r="IP552" s="238">
        <f t="shared" si="1357"/>
        <v>0</v>
      </c>
      <c r="IQ552" s="238">
        <f t="shared" si="1358"/>
        <v>0</v>
      </c>
      <c r="IR552" s="238">
        <f t="shared" si="1359"/>
        <v>0</v>
      </c>
      <c r="IS552" s="238">
        <f t="shared" si="1360"/>
        <v>0</v>
      </c>
      <c r="IT552" s="238">
        <f t="shared" si="1361"/>
        <v>0</v>
      </c>
      <c r="IU552" s="238">
        <f t="shared" si="1362"/>
        <v>0</v>
      </c>
      <c r="IV552" s="238">
        <f t="shared" si="1363"/>
        <v>0</v>
      </c>
      <c r="IW552" s="238">
        <f t="shared" si="1364"/>
        <v>0</v>
      </c>
      <c r="IX552" s="238">
        <f t="shared" si="1365"/>
        <v>0</v>
      </c>
      <c r="IY552" s="238">
        <f t="shared" si="1366"/>
        <v>0</v>
      </c>
      <c r="IZ552" s="238">
        <f t="shared" si="1367"/>
        <v>0</v>
      </c>
      <c r="JA552" s="238">
        <f t="shared" si="1368"/>
        <v>0</v>
      </c>
      <c r="JB552" s="238">
        <f t="shared" si="1369"/>
        <v>0</v>
      </c>
    </row>
    <row r="553" spans="2:262">
      <c r="B553" s="248">
        <v>192</v>
      </c>
      <c r="C553" s="247">
        <f t="shared" si="1370"/>
        <v>3.7500000000000029E-3</v>
      </c>
      <c r="D553" s="244">
        <f t="shared" ca="1" si="1113"/>
        <v>11.841223650559717</v>
      </c>
      <c r="E553" s="243">
        <f ca="1">GP361</f>
        <v>-0.15877634944028285</v>
      </c>
      <c r="F553" s="242">
        <v>192</v>
      </c>
      <c r="G553" s="238">
        <f t="shared" si="1114"/>
        <v>0</v>
      </c>
      <c r="H553" s="238">
        <f t="shared" si="1115"/>
        <v>0</v>
      </c>
      <c r="I553" s="238">
        <f t="shared" si="1116"/>
        <v>0</v>
      </c>
      <c r="J553" s="238">
        <f t="shared" si="1117"/>
        <v>0</v>
      </c>
      <c r="K553" s="238">
        <f t="shared" si="1118"/>
        <v>0</v>
      </c>
      <c r="L553" s="238">
        <f t="shared" si="1119"/>
        <v>0</v>
      </c>
      <c r="M553" s="238">
        <f t="shared" si="1120"/>
        <v>0</v>
      </c>
      <c r="N553" s="238">
        <f t="shared" si="1121"/>
        <v>0</v>
      </c>
      <c r="O553" s="238">
        <f t="shared" si="1122"/>
        <v>0</v>
      </c>
      <c r="P553" s="238">
        <f t="shared" si="1123"/>
        <v>0</v>
      </c>
      <c r="Q553" s="238">
        <f t="shared" si="1124"/>
        <v>0</v>
      </c>
      <c r="R553" s="238">
        <f t="shared" si="1125"/>
        <v>0</v>
      </c>
      <c r="S553" s="238">
        <f t="shared" si="1126"/>
        <v>0</v>
      </c>
      <c r="T553" s="238">
        <f t="shared" si="1127"/>
        <v>0</v>
      </c>
      <c r="U553" s="239">
        <f t="shared" si="1128"/>
        <v>0</v>
      </c>
      <c r="V553" s="238">
        <f t="shared" si="1129"/>
        <v>0</v>
      </c>
      <c r="W553" s="238">
        <f t="shared" si="1130"/>
        <v>0</v>
      </c>
      <c r="X553" s="238">
        <f t="shared" si="1131"/>
        <v>0</v>
      </c>
      <c r="Y553" s="238">
        <f t="shared" si="1132"/>
        <v>0</v>
      </c>
      <c r="Z553" s="238">
        <f t="shared" si="1133"/>
        <v>0</v>
      </c>
      <c r="AA553" s="238">
        <f t="shared" si="1134"/>
        <v>0</v>
      </c>
      <c r="AB553" s="238">
        <f t="shared" si="1135"/>
        <v>0</v>
      </c>
      <c r="AC553" s="238">
        <f t="shared" si="1136"/>
        <v>0</v>
      </c>
      <c r="AD553" s="238">
        <f t="shared" si="1137"/>
        <v>0</v>
      </c>
      <c r="AE553" s="238">
        <f t="shared" si="1138"/>
        <v>0</v>
      </c>
      <c r="AF553" s="238">
        <f t="shared" si="1139"/>
        <v>0</v>
      </c>
      <c r="AG553" s="238">
        <f t="shared" si="1140"/>
        <v>0</v>
      </c>
      <c r="AH553" s="238">
        <f t="shared" si="1141"/>
        <v>0</v>
      </c>
      <c r="AI553" s="238">
        <f t="shared" si="1142"/>
        <v>0</v>
      </c>
      <c r="AJ553" s="238">
        <f t="shared" si="1143"/>
        <v>0</v>
      </c>
      <c r="AK553" s="238">
        <f t="shared" si="1144"/>
        <v>0</v>
      </c>
      <c r="AL553" s="238">
        <f t="shared" si="1145"/>
        <v>0</v>
      </c>
      <c r="AM553" s="238">
        <f t="shared" si="1146"/>
        <v>0</v>
      </c>
      <c r="AN553" s="238">
        <f t="shared" si="1147"/>
        <v>0</v>
      </c>
      <c r="AO553" s="238">
        <f t="shared" si="1148"/>
        <v>0</v>
      </c>
      <c r="AP553" s="238">
        <f t="shared" si="1149"/>
        <v>0</v>
      </c>
      <c r="AQ553" s="238">
        <f t="shared" si="1150"/>
        <v>0</v>
      </c>
      <c r="AR553" s="238">
        <f t="shared" si="1151"/>
        <v>0</v>
      </c>
      <c r="AS553" s="238">
        <f t="shared" si="1152"/>
        <v>0</v>
      </c>
      <c r="AT553" s="238">
        <f t="shared" si="1153"/>
        <v>0</v>
      </c>
      <c r="AU553" s="238">
        <f t="shared" si="1154"/>
        <v>0</v>
      </c>
      <c r="AV553" s="238">
        <f t="shared" si="1155"/>
        <v>0</v>
      </c>
      <c r="AW553" s="238">
        <f t="shared" si="1156"/>
        <v>0</v>
      </c>
      <c r="AX553" s="238">
        <f t="shared" si="1157"/>
        <v>0</v>
      </c>
      <c r="AY553" s="238">
        <f t="shared" si="1158"/>
        <v>0</v>
      </c>
      <c r="AZ553" s="238">
        <f t="shared" si="1159"/>
        <v>0</v>
      </c>
      <c r="BA553" s="238">
        <f t="shared" si="1160"/>
        <v>0</v>
      </c>
      <c r="BB553" s="238">
        <f t="shared" si="1161"/>
        <v>0</v>
      </c>
      <c r="BC553" s="238">
        <f t="shared" si="1162"/>
        <v>0</v>
      </c>
      <c r="BD553" s="238">
        <f t="shared" si="1163"/>
        <v>0</v>
      </c>
      <c r="BE553" s="238">
        <f t="shared" si="1164"/>
        <v>0</v>
      </c>
      <c r="BF553" s="238">
        <f t="shared" si="1165"/>
        <v>0</v>
      </c>
      <c r="BG553" s="238">
        <f t="shared" si="1166"/>
        <v>0</v>
      </c>
      <c r="BH553" s="238">
        <f t="shared" si="1167"/>
        <v>0</v>
      </c>
      <c r="BI553" s="238">
        <f t="shared" si="1168"/>
        <v>0</v>
      </c>
      <c r="BJ553" s="238">
        <f t="shared" si="1169"/>
        <v>0</v>
      </c>
      <c r="BK553" s="238">
        <f t="shared" si="1170"/>
        <v>0</v>
      </c>
      <c r="BL553" s="238">
        <f t="shared" si="1171"/>
        <v>0</v>
      </c>
      <c r="BM553" s="238">
        <f t="shared" si="1172"/>
        <v>0</v>
      </c>
      <c r="BN553" s="238">
        <f t="shared" si="1173"/>
        <v>0</v>
      </c>
      <c r="BO553" s="238">
        <f t="shared" si="1174"/>
        <v>0</v>
      </c>
      <c r="BP553" s="238">
        <f t="shared" si="1175"/>
        <v>0</v>
      </c>
      <c r="BQ553" s="238">
        <f t="shared" si="1176"/>
        <v>0</v>
      </c>
      <c r="BR553" s="238">
        <f t="shared" si="1177"/>
        <v>0</v>
      </c>
      <c r="BS553" s="238">
        <f t="shared" si="1178"/>
        <v>0</v>
      </c>
      <c r="BT553" s="238">
        <f t="shared" si="1179"/>
        <v>0</v>
      </c>
      <c r="BU553" s="238">
        <f t="shared" si="1180"/>
        <v>0</v>
      </c>
      <c r="BV553" s="238">
        <f t="shared" si="1181"/>
        <v>0</v>
      </c>
      <c r="BW553" s="238">
        <f t="shared" si="1182"/>
        <v>0</v>
      </c>
      <c r="BX553" s="238">
        <f t="shared" si="1183"/>
        <v>0</v>
      </c>
      <c r="BY553" s="238">
        <f t="shared" si="1184"/>
        <v>0</v>
      </c>
      <c r="BZ553" s="238">
        <f t="shared" si="1185"/>
        <v>0</v>
      </c>
      <c r="CA553" s="238">
        <f t="shared" si="1186"/>
        <v>0</v>
      </c>
      <c r="CB553" s="238">
        <f t="shared" si="1187"/>
        <v>0</v>
      </c>
      <c r="CC553" s="238">
        <f t="shared" si="1188"/>
        <v>0</v>
      </c>
      <c r="CD553" s="238">
        <f t="shared" si="1189"/>
        <v>0</v>
      </c>
      <c r="CE553" s="238">
        <f t="shared" si="1190"/>
        <v>0</v>
      </c>
      <c r="CF553" s="238">
        <f t="shared" si="1191"/>
        <v>0</v>
      </c>
      <c r="CG553" s="238">
        <f t="shared" si="1192"/>
        <v>0</v>
      </c>
      <c r="CH553" s="238">
        <f t="shared" si="1193"/>
        <v>0</v>
      </c>
      <c r="CI553" s="238">
        <f t="shared" si="1194"/>
        <v>0</v>
      </c>
      <c r="CJ553" s="238">
        <f t="shared" si="1195"/>
        <v>0</v>
      </c>
      <c r="CK553" s="238">
        <f t="shared" si="1196"/>
        <v>0</v>
      </c>
      <c r="CL553" s="238">
        <f t="shared" si="1197"/>
        <v>0</v>
      </c>
      <c r="CM553" s="238">
        <f t="shared" si="1198"/>
        <v>0</v>
      </c>
      <c r="CN553" s="238">
        <f t="shared" si="1199"/>
        <v>0</v>
      </c>
      <c r="CO553" s="238">
        <f t="shared" si="1200"/>
        <v>0</v>
      </c>
      <c r="CP553" s="238">
        <f t="shared" si="1201"/>
        <v>0</v>
      </c>
      <c r="CQ553" s="238">
        <f t="shared" si="1202"/>
        <v>0</v>
      </c>
      <c r="CR553" s="238">
        <f t="shared" si="1203"/>
        <v>0</v>
      </c>
      <c r="CS553" s="238">
        <f t="shared" si="1204"/>
        <v>0</v>
      </c>
      <c r="CT553" s="238">
        <f t="shared" si="1205"/>
        <v>0</v>
      </c>
      <c r="CU553" s="238">
        <f t="shared" si="1206"/>
        <v>0</v>
      </c>
      <c r="CV553" s="238">
        <f t="shared" si="1207"/>
        <v>0</v>
      </c>
      <c r="CW553" s="238">
        <f t="shared" si="1208"/>
        <v>0</v>
      </c>
      <c r="CX553" s="238">
        <f t="shared" si="1209"/>
        <v>0</v>
      </c>
      <c r="CY553" s="238">
        <f t="shared" si="1210"/>
        <v>0</v>
      </c>
      <c r="CZ553" s="238">
        <f t="shared" si="1211"/>
        <v>0</v>
      </c>
      <c r="DA553" s="238">
        <f t="shared" si="1212"/>
        <v>0</v>
      </c>
      <c r="DB553" s="238">
        <f t="shared" si="1213"/>
        <v>0</v>
      </c>
      <c r="DC553" s="238">
        <f t="shared" si="1214"/>
        <v>0</v>
      </c>
      <c r="DD553" s="238">
        <f t="shared" si="1215"/>
        <v>0</v>
      </c>
      <c r="DE553" s="238">
        <f t="shared" si="1216"/>
        <v>0</v>
      </c>
      <c r="DF553" s="238">
        <f t="shared" si="1217"/>
        <v>0</v>
      </c>
      <c r="DG553" s="238">
        <f t="shared" si="1218"/>
        <v>0</v>
      </c>
      <c r="DH553" s="238">
        <f t="shared" si="1219"/>
        <v>0</v>
      </c>
      <c r="DI553" s="238">
        <f t="shared" si="1220"/>
        <v>0</v>
      </c>
      <c r="DJ553" s="238">
        <f t="shared" si="1221"/>
        <v>0</v>
      </c>
      <c r="DK553" s="238">
        <f t="shared" si="1222"/>
        <v>0</v>
      </c>
      <c r="DL553" s="238">
        <f t="shared" si="1223"/>
        <v>0</v>
      </c>
      <c r="DM553" s="238">
        <f t="shared" si="1224"/>
        <v>0</v>
      </c>
      <c r="DN553" s="238">
        <f t="shared" si="1225"/>
        <v>0</v>
      </c>
      <c r="DO553" s="238">
        <f t="shared" si="1226"/>
        <v>0</v>
      </c>
      <c r="DP553" s="238">
        <f t="shared" si="1227"/>
        <v>0</v>
      </c>
      <c r="DQ553" s="238">
        <f t="shared" si="1228"/>
        <v>0</v>
      </c>
      <c r="DR553" s="238">
        <f t="shared" si="1229"/>
        <v>0</v>
      </c>
      <c r="DS553" s="238">
        <f t="shared" si="1230"/>
        <v>0</v>
      </c>
      <c r="DT553" s="238">
        <f t="shared" si="1231"/>
        <v>0</v>
      </c>
      <c r="DU553" s="238">
        <f t="shared" si="1232"/>
        <v>0</v>
      </c>
      <c r="DV553" s="238">
        <f t="shared" si="1233"/>
        <v>0</v>
      </c>
      <c r="DW553" s="238">
        <f t="shared" si="1234"/>
        <v>0</v>
      </c>
      <c r="DX553" s="238">
        <f t="shared" si="1235"/>
        <v>0</v>
      </c>
      <c r="DY553" s="238">
        <f t="shared" si="1236"/>
        <v>0</v>
      </c>
      <c r="DZ553" s="238">
        <f t="shared" si="1237"/>
        <v>0</v>
      </c>
      <c r="EA553" s="238">
        <f t="shared" si="1238"/>
        <v>0</v>
      </c>
      <c r="EB553" s="238">
        <f t="shared" si="1239"/>
        <v>0</v>
      </c>
      <c r="EC553" s="238">
        <f t="shared" si="1240"/>
        <v>0</v>
      </c>
      <c r="ED553" s="238">
        <f t="shared" si="1241"/>
        <v>0</v>
      </c>
      <c r="EE553" s="238">
        <f t="shared" si="1242"/>
        <v>0</v>
      </c>
      <c r="EF553" s="238">
        <f t="shared" si="1243"/>
        <v>0</v>
      </c>
      <c r="EG553" s="238">
        <f t="shared" si="1244"/>
        <v>0</v>
      </c>
      <c r="EH553" s="238">
        <f t="shared" si="1245"/>
        <v>0</v>
      </c>
      <c r="EI553" s="238">
        <f t="shared" si="1246"/>
        <v>0</v>
      </c>
      <c r="EJ553" s="238">
        <f t="shared" si="1247"/>
        <v>0</v>
      </c>
      <c r="EK553" s="238">
        <f t="shared" si="1248"/>
        <v>0</v>
      </c>
      <c r="EL553" s="238">
        <f t="shared" si="1249"/>
        <v>0</v>
      </c>
      <c r="EM553" s="238">
        <f t="shared" si="1250"/>
        <v>0</v>
      </c>
      <c r="EN553" s="238">
        <f t="shared" si="1251"/>
        <v>0</v>
      </c>
      <c r="EO553" s="238">
        <f t="shared" si="1252"/>
        <v>0</v>
      </c>
      <c r="EP553" s="238">
        <f t="shared" si="1253"/>
        <v>0</v>
      </c>
      <c r="EQ553" s="238">
        <f t="shared" si="1254"/>
        <v>0</v>
      </c>
      <c r="ER553" s="238">
        <f t="shared" si="1255"/>
        <v>0</v>
      </c>
      <c r="ES553" s="238">
        <f t="shared" si="1256"/>
        <v>0</v>
      </c>
      <c r="ET553" s="238">
        <f t="shared" si="1257"/>
        <v>0</v>
      </c>
      <c r="EU553" s="238">
        <f t="shared" si="1258"/>
        <v>0</v>
      </c>
      <c r="EV553" s="238">
        <f t="shared" si="1259"/>
        <v>0</v>
      </c>
      <c r="EW553" s="238">
        <f t="shared" si="1260"/>
        <v>0</v>
      </c>
      <c r="EX553" s="238">
        <f t="shared" si="1261"/>
        <v>0</v>
      </c>
      <c r="EY553" s="238">
        <f t="shared" si="1262"/>
        <v>0</v>
      </c>
      <c r="EZ553" s="238">
        <f t="shared" si="1263"/>
        <v>0</v>
      </c>
      <c r="FA553" s="238">
        <f t="shared" si="1264"/>
        <v>0</v>
      </c>
      <c r="FB553" s="238">
        <f t="shared" si="1265"/>
        <v>0</v>
      </c>
      <c r="FC553" s="238">
        <f t="shared" si="1266"/>
        <v>0</v>
      </c>
      <c r="FD553" s="238">
        <f t="shared" si="1267"/>
        <v>0</v>
      </c>
      <c r="FE553" s="238">
        <f t="shared" si="1268"/>
        <v>0</v>
      </c>
      <c r="FF553" s="238">
        <f t="shared" si="1269"/>
        <v>0</v>
      </c>
      <c r="FG553" s="238">
        <f t="shared" si="1270"/>
        <v>0</v>
      </c>
      <c r="FH553" s="238">
        <f t="shared" si="1271"/>
        <v>0</v>
      </c>
      <c r="FI553" s="238">
        <f t="shared" si="1272"/>
        <v>0</v>
      </c>
      <c r="FJ553" s="238">
        <f t="shared" si="1273"/>
        <v>0</v>
      </c>
      <c r="FK553" s="238">
        <f t="shared" si="1274"/>
        <v>0</v>
      </c>
      <c r="FL553" s="238">
        <f t="shared" si="1275"/>
        <v>0</v>
      </c>
      <c r="FM553" s="238">
        <f t="shared" si="1276"/>
        <v>0</v>
      </c>
      <c r="FN553" s="238">
        <f t="shared" si="1277"/>
        <v>0</v>
      </c>
      <c r="FO553" s="238">
        <f t="shared" si="1278"/>
        <v>0</v>
      </c>
      <c r="FP553" s="238">
        <f t="shared" si="1279"/>
        <v>0</v>
      </c>
      <c r="FQ553" s="238">
        <f t="shared" si="1280"/>
        <v>0</v>
      </c>
      <c r="FR553" s="238">
        <f t="shared" si="1281"/>
        <v>0</v>
      </c>
      <c r="FS553" s="238">
        <f t="shared" si="1282"/>
        <v>0</v>
      </c>
      <c r="FT553" s="238">
        <f t="shared" si="1283"/>
        <v>0</v>
      </c>
      <c r="FU553" s="238">
        <f t="shared" si="1284"/>
        <v>0</v>
      </c>
      <c r="FV553" s="238">
        <f t="shared" si="1285"/>
        <v>0</v>
      </c>
      <c r="FW553" s="238">
        <f t="shared" si="1286"/>
        <v>0</v>
      </c>
      <c r="FX553" s="238">
        <f t="shared" si="1287"/>
        <v>0</v>
      </c>
      <c r="FY553" s="238">
        <f t="shared" si="1288"/>
        <v>0</v>
      </c>
      <c r="FZ553" s="238">
        <f t="shared" si="1289"/>
        <v>0</v>
      </c>
      <c r="GA553" s="238">
        <f t="shared" si="1290"/>
        <v>0</v>
      </c>
      <c r="GB553" s="238">
        <f t="shared" si="1291"/>
        <v>0</v>
      </c>
      <c r="GC553" s="238">
        <f t="shared" si="1292"/>
        <v>0</v>
      </c>
      <c r="GD553" s="238">
        <f t="shared" si="1293"/>
        <v>0</v>
      </c>
      <c r="GE553" s="238">
        <f t="shared" si="1294"/>
        <v>0</v>
      </c>
      <c r="GF553" s="238">
        <f t="shared" si="1295"/>
        <v>0</v>
      </c>
      <c r="GG553" s="238">
        <f t="shared" si="1296"/>
        <v>0</v>
      </c>
      <c r="GH553" s="238">
        <f t="shared" si="1297"/>
        <v>0</v>
      </c>
      <c r="GI553" s="238">
        <f t="shared" si="1298"/>
        <v>0</v>
      </c>
      <c r="GJ553" s="238">
        <f t="shared" si="1299"/>
        <v>0</v>
      </c>
      <c r="GK553" s="238">
        <f t="shared" si="1300"/>
        <v>0</v>
      </c>
      <c r="GL553" s="238">
        <f t="shared" si="1301"/>
        <v>0</v>
      </c>
      <c r="GM553" s="238">
        <f t="shared" si="1302"/>
        <v>0</v>
      </c>
      <c r="GN553" s="238">
        <f t="shared" si="1303"/>
        <v>0</v>
      </c>
      <c r="GO553" s="238">
        <f t="shared" si="1304"/>
        <v>0</v>
      </c>
      <c r="GP553" s="238">
        <f t="shared" si="1305"/>
        <v>0</v>
      </c>
      <c r="GQ553" s="238">
        <f t="shared" si="1306"/>
        <v>0</v>
      </c>
      <c r="GR553" s="238">
        <f t="shared" si="1307"/>
        <v>0</v>
      </c>
      <c r="GS553" s="238">
        <f t="shared" si="1308"/>
        <v>0</v>
      </c>
      <c r="GT553" s="238">
        <f t="shared" si="1309"/>
        <v>0</v>
      </c>
      <c r="GU553" s="238">
        <f t="shared" si="1310"/>
        <v>0</v>
      </c>
      <c r="GV553" s="238">
        <f t="shared" si="1311"/>
        <v>0</v>
      </c>
      <c r="GW553" s="238">
        <f t="shared" si="1312"/>
        <v>0</v>
      </c>
      <c r="GX553" s="238">
        <f t="shared" si="1313"/>
        <v>0</v>
      </c>
      <c r="GY553" s="238">
        <f t="shared" si="1314"/>
        <v>0</v>
      </c>
      <c r="GZ553" s="238">
        <f t="shared" si="1315"/>
        <v>0</v>
      </c>
      <c r="HA553" s="238">
        <f t="shared" si="1316"/>
        <v>0</v>
      </c>
      <c r="HB553" s="238">
        <f t="shared" si="1317"/>
        <v>0</v>
      </c>
      <c r="HC553" s="238">
        <f t="shared" si="1318"/>
        <v>0</v>
      </c>
      <c r="HD553" s="238">
        <f t="shared" si="1319"/>
        <v>0</v>
      </c>
      <c r="HE553" s="238">
        <f t="shared" si="1320"/>
        <v>0</v>
      </c>
      <c r="HF553" s="238">
        <f t="shared" si="1321"/>
        <v>0</v>
      </c>
      <c r="HG553" s="238">
        <f t="shared" si="1322"/>
        <v>0</v>
      </c>
      <c r="HH553" s="238">
        <f t="shared" si="1323"/>
        <v>0</v>
      </c>
      <c r="HI553" s="238">
        <f t="shared" si="1324"/>
        <v>0</v>
      </c>
      <c r="HJ553" s="238">
        <f t="shared" si="1325"/>
        <v>0</v>
      </c>
      <c r="HK553" s="238">
        <f t="shared" si="1326"/>
        <v>0</v>
      </c>
      <c r="HL553" s="238">
        <f t="shared" si="1327"/>
        <v>0</v>
      </c>
      <c r="HM553" s="238">
        <f t="shared" si="1328"/>
        <v>0</v>
      </c>
      <c r="HN553" s="238">
        <f t="shared" si="1329"/>
        <v>0</v>
      </c>
      <c r="HO553" s="238">
        <f t="shared" si="1330"/>
        <v>0</v>
      </c>
      <c r="HP553" s="238">
        <f t="shared" si="1331"/>
        <v>0</v>
      </c>
      <c r="HQ553" s="238">
        <f t="shared" si="1332"/>
        <v>0</v>
      </c>
      <c r="HR553" s="238">
        <f t="shared" si="1333"/>
        <v>0</v>
      </c>
      <c r="HS553" s="238">
        <f t="shared" si="1334"/>
        <v>0</v>
      </c>
      <c r="HT553" s="238">
        <f t="shared" si="1335"/>
        <v>0</v>
      </c>
      <c r="HU553" s="238">
        <f t="shared" si="1336"/>
        <v>0</v>
      </c>
      <c r="HV553" s="238">
        <f t="shared" si="1337"/>
        <v>0</v>
      </c>
      <c r="HW553" s="238">
        <f t="shared" si="1338"/>
        <v>0</v>
      </c>
      <c r="HX553" s="238">
        <f t="shared" si="1339"/>
        <v>0</v>
      </c>
      <c r="HY553" s="238">
        <f t="shared" si="1340"/>
        <v>0</v>
      </c>
      <c r="HZ553" s="238">
        <f t="shared" si="1341"/>
        <v>0</v>
      </c>
      <c r="IA553" s="238">
        <f t="shared" si="1342"/>
        <v>0</v>
      </c>
      <c r="IB553" s="238">
        <f t="shared" si="1343"/>
        <v>0</v>
      </c>
      <c r="IC553" s="238">
        <f t="shared" si="1344"/>
        <v>0</v>
      </c>
      <c r="ID553" s="238">
        <f t="shared" si="1345"/>
        <v>0</v>
      </c>
      <c r="IE553" s="238">
        <f t="shared" si="1346"/>
        <v>0</v>
      </c>
      <c r="IF553" s="238">
        <f t="shared" si="1347"/>
        <v>0</v>
      </c>
      <c r="IG553" s="238">
        <f t="shared" si="1348"/>
        <v>0</v>
      </c>
      <c r="IH553" s="238">
        <f t="shared" si="1349"/>
        <v>0</v>
      </c>
      <c r="II553" s="238">
        <f t="shared" si="1350"/>
        <v>0</v>
      </c>
      <c r="IJ553" s="238">
        <f t="shared" si="1351"/>
        <v>0</v>
      </c>
      <c r="IK553" s="238">
        <f t="shared" si="1352"/>
        <v>0</v>
      </c>
      <c r="IL553" s="238">
        <f t="shared" si="1353"/>
        <v>0</v>
      </c>
      <c r="IM553" s="238">
        <f t="shared" si="1354"/>
        <v>0</v>
      </c>
      <c r="IN553" s="238">
        <f t="shared" si="1355"/>
        <v>0</v>
      </c>
      <c r="IO553" s="238">
        <f t="shared" si="1356"/>
        <v>0</v>
      </c>
      <c r="IP553" s="238">
        <f t="shared" si="1357"/>
        <v>0</v>
      </c>
      <c r="IQ553" s="238">
        <f t="shared" si="1358"/>
        <v>0</v>
      </c>
      <c r="IR553" s="238">
        <f t="shared" si="1359"/>
        <v>0</v>
      </c>
      <c r="IS553" s="238">
        <f t="shared" si="1360"/>
        <v>0</v>
      </c>
      <c r="IT553" s="238">
        <f t="shared" si="1361"/>
        <v>0</v>
      </c>
      <c r="IU553" s="238">
        <f t="shared" si="1362"/>
        <v>0</v>
      </c>
      <c r="IV553" s="238">
        <f t="shared" si="1363"/>
        <v>0</v>
      </c>
      <c r="IW553" s="238">
        <f t="shared" si="1364"/>
        <v>0</v>
      </c>
      <c r="IX553" s="238">
        <f t="shared" si="1365"/>
        <v>0</v>
      </c>
      <c r="IY553" s="238">
        <f t="shared" si="1366"/>
        <v>0</v>
      </c>
      <c r="IZ553" s="238">
        <f t="shared" si="1367"/>
        <v>0</v>
      </c>
      <c r="JA553" s="238">
        <f t="shared" si="1368"/>
        <v>0</v>
      </c>
      <c r="JB553" s="238">
        <f t="shared" si="1369"/>
        <v>0</v>
      </c>
    </row>
    <row r="554" spans="2:262">
      <c r="B554" s="248">
        <v>193</v>
      </c>
      <c r="C554" s="247">
        <f t="shared" si="1370"/>
        <v>3.7695312500000029E-3</v>
      </c>
      <c r="D554" s="244">
        <f t="shared" ref="D554:D617" ca="1" si="1371">Vo_set2+E554</f>
        <v>11.944578297414505</v>
      </c>
      <c r="E554" s="243">
        <f ca="1">GQ361</f>
        <v>-5.5421702585494149E-2</v>
      </c>
      <c r="F554" s="242">
        <v>193</v>
      </c>
      <c r="G554" s="238">
        <f t="shared" ref="G554:G616" si="1372">2*IMREAL(K293)*COS(2*PI()*B293*1/Nt_load2)-2*IMAGINARY(K293)*SIN(2*PI()*B293*1/Nt_load2)</f>
        <v>0</v>
      </c>
      <c r="H554" s="238">
        <f t="shared" ref="H554:H616" si="1373">2*IMREAL(K293)*COS(2*PI()*B293*2/Nt_load2)-2*IMAGINARY(K293)*SIN(2*PI()*B293*2/Nt_load2)</f>
        <v>0</v>
      </c>
      <c r="I554" s="238">
        <f t="shared" ref="I554:I616" si="1374">2*IMREAL(K293)*COS(2*PI()*B293*3/Nt_load2)-2*IMAGINARY(K293)*SIN(2*PI()*B293*3/Nt_load2)</f>
        <v>0</v>
      </c>
      <c r="J554" s="238">
        <f t="shared" ref="J554:J616" si="1375">2*IMREAL(K293)*COS(2*PI()*B293*4/Nt_load2)-2*IMAGINARY(K293)*SIN(2*PI()*B293*4/Nt_load2)</f>
        <v>0</v>
      </c>
      <c r="K554" s="238">
        <f t="shared" ref="K554:K616" si="1376">2*IMREAL(K293)*COS(2*PI()*B293*5/Nt_load2)-2*IMAGINARY(K293)*SIN(2*PI()*B293*5/Nt_load2)</f>
        <v>0</v>
      </c>
      <c r="L554" s="238">
        <f t="shared" ref="L554:L616" si="1377">2*IMREAL(K293)*COS(2*PI()*B293*6/Nt_load2)-2*IMAGINARY(K293)*SIN(2*PI()*B293*6/Nt_load2)</f>
        <v>0</v>
      </c>
      <c r="M554" s="238">
        <f t="shared" ref="M554:M616" si="1378">2*IMREAL(K293)*COS(2*PI()*B293*7/Nt_load2)-2*IMAGINARY(K293)*SIN(2*PI()*B293*7/Nt_load2)</f>
        <v>0</v>
      </c>
      <c r="N554" s="238">
        <f t="shared" ref="N554:N616" si="1379">2*IMREAL(K293)*COS(2*PI()*B293*8/Nt_load2)-2*IMAGINARY(K293)*SIN(2*PI()*B293*8/Nt_load2)</f>
        <v>0</v>
      </c>
      <c r="O554" s="238">
        <f t="shared" ref="O554:O616" si="1380">2*IMREAL(K293)*COS(2*PI()*B293*9/Nt_load2)-2*IMAGINARY(K293)*SIN(2*PI()*B293*9/Nt_load2)</f>
        <v>0</v>
      </c>
      <c r="P554" s="238">
        <f t="shared" ref="P554:P616" si="1381">2*IMREAL(K293)*COS(2*PI()*B293*10/Nt_load2)-2*IMAGINARY(K293)*SIN(2*PI()*B293*10/Nt_load2)</f>
        <v>0</v>
      </c>
      <c r="Q554" s="238">
        <f t="shared" ref="Q554:Q616" si="1382">2*IMREAL(K293)*COS(2*PI()*B293*11/Nt_load2)-2*IMAGINARY(K293)*SIN(2*PI()*B293*11/Nt_load2)</f>
        <v>0</v>
      </c>
      <c r="R554" s="238">
        <f t="shared" ref="R554:R616" si="1383">2*IMREAL(K293)*COS(2*PI()*B293*12/Nt_load2)-2*IMAGINARY(K293)*SIN(2*PI()*B293*12/Nt_load2)</f>
        <v>0</v>
      </c>
      <c r="S554" s="238">
        <f t="shared" ref="S554:S616" si="1384">2*IMREAL(K293)*COS(2*PI()*B293*13/Nt_load2)-2*IMAGINARY(K293)*SIN(2*PI()*B293*13/Nt_load2)</f>
        <v>0</v>
      </c>
      <c r="T554" s="238">
        <f t="shared" ref="T554:T616" si="1385">2*IMREAL(K293)*COS(2*PI()*B293*14/Nt_load2)-2*IMAGINARY(K293)*SIN(2*PI()*B293*14/Nt_load2)</f>
        <v>0</v>
      </c>
      <c r="U554" s="239">
        <f t="shared" ref="U554:U616" si="1386">2*IMREAL(K293)*COS(2*PI()*B293*15/Nt_load2)-2*IMAGINARY(K293)*SIN(2*PI()*B293*15/Nt_load2)</f>
        <v>0</v>
      </c>
      <c r="V554" s="238">
        <f t="shared" ref="V554:V616" si="1387">2*IMREAL(K293)*COS(2*PI()*B293*16/Nt_load2)-2*IMAGINARY(K293)*SIN(2*PI()*B293*16/Nt_load2)</f>
        <v>0</v>
      </c>
      <c r="W554" s="238">
        <f t="shared" ref="W554:W616" si="1388">2*IMREAL(K293)*COS(2*PI()*B293*17/Nt_load2)-2*IMAGINARY(K293)*SIN(2*PI()*B293*17/Nt_load2)</f>
        <v>0</v>
      </c>
      <c r="X554" s="238">
        <f t="shared" ref="X554:X616" si="1389">2*IMREAL(K293)*COS(2*PI()*B293*18/Nt_load2)-2*IMAGINARY(K293)*SIN(2*PI()*B293*18/Nt_load2)</f>
        <v>0</v>
      </c>
      <c r="Y554" s="238">
        <f t="shared" ref="Y554:Y616" si="1390">2*IMREAL(K293)*COS(2*PI()*B293*19/Nt_load2)-2*IMAGINARY(K293)*SIN(2*PI()*B293*19/Nt_load2)</f>
        <v>0</v>
      </c>
      <c r="Z554" s="238">
        <f t="shared" ref="Z554:Z616" si="1391">2*IMREAL(K293)*COS(2*PI()*B293*20/Nt_load2)-2*IMAGINARY(K293)*SIN(2*PI()*B293*20/Nt_load2)</f>
        <v>0</v>
      </c>
      <c r="AA554" s="238">
        <f t="shared" ref="AA554:AA616" si="1392">2*IMREAL(K293)*COS(2*PI()*B293*21/Nt_load2)-2*IMAGINARY(K293)*SIN(2*PI()*B293*21/Nt_load2)</f>
        <v>0</v>
      </c>
      <c r="AB554" s="238">
        <f t="shared" ref="AB554:AB616" si="1393">2*IMREAL(K293)*COS(2*PI()*B293*22/Nt_load2)-2*IMAGINARY(K293)*SIN(2*PI()*B293*22/Nt_load2)</f>
        <v>0</v>
      </c>
      <c r="AC554" s="238">
        <f t="shared" ref="AC554:AC616" si="1394">2*IMREAL(K293)*COS(2*PI()*B293*23/Nt_load2)-2*IMAGINARY(K293)*SIN(2*PI()*B293*23/Nt_load2)</f>
        <v>0</v>
      </c>
      <c r="AD554" s="238">
        <f t="shared" ref="AD554:AD616" si="1395">2*IMREAL(K293)*COS(2*PI()*B293*24/Nt_load2)-2*IMAGINARY(K293)*SIN(2*PI()*B293*24/Nt_load2)</f>
        <v>0</v>
      </c>
      <c r="AE554" s="238">
        <f t="shared" ref="AE554:AE616" si="1396">2*IMREAL(K293)*COS(2*PI()*B293*25/Nt_load2)-2*IMAGINARY(K293)*SIN(2*PI()*B293*25/Nt_load2)</f>
        <v>0</v>
      </c>
      <c r="AF554" s="238">
        <f t="shared" ref="AF554:AF616" si="1397">2*IMREAL(K293)*COS(2*PI()*B293*26/Nt_load2)-2*IMAGINARY(K293)*SIN(2*PI()*B293*26/Nt_load2)</f>
        <v>0</v>
      </c>
      <c r="AG554" s="238">
        <f t="shared" ref="AG554:AG616" si="1398">2*IMREAL(K293)*COS(2*PI()*B293*27/Nt_load2)-2*IMAGINARY(K293)*SIN(2*PI()*B293*27/Nt_load2)</f>
        <v>0</v>
      </c>
      <c r="AH554" s="238">
        <f t="shared" ref="AH554:AH616" si="1399">2*IMREAL(K293)*COS(2*PI()*B293*28/Nt_load2)-2*IMAGINARY(K293)*SIN(2*PI()*B293*28/Nt_load2)</f>
        <v>0</v>
      </c>
      <c r="AI554" s="238">
        <f t="shared" ref="AI554:AI616" si="1400">2*IMREAL(K293)*COS(2*PI()*B293*29/Nt_load2)-2*IMAGINARY(K293)*SIN(2*PI()*B293*29/Nt_load2)</f>
        <v>0</v>
      </c>
      <c r="AJ554" s="238">
        <f t="shared" ref="AJ554:AJ616" si="1401">2*IMREAL(K293)*COS(2*PI()*B293*30/Nt_load2)-2*IMAGINARY(K293)*SIN(2*PI()*B293*30/Nt_load2)</f>
        <v>0</v>
      </c>
      <c r="AK554" s="238">
        <f t="shared" ref="AK554:AK616" si="1402">2*IMREAL(K293)*COS(2*PI()*B293*31/Nt_load2)-2*IMAGINARY(K293)*SIN(2*PI()*B293*31/Nt_load2)</f>
        <v>0</v>
      </c>
      <c r="AL554" s="238">
        <f t="shared" ref="AL554:AL616" si="1403">2*IMREAL(K293)*COS(2*PI()*B293*32/Nt_load2)-2*IMAGINARY(K293)*SIN(2*PI()*B293*32/Nt_load2)</f>
        <v>0</v>
      </c>
      <c r="AM554" s="238">
        <f t="shared" ref="AM554:AM616" si="1404">2*IMREAL(K293)*COS(2*PI()*B293*33/Nt_load2)-2*IMAGINARY(K293)*SIN(2*PI()*B293*33/Nt_load2)</f>
        <v>0</v>
      </c>
      <c r="AN554" s="238">
        <f t="shared" ref="AN554:AN616" si="1405">2*IMREAL(K293)*COS(2*PI()*B293*34/Nt_load2)-2*IMAGINARY(K293)*SIN(2*PI()*B293*34/Nt_load2)</f>
        <v>0</v>
      </c>
      <c r="AO554" s="238">
        <f t="shared" ref="AO554:AO616" si="1406">2*IMREAL(K293)*COS(2*PI()*B293*35/Nt_load2)-2*IMAGINARY(K293)*SIN(2*PI()*B293*35/Nt_load2)</f>
        <v>0</v>
      </c>
      <c r="AP554" s="238">
        <f t="shared" ref="AP554:AP616" si="1407">2*IMREAL(K293)*COS(2*PI()*B293*36/Nt_load2)-2*IMAGINARY(K293)*SIN(2*PI()*B293*36/Nt_load2)</f>
        <v>0</v>
      </c>
      <c r="AQ554" s="238">
        <f t="shared" ref="AQ554:AQ616" si="1408">2*IMREAL(K293)*COS(2*PI()*B293*37/Nt_load2)-2*IMAGINARY(K293)*SIN(2*PI()*B293*37/Nt_load2)</f>
        <v>0</v>
      </c>
      <c r="AR554" s="238">
        <f t="shared" ref="AR554:AR616" si="1409">2*IMREAL(K293)*COS(2*PI()*B293*38/Nt_load2)-2*IMAGINARY(K293)*SIN(2*PI()*B293*38/Nt_load2)</f>
        <v>0</v>
      </c>
      <c r="AS554" s="238">
        <f t="shared" ref="AS554:AS616" si="1410">2*IMREAL(K293)*COS(2*PI()*B293*39/Nt_load2)-2*IMAGINARY(K293)*SIN(2*PI()*B293*39/Nt_load2)</f>
        <v>0</v>
      </c>
      <c r="AT554" s="238">
        <f t="shared" ref="AT554:AT616" si="1411">2*IMREAL(K293)*COS(2*PI()*B293*40/Nt_load2)-2*IMAGINARY(K293)*SIN(2*PI()*B293*40/Nt_load2)</f>
        <v>0</v>
      </c>
      <c r="AU554" s="238">
        <f t="shared" ref="AU554:AU616" si="1412">2*IMREAL(K293)*COS(2*PI()*B293*41/Nt_load2)-2*IMAGINARY(K293)*SIN(2*PI()*B293*41/Nt_load2)</f>
        <v>0</v>
      </c>
      <c r="AV554" s="238">
        <f t="shared" ref="AV554:AV616" si="1413">2*IMREAL(K293)*COS(2*PI()*B293*42/Nt_load2)-2*IMAGINARY(K293)*SIN(2*PI()*B293*42/Nt_load2)</f>
        <v>0</v>
      </c>
      <c r="AW554" s="238">
        <f t="shared" ref="AW554:AW616" si="1414">2*IMREAL(K293)*COS(2*PI()*B293*43/Nt_load2)-2*IMAGINARY(K293)*SIN(2*PI()*B293*43/Nt_load2)</f>
        <v>0</v>
      </c>
      <c r="AX554" s="238">
        <f t="shared" ref="AX554:AX616" si="1415">2*IMREAL(K293)*COS(2*PI()*B293*44/Nt_load2)-2*IMAGINARY(K293)*SIN(2*PI()*B293*44/Nt_load2)</f>
        <v>0</v>
      </c>
      <c r="AY554" s="238">
        <f t="shared" ref="AY554:AY616" si="1416">2*IMREAL(K293)*COS(2*PI()*B293*45/Nt_load2)-2*IMAGINARY(K293)*SIN(2*PI()*B293*45/Nt_load2)</f>
        <v>0</v>
      </c>
      <c r="AZ554" s="238">
        <f t="shared" ref="AZ554:AZ616" si="1417">2*IMREAL(K293)*COS(2*PI()*B293*46/Nt_load2)-2*IMAGINARY(K293)*SIN(2*PI()*B293*46/Nt_load2)</f>
        <v>0</v>
      </c>
      <c r="BA554" s="238">
        <f t="shared" ref="BA554:BA616" si="1418">2*IMREAL(K293)*COS(2*PI()*B293*47/Nt_load2)-2*IMAGINARY(K293)*SIN(2*PI()*B293*47/Nt_load2)</f>
        <v>0</v>
      </c>
      <c r="BB554" s="238">
        <f t="shared" ref="BB554:BB616" si="1419">2*IMREAL(K293)*COS(2*PI()*B293*48/Nt_load2)-2*IMAGINARY(K293)*SIN(2*PI()*B293*48/Nt_load2)</f>
        <v>0</v>
      </c>
      <c r="BC554" s="238">
        <f t="shared" ref="BC554:BC616" si="1420">2*IMREAL(K293)*COS(2*PI()*B293*49/Nt_load2)-2*IMAGINARY(K293)*SIN(2*PI()*B293*49/Nt_load2)</f>
        <v>0</v>
      </c>
      <c r="BD554" s="238">
        <f t="shared" ref="BD554:BD616" si="1421">2*IMREAL(K293)*COS(2*PI()*B293*50/Nt_load2)-2*IMAGINARY(K293)*SIN(2*PI()*B293*50/Nt_load2)</f>
        <v>0</v>
      </c>
      <c r="BE554" s="238">
        <f t="shared" ref="BE554:BE616" si="1422">2*IMREAL(K293)*COS(2*PI()*B293*51/Nt_load2)-2*IMAGINARY(K293)*SIN(2*PI()*B293*51/Nt_load2)</f>
        <v>0</v>
      </c>
      <c r="BF554" s="238">
        <f t="shared" ref="BF554:BF616" si="1423">2*IMREAL(K293)*COS(2*PI()*B293*52/Nt_load2)-2*IMAGINARY(K293)*SIN(2*PI()*B293*52/Nt_load2)</f>
        <v>0</v>
      </c>
      <c r="BG554" s="238">
        <f t="shared" ref="BG554:BG616" si="1424">2*IMREAL(K293)*COS(2*PI()*B293*53/Nt_load2)-2*IMAGINARY(K293)*SIN(2*PI()*B293*53/Nt_load2)</f>
        <v>0</v>
      </c>
      <c r="BH554" s="238">
        <f t="shared" ref="BH554:BH616" si="1425">2*IMREAL(K293)*COS(2*PI()*B293*54/Nt_load2)-2*IMAGINARY(K293)*SIN(2*PI()*B293*54/Nt_load2)</f>
        <v>0</v>
      </c>
      <c r="BI554" s="238">
        <f t="shared" ref="BI554:BI616" si="1426">2*IMREAL(K293)*COS(2*PI()*B293*55/Nt_load2)-2*IMAGINARY(K293)*SIN(2*PI()*B293*55/Nt_load2)</f>
        <v>0</v>
      </c>
      <c r="BJ554" s="238">
        <f t="shared" ref="BJ554:BJ616" si="1427">2*IMREAL(K293)*COS(2*PI()*B293*56/Nt_load2)-2*IMAGINARY(K293)*SIN(2*PI()*B293*56/Nt_load2)</f>
        <v>0</v>
      </c>
      <c r="BK554" s="238">
        <f t="shared" ref="BK554:BK616" si="1428">2*IMREAL(K293)*COS(2*PI()*B293*57/Nt_load2)-2*IMAGINARY(K293)*SIN(2*PI()*B293*57/Nt_load2)</f>
        <v>0</v>
      </c>
      <c r="BL554" s="238">
        <f t="shared" ref="BL554:BL616" si="1429">2*IMREAL(K293)*COS(2*PI()*B293*58/Nt_load2)-2*IMAGINARY(K293)*SIN(2*PI()*B293*58/Nt_load2)</f>
        <v>0</v>
      </c>
      <c r="BM554" s="238">
        <f t="shared" ref="BM554:BM616" si="1430">2*IMREAL(K293)*COS(2*PI()*B293*59/Nt_load2)-2*IMAGINARY(K293)*SIN(2*PI()*B293*59/Nt_load2)</f>
        <v>0</v>
      </c>
      <c r="BN554" s="238">
        <f t="shared" ref="BN554:BN616" si="1431">2*IMREAL(K293)*COS(2*PI()*B293*60/Nt_load2)-2*IMAGINARY(K293)*SIN(2*PI()*B293*60/Nt_load2)</f>
        <v>0</v>
      </c>
      <c r="BO554" s="238">
        <f t="shared" ref="BO554:BO616" si="1432">2*IMREAL(K293)*COS(2*PI()*B293*61/Nt_load2)-2*IMAGINARY(K293)*SIN(2*PI()*B293*61/Nt_load2)</f>
        <v>0</v>
      </c>
      <c r="BP554" s="238">
        <f t="shared" ref="BP554:BP616" si="1433">2*IMREAL(K293)*COS(2*PI()*B293*62/Nt_load2)-2*IMAGINARY(K293)*SIN(2*PI()*B293*62/Nt_load2)</f>
        <v>0</v>
      </c>
      <c r="BQ554" s="238">
        <f t="shared" ref="BQ554:BQ616" si="1434">2*IMREAL(K293)*COS(2*PI()*B293*63/Nt_load2)-2*IMAGINARY(K293)*SIN(2*PI()*B293*63/Nt_load2)</f>
        <v>0</v>
      </c>
      <c r="BR554" s="238">
        <f t="shared" ref="BR554:BR616" si="1435">2*IMREAL(K293)*COS(2*PI()*B293*64/Nt_load2)-2*IMAGINARY(K293)*SIN(2*PI()*B293*64/Nt_load2)</f>
        <v>0</v>
      </c>
      <c r="BS554" s="238">
        <f t="shared" ref="BS554:BS616" si="1436">2*IMREAL(K293)*COS(2*PI()*B293*65/Nt_load2)-2*IMAGINARY(K293)*SIN(2*PI()*B293*65/Nt_load2)</f>
        <v>0</v>
      </c>
      <c r="BT554" s="238">
        <f t="shared" ref="BT554:BT616" si="1437">2*IMREAL(K293)*COS(2*PI()*B293*66/Nt_load2)-2*IMAGINARY(K293)*SIN(2*PI()*B293*66/Nt_load2)</f>
        <v>0</v>
      </c>
      <c r="BU554" s="238">
        <f t="shared" ref="BU554:BU616" si="1438">2*IMREAL(K293)*COS(2*PI()*B293*67/Nt_load2)-2*IMAGINARY(K293)*SIN(2*PI()*B293*67/Nt_load2)</f>
        <v>0</v>
      </c>
      <c r="BV554" s="238">
        <f t="shared" ref="BV554:BV616" si="1439">2*IMREAL(K293)*COS(2*PI()*B293*68/Nt_load2)-2*IMAGINARY(K293)*SIN(2*PI()*B293*68/Nt_load2)</f>
        <v>0</v>
      </c>
      <c r="BW554" s="238">
        <f t="shared" ref="BW554:BW616" si="1440">2*IMREAL(K293)*COS(2*PI()*B293*69/Nt_load2)-2*IMAGINARY(K293)*SIN(2*PI()*B293*69/Nt_load2)</f>
        <v>0</v>
      </c>
      <c r="BX554" s="238">
        <f t="shared" ref="BX554:BX616" si="1441">2*IMREAL(K293)*COS(2*PI()*B293*70/Nt_load2)-2*IMAGINARY(K293)*SIN(2*PI()*B293*70/Nt_load2)</f>
        <v>0</v>
      </c>
      <c r="BY554" s="238">
        <f t="shared" ref="BY554:BY616" si="1442">2*IMREAL(K293)*COS(2*PI()*B293*71/Nt_load2)-2*IMAGINARY(K293)*SIN(2*PI()*B293*71/Nt_load2)</f>
        <v>0</v>
      </c>
      <c r="BZ554" s="238">
        <f t="shared" ref="BZ554:BZ616" si="1443">2*IMREAL(K293)*COS(2*PI()*B293*72/Nt_load2)-2*IMAGINARY(K293)*SIN(2*PI()*B293*72/Nt_load2)</f>
        <v>0</v>
      </c>
      <c r="CA554" s="238">
        <f t="shared" ref="CA554:CA616" si="1444">2*IMREAL(K293)*COS(2*PI()*B293*73/Nt_load2)-2*IMAGINARY(K293)*SIN(2*PI()*B293*73/Nt_load2)</f>
        <v>0</v>
      </c>
      <c r="CB554" s="238">
        <f t="shared" ref="CB554:CB616" si="1445">2*IMREAL(K293)*COS(2*PI()*B293*74/Nt_load2)-2*IMAGINARY(K293)*SIN(2*PI()*B293*74/Nt_load2)</f>
        <v>0</v>
      </c>
      <c r="CC554" s="238">
        <f t="shared" ref="CC554:CC616" si="1446">2*IMREAL(K293)*COS(2*PI()*B293*75/Nt_load2)-2*IMAGINARY(K293)*SIN(2*PI()*B293*75/Nt_load2)</f>
        <v>0</v>
      </c>
      <c r="CD554" s="238">
        <f t="shared" ref="CD554:CD616" si="1447">2*IMREAL(K293)*COS(2*PI()*B293*76/Nt_load2)-2*IMAGINARY(K293)*SIN(2*PI()*B293*76/Nt_load2)</f>
        <v>0</v>
      </c>
      <c r="CE554" s="238">
        <f t="shared" ref="CE554:CE616" si="1448">2*IMREAL(K293)*COS(2*PI()*B293*77/Nt_load2)-2*IMAGINARY(K293)*SIN(2*PI()*B293*77/Nt_load2)</f>
        <v>0</v>
      </c>
      <c r="CF554" s="238">
        <f t="shared" ref="CF554:CF616" si="1449">2*IMREAL(K293)*COS(2*PI()*B293*78/Nt_load2)-2*IMAGINARY(K293)*SIN(2*PI()*B293*78/Nt_load2)</f>
        <v>0</v>
      </c>
      <c r="CG554" s="238">
        <f t="shared" ref="CG554:CG616" si="1450">2*IMREAL(K293)*COS(2*PI()*B293*79/Nt_load2)-2*IMAGINARY(K293)*SIN(2*PI()*B293*79/Nt_load2)</f>
        <v>0</v>
      </c>
      <c r="CH554" s="238">
        <f t="shared" ref="CH554:CH616" si="1451">2*IMREAL(K293)*COS(2*PI()*B293*80/Nt_load2)-2*IMAGINARY(K293)*SIN(2*PI()*B293*80/Nt_load2)</f>
        <v>0</v>
      </c>
      <c r="CI554" s="238">
        <f t="shared" ref="CI554:CI616" si="1452">2*IMREAL(K293)*COS(2*PI()*B293*81/Nt_load2)-2*IMAGINARY(K293)*SIN(2*PI()*B293*81/Nt_load2)</f>
        <v>0</v>
      </c>
      <c r="CJ554" s="238">
        <f t="shared" ref="CJ554:CJ616" si="1453">2*IMREAL(K293)*COS(2*PI()*B293*82/Nt_load2)-2*IMAGINARY(K293)*SIN(2*PI()*B293*82/Nt_load2)</f>
        <v>0</v>
      </c>
      <c r="CK554" s="238">
        <f t="shared" ref="CK554:CK616" si="1454">2*IMREAL(K293)*COS(2*PI()*B293*83/Nt_load2)-2*IMAGINARY(K293)*SIN(2*PI()*B293*83/Nt_load2)</f>
        <v>0</v>
      </c>
      <c r="CL554" s="238">
        <f t="shared" ref="CL554:CL616" si="1455">2*IMREAL(K293)*COS(2*PI()*B293*84/Nt_load2)-2*IMAGINARY(K293)*SIN(2*PI()*B293*84/Nt_load2)</f>
        <v>0</v>
      </c>
      <c r="CM554" s="238">
        <f t="shared" ref="CM554:CM616" si="1456">2*IMREAL(K293)*COS(2*PI()*B293*85/Nt_load2)-2*IMAGINARY(K293)*SIN(2*PI()*B293*85/Nt_load2)</f>
        <v>0</v>
      </c>
      <c r="CN554" s="238">
        <f t="shared" ref="CN554:CN616" si="1457">2*IMREAL(K293)*COS(2*PI()*B293*86/Nt_load2)-2*IMAGINARY(K293)*SIN(2*PI()*B293*86/Nt_load2)</f>
        <v>0</v>
      </c>
      <c r="CO554" s="238">
        <f t="shared" ref="CO554:CO616" si="1458">2*IMREAL(K293)*COS(2*PI()*B293*87/Nt_load2)-2*IMAGINARY(K293)*SIN(2*PI()*B293*87/Nt_load2)</f>
        <v>0</v>
      </c>
      <c r="CP554" s="238">
        <f t="shared" ref="CP554:CP616" si="1459">2*IMREAL(K293)*COS(2*PI()*B293*88/Nt_load2)-2*IMAGINARY(K293)*SIN(2*PI()*B293*88/Nt_load2)</f>
        <v>0</v>
      </c>
      <c r="CQ554" s="238">
        <f t="shared" ref="CQ554:CQ616" si="1460">2*IMREAL(K293)*COS(2*PI()*B293*89/Nt_load2)-2*IMAGINARY(K293)*SIN(2*PI()*B293*89/Nt_load2)</f>
        <v>0</v>
      </c>
      <c r="CR554" s="238">
        <f t="shared" ref="CR554:CR616" si="1461">2*IMREAL(K293)*COS(2*PI()*B293*90/Nt_load2)-2*IMAGINARY(K293)*SIN(2*PI()*B293*90/Nt_load2)</f>
        <v>0</v>
      </c>
      <c r="CS554" s="238">
        <f t="shared" ref="CS554:CS616" si="1462">2*IMREAL(K293)*COS(2*PI()*B293*91/Nt_load2)-2*IMAGINARY(K293)*SIN(2*PI()*B293*91/Nt_load2)</f>
        <v>0</v>
      </c>
      <c r="CT554" s="238">
        <f t="shared" ref="CT554:CT616" si="1463">2*IMREAL(K293)*COS(2*PI()*B293*92/Nt_load2)-2*IMAGINARY(K293)*SIN(2*PI()*B293*92/Nt_load2)</f>
        <v>0</v>
      </c>
      <c r="CU554" s="238">
        <f t="shared" ref="CU554:CU616" si="1464">2*IMREAL(K293)*COS(2*PI()*B293*93/Nt_load2)-2*IMAGINARY(K293)*SIN(2*PI()*B293*93/Nt_load2)</f>
        <v>0</v>
      </c>
      <c r="CV554" s="238">
        <f t="shared" ref="CV554:CV616" si="1465">2*IMREAL(K293)*COS(2*PI()*B293*94/Nt_load2)-2*IMAGINARY(K293)*SIN(2*PI()*B293*94/Nt_load2)</f>
        <v>0</v>
      </c>
      <c r="CW554" s="238">
        <f t="shared" ref="CW554:CW616" si="1466">2*IMREAL(K293)*COS(2*PI()*B293*95/Nt_load2)-2*IMAGINARY(K293)*SIN(2*PI()*B293*95/Nt_load2)</f>
        <v>0</v>
      </c>
      <c r="CX554" s="238">
        <f t="shared" ref="CX554:CX616" si="1467">2*IMREAL(K293)*COS(2*PI()*B293*96/Nt_load2)-2*IMAGINARY(K293)*SIN(2*PI()*B293*96/Nt_load2)</f>
        <v>0</v>
      </c>
      <c r="CY554" s="238">
        <f t="shared" ref="CY554:CY616" si="1468">2*IMREAL(K293)*COS(2*PI()*B293*97/Nt_load2)-2*IMAGINARY(K293)*SIN(2*PI()*B293*97/Nt_load2)</f>
        <v>0</v>
      </c>
      <c r="CZ554" s="238">
        <f t="shared" ref="CZ554:CZ616" si="1469">2*IMREAL(K293)*COS(2*PI()*B293*98/Nt_load2)-2*IMAGINARY(K293)*SIN(2*PI()*B293*98/Nt_load2)</f>
        <v>0</v>
      </c>
      <c r="DA554" s="238">
        <f t="shared" ref="DA554:DA616" si="1470">2*IMREAL(K293)*COS(2*PI()*B293*99/Nt_load2)-2*IMAGINARY(K293)*SIN(2*PI()*B293*99/Nt_load2)</f>
        <v>0</v>
      </c>
      <c r="DB554" s="238">
        <f t="shared" ref="DB554:DB616" si="1471">2*IMREAL(K293)*COS(2*PI()*B293*100/Nt_load2)-2*IMAGINARY(K293)*SIN(2*PI()*B293*100/Nt_load2)</f>
        <v>0</v>
      </c>
      <c r="DC554" s="238">
        <f t="shared" ref="DC554:DC616" si="1472">2*IMREAL(K293)*COS(2*PI()*B293*101/Nt_load2)-2*IMAGINARY(K293)*SIN(2*PI()*B293*101/Nt_load2)</f>
        <v>0</v>
      </c>
      <c r="DD554" s="238">
        <f t="shared" ref="DD554:DD616" si="1473">2*IMREAL(K293)*COS(2*PI()*B293*102/Nt_load2)-2*IMAGINARY(K293)*SIN(2*PI()*B293*102/Nt_load2)</f>
        <v>0</v>
      </c>
      <c r="DE554" s="238">
        <f t="shared" ref="DE554:DE616" si="1474">2*IMREAL(K293)*COS(2*PI()*B293*103/Nt_load2)-2*IMAGINARY(K293)*SIN(2*PI()*B293*103/Nt_load2)</f>
        <v>0</v>
      </c>
      <c r="DF554" s="238">
        <f t="shared" ref="DF554:DF616" si="1475">2*IMREAL(K293)*COS(2*PI()*B293*104/Nt_load2)-2*IMAGINARY(K293)*SIN(2*PI()*B293*104/Nt_load2)</f>
        <v>0</v>
      </c>
      <c r="DG554" s="238">
        <f t="shared" ref="DG554:DG616" si="1476">2*IMREAL(K293)*COS(2*PI()*B293*105/Nt_load2)-2*IMAGINARY(K293)*SIN(2*PI()*B293*105/Nt_load2)</f>
        <v>0</v>
      </c>
      <c r="DH554" s="238">
        <f t="shared" ref="DH554:DH616" si="1477">2*IMREAL(K293)*COS(2*PI()*B293*106/Nt_load2)-2*IMAGINARY(K293)*SIN(2*PI()*B293*106/Nt_load2)</f>
        <v>0</v>
      </c>
      <c r="DI554" s="238">
        <f t="shared" ref="DI554:DI616" si="1478">2*IMREAL(K293)*COS(2*PI()*B293*107/Nt_load2)-2*IMAGINARY(K293)*SIN(2*PI()*B293*107/Nt_load2)</f>
        <v>0</v>
      </c>
      <c r="DJ554" s="238">
        <f t="shared" ref="DJ554:DJ616" si="1479">2*IMREAL(K293)*COS(2*PI()*B293*108/Nt_load2)-2*IMAGINARY(K293)*SIN(2*PI()*B293*108/Nt_load2)</f>
        <v>0</v>
      </c>
      <c r="DK554" s="238">
        <f t="shared" ref="DK554:DK616" si="1480">2*IMREAL(K293)*COS(2*PI()*B293*109/Nt_load2)-2*IMAGINARY(K293)*SIN(2*PI()*B293*109/Nt_load2)</f>
        <v>0</v>
      </c>
      <c r="DL554" s="238">
        <f t="shared" ref="DL554:DL616" si="1481">2*IMREAL(K293)*COS(2*PI()*B293*110/Nt_load2)-2*IMAGINARY(K293)*SIN(2*PI()*B293*110/Nt_load2)</f>
        <v>0</v>
      </c>
      <c r="DM554" s="238">
        <f t="shared" ref="DM554:DM616" si="1482">2*IMREAL(K293)*COS(2*PI()*B293*111/Nt_load2)-2*IMAGINARY(K293)*SIN(2*PI()*B293*111/Nt_load2)</f>
        <v>0</v>
      </c>
      <c r="DN554" s="238">
        <f t="shared" ref="DN554:DN616" si="1483">2*IMREAL(K293)*COS(2*PI()*B293*112/Nt_load2)-2*IMAGINARY(K293)*SIN(2*PI()*B293*112/Nt_load2)</f>
        <v>0</v>
      </c>
      <c r="DO554" s="238">
        <f t="shared" ref="DO554:DO616" si="1484">2*IMREAL(K293)*COS(2*PI()*B293*113/Nt_load2)-2*IMAGINARY(K293)*SIN(2*PI()*B293*113/Nt_load2)</f>
        <v>0</v>
      </c>
      <c r="DP554" s="238">
        <f t="shared" ref="DP554:DP616" si="1485">2*IMREAL(K293)*COS(2*PI()*B293*114/Nt_load2)-2*IMAGINARY(K293)*SIN(2*PI()*B293*114/Nt_load2)</f>
        <v>0</v>
      </c>
      <c r="DQ554" s="238">
        <f t="shared" ref="DQ554:DQ616" si="1486">2*IMREAL(K293)*COS(2*PI()*B293*115/Nt_load2)-2*IMAGINARY(K293)*SIN(2*PI()*B293*115/Nt_load2)</f>
        <v>0</v>
      </c>
      <c r="DR554" s="238">
        <f t="shared" ref="DR554:DR616" si="1487">2*IMREAL(K293)*COS(2*PI()*B293*116/Nt_load2)-2*IMAGINARY(K293)*SIN(2*PI()*B293*116/Nt_load2)</f>
        <v>0</v>
      </c>
      <c r="DS554" s="238">
        <f t="shared" ref="DS554:DS616" si="1488">2*IMREAL(K293)*COS(2*PI()*B293*117/Nt_load2)-2*IMAGINARY(K293)*SIN(2*PI()*B293*117/Nt_load2)</f>
        <v>0</v>
      </c>
      <c r="DT554" s="238">
        <f t="shared" ref="DT554:DT616" si="1489">2*IMREAL(K293)*COS(2*PI()*B293*118/Nt_load2)-2*IMAGINARY(K293)*SIN(2*PI()*B293*118/Nt_load2)</f>
        <v>0</v>
      </c>
      <c r="DU554" s="238">
        <f t="shared" ref="DU554:DU616" si="1490">2*IMREAL(K293)*COS(2*PI()*B293*119/Nt_load2)-2*IMAGINARY(K293)*SIN(2*PI()*B293*119/Nt_load2)</f>
        <v>0</v>
      </c>
      <c r="DV554" s="238">
        <f t="shared" ref="DV554:DV616" si="1491">2*IMREAL(K293)*COS(2*PI()*B293*120/Nt_load2)-2*IMAGINARY(K293)*SIN(2*PI()*B293*120/Nt_load2)</f>
        <v>0</v>
      </c>
      <c r="DW554" s="238">
        <f t="shared" ref="DW554:DW616" si="1492">2*IMREAL(K293)*COS(2*PI()*B293*121/Nt_load2)-2*IMAGINARY(K293)*SIN(2*PI()*B293*121/Nt_load2)</f>
        <v>0</v>
      </c>
      <c r="DX554" s="238">
        <f t="shared" ref="DX554:DX616" si="1493">2*IMREAL(K293)*COS(2*PI()*B293*122/Nt_load2)-2*IMAGINARY(K293)*SIN(2*PI()*B293*122/Nt_load2)</f>
        <v>0</v>
      </c>
      <c r="DY554" s="238">
        <f t="shared" ref="DY554:DY616" si="1494">2*IMREAL(K293)*COS(2*PI()*B293*123/Nt_load2)-2*IMAGINARY(K293)*SIN(2*PI()*B293*123/Nt_load2)</f>
        <v>0</v>
      </c>
      <c r="DZ554" s="238">
        <f t="shared" ref="DZ554:DZ616" si="1495">2*IMREAL(K293)*COS(2*PI()*B293*124/Nt_load2)-2*IMAGINARY(K293)*SIN(2*PI()*B293*124/Nt_load2)</f>
        <v>0</v>
      </c>
      <c r="EA554" s="238">
        <f t="shared" ref="EA554:EA616" si="1496">2*IMREAL(K293)*COS(2*PI()*B293*125/Nt_load2)-2*IMAGINARY(K293)*SIN(2*PI()*B293*125/Nt_load2)</f>
        <v>0</v>
      </c>
      <c r="EB554" s="238">
        <f t="shared" ref="EB554:EB616" si="1497">2*IMREAL(K293)*COS(2*PI()*B293*126/Nt_load2)-2*IMAGINARY(K293)*SIN(2*PI()*B293*126/Nt_load2)</f>
        <v>0</v>
      </c>
      <c r="EC554" s="238">
        <f t="shared" ref="EC554:EC616" si="1498">2*IMREAL(K293)*COS(2*PI()*B293*127/Nt_load2)-2*IMAGINARY(K293)*SIN(2*PI()*B293*127/Nt_load2)</f>
        <v>0</v>
      </c>
      <c r="ED554" s="238">
        <f t="shared" ref="ED554:ED616" si="1499">2*IMREAL(K293)*COS(2*PI()*B293*128/Nt_load2)-2*IMAGINARY(K293)*SIN(2*PI()*B293*128/Nt_load2)</f>
        <v>0</v>
      </c>
      <c r="EE554" s="238">
        <f t="shared" ref="EE554:EE616" si="1500">2*IMREAL(K293)*COS(2*PI()*B293*129/Nt_load2)-2*IMAGINARY(K293)*SIN(2*PI()*B293*129/Nt_load2)</f>
        <v>0</v>
      </c>
      <c r="EF554" s="238">
        <f t="shared" ref="EF554:EF616" si="1501">2*IMREAL(K293)*COS(2*PI()*B293*130/Nt_load2)-2*IMAGINARY(K293)*SIN(2*PI()*B293*130/Nt_load2)</f>
        <v>0</v>
      </c>
      <c r="EG554" s="238">
        <f t="shared" ref="EG554:EG616" si="1502">2*IMREAL(K293)*COS(2*PI()*B293*131/Nt_load2)-2*IMAGINARY(K293)*SIN(2*PI()*B293*131/Nt_load2)</f>
        <v>0</v>
      </c>
      <c r="EH554" s="238">
        <f t="shared" ref="EH554:EH616" si="1503">2*IMREAL(K293)*COS(2*PI()*B293*132/Nt_load2)-2*IMAGINARY(K293)*SIN(2*PI()*B293*132/Nt_load2)</f>
        <v>0</v>
      </c>
      <c r="EI554" s="238">
        <f t="shared" ref="EI554:EI616" si="1504">2*IMREAL(K293)*COS(2*PI()*B293*133/Nt_load2)-2*IMAGINARY(K293)*SIN(2*PI()*B293*133/Nt_load2)</f>
        <v>0</v>
      </c>
      <c r="EJ554" s="238">
        <f t="shared" ref="EJ554:EJ616" si="1505">2*IMREAL(K293)*COS(2*PI()*B293*134/Nt_load2)-2*IMAGINARY(K293)*SIN(2*PI()*B293*134/Nt_load2)</f>
        <v>0</v>
      </c>
      <c r="EK554" s="238">
        <f t="shared" ref="EK554:EK616" si="1506">2*IMREAL(K293)*COS(2*PI()*B293*135/Nt_load2)-2*IMAGINARY(K293)*SIN(2*PI()*B293*135/Nt_load2)</f>
        <v>0</v>
      </c>
      <c r="EL554" s="238">
        <f t="shared" ref="EL554:EL616" si="1507">2*IMREAL(K293)*COS(2*PI()*B293*136/Nt_load2)-2*IMAGINARY(K293)*SIN(2*PI()*B293*136/Nt_load2)</f>
        <v>0</v>
      </c>
      <c r="EM554" s="238">
        <f t="shared" ref="EM554:EM616" si="1508">2*IMREAL(K293)*COS(2*PI()*B293*137/Nt_load2)-2*IMAGINARY(K293)*SIN(2*PI()*B293*137/Nt_load2)</f>
        <v>0</v>
      </c>
      <c r="EN554" s="238">
        <f t="shared" ref="EN554:EN616" si="1509">2*IMREAL(K293)*COS(2*PI()*B293*138/Nt_load2)-2*IMAGINARY(K293)*SIN(2*PI()*B293*138/Nt_load2)</f>
        <v>0</v>
      </c>
      <c r="EO554" s="238">
        <f t="shared" ref="EO554:EO616" si="1510">2*IMREAL(K293)*COS(2*PI()*B293*139/Nt_load2)-2*IMAGINARY(K293)*SIN(2*PI()*B293*139/Nt_load2)</f>
        <v>0</v>
      </c>
      <c r="EP554" s="238">
        <f t="shared" ref="EP554:EP616" si="1511">2*IMREAL(K293)*COS(2*PI()*B293*140/Nt_load2)-2*IMAGINARY(K293)*SIN(2*PI()*B293*140/Nt_load2)</f>
        <v>0</v>
      </c>
      <c r="EQ554" s="238">
        <f t="shared" ref="EQ554:EQ616" si="1512">2*IMREAL(K293)*COS(2*PI()*B293*141/Nt_load2)-2*IMAGINARY(K293)*SIN(2*PI()*B293*141/Nt_load2)</f>
        <v>0</v>
      </c>
      <c r="ER554" s="238">
        <f t="shared" ref="ER554:ER616" si="1513">2*IMREAL(K293)*COS(2*PI()*B293*142/Nt_load2)-2*IMAGINARY(K293)*SIN(2*PI()*B293*142/Nt_load2)</f>
        <v>0</v>
      </c>
      <c r="ES554" s="238">
        <f t="shared" ref="ES554:ES616" si="1514">2*IMREAL(K293)*COS(2*PI()*B293*143/Nt_load2)-2*IMAGINARY(K293)*SIN(2*PI()*B293*143/Nt_load2)</f>
        <v>0</v>
      </c>
      <c r="ET554" s="238">
        <f t="shared" ref="ET554:ET616" si="1515">2*IMREAL(K293)*COS(2*PI()*B293*144/Nt_load2)-2*IMAGINARY(K293)*SIN(2*PI()*B293*144/Nt_load2)</f>
        <v>0</v>
      </c>
      <c r="EU554" s="238">
        <f t="shared" ref="EU554:EU616" si="1516">2*IMREAL(K293)*COS(2*PI()*B293*145/Nt_load2)-2*IMAGINARY(K293)*SIN(2*PI()*B293*145/Nt_load2)</f>
        <v>0</v>
      </c>
      <c r="EV554" s="238">
        <f t="shared" ref="EV554:EV616" si="1517">2*IMREAL(K293)*COS(2*PI()*B293*146/Nt_load2)-2*IMAGINARY(K293)*SIN(2*PI()*B293*146/Nt_load2)</f>
        <v>0</v>
      </c>
      <c r="EW554" s="238">
        <f t="shared" ref="EW554:EW616" si="1518">2*IMREAL(K293)*COS(2*PI()*B293*147/Nt_load2)-2*IMAGINARY(K293)*SIN(2*PI()*B293*147/Nt_load2)</f>
        <v>0</v>
      </c>
      <c r="EX554" s="238">
        <f t="shared" ref="EX554:EX616" si="1519">2*IMREAL(K293)*COS(2*PI()*B293*148/Nt_load2)-2*IMAGINARY(K293)*SIN(2*PI()*B293*148/Nt_load2)</f>
        <v>0</v>
      </c>
      <c r="EY554" s="238">
        <f t="shared" ref="EY554:EY616" si="1520">2*IMREAL(K293)*COS(2*PI()*B293*149/Nt_load2)-2*IMAGINARY(K293)*SIN(2*PI()*B293*149/Nt_load2)</f>
        <v>0</v>
      </c>
      <c r="EZ554" s="238">
        <f t="shared" ref="EZ554:EZ616" si="1521">2*IMREAL(K293)*COS(2*PI()*B293*150/Nt_load2)-2*IMAGINARY(K293)*SIN(2*PI()*B293*150/Nt_load2)</f>
        <v>0</v>
      </c>
      <c r="FA554" s="238">
        <f t="shared" ref="FA554:FA616" si="1522">2*IMREAL(K293)*COS(2*PI()*B293*151/Nt_load2)-2*IMAGINARY(K293)*SIN(2*PI()*B293*151/Nt_load2)</f>
        <v>0</v>
      </c>
      <c r="FB554" s="238">
        <f t="shared" ref="FB554:FB616" si="1523">2*IMREAL(K293)*COS(2*PI()*B293*152/Nt_load2)-2*IMAGINARY(K293)*SIN(2*PI()*B293*152/Nt_load2)</f>
        <v>0</v>
      </c>
      <c r="FC554" s="238">
        <f t="shared" ref="FC554:FC616" si="1524">2*IMREAL(K293)*COS(2*PI()*B293*153/Nt_load2)-2*IMAGINARY(K293)*SIN(2*PI()*B293*153/Nt_load2)</f>
        <v>0</v>
      </c>
      <c r="FD554" s="238">
        <f t="shared" ref="FD554:FD616" si="1525">2*IMREAL(K293)*COS(2*PI()*B293*154/Nt_load2)-2*IMAGINARY(K293)*SIN(2*PI()*B293*154/Nt_load2)</f>
        <v>0</v>
      </c>
      <c r="FE554" s="238">
        <f t="shared" ref="FE554:FE616" si="1526">2*IMREAL(K293)*COS(2*PI()*B293*155/Nt_load2)-2*IMAGINARY(K293)*SIN(2*PI()*B293*155/Nt_load2)</f>
        <v>0</v>
      </c>
      <c r="FF554" s="238">
        <f t="shared" ref="FF554:FF616" si="1527">2*IMREAL(K293)*COS(2*PI()*B293*156/Nt_load2)-2*IMAGINARY(K293)*SIN(2*PI()*B293*156/Nt_load2)</f>
        <v>0</v>
      </c>
      <c r="FG554" s="238">
        <f t="shared" ref="FG554:FG616" si="1528">2*IMREAL(K293)*COS(2*PI()*B293*157/Nt_load2)-2*IMAGINARY(K293)*SIN(2*PI()*B293*157/Nt_load2)</f>
        <v>0</v>
      </c>
      <c r="FH554" s="238">
        <f t="shared" ref="FH554:FH616" si="1529">2*IMREAL(K293)*COS(2*PI()*B293*158/Nt_load2)-2*IMAGINARY(K293)*SIN(2*PI()*B293*158/Nt_load2)</f>
        <v>0</v>
      </c>
      <c r="FI554" s="238">
        <f t="shared" ref="FI554:FI616" si="1530">2*IMREAL(K293)*COS(2*PI()*B293*159/Nt_load2)-2*IMAGINARY(K293)*SIN(2*PI()*B293*159/Nt_load2)</f>
        <v>0</v>
      </c>
      <c r="FJ554" s="238">
        <f t="shared" ref="FJ554:FJ616" si="1531">2*IMREAL(K293)*COS(2*PI()*B293*160/Nt_load2)-2*IMAGINARY(K293)*SIN(2*PI()*B293*160/Nt_load2)</f>
        <v>0</v>
      </c>
      <c r="FK554" s="238">
        <f t="shared" ref="FK554:FK616" si="1532">2*IMREAL(K293)*COS(2*PI()*B293*161/Nt_load2)-2*IMAGINARY(K293)*SIN(2*PI()*B293*161/Nt_load2)</f>
        <v>0</v>
      </c>
      <c r="FL554" s="238">
        <f t="shared" ref="FL554:FL616" si="1533">2*IMREAL(K293)*COS(2*PI()*B293*162/Nt_load2)-2*IMAGINARY(K293)*SIN(2*PI()*B293*162/Nt_load2)</f>
        <v>0</v>
      </c>
      <c r="FM554" s="238">
        <f t="shared" ref="FM554:FM616" si="1534">2*IMREAL(K293)*COS(2*PI()*B293*163/Nt_load2)-2*IMAGINARY(K293)*SIN(2*PI()*B293*163/Nt_load2)</f>
        <v>0</v>
      </c>
      <c r="FN554" s="238">
        <f t="shared" ref="FN554:FN616" si="1535">2*IMREAL(K293)*COS(2*PI()*B293*164/Nt_load2)-2*IMAGINARY(K293)*SIN(2*PI()*B293*164/Nt_load2)</f>
        <v>0</v>
      </c>
      <c r="FO554" s="238">
        <f t="shared" ref="FO554:FO616" si="1536">2*IMREAL(K293)*COS(2*PI()*B293*165/Nt_load2)-2*IMAGINARY(K293)*SIN(2*PI()*B293*165/Nt_load2)</f>
        <v>0</v>
      </c>
      <c r="FP554" s="238">
        <f t="shared" ref="FP554:FP616" si="1537">2*IMREAL(K293)*COS(2*PI()*B293*166/Nt_load2)-2*IMAGINARY(K293)*SIN(2*PI()*B293*166/Nt_load2)</f>
        <v>0</v>
      </c>
      <c r="FQ554" s="238">
        <f t="shared" ref="FQ554:FQ616" si="1538">2*IMREAL(K293)*COS(2*PI()*B293*167/Nt_load2)-2*IMAGINARY(K293)*SIN(2*PI()*B293*167/Nt_load2)</f>
        <v>0</v>
      </c>
      <c r="FR554" s="238">
        <f t="shared" ref="FR554:FR616" si="1539">2*IMREAL(K293)*COS(2*PI()*B293*168/Nt_load2)-2*IMAGINARY(K293)*SIN(2*PI()*B293*168/Nt_load2)</f>
        <v>0</v>
      </c>
      <c r="FS554" s="238">
        <f t="shared" ref="FS554:FS616" si="1540">2*IMREAL(K293)*COS(2*PI()*B293*169/Nt_load2)-2*IMAGINARY(K293)*SIN(2*PI()*B293*169/Nt_load2)</f>
        <v>0</v>
      </c>
      <c r="FT554" s="238">
        <f t="shared" ref="FT554:FT616" si="1541">2*IMREAL(K293)*COS(2*PI()*B293*170/Nt_load2)-2*IMAGINARY(K293)*SIN(2*PI()*B293*170/Nt_load2)</f>
        <v>0</v>
      </c>
      <c r="FU554" s="238">
        <f t="shared" ref="FU554:FU616" si="1542">2*IMREAL(K293)*COS(2*PI()*B293*171/Nt_load2)-2*IMAGINARY(K293)*SIN(2*PI()*B293*171/Nt_load2)</f>
        <v>0</v>
      </c>
      <c r="FV554" s="238">
        <f t="shared" ref="FV554:FV616" si="1543">2*IMREAL(K293)*COS(2*PI()*B293*172/Nt_load2)-2*IMAGINARY(K293)*SIN(2*PI()*B293*172/Nt_load2)</f>
        <v>0</v>
      </c>
      <c r="FW554" s="238">
        <f t="shared" ref="FW554:FW616" si="1544">2*IMREAL(K293)*COS(2*PI()*B293*173/Nt_load2)-2*IMAGINARY(K293)*SIN(2*PI()*B293*173/Nt_load2)</f>
        <v>0</v>
      </c>
      <c r="FX554" s="238">
        <f t="shared" ref="FX554:FX616" si="1545">2*IMREAL(K293)*COS(2*PI()*B293*174/Nt_load2)-2*IMAGINARY(K293)*SIN(2*PI()*B293*174/Nt_load2)</f>
        <v>0</v>
      </c>
      <c r="FY554" s="238">
        <f t="shared" ref="FY554:FY616" si="1546">2*IMREAL(K293)*COS(2*PI()*B293*175/Nt_load2)-2*IMAGINARY(K293)*SIN(2*PI()*B293*175/Nt_load2)</f>
        <v>0</v>
      </c>
      <c r="FZ554" s="238">
        <f t="shared" ref="FZ554:FZ616" si="1547">2*IMREAL(K293)*COS(2*PI()*B293*176/Nt_load2)-2*IMAGINARY(K293)*SIN(2*PI()*B293*176/Nt_load2)</f>
        <v>0</v>
      </c>
      <c r="GA554" s="238">
        <f t="shared" ref="GA554:GA616" si="1548">2*IMREAL(K293)*COS(2*PI()*B293*177/Nt_load2)-2*IMAGINARY(K293)*SIN(2*PI()*B293*177/Nt_load2)</f>
        <v>0</v>
      </c>
      <c r="GB554" s="238">
        <f t="shared" ref="GB554:GB616" si="1549">2*IMREAL(K293)*COS(2*PI()*B293*178/Nt_load2)-2*IMAGINARY(K293)*SIN(2*PI()*B293*178/Nt_load2)</f>
        <v>0</v>
      </c>
      <c r="GC554" s="238">
        <f t="shared" ref="GC554:GC616" si="1550">2*IMREAL(K293)*COS(2*PI()*B293*179/Nt_load2)-2*IMAGINARY(K293)*SIN(2*PI()*B293*179/Nt_load2)</f>
        <v>0</v>
      </c>
      <c r="GD554" s="238">
        <f t="shared" ref="GD554:GD616" si="1551">2*IMREAL(K293)*COS(2*PI()*B293*180/Nt_load2)-2*IMAGINARY(K293)*SIN(2*PI()*B293*180/Nt_load2)</f>
        <v>0</v>
      </c>
      <c r="GE554" s="238">
        <f t="shared" ref="GE554:GE616" si="1552">2*IMREAL(K293)*COS(2*PI()*B293*181/Nt_load2)-2*IMAGINARY(K293)*SIN(2*PI()*B293*181/Nt_load2)</f>
        <v>0</v>
      </c>
      <c r="GF554" s="238">
        <f t="shared" ref="GF554:GF616" si="1553">2*IMREAL(K293)*COS(2*PI()*B293*182/Nt_load2)-2*IMAGINARY(K293)*SIN(2*PI()*B293*182/Nt_load2)</f>
        <v>0</v>
      </c>
      <c r="GG554" s="238">
        <f t="shared" ref="GG554:GG616" si="1554">2*IMREAL(K293)*COS(2*PI()*B293*183/Nt_load2)-2*IMAGINARY(K293)*SIN(2*PI()*B293*183/Nt_load2)</f>
        <v>0</v>
      </c>
      <c r="GH554" s="238">
        <f t="shared" ref="GH554:GH616" si="1555">2*IMREAL(K293)*COS(2*PI()*B293*184/Nt_load2)-2*IMAGINARY(K293)*SIN(2*PI()*B293*184/Nt_load2)</f>
        <v>0</v>
      </c>
      <c r="GI554" s="238">
        <f t="shared" ref="GI554:GI616" si="1556">2*IMREAL(K293)*COS(2*PI()*B293*185/Nt_load2)-2*IMAGINARY(K293)*SIN(2*PI()*B293*185/Nt_load2)</f>
        <v>0</v>
      </c>
      <c r="GJ554" s="238">
        <f t="shared" ref="GJ554:GJ616" si="1557">2*IMREAL(K293)*COS(2*PI()*B293*186/Nt_load2)-2*IMAGINARY(K293)*SIN(2*PI()*B293*186/Nt_load2)</f>
        <v>0</v>
      </c>
      <c r="GK554" s="238">
        <f t="shared" ref="GK554:GK616" si="1558">2*IMREAL(K293)*COS(2*PI()*B293*187/Nt_load2)-2*IMAGINARY(K293)*SIN(2*PI()*B293*187/Nt_load2)</f>
        <v>0</v>
      </c>
      <c r="GL554" s="238">
        <f t="shared" ref="GL554:GL616" si="1559">2*IMREAL(K293)*COS(2*PI()*B293*188/Nt_load2)-2*IMAGINARY(K293)*SIN(2*PI()*B293*188/Nt_load2)</f>
        <v>0</v>
      </c>
      <c r="GM554" s="238">
        <f t="shared" ref="GM554:GM616" si="1560">2*IMREAL(K293)*COS(2*PI()*B293*189/Nt_load2)-2*IMAGINARY(K293)*SIN(2*PI()*B293*189/Nt_load2)</f>
        <v>0</v>
      </c>
      <c r="GN554" s="238">
        <f t="shared" ref="GN554:GN616" si="1561">2*IMREAL(K293)*COS(2*PI()*B293*190/Nt_load2)-2*IMAGINARY(K293)*SIN(2*PI()*B293*190/Nt_load2)</f>
        <v>0</v>
      </c>
      <c r="GO554" s="238">
        <f t="shared" ref="GO554:GO616" si="1562">2*IMREAL(K293)*COS(2*PI()*B293*191/Nt_load2)-2*IMAGINARY(K293)*SIN(2*PI()*B293*191/Nt_load2)</f>
        <v>0</v>
      </c>
      <c r="GP554" s="238">
        <f t="shared" ref="GP554:GP616" si="1563">2*IMREAL(K293)*COS(2*PI()*B293*192/Nt_load2)-2*IMAGINARY(K293)*SIN(2*PI()*B293*192/Nt_load2)</f>
        <v>0</v>
      </c>
      <c r="GQ554" s="238">
        <f t="shared" ref="GQ554:GQ616" si="1564">2*IMREAL(K293)*COS(2*PI()*B293*193/Nt_load2)-2*IMAGINARY(K293)*SIN(2*PI()*B293*193/Nt_load2)</f>
        <v>0</v>
      </c>
      <c r="GR554" s="238">
        <f t="shared" ref="GR554:GR616" si="1565">2*IMREAL(K293)*COS(2*PI()*B293*194/Nt_load2)-2*IMAGINARY(K293)*SIN(2*PI()*B293*194/Nt_load2)</f>
        <v>0</v>
      </c>
      <c r="GS554" s="238">
        <f t="shared" ref="GS554:GS616" si="1566">2*IMREAL(K293)*COS(2*PI()*B293*195/Nt_load2)-2*IMAGINARY(K293)*SIN(2*PI()*B293*195/Nt_load2)</f>
        <v>0</v>
      </c>
      <c r="GT554" s="238">
        <f t="shared" ref="GT554:GT616" si="1567">2*IMREAL(K293)*COS(2*PI()*B293*196/Nt_load2)-2*IMAGINARY(K293)*SIN(2*PI()*B293*196/Nt_load2)</f>
        <v>0</v>
      </c>
      <c r="GU554" s="238">
        <f t="shared" ref="GU554:GU616" si="1568">2*IMREAL(K293)*COS(2*PI()*B293*197/Nt_load2)-2*IMAGINARY(K293)*SIN(2*PI()*B293*197/Nt_load2)</f>
        <v>0</v>
      </c>
      <c r="GV554" s="238">
        <f t="shared" ref="GV554:GV616" si="1569">2*IMREAL(K293)*COS(2*PI()*B293*198/Nt_load2)-2*IMAGINARY(K293)*SIN(2*PI()*B293*198/Nt_load2)</f>
        <v>0</v>
      </c>
      <c r="GW554" s="238">
        <f t="shared" ref="GW554:GW616" si="1570">2*IMREAL(K293)*COS(2*PI()*B293*199/Nt_load2)-2*IMAGINARY(K293)*SIN(2*PI()*B293*199/Nt_load2)</f>
        <v>0</v>
      </c>
      <c r="GX554" s="238">
        <f t="shared" ref="GX554:GX616" si="1571">2*IMREAL(K293)*COS(2*PI()*B293*200/Nt_load2)-2*IMAGINARY(K293)*SIN(2*PI()*B293*200/Nt_load2)</f>
        <v>0</v>
      </c>
      <c r="GY554" s="238">
        <f t="shared" ref="GY554:GY616" si="1572">2*IMREAL(K293)*COS(2*PI()*B293*201/Nt_load2)-2*IMAGINARY(K293)*SIN(2*PI()*B293*201/Nt_load2)</f>
        <v>0</v>
      </c>
      <c r="GZ554" s="238">
        <f t="shared" ref="GZ554:GZ616" si="1573">2*IMREAL(K293)*COS(2*PI()*B293*202/Nt_load2)-2*IMAGINARY(K293)*SIN(2*PI()*B293*202/Nt_load2)</f>
        <v>0</v>
      </c>
      <c r="HA554" s="238">
        <f t="shared" ref="HA554:HA616" si="1574">2*IMREAL(K293)*COS(2*PI()*B293*203/Nt_load2)-2*IMAGINARY(K293)*SIN(2*PI()*B293*203/Nt_load2)</f>
        <v>0</v>
      </c>
      <c r="HB554" s="238">
        <f t="shared" ref="HB554:HB616" si="1575">2*IMREAL(K293)*COS(2*PI()*B293*204/Nt_load2)-2*IMAGINARY(K293)*SIN(2*PI()*B293*204/Nt_load2)</f>
        <v>0</v>
      </c>
      <c r="HC554" s="238">
        <f t="shared" ref="HC554:HC616" si="1576">2*IMREAL(K293)*COS(2*PI()*B293*205/Nt_load2)-2*IMAGINARY(K293)*SIN(2*PI()*B293*205/Nt_load2)</f>
        <v>0</v>
      </c>
      <c r="HD554" s="238">
        <f t="shared" ref="HD554:HD616" si="1577">2*IMREAL(K293)*COS(2*PI()*B293*206/Nt_load2)-2*IMAGINARY(K293)*SIN(2*PI()*B293*206/Nt_load2)</f>
        <v>0</v>
      </c>
      <c r="HE554" s="238">
        <f t="shared" ref="HE554:HE616" si="1578">2*IMREAL(K293)*COS(2*PI()*B293*207/Nt_load2)-2*IMAGINARY(K293)*SIN(2*PI()*B293*207/Nt_load2)</f>
        <v>0</v>
      </c>
      <c r="HF554" s="238">
        <f t="shared" ref="HF554:HF616" si="1579">2*IMREAL(K293)*COS(2*PI()*B293*208/Nt_load2)-2*IMAGINARY(K293)*SIN(2*PI()*B293*208/Nt_load2)</f>
        <v>0</v>
      </c>
      <c r="HG554" s="238">
        <f t="shared" ref="HG554:HG616" si="1580">2*IMREAL(K293)*COS(2*PI()*B293*209/Nt_load2)-2*IMAGINARY(K293)*SIN(2*PI()*B293*209/Nt_load2)</f>
        <v>0</v>
      </c>
      <c r="HH554" s="238">
        <f t="shared" ref="HH554:HH616" si="1581">2*IMREAL(K293)*COS(2*PI()*B293*210/Nt_load2)-2*IMAGINARY(K293)*SIN(2*PI()*B293*210/Nt_load2)</f>
        <v>0</v>
      </c>
      <c r="HI554" s="238">
        <f t="shared" ref="HI554:HI616" si="1582">2*IMREAL(K293)*COS(2*PI()*B293*211/Nt_load2)-2*IMAGINARY(K293)*SIN(2*PI()*B293*211/Nt_load2)</f>
        <v>0</v>
      </c>
      <c r="HJ554" s="238">
        <f t="shared" ref="HJ554:HJ616" si="1583">2*IMREAL(K293)*COS(2*PI()*B293*212/Nt_load2)-2*IMAGINARY(K293)*SIN(2*PI()*B293*212/Nt_load2)</f>
        <v>0</v>
      </c>
      <c r="HK554" s="238">
        <f t="shared" ref="HK554:HK616" si="1584">2*IMREAL(K293)*COS(2*PI()*B293*213/Nt_load2)-2*IMAGINARY(K293)*SIN(2*PI()*B293*213/Nt_load2)</f>
        <v>0</v>
      </c>
      <c r="HL554" s="238">
        <f t="shared" ref="HL554:HL616" si="1585">2*IMREAL(K293)*COS(2*PI()*B293*214/Nt_load2)-2*IMAGINARY(K293)*SIN(2*PI()*B293*214/Nt_load2)</f>
        <v>0</v>
      </c>
      <c r="HM554" s="238">
        <f t="shared" ref="HM554:HM616" si="1586">2*IMREAL(K293)*COS(2*PI()*B293*215/Nt_load2)-2*IMAGINARY(K293)*SIN(2*PI()*B293*215/Nt_load2)</f>
        <v>0</v>
      </c>
      <c r="HN554" s="238">
        <f t="shared" ref="HN554:HN616" si="1587">2*IMREAL(K293)*COS(2*PI()*B293*216/Nt_load2)-2*IMAGINARY(K293)*SIN(2*PI()*B293*216/Nt_load2)</f>
        <v>0</v>
      </c>
      <c r="HO554" s="238">
        <f t="shared" ref="HO554:HO616" si="1588">2*IMREAL(K293)*COS(2*PI()*B293*217/Nt_load2)-2*IMAGINARY(K293)*SIN(2*PI()*B293*217/Nt_load2)</f>
        <v>0</v>
      </c>
      <c r="HP554" s="238">
        <f t="shared" ref="HP554:HP616" si="1589">2*IMREAL(K293)*COS(2*PI()*B293*218/Nt_load2)-2*IMAGINARY(K293)*SIN(2*PI()*B293*218/Nt_load2)</f>
        <v>0</v>
      </c>
      <c r="HQ554" s="238">
        <f t="shared" ref="HQ554:HQ616" si="1590">2*IMREAL(K293)*COS(2*PI()*B293*219/Nt_load2)-2*IMAGINARY(K293)*SIN(2*PI()*B293*219/Nt_load2)</f>
        <v>0</v>
      </c>
      <c r="HR554" s="238">
        <f t="shared" ref="HR554:HR616" si="1591">2*IMREAL(K293)*COS(2*PI()*B293*220/Nt_load2)-2*IMAGINARY(K293)*SIN(2*PI()*B293*220/Nt_load2)</f>
        <v>0</v>
      </c>
      <c r="HS554" s="238">
        <f t="shared" ref="HS554:HS616" si="1592">2*IMREAL(K293)*COS(2*PI()*B293*221/Nt_load2)-2*IMAGINARY(K293)*SIN(2*PI()*B293*221/Nt_load2)</f>
        <v>0</v>
      </c>
      <c r="HT554" s="238">
        <f t="shared" ref="HT554:HT616" si="1593">2*IMREAL(K293)*COS(2*PI()*B293*222/Nt_load2)-2*IMAGINARY(K293)*SIN(2*PI()*B293*222/Nt_load2)</f>
        <v>0</v>
      </c>
      <c r="HU554" s="238">
        <f t="shared" ref="HU554:HU616" si="1594">2*IMREAL(K293)*COS(2*PI()*B293*223/Nt_load2)-2*IMAGINARY(K293)*SIN(2*PI()*B293*223/Nt_load2)</f>
        <v>0</v>
      </c>
      <c r="HV554" s="238">
        <f t="shared" ref="HV554:HV616" si="1595">2*IMREAL(K293)*COS(2*PI()*B293*224/Nt_load2)-2*IMAGINARY(K293)*SIN(2*PI()*B293*224/Nt_load2)</f>
        <v>0</v>
      </c>
      <c r="HW554" s="238">
        <f t="shared" ref="HW554:HW616" si="1596">2*IMREAL(K293)*COS(2*PI()*B293*225/Nt_load2)-2*IMAGINARY(K293)*SIN(2*PI()*B293*225/Nt_load2)</f>
        <v>0</v>
      </c>
      <c r="HX554" s="238">
        <f t="shared" ref="HX554:HX616" si="1597">2*IMREAL(K293)*COS(2*PI()*B293*226/Nt_load2)-2*IMAGINARY(K293)*SIN(2*PI()*B293*226/Nt_load2)</f>
        <v>0</v>
      </c>
      <c r="HY554" s="238">
        <f t="shared" ref="HY554:HY616" si="1598">2*IMREAL(K293)*COS(2*PI()*B293*227/Nt_load2)-2*IMAGINARY(K293)*SIN(2*PI()*B293*227/Nt_load2)</f>
        <v>0</v>
      </c>
      <c r="HZ554" s="238">
        <f t="shared" ref="HZ554:HZ616" si="1599">2*IMREAL(K293)*COS(2*PI()*B293*228/Nt_load2)-2*IMAGINARY(K293)*SIN(2*PI()*B293*228/Nt_load2)</f>
        <v>0</v>
      </c>
      <c r="IA554" s="238">
        <f t="shared" ref="IA554:IA616" si="1600">2*IMREAL(K293)*COS(2*PI()*B293*229/Nt_load2)-2*IMAGINARY(K293)*SIN(2*PI()*B293*229/Nt_load2)</f>
        <v>0</v>
      </c>
      <c r="IB554" s="238">
        <f t="shared" ref="IB554:IB616" si="1601">2*IMREAL(K293)*COS(2*PI()*B293*230/Nt_load2)-2*IMAGINARY(K293)*SIN(2*PI()*B293*230/Nt_load2)</f>
        <v>0</v>
      </c>
      <c r="IC554" s="238">
        <f t="shared" ref="IC554:IC616" si="1602">2*IMREAL(K293)*COS(2*PI()*B293*231/Nt_load2)-2*IMAGINARY(K293)*SIN(2*PI()*B293*231/Nt_load2)</f>
        <v>0</v>
      </c>
      <c r="ID554" s="238">
        <f t="shared" ref="ID554:ID616" si="1603">2*IMREAL(K293)*COS(2*PI()*B293*232/Nt_load2)-2*IMAGINARY(K293)*SIN(2*PI()*B293*232/Nt_load2)</f>
        <v>0</v>
      </c>
      <c r="IE554" s="238">
        <f t="shared" ref="IE554:IE616" si="1604">2*IMREAL(K293)*COS(2*PI()*B293*233/Nt_load2)-2*IMAGINARY(K293)*SIN(2*PI()*B293*223/Nt_load2)</f>
        <v>0</v>
      </c>
      <c r="IF554" s="238">
        <f t="shared" ref="IF554:IF616" si="1605">2*IMREAL(K293)*COS(2*PI()*B293*234/Nt_load2)-2*IMAGINARY(K293)*SIN(2*PI()*B293*234/Nt_load2)</f>
        <v>0</v>
      </c>
      <c r="IG554" s="238">
        <f t="shared" ref="IG554:IG616" si="1606">2*IMREAL(K293)*COS(2*PI()*B293*235/Nt_load2)-2*IMAGINARY(K293)*SIN(2*PI()*B293*235/Nt_load2)</f>
        <v>0</v>
      </c>
      <c r="IH554" s="238">
        <f t="shared" ref="IH554:IH616" si="1607">2*IMREAL(K293)*COS(2*PI()*B293*236/Nt_load2)-2*IMAGINARY(K293)*SIN(2*PI()*B293*236/Nt_load2)</f>
        <v>0</v>
      </c>
      <c r="II554" s="238">
        <f t="shared" ref="II554:II616" si="1608">2*IMREAL(K293)*COS(2*PI()*B293*237/Nt_load2)-2*IMAGINARY(K293)*SIN(2*PI()*B293*237/Nt_load2)</f>
        <v>0</v>
      </c>
      <c r="IJ554" s="238">
        <f t="shared" ref="IJ554:IJ616" si="1609">2*IMREAL(K293)*COS(2*PI()*B293*238/Nt_load2)-2*IMAGINARY(K293)*SIN(2*PI()*B293*238/Nt_load2)</f>
        <v>0</v>
      </c>
      <c r="IK554" s="238">
        <f t="shared" ref="IK554:IK616" si="1610">2*IMREAL(K293)*COS(2*PI()*B293*239/Nt_load2)-2*IMAGINARY(K293)*SIN(2*PI()*B293*239/Nt_load2)</f>
        <v>0</v>
      </c>
      <c r="IL554" s="238">
        <f t="shared" ref="IL554:IL616" si="1611">2*IMREAL(K293)*COS(2*PI()*B293*240/Nt_load2)-2*IMAGINARY(K293)*SIN(2*PI()*B293*240/Nt_load2)</f>
        <v>0</v>
      </c>
      <c r="IM554" s="238">
        <f t="shared" ref="IM554:IM616" si="1612">2*IMREAL(K293)*COS(2*PI()*B293*241/Nt_load2)-2*IMAGINARY(K293)*SIN(2*PI()*B293*241/Nt_load2)</f>
        <v>0</v>
      </c>
      <c r="IN554" s="238">
        <f t="shared" ref="IN554:IN616" si="1613">2*IMREAL(K293)*COS(2*PI()*B293*242/Nt_load2)-2*IMAGINARY(K293)*SIN(2*PI()*B293*242/Nt_load2)</f>
        <v>0</v>
      </c>
      <c r="IO554" s="238">
        <f t="shared" ref="IO554:IO616" si="1614">2*IMREAL(K293)*COS(2*PI()*B293*243/Nt_load2)-2*IMAGINARY(K293)*SIN(2*PI()*B293*243/Nt_load2)</f>
        <v>0</v>
      </c>
      <c r="IP554" s="238">
        <f t="shared" ref="IP554:IP616" si="1615">2*IMREAL(K293)*COS(2*PI()*B293*244/Nt_load2)-2*IMAGINARY(K293)*SIN(2*PI()*B293*244/Nt_load2)</f>
        <v>0</v>
      </c>
      <c r="IQ554" s="238">
        <f t="shared" ref="IQ554:IQ616" si="1616">2*IMREAL(K293)*COS(2*PI()*B293*245/Nt_load2)-2*IMAGINARY(K293)*SIN(2*PI()*B293*245/Nt_load2)</f>
        <v>0</v>
      </c>
      <c r="IR554" s="238">
        <f t="shared" ref="IR554:IR616" si="1617">2*IMREAL(K293)*COS(2*PI()*B293*246/Nt_load2)-2*IMAGINARY(K293)*SIN(2*PI()*B293*246/Nt_load2)</f>
        <v>0</v>
      </c>
      <c r="IS554" s="238">
        <f t="shared" ref="IS554:IS616" si="1618">2*IMREAL(K293)*COS(2*PI()*B293*247/Nt_load2)-2*IMAGINARY(K293)*SIN(2*PI()*B293*247/Nt_load2)</f>
        <v>0</v>
      </c>
      <c r="IT554" s="238">
        <f t="shared" ref="IT554:IT616" si="1619">2*IMREAL(K293)*COS(2*PI()*B293*248/Nt_load2)-2*IMAGINARY(K293)*SIN(2*PI()*B293*248/Nt_load2)</f>
        <v>0</v>
      </c>
      <c r="IU554" s="238">
        <f t="shared" ref="IU554:IU616" si="1620">2*IMREAL(K293)*COS(2*PI()*B293*249/Nt_load2)-2*IMAGINARY(K293)*SIN(2*PI()*B293*249/Nt_load2)</f>
        <v>0</v>
      </c>
      <c r="IV554" s="238">
        <f t="shared" ref="IV554:IV616" si="1621">2*IMREAL(K293)*COS(2*PI()*B293*250/Nt_load2)-2*IMAGINARY(K293)*SIN(2*PI()*B293*250/Nt_load2)</f>
        <v>0</v>
      </c>
      <c r="IW554" s="238">
        <f t="shared" ref="IW554:IW616" si="1622">2*IMREAL(K293)*COS(2*PI()*B293*251/Nt_load2)-2*IMAGINARY(K293)*SIN(2*PI()*B293*251/Nt_load2)</f>
        <v>0</v>
      </c>
      <c r="IX554" s="238">
        <f t="shared" ref="IX554:IX616" si="1623">2*IMREAL(K293)*COS(2*PI()*B293*252/Nt_load2)-2*IMAGINARY(K293)*SIN(2*PI()*B293*252/Nt_load2)</f>
        <v>0</v>
      </c>
      <c r="IY554" s="238">
        <f t="shared" ref="IY554:IY616" si="1624">2*IMREAL(K293)*COS(2*PI()*B293*253/Nt_load2)-2*IMAGINARY(K293)*SIN(2*PI()*B293*253/Nt_load2)</f>
        <v>0</v>
      </c>
      <c r="IZ554" s="238">
        <f t="shared" ref="IZ554:IZ616" si="1625">2*IMREAL(K293)*COS(2*PI()*B293*254/Nt_load2)-2*IMAGINARY(K293)*SIN(2*PI()*B293*254/Nt_load2)</f>
        <v>0</v>
      </c>
      <c r="JA554" s="238">
        <f t="shared" ref="JA554:JA616" si="1626">2*IMREAL(K293)*COS(2*PI()*B293*255/Nt_load2)-2*IMAGINARY(K293)*SIN(2*PI()*B293*255/Nt_load2)</f>
        <v>0</v>
      </c>
      <c r="JB554" s="238">
        <f t="shared" ref="JB554:JB616" si="1627">2*IMREAL(K293)*COS(2*PI()*B293*256/Nt_load2)-2*IMAGINARY(K293)*SIN(2*PI()*B293*256/Nt_load2)</f>
        <v>0</v>
      </c>
    </row>
    <row r="555" spans="2:262">
      <c r="B555" s="248">
        <v>194</v>
      </c>
      <c r="C555" s="247">
        <f t="shared" ref="C555:C617" si="1628">C554+Div_Nt_load2</f>
        <v>3.7890625000000029E-3</v>
      </c>
      <c r="D555" s="244">
        <f t="shared" ca="1" si="1371"/>
        <v>12.043017366564635</v>
      </c>
      <c r="E555" s="243">
        <f ca="1">GR361</f>
        <v>4.3017366564634819E-2</v>
      </c>
      <c r="F555" s="242">
        <v>194</v>
      </c>
      <c r="G555" s="238">
        <f t="shared" si="1372"/>
        <v>0</v>
      </c>
      <c r="H555" s="238">
        <f t="shared" si="1373"/>
        <v>0</v>
      </c>
      <c r="I555" s="238">
        <f t="shared" si="1374"/>
        <v>0</v>
      </c>
      <c r="J555" s="238">
        <f t="shared" si="1375"/>
        <v>0</v>
      </c>
      <c r="K555" s="238">
        <f t="shared" si="1376"/>
        <v>0</v>
      </c>
      <c r="L555" s="238">
        <f t="shared" si="1377"/>
        <v>0</v>
      </c>
      <c r="M555" s="238">
        <f t="shared" si="1378"/>
        <v>0</v>
      </c>
      <c r="N555" s="238">
        <f t="shared" si="1379"/>
        <v>0</v>
      </c>
      <c r="O555" s="238">
        <f t="shared" si="1380"/>
        <v>0</v>
      </c>
      <c r="P555" s="238">
        <f t="shared" si="1381"/>
        <v>0</v>
      </c>
      <c r="Q555" s="238">
        <f t="shared" si="1382"/>
        <v>0</v>
      </c>
      <c r="R555" s="238">
        <f t="shared" si="1383"/>
        <v>0</v>
      </c>
      <c r="S555" s="238">
        <f t="shared" si="1384"/>
        <v>0</v>
      </c>
      <c r="T555" s="238">
        <f t="shared" si="1385"/>
        <v>0</v>
      </c>
      <c r="U555" s="239">
        <f t="shared" si="1386"/>
        <v>0</v>
      </c>
      <c r="V555" s="238">
        <f t="shared" si="1387"/>
        <v>0</v>
      </c>
      <c r="W555" s="238">
        <f t="shared" si="1388"/>
        <v>0</v>
      </c>
      <c r="X555" s="238">
        <f t="shared" si="1389"/>
        <v>0</v>
      </c>
      <c r="Y555" s="238">
        <f t="shared" si="1390"/>
        <v>0</v>
      </c>
      <c r="Z555" s="238">
        <f t="shared" si="1391"/>
        <v>0</v>
      </c>
      <c r="AA555" s="238">
        <f t="shared" si="1392"/>
        <v>0</v>
      </c>
      <c r="AB555" s="238">
        <f t="shared" si="1393"/>
        <v>0</v>
      </c>
      <c r="AC555" s="238">
        <f t="shared" si="1394"/>
        <v>0</v>
      </c>
      <c r="AD555" s="238">
        <f t="shared" si="1395"/>
        <v>0</v>
      </c>
      <c r="AE555" s="238">
        <f t="shared" si="1396"/>
        <v>0</v>
      </c>
      <c r="AF555" s="238">
        <f t="shared" si="1397"/>
        <v>0</v>
      </c>
      <c r="AG555" s="238">
        <f t="shared" si="1398"/>
        <v>0</v>
      </c>
      <c r="AH555" s="238">
        <f t="shared" si="1399"/>
        <v>0</v>
      </c>
      <c r="AI555" s="238">
        <f t="shared" si="1400"/>
        <v>0</v>
      </c>
      <c r="AJ555" s="238">
        <f t="shared" si="1401"/>
        <v>0</v>
      </c>
      <c r="AK555" s="238">
        <f t="shared" si="1402"/>
        <v>0</v>
      </c>
      <c r="AL555" s="238">
        <f t="shared" si="1403"/>
        <v>0</v>
      </c>
      <c r="AM555" s="238">
        <f t="shared" si="1404"/>
        <v>0</v>
      </c>
      <c r="AN555" s="238">
        <f t="shared" si="1405"/>
        <v>0</v>
      </c>
      <c r="AO555" s="238">
        <f t="shared" si="1406"/>
        <v>0</v>
      </c>
      <c r="AP555" s="238">
        <f t="shared" si="1407"/>
        <v>0</v>
      </c>
      <c r="AQ555" s="238">
        <f t="shared" si="1408"/>
        <v>0</v>
      </c>
      <c r="AR555" s="238">
        <f t="shared" si="1409"/>
        <v>0</v>
      </c>
      <c r="AS555" s="238">
        <f t="shared" si="1410"/>
        <v>0</v>
      </c>
      <c r="AT555" s="238">
        <f t="shared" si="1411"/>
        <v>0</v>
      </c>
      <c r="AU555" s="238">
        <f t="shared" si="1412"/>
        <v>0</v>
      </c>
      <c r="AV555" s="238">
        <f t="shared" si="1413"/>
        <v>0</v>
      </c>
      <c r="AW555" s="238">
        <f t="shared" si="1414"/>
        <v>0</v>
      </c>
      <c r="AX555" s="238">
        <f t="shared" si="1415"/>
        <v>0</v>
      </c>
      <c r="AY555" s="238">
        <f t="shared" si="1416"/>
        <v>0</v>
      </c>
      <c r="AZ555" s="238">
        <f t="shared" si="1417"/>
        <v>0</v>
      </c>
      <c r="BA555" s="238">
        <f t="shared" si="1418"/>
        <v>0</v>
      </c>
      <c r="BB555" s="238">
        <f t="shared" si="1419"/>
        <v>0</v>
      </c>
      <c r="BC555" s="238">
        <f t="shared" si="1420"/>
        <v>0</v>
      </c>
      <c r="BD555" s="238">
        <f t="shared" si="1421"/>
        <v>0</v>
      </c>
      <c r="BE555" s="238">
        <f t="shared" si="1422"/>
        <v>0</v>
      </c>
      <c r="BF555" s="238">
        <f t="shared" si="1423"/>
        <v>0</v>
      </c>
      <c r="BG555" s="238">
        <f t="shared" si="1424"/>
        <v>0</v>
      </c>
      <c r="BH555" s="238">
        <f t="shared" si="1425"/>
        <v>0</v>
      </c>
      <c r="BI555" s="238">
        <f t="shared" si="1426"/>
        <v>0</v>
      </c>
      <c r="BJ555" s="238">
        <f t="shared" si="1427"/>
        <v>0</v>
      </c>
      <c r="BK555" s="238">
        <f t="shared" si="1428"/>
        <v>0</v>
      </c>
      <c r="BL555" s="238">
        <f t="shared" si="1429"/>
        <v>0</v>
      </c>
      <c r="BM555" s="238">
        <f t="shared" si="1430"/>
        <v>0</v>
      </c>
      <c r="BN555" s="238">
        <f t="shared" si="1431"/>
        <v>0</v>
      </c>
      <c r="BO555" s="238">
        <f t="shared" si="1432"/>
        <v>0</v>
      </c>
      <c r="BP555" s="238">
        <f t="shared" si="1433"/>
        <v>0</v>
      </c>
      <c r="BQ555" s="238">
        <f t="shared" si="1434"/>
        <v>0</v>
      </c>
      <c r="BR555" s="238">
        <f t="shared" si="1435"/>
        <v>0</v>
      </c>
      <c r="BS555" s="238">
        <f t="shared" si="1436"/>
        <v>0</v>
      </c>
      <c r="BT555" s="238">
        <f t="shared" si="1437"/>
        <v>0</v>
      </c>
      <c r="BU555" s="238">
        <f t="shared" si="1438"/>
        <v>0</v>
      </c>
      <c r="BV555" s="238">
        <f t="shared" si="1439"/>
        <v>0</v>
      </c>
      <c r="BW555" s="238">
        <f t="shared" si="1440"/>
        <v>0</v>
      </c>
      <c r="BX555" s="238">
        <f t="shared" si="1441"/>
        <v>0</v>
      </c>
      <c r="BY555" s="238">
        <f t="shared" si="1442"/>
        <v>0</v>
      </c>
      <c r="BZ555" s="238">
        <f t="shared" si="1443"/>
        <v>0</v>
      </c>
      <c r="CA555" s="238">
        <f t="shared" si="1444"/>
        <v>0</v>
      </c>
      <c r="CB555" s="238">
        <f t="shared" si="1445"/>
        <v>0</v>
      </c>
      <c r="CC555" s="238">
        <f t="shared" si="1446"/>
        <v>0</v>
      </c>
      <c r="CD555" s="238">
        <f t="shared" si="1447"/>
        <v>0</v>
      </c>
      <c r="CE555" s="238">
        <f t="shared" si="1448"/>
        <v>0</v>
      </c>
      <c r="CF555" s="238">
        <f t="shared" si="1449"/>
        <v>0</v>
      </c>
      <c r="CG555" s="238">
        <f t="shared" si="1450"/>
        <v>0</v>
      </c>
      <c r="CH555" s="238">
        <f t="shared" si="1451"/>
        <v>0</v>
      </c>
      <c r="CI555" s="238">
        <f t="shared" si="1452"/>
        <v>0</v>
      </c>
      <c r="CJ555" s="238">
        <f t="shared" si="1453"/>
        <v>0</v>
      </c>
      <c r="CK555" s="238">
        <f t="shared" si="1454"/>
        <v>0</v>
      </c>
      <c r="CL555" s="238">
        <f t="shared" si="1455"/>
        <v>0</v>
      </c>
      <c r="CM555" s="238">
        <f t="shared" si="1456"/>
        <v>0</v>
      </c>
      <c r="CN555" s="238">
        <f t="shared" si="1457"/>
        <v>0</v>
      </c>
      <c r="CO555" s="238">
        <f t="shared" si="1458"/>
        <v>0</v>
      </c>
      <c r="CP555" s="238">
        <f t="shared" si="1459"/>
        <v>0</v>
      </c>
      <c r="CQ555" s="238">
        <f t="shared" si="1460"/>
        <v>0</v>
      </c>
      <c r="CR555" s="238">
        <f t="shared" si="1461"/>
        <v>0</v>
      </c>
      <c r="CS555" s="238">
        <f t="shared" si="1462"/>
        <v>0</v>
      </c>
      <c r="CT555" s="238">
        <f t="shared" si="1463"/>
        <v>0</v>
      </c>
      <c r="CU555" s="238">
        <f t="shared" si="1464"/>
        <v>0</v>
      </c>
      <c r="CV555" s="238">
        <f t="shared" si="1465"/>
        <v>0</v>
      </c>
      <c r="CW555" s="238">
        <f t="shared" si="1466"/>
        <v>0</v>
      </c>
      <c r="CX555" s="238">
        <f t="shared" si="1467"/>
        <v>0</v>
      </c>
      <c r="CY555" s="238">
        <f t="shared" si="1468"/>
        <v>0</v>
      </c>
      <c r="CZ555" s="238">
        <f t="shared" si="1469"/>
        <v>0</v>
      </c>
      <c r="DA555" s="238">
        <f t="shared" si="1470"/>
        <v>0</v>
      </c>
      <c r="DB555" s="238">
        <f t="shared" si="1471"/>
        <v>0</v>
      </c>
      <c r="DC555" s="238">
        <f t="shared" si="1472"/>
        <v>0</v>
      </c>
      <c r="DD555" s="238">
        <f t="shared" si="1473"/>
        <v>0</v>
      </c>
      <c r="DE555" s="238">
        <f t="shared" si="1474"/>
        <v>0</v>
      </c>
      <c r="DF555" s="238">
        <f t="shared" si="1475"/>
        <v>0</v>
      </c>
      <c r="DG555" s="238">
        <f t="shared" si="1476"/>
        <v>0</v>
      </c>
      <c r="DH555" s="238">
        <f t="shared" si="1477"/>
        <v>0</v>
      </c>
      <c r="DI555" s="238">
        <f t="shared" si="1478"/>
        <v>0</v>
      </c>
      <c r="DJ555" s="238">
        <f t="shared" si="1479"/>
        <v>0</v>
      </c>
      <c r="DK555" s="238">
        <f t="shared" si="1480"/>
        <v>0</v>
      </c>
      <c r="DL555" s="238">
        <f t="shared" si="1481"/>
        <v>0</v>
      </c>
      <c r="DM555" s="238">
        <f t="shared" si="1482"/>
        <v>0</v>
      </c>
      <c r="DN555" s="238">
        <f t="shared" si="1483"/>
        <v>0</v>
      </c>
      <c r="DO555" s="238">
        <f t="shared" si="1484"/>
        <v>0</v>
      </c>
      <c r="DP555" s="238">
        <f t="shared" si="1485"/>
        <v>0</v>
      </c>
      <c r="DQ555" s="238">
        <f t="shared" si="1486"/>
        <v>0</v>
      </c>
      <c r="DR555" s="238">
        <f t="shared" si="1487"/>
        <v>0</v>
      </c>
      <c r="DS555" s="238">
        <f t="shared" si="1488"/>
        <v>0</v>
      </c>
      <c r="DT555" s="238">
        <f t="shared" si="1489"/>
        <v>0</v>
      </c>
      <c r="DU555" s="238">
        <f t="shared" si="1490"/>
        <v>0</v>
      </c>
      <c r="DV555" s="238">
        <f t="shared" si="1491"/>
        <v>0</v>
      </c>
      <c r="DW555" s="238">
        <f t="shared" si="1492"/>
        <v>0</v>
      </c>
      <c r="DX555" s="238">
        <f t="shared" si="1493"/>
        <v>0</v>
      </c>
      <c r="DY555" s="238">
        <f t="shared" si="1494"/>
        <v>0</v>
      </c>
      <c r="DZ555" s="238">
        <f t="shared" si="1495"/>
        <v>0</v>
      </c>
      <c r="EA555" s="238">
        <f t="shared" si="1496"/>
        <v>0</v>
      </c>
      <c r="EB555" s="238">
        <f t="shared" si="1497"/>
        <v>0</v>
      </c>
      <c r="EC555" s="238">
        <f t="shared" si="1498"/>
        <v>0</v>
      </c>
      <c r="ED555" s="238">
        <f t="shared" si="1499"/>
        <v>0</v>
      </c>
      <c r="EE555" s="238">
        <f t="shared" si="1500"/>
        <v>0</v>
      </c>
      <c r="EF555" s="238">
        <f t="shared" si="1501"/>
        <v>0</v>
      </c>
      <c r="EG555" s="238">
        <f t="shared" si="1502"/>
        <v>0</v>
      </c>
      <c r="EH555" s="238">
        <f t="shared" si="1503"/>
        <v>0</v>
      </c>
      <c r="EI555" s="238">
        <f t="shared" si="1504"/>
        <v>0</v>
      </c>
      <c r="EJ555" s="238">
        <f t="shared" si="1505"/>
        <v>0</v>
      </c>
      <c r="EK555" s="238">
        <f t="shared" si="1506"/>
        <v>0</v>
      </c>
      <c r="EL555" s="238">
        <f t="shared" si="1507"/>
        <v>0</v>
      </c>
      <c r="EM555" s="238">
        <f t="shared" si="1508"/>
        <v>0</v>
      </c>
      <c r="EN555" s="238">
        <f t="shared" si="1509"/>
        <v>0</v>
      </c>
      <c r="EO555" s="238">
        <f t="shared" si="1510"/>
        <v>0</v>
      </c>
      <c r="EP555" s="238">
        <f t="shared" si="1511"/>
        <v>0</v>
      </c>
      <c r="EQ555" s="238">
        <f t="shared" si="1512"/>
        <v>0</v>
      </c>
      <c r="ER555" s="238">
        <f t="shared" si="1513"/>
        <v>0</v>
      </c>
      <c r="ES555" s="238">
        <f t="shared" si="1514"/>
        <v>0</v>
      </c>
      <c r="ET555" s="238">
        <f t="shared" si="1515"/>
        <v>0</v>
      </c>
      <c r="EU555" s="238">
        <f t="shared" si="1516"/>
        <v>0</v>
      </c>
      <c r="EV555" s="238">
        <f t="shared" si="1517"/>
        <v>0</v>
      </c>
      <c r="EW555" s="238">
        <f t="shared" si="1518"/>
        <v>0</v>
      </c>
      <c r="EX555" s="238">
        <f t="shared" si="1519"/>
        <v>0</v>
      </c>
      <c r="EY555" s="238">
        <f t="shared" si="1520"/>
        <v>0</v>
      </c>
      <c r="EZ555" s="238">
        <f t="shared" si="1521"/>
        <v>0</v>
      </c>
      <c r="FA555" s="238">
        <f t="shared" si="1522"/>
        <v>0</v>
      </c>
      <c r="FB555" s="238">
        <f t="shared" si="1523"/>
        <v>0</v>
      </c>
      <c r="FC555" s="238">
        <f t="shared" si="1524"/>
        <v>0</v>
      </c>
      <c r="FD555" s="238">
        <f t="shared" si="1525"/>
        <v>0</v>
      </c>
      <c r="FE555" s="238">
        <f t="shared" si="1526"/>
        <v>0</v>
      </c>
      <c r="FF555" s="238">
        <f t="shared" si="1527"/>
        <v>0</v>
      </c>
      <c r="FG555" s="238">
        <f t="shared" si="1528"/>
        <v>0</v>
      </c>
      <c r="FH555" s="238">
        <f t="shared" si="1529"/>
        <v>0</v>
      </c>
      <c r="FI555" s="238">
        <f t="shared" si="1530"/>
        <v>0</v>
      </c>
      <c r="FJ555" s="238">
        <f t="shared" si="1531"/>
        <v>0</v>
      </c>
      <c r="FK555" s="238">
        <f t="shared" si="1532"/>
        <v>0</v>
      </c>
      <c r="FL555" s="238">
        <f t="shared" si="1533"/>
        <v>0</v>
      </c>
      <c r="FM555" s="238">
        <f t="shared" si="1534"/>
        <v>0</v>
      </c>
      <c r="FN555" s="238">
        <f t="shared" si="1535"/>
        <v>0</v>
      </c>
      <c r="FO555" s="238">
        <f t="shared" si="1536"/>
        <v>0</v>
      </c>
      <c r="FP555" s="238">
        <f t="shared" si="1537"/>
        <v>0</v>
      </c>
      <c r="FQ555" s="238">
        <f t="shared" si="1538"/>
        <v>0</v>
      </c>
      <c r="FR555" s="238">
        <f t="shared" si="1539"/>
        <v>0</v>
      </c>
      <c r="FS555" s="238">
        <f t="shared" si="1540"/>
        <v>0</v>
      </c>
      <c r="FT555" s="238">
        <f t="shared" si="1541"/>
        <v>0</v>
      </c>
      <c r="FU555" s="238">
        <f t="shared" si="1542"/>
        <v>0</v>
      </c>
      <c r="FV555" s="238">
        <f t="shared" si="1543"/>
        <v>0</v>
      </c>
      <c r="FW555" s="238">
        <f t="shared" si="1544"/>
        <v>0</v>
      </c>
      <c r="FX555" s="238">
        <f t="shared" si="1545"/>
        <v>0</v>
      </c>
      <c r="FY555" s="238">
        <f t="shared" si="1546"/>
        <v>0</v>
      </c>
      <c r="FZ555" s="238">
        <f t="shared" si="1547"/>
        <v>0</v>
      </c>
      <c r="GA555" s="238">
        <f t="shared" si="1548"/>
        <v>0</v>
      </c>
      <c r="GB555" s="238">
        <f t="shared" si="1549"/>
        <v>0</v>
      </c>
      <c r="GC555" s="238">
        <f t="shared" si="1550"/>
        <v>0</v>
      </c>
      <c r="GD555" s="238">
        <f t="shared" si="1551"/>
        <v>0</v>
      </c>
      <c r="GE555" s="238">
        <f t="shared" si="1552"/>
        <v>0</v>
      </c>
      <c r="GF555" s="238">
        <f t="shared" si="1553"/>
        <v>0</v>
      </c>
      <c r="GG555" s="238">
        <f t="shared" si="1554"/>
        <v>0</v>
      </c>
      <c r="GH555" s="238">
        <f t="shared" si="1555"/>
        <v>0</v>
      </c>
      <c r="GI555" s="238">
        <f t="shared" si="1556"/>
        <v>0</v>
      </c>
      <c r="GJ555" s="238">
        <f t="shared" si="1557"/>
        <v>0</v>
      </c>
      <c r="GK555" s="238">
        <f t="shared" si="1558"/>
        <v>0</v>
      </c>
      <c r="GL555" s="238">
        <f t="shared" si="1559"/>
        <v>0</v>
      </c>
      <c r="GM555" s="238">
        <f t="shared" si="1560"/>
        <v>0</v>
      </c>
      <c r="GN555" s="238">
        <f t="shared" si="1561"/>
        <v>0</v>
      </c>
      <c r="GO555" s="238">
        <f t="shared" si="1562"/>
        <v>0</v>
      </c>
      <c r="GP555" s="238">
        <f t="shared" si="1563"/>
        <v>0</v>
      </c>
      <c r="GQ555" s="238">
        <f t="shared" si="1564"/>
        <v>0</v>
      </c>
      <c r="GR555" s="238">
        <f t="shared" si="1565"/>
        <v>0</v>
      </c>
      <c r="GS555" s="238">
        <f t="shared" si="1566"/>
        <v>0</v>
      </c>
      <c r="GT555" s="238">
        <f t="shared" si="1567"/>
        <v>0</v>
      </c>
      <c r="GU555" s="238">
        <f t="shared" si="1568"/>
        <v>0</v>
      </c>
      <c r="GV555" s="238">
        <f t="shared" si="1569"/>
        <v>0</v>
      </c>
      <c r="GW555" s="238">
        <f t="shared" si="1570"/>
        <v>0</v>
      </c>
      <c r="GX555" s="238">
        <f t="shared" si="1571"/>
        <v>0</v>
      </c>
      <c r="GY555" s="238">
        <f t="shared" si="1572"/>
        <v>0</v>
      </c>
      <c r="GZ555" s="238">
        <f t="shared" si="1573"/>
        <v>0</v>
      </c>
      <c r="HA555" s="238">
        <f t="shared" si="1574"/>
        <v>0</v>
      </c>
      <c r="HB555" s="238">
        <f t="shared" si="1575"/>
        <v>0</v>
      </c>
      <c r="HC555" s="238">
        <f t="shared" si="1576"/>
        <v>0</v>
      </c>
      <c r="HD555" s="238">
        <f t="shared" si="1577"/>
        <v>0</v>
      </c>
      <c r="HE555" s="238">
        <f t="shared" si="1578"/>
        <v>0</v>
      </c>
      <c r="HF555" s="238">
        <f t="shared" si="1579"/>
        <v>0</v>
      </c>
      <c r="HG555" s="238">
        <f t="shared" si="1580"/>
        <v>0</v>
      </c>
      <c r="HH555" s="238">
        <f t="shared" si="1581"/>
        <v>0</v>
      </c>
      <c r="HI555" s="238">
        <f t="shared" si="1582"/>
        <v>0</v>
      </c>
      <c r="HJ555" s="238">
        <f t="shared" si="1583"/>
        <v>0</v>
      </c>
      <c r="HK555" s="238">
        <f t="shared" si="1584"/>
        <v>0</v>
      </c>
      <c r="HL555" s="238">
        <f t="shared" si="1585"/>
        <v>0</v>
      </c>
      <c r="HM555" s="238">
        <f t="shared" si="1586"/>
        <v>0</v>
      </c>
      <c r="HN555" s="238">
        <f t="shared" si="1587"/>
        <v>0</v>
      </c>
      <c r="HO555" s="238">
        <f t="shared" si="1588"/>
        <v>0</v>
      </c>
      <c r="HP555" s="238">
        <f t="shared" si="1589"/>
        <v>0</v>
      </c>
      <c r="HQ555" s="238">
        <f t="shared" si="1590"/>
        <v>0</v>
      </c>
      <c r="HR555" s="238">
        <f t="shared" si="1591"/>
        <v>0</v>
      </c>
      <c r="HS555" s="238">
        <f t="shared" si="1592"/>
        <v>0</v>
      </c>
      <c r="HT555" s="238">
        <f t="shared" si="1593"/>
        <v>0</v>
      </c>
      <c r="HU555" s="238">
        <f t="shared" si="1594"/>
        <v>0</v>
      </c>
      <c r="HV555" s="238">
        <f t="shared" si="1595"/>
        <v>0</v>
      </c>
      <c r="HW555" s="238">
        <f t="shared" si="1596"/>
        <v>0</v>
      </c>
      <c r="HX555" s="238">
        <f t="shared" si="1597"/>
        <v>0</v>
      </c>
      <c r="HY555" s="238">
        <f t="shared" si="1598"/>
        <v>0</v>
      </c>
      <c r="HZ555" s="238">
        <f t="shared" si="1599"/>
        <v>0</v>
      </c>
      <c r="IA555" s="238">
        <f t="shared" si="1600"/>
        <v>0</v>
      </c>
      <c r="IB555" s="238">
        <f t="shared" si="1601"/>
        <v>0</v>
      </c>
      <c r="IC555" s="238">
        <f t="shared" si="1602"/>
        <v>0</v>
      </c>
      <c r="ID555" s="238">
        <f t="shared" si="1603"/>
        <v>0</v>
      </c>
      <c r="IE555" s="238">
        <f t="shared" si="1604"/>
        <v>0</v>
      </c>
      <c r="IF555" s="238">
        <f t="shared" si="1605"/>
        <v>0</v>
      </c>
      <c r="IG555" s="238">
        <f t="shared" si="1606"/>
        <v>0</v>
      </c>
      <c r="IH555" s="238">
        <f t="shared" si="1607"/>
        <v>0</v>
      </c>
      <c r="II555" s="238">
        <f t="shared" si="1608"/>
        <v>0</v>
      </c>
      <c r="IJ555" s="238">
        <f t="shared" si="1609"/>
        <v>0</v>
      </c>
      <c r="IK555" s="238">
        <f t="shared" si="1610"/>
        <v>0</v>
      </c>
      <c r="IL555" s="238">
        <f t="shared" si="1611"/>
        <v>0</v>
      </c>
      <c r="IM555" s="238">
        <f t="shared" si="1612"/>
        <v>0</v>
      </c>
      <c r="IN555" s="238">
        <f t="shared" si="1613"/>
        <v>0</v>
      </c>
      <c r="IO555" s="238">
        <f t="shared" si="1614"/>
        <v>0</v>
      </c>
      <c r="IP555" s="238">
        <f t="shared" si="1615"/>
        <v>0</v>
      </c>
      <c r="IQ555" s="238">
        <f t="shared" si="1616"/>
        <v>0</v>
      </c>
      <c r="IR555" s="238">
        <f t="shared" si="1617"/>
        <v>0</v>
      </c>
      <c r="IS555" s="238">
        <f t="shared" si="1618"/>
        <v>0</v>
      </c>
      <c r="IT555" s="238">
        <f t="shared" si="1619"/>
        <v>0</v>
      </c>
      <c r="IU555" s="238">
        <f t="shared" si="1620"/>
        <v>0</v>
      </c>
      <c r="IV555" s="238">
        <f t="shared" si="1621"/>
        <v>0</v>
      </c>
      <c r="IW555" s="238">
        <f t="shared" si="1622"/>
        <v>0</v>
      </c>
      <c r="IX555" s="238">
        <f t="shared" si="1623"/>
        <v>0</v>
      </c>
      <c r="IY555" s="238">
        <f t="shared" si="1624"/>
        <v>0</v>
      </c>
      <c r="IZ555" s="238">
        <f t="shared" si="1625"/>
        <v>0</v>
      </c>
      <c r="JA555" s="238">
        <f t="shared" si="1626"/>
        <v>0</v>
      </c>
      <c r="JB555" s="238">
        <f t="shared" si="1627"/>
        <v>0</v>
      </c>
    </row>
    <row r="556" spans="2:262">
      <c r="B556" s="248">
        <v>195</v>
      </c>
      <c r="C556" s="247">
        <f t="shared" si="1628"/>
        <v>3.8085937500000029E-3</v>
      </c>
      <c r="D556" s="244">
        <f t="shared" ca="1" si="1371"/>
        <v>12.122041684617418</v>
      </c>
      <c r="E556" s="243">
        <f ca="1">GS361</f>
        <v>0.12204168461741792</v>
      </c>
      <c r="F556" s="242">
        <v>195</v>
      </c>
      <c r="G556" s="238">
        <f t="shared" si="1372"/>
        <v>0</v>
      </c>
      <c r="H556" s="238">
        <f t="shared" si="1373"/>
        <v>0</v>
      </c>
      <c r="I556" s="238">
        <f t="shared" si="1374"/>
        <v>0</v>
      </c>
      <c r="J556" s="238">
        <f t="shared" si="1375"/>
        <v>0</v>
      </c>
      <c r="K556" s="238">
        <f t="shared" si="1376"/>
        <v>0</v>
      </c>
      <c r="L556" s="238">
        <f t="shared" si="1377"/>
        <v>0</v>
      </c>
      <c r="M556" s="238">
        <f t="shared" si="1378"/>
        <v>0</v>
      </c>
      <c r="N556" s="238">
        <f t="shared" si="1379"/>
        <v>0</v>
      </c>
      <c r="O556" s="238">
        <f t="shared" si="1380"/>
        <v>0</v>
      </c>
      <c r="P556" s="238">
        <f t="shared" si="1381"/>
        <v>0</v>
      </c>
      <c r="Q556" s="238">
        <f t="shared" si="1382"/>
        <v>0</v>
      </c>
      <c r="R556" s="238">
        <f t="shared" si="1383"/>
        <v>0</v>
      </c>
      <c r="S556" s="238">
        <f t="shared" si="1384"/>
        <v>0</v>
      </c>
      <c r="T556" s="238">
        <f t="shared" si="1385"/>
        <v>0</v>
      </c>
      <c r="U556" s="239">
        <f t="shared" si="1386"/>
        <v>0</v>
      </c>
      <c r="V556" s="238">
        <f t="shared" si="1387"/>
        <v>0</v>
      </c>
      <c r="W556" s="238">
        <f t="shared" si="1388"/>
        <v>0</v>
      </c>
      <c r="X556" s="238">
        <f t="shared" si="1389"/>
        <v>0</v>
      </c>
      <c r="Y556" s="238">
        <f t="shared" si="1390"/>
        <v>0</v>
      </c>
      <c r="Z556" s="238">
        <f t="shared" si="1391"/>
        <v>0</v>
      </c>
      <c r="AA556" s="238">
        <f t="shared" si="1392"/>
        <v>0</v>
      </c>
      <c r="AB556" s="238">
        <f t="shared" si="1393"/>
        <v>0</v>
      </c>
      <c r="AC556" s="238">
        <f t="shared" si="1394"/>
        <v>0</v>
      </c>
      <c r="AD556" s="238">
        <f t="shared" si="1395"/>
        <v>0</v>
      </c>
      <c r="AE556" s="238">
        <f t="shared" si="1396"/>
        <v>0</v>
      </c>
      <c r="AF556" s="238">
        <f t="shared" si="1397"/>
        <v>0</v>
      </c>
      <c r="AG556" s="238">
        <f t="shared" si="1398"/>
        <v>0</v>
      </c>
      <c r="AH556" s="238">
        <f t="shared" si="1399"/>
        <v>0</v>
      </c>
      <c r="AI556" s="238">
        <f t="shared" si="1400"/>
        <v>0</v>
      </c>
      <c r="AJ556" s="238">
        <f t="shared" si="1401"/>
        <v>0</v>
      </c>
      <c r="AK556" s="238">
        <f t="shared" si="1402"/>
        <v>0</v>
      </c>
      <c r="AL556" s="238">
        <f t="shared" si="1403"/>
        <v>0</v>
      </c>
      <c r="AM556" s="238">
        <f t="shared" si="1404"/>
        <v>0</v>
      </c>
      <c r="AN556" s="238">
        <f t="shared" si="1405"/>
        <v>0</v>
      </c>
      <c r="AO556" s="238">
        <f t="shared" si="1406"/>
        <v>0</v>
      </c>
      <c r="AP556" s="238">
        <f t="shared" si="1407"/>
        <v>0</v>
      </c>
      <c r="AQ556" s="238">
        <f t="shared" si="1408"/>
        <v>0</v>
      </c>
      <c r="AR556" s="238">
        <f t="shared" si="1409"/>
        <v>0</v>
      </c>
      <c r="AS556" s="238">
        <f t="shared" si="1410"/>
        <v>0</v>
      </c>
      <c r="AT556" s="238">
        <f t="shared" si="1411"/>
        <v>0</v>
      </c>
      <c r="AU556" s="238">
        <f t="shared" si="1412"/>
        <v>0</v>
      </c>
      <c r="AV556" s="238">
        <f t="shared" si="1413"/>
        <v>0</v>
      </c>
      <c r="AW556" s="238">
        <f t="shared" si="1414"/>
        <v>0</v>
      </c>
      <c r="AX556" s="238">
        <f t="shared" si="1415"/>
        <v>0</v>
      </c>
      <c r="AY556" s="238">
        <f t="shared" si="1416"/>
        <v>0</v>
      </c>
      <c r="AZ556" s="238">
        <f t="shared" si="1417"/>
        <v>0</v>
      </c>
      <c r="BA556" s="238">
        <f t="shared" si="1418"/>
        <v>0</v>
      </c>
      <c r="BB556" s="238">
        <f t="shared" si="1419"/>
        <v>0</v>
      </c>
      <c r="BC556" s="238">
        <f t="shared" si="1420"/>
        <v>0</v>
      </c>
      <c r="BD556" s="238">
        <f t="shared" si="1421"/>
        <v>0</v>
      </c>
      <c r="BE556" s="238">
        <f t="shared" si="1422"/>
        <v>0</v>
      </c>
      <c r="BF556" s="238">
        <f t="shared" si="1423"/>
        <v>0</v>
      </c>
      <c r="BG556" s="238">
        <f t="shared" si="1424"/>
        <v>0</v>
      </c>
      <c r="BH556" s="238">
        <f t="shared" si="1425"/>
        <v>0</v>
      </c>
      <c r="BI556" s="238">
        <f t="shared" si="1426"/>
        <v>0</v>
      </c>
      <c r="BJ556" s="238">
        <f t="shared" si="1427"/>
        <v>0</v>
      </c>
      <c r="BK556" s="238">
        <f t="shared" si="1428"/>
        <v>0</v>
      </c>
      <c r="BL556" s="238">
        <f t="shared" si="1429"/>
        <v>0</v>
      </c>
      <c r="BM556" s="238">
        <f t="shared" si="1430"/>
        <v>0</v>
      </c>
      <c r="BN556" s="238">
        <f t="shared" si="1431"/>
        <v>0</v>
      </c>
      <c r="BO556" s="238">
        <f t="shared" si="1432"/>
        <v>0</v>
      </c>
      <c r="BP556" s="238">
        <f t="shared" si="1433"/>
        <v>0</v>
      </c>
      <c r="BQ556" s="238">
        <f t="shared" si="1434"/>
        <v>0</v>
      </c>
      <c r="BR556" s="238">
        <f t="shared" si="1435"/>
        <v>0</v>
      </c>
      <c r="BS556" s="238">
        <f t="shared" si="1436"/>
        <v>0</v>
      </c>
      <c r="BT556" s="238">
        <f t="shared" si="1437"/>
        <v>0</v>
      </c>
      <c r="BU556" s="238">
        <f t="shared" si="1438"/>
        <v>0</v>
      </c>
      <c r="BV556" s="238">
        <f t="shared" si="1439"/>
        <v>0</v>
      </c>
      <c r="BW556" s="238">
        <f t="shared" si="1440"/>
        <v>0</v>
      </c>
      <c r="BX556" s="238">
        <f t="shared" si="1441"/>
        <v>0</v>
      </c>
      <c r="BY556" s="238">
        <f t="shared" si="1442"/>
        <v>0</v>
      </c>
      <c r="BZ556" s="238">
        <f t="shared" si="1443"/>
        <v>0</v>
      </c>
      <c r="CA556" s="238">
        <f t="shared" si="1444"/>
        <v>0</v>
      </c>
      <c r="CB556" s="238">
        <f t="shared" si="1445"/>
        <v>0</v>
      </c>
      <c r="CC556" s="238">
        <f t="shared" si="1446"/>
        <v>0</v>
      </c>
      <c r="CD556" s="238">
        <f t="shared" si="1447"/>
        <v>0</v>
      </c>
      <c r="CE556" s="238">
        <f t="shared" si="1448"/>
        <v>0</v>
      </c>
      <c r="CF556" s="238">
        <f t="shared" si="1449"/>
        <v>0</v>
      </c>
      <c r="CG556" s="238">
        <f t="shared" si="1450"/>
        <v>0</v>
      </c>
      <c r="CH556" s="238">
        <f t="shared" si="1451"/>
        <v>0</v>
      </c>
      <c r="CI556" s="238">
        <f t="shared" si="1452"/>
        <v>0</v>
      </c>
      <c r="CJ556" s="238">
        <f t="shared" si="1453"/>
        <v>0</v>
      </c>
      <c r="CK556" s="238">
        <f t="shared" si="1454"/>
        <v>0</v>
      </c>
      <c r="CL556" s="238">
        <f t="shared" si="1455"/>
        <v>0</v>
      </c>
      <c r="CM556" s="238">
        <f t="shared" si="1456"/>
        <v>0</v>
      </c>
      <c r="CN556" s="238">
        <f t="shared" si="1457"/>
        <v>0</v>
      </c>
      <c r="CO556" s="238">
        <f t="shared" si="1458"/>
        <v>0</v>
      </c>
      <c r="CP556" s="238">
        <f t="shared" si="1459"/>
        <v>0</v>
      </c>
      <c r="CQ556" s="238">
        <f t="shared" si="1460"/>
        <v>0</v>
      </c>
      <c r="CR556" s="238">
        <f t="shared" si="1461"/>
        <v>0</v>
      </c>
      <c r="CS556" s="238">
        <f t="shared" si="1462"/>
        <v>0</v>
      </c>
      <c r="CT556" s="238">
        <f t="shared" si="1463"/>
        <v>0</v>
      </c>
      <c r="CU556" s="238">
        <f t="shared" si="1464"/>
        <v>0</v>
      </c>
      <c r="CV556" s="238">
        <f t="shared" si="1465"/>
        <v>0</v>
      </c>
      <c r="CW556" s="238">
        <f t="shared" si="1466"/>
        <v>0</v>
      </c>
      <c r="CX556" s="238">
        <f t="shared" si="1467"/>
        <v>0</v>
      </c>
      <c r="CY556" s="238">
        <f t="shared" si="1468"/>
        <v>0</v>
      </c>
      <c r="CZ556" s="238">
        <f t="shared" si="1469"/>
        <v>0</v>
      </c>
      <c r="DA556" s="238">
        <f t="shared" si="1470"/>
        <v>0</v>
      </c>
      <c r="DB556" s="238">
        <f t="shared" si="1471"/>
        <v>0</v>
      </c>
      <c r="DC556" s="238">
        <f t="shared" si="1472"/>
        <v>0</v>
      </c>
      <c r="DD556" s="238">
        <f t="shared" si="1473"/>
        <v>0</v>
      </c>
      <c r="DE556" s="238">
        <f t="shared" si="1474"/>
        <v>0</v>
      </c>
      <c r="DF556" s="238">
        <f t="shared" si="1475"/>
        <v>0</v>
      </c>
      <c r="DG556" s="238">
        <f t="shared" si="1476"/>
        <v>0</v>
      </c>
      <c r="DH556" s="238">
        <f t="shared" si="1477"/>
        <v>0</v>
      </c>
      <c r="DI556" s="238">
        <f t="shared" si="1478"/>
        <v>0</v>
      </c>
      <c r="DJ556" s="238">
        <f t="shared" si="1479"/>
        <v>0</v>
      </c>
      <c r="DK556" s="238">
        <f t="shared" si="1480"/>
        <v>0</v>
      </c>
      <c r="DL556" s="238">
        <f t="shared" si="1481"/>
        <v>0</v>
      </c>
      <c r="DM556" s="238">
        <f t="shared" si="1482"/>
        <v>0</v>
      </c>
      <c r="DN556" s="238">
        <f t="shared" si="1483"/>
        <v>0</v>
      </c>
      <c r="DO556" s="238">
        <f t="shared" si="1484"/>
        <v>0</v>
      </c>
      <c r="DP556" s="238">
        <f t="shared" si="1485"/>
        <v>0</v>
      </c>
      <c r="DQ556" s="238">
        <f t="shared" si="1486"/>
        <v>0</v>
      </c>
      <c r="DR556" s="238">
        <f t="shared" si="1487"/>
        <v>0</v>
      </c>
      <c r="DS556" s="238">
        <f t="shared" si="1488"/>
        <v>0</v>
      </c>
      <c r="DT556" s="238">
        <f t="shared" si="1489"/>
        <v>0</v>
      </c>
      <c r="DU556" s="238">
        <f t="shared" si="1490"/>
        <v>0</v>
      </c>
      <c r="DV556" s="238">
        <f t="shared" si="1491"/>
        <v>0</v>
      </c>
      <c r="DW556" s="238">
        <f t="shared" si="1492"/>
        <v>0</v>
      </c>
      <c r="DX556" s="238">
        <f t="shared" si="1493"/>
        <v>0</v>
      </c>
      <c r="DY556" s="238">
        <f t="shared" si="1494"/>
        <v>0</v>
      </c>
      <c r="DZ556" s="238">
        <f t="shared" si="1495"/>
        <v>0</v>
      </c>
      <c r="EA556" s="238">
        <f t="shared" si="1496"/>
        <v>0</v>
      </c>
      <c r="EB556" s="238">
        <f t="shared" si="1497"/>
        <v>0</v>
      </c>
      <c r="EC556" s="238">
        <f t="shared" si="1498"/>
        <v>0</v>
      </c>
      <c r="ED556" s="238">
        <f t="shared" si="1499"/>
        <v>0</v>
      </c>
      <c r="EE556" s="238">
        <f t="shared" si="1500"/>
        <v>0</v>
      </c>
      <c r="EF556" s="238">
        <f t="shared" si="1501"/>
        <v>0</v>
      </c>
      <c r="EG556" s="238">
        <f t="shared" si="1502"/>
        <v>0</v>
      </c>
      <c r="EH556" s="238">
        <f t="shared" si="1503"/>
        <v>0</v>
      </c>
      <c r="EI556" s="238">
        <f t="shared" si="1504"/>
        <v>0</v>
      </c>
      <c r="EJ556" s="238">
        <f t="shared" si="1505"/>
        <v>0</v>
      </c>
      <c r="EK556" s="238">
        <f t="shared" si="1506"/>
        <v>0</v>
      </c>
      <c r="EL556" s="238">
        <f t="shared" si="1507"/>
        <v>0</v>
      </c>
      <c r="EM556" s="238">
        <f t="shared" si="1508"/>
        <v>0</v>
      </c>
      <c r="EN556" s="238">
        <f t="shared" si="1509"/>
        <v>0</v>
      </c>
      <c r="EO556" s="238">
        <f t="shared" si="1510"/>
        <v>0</v>
      </c>
      <c r="EP556" s="238">
        <f t="shared" si="1511"/>
        <v>0</v>
      </c>
      <c r="EQ556" s="238">
        <f t="shared" si="1512"/>
        <v>0</v>
      </c>
      <c r="ER556" s="238">
        <f t="shared" si="1513"/>
        <v>0</v>
      </c>
      <c r="ES556" s="238">
        <f t="shared" si="1514"/>
        <v>0</v>
      </c>
      <c r="ET556" s="238">
        <f t="shared" si="1515"/>
        <v>0</v>
      </c>
      <c r="EU556" s="238">
        <f t="shared" si="1516"/>
        <v>0</v>
      </c>
      <c r="EV556" s="238">
        <f t="shared" si="1517"/>
        <v>0</v>
      </c>
      <c r="EW556" s="238">
        <f t="shared" si="1518"/>
        <v>0</v>
      </c>
      <c r="EX556" s="238">
        <f t="shared" si="1519"/>
        <v>0</v>
      </c>
      <c r="EY556" s="238">
        <f t="shared" si="1520"/>
        <v>0</v>
      </c>
      <c r="EZ556" s="238">
        <f t="shared" si="1521"/>
        <v>0</v>
      </c>
      <c r="FA556" s="238">
        <f t="shared" si="1522"/>
        <v>0</v>
      </c>
      <c r="FB556" s="238">
        <f t="shared" si="1523"/>
        <v>0</v>
      </c>
      <c r="FC556" s="238">
        <f t="shared" si="1524"/>
        <v>0</v>
      </c>
      <c r="FD556" s="238">
        <f t="shared" si="1525"/>
        <v>0</v>
      </c>
      <c r="FE556" s="238">
        <f t="shared" si="1526"/>
        <v>0</v>
      </c>
      <c r="FF556" s="238">
        <f t="shared" si="1527"/>
        <v>0</v>
      </c>
      <c r="FG556" s="238">
        <f t="shared" si="1528"/>
        <v>0</v>
      </c>
      <c r="FH556" s="238">
        <f t="shared" si="1529"/>
        <v>0</v>
      </c>
      <c r="FI556" s="238">
        <f t="shared" si="1530"/>
        <v>0</v>
      </c>
      <c r="FJ556" s="238">
        <f t="shared" si="1531"/>
        <v>0</v>
      </c>
      <c r="FK556" s="238">
        <f t="shared" si="1532"/>
        <v>0</v>
      </c>
      <c r="FL556" s="238">
        <f t="shared" si="1533"/>
        <v>0</v>
      </c>
      <c r="FM556" s="238">
        <f t="shared" si="1534"/>
        <v>0</v>
      </c>
      <c r="FN556" s="238">
        <f t="shared" si="1535"/>
        <v>0</v>
      </c>
      <c r="FO556" s="238">
        <f t="shared" si="1536"/>
        <v>0</v>
      </c>
      <c r="FP556" s="238">
        <f t="shared" si="1537"/>
        <v>0</v>
      </c>
      <c r="FQ556" s="238">
        <f t="shared" si="1538"/>
        <v>0</v>
      </c>
      <c r="FR556" s="238">
        <f t="shared" si="1539"/>
        <v>0</v>
      </c>
      <c r="FS556" s="238">
        <f t="shared" si="1540"/>
        <v>0</v>
      </c>
      <c r="FT556" s="238">
        <f t="shared" si="1541"/>
        <v>0</v>
      </c>
      <c r="FU556" s="238">
        <f t="shared" si="1542"/>
        <v>0</v>
      </c>
      <c r="FV556" s="238">
        <f t="shared" si="1543"/>
        <v>0</v>
      </c>
      <c r="FW556" s="238">
        <f t="shared" si="1544"/>
        <v>0</v>
      </c>
      <c r="FX556" s="238">
        <f t="shared" si="1545"/>
        <v>0</v>
      </c>
      <c r="FY556" s="238">
        <f t="shared" si="1546"/>
        <v>0</v>
      </c>
      <c r="FZ556" s="238">
        <f t="shared" si="1547"/>
        <v>0</v>
      </c>
      <c r="GA556" s="238">
        <f t="shared" si="1548"/>
        <v>0</v>
      </c>
      <c r="GB556" s="238">
        <f t="shared" si="1549"/>
        <v>0</v>
      </c>
      <c r="GC556" s="238">
        <f t="shared" si="1550"/>
        <v>0</v>
      </c>
      <c r="GD556" s="238">
        <f t="shared" si="1551"/>
        <v>0</v>
      </c>
      <c r="GE556" s="238">
        <f t="shared" si="1552"/>
        <v>0</v>
      </c>
      <c r="GF556" s="238">
        <f t="shared" si="1553"/>
        <v>0</v>
      </c>
      <c r="GG556" s="238">
        <f t="shared" si="1554"/>
        <v>0</v>
      </c>
      <c r="GH556" s="238">
        <f t="shared" si="1555"/>
        <v>0</v>
      </c>
      <c r="GI556" s="238">
        <f t="shared" si="1556"/>
        <v>0</v>
      </c>
      <c r="GJ556" s="238">
        <f t="shared" si="1557"/>
        <v>0</v>
      </c>
      <c r="GK556" s="238">
        <f t="shared" si="1558"/>
        <v>0</v>
      </c>
      <c r="GL556" s="238">
        <f t="shared" si="1559"/>
        <v>0</v>
      </c>
      <c r="GM556" s="238">
        <f t="shared" si="1560"/>
        <v>0</v>
      </c>
      <c r="GN556" s="238">
        <f t="shared" si="1561"/>
        <v>0</v>
      </c>
      <c r="GO556" s="238">
        <f t="shared" si="1562"/>
        <v>0</v>
      </c>
      <c r="GP556" s="238">
        <f t="shared" si="1563"/>
        <v>0</v>
      </c>
      <c r="GQ556" s="238">
        <f t="shared" si="1564"/>
        <v>0</v>
      </c>
      <c r="GR556" s="238">
        <f t="shared" si="1565"/>
        <v>0</v>
      </c>
      <c r="GS556" s="238">
        <f t="shared" si="1566"/>
        <v>0</v>
      </c>
      <c r="GT556" s="238">
        <f t="shared" si="1567"/>
        <v>0</v>
      </c>
      <c r="GU556" s="238">
        <f t="shared" si="1568"/>
        <v>0</v>
      </c>
      <c r="GV556" s="238">
        <f t="shared" si="1569"/>
        <v>0</v>
      </c>
      <c r="GW556" s="238">
        <f t="shared" si="1570"/>
        <v>0</v>
      </c>
      <c r="GX556" s="238">
        <f t="shared" si="1571"/>
        <v>0</v>
      </c>
      <c r="GY556" s="238">
        <f t="shared" si="1572"/>
        <v>0</v>
      </c>
      <c r="GZ556" s="238">
        <f t="shared" si="1573"/>
        <v>0</v>
      </c>
      <c r="HA556" s="238">
        <f t="shared" si="1574"/>
        <v>0</v>
      </c>
      <c r="HB556" s="238">
        <f t="shared" si="1575"/>
        <v>0</v>
      </c>
      <c r="HC556" s="238">
        <f t="shared" si="1576"/>
        <v>0</v>
      </c>
      <c r="HD556" s="238">
        <f t="shared" si="1577"/>
        <v>0</v>
      </c>
      <c r="HE556" s="238">
        <f t="shared" si="1578"/>
        <v>0</v>
      </c>
      <c r="HF556" s="238">
        <f t="shared" si="1579"/>
        <v>0</v>
      </c>
      <c r="HG556" s="238">
        <f t="shared" si="1580"/>
        <v>0</v>
      </c>
      <c r="HH556" s="238">
        <f t="shared" si="1581"/>
        <v>0</v>
      </c>
      <c r="HI556" s="238">
        <f t="shared" si="1582"/>
        <v>0</v>
      </c>
      <c r="HJ556" s="238">
        <f t="shared" si="1583"/>
        <v>0</v>
      </c>
      <c r="HK556" s="238">
        <f t="shared" si="1584"/>
        <v>0</v>
      </c>
      <c r="HL556" s="238">
        <f t="shared" si="1585"/>
        <v>0</v>
      </c>
      <c r="HM556" s="238">
        <f t="shared" si="1586"/>
        <v>0</v>
      </c>
      <c r="HN556" s="238">
        <f t="shared" si="1587"/>
        <v>0</v>
      </c>
      <c r="HO556" s="238">
        <f t="shared" si="1588"/>
        <v>0</v>
      </c>
      <c r="HP556" s="238">
        <f t="shared" si="1589"/>
        <v>0</v>
      </c>
      <c r="HQ556" s="238">
        <f t="shared" si="1590"/>
        <v>0</v>
      </c>
      <c r="HR556" s="238">
        <f t="shared" si="1591"/>
        <v>0</v>
      </c>
      <c r="HS556" s="238">
        <f t="shared" si="1592"/>
        <v>0</v>
      </c>
      <c r="HT556" s="238">
        <f t="shared" si="1593"/>
        <v>0</v>
      </c>
      <c r="HU556" s="238">
        <f t="shared" si="1594"/>
        <v>0</v>
      </c>
      <c r="HV556" s="238">
        <f t="shared" si="1595"/>
        <v>0</v>
      </c>
      <c r="HW556" s="238">
        <f t="shared" si="1596"/>
        <v>0</v>
      </c>
      <c r="HX556" s="238">
        <f t="shared" si="1597"/>
        <v>0</v>
      </c>
      <c r="HY556" s="238">
        <f t="shared" si="1598"/>
        <v>0</v>
      </c>
      <c r="HZ556" s="238">
        <f t="shared" si="1599"/>
        <v>0</v>
      </c>
      <c r="IA556" s="238">
        <f t="shared" si="1600"/>
        <v>0</v>
      </c>
      <c r="IB556" s="238">
        <f t="shared" si="1601"/>
        <v>0</v>
      </c>
      <c r="IC556" s="238">
        <f t="shared" si="1602"/>
        <v>0</v>
      </c>
      <c r="ID556" s="238">
        <f t="shared" si="1603"/>
        <v>0</v>
      </c>
      <c r="IE556" s="238">
        <f t="shared" si="1604"/>
        <v>0</v>
      </c>
      <c r="IF556" s="238">
        <f t="shared" si="1605"/>
        <v>0</v>
      </c>
      <c r="IG556" s="238">
        <f t="shared" si="1606"/>
        <v>0</v>
      </c>
      <c r="IH556" s="238">
        <f t="shared" si="1607"/>
        <v>0</v>
      </c>
      <c r="II556" s="238">
        <f t="shared" si="1608"/>
        <v>0</v>
      </c>
      <c r="IJ556" s="238">
        <f t="shared" si="1609"/>
        <v>0</v>
      </c>
      <c r="IK556" s="238">
        <f t="shared" si="1610"/>
        <v>0</v>
      </c>
      <c r="IL556" s="238">
        <f t="shared" si="1611"/>
        <v>0</v>
      </c>
      <c r="IM556" s="238">
        <f t="shared" si="1612"/>
        <v>0</v>
      </c>
      <c r="IN556" s="238">
        <f t="shared" si="1613"/>
        <v>0</v>
      </c>
      <c r="IO556" s="238">
        <f t="shared" si="1614"/>
        <v>0</v>
      </c>
      <c r="IP556" s="238">
        <f t="shared" si="1615"/>
        <v>0</v>
      </c>
      <c r="IQ556" s="238">
        <f t="shared" si="1616"/>
        <v>0</v>
      </c>
      <c r="IR556" s="238">
        <f t="shared" si="1617"/>
        <v>0</v>
      </c>
      <c r="IS556" s="238">
        <f t="shared" si="1618"/>
        <v>0</v>
      </c>
      <c r="IT556" s="238">
        <f t="shared" si="1619"/>
        <v>0</v>
      </c>
      <c r="IU556" s="238">
        <f t="shared" si="1620"/>
        <v>0</v>
      </c>
      <c r="IV556" s="238">
        <f t="shared" si="1621"/>
        <v>0</v>
      </c>
      <c r="IW556" s="238">
        <f t="shared" si="1622"/>
        <v>0</v>
      </c>
      <c r="IX556" s="238">
        <f t="shared" si="1623"/>
        <v>0</v>
      </c>
      <c r="IY556" s="238">
        <f t="shared" si="1624"/>
        <v>0</v>
      </c>
      <c r="IZ556" s="238">
        <f t="shared" si="1625"/>
        <v>0</v>
      </c>
      <c r="JA556" s="238">
        <f t="shared" si="1626"/>
        <v>0</v>
      </c>
      <c r="JB556" s="238">
        <f t="shared" si="1627"/>
        <v>0</v>
      </c>
    </row>
    <row r="557" spans="2:262">
      <c r="B557" s="248">
        <v>196</v>
      </c>
      <c r="C557" s="247">
        <f t="shared" si="1628"/>
        <v>3.828125000000003E-3</v>
      </c>
      <c r="D557" s="244">
        <f t="shared" ca="1" si="1371"/>
        <v>12.191620643226983</v>
      </c>
      <c r="E557" s="243">
        <f ca="1">GT361</f>
        <v>0.19162064322698397</v>
      </c>
      <c r="F557" s="242">
        <v>196</v>
      </c>
      <c r="G557" s="238">
        <f t="shared" si="1372"/>
        <v>0</v>
      </c>
      <c r="H557" s="238">
        <f t="shared" si="1373"/>
        <v>0</v>
      </c>
      <c r="I557" s="238">
        <f t="shared" si="1374"/>
        <v>0</v>
      </c>
      <c r="J557" s="238">
        <f t="shared" si="1375"/>
        <v>0</v>
      </c>
      <c r="K557" s="238">
        <f t="shared" si="1376"/>
        <v>0</v>
      </c>
      <c r="L557" s="238">
        <f t="shared" si="1377"/>
        <v>0</v>
      </c>
      <c r="M557" s="238">
        <f t="shared" si="1378"/>
        <v>0</v>
      </c>
      <c r="N557" s="238">
        <f t="shared" si="1379"/>
        <v>0</v>
      </c>
      <c r="O557" s="238">
        <f t="shared" si="1380"/>
        <v>0</v>
      </c>
      <c r="P557" s="238">
        <f t="shared" si="1381"/>
        <v>0</v>
      </c>
      <c r="Q557" s="238">
        <f t="shared" si="1382"/>
        <v>0</v>
      </c>
      <c r="R557" s="238">
        <f t="shared" si="1383"/>
        <v>0</v>
      </c>
      <c r="S557" s="238">
        <f t="shared" si="1384"/>
        <v>0</v>
      </c>
      <c r="T557" s="238">
        <f t="shared" si="1385"/>
        <v>0</v>
      </c>
      <c r="U557" s="239">
        <f t="shared" si="1386"/>
        <v>0</v>
      </c>
      <c r="V557" s="238">
        <f t="shared" si="1387"/>
        <v>0</v>
      </c>
      <c r="W557" s="238">
        <f t="shared" si="1388"/>
        <v>0</v>
      </c>
      <c r="X557" s="238">
        <f t="shared" si="1389"/>
        <v>0</v>
      </c>
      <c r="Y557" s="238">
        <f t="shared" si="1390"/>
        <v>0</v>
      </c>
      <c r="Z557" s="238">
        <f t="shared" si="1391"/>
        <v>0</v>
      </c>
      <c r="AA557" s="238">
        <f t="shared" si="1392"/>
        <v>0</v>
      </c>
      <c r="AB557" s="238">
        <f t="shared" si="1393"/>
        <v>0</v>
      </c>
      <c r="AC557" s="238">
        <f t="shared" si="1394"/>
        <v>0</v>
      </c>
      <c r="AD557" s="238">
        <f t="shared" si="1395"/>
        <v>0</v>
      </c>
      <c r="AE557" s="238">
        <f t="shared" si="1396"/>
        <v>0</v>
      </c>
      <c r="AF557" s="238">
        <f t="shared" si="1397"/>
        <v>0</v>
      </c>
      <c r="AG557" s="238">
        <f t="shared" si="1398"/>
        <v>0</v>
      </c>
      <c r="AH557" s="238">
        <f t="shared" si="1399"/>
        <v>0</v>
      </c>
      <c r="AI557" s="238">
        <f t="shared" si="1400"/>
        <v>0</v>
      </c>
      <c r="AJ557" s="238">
        <f t="shared" si="1401"/>
        <v>0</v>
      </c>
      <c r="AK557" s="238">
        <f t="shared" si="1402"/>
        <v>0</v>
      </c>
      <c r="AL557" s="238">
        <f t="shared" si="1403"/>
        <v>0</v>
      </c>
      <c r="AM557" s="238">
        <f t="shared" si="1404"/>
        <v>0</v>
      </c>
      <c r="AN557" s="238">
        <f t="shared" si="1405"/>
        <v>0</v>
      </c>
      <c r="AO557" s="238">
        <f t="shared" si="1406"/>
        <v>0</v>
      </c>
      <c r="AP557" s="238">
        <f t="shared" si="1407"/>
        <v>0</v>
      </c>
      <c r="AQ557" s="238">
        <f t="shared" si="1408"/>
        <v>0</v>
      </c>
      <c r="AR557" s="238">
        <f t="shared" si="1409"/>
        <v>0</v>
      </c>
      <c r="AS557" s="238">
        <f t="shared" si="1410"/>
        <v>0</v>
      </c>
      <c r="AT557" s="238">
        <f t="shared" si="1411"/>
        <v>0</v>
      </c>
      <c r="AU557" s="238">
        <f t="shared" si="1412"/>
        <v>0</v>
      </c>
      <c r="AV557" s="238">
        <f t="shared" si="1413"/>
        <v>0</v>
      </c>
      <c r="AW557" s="238">
        <f t="shared" si="1414"/>
        <v>0</v>
      </c>
      <c r="AX557" s="238">
        <f t="shared" si="1415"/>
        <v>0</v>
      </c>
      <c r="AY557" s="238">
        <f t="shared" si="1416"/>
        <v>0</v>
      </c>
      <c r="AZ557" s="238">
        <f t="shared" si="1417"/>
        <v>0</v>
      </c>
      <c r="BA557" s="238">
        <f t="shared" si="1418"/>
        <v>0</v>
      </c>
      <c r="BB557" s="238">
        <f t="shared" si="1419"/>
        <v>0</v>
      </c>
      <c r="BC557" s="238">
        <f t="shared" si="1420"/>
        <v>0</v>
      </c>
      <c r="BD557" s="238">
        <f t="shared" si="1421"/>
        <v>0</v>
      </c>
      <c r="BE557" s="238">
        <f t="shared" si="1422"/>
        <v>0</v>
      </c>
      <c r="BF557" s="238">
        <f t="shared" si="1423"/>
        <v>0</v>
      </c>
      <c r="BG557" s="238">
        <f t="shared" si="1424"/>
        <v>0</v>
      </c>
      <c r="BH557" s="238">
        <f t="shared" si="1425"/>
        <v>0</v>
      </c>
      <c r="BI557" s="238">
        <f t="shared" si="1426"/>
        <v>0</v>
      </c>
      <c r="BJ557" s="238">
        <f t="shared" si="1427"/>
        <v>0</v>
      </c>
      <c r="BK557" s="238">
        <f t="shared" si="1428"/>
        <v>0</v>
      </c>
      <c r="BL557" s="238">
        <f t="shared" si="1429"/>
        <v>0</v>
      </c>
      <c r="BM557" s="238">
        <f t="shared" si="1430"/>
        <v>0</v>
      </c>
      <c r="BN557" s="238">
        <f t="shared" si="1431"/>
        <v>0</v>
      </c>
      <c r="BO557" s="238">
        <f t="shared" si="1432"/>
        <v>0</v>
      </c>
      <c r="BP557" s="238">
        <f t="shared" si="1433"/>
        <v>0</v>
      </c>
      <c r="BQ557" s="238">
        <f t="shared" si="1434"/>
        <v>0</v>
      </c>
      <c r="BR557" s="238">
        <f t="shared" si="1435"/>
        <v>0</v>
      </c>
      <c r="BS557" s="238">
        <f t="shared" si="1436"/>
        <v>0</v>
      </c>
      <c r="BT557" s="238">
        <f t="shared" si="1437"/>
        <v>0</v>
      </c>
      <c r="BU557" s="238">
        <f t="shared" si="1438"/>
        <v>0</v>
      </c>
      <c r="BV557" s="238">
        <f t="shared" si="1439"/>
        <v>0</v>
      </c>
      <c r="BW557" s="238">
        <f t="shared" si="1440"/>
        <v>0</v>
      </c>
      <c r="BX557" s="238">
        <f t="shared" si="1441"/>
        <v>0</v>
      </c>
      <c r="BY557" s="238">
        <f t="shared" si="1442"/>
        <v>0</v>
      </c>
      <c r="BZ557" s="238">
        <f t="shared" si="1443"/>
        <v>0</v>
      </c>
      <c r="CA557" s="238">
        <f t="shared" si="1444"/>
        <v>0</v>
      </c>
      <c r="CB557" s="238">
        <f t="shared" si="1445"/>
        <v>0</v>
      </c>
      <c r="CC557" s="238">
        <f t="shared" si="1446"/>
        <v>0</v>
      </c>
      <c r="CD557" s="238">
        <f t="shared" si="1447"/>
        <v>0</v>
      </c>
      <c r="CE557" s="238">
        <f t="shared" si="1448"/>
        <v>0</v>
      </c>
      <c r="CF557" s="238">
        <f t="shared" si="1449"/>
        <v>0</v>
      </c>
      <c r="CG557" s="238">
        <f t="shared" si="1450"/>
        <v>0</v>
      </c>
      <c r="CH557" s="238">
        <f t="shared" si="1451"/>
        <v>0</v>
      </c>
      <c r="CI557" s="238">
        <f t="shared" si="1452"/>
        <v>0</v>
      </c>
      <c r="CJ557" s="238">
        <f t="shared" si="1453"/>
        <v>0</v>
      </c>
      <c r="CK557" s="238">
        <f t="shared" si="1454"/>
        <v>0</v>
      </c>
      <c r="CL557" s="238">
        <f t="shared" si="1455"/>
        <v>0</v>
      </c>
      <c r="CM557" s="238">
        <f t="shared" si="1456"/>
        <v>0</v>
      </c>
      <c r="CN557" s="238">
        <f t="shared" si="1457"/>
        <v>0</v>
      </c>
      <c r="CO557" s="238">
        <f t="shared" si="1458"/>
        <v>0</v>
      </c>
      <c r="CP557" s="238">
        <f t="shared" si="1459"/>
        <v>0</v>
      </c>
      <c r="CQ557" s="238">
        <f t="shared" si="1460"/>
        <v>0</v>
      </c>
      <c r="CR557" s="238">
        <f t="shared" si="1461"/>
        <v>0</v>
      </c>
      <c r="CS557" s="238">
        <f t="shared" si="1462"/>
        <v>0</v>
      </c>
      <c r="CT557" s="238">
        <f t="shared" si="1463"/>
        <v>0</v>
      </c>
      <c r="CU557" s="238">
        <f t="shared" si="1464"/>
        <v>0</v>
      </c>
      <c r="CV557" s="238">
        <f t="shared" si="1465"/>
        <v>0</v>
      </c>
      <c r="CW557" s="238">
        <f t="shared" si="1466"/>
        <v>0</v>
      </c>
      <c r="CX557" s="238">
        <f t="shared" si="1467"/>
        <v>0</v>
      </c>
      <c r="CY557" s="238">
        <f t="shared" si="1468"/>
        <v>0</v>
      </c>
      <c r="CZ557" s="238">
        <f t="shared" si="1469"/>
        <v>0</v>
      </c>
      <c r="DA557" s="238">
        <f t="shared" si="1470"/>
        <v>0</v>
      </c>
      <c r="DB557" s="238">
        <f t="shared" si="1471"/>
        <v>0</v>
      </c>
      <c r="DC557" s="238">
        <f t="shared" si="1472"/>
        <v>0</v>
      </c>
      <c r="DD557" s="238">
        <f t="shared" si="1473"/>
        <v>0</v>
      </c>
      <c r="DE557" s="238">
        <f t="shared" si="1474"/>
        <v>0</v>
      </c>
      <c r="DF557" s="238">
        <f t="shared" si="1475"/>
        <v>0</v>
      </c>
      <c r="DG557" s="238">
        <f t="shared" si="1476"/>
        <v>0</v>
      </c>
      <c r="DH557" s="238">
        <f t="shared" si="1477"/>
        <v>0</v>
      </c>
      <c r="DI557" s="238">
        <f t="shared" si="1478"/>
        <v>0</v>
      </c>
      <c r="DJ557" s="238">
        <f t="shared" si="1479"/>
        <v>0</v>
      </c>
      <c r="DK557" s="238">
        <f t="shared" si="1480"/>
        <v>0</v>
      </c>
      <c r="DL557" s="238">
        <f t="shared" si="1481"/>
        <v>0</v>
      </c>
      <c r="DM557" s="238">
        <f t="shared" si="1482"/>
        <v>0</v>
      </c>
      <c r="DN557" s="238">
        <f t="shared" si="1483"/>
        <v>0</v>
      </c>
      <c r="DO557" s="238">
        <f t="shared" si="1484"/>
        <v>0</v>
      </c>
      <c r="DP557" s="238">
        <f t="shared" si="1485"/>
        <v>0</v>
      </c>
      <c r="DQ557" s="238">
        <f t="shared" si="1486"/>
        <v>0</v>
      </c>
      <c r="DR557" s="238">
        <f t="shared" si="1487"/>
        <v>0</v>
      </c>
      <c r="DS557" s="238">
        <f t="shared" si="1488"/>
        <v>0</v>
      </c>
      <c r="DT557" s="238">
        <f t="shared" si="1489"/>
        <v>0</v>
      </c>
      <c r="DU557" s="238">
        <f t="shared" si="1490"/>
        <v>0</v>
      </c>
      <c r="DV557" s="238">
        <f t="shared" si="1491"/>
        <v>0</v>
      </c>
      <c r="DW557" s="238">
        <f t="shared" si="1492"/>
        <v>0</v>
      </c>
      <c r="DX557" s="238">
        <f t="shared" si="1493"/>
        <v>0</v>
      </c>
      <c r="DY557" s="238">
        <f t="shared" si="1494"/>
        <v>0</v>
      </c>
      <c r="DZ557" s="238">
        <f t="shared" si="1495"/>
        <v>0</v>
      </c>
      <c r="EA557" s="238">
        <f t="shared" si="1496"/>
        <v>0</v>
      </c>
      <c r="EB557" s="238">
        <f t="shared" si="1497"/>
        <v>0</v>
      </c>
      <c r="EC557" s="238">
        <f t="shared" si="1498"/>
        <v>0</v>
      </c>
      <c r="ED557" s="238">
        <f t="shared" si="1499"/>
        <v>0</v>
      </c>
      <c r="EE557" s="238">
        <f t="shared" si="1500"/>
        <v>0</v>
      </c>
      <c r="EF557" s="238">
        <f t="shared" si="1501"/>
        <v>0</v>
      </c>
      <c r="EG557" s="238">
        <f t="shared" si="1502"/>
        <v>0</v>
      </c>
      <c r="EH557" s="238">
        <f t="shared" si="1503"/>
        <v>0</v>
      </c>
      <c r="EI557" s="238">
        <f t="shared" si="1504"/>
        <v>0</v>
      </c>
      <c r="EJ557" s="238">
        <f t="shared" si="1505"/>
        <v>0</v>
      </c>
      <c r="EK557" s="238">
        <f t="shared" si="1506"/>
        <v>0</v>
      </c>
      <c r="EL557" s="238">
        <f t="shared" si="1507"/>
        <v>0</v>
      </c>
      <c r="EM557" s="238">
        <f t="shared" si="1508"/>
        <v>0</v>
      </c>
      <c r="EN557" s="238">
        <f t="shared" si="1509"/>
        <v>0</v>
      </c>
      <c r="EO557" s="238">
        <f t="shared" si="1510"/>
        <v>0</v>
      </c>
      <c r="EP557" s="238">
        <f t="shared" si="1511"/>
        <v>0</v>
      </c>
      <c r="EQ557" s="238">
        <f t="shared" si="1512"/>
        <v>0</v>
      </c>
      <c r="ER557" s="238">
        <f t="shared" si="1513"/>
        <v>0</v>
      </c>
      <c r="ES557" s="238">
        <f t="shared" si="1514"/>
        <v>0</v>
      </c>
      <c r="ET557" s="238">
        <f t="shared" si="1515"/>
        <v>0</v>
      </c>
      <c r="EU557" s="238">
        <f t="shared" si="1516"/>
        <v>0</v>
      </c>
      <c r="EV557" s="238">
        <f t="shared" si="1517"/>
        <v>0</v>
      </c>
      <c r="EW557" s="238">
        <f t="shared" si="1518"/>
        <v>0</v>
      </c>
      <c r="EX557" s="238">
        <f t="shared" si="1519"/>
        <v>0</v>
      </c>
      <c r="EY557" s="238">
        <f t="shared" si="1520"/>
        <v>0</v>
      </c>
      <c r="EZ557" s="238">
        <f t="shared" si="1521"/>
        <v>0</v>
      </c>
      <c r="FA557" s="238">
        <f t="shared" si="1522"/>
        <v>0</v>
      </c>
      <c r="FB557" s="238">
        <f t="shared" si="1523"/>
        <v>0</v>
      </c>
      <c r="FC557" s="238">
        <f t="shared" si="1524"/>
        <v>0</v>
      </c>
      <c r="FD557" s="238">
        <f t="shared" si="1525"/>
        <v>0</v>
      </c>
      <c r="FE557" s="238">
        <f t="shared" si="1526"/>
        <v>0</v>
      </c>
      <c r="FF557" s="238">
        <f t="shared" si="1527"/>
        <v>0</v>
      </c>
      <c r="FG557" s="238">
        <f t="shared" si="1528"/>
        <v>0</v>
      </c>
      <c r="FH557" s="238">
        <f t="shared" si="1529"/>
        <v>0</v>
      </c>
      <c r="FI557" s="238">
        <f t="shared" si="1530"/>
        <v>0</v>
      </c>
      <c r="FJ557" s="238">
        <f t="shared" si="1531"/>
        <v>0</v>
      </c>
      <c r="FK557" s="238">
        <f t="shared" si="1532"/>
        <v>0</v>
      </c>
      <c r="FL557" s="238">
        <f t="shared" si="1533"/>
        <v>0</v>
      </c>
      <c r="FM557" s="238">
        <f t="shared" si="1534"/>
        <v>0</v>
      </c>
      <c r="FN557" s="238">
        <f t="shared" si="1535"/>
        <v>0</v>
      </c>
      <c r="FO557" s="238">
        <f t="shared" si="1536"/>
        <v>0</v>
      </c>
      <c r="FP557" s="238">
        <f t="shared" si="1537"/>
        <v>0</v>
      </c>
      <c r="FQ557" s="238">
        <f t="shared" si="1538"/>
        <v>0</v>
      </c>
      <c r="FR557" s="238">
        <f t="shared" si="1539"/>
        <v>0</v>
      </c>
      <c r="FS557" s="238">
        <f t="shared" si="1540"/>
        <v>0</v>
      </c>
      <c r="FT557" s="238">
        <f t="shared" si="1541"/>
        <v>0</v>
      </c>
      <c r="FU557" s="238">
        <f t="shared" si="1542"/>
        <v>0</v>
      </c>
      <c r="FV557" s="238">
        <f t="shared" si="1543"/>
        <v>0</v>
      </c>
      <c r="FW557" s="238">
        <f t="shared" si="1544"/>
        <v>0</v>
      </c>
      <c r="FX557" s="238">
        <f t="shared" si="1545"/>
        <v>0</v>
      </c>
      <c r="FY557" s="238">
        <f t="shared" si="1546"/>
        <v>0</v>
      </c>
      <c r="FZ557" s="238">
        <f t="shared" si="1547"/>
        <v>0</v>
      </c>
      <c r="GA557" s="238">
        <f t="shared" si="1548"/>
        <v>0</v>
      </c>
      <c r="GB557" s="238">
        <f t="shared" si="1549"/>
        <v>0</v>
      </c>
      <c r="GC557" s="238">
        <f t="shared" si="1550"/>
        <v>0</v>
      </c>
      <c r="GD557" s="238">
        <f t="shared" si="1551"/>
        <v>0</v>
      </c>
      <c r="GE557" s="238">
        <f t="shared" si="1552"/>
        <v>0</v>
      </c>
      <c r="GF557" s="238">
        <f t="shared" si="1553"/>
        <v>0</v>
      </c>
      <c r="GG557" s="238">
        <f t="shared" si="1554"/>
        <v>0</v>
      </c>
      <c r="GH557" s="238">
        <f t="shared" si="1555"/>
        <v>0</v>
      </c>
      <c r="GI557" s="238">
        <f t="shared" si="1556"/>
        <v>0</v>
      </c>
      <c r="GJ557" s="238">
        <f t="shared" si="1557"/>
        <v>0</v>
      </c>
      <c r="GK557" s="238">
        <f t="shared" si="1558"/>
        <v>0</v>
      </c>
      <c r="GL557" s="238">
        <f t="shared" si="1559"/>
        <v>0</v>
      </c>
      <c r="GM557" s="238">
        <f t="shared" si="1560"/>
        <v>0</v>
      </c>
      <c r="GN557" s="238">
        <f t="shared" si="1561"/>
        <v>0</v>
      </c>
      <c r="GO557" s="238">
        <f t="shared" si="1562"/>
        <v>0</v>
      </c>
      <c r="GP557" s="238">
        <f t="shared" si="1563"/>
        <v>0</v>
      </c>
      <c r="GQ557" s="238">
        <f t="shared" si="1564"/>
        <v>0</v>
      </c>
      <c r="GR557" s="238">
        <f t="shared" si="1565"/>
        <v>0</v>
      </c>
      <c r="GS557" s="238">
        <f t="shared" si="1566"/>
        <v>0</v>
      </c>
      <c r="GT557" s="238">
        <f t="shared" si="1567"/>
        <v>0</v>
      </c>
      <c r="GU557" s="238">
        <f t="shared" si="1568"/>
        <v>0</v>
      </c>
      <c r="GV557" s="238">
        <f t="shared" si="1569"/>
        <v>0</v>
      </c>
      <c r="GW557" s="238">
        <f t="shared" si="1570"/>
        <v>0</v>
      </c>
      <c r="GX557" s="238">
        <f t="shared" si="1571"/>
        <v>0</v>
      </c>
      <c r="GY557" s="238">
        <f t="shared" si="1572"/>
        <v>0</v>
      </c>
      <c r="GZ557" s="238">
        <f t="shared" si="1573"/>
        <v>0</v>
      </c>
      <c r="HA557" s="238">
        <f t="shared" si="1574"/>
        <v>0</v>
      </c>
      <c r="HB557" s="238">
        <f t="shared" si="1575"/>
        <v>0</v>
      </c>
      <c r="HC557" s="238">
        <f t="shared" si="1576"/>
        <v>0</v>
      </c>
      <c r="HD557" s="238">
        <f t="shared" si="1577"/>
        <v>0</v>
      </c>
      <c r="HE557" s="238">
        <f t="shared" si="1578"/>
        <v>0</v>
      </c>
      <c r="HF557" s="238">
        <f t="shared" si="1579"/>
        <v>0</v>
      </c>
      <c r="HG557" s="238">
        <f t="shared" si="1580"/>
        <v>0</v>
      </c>
      <c r="HH557" s="238">
        <f t="shared" si="1581"/>
        <v>0</v>
      </c>
      <c r="HI557" s="238">
        <f t="shared" si="1582"/>
        <v>0</v>
      </c>
      <c r="HJ557" s="238">
        <f t="shared" si="1583"/>
        <v>0</v>
      </c>
      <c r="HK557" s="238">
        <f t="shared" si="1584"/>
        <v>0</v>
      </c>
      <c r="HL557" s="238">
        <f t="shared" si="1585"/>
        <v>0</v>
      </c>
      <c r="HM557" s="238">
        <f t="shared" si="1586"/>
        <v>0</v>
      </c>
      <c r="HN557" s="238">
        <f t="shared" si="1587"/>
        <v>0</v>
      </c>
      <c r="HO557" s="238">
        <f t="shared" si="1588"/>
        <v>0</v>
      </c>
      <c r="HP557" s="238">
        <f t="shared" si="1589"/>
        <v>0</v>
      </c>
      <c r="HQ557" s="238">
        <f t="shared" si="1590"/>
        <v>0</v>
      </c>
      <c r="HR557" s="238">
        <f t="shared" si="1591"/>
        <v>0</v>
      </c>
      <c r="HS557" s="238">
        <f t="shared" si="1592"/>
        <v>0</v>
      </c>
      <c r="HT557" s="238">
        <f t="shared" si="1593"/>
        <v>0</v>
      </c>
      <c r="HU557" s="238">
        <f t="shared" si="1594"/>
        <v>0</v>
      </c>
      <c r="HV557" s="238">
        <f t="shared" si="1595"/>
        <v>0</v>
      </c>
      <c r="HW557" s="238">
        <f t="shared" si="1596"/>
        <v>0</v>
      </c>
      <c r="HX557" s="238">
        <f t="shared" si="1597"/>
        <v>0</v>
      </c>
      <c r="HY557" s="238">
        <f t="shared" si="1598"/>
        <v>0</v>
      </c>
      <c r="HZ557" s="238">
        <f t="shared" si="1599"/>
        <v>0</v>
      </c>
      <c r="IA557" s="238">
        <f t="shared" si="1600"/>
        <v>0</v>
      </c>
      <c r="IB557" s="238">
        <f t="shared" si="1601"/>
        <v>0</v>
      </c>
      <c r="IC557" s="238">
        <f t="shared" si="1602"/>
        <v>0</v>
      </c>
      <c r="ID557" s="238">
        <f t="shared" si="1603"/>
        <v>0</v>
      </c>
      <c r="IE557" s="238">
        <f t="shared" si="1604"/>
        <v>0</v>
      </c>
      <c r="IF557" s="238">
        <f t="shared" si="1605"/>
        <v>0</v>
      </c>
      <c r="IG557" s="238">
        <f t="shared" si="1606"/>
        <v>0</v>
      </c>
      <c r="IH557" s="238">
        <f t="shared" si="1607"/>
        <v>0</v>
      </c>
      <c r="II557" s="238">
        <f t="shared" si="1608"/>
        <v>0</v>
      </c>
      <c r="IJ557" s="238">
        <f t="shared" si="1609"/>
        <v>0</v>
      </c>
      <c r="IK557" s="238">
        <f t="shared" si="1610"/>
        <v>0</v>
      </c>
      <c r="IL557" s="238">
        <f t="shared" si="1611"/>
        <v>0</v>
      </c>
      <c r="IM557" s="238">
        <f t="shared" si="1612"/>
        <v>0</v>
      </c>
      <c r="IN557" s="238">
        <f t="shared" si="1613"/>
        <v>0</v>
      </c>
      <c r="IO557" s="238">
        <f t="shared" si="1614"/>
        <v>0</v>
      </c>
      <c r="IP557" s="238">
        <f t="shared" si="1615"/>
        <v>0</v>
      </c>
      <c r="IQ557" s="238">
        <f t="shared" si="1616"/>
        <v>0</v>
      </c>
      <c r="IR557" s="238">
        <f t="shared" si="1617"/>
        <v>0</v>
      </c>
      <c r="IS557" s="238">
        <f t="shared" si="1618"/>
        <v>0</v>
      </c>
      <c r="IT557" s="238">
        <f t="shared" si="1619"/>
        <v>0</v>
      </c>
      <c r="IU557" s="238">
        <f t="shared" si="1620"/>
        <v>0</v>
      </c>
      <c r="IV557" s="238">
        <f t="shared" si="1621"/>
        <v>0</v>
      </c>
      <c r="IW557" s="238">
        <f t="shared" si="1622"/>
        <v>0</v>
      </c>
      <c r="IX557" s="238">
        <f t="shared" si="1623"/>
        <v>0</v>
      </c>
      <c r="IY557" s="238">
        <f t="shared" si="1624"/>
        <v>0</v>
      </c>
      <c r="IZ557" s="238">
        <f t="shared" si="1625"/>
        <v>0</v>
      </c>
      <c r="JA557" s="238">
        <f t="shared" si="1626"/>
        <v>0</v>
      </c>
      <c r="JB557" s="238">
        <f t="shared" si="1627"/>
        <v>0</v>
      </c>
    </row>
    <row r="558" spans="2:262">
      <c r="B558" s="248">
        <v>197</v>
      </c>
      <c r="C558" s="247">
        <f t="shared" si="1628"/>
        <v>3.847656250000003E-3</v>
      </c>
      <c r="D558" s="244">
        <f t="shared" ca="1" si="1371"/>
        <v>12.25334529369213</v>
      </c>
      <c r="E558" s="243">
        <f ca="1">GU361</f>
        <v>0.25334529369213027</v>
      </c>
      <c r="F558" s="242">
        <v>197</v>
      </c>
      <c r="G558" s="238">
        <f t="shared" si="1372"/>
        <v>0</v>
      </c>
      <c r="H558" s="238">
        <f t="shared" si="1373"/>
        <v>0</v>
      </c>
      <c r="I558" s="238">
        <f t="shared" si="1374"/>
        <v>0</v>
      </c>
      <c r="J558" s="238">
        <f t="shared" si="1375"/>
        <v>0</v>
      </c>
      <c r="K558" s="238">
        <f t="shared" si="1376"/>
        <v>0</v>
      </c>
      <c r="L558" s="238">
        <f t="shared" si="1377"/>
        <v>0</v>
      </c>
      <c r="M558" s="238">
        <f t="shared" si="1378"/>
        <v>0</v>
      </c>
      <c r="N558" s="238">
        <f t="shared" si="1379"/>
        <v>0</v>
      </c>
      <c r="O558" s="238">
        <f t="shared" si="1380"/>
        <v>0</v>
      </c>
      <c r="P558" s="238">
        <f t="shared" si="1381"/>
        <v>0</v>
      </c>
      <c r="Q558" s="238">
        <f t="shared" si="1382"/>
        <v>0</v>
      </c>
      <c r="R558" s="238">
        <f t="shared" si="1383"/>
        <v>0</v>
      </c>
      <c r="S558" s="238">
        <f t="shared" si="1384"/>
        <v>0</v>
      </c>
      <c r="T558" s="238">
        <f t="shared" si="1385"/>
        <v>0</v>
      </c>
      <c r="U558" s="239">
        <f t="shared" si="1386"/>
        <v>0</v>
      </c>
      <c r="V558" s="238">
        <f t="shared" si="1387"/>
        <v>0</v>
      </c>
      <c r="W558" s="238">
        <f t="shared" si="1388"/>
        <v>0</v>
      </c>
      <c r="X558" s="238">
        <f t="shared" si="1389"/>
        <v>0</v>
      </c>
      <c r="Y558" s="238">
        <f t="shared" si="1390"/>
        <v>0</v>
      </c>
      <c r="Z558" s="238">
        <f t="shared" si="1391"/>
        <v>0</v>
      </c>
      <c r="AA558" s="238">
        <f t="shared" si="1392"/>
        <v>0</v>
      </c>
      <c r="AB558" s="238">
        <f t="shared" si="1393"/>
        <v>0</v>
      </c>
      <c r="AC558" s="238">
        <f t="shared" si="1394"/>
        <v>0</v>
      </c>
      <c r="AD558" s="238">
        <f t="shared" si="1395"/>
        <v>0</v>
      </c>
      <c r="AE558" s="238">
        <f t="shared" si="1396"/>
        <v>0</v>
      </c>
      <c r="AF558" s="238">
        <f t="shared" si="1397"/>
        <v>0</v>
      </c>
      <c r="AG558" s="238">
        <f t="shared" si="1398"/>
        <v>0</v>
      </c>
      <c r="AH558" s="238">
        <f t="shared" si="1399"/>
        <v>0</v>
      </c>
      <c r="AI558" s="238">
        <f t="shared" si="1400"/>
        <v>0</v>
      </c>
      <c r="AJ558" s="238">
        <f t="shared" si="1401"/>
        <v>0</v>
      </c>
      <c r="AK558" s="238">
        <f t="shared" si="1402"/>
        <v>0</v>
      </c>
      <c r="AL558" s="238">
        <f t="shared" si="1403"/>
        <v>0</v>
      </c>
      <c r="AM558" s="238">
        <f t="shared" si="1404"/>
        <v>0</v>
      </c>
      <c r="AN558" s="238">
        <f t="shared" si="1405"/>
        <v>0</v>
      </c>
      <c r="AO558" s="238">
        <f t="shared" si="1406"/>
        <v>0</v>
      </c>
      <c r="AP558" s="238">
        <f t="shared" si="1407"/>
        <v>0</v>
      </c>
      <c r="AQ558" s="238">
        <f t="shared" si="1408"/>
        <v>0</v>
      </c>
      <c r="AR558" s="238">
        <f t="shared" si="1409"/>
        <v>0</v>
      </c>
      <c r="AS558" s="238">
        <f t="shared" si="1410"/>
        <v>0</v>
      </c>
      <c r="AT558" s="238">
        <f t="shared" si="1411"/>
        <v>0</v>
      </c>
      <c r="AU558" s="238">
        <f t="shared" si="1412"/>
        <v>0</v>
      </c>
      <c r="AV558" s="238">
        <f t="shared" si="1413"/>
        <v>0</v>
      </c>
      <c r="AW558" s="238">
        <f t="shared" si="1414"/>
        <v>0</v>
      </c>
      <c r="AX558" s="238">
        <f t="shared" si="1415"/>
        <v>0</v>
      </c>
      <c r="AY558" s="238">
        <f t="shared" si="1416"/>
        <v>0</v>
      </c>
      <c r="AZ558" s="238">
        <f t="shared" si="1417"/>
        <v>0</v>
      </c>
      <c r="BA558" s="238">
        <f t="shared" si="1418"/>
        <v>0</v>
      </c>
      <c r="BB558" s="238">
        <f t="shared" si="1419"/>
        <v>0</v>
      </c>
      <c r="BC558" s="238">
        <f t="shared" si="1420"/>
        <v>0</v>
      </c>
      <c r="BD558" s="238">
        <f t="shared" si="1421"/>
        <v>0</v>
      </c>
      <c r="BE558" s="238">
        <f t="shared" si="1422"/>
        <v>0</v>
      </c>
      <c r="BF558" s="238">
        <f t="shared" si="1423"/>
        <v>0</v>
      </c>
      <c r="BG558" s="238">
        <f t="shared" si="1424"/>
        <v>0</v>
      </c>
      <c r="BH558" s="238">
        <f t="shared" si="1425"/>
        <v>0</v>
      </c>
      <c r="BI558" s="238">
        <f t="shared" si="1426"/>
        <v>0</v>
      </c>
      <c r="BJ558" s="238">
        <f t="shared" si="1427"/>
        <v>0</v>
      </c>
      <c r="BK558" s="238">
        <f t="shared" si="1428"/>
        <v>0</v>
      </c>
      <c r="BL558" s="238">
        <f t="shared" si="1429"/>
        <v>0</v>
      </c>
      <c r="BM558" s="238">
        <f t="shared" si="1430"/>
        <v>0</v>
      </c>
      <c r="BN558" s="238">
        <f t="shared" si="1431"/>
        <v>0</v>
      </c>
      <c r="BO558" s="238">
        <f t="shared" si="1432"/>
        <v>0</v>
      </c>
      <c r="BP558" s="238">
        <f t="shared" si="1433"/>
        <v>0</v>
      </c>
      <c r="BQ558" s="238">
        <f t="shared" si="1434"/>
        <v>0</v>
      </c>
      <c r="BR558" s="238">
        <f t="shared" si="1435"/>
        <v>0</v>
      </c>
      <c r="BS558" s="238">
        <f t="shared" si="1436"/>
        <v>0</v>
      </c>
      <c r="BT558" s="238">
        <f t="shared" si="1437"/>
        <v>0</v>
      </c>
      <c r="BU558" s="238">
        <f t="shared" si="1438"/>
        <v>0</v>
      </c>
      <c r="BV558" s="238">
        <f t="shared" si="1439"/>
        <v>0</v>
      </c>
      <c r="BW558" s="238">
        <f t="shared" si="1440"/>
        <v>0</v>
      </c>
      <c r="BX558" s="238">
        <f t="shared" si="1441"/>
        <v>0</v>
      </c>
      <c r="BY558" s="238">
        <f t="shared" si="1442"/>
        <v>0</v>
      </c>
      <c r="BZ558" s="238">
        <f t="shared" si="1443"/>
        <v>0</v>
      </c>
      <c r="CA558" s="238">
        <f t="shared" si="1444"/>
        <v>0</v>
      </c>
      <c r="CB558" s="238">
        <f t="shared" si="1445"/>
        <v>0</v>
      </c>
      <c r="CC558" s="238">
        <f t="shared" si="1446"/>
        <v>0</v>
      </c>
      <c r="CD558" s="238">
        <f t="shared" si="1447"/>
        <v>0</v>
      </c>
      <c r="CE558" s="238">
        <f t="shared" si="1448"/>
        <v>0</v>
      </c>
      <c r="CF558" s="238">
        <f t="shared" si="1449"/>
        <v>0</v>
      </c>
      <c r="CG558" s="238">
        <f t="shared" si="1450"/>
        <v>0</v>
      </c>
      <c r="CH558" s="238">
        <f t="shared" si="1451"/>
        <v>0</v>
      </c>
      <c r="CI558" s="238">
        <f t="shared" si="1452"/>
        <v>0</v>
      </c>
      <c r="CJ558" s="238">
        <f t="shared" si="1453"/>
        <v>0</v>
      </c>
      <c r="CK558" s="238">
        <f t="shared" si="1454"/>
        <v>0</v>
      </c>
      <c r="CL558" s="238">
        <f t="shared" si="1455"/>
        <v>0</v>
      </c>
      <c r="CM558" s="238">
        <f t="shared" si="1456"/>
        <v>0</v>
      </c>
      <c r="CN558" s="238">
        <f t="shared" si="1457"/>
        <v>0</v>
      </c>
      <c r="CO558" s="238">
        <f t="shared" si="1458"/>
        <v>0</v>
      </c>
      <c r="CP558" s="238">
        <f t="shared" si="1459"/>
        <v>0</v>
      </c>
      <c r="CQ558" s="238">
        <f t="shared" si="1460"/>
        <v>0</v>
      </c>
      <c r="CR558" s="238">
        <f t="shared" si="1461"/>
        <v>0</v>
      </c>
      <c r="CS558" s="238">
        <f t="shared" si="1462"/>
        <v>0</v>
      </c>
      <c r="CT558" s="238">
        <f t="shared" si="1463"/>
        <v>0</v>
      </c>
      <c r="CU558" s="238">
        <f t="shared" si="1464"/>
        <v>0</v>
      </c>
      <c r="CV558" s="238">
        <f t="shared" si="1465"/>
        <v>0</v>
      </c>
      <c r="CW558" s="238">
        <f t="shared" si="1466"/>
        <v>0</v>
      </c>
      <c r="CX558" s="238">
        <f t="shared" si="1467"/>
        <v>0</v>
      </c>
      <c r="CY558" s="238">
        <f t="shared" si="1468"/>
        <v>0</v>
      </c>
      <c r="CZ558" s="238">
        <f t="shared" si="1469"/>
        <v>0</v>
      </c>
      <c r="DA558" s="238">
        <f t="shared" si="1470"/>
        <v>0</v>
      </c>
      <c r="DB558" s="238">
        <f t="shared" si="1471"/>
        <v>0</v>
      </c>
      <c r="DC558" s="238">
        <f t="shared" si="1472"/>
        <v>0</v>
      </c>
      <c r="DD558" s="238">
        <f t="shared" si="1473"/>
        <v>0</v>
      </c>
      <c r="DE558" s="238">
        <f t="shared" si="1474"/>
        <v>0</v>
      </c>
      <c r="DF558" s="238">
        <f t="shared" si="1475"/>
        <v>0</v>
      </c>
      <c r="DG558" s="238">
        <f t="shared" si="1476"/>
        <v>0</v>
      </c>
      <c r="DH558" s="238">
        <f t="shared" si="1477"/>
        <v>0</v>
      </c>
      <c r="DI558" s="238">
        <f t="shared" si="1478"/>
        <v>0</v>
      </c>
      <c r="DJ558" s="238">
        <f t="shared" si="1479"/>
        <v>0</v>
      </c>
      <c r="DK558" s="238">
        <f t="shared" si="1480"/>
        <v>0</v>
      </c>
      <c r="DL558" s="238">
        <f t="shared" si="1481"/>
        <v>0</v>
      </c>
      <c r="DM558" s="238">
        <f t="shared" si="1482"/>
        <v>0</v>
      </c>
      <c r="DN558" s="238">
        <f t="shared" si="1483"/>
        <v>0</v>
      </c>
      <c r="DO558" s="238">
        <f t="shared" si="1484"/>
        <v>0</v>
      </c>
      <c r="DP558" s="238">
        <f t="shared" si="1485"/>
        <v>0</v>
      </c>
      <c r="DQ558" s="238">
        <f t="shared" si="1486"/>
        <v>0</v>
      </c>
      <c r="DR558" s="238">
        <f t="shared" si="1487"/>
        <v>0</v>
      </c>
      <c r="DS558" s="238">
        <f t="shared" si="1488"/>
        <v>0</v>
      </c>
      <c r="DT558" s="238">
        <f t="shared" si="1489"/>
        <v>0</v>
      </c>
      <c r="DU558" s="238">
        <f t="shared" si="1490"/>
        <v>0</v>
      </c>
      <c r="DV558" s="238">
        <f t="shared" si="1491"/>
        <v>0</v>
      </c>
      <c r="DW558" s="238">
        <f t="shared" si="1492"/>
        <v>0</v>
      </c>
      <c r="DX558" s="238">
        <f t="shared" si="1493"/>
        <v>0</v>
      </c>
      <c r="DY558" s="238">
        <f t="shared" si="1494"/>
        <v>0</v>
      </c>
      <c r="DZ558" s="238">
        <f t="shared" si="1495"/>
        <v>0</v>
      </c>
      <c r="EA558" s="238">
        <f t="shared" si="1496"/>
        <v>0</v>
      </c>
      <c r="EB558" s="238">
        <f t="shared" si="1497"/>
        <v>0</v>
      </c>
      <c r="EC558" s="238">
        <f t="shared" si="1498"/>
        <v>0</v>
      </c>
      <c r="ED558" s="238">
        <f t="shared" si="1499"/>
        <v>0</v>
      </c>
      <c r="EE558" s="238">
        <f t="shared" si="1500"/>
        <v>0</v>
      </c>
      <c r="EF558" s="238">
        <f t="shared" si="1501"/>
        <v>0</v>
      </c>
      <c r="EG558" s="238">
        <f t="shared" si="1502"/>
        <v>0</v>
      </c>
      <c r="EH558" s="238">
        <f t="shared" si="1503"/>
        <v>0</v>
      </c>
      <c r="EI558" s="238">
        <f t="shared" si="1504"/>
        <v>0</v>
      </c>
      <c r="EJ558" s="238">
        <f t="shared" si="1505"/>
        <v>0</v>
      </c>
      <c r="EK558" s="238">
        <f t="shared" si="1506"/>
        <v>0</v>
      </c>
      <c r="EL558" s="238">
        <f t="shared" si="1507"/>
        <v>0</v>
      </c>
      <c r="EM558" s="238">
        <f t="shared" si="1508"/>
        <v>0</v>
      </c>
      <c r="EN558" s="238">
        <f t="shared" si="1509"/>
        <v>0</v>
      </c>
      <c r="EO558" s="238">
        <f t="shared" si="1510"/>
        <v>0</v>
      </c>
      <c r="EP558" s="238">
        <f t="shared" si="1511"/>
        <v>0</v>
      </c>
      <c r="EQ558" s="238">
        <f t="shared" si="1512"/>
        <v>0</v>
      </c>
      <c r="ER558" s="238">
        <f t="shared" si="1513"/>
        <v>0</v>
      </c>
      <c r="ES558" s="238">
        <f t="shared" si="1514"/>
        <v>0</v>
      </c>
      <c r="ET558" s="238">
        <f t="shared" si="1515"/>
        <v>0</v>
      </c>
      <c r="EU558" s="238">
        <f t="shared" si="1516"/>
        <v>0</v>
      </c>
      <c r="EV558" s="238">
        <f t="shared" si="1517"/>
        <v>0</v>
      </c>
      <c r="EW558" s="238">
        <f t="shared" si="1518"/>
        <v>0</v>
      </c>
      <c r="EX558" s="238">
        <f t="shared" si="1519"/>
        <v>0</v>
      </c>
      <c r="EY558" s="238">
        <f t="shared" si="1520"/>
        <v>0</v>
      </c>
      <c r="EZ558" s="238">
        <f t="shared" si="1521"/>
        <v>0</v>
      </c>
      <c r="FA558" s="238">
        <f t="shared" si="1522"/>
        <v>0</v>
      </c>
      <c r="FB558" s="238">
        <f t="shared" si="1523"/>
        <v>0</v>
      </c>
      <c r="FC558" s="238">
        <f t="shared" si="1524"/>
        <v>0</v>
      </c>
      <c r="FD558" s="238">
        <f t="shared" si="1525"/>
        <v>0</v>
      </c>
      <c r="FE558" s="238">
        <f t="shared" si="1526"/>
        <v>0</v>
      </c>
      <c r="FF558" s="238">
        <f t="shared" si="1527"/>
        <v>0</v>
      </c>
      <c r="FG558" s="238">
        <f t="shared" si="1528"/>
        <v>0</v>
      </c>
      <c r="FH558" s="238">
        <f t="shared" si="1529"/>
        <v>0</v>
      </c>
      <c r="FI558" s="238">
        <f t="shared" si="1530"/>
        <v>0</v>
      </c>
      <c r="FJ558" s="238">
        <f t="shared" si="1531"/>
        <v>0</v>
      </c>
      <c r="FK558" s="238">
        <f t="shared" si="1532"/>
        <v>0</v>
      </c>
      <c r="FL558" s="238">
        <f t="shared" si="1533"/>
        <v>0</v>
      </c>
      <c r="FM558" s="238">
        <f t="shared" si="1534"/>
        <v>0</v>
      </c>
      <c r="FN558" s="238">
        <f t="shared" si="1535"/>
        <v>0</v>
      </c>
      <c r="FO558" s="238">
        <f t="shared" si="1536"/>
        <v>0</v>
      </c>
      <c r="FP558" s="238">
        <f t="shared" si="1537"/>
        <v>0</v>
      </c>
      <c r="FQ558" s="238">
        <f t="shared" si="1538"/>
        <v>0</v>
      </c>
      <c r="FR558" s="238">
        <f t="shared" si="1539"/>
        <v>0</v>
      </c>
      <c r="FS558" s="238">
        <f t="shared" si="1540"/>
        <v>0</v>
      </c>
      <c r="FT558" s="238">
        <f t="shared" si="1541"/>
        <v>0</v>
      </c>
      <c r="FU558" s="238">
        <f t="shared" si="1542"/>
        <v>0</v>
      </c>
      <c r="FV558" s="238">
        <f t="shared" si="1543"/>
        <v>0</v>
      </c>
      <c r="FW558" s="238">
        <f t="shared" si="1544"/>
        <v>0</v>
      </c>
      <c r="FX558" s="238">
        <f t="shared" si="1545"/>
        <v>0</v>
      </c>
      <c r="FY558" s="238">
        <f t="shared" si="1546"/>
        <v>0</v>
      </c>
      <c r="FZ558" s="238">
        <f t="shared" si="1547"/>
        <v>0</v>
      </c>
      <c r="GA558" s="238">
        <f t="shared" si="1548"/>
        <v>0</v>
      </c>
      <c r="GB558" s="238">
        <f t="shared" si="1549"/>
        <v>0</v>
      </c>
      <c r="GC558" s="238">
        <f t="shared" si="1550"/>
        <v>0</v>
      </c>
      <c r="GD558" s="238">
        <f t="shared" si="1551"/>
        <v>0</v>
      </c>
      <c r="GE558" s="238">
        <f t="shared" si="1552"/>
        <v>0</v>
      </c>
      <c r="GF558" s="238">
        <f t="shared" si="1553"/>
        <v>0</v>
      </c>
      <c r="GG558" s="238">
        <f t="shared" si="1554"/>
        <v>0</v>
      </c>
      <c r="GH558" s="238">
        <f t="shared" si="1555"/>
        <v>0</v>
      </c>
      <c r="GI558" s="238">
        <f t="shared" si="1556"/>
        <v>0</v>
      </c>
      <c r="GJ558" s="238">
        <f t="shared" si="1557"/>
        <v>0</v>
      </c>
      <c r="GK558" s="238">
        <f t="shared" si="1558"/>
        <v>0</v>
      </c>
      <c r="GL558" s="238">
        <f t="shared" si="1559"/>
        <v>0</v>
      </c>
      <c r="GM558" s="238">
        <f t="shared" si="1560"/>
        <v>0</v>
      </c>
      <c r="GN558" s="238">
        <f t="shared" si="1561"/>
        <v>0</v>
      </c>
      <c r="GO558" s="238">
        <f t="shared" si="1562"/>
        <v>0</v>
      </c>
      <c r="GP558" s="238">
        <f t="shared" si="1563"/>
        <v>0</v>
      </c>
      <c r="GQ558" s="238">
        <f t="shared" si="1564"/>
        <v>0</v>
      </c>
      <c r="GR558" s="238">
        <f t="shared" si="1565"/>
        <v>0</v>
      </c>
      <c r="GS558" s="238">
        <f t="shared" si="1566"/>
        <v>0</v>
      </c>
      <c r="GT558" s="238">
        <f t="shared" si="1567"/>
        <v>0</v>
      </c>
      <c r="GU558" s="238">
        <f t="shared" si="1568"/>
        <v>0</v>
      </c>
      <c r="GV558" s="238">
        <f t="shared" si="1569"/>
        <v>0</v>
      </c>
      <c r="GW558" s="238">
        <f t="shared" si="1570"/>
        <v>0</v>
      </c>
      <c r="GX558" s="238">
        <f t="shared" si="1571"/>
        <v>0</v>
      </c>
      <c r="GY558" s="238">
        <f t="shared" si="1572"/>
        <v>0</v>
      </c>
      <c r="GZ558" s="238">
        <f t="shared" si="1573"/>
        <v>0</v>
      </c>
      <c r="HA558" s="238">
        <f t="shared" si="1574"/>
        <v>0</v>
      </c>
      <c r="HB558" s="238">
        <f t="shared" si="1575"/>
        <v>0</v>
      </c>
      <c r="HC558" s="238">
        <f t="shared" si="1576"/>
        <v>0</v>
      </c>
      <c r="HD558" s="238">
        <f t="shared" si="1577"/>
        <v>0</v>
      </c>
      <c r="HE558" s="238">
        <f t="shared" si="1578"/>
        <v>0</v>
      </c>
      <c r="HF558" s="238">
        <f t="shared" si="1579"/>
        <v>0</v>
      </c>
      <c r="HG558" s="238">
        <f t="shared" si="1580"/>
        <v>0</v>
      </c>
      <c r="HH558" s="238">
        <f t="shared" si="1581"/>
        <v>0</v>
      </c>
      <c r="HI558" s="238">
        <f t="shared" si="1582"/>
        <v>0</v>
      </c>
      <c r="HJ558" s="238">
        <f t="shared" si="1583"/>
        <v>0</v>
      </c>
      <c r="HK558" s="238">
        <f t="shared" si="1584"/>
        <v>0</v>
      </c>
      <c r="HL558" s="238">
        <f t="shared" si="1585"/>
        <v>0</v>
      </c>
      <c r="HM558" s="238">
        <f t="shared" si="1586"/>
        <v>0</v>
      </c>
      <c r="HN558" s="238">
        <f t="shared" si="1587"/>
        <v>0</v>
      </c>
      <c r="HO558" s="238">
        <f t="shared" si="1588"/>
        <v>0</v>
      </c>
      <c r="HP558" s="238">
        <f t="shared" si="1589"/>
        <v>0</v>
      </c>
      <c r="HQ558" s="238">
        <f t="shared" si="1590"/>
        <v>0</v>
      </c>
      <c r="HR558" s="238">
        <f t="shared" si="1591"/>
        <v>0</v>
      </c>
      <c r="HS558" s="238">
        <f t="shared" si="1592"/>
        <v>0</v>
      </c>
      <c r="HT558" s="238">
        <f t="shared" si="1593"/>
        <v>0</v>
      </c>
      <c r="HU558" s="238">
        <f t="shared" si="1594"/>
        <v>0</v>
      </c>
      <c r="HV558" s="238">
        <f t="shared" si="1595"/>
        <v>0</v>
      </c>
      <c r="HW558" s="238">
        <f t="shared" si="1596"/>
        <v>0</v>
      </c>
      <c r="HX558" s="238">
        <f t="shared" si="1597"/>
        <v>0</v>
      </c>
      <c r="HY558" s="238">
        <f t="shared" si="1598"/>
        <v>0</v>
      </c>
      <c r="HZ558" s="238">
        <f t="shared" si="1599"/>
        <v>0</v>
      </c>
      <c r="IA558" s="238">
        <f t="shared" si="1600"/>
        <v>0</v>
      </c>
      <c r="IB558" s="238">
        <f t="shared" si="1601"/>
        <v>0</v>
      </c>
      <c r="IC558" s="238">
        <f t="shared" si="1602"/>
        <v>0</v>
      </c>
      <c r="ID558" s="238">
        <f t="shared" si="1603"/>
        <v>0</v>
      </c>
      <c r="IE558" s="238">
        <f t="shared" si="1604"/>
        <v>0</v>
      </c>
      <c r="IF558" s="238">
        <f t="shared" si="1605"/>
        <v>0</v>
      </c>
      <c r="IG558" s="238">
        <f t="shared" si="1606"/>
        <v>0</v>
      </c>
      <c r="IH558" s="238">
        <f t="shared" si="1607"/>
        <v>0</v>
      </c>
      <c r="II558" s="238">
        <f t="shared" si="1608"/>
        <v>0</v>
      </c>
      <c r="IJ558" s="238">
        <f t="shared" si="1609"/>
        <v>0</v>
      </c>
      <c r="IK558" s="238">
        <f t="shared" si="1610"/>
        <v>0</v>
      </c>
      <c r="IL558" s="238">
        <f t="shared" si="1611"/>
        <v>0</v>
      </c>
      <c r="IM558" s="238">
        <f t="shared" si="1612"/>
        <v>0</v>
      </c>
      <c r="IN558" s="238">
        <f t="shared" si="1613"/>
        <v>0</v>
      </c>
      <c r="IO558" s="238">
        <f t="shared" si="1614"/>
        <v>0</v>
      </c>
      <c r="IP558" s="238">
        <f t="shared" si="1615"/>
        <v>0</v>
      </c>
      <c r="IQ558" s="238">
        <f t="shared" si="1616"/>
        <v>0</v>
      </c>
      <c r="IR558" s="238">
        <f t="shared" si="1617"/>
        <v>0</v>
      </c>
      <c r="IS558" s="238">
        <f t="shared" si="1618"/>
        <v>0</v>
      </c>
      <c r="IT558" s="238">
        <f t="shared" si="1619"/>
        <v>0</v>
      </c>
      <c r="IU558" s="238">
        <f t="shared" si="1620"/>
        <v>0</v>
      </c>
      <c r="IV558" s="238">
        <f t="shared" si="1621"/>
        <v>0</v>
      </c>
      <c r="IW558" s="238">
        <f t="shared" si="1622"/>
        <v>0</v>
      </c>
      <c r="IX558" s="238">
        <f t="shared" si="1623"/>
        <v>0</v>
      </c>
      <c r="IY558" s="238">
        <f t="shared" si="1624"/>
        <v>0</v>
      </c>
      <c r="IZ558" s="238">
        <f t="shared" si="1625"/>
        <v>0</v>
      </c>
      <c r="JA558" s="238">
        <f t="shared" si="1626"/>
        <v>0</v>
      </c>
      <c r="JB558" s="238">
        <f t="shared" si="1627"/>
        <v>0</v>
      </c>
    </row>
    <row r="559" spans="2:262">
      <c r="B559" s="248">
        <v>198</v>
      </c>
      <c r="C559" s="247">
        <f t="shared" si="1628"/>
        <v>3.867187500000003E-3</v>
      </c>
      <c r="D559" s="244">
        <f t="shared" ca="1" si="1371"/>
        <v>12.306858451001702</v>
      </c>
      <c r="E559" s="243">
        <f ca="1">GV361</f>
        <v>0.30685845100170156</v>
      </c>
      <c r="F559" s="242">
        <v>198</v>
      </c>
      <c r="G559" s="238">
        <f t="shared" si="1372"/>
        <v>0</v>
      </c>
      <c r="H559" s="238">
        <f t="shared" si="1373"/>
        <v>0</v>
      </c>
      <c r="I559" s="238">
        <f t="shared" si="1374"/>
        <v>0</v>
      </c>
      <c r="J559" s="238">
        <f t="shared" si="1375"/>
        <v>0</v>
      </c>
      <c r="K559" s="238">
        <f t="shared" si="1376"/>
        <v>0</v>
      </c>
      <c r="L559" s="238">
        <f t="shared" si="1377"/>
        <v>0</v>
      </c>
      <c r="M559" s="238">
        <f t="shared" si="1378"/>
        <v>0</v>
      </c>
      <c r="N559" s="238">
        <f t="shared" si="1379"/>
        <v>0</v>
      </c>
      <c r="O559" s="238">
        <f t="shared" si="1380"/>
        <v>0</v>
      </c>
      <c r="P559" s="238">
        <f t="shared" si="1381"/>
        <v>0</v>
      </c>
      <c r="Q559" s="238">
        <f t="shared" si="1382"/>
        <v>0</v>
      </c>
      <c r="R559" s="238">
        <f t="shared" si="1383"/>
        <v>0</v>
      </c>
      <c r="S559" s="238">
        <f t="shared" si="1384"/>
        <v>0</v>
      </c>
      <c r="T559" s="238">
        <f t="shared" si="1385"/>
        <v>0</v>
      </c>
      <c r="U559" s="239">
        <f t="shared" si="1386"/>
        <v>0</v>
      </c>
      <c r="V559" s="238">
        <f t="shared" si="1387"/>
        <v>0</v>
      </c>
      <c r="W559" s="238">
        <f t="shared" si="1388"/>
        <v>0</v>
      </c>
      <c r="X559" s="238">
        <f t="shared" si="1389"/>
        <v>0</v>
      </c>
      <c r="Y559" s="238">
        <f t="shared" si="1390"/>
        <v>0</v>
      </c>
      <c r="Z559" s="238">
        <f t="shared" si="1391"/>
        <v>0</v>
      </c>
      <c r="AA559" s="238">
        <f t="shared" si="1392"/>
        <v>0</v>
      </c>
      <c r="AB559" s="238">
        <f t="shared" si="1393"/>
        <v>0</v>
      </c>
      <c r="AC559" s="238">
        <f t="shared" si="1394"/>
        <v>0</v>
      </c>
      <c r="AD559" s="238">
        <f t="shared" si="1395"/>
        <v>0</v>
      </c>
      <c r="AE559" s="238">
        <f t="shared" si="1396"/>
        <v>0</v>
      </c>
      <c r="AF559" s="238">
        <f t="shared" si="1397"/>
        <v>0</v>
      </c>
      <c r="AG559" s="238">
        <f t="shared" si="1398"/>
        <v>0</v>
      </c>
      <c r="AH559" s="238">
        <f t="shared" si="1399"/>
        <v>0</v>
      </c>
      <c r="AI559" s="238">
        <f t="shared" si="1400"/>
        <v>0</v>
      </c>
      <c r="AJ559" s="238">
        <f t="shared" si="1401"/>
        <v>0</v>
      </c>
      <c r="AK559" s="238">
        <f t="shared" si="1402"/>
        <v>0</v>
      </c>
      <c r="AL559" s="238">
        <f t="shared" si="1403"/>
        <v>0</v>
      </c>
      <c r="AM559" s="238">
        <f t="shared" si="1404"/>
        <v>0</v>
      </c>
      <c r="AN559" s="238">
        <f t="shared" si="1405"/>
        <v>0</v>
      </c>
      <c r="AO559" s="238">
        <f t="shared" si="1406"/>
        <v>0</v>
      </c>
      <c r="AP559" s="238">
        <f t="shared" si="1407"/>
        <v>0</v>
      </c>
      <c r="AQ559" s="238">
        <f t="shared" si="1408"/>
        <v>0</v>
      </c>
      <c r="AR559" s="238">
        <f t="shared" si="1409"/>
        <v>0</v>
      </c>
      <c r="AS559" s="238">
        <f t="shared" si="1410"/>
        <v>0</v>
      </c>
      <c r="AT559" s="238">
        <f t="shared" si="1411"/>
        <v>0</v>
      </c>
      <c r="AU559" s="238">
        <f t="shared" si="1412"/>
        <v>0</v>
      </c>
      <c r="AV559" s="238">
        <f t="shared" si="1413"/>
        <v>0</v>
      </c>
      <c r="AW559" s="238">
        <f t="shared" si="1414"/>
        <v>0</v>
      </c>
      <c r="AX559" s="238">
        <f t="shared" si="1415"/>
        <v>0</v>
      </c>
      <c r="AY559" s="238">
        <f t="shared" si="1416"/>
        <v>0</v>
      </c>
      <c r="AZ559" s="238">
        <f t="shared" si="1417"/>
        <v>0</v>
      </c>
      <c r="BA559" s="238">
        <f t="shared" si="1418"/>
        <v>0</v>
      </c>
      <c r="BB559" s="238">
        <f t="shared" si="1419"/>
        <v>0</v>
      </c>
      <c r="BC559" s="238">
        <f t="shared" si="1420"/>
        <v>0</v>
      </c>
      <c r="BD559" s="238">
        <f t="shared" si="1421"/>
        <v>0</v>
      </c>
      <c r="BE559" s="238">
        <f t="shared" si="1422"/>
        <v>0</v>
      </c>
      <c r="BF559" s="238">
        <f t="shared" si="1423"/>
        <v>0</v>
      </c>
      <c r="BG559" s="238">
        <f t="shared" si="1424"/>
        <v>0</v>
      </c>
      <c r="BH559" s="238">
        <f t="shared" si="1425"/>
        <v>0</v>
      </c>
      <c r="BI559" s="238">
        <f t="shared" si="1426"/>
        <v>0</v>
      </c>
      <c r="BJ559" s="238">
        <f t="shared" si="1427"/>
        <v>0</v>
      </c>
      <c r="BK559" s="238">
        <f t="shared" si="1428"/>
        <v>0</v>
      </c>
      <c r="BL559" s="238">
        <f t="shared" si="1429"/>
        <v>0</v>
      </c>
      <c r="BM559" s="238">
        <f t="shared" si="1430"/>
        <v>0</v>
      </c>
      <c r="BN559" s="238">
        <f t="shared" si="1431"/>
        <v>0</v>
      </c>
      <c r="BO559" s="238">
        <f t="shared" si="1432"/>
        <v>0</v>
      </c>
      <c r="BP559" s="238">
        <f t="shared" si="1433"/>
        <v>0</v>
      </c>
      <c r="BQ559" s="238">
        <f t="shared" si="1434"/>
        <v>0</v>
      </c>
      <c r="BR559" s="238">
        <f t="shared" si="1435"/>
        <v>0</v>
      </c>
      <c r="BS559" s="238">
        <f t="shared" si="1436"/>
        <v>0</v>
      </c>
      <c r="BT559" s="238">
        <f t="shared" si="1437"/>
        <v>0</v>
      </c>
      <c r="BU559" s="238">
        <f t="shared" si="1438"/>
        <v>0</v>
      </c>
      <c r="BV559" s="238">
        <f t="shared" si="1439"/>
        <v>0</v>
      </c>
      <c r="BW559" s="238">
        <f t="shared" si="1440"/>
        <v>0</v>
      </c>
      <c r="BX559" s="238">
        <f t="shared" si="1441"/>
        <v>0</v>
      </c>
      <c r="BY559" s="238">
        <f t="shared" si="1442"/>
        <v>0</v>
      </c>
      <c r="BZ559" s="238">
        <f t="shared" si="1443"/>
        <v>0</v>
      </c>
      <c r="CA559" s="238">
        <f t="shared" si="1444"/>
        <v>0</v>
      </c>
      <c r="CB559" s="238">
        <f t="shared" si="1445"/>
        <v>0</v>
      </c>
      <c r="CC559" s="238">
        <f t="shared" si="1446"/>
        <v>0</v>
      </c>
      <c r="CD559" s="238">
        <f t="shared" si="1447"/>
        <v>0</v>
      </c>
      <c r="CE559" s="238">
        <f t="shared" si="1448"/>
        <v>0</v>
      </c>
      <c r="CF559" s="238">
        <f t="shared" si="1449"/>
        <v>0</v>
      </c>
      <c r="CG559" s="238">
        <f t="shared" si="1450"/>
        <v>0</v>
      </c>
      <c r="CH559" s="238">
        <f t="shared" si="1451"/>
        <v>0</v>
      </c>
      <c r="CI559" s="238">
        <f t="shared" si="1452"/>
        <v>0</v>
      </c>
      <c r="CJ559" s="238">
        <f t="shared" si="1453"/>
        <v>0</v>
      </c>
      <c r="CK559" s="238">
        <f t="shared" si="1454"/>
        <v>0</v>
      </c>
      <c r="CL559" s="238">
        <f t="shared" si="1455"/>
        <v>0</v>
      </c>
      <c r="CM559" s="238">
        <f t="shared" si="1456"/>
        <v>0</v>
      </c>
      <c r="CN559" s="238">
        <f t="shared" si="1457"/>
        <v>0</v>
      </c>
      <c r="CO559" s="238">
        <f t="shared" si="1458"/>
        <v>0</v>
      </c>
      <c r="CP559" s="238">
        <f t="shared" si="1459"/>
        <v>0</v>
      </c>
      <c r="CQ559" s="238">
        <f t="shared" si="1460"/>
        <v>0</v>
      </c>
      <c r="CR559" s="238">
        <f t="shared" si="1461"/>
        <v>0</v>
      </c>
      <c r="CS559" s="238">
        <f t="shared" si="1462"/>
        <v>0</v>
      </c>
      <c r="CT559" s="238">
        <f t="shared" si="1463"/>
        <v>0</v>
      </c>
      <c r="CU559" s="238">
        <f t="shared" si="1464"/>
        <v>0</v>
      </c>
      <c r="CV559" s="238">
        <f t="shared" si="1465"/>
        <v>0</v>
      </c>
      <c r="CW559" s="238">
        <f t="shared" si="1466"/>
        <v>0</v>
      </c>
      <c r="CX559" s="238">
        <f t="shared" si="1467"/>
        <v>0</v>
      </c>
      <c r="CY559" s="238">
        <f t="shared" si="1468"/>
        <v>0</v>
      </c>
      <c r="CZ559" s="238">
        <f t="shared" si="1469"/>
        <v>0</v>
      </c>
      <c r="DA559" s="238">
        <f t="shared" si="1470"/>
        <v>0</v>
      </c>
      <c r="DB559" s="238">
        <f t="shared" si="1471"/>
        <v>0</v>
      </c>
      <c r="DC559" s="238">
        <f t="shared" si="1472"/>
        <v>0</v>
      </c>
      <c r="DD559" s="238">
        <f t="shared" si="1473"/>
        <v>0</v>
      </c>
      <c r="DE559" s="238">
        <f t="shared" si="1474"/>
        <v>0</v>
      </c>
      <c r="DF559" s="238">
        <f t="shared" si="1475"/>
        <v>0</v>
      </c>
      <c r="DG559" s="238">
        <f t="shared" si="1476"/>
        <v>0</v>
      </c>
      <c r="DH559" s="238">
        <f t="shared" si="1477"/>
        <v>0</v>
      </c>
      <c r="DI559" s="238">
        <f t="shared" si="1478"/>
        <v>0</v>
      </c>
      <c r="DJ559" s="238">
        <f t="shared" si="1479"/>
        <v>0</v>
      </c>
      <c r="DK559" s="238">
        <f t="shared" si="1480"/>
        <v>0</v>
      </c>
      <c r="DL559" s="238">
        <f t="shared" si="1481"/>
        <v>0</v>
      </c>
      <c r="DM559" s="238">
        <f t="shared" si="1482"/>
        <v>0</v>
      </c>
      <c r="DN559" s="238">
        <f t="shared" si="1483"/>
        <v>0</v>
      </c>
      <c r="DO559" s="238">
        <f t="shared" si="1484"/>
        <v>0</v>
      </c>
      <c r="DP559" s="238">
        <f t="shared" si="1485"/>
        <v>0</v>
      </c>
      <c r="DQ559" s="238">
        <f t="shared" si="1486"/>
        <v>0</v>
      </c>
      <c r="DR559" s="238">
        <f t="shared" si="1487"/>
        <v>0</v>
      </c>
      <c r="DS559" s="238">
        <f t="shared" si="1488"/>
        <v>0</v>
      </c>
      <c r="DT559" s="238">
        <f t="shared" si="1489"/>
        <v>0</v>
      </c>
      <c r="DU559" s="238">
        <f t="shared" si="1490"/>
        <v>0</v>
      </c>
      <c r="DV559" s="238">
        <f t="shared" si="1491"/>
        <v>0</v>
      </c>
      <c r="DW559" s="238">
        <f t="shared" si="1492"/>
        <v>0</v>
      </c>
      <c r="DX559" s="238">
        <f t="shared" si="1493"/>
        <v>0</v>
      </c>
      <c r="DY559" s="238">
        <f t="shared" si="1494"/>
        <v>0</v>
      </c>
      <c r="DZ559" s="238">
        <f t="shared" si="1495"/>
        <v>0</v>
      </c>
      <c r="EA559" s="238">
        <f t="shared" si="1496"/>
        <v>0</v>
      </c>
      <c r="EB559" s="238">
        <f t="shared" si="1497"/>
        <v>0</v>
      </c>
      <c r="EC559" s="238">
        <f t="shared" si="1498"/>
        <v>0</v>
      </c>
      <c r="ED559" s="238">
        <f t="shared" si="1499"/>
        <v>0</v>
      </c>
      <c r="EE559" s="238">
        <f t="shared" si="1500"/>
        <v>0</v>
      </c>
      <c r="EF559" s="238">
        <f t="shared" si="1501"/>
        <v>0</v>
      </c>
      <c r="EG559" s="238">
        <f t="shared" si="1502"/>
        <v>0</v>
      </c>
      <c r="EH559" s="238">
        <f t="shared" si="1503"/>
        <v>0</v>
      </c>
      <c r="EI559" s="238">
        <f t="shared" si="1504"/>
        <v>0</v>
      </c>
      <c r="EJ559" s="238">
        <f t="shared" si="1505"/>
        <v>0</v>
      </c>
      <c r="EK559" s="238">
        <f t="shared" si="1506"/>
        <v>0</v>
      </c>
      <c r="EL559" s="238">
        <f t="shared" si="1507"/>
        <v>0</v>
      </c>
      <c r="EM559" s="238">
        <f t="shared" si="1508"/>
        <v>0</v>
      </c>
      <c r="EN559" s="238">
        <f t="shared" si="1509"/>
        <v>0</v>
      </c>
      <c r="EO559" s="238">
        <f t="shared" si="1510"/>
        <v>0</v>
      </c>
      <c r="EP559" s="238">
        <f t="shared" si="1511"/>
        <v>0</v>
      </c>
      <c r="EQ559" s="238">
        <f t="shared" si="1512"/>
        <v>0</v>
      </c>
      <c r="ER559" s="238">
        <f t="shared" si="1513"/>
        <v>0</v>
      </c>
      <c r="ES559" s="238">
        <f t="shared" si="1514"/>
        <v>0</v>
      </c>
      <c r="ET559" s="238">
        <f t="shared" si="1515"/>
        <v>0</v>
      </c>
      <c r="EU559" s="238">
        <f t="shared" si="1516"/>
        <v>0</v>
      </c>
      <c r="EV559" s="238">
        <f t="shared" si="1517"/>
        <v>0</v>
      </c>
      <c r="EW559" s="238">
        <f t="shared" si="1518"/>
        <v>0</v>
      </c>
      <c r="EX559" s="238">
        <f t="shared" si="1519"/>
        <v>0</v>
      </c>
      <c r="EY559" s="238">
        <f t="shared" si="1520"/>
        <v>0</v>
      </c>
      <c r="EZ559" s="238">
        <f t="shared" si="1521"/>
        <v>0</v>
      </c>
      <c r="FA559" s="238">
        <f t="shared" si="1522"/>
        <v>0</v>
      </c>
      <c r="FB559" s="238">
        <f t="shared" si="1523"/>
        <v>0</v>
      </c>
      <c r="FC559" s="238">
        <f t="shared" si="1524"/>
        <v>0</v>
      </c>
      <c r="FD559" s="238">
        <f t="shared" si="1525"/>
        <v>0</v>
      </c>
      <c r="FE559" s="238">
        <f t="shared" si="1526"/>
        <v>0</v>
      </c>
      <c r="FF559" s="238">
        <f t="shared" si="1527"/>
        <v>0</v>
      </c>
      <c r="FG559" s="238">
        <f t="shared" si="1528"/>
        <v>0</v>
      </c>
      <c r="FH559" s="238">
        <f t="shared" si="1529"/>
        <v>0</v>
      </c>
      <c r="FI559" s="238">
        <f t="shared" si="1530"/>
        <v>0</v>
      </c>
      <c r="FJ559" s="238">
        <f t="shared" si="1531"/>
        <v>0</v>
      </c>
      <c r="FK559" s="238">
        <f t="shared" si="1532"/>
        <v>0</v>
      </c>
      <c r="FL559" s="238">
        <f t="shared" si="1533"/>
        <v>0</v>
      </c>
      <c r="FM559" s="238">
        <f t="shared" si="1534"/>
        <v>0</v>
      </c>
      <c r="FN559" s="238">
        <f t="shared" si="1535"/>
        <v>0</v>
      </c>
      <c r="FO559" s="238">
        <f t="shared" si="1536"/>
        <v>0</v>
      </c>
      <c r="FP559" s="238">
        <f t="shared" si="1537"/>
        <v>0</v>
      </c>
      <c r="FQ559" s="238">
        <f t="shared" si="1538"/>
        <v>0</v>
      </c>
      <c r="FR559" s="238">
        <f t="shared" si="1539"/>
        <v>0</v>
      </c>
      <c r="FS559" s="238">
        <f t="shared" si="1540"/>
        <v>0</v>
      </c>
      <c r="FT559" s="238">
        <f t="shared" si="1541"/>
        <v>0</v>
      </c>
      <c r="FU559" s="238">
        <f t="shared" si="1542"/>
        <v>0</v>
      </c>
      <c r="FV559" s="238">
        <f t="shared" si="1543"/>
        <v>0</v>
      </c>
      <c r="FW559" s="238">
        <f t="shared" si="1544"/>
        <v>0</v>
      </c>
      <c r="FX559" s="238">
        <f t="shared" si="1545"/>
        <v>0</v>
      </c>
      <c r="FY559" s="238">
        <f t="shared" si="1546"/>
        <v>0</v>
      </c>
      <c r="FZ559" s="238">
        <f t="shared" si="1547"/>
        <v>0</v>
      </c>
      <c r="GA559" s="238">
        <f t="shared" si="1548"/>
        <v>0</v>
      </c>
      <c r="GB559" s="238">
        <f t="shared" si="1549"/>
        <v>0</v>
      </c>
      <c r="GC559" s="238">
        <f t="shared" si="1550"/>
        <v>0</v>
      </c>
      <c r="GD559" s="238">
        <f t="shared" si="1551"/>
        <v>0</v>
      </c>
      <c r="GE559" s="238">
        <f t="shared" si="1552"/>
        <v>0</v>
      </c>
      <c r="GF559" s="238">
        <f t="shared" si="1553"/>
        <v>0</v>
      </c>
      <c r="GG559" s="238">
        <f t="shared" si="1554"/>
        <v>0</v>
      </c>
      <c r="GH559" s="238">
        <f t="shared" si="1555"/>
        <v>0</v>
      </c>
      <c r="GI559" s="238">
        <f t="shared" si="1556"/>
        <v>0</v>
      </c>
      <c r="GJ559" s="238">
        <f t="shared" si="1557"/>
        <v>0</v>
      </c>
      <c r="GK559" s="238">
        <f t="shared" si="1558"/>
        <v>0</v>
      </c>
      <c r="GL559" s="238">
        <f t="shared" si="1559"/>
        <v>0</v>
      </c>
      <c r="GM559" s="238">
        <f t="shared" si="1560"/>
        <v>0</v>
      </c>
      <c r="GN559" s="238">
        <f t="shared" si="1561"/>
        <v>0</v>
      </c>
      <c r="GO559" s="238">
        <f t="shared" si="1562"/>
        <v>0</v>
      </c>
      <c r="GP559" s="238">
        <f t="shared" si="1563"/>
        <v>0</v>
      </c>
      <c r="GQ559" s="238">
        <f t="shared" si="1564"/>
        <v>0</v>
      </c>
      <c r="GR559" s="238">
        <f t="shared" si="1565"/>
        <v>0</v>
      </c>
      <c r="GS559" s="238">
        <f t="shared" si="1566"/>
        <v>0</v>
      </c>
      <c r="GT559" s="238">
        <f t="shared" si="1567"/>
        <v>0</v>
      </c>
      <c r="GU559" s="238">
        <f t="shared" si="1568"/>
        <v>0</v>
      </c>
      <c r="GV559" s="238">
        <f t="shared" si="1569"/>
        <v>0</v>
      </c>
      <c r="GW559" s="238">
        <f t="shared" si="1570"/>
        <v>0</v>
      </c>
      <c r="GX559" s="238">
        <f t="shared" si="1571"/>
        <v>0</v>
      </c>
      <c r="GY559" s="238">
        <f t="shared" si="1572"/>
        <v>0</v>
      </c>
      <c r="GZ559" s="238">
        <f t="shared" si="1573"/>
        <v>0</v>
      </c>
      <c r="HA559" s="238">
        <f t="shared" si="1574"/>
        <v>0</v>
      </c>
      <c r="HB559" s="238">
        <f t="shared" si="1575"/>
        <v>0</v>
      </c>
      <c r="HC559" s="238">
        <f t="shared" si="1576"/>
        <v>0</v>
      </c>
      <c r="HD559" s="238">
        <f t="shared" si="1577"/>
        <v>0</v>
      </c>
      <c r="HE559" s="238">
        <f t="shared" si="1578"/>
        <v>0</v>
      </c>
      <c r="HF559" s="238">
        <f t="shared" si="1579"/>
        <v>0</v>
      </c>
      <c r="HG559" s="238">
        <f t="shared" si="1580"/>
        <v>0</v>
      </c>
      <c r="HH559" s="238">
        <f t="shared" si="1581"/>
        <v>0</v>
      </c>
      <c r="HI559" s="238">
        <f t="shared" si="1582"/>
        <v>0</v>
      </c>
      <c r="HJ559" s="238">
        <f t="shared" si="1583"/>
        <v>0</v>
      </c>
      <c r="HK559" s="238">
        <f t="shared" si="1584"/>
        <v>0</v>
      </c>
      <c r="HL559" s="238">
        <f t="shared" si="1585"/>
        <v>0</v>
      </c>
      <c r="HM559" s="238">
        <f t="shared" si="1586"/>
        <v>0</v>
      </c>
      <c r="HN559" s="238">
        <f t="shared" si="1587"/>
        <v>0</v>
      </c>
      <c r="HO559" s="238">
        <f t="shared" si="1588"/>
        <v>0</v>
      </c>
      <c r="HP559" s="238">
        <f t="shared" si="1589"/>
        <v>0</v>
      </c>
      <c r="HQ559" s="238">
        <f t="shared" si="1590"/>
        <v>0</v>
      </c>
      <c r="HR559" s="238">
        <f t="shared" si="1591"/>
        <v>0</v>
      </c>
      <c r="HS559" s="238">
        <f t="shared" si="1592"/>
        <v>0</v>
      </c>
      <c r="HT559" s="238">
        <f t="shared" si="1593"/>
        <v>0</v>
      </c>
      <c r="HU559" s="238">
        <f t="shared" si="1594"/>
        <v>0</v>
      </c>
      <c r="HV559" s="238">
        <f t="shared" si="1595"/>
        <v>0</v>
      </c>
      <c r="HW559" s="238">
        <f t="shared" si="1596"/>
        <v>0</v>
      </c>
      <c r="HX559" s="238">
        <f t="shared" si="1597"/>
        <v>0</v>
      </c>
      <c r="HY559" s="238">
        <f t="shared" si="1598"/>
        <v>0</v>
      </c>
      <c r="HZ559" s="238">
        <f t="shared" si="1599"/>
        <v>0</v>
      </c>
      <c r="IA559" s="238">
        <f t="shared" si="1600"/>
        <v>0</v>
      </c>
      <c r="IB559" s="238">
        <f t="shared" si="1601"/>
        <v>0</v>
      </c>
      <c r="IC559" s="238">
        <f t="shared" si="1602"/>
        <v>0</v>
      </c>
      <c r="ID559" s="238">
        <f t="shared" si="1603"/>
        <v>0</v>
      </c>
      <c r="IE559" s="238">
        <f t="shared" si="1604"/>
        <v>0</v>
      </c>
      <c r="IF559" s="238">
        <f t="shared" si="1605"/>
        <v>0</v>
      </c>
      <c r="IG559" s="238">
        <f t="shared" si="1606"/>
        <v>0</v>
      </c>
      <c r="IH559" s="238">
        <f t="shared" si="1607"/>
        <v>0</v>
      </c>
      <c r="II559" s="238">
        <f t="shared" si="1608"/>
        <v>0</v>
      </c>
      <c r="IJ559" s="238">
        <f t="shared" si="1609"/>
        <v>0</v>
      </c>
      <c r="IK559" s="238">
        <f t="shared" si="1610"/>
        <v>0</v>
      </c>
      <c r="IL559" s="238">
        <f t="shared" si="1611"/>
        <v>0</v>
      </c>
      <c r="IM559" s="238">
        <f t="shared" si="1612"/>
        <v>0</v>
      </c>
      <c r="IN559" s="238">
        <f t="shared" si="1613"/>
        <v>0</v>
      </c>
      <c r="IO559" s="238">
        <f t="shared" si="1614"/>
        <v>0</v>
      </c>
      <c r="IP559" s="238">
        <f t="shared" si="1615"/>
        <v>0</v>
      </c>
      <c r="IQ559" s="238">
        <f t="shared" si="1616"/>
        <v>0</v>
      </c>
      <c r="IR559" s="238">
        <f t="shared" si="1617"/>
        <v>0</v>
      </c>
      <c r="IS559" s="238">
        <f t="shared" si="1618"/>
        <v>0</v>
      </c>
      <c r="IT559" s="238">
        <f t="shared" si="1619"/>
        <v>0</v>
      </c>
      <c r="IU559" s="238">
        <f t="shared" si="1620"/>
        <v>0</v>
      </c>
      <c r="IV559" s="238">
        <f t="shared" si="1621"/>
        <v>0</v>
      </c>
      <c r="IW559" s="238">
        <f t="shared" si="1622"/>
        <v>0</v>
      </c>
      <c r="IX559" s="238">
        <f t="shared" si="1623"/>
        <v>0</v>
      </c>
      <c r="IY559" s="238">
        <f t="shared" si="1624"/>
        <v>0</v>
      </c>
      <c r="IZ559" s="238">
        <f t="shared" si="1625"/>
        <v>0</v>
      </c>
      <c r="JA559" s="238">
        <f t="shared" si="1626"/>
        <v>0</v>
      </c>
      <c r="JB559" s="238">
        <f t="shared" si="1627"/>
        <v>0</v>
      </c>
    </row>
    <row r="560" spans="2:262">
      <c r="B560" s="248">
        <v>199</v>
      </c>
      <c r="C560" s="247">
        <f t="shared" si="1628"/>
        <v>3.886718750000003E-3</v>
      </c>
      <c r="D560" s="244">
        <f t="shared" ca="1" si="1371"/>
        <v>12.354157352997429</v>
      </c>
      <c r="E560" s="243">
        <f ca="1">GW361</f>
        <v>0.35415735299742956</v>
      </c>
      <c r="F560" s="242">
        <v>199</v>
      </c>
      <c r="G560" s="238">
        <f t="shared" si="1372"/>
        <v>0</v>
      </c>
      <c r="H560" s="238">
        <f t="shared" si="1373"/>
        <v>0</v>
      </c>
      <c r="I560" s="238">
        <f t="shared" si="1374"/>
        <v>0</v>
      </c>
      <c r="J560" s="238">
        <f t="shared" si="1375"/>
        <v>0</v>
      </c>
      <c r="K560" s="238">
        <f t="shared" si="1376"/>
        <v>0</v>
      </c>
      <c r="L560" s="238">
        <f t="shared" si="1377"/>
        <v>0</v>
      </c>
      <c r="M560" s="238">
        <f t="shared" si="1378"/>
        <v>0</v>
      </c>
      <c r="N560" s="238">
        <f t="shared" si="1379"/>
        <v>0</v>
      </c>
      <c r="O560" s="238">
        <f t="shared" si="1380"/>
        <v>0</v>
      </c>
      <c r="P560" s="238">
        <f t="shared" si="1381"/>
        <v>0</v>
      </c>
      <c r="Q560" s="238">
        <f t="shared" si="1382"/>
        <v>0</v>
      </c>
      <c r="R560" s="238">
        <f t="shared" si="1383"/>
        <v>0</v>
      </c>
      <c r="S560" s="238">
        <f t="shared" si="1384"/>
        <v>0</v>
      </c>
      <c r="T560" s="238">
        <f t="shared" si="1385"/>
        <v>0</v>
      </c>
      <c r="U560" s="239">
        <f t="shared" si="1386"/>
        <v>0</v>
      </c>
      <c r="V560" s="238">
        <f t="shared" si="1387"/>
        <v>0</v>
      </c>
      <c r="W560" s="238">
        <f t="shared" si="1388"/>
        <v>0</v>
      </c>
      <c r="X560" s="238">
        <f t="shared" si="1389"/>
        <v>0</v>
      </c>
      <c r="Y560" s="238">
        <f t="shared" si="1390"/>
        <v>0</v>
      </c>
      <c r="Z560" s="238">
        <f t="shared" si="1391"/>
        <v>0</v>
      </c>
      <c r="AA560" s="238">
        <f t="shared" si="1392"/>
        <v>0</v>
      </c>
      <c r="AB560" s="238">
        <f t="shared" si="1393"/>
        <v>0</v>
      </c>
      <c r="AC560" s="238">
        <f t="shared" si="1394"/>
        <v>0</v>
      </c>
      <c r="AD560" s="238">
        <f t="shared" si="1395"/>
        <v>0</v>
      </c>
      <c r="AE560" s="238">
        <f t="shared" si="1396"/>
        <v>0</v>
      </c>
      <c r="AF560" s="238">
        <f t="shared" si="1397"/>
        <v>0</v>
      </c>
      <c r="AG560" s="238">
        <f t="shared" si="1398"/>
        <v>0</v>
      </c>
      <c r="AH560" s="238">
        <f t="shared" si="1399"/>
        <v>0</v>
      </c>
      <c r="AI560" s="238">
        <f t="shared" si="1400"/>
        <v>0</v>
      </c>
      <c r="AJ560" s="238">
        <f t="shared" si="1401"/>
        <v>0</v>
      </c>
      <c r="AK560" s="238">
        <f t="shared" si="1402"/>
        <v>0</v>
      </c>
      <c r="AL560" s="238">
        <f t="shared" si="1403"/>
        <v>0</v>
      </c>
      <c r="AM560" s="238">
        <f t="shared" si="1404"/>
        <v>0</v>
      </c>
      <c r="AN560" s="238">
        <f t="shared" si="1405"/>
        <v>0</v>
      </c>
      <c r="AO560" s="238">
        <f t="shared" si="1406"/>
        <v>0</v>
      </c>
      <c r="AP560" s="238">
        <f t="shared" si="1407"/>
        <v>0</v>
      </c>
      <c r="AQ560" s="238">
        <f t="shared" si="1408"/>
        <v>0</v>
      </c>
      <c r="AR560" s="238">
        <f t="shared" si="1409"/>
        <v>0</v>
      </c>
      <c r="AS560" s="238">
        <f t="shared" si="1410"/>
        <v>0</v>
      </c>
      <c r="AT560" s="238">
        <f t="shared" si="1411"/>
        <v>0</v>
      </c>
      <c r="AU560" s="238">
        <f t="shared" si="1412"/>
        <v>0</v>
      </c>
      <c r="AV560" s="238">
        <f t="shared" si="1413"/>
        <v>0</v>
      </c>
      <c r="AW560" s="238">
        <f t="shared" si="1414"/>
        <v>0</v>
      </c>
      <c r="AX560" s="238">
        <f t="shared" si="1415"/>
        <v>0</v>
      </c>
      <c r="AY560" s="238">
        <f t="shared" si="1416"/>
        <v>0</v>
      </c>
      <c r="AZ560" s="238">
        <f t="shared" si="1417"/>
        <v>0</v>
      </c>
      <c r="BA560" s="238">
        <f t="shared" si="1418"/>
        <v>0</v>
      </c>
      <c r="BB560" s="238">
        <f t="shared" si="1419"/>
        <v>0</v>
      </c>
      <c r="BC560" s="238">
        <f t="shared" si="1420"/>
        <v>0</v>
      </c>
      <c r="BD560" s="238">
        <f t="shared" si="1421"/>
        <v>0</v>
      </c>
      <c r="BE560" s="238">
        <f t="shared" si="1422"/>
        <v>0</v>
      </c>
      <c r="BF560" s="238">
        <f t="shared" si="1423"/>
        <v>0</v>
      </c>
      <c r="BG560" s="238">
        <f t="shared" si="1424"/>
        <v>0</v>
      </c>
      <c r="BH560" s="238">
        <f t="shared" si="1425"/>
        <v>0</v>
      </c>
      <c r="BI560" s="238">
        <f t="shared" si="1426"/>
        <v>0</v>
      </c>
      <c r="BJ560" s="238">
        <f t="shared" si="1427"/>
        <v>0</v>
      </c>
      <c r="BK560" s="238">
        <f t="shared" si="1428"/>
        <v>0</v>
      </c>
      <c r="BL560" s="238">
        <f t="shared" si="1429"/>
        <v>0</v>
      </c>
      <c r="BM560" s="238">
        <f t="shared" si="1430"/>
        <v>0</v>
      </c>
      <c r="BN560" s="238">
        <f t="shared" si="1431"/>
        <v>0</v>
      </c>
      <c r="BO560" s="238">
        <f t="shared" si="1432"/>
        <v>0</v>
      </c>
      <c r="BP560" s="238">
        <f t="shared" si="1433"/>
        <v>0</v>
      </c>
      <c r="BQ560" s="238">
        <f t="shared" si="1434"/>
        <v>0</v>
      </c>
      <c r="BR560" s="238">
        <f t="shared" si="1435"/>
        <v>0</v>
      </c>
      <c r="BS560" s="238">
        <f t="shared" si="1436"/>
        <v>0</v>
      </c>
      <c r="BT560" s="238">
        <f t="shared" si="1437"/>
        <v>0</v>
      </c>
      <c r="BU560" s="238">
        <f t="shared" si="1438"/>
        <v>0</v>
      </c>
      <c r="BV560" s="238">
        <f t="shared" si="1439"/>
        <v>0</v>
      </c>
      <c r="BW560" s="238">
        <f t="shared" si="1440"/>
        <v>0</v>
      </c>
      <c r="BX560" s="238">
        <f t="shared" si="1441"/>
        <v>0</v>
      </c>
      <c r="BY560" s="238">
        <f t="shared" si="1442"/>
        <v>0</v>
      </c>
      <c r="BZ560" s="238">
        <f t="shared" si="1443"/>
        <v>0</v>
      </c>
      <c r="CA560" s="238">
        <f t="shared" si="1444"/>
        <v>0</v>
      </c>
      <c r="CB560" s="238">
        <f t="shared" si="1445"/>
        <v>0</v>
      </c>
      <c r="CC560" s="238">
        <f t="shared" si="1446"/>
        <v>0</v>
      </c>
      <c r="CD560" s="238">
        <f t="shared" si="1447"/>
        <v>0</v>
      </c>
      <c r="CE560" s="238">
        <f t="shared" si="1448"/>
        <v>0</v>
      </c>
      <c r="CF560" s="238">
        <f t="shared" si="1449"/>
        <v>0</v>
      </c>
      <c r="CG560" s="238">
        <f t="shared" si="1450"/>
        <v>0</v>
      </c>
      <c r="CH560" s="238">
        <f t="shared" si="1451"/>
        <v>0</v>
      </c>
      <c r="CI560" s="238">
        <f t="shared" si="1452"/>
        <v>0</v>
      </c>
      <c r="CJ560" s="238">
        <f t="shared" si="1453"/>
        <v>0</v>
      </c>
      <c r="CK560" s="238">
        <f t="shared" si="1454"/>
        <v>0</v>
      </c>
      <c r="CL560" s="238">
        <f t="shared" si="1455"/>
        <v>0</v>
      </c>
      <c r="CM560" s="238">
        <f t="shared" si="1456"/>
        <v>0</v>
      </c>
      <c r="CN560" s="238">
        <f t="shared" si="1457"/>
        <v>0</v>
      </c>
      <c r="CO560" s="238">
        <f t="shared" si="1458"/>
        <v>0</v>
      </c>
      <c r="CP560" s="238">
        <f t="shared" si="1459"/>
        <v>0</v>
      </c>
      <c r="CQ560" s="238">
        <f t="shared" si="1460"/>
        <v>0</v>
      </c>
      <c r="CR560" s="238">
        <f t="shared" si="1461"/>
        <v>0</v>
      </c>
      <c r="CS560" s="238">
        <f t="shared" si="1462"/>
        <v>0</v>
      </c>
      <c r="CT560" s="238">
        <f t="shared" si="1463"/>
        <v>0</v>
      </c>
      <c r="CU560" s="238">
        <f t="shared" si="1464"/>
        <v>0</v>
      </c>
      <c r="CV560" s="238">
        <f t="shared" si="1465"/>
        <v>0</v>
      </c>
      <c r="CW560" s="238">
        <f t="shared" si="1466"/>
        <v>0</v>
      </c>
      <c r="CX560" s="238">
        <f t="shared" si="1467"/>
        <v>0</v>
      </c>
      <c r="CY560" s="238">
        <f t="shared" si="1468"/>
        <v>0</v>
      </c>
      <c r="CZ560" s="238">
        <f t="shared" si="1469"/>
        <v>0</v>
      </c>
      <c r="DA560" s="238">
        <f t="shared" si="1470"/>
        <v>0</v>
      </c>
      <c r="DB560" s="238">
        <f t="shared" si="1471"/>
        <v>0</v>
      </c>
      <c r="DC560" s="238">
        <f t="shared" si="1472"/>
        <v>0</v>
      </c>
      <c r="DD560" s="238">
        <f t="shared" si="1473"/>
        <v>0</v>
      </c>
      <c r="DE560" s="238">
        <f t="shared" si="1474"/>
        <v>0</v>
      </c>
      <c r="DF560" s="238">
        <f t="shared" si="1475"/>
        <v>0</v>
      </c>
      <c r="DG560" s="238">
        <f t="shared" si="1476"/>
        <v>0</v>
      </c>
      <c r="DH560" s="238">
        <f t="shared" si="1477"/>
        <v>0</v>
      </c>
      <c r="DI560" s="238">
        <f t="shared" si="1478"/>
        <v>0</v>
      </c>
      <c r="DJ560" s="238">
        <f t="shared" si="1479"/>
        <v>0</v>
      </c>
      <c r="DK560" s="238">
        <f t="shared" si="1480"/>
        <v>0</v>
      </c>
      <c r="DL560" s="238">
        <f t="shared" si="1481"/>
        <v>0</v>
      </c>
      <c r="DM560" s="238">
        <f t="shared" si="1482"/>
        <v>0</v>
      </c>
      <c r="DN560" s="238">
        <f t="shared" si="1483"/>
        <v>0</v>
      </c>
      <c r="DO560" s="238">
        <f t="shared" si="1484"/>
        <v>0</v>
      </c>
      <c r="DP560" s="238">
        <f t="shared" si="1485"/>
        <v>0</v>
      </c>
      <c r="DQ560" s="238">
        <f t="shared" si="1486"/>
        <v>0</v>
      </c>
      <c r="DR560" s="238">
        <f t="shared" si="1487"/>
        <v>0</v>
      </c>
      <c r="DS560" s="238">
        <f t="shared" si="1488"/>
        <v>0</v>
      </c>
      <c r="DT560" s="238">
        <f t="shared" si="1489"/>
        <v>0</v>
      </c>
      <c r="DU560" s="238">
        <f t="shared" si="1490"/>
        <v>0</v>
      </c>
      <c r="DV560" s="238">
        <f t="shared" si="1491"/>
        <v>0</v>
      </c>
      <c r="DW560" s="238">
        <f t="shared" si="1492"/>
        <v>0</v>
      </c>
      <c r="DX560" s="238">
        <f t="shared" si="1493"/>
        <v>0</v>
      </c>
      <c r="DY560" s="238">
        <f t="shared" si="1494"/>
        <v>0</v>
      </c>
      <c r="DZ560" s="238">
        <f t="shared" si="1495"/>
        <v>0</v>
      </c>
      <c r="EA560" s="238">
        <f t="shared" si="1496"/>
        <v>0</v>
      </c>
      <c r="EB560" s="238">
        <f t="shared" si="1497"/>
        <v>0</v>
      </c>
      <c r="EC560" s="238">
        <f t="shared" si="1498"/>
        <v>0</v>
      </c>
      <c r="ED560" s="238">
        <f t="shared" si="1499"/>
        <v>0</v>
      </c>
      <c r="EE560" s="238">
        <f t="shared" si="1500"/>
        <v>0</v>
      </c>
      <c r="EF560" s="238">
        <f t="shared" si="1501"/>
        <v>0</v>
      </c>
      <c r="EG560" s="238">
        <f t="shared" si="1502"/>
        <v>0</v>
      </c>
      <c r="EH560" s="238">
        <f t="shared" si="1503"/>
        <v>0</v>
      </c>
      <c r="EI560" s="238">
        <f t="shared" si="1504"/>
        <v>0</v>
      </c>
      <c r="EJ560" s="238">
        <f t="shared" si="1505"/>
        <v>0</v>
      </c>
      <c r="EK560" s="238">
        <f t="shared" si="1506"/>
        <v>0</v>
      </c>
      <c r="EL560" s="238">
        <f t="shared" si="1507"/>
        <v>0</v>
      </c>
      <c r="EM560" s="238">
        <f t="shared" si="1508"/>
        <v>0</v>
      </c>
      <c r="EN560" s="238">
        <f t="shared" si="1509"/>
        <v>0</v>
      </c>
      <c r="EO560" s="238">
        <f t="shared" si="1510"/>
        <v>0</v>
      </c>
      <c r="EP560" s="238">
        <f t="shared" si="1511"/>
        <v>0</v>
      </c>
      <c r="EQ560" s="238">
        <f t="shared" si="1512"/>
        <v>0</v>
      </c>
      <c r="ER560" s="238">
        <f t="shared" si="1513"/>
        <v>0</v>
      </c>
      <c r="ES560" s="238">
        <f t="shared" si="1514"/>
        <v>0</v>
      </c>
      <c r="ET560" s="238">
        <f t="shared" si="1515"/>
        <v>0</v>
      </c>
      <c r="EU560" s="238">
        <f t="shared" si="1516"/>
        <v>0</v>
      </c>
      <c r="EV560" s="238">
        <f t="shared" si="1517"/>
        <v>0</v>
      </c>
      <c r="EW560" s="238">
        <f t="shared" si="1518"/>
        <v>0</v>
      </c>
      <c r="EX560" s="238">
        <f t="shared" si="1519"/>
        <v>0</v>
      </c>
      <c r="EY560" s="238">
        <f t="shared" si="1520"/>
        <v>0</v>
      </c>
      <c r="EZ560" s="238">
        <f t="shared" si="1521"/>
        <v>0</v>
      </c>
      <c r="FA560" s="238">
        <f t="shared" si="1522"/>
        <v>0</v>
      </c>
      <c r="FB560" s="238">
        <f t="shared" si="1523"/>
        <v>0</v>
      </c>
      <c r="FC560" s="238">
        <f t="shared" si="1524"/>
        <v>0</v>
      </c>
      <c r="FD560" s="238">
        <f t="shared" si="1525"/>
        <v>0</v>
      </c>
      <c r="FE560" s="238">
        <f t="shared" si="1526"/>
        <v>0</v>
      </c>
      <c r="FF560" s="238">
        <f t="shared" si="1527"/>
        <v>0</v>
      </c>
      <c r="FG560" s="238">
        <f t="shared" si="1528"/>
        <v>0</v>
      </c>
      <c r="FH560" s="238">
        <f t="shared" si="1529"/>
        <v>0</v>
      </c>
      <c r="FI560" s="238">
        <f t="shared" si="1530"/>
        <v>0</v>
      </c>
      <c r="FJ560" s="238">
        <f t="shared" si="1531"/>
        <v>0</v>
      </c>
      <c r="FK560" s="238">
        <f t="shared" si="1532"/>
        <v>0</v>
      </c>
      <c r="FL560" s="238">
        <f t="shared" si="1533"/>
        <v>0</v>
      </c>
      <c r="FM560" s="238">
        <f t="shared" si="1534"/>
        <v>0</v>
      </c>
      <c r="FN560" s="238">
        <f t="shared" si="1535"/>
        <v>0</v>
      </c>
      <c r="FO560" s="238">
        <f t="shared" si="1536"/>
        <v>0</v>
      </c>
      <c r="FP560" s="238">
        <f t="shared" si="1537"/>
        <v>0</v>
      </c>
      <c r="FQ560" s="238">
        <f t="shared" si="1538"/>
        <v>0</v>
      </c>
      <c r="FR560" s="238">
        <f t="shared" si="1539"/>
        <v>0</v>
      </c>
      <c r="FS560" s="238">
        <f t="shared" si="1540"/>
        <v>0</v>
      </c>
      <c r="FT560" s="238">
        <f t="shared" si="1541"/>
        <v>0</v>
      </c>
      <c r="FU560" s="238">
        <f t="shared" si="1542"/>
        <v>0</v>
      </c>
      <c r="FV560" s="238">
        <f t="shared" si="1543"/>
        <v>0</v>
      </c>
      <c r="FW560" s="238">
        <f t="shared" si="1544"/>
        <v>0</v>
      </c>
      <c r="FX560" s="238">
        <f t="shared" si="1545"/>
        <v>0</v>
      </c>
      <c r="FY560" s="238">
        <f t="shared" si="1546"/>
        <v>0</v>
      </c>
      <c r="FZ560" s="238">
        <f t="shared" si="1547"/>
        <v>0</v>
      </c>
      <c r="GA560" s="238">
        <f t="shared" si="1548"/>
        <v>0</v>
      </c>
      <c r="GB560" s="238">
        <f t="shared" si="1549"/>
        <v>0</v>
      </c>
      <c r="GC560" s="238">
        <f t="shared" si="1550"/>
        <v>0</v>
      </c>
      <c r="GD560" s="238">
        <f t="shared" si="1551"/>
        <v>0</v>
      </c>
      <c r="GE560" s="238">
        <f t="shared" si="1552"/>
        <v>0</v>
      </c>
      <c r="GF560" s="238">
        <f t="shared" si="1553"/>
        <v>0</v>
      </c>
      <c r="GG560" s="238">
        <f t="shared" si="1554"/>
        <v>0</v>
      </c>
      <c r="GH560" s="238">
        <f t="shared" si="1555"/>
        <v>0</v>
      </c>
      <c r="GI560" s="238">
        <f t="shared" si="1556"/>
        <v>0</v>
      </c>
      <c r="GJ560" s="238">
        <f t="shared" si="1557"/>
        <v>0</v>
      </c>
      <c r="GK560" s="238">
        <f t="shared" si="1558"/>
        <v>0</v>
      </c>
      <c r="GL560" s="238">
        <f t="shared" si="1559"/>
        <v>0</v>
      </c>
      <c r="GM560" s="238">
        <f t="shared" si="1560"/>
        <v>0</v>
      </c>
      <c r="GN560" s="238">
        <f t="shared" si="1561"/>
        <v>0</v>
      </c>
      <c r="GO560" s="238">
        <f t="shared" si="1562"/>
        <v>0</v>
      </c>
      <c r="GP560" s="238">
        <f t="shared" si="1563"/>
        <v>0</v>
      </c>
      <c r="GQ560" s="238">
        <f t="shared" si="1564"/>
        <v>0</v>
      </c>
      <c r="GR560" s="238">
        <f t="shared" si="1565"/>
        <v>0</v>
      </c>
      <c r="GS560" s="238">
        <f t="shared" si="1566"/>
        <v>0</v>
      </c>
      <c r="GT560" s="238">
        <f t="shared" si="1567"/>
        <v>0</v>
      </c>
      <c r="GU560" s="238">
        <f t="shared" si="1568"/>
        <v>0</v>
      </c>
      <c r="GV560" s="238">
        <f t="shared" si="1569"/>
        <v>0</v>
      </c>
      <c r="GW560" s="238">
        <f t="shared" si="1570"/>
        <v>0</v>
      </c>
      <c r="GX560" s="238">
        <f t="shared" si="1571"/>
        <v>0</v>
      </c>
      <c r="GY560" s="238">
        <f t="shared" si="1572"/>
        <v>0</v>
      </c>
      <c r="GZ560" s="238">
        <f t="shared" si="1573"/>
        <v>0</v>
      </c>
      <c r="HA560" s="238">
        <f t="shared" si="1574"/>
        <v>0</v>
      </c>
      <c r="HB560" s="238">
        <f t="shared" si="1575"/>
        <v>0</v>
      </c>
      <c r="HC560" s="238">
        <f t="shared" si="1576"/>
        <v>0</v>
      </c>
      <c r="HD560" s="238">
        <f t="shared" si="1577"/>
        <v>0</v>
      </c>
      <c r="HE560" s="238">
        <f t="shared" si="1578"/>
        <v>0</v>
      </c>
      <c r="HF560" s="238">
        <f t="shared" si="1579"/>
        <v>0</v>
      </c>
      <c r="HG560" s="238">
        <f t="shared" si="1580"/>
        <v>0</v>
      </c>
      <c r="HH560" s="238">
        <f t="shared" si="1581"/>
        <v>0</v>
      </c>
      <c r="HI560" s="238">
        <f t="shared" si="1582"/>
        <v>0</v>
      </c>
      <c r="HJ560" s="238">
        <f t="shared" si="1583"/>
        <v>0</v>
      </c>
      <c r="HK560" s="238">
        <f t="shared" si="1584"/>
        <v>0</v>
      </c>
      <c r="HL560" s="238">
        <f t="shared" si="1585"/>
        <v>0</v>
      </c>
      <c r="HM560" s="238">
        <f t="shared" si="1586"/>
        <v>0</v>
      </c>
      <c r="HN560" s="238">
        <f t="shared" si="1587"/>
        <v>0</v>
      </c>
      <c r="HO560" s="238">
        <f t="shared" si="1588"/>
        <v>0</v>
      </c>
      <c r="HP560" s="238">
        <f t="shared" si="1589"/>
        <v>0</v>
      </c>
      <c r="HQ560" s="238">
        <f t="shared" si="1590"/>
        <v>0</v>
      </c>
      <c r="HR560" s="238">
        <f t="shared" si="1591"/>
        <v>0</v>
      </c>
      <c r="HS560" s="238">
        <f t="shared" si="1592"/>
        <v>0</v>
      </c>
      <c r="HT560" s="238">
        <f t="shared" si="1593"/>
        <v>0</v>
      </c>
      <c r="HU560" s="238">
        <f t="shared" si="1594"/>
        <v>0</v>
      </c>
      <c r="HV560" s="238">
        <f t="shared" si="1595"/>
        <v>0</v>
      </c>
      <c r="HW560" s="238">
        <f t="shared" si="1596"/>
        <v>0</v>
      </c>
      <c r="HX560" s="238">
        <f t="shared" si="1597"/>
        <v>0</v>
      </c>
      <c r="HY560" s="238">
        <f t="shared" si="1598"/>
        <v>0</v>
      </c>
      <c r="HZ560" s="238">
        <f t="shared" si="1599"/>
        <v>0</v>
      </c>
      <c r="IA560" s="238">
        <f t="shared" si="1600"/>
        <v>0</v>
      </c>
      <c r="IB560" s="238">
        <f t="shared" si="1601"/>
        <v>0</v>
      </c>
      <c r="IC560" s="238">
        <f t="shared" si="1602"/>
        <v>0</v>
      </c>
      <c r="ID560" s="238">
        <f t="shared" si="1603"/>
        <v>0</v>
      </c>
      <c r="IE560" s="238">
        <f t="shared" si="1604"/>
        <v>0</v>
      </c>
      <c r="IF560" s="238">
        <f t="shared" si="1605"/>
        <v>0</v>
      </c>
      <c r="IG560" s="238">
        <f t="shared" si="1606"/>
        <v>0</v>
      </c>
      <c r="IH560" s="238">
        <f t="shared" si="1607"/>
        <v>0</v>
      </c>
      <c r="II560" s="238">
        <f t="shared" si="1608"/>
        <v>0</v>
      </c>
      <c r="IJ560" s="238">
        <f t="shared" si="1609"/>
        <v>0</v>
      </c>
      <c r="IK560" s="238">
        <f t="shared" si="1610"/>
        <v>0</v>
      </c>
      <c r="IL560" s="238">
        <f t="shared" si="1611"/>
        <v>0</v>
      </c>
      <c r="IM560" s="238">
        <f t="shared" si="1612"/>
        <v>0</v>
      </c>
      <c r="IN560" s="238">
        <f t="shared" si="1613"/>
        <v>0</v>
      </c>
      <c r="IO560" s="238">
        <f t="shared" si="1614"/>
        <v>0</v>
      </c>
      <c r="IP560" s="238">
        <f t="shared" si="1615"/>
        <v>0</v>
      </c>
      <c r="IQ560" s="238">
        <f t="shared" si="1616"/>
        <v>0</v>
      </c>
      <c r="IR560" s="238">
        <f t="shared" si="1617"/>
        <v>0</v>
      </c>
      <c r="IS560" s="238">
        <f t="shared" si="1618"/>
        <v>0</v>
      </c>
      <c r="IT560" s="238">
        <f t="shared" si="1619"/>
        <v>0</v>
      </c>
      <c r="IU560" s="238">
        <f t="shared" si="1620"/>
        <v>0</v>
      </c>
      <c r="IV560" s="238">
        <f t="shared" si="1621"/>
        <v>0</v>
      </c>
      <c r="IW560" s="238">
        <f t="shared" si="1622"/>
        <v>0</v>
      </c>
      <c r="IX560" s="238">
        <f t="shared" si="1623"/>
        <v>0</v>
      </c>
      <c r="IY560" s="238">
        <f t="shared" si="1624"/>
        <v>0</v>
      </c>
      <c r="IZ560" s="238">
        <f t="shared" si="1625"/>
        <v>0</v>
      </c>
      <c r="JA560" s="238">
        <f t="shared" si="1626"/>
        <v>0</v>
      </c>
      <c r="JB560" s="238">
        <f t="shared" si="1627"/>
        <v>0</v>
      </c>
    </row>
    <row r="561" spans="2:262">
      <c r="B561" s="248">
        <v>200</v>
      </c>
      <c r="C561" s="247">
        <f t="shared" si="1628"/>
        <v>3.9062500000000026E-3</v>
      </c>
      <c r="D561" s="244">
        <f t="shared" ca="1" si="1371"/>
        <v>12.392245325676781</v>
      </c>
      <c r="E561" s="243">
        <f ca="1">GX361</f>
        <v>0.39224532567678028</v>
      </c>
      <c r="F561" s="242">
        <v>200</v>
      </c>
      <c r="G561" s="238">
        <f t="shared" si="1372"/>
        <v>0</v>
      </c>
      <c r="H561" s="238">
        <f t="shared" si="1373"/>
        <v>0</v>
      </c>
      <c r="I561" s="238">
        <f t="shared" si="1374"/>
        <v>0</v>
      </c>
      <c r="J561" s="238">
        <f t="shared" si="1375"/>
        <v>0</v>
      </c>
      <c r="K561" s="238">
        <f t="shared" si="1376"/>
        <v>0</v>
      </c>
      <c r="L561" s="238">
        <f t="shared" si="1377"/>
        <v>0</v>
      </c>
      <c r="M561" s="238">
        <f t="shared" si="1378"/>
        <v>0</v>
      </c>
      <c r="N561" s="238">
        <f t="shared" si="1379"/>
        <v>0</v>
      </c>
      <c r="O561" s="238">
        <f t="shared" si="1380"/>
        <v>0</v>
      </c>
      <c r="P561" s="238">
        <f t="shared" si="1381"/>
        <v>0</v>
      </c>
      <c r="Q561" s="238">
        <f t="shared" si="1382"/>
        <v>0</v>
      </c>
      <c r="R561" s="238">
        <f t="shared" si="1383"/>
        <v>0</v>
      </c>
      <c r="S561" s="238">
        <f t="shared" si="1384"/>
        <v>0</v>
      </c>
      <c r="T561" s="238">
        <f t="shared" si="1385"/>
        <v>0</v>
      </c>
      <c r="U561" s="239">
        <f t="shared" si="1386"/>
        <v>0</v>
      </c>
      <c r="V561" s="238">
        <f t="shared" si="1387"/>
        <v>0</v>
      </c>
      <c r="W561" s="238">
        <f t="shared" si="1388"/>
        <v>0</v>
      </c>
      <c r="X561" s="238">
        <f t="shared" si="1389"/>
        <v>0</v>
      </c>
      <c r="Y561" s="238">
        <f t="shared" si="1390"/>
        <v>0</v>
      </c>
      <c r="Z561" s="238">
        <f t="shared" si="1391"/>
        <v>0</v>
      </c>
      <c r="AA561" s="238">
        <f t="shared" si="1392"/>
        <v>0</v>
      </c>
      <c r="AB561" s="238">
        <f t="shared" si="1393"/>
        <v>0</v>
      </c>
      <c r="AC561" s="238">
        <f t="shared" si="1394"/>
        <v>0</v>
      </c>
      <c r="AD561" s="238">
        <f t="shared" si="1395"/>
        <v>0</v>
      </c>
      <c r="AE561" s="238">
        <f t="shared" si="1396"/>
        <v>0</v>
      </c>
      <c r="AF561" s="238">
        <f t="shared" si="1397"/>
        <v>0</v>
      </c>
      <c r="AG561" s="238">
        <f t="shared" si="1398"/>
        <v>0</v>
      </c>
      <c r="AH561" s="238">
        <f t="shared" si="1399"/>
        <v>0</v>
      </c>
      <c r="AI561" s="238">
        <f t="shared" si="1400"/>
        <v>0</v>
      </c>
      <c r="AJ561" s="238">
        <f t="shared" si="1401"/>
        <v>0</v>
      </c>
      <c r="AK561" s="238">
        <f t="shared" si="1402"/>
        <v>0</v>
      </c>
      <c r="AL561" s="238">
        <f t="shared" si="1403"/>
        <v>0</v>
      </c>
      <c r="AM561" s="238">
        <f t="shared" si="1404"/>
        <v>0</v>
      </c>
      <c r="AN561" s="238">
        <f t="shared" si="1405"/>
        <v>0</v>
      </c>
      <c r="AO561" s="238">
        <f t="shared" si="1406"/>
        <v>0</v>
      </c>
      <c r="AP561" s="238">
        <f t="shared" si="1407"/>
        <v>0</v>
      </c>
      <c r="AQ561" s="238">
        <f t="shared" si="1408"/>
        <v>0</v>
      </c>
      <c r="AR561" s="238">
        <f t="shared" si="1409"/>
        <v>0</v>
      </c>
      <c r="AS561" s="238">
        <f t="shared" si="1410"/>
        <v>0</v>
      </c>
      <c r="AT561" s="238">
        <f t="shared" si="1411"/>
        <v>0</v>
      </c>
      <c r="AU561" s="238">
        <f t="shared" si="1412"/>
        <v>0</v>
      </c>
      <c r="AV561" s="238">
        <f t="shared" si="1413"/>
        <v>0</v>
      </c>
      <c r="AW561" s="238">
        <f t="shared" si="1414"/>
        <v>0</v>
      </c>
      <c r="AX561" s="238">
        <f t="shared" si="1415"/>
        <v>0</v>
      </c>
      <c r="AY561" s="238">
        <f t="shared" si="1416"/>
        <v>0</v>
      </c>
      <c r="AZ561" s="238">
        <f t="shared" si="1417"/>
        <v>0</v>
      </c>
      <c r="BA561" s="238">
        <f t="shared" si="1418"/>
        <v>0</v>
      </c>
      <c r="BB561" s="238">
        <f t="shared" si="1419"/>
        <v>0</v>
      </c>
      <c r="BC561" s="238">
        <f t="shared" si="1420"/>
        <v>0</v>
      </c>
      <c r="BD561" s="238">
        <f t="shared" si="1421"/>
        <v>0</v>
      </c>
      <c r="BE561" s="238">
        <f t="shared" si="1422"/>
        <v>0</v>
      </c>
      <c r="BF561" s="238">
        <f t="shared" si="1423"/>
        <v>0</v>
      </c>
      <c r="BG561" s="238">
        <f t="shared" si="1424"/>
        <v>0</v>
      </c>
      <c r="BH561" s="238">
        <f t="shared" si="1425"/>
        <v>0</v>
      </c>
      <c r="BI561" s="238">
        <f t="shared" si="1426"/>
        <v>0</v>
      </c>
      <c r="BJ561" s="238">
        <f t="shared" si="1427"/>
        <v>0</v>
      </c>
      <c r="BK561" s="238">
        <f t="shared" si="1428"/>
        <v>0</v>
      </c>
      <c r="BL561" s="238">
        <f t="shared" si="1429"/>
        <v>0</v>
      </c>
      <c r="BM561" s="238">
        <f t="shared" si="1430"/>
        <v>0</v>
      </c>
      <c r="BN561" s="238">
        <f t="shared" si="1431"/>
        <v>0</v>
      </c>
      <c r="BO561" s="238">
        <f t="shared" si="1432"/>
        <v>0</v>
      </c>
      <c r="BP561" s="238">
        <f t="shared" si="1433"/>
        <v>0</v>
      </c>
      <c r="BQ561" s="238">
        <f t="shared" si="1434"/>
        <v>0</v>
      </c>
      <c r="BR561" s="238">
        <f t="shared" si="1435"/>
        <v>0</v>
      </c>
      <c r="BS561" s="238">
        <f t="shared" si="1436"/>
        <v>0</v>
      </c>
      <c r="BT561" s="238">
        <f t="shared" si="1437"/>
        <v>0</v>
      </c>
      <c r="BU561" s="238">
        <f t="shared" si="1438"/>
        <v>0</v>
      </c>
      <c r="BV561" s="238">
        <f t="shared" si="1439"/>
        <v>0</v>
      </c>
      <c r="BW561" s="238">
        <f t="shared" si="1440"/>
        <v>0</v>
      </c>
      <c r="BX561" s="238">
        <f t="shared" si="1441"/>
        <v>0</v>
      </c>
      <c r="BY561" s="238">
        <f t="shared" si="1442"/>
        <v>0</v>
      </c>
      <c r="BZ561" s="238">
        <f t="shared" si="1443"/>
        <v>0</v>
      </c>
      <c r="CA561" s="238">
        <f t="shared" si="1444"/>
        <v>0</v>
      </c>
      <c r="CB561" s="238">
        <f t="shared" si="1445"/>
        <v>0</v>
      </c>
      <c r="CC561" s="238">
        <f t="shared" si="1446"/>
        <v>0</v>
      </c>
      <c r="CD561" s="238">
        <f t="shared" si="1447"/>
        <v>0</v>
      </c>
      <c r="CE561" s="238">
        <f t="shared" si="1448"/>
        <v>0</v>
      </c>
      <c r="CF561" s="238">
        <f t="shared" si="1449"/>
        <v>0</v>
      </c>
      <c r="CG561" s="238">
        <f t="shared" si="1450"/>
        <v>0</v>
      </c>
      <c r="CH561" s="238">
        <f t="shared" si="1451"/>
        <v>0</v>
      </c>
      <c r="CI561" s="238">
        <f t="shared" si="1452"/>
        <v>0</v>
      </c>
      <c r="CJ561" s="238">
        <f t="shared" si="1453"/>
        <v>0</v>
      </c>
      <c r="CK561" s="238">
        <f t="shared" si="1454"/>
        <v>0</v>
      </c>
      <c r="CL561" s="238">
        <f t="shared" si="1455"/>
        <v>0</v>
      </c>
      <c r="CM561" s="238">
        <f t="shared" si="1456"/>
        <v>0</v>
      </c>
      <c r="CN561" s="238">
        <f t="shared" si="1457"/>
        <v>0</v>
      </c>
      <c r="CO561" s="238">
        <f t="shared" si="1458"/>
        <v>0</v>
      </c>
      <c r="CP561" s="238">
        <f t="shared" si="1459"/>
        <v>0</v>
      </c>
      <c r="CQ561" s="238">
        <f t="shared" si="1460"/>
        <v>0</v>
      </c>
      <c r="CR561" s="238">
        <f t="shared" si="1461"/>
        <v>0</v>
      </c>
      <c r="CS561" s="238">
        <f t="shared" si="1462"/>
        <v>0</v>
      </c>
      <c r="CT561" s="238">
        <f t="shared" si="1463"/>
        <v>0</v>
      </c>
      <c r="CU561" s="238">
        <f t="shared" si="1464"/>
        <v>0</v>
      </c>
      <c r="CV561" s="238">
        <f t="shared" si="1465"/>
        <v>0</v>
      </c>
      <c r="CW561" s="238">
        <f t="shared" si="1466"/>
        <v>0</v>
      </c>
      <c r="CX561" s="238">
        <f t="shared" si="1467"/>
        <v>0</v>
      </c>
      <c r="CY561" s="238">
        <f t="shared" si="1468"/>
        <v>0</v>
      </c>
      <c r="CZ561" s="238">
        <f t="shared" si="1469"/>
        <v>0</v>
      </c>
      <c r="DA561" s="238">
        <f t="shared" si="1470"/>
        <v>0</v>
      </c>
      <c r="DB561" s="238">
        <f t="shared" si="1471"/>
        <v>0</v>
      </c>
      <c r="DC561" s="238">
        <f t="shared" si="1472"/>
        <v>0</v>
      </c>
      <c r="DD561" s="238">
        <f t="shared" si="1473"/>
        <v>0</v>
      </c>
      <c r="DE561" s="238">
        <f t="shared" si="1474"/>
        <v>0</v>
      </c>
      <c r="DF561" s="238">
        <f t="shared" si="1475"/>
        <v>0</v>
      </c>
      <c r="DG561" s="238">
        <f t="shared" si="1476"/>
        <v>0</v>
      </c>
      <c r="DH561" s="238">
        <f t="shared" si="1477"/>
        <v>0</v>
      </c>
      <c r="DI561" s="238">
        <f t="shared" si="1478"/>
        <v>0</v>
      </c>
      <c r="DJ561" s="238">
        <f t="shared" si="1479"/>
        <v>0</v>
      </c>
      <c r="DK561" s="238">
        <f t="shared" si="1480"/>
        <v>0</v>
      </c>
      <c r="DL561" s="238">
        <f t="shared" si="1481"/>
        <v>0</v>
      </c>
      <c r="DM561" s="238">
        <f t="shared" si="1482"/>
        <v>0</v>
      </c>
      <c r="DN561" s="238">
        <f t="shared" si="1483"/>
        <v>0</v>
      </c>
      <c r="DO561" s="238">
        <f t="shared" si="1484"/>
        <v>0</v>
      </c>
      <c r="DP561" s="238">
        <f t="shared" si="1485"/>
        <v>0</v>
      </c>
      <c r="DQ561" s="238">
        <f t="shared" si="1486"/>
        <v>0</v>
      </c>
      <c r="DR561" s="238">
        <f t="shared" si="1487"/>
        <v>0</v>
      </c>
      <c r="DS561" s="238">
        <f t="shared" si="1488"/>
        <v>0</v>
      </c>
      <c r="DT561" s="238">
        <f t="shared" si="1489"/>
        <v>0</v>
      </c>
      <c r="DU561" s="238">
        <f t="shared" si="1490"/>
        <v>0</v>
      </c>
      <c r="DV561" s="238">
        <f t="shared" si="1491"/>
        <v>0</v>
      </c>
      <c r="DW561" s="238">
        <f t="shared" si="1492"/>
        <v>0</v>
      </c>
      <c r="DX561" s="238">
        <f t="shared" si="1493"/>
        <v>0</v>
      </c>
      <c r="DY561" s="238">
        <f t="shared" si="1494"/>
        <v>0</v>
      </c>
      <c r="DZ561" s="238">
        <f t="shared" si="1495"/>
        <v>0</v>
      </c>
      <c r="EA561" s="238">
        <f t="shared" si="1496"/>
        <v>0</v>
      </c>
      <c r="EB561" s="238">
        <f t="shared" si="1497"/>
        <v>0</v>
      </c>
      <c r="EC561" s="238">
        <f t="shared" si="1498"/>
        <v>0</v>
      </c>
      <c r="ED561" s="238">
        <f t="shared" si="1499"/>
        <v>0</v>
      </c>
      <c r="EE561" s="238">
        <f t="shared" si="1500"/>
        <v>0</v>
      </c>
      <c r="EF561" s="238">
        <f t="shared" si="1501"/>
        <v>0</v>
      </c>
      <c r="EG561" s="238">
        <f t="shared" si="1502"/>
        <v>0</v>
      </c>
      <c r="EH561" s="238">
        <f t="shared" si="1503"/>
        <v>0</v>
      </c>
      <c r="EI561" s="238">
        <f t="shared" si="1504"/>
        <v>0</v>
      </c>
      <c r="EJ561" s="238">
        <f t="shared" si="1505"/>
        <v>0</v>
      </c>
      <c r="EK561" s="238">
        <f t="shared" si="1506"/>
        <v>0</v>
      </c>
      <c r="EL561" s="238">
        <f t="shared" si="1507"/>
        <v>0</v>
      </c>
      <c r="EM561" s="238">
        <f t="shared" si="1508"/>
        <v>0</v>
      </c>
      <c r="EN561" s="238">
        <f t="shared" si="1509"/>
        <v>0</v>
      </c>
      <c r="EO561" s="238">
        <f t="shared" si="1510"/>
        <v>0</v>
      </c>
      <c r="EP561" s="238">
        <f t="shared" si="1511"/>
        <v>0</v>
      </c>
      <c r="EQ561" s="238">
        <f t="shared" si="1512"/>
        <v>0</v>
      </c>
      <c r="ER561" s="238">
        <f t="shared" si="1513"/>
        <v>0</v>
      </c>
      <c r="ES561" s="238">
        <f t="shared" si="1514"/>
        <v>0</v>
      </c>
      <c r="ET561" s="238">
        <f t="shared" si="1515"/>
        <v>0</v>
      </c>
      <c r="EU561" s="238">
        <f t="shared" si="1516"/>
        <v>0</v>
      </c>
      <c r="EV561" s="238">
        <f t="shared" si="1517"/>
        <v>0</v>
      </c>
      <c r="EW561" s="238">
        <f t="shared" si="1518"/>
        <v>0</v>
      </c>
      <c r="EX561" s="238">
        <f t="shared" si="1519"/>
        <v>0</v>
      </c>
      <c r="EY561" s="238">
        <f t="shared" si="1520"/>
        <v>0</v>
      </c>
      <c r="EZ561" s="238">
        <f t="shared" si="1521"/>
        <v>0</v>
      </c>
      <c r="FA561" s="238">
        <f t="shared" si="1522"/>
        <v>0</v>
      </c>
      <c r="FB561" s="238">
        <f t="shared" si="1523"/>
        <v>0</v>
      </c>
      <c r="FC561" s="238">
        <f t="shared" si="1524"/>
        <v>0</v>
      </c>
      <c r="FD561" s="238">
        <f t="shared" si="1525"/>
        <v>0</v>
      </c>
      <c r="FE561" s="238">
        <f t="shared" si="1526"/>
        <v>0</v>
      </c>
      <c r="FF561" s="238">
        <f t="shared" si="1527"/>
        <v>0</v>
      </c>
      <c r="FG561" s="238">
        <f t="shared" si="1528"/>
        <v>0</v>
      </c>
      <c r="FH561" s="238">
        <f t="shared" si="1529"/>
        <v>0</v>
      </c>
      <c r="FI561" s="238">
        <f t="shared" si="1530"/>
        <v>0</v>
      </c>
      <c r="FJ561" s="238">
        <f t="shared" si="1531"/>
        <v>0</v>
      </c>
      <c r="FK561" s="238">
        <f t="shared" si="1532"/>
        <v>0</v>
      </c>
      <c r="FL561" s="238">
        <f t="shared" si="1533"/>
        <v>0</v>
      </c>
      <c r="FM561" s="238">
        <f t="shared" si="1534"/>
        <v>0</v>
      </c>
      <c r="FN561" s="238">
        <f t="shared" si="1535"/>
        <v>0</v>
      </c>
      <c r="FO561" s="238">
        <f t="shared" si="1536"/>
        <v>0</v>
      </c>
      <c r="FP561" s="238">
        <f t="shared" si="1537"/>
        <v>0</v>
      </c>
      <c r="FQ561" s="238">
        <f t="shared" si="1538"/>
        <v>0</v>
      </c>
      <c r="FR561" s="238">
        <f t="shared" si="1539"/>
        <v>0</v>
      </c>
      <c r="FS561" s="238">
        <f t="shared" si="1540"/>
        <v>0</v>
      </c>
      <c r="FT561" s="238">
        <f t="shared" si="1541"/>
        <v>0</v>
      </c>
      <c r="FU561" s="238">
        <f t="shared" si="1542"/>
        <v>0</v>
      </c>
      <c r="FV561" s="238">
        <f t="shared" si="1543"/>
        <v>0</v>
      </c>
      <c r="FW561" s="238">
        <f t="shared" si="1544"/>
        <v>0</v>
      </c>
      <c r="FX561" s="238">
        <f t="shared" si="1545"/>
        <v>0</v>
      </c>
      <c r="FY561" s="238">
        <f t="shared" si="1546"/>
        <v>0</v>
      </c>
      <c r="FZ561" s="238">
        <f t="shared" si="1547"/>
        <v>0</v>
      </c>
      <c r="GA561" s="238">
        <f t="shared" si="1548"/>
        <v>0</v>
      </c>
      <c r="GB561" s="238">
        <f t="shared" si="1549"/>
        <v>0</v>
      </c>
      <c r="GC561" s="238">
        <f t="shared" si="1550"/>
        <v>0</v>
      </c>
      <c r="GD561" s="238">
        <f t="shared" si="1551"/>
        <v>0</v>
      </c>
      <c r="GE561" s="238">
        <f t="shared" si="1552"/>
        <v>0</v>
      </c>
      <c r="GF561" s="238">
        <f t="shared" si="1553"/>
        <v>0</v>
      </c>
      <c r="GG561" s="238">
        <f t="shared" si="1554"/>
        <v>0</v>
      </c>
      <c r="GH561" s="238">
        <f t="shared" si="1555"/>
        <v>0</v>
      </c>
      <c r="GI561" s="238">
        <f t="shared" si="1556"/>
        <v>0</v>
      </c>
      <c r="GJ561" s="238">
        <f t="shared" si="1557"/>
        <v>0</v>
      </c>
      <c r="GK561" s="238">
        <f t="shared" si="1558"/>
        <v>0</v>
      </c>
      <c r="GL561" s="238">
        <f t="shared" si="1559"/>
        <v>0</v>
      </c>
      <c r="GM561" s="238">
        <f t="shared" si="1560"/>
        <v>0</v>
      </c>
      <c r="GN561" s="238">
        <f t="shared" si="1561"/>
        <v>0</v>
      </c>
      <c r="GO561" s="238">
        <f t="shared" si="1562"/>
        <v>0</v>
      </c>
      <c r="GP561" s="238">
        <f t="shared" si="1563"/>
        <v>0</v>
      </c>
      <c r="GQ561" s="238">
        <f t="shared" si="1564"/>
        <v>0</v>
      </c>
      <c r="GR561" s="238">
        <f t="shared" si="1565"/>
        <v>0</v>
      </c>
      <c r="GS561" s="238">
        <f t="shared" si="1566"/>
        <v>0</v>
      </c>
      <c r="GT561" s="238">
        <f t="shared" si="1567"/>
        <v>0</v>
      </c>
      <c r="GU561" s="238">
        <f t="shared" si="1568"/>
        <v>0</v>
      </c>
      <c r="GV561" s="238">
        <f t="shared" si="1569"/>
        <v>0</v>
      </c>
      <c r="GW561" s="238">
        <f t="shared" si="1570"/>
        <v>0</v>
      </c>
      <c r="GX561" s="238">
        <f t="shared" si="1571"/>
        <v>0</v>
      </c>
      <c r="GY561" s="238">
        <f t="shared" si="1572"/>
        <v>0</v>
      </c>
      <c r="GZ561" s="238">
        <f t="shared" si="1573"/>
        <v>0</v>
      </c>
      <c r="HA561" s="238">
        <f t="shared" si="1574"/>
        <v>0</v>
      </c>
      <c r="HB561" s="238">
        <f t="shared" si="1575"/>
        <v>0</v>
      </c>
      <c r="HC561" s="238">
        <f t="shared" si="1576"/>
        <v>0</v>
      </c>
      <c r="HD561" s="238">
        <f t="shared" si="1577"/>
        <v>0</v>
      </c>
      <c r="HE561" s="238">
        <f t="shared" si="1578"/>
        <v>0</v>
      </c>
      <c r="HF561" s="238">
        <f t="shared" si="1579"/>
        <v>0</v>
      </c>
      <c r="HG561" s="238">
        <f t="shared" si="1580"/>
        <v>0</v>
      </c>
      <c r="HH561" s="238">
        <f t="shared" si="1581"/>
        <v>0</v>
      </c>
      <c r="HI561" s="238">
        <f t="shared" si="1582"/>
        <v>0</v>
      </c>
      <c r="HJ561" s="238">
        <f t="shared" si="1583"/>
        <v>0</v>
      </c>
      <c r="HK561" s="238">
        <f t="shared" si="1584"/>
        <v>0</v>
      </c>
      <c r="HL561" s="238">
        <f t="shared" si="1585"/>
        <v>0</v>
      </c>
      <c r="HM561" s="238">
        <f t="shared" si="1586"/>
        <v>0</v>
      </c>
      <c r="HN561" s="238">
        <f t="shared" si="1587"/>
        <v>0</v>
      </c>
      <c r="HO561" s="238">
        <f t="shared" si="1588"/>
        <v>0</v>
      </c>
      <c r="HP561" s="238">
        <f t="shared" si="1589"/>
        <v>0</v>
      </c>
      <c r="HQ561" s="238">
        <f t="shared" si="1590"/>
        <v>0</v>
      </c>
      <c r="HR561" s="238">
        <f t="shared" si="1591"/>
        <v>0</v>
      </c>
      <c r="HS561" s="238">
        <f t="shared" si="1592"/>
        <v>0</v>
      </c>
      <c r="HT561" s="238">
        <f t="shared" si="1593"/>
        <v>0</v>
      </c>
      <c r="HU561" s="238">
        <f t="shared" si="1594"/>
        <v>0</v>
      </c>
      <c r="HV561" s="238">
        <f t="shared" si="1595"/>
        <v>0</v>
      </c>
      <c r="HW561" s="238">
        <f t="shared" si="1596"/>
        <v>0</v>
      </c>
      <c r="HX561" s="238">
        <f t="shared" si="1597"/>
        <v>0</v>
      </c>
      <c r="HY561" s="238">
        <f t="shared" si="1598"/>
        <v>0</v>
      </c>
      <c r="HZ561" s="238">
        <f t="shared" si="1599"/>
        <v>0</v>
      </c>
      <c r="IA561" s="238">
        <f t="shared" si="1600"/>
        <v>0</v>
      </c>
      <c r="IB561" s="238">
        <f t="shared" si="1601"/>
        <v>0</v>
      </c>
      <c r="IC561" s="238">
        <f t="shared" si="1602"/>
        <v>0</v>
      </c>
      <c r="ID561" s="238">
        <f t="shared" si="1603"/>
        <v>0</v>
      </c>
      <c r="IE561" s="238">
        <f t="shared" si="1604"/>
        <v>0</v>
      </c>
      <c r="IF561" s="238">
        <f t="shared" si="1605"/>
        <v>0</v>
      </c>
      <c r="IG561" s="238">
        <f t="shared" si="1606"/>
        <v>0</v>
      </c>
      <c r="IH561" s="238">
        <f t="shared" si="1607"/>
        <v>0</v>
      </c>
      <c r="II561" s="238">
        <f t="shared" si="1608"/>
        <v>0</v>
      </c>
      <c r="IJ561" s="238">
        <f t="shared" si="1609"/>
        <v>0</v>
      </c>
      <c r="IK561" s="238">
        <f t="shared" si="1610"/>
        <v>0</v>
      </c>
      <c r="IL561" s="238">
        <f t="shared" si="1611"/>
        <v>0</v>
      </c>
      <c r="IM561" s="238">
        <f t="shared" si="1612"/>
        <v>0</v>
      </c>
      <c r="IN561" s="238">
        <f t="shared" si="1613"/>
        <v>0</v>
      </c>
      <c r="IO561" s="238">
        <f t="shared" si="1614"/>
        <v>0</v>
      </c>
      <c r="IP561" s="238">
        <f t="shared" si="1615"/>
        <v>0</v>
      </c>
      <c r="IQ561" s="238">
        <f t="shared" si="1616"/>
        <v>0</v>
      </c>
      <c r="IR561" s="238">
        <f t="shared" si="1617"/>
        <v>0</v>
      </c>
      <c r="IS561" s="238">
        <f t="shared" si="1618"/>
        <v>0</v>
      </c>
      <c r="IT561" s="238">
        <f t="shared" si="1619"/>
        <v>0</v>
      </c>
      <c r="IU561" s="238">
        <f t="shared" si="1620"/>
        <v>0</v>
      </c>
      <c r="IV561" s="238">
        <f t="shared" si="1621"/>
        <v>0</v>
      </c>
      <c r="IW561" s="238">
        <f t="shared" si="1622"/>
        <v>0</v>
      </c>
      <c r="IX561" s="238">
        <f t="shared" si="1623"/>
        <v>0</v>
      </c>
      <c r="IY561" s="238">
        <f t="shared" si="1624"/>
        <v>0</v>
      </c>
      <c r="IZ561" s="238">
        <f t="shared" si="1625"/>
        <v>0</v>
      </c>
      <c r="JA561" s="238">
        <f t="shared" si="1626"/>
        <v>0</v>
      </c>
      <c r="JB561" s="238">
        <f t="shared" si="1627"/>
        <v>0</v>
      </c>
    </row>
    <row r="562" spans="2:262">
      <c r="B562" s="248">
        <v>201</v>
      </c>
      <c r="C562" s="247">
        <f t="shared" si="1628"/>
        <v>3.9257812500000022E-3</v>
      </c>
      <c r="D562" s="244">
        <f t="shared" ca="1" si="1371"/>
        <v>12.424426993100511</v>
      </c>
      <c r="E562" s="243">
        <f ca="1">GY361</f>
        <v>0.42442699310051024</v>
      </c>
      <c r="F562" s="242">
        <v>201</v>
      </c>
      <c r="G562" s="238">
        <f t="shared" si="1372"/>
        <v>0</v>
      </c>
      <c r="H562" s="238">
        <f t="shared" si="1373"/>
        <v>0</v>
      </c>
      <c r="I562" s="238">
        <f t="shared" si="1374"/>
        <v>0</v>
      </c>
      <c r="J562" s="238">
        <f t="shared" si="1375"/>
        <v>0</v>
      </c>
      <c r="K562" s="238">
        <f t="shared" si="1376"/>
        <v>0</v>
      </c>
      <c r="L562" s="238">
        <f t="shared" si="1377"/>
        <v>0</v>
      </c>
      <c r="M562" s="238">
        <f t="shared" si="1378"/>
        <v>0</v>
      </c>
      <c r="N562" s="238">
        <f t="shared" si="1379"/>
        <v>0</v>
      </c>
      <c r="O562" s="238">
        <f t="shared" si="1380"/>
        <v>0</v>
      </c>
      <c r="P562" s="238">
        <f t="shared" si="1381"/>
        <v>0</v>
      </c>
      <c r="Q562" s="238">
        <f t="shared" si="1382"/>
        <v>0</v>
      </c>
      <c r="R562" s="238">
        <f t="shared" si="1383"/>
        <v>0</v>
      </c>
      <c r="S562" s="238">
        <f t="shared" si="1384"/>
        <v>0</v>
      </c>
      <c r="T562" s="238">
        <f t="shared" si="1385"/>
        <v>0</v>
      </c>
      <c r="U562" s="239">
        <f t="shared" si="1386"/>
        <v>0</v>
      </c>
      <c r="V562" s="238">
        <f t="shared" si="1387"/>
        <v>0</v>
      </c>
      <c r="W562" s="238">
        <f t="shared" si="1388"/>
        <v>0</v>
      </c>
      <c r="X562" s="238">
        <f t="shared" si="1389"/>
        <v>0</v>
      </c>
      <c r="Y562" s="238">
        <f t="shared" si="1390"/>
        <v>0</v>
      </c>
      <c r="Z562" s="238">
        <f t="shared" si="1391"/>
        <v>0</v>
      </c>
      <c r="AA562" s="238">
        <f t="shared" si="1392"/>
        <v>0</v>
      </c>
      <c r="AB562" s="238">
        <f t="shared" si="1393"/>
        <v>0</v>
      </c>
      <c r="AC562" s="238">
        <f t="shared" si="1394"/>
        <v>0</v>
      </c>
      <c r="AD562" s="238">
        <f t="shared" si="1395"/>
        <v>0</v>
      </c>
      <c r="AE562" s="238">
        <f t="shared" si="1396"/>
        <v>0</v>
      </c>
      <c r="AF562" s="238">
        <f t="shared" si="1397"/>
        <v>0</v>
      </c>
      <c r="AG562" s="238">
        <f t="shared" si="1398"/>
        <v>0</v>
      </c>
      <c r="AH562" s="238">
        <f t="shared" si="1399"/>
        <v>0</v>
      </c>
      <c r="AI562" s="238">
        <f t="shared" si="1400"/>
        <v>0</v>
      </c>
      <c r="AJ562" s="238">
        <f t="shared" si="1401"/>
        <v>0</v>
      </c>
      <c r="AK562" s="238">
        <f t="shared" si="1402"/>
        <v>0</v>
      </c>
      <c r="AL562" s="238">
        <f t="shared" si="1403"/>
        <v>0</v>
      </c>
      <c r="AM562" s="238">
        <f t="shared" si="1404"/>
        <v>0</v>
      </c>
      <c r="AN562" s="238">
        <f t="shared" si="1405"/>
        <v>0</v>
      </c>
      <c r="AO562" s="238">
        <f t="shared" si="1406"/>
        <v>0</v>
      </c>
      <c r="AP562" s="238">
        <f t="shared" si="1407"/>
        <v>0</v>
      </c>
      <c r="AQ562" s="238">
        <f t="shared" si="1408"/>
        <v>0</v>
      </c>
      <c r="AR562" s="238">
        <f t="shared" si="1409"/>
        <v>0</v>
      </c>
      <c r="AS562" s="238">
        <f t="shared" si="1410"/>
        <v>0</v>
      </c>
      <c r="AT562" s="238">
        <f t="shared" si="1411"/>
        <v>0</v>
      </c>
      <c r="AU562" s="238">
        <f t="shared" si="1412"/>
        <v>0</v>
      </c>
      <c r="AV562" s="238">
        <f t="shared" si="1413"/>
        <v>0</v>
      </c>
      <c r="AW562" s="238">
        <f t="shared" si="1414"/>
        <v>0</v>
      </c>
      <c r="AX562" s="238">
        <f t="shared" si="1415"/>
        <v>0</v>
      </c>
      <c r="AY562" s="238">
        <f t="shared" si="1416"/>
        <v>0</v>
      </c>
      <c r="AZ562" s="238">
        <f t="shared" si="1417"/>
        <v>0</v>
      </c>
      <c r="BA562" s="238">
        <f t="shared" si="1418"/>
        <v>0</v>
      </c>
      <c r="BB562" s="238">
        <f t="shared" si="1419"/>
        <v>0</v>
      </c>
      <c r="BC562" s="238">
        <f t="shared" si="1420"/>
        <v>0</v>
      </c>
      <c r="BD562" s="238">
        <f t="shared" si="1421"/>
        <v>0</v>
      </c>
      <c r="BE562" s="238">
        <f t="shared" si="1422"/>
        <v>0</v>
      </c>
      <c r="BF562" s="238">
        <f t="shared" si="1423"/>
        <v>0</v>
      </c>
      <c r="BG562" s="238">
        <f t="shared" si="1424"/>
        <v>0</v>
      </c>
      <c r="BH562" s="238">
        <f t="shared" si="1425"/>
        <v>0</v>
      </c>
      <c r="BI562" s="238">
        <f t="shared" si="1426"/>
        <v>0</v>
      </c>
      <c r="BJ562" s="238">
        <f t="shared" si="1427"/>
        <v>0</v>
      </c>
      <c r="BK562" s="238">
        <f t="shared" si="1428"/>
        <v>0</v>
      </c>
      <c r="BL562" s="238">
        <f t="shared" si="1429"/>
        <v>0</v>
      </c>
      <c r="BM562" s="238">
        <f t="shared" si="1430"/>
        <v>0</v>
      </c>
      <c r="BN562" s="238">
        <f t="shared" si="1431"/>
        <v>0</v>
      </c>
      <c r="BO562" s="238">
        <f t="shared" si="1432"/>
        <v>0</v>
      </c>
      <c r="BP562" s="238">
        <f t="shared" si="1433"/>
        <v>0</v>
      </c>
      <c r="BQ562" s="238">
        <f t="shared" si="1434"/>
        <v>0</v>
      </c>
      <c r="BR562" s="238">
        <f t="shared" si="1435"/>
        <v>0</v>
      </c>
      <c r="BS562" s="238">
        <f t="shared" si="1436"/>
        <v>0</v>
      </c>
      <c r="BT562" s="238">
        <f t="shared" si="1437"/>
        <v>0</v>
      </c>
      <c r="BU562" s="238">
        <f t="shared" si="1438"/>
        <v>0</v>
      </c>
      <c r="BV562" s="238">
        <f t="shared" si="1439"/>
        <v>0</v>
      </c>
      <c r="BW562" s="238">
        <f t="shared" si="1440"/>
        <v>0</v>
      </c>
      <c r="BX562" s="238">
        <f t="shared" si="1441"/>
        <v>0</v>
      </c>
      <c r="BY562" s="238">
        <f t="shared" si="1442"/>
        <v>0</v>
      </c>
      <c r="BZ562" s="238">
        <f t="shared" si="1443"/>
        <v>0</v>
      </c>
      <c r="CA562" s="238">
        <f t="shared" si="1444"/>
        <v>0</v>
      </c>
      <c r="CB562" s="238">
        <f t="shared" si="1445"/>
        <v>0</v>
      </c>
      <c r="CC562" s="238">
        <f t="shared" si="1446"/>
        <v>0</v>
      </c>
      <c r="CD562" s="238">
        <f t="shared" si="1447"/>
        <v>0</v>
      </c>
      <c r="CE562" s="238">
        <f t="shared" si="1448"/>
        <v>0</v>
      </c>
      <c r="CF562" s="238">
        <f t="shared" si="1449"/>
        <v>0</v>
      </c>
      <c r="CG562" s="238">
        <f t="shared" si="1450"/>
        <v>0</v>
      </c>
      <c r="CH562" s="238">
        <f t="shared" si="1451"/>
        <v>0</v>
      </c>
      <c r="CI562" s="238">
        <f t="shared" si="1452"/>
        <v>0</v>
      </c>
      <c r="CJ562" s="238">
        <f t="shared" si="1453"/>
        <v>0</v>
      </c>
      <c r="CK562" s="238">
        <f t="shared" si="1454"/>
        <v>0</v>
      </c>
      <c r="CL562" s="238">
        <f t="shared" si="1455"/>
        <v>0</v>
      </c>
      <c r="CM562" s="238">
        <f t="shared" si="1456"/>
        <v>0</v>
      </c>
      <c r="CN562" s="238">
        <f t="shared" si="1457"/>
        <v>0</v>
      </c>
      <c r="CO562" s="238">
        <f t="shared" si="1458"/>
        <v>0</v>
      </c>
      <c r="CP562" s="238">
        <f t="shared" si="1459"/>
        <v>0</v>
      </c>
      <c r="CQ562" s="238">
        <f t="shared" si="1460"/>
        <v>0</v>
      </c>
      <c r="CR562" s="238">
        <f t="shared" si="1461"/>
        <v>0</v>
      </c>
      <c r="CS562" s="238">
        <f t="shared" si="1462"/>
        <v>0</v>
      </c>
      <c r="CT562" s="238">
        <f t="shared" si="1463"/>
        <v>0</v>
      </c>
      <c r="CU562" s="238">
        <f t="shared" si="1464"/>
        <v>0</v>
      </c>
      <c r="CV562" s="238">
        <f t="shared" si="1465"/>
        <v>0</v>
      </c>
      <c r="CW562" s="238">
        <f t="shared" si="1466"/>
        <v>0</v>
      </c>
      <c r="CX562" s="238">
        <f t="shared" si="1467"/>
        <v>0</v>
      </c>
      <c r="CY562" s="238">
        <f t="shared" si="1468"/>
        <v>0</v>
      </c>
      <c r="CZ562" s="238">
        <f t="shared" si="1469"/>
        <v>0</v>
      </c>
      <c r="DA562" s="238">
        <f t="shared" si="1470"/>
        <v>0</v>
      </c>
      <c r="DB562" s="238">
        <f t="shared" si="1471"/>
        <v>0</v>
      </c>
      <c r="DC562" s="238">
        <f t="shared" si="1472"/>
        <v>0</v>
      </c>
      <c r="DD562" s="238">
        <f t="shared" si="1473"/>
        <v>0</v>
      </c>
      <c r="DE562" s="238">
        <f t="shared" si="1474"/>
        <v>0</v>
      </c>
      <c r="DF562" s="238">
        <f t="shared" si="1475"/>
        <v>0</v>
      </c>
      <c r="DG562" s="238">
        <f t="shared" si="1476"/>
        <v>0</v>
      </c>
      <c r="DH562" s="238">
        <f t="shared" si="1477"/>
        <v>0</v>
      </c>
      <c r="DI562" s="238">
        <f t="shared" si="1478"/>
        <v>0</v>
      </c>
      <c r="DJ562" s="238">
        <f t="shared" si="1479"/>
        <v>0</v>
      </c>
      <c r="DK562" s="238">
        <f t="shared" si="1480"/>
        <v>0</v>
      </c>
      <c r="DL562" s="238">
        <f t="shared" si="1481"/>
        <v>0</v>
      </c>
      <c r="DM562" s="238">
        <f t="shared" si="1482"/>
        <v>0</v>
      </c>
      <c r="DN562" s="238">
        <f t="shared" si="1483"/>
        <v>0</v>
      </c>
      <c r="DO562" s="238">
        <f t="shared" si="1484"/>
        <v>0</v>
      </c>
      <c r="DP562" s="238">
        <f t="shared" si="1485"/>
        <v>0</v>
      </c>
      <c r="DQ562" s="238">
        <f t="shared" si="1486"/>
        <v>0</v>
      </c>
      <c r="DR562" s="238">
        <f t="shared" si="1487"/>
        <v>0</v>
      </c>
      <c r="DS562" s="238">
        <f t="shared" si="1488"/>
        <v>0</v>
      </c>
      <c r="DT562" s="238">
        <f t="shared" si="1489"/>
        <v>0</v>
      </c>
      <c r="DU562" s="238">
        <f t="shared" si="1490"/>
        <v>0</v>
      </c>
      <c r="DV562" s="238">
        <f t="shared" si="1491"/>
        <v>0</v>
      </c>
      <c r="DW562" s="238">
        <f t="shared" si="1492"/>
        <v>0</v>
      </c>
      <c r="DX562" s="238">
        <f t="shared" si="1493"/>
        <v>0</v>
      </c>
      <c r="DY562" s="238">
        <f t="shared" si="1494"/>
        <v>0</v>
      </c>
      <c r="DZ562" s="238">
        <f t="shared" si="1495"/>
        <v>0</v>
      </c>
      <c r="EA562" s="238">
        <f t="shared" si="1496"/>
        <v>0</v>
      </c>
      <c r="EB562" s="238">
        <f t="shared" si="1497"/>
        <v>0</v>
      </c>
      <c r="EC562" s="238">
        <f t="shared" si="1498"/>
        <v>0</v>
      </c>
      <c r="ED562" s="238">
        <f t="shared" si="1499"/>
        <v>0</v>
      </c>
      <c r="EE562" s="238">
        <f t="shared" si="1500"/>
        <v>0</v>
      </c>
      <c r="EF562" s="238">
        <f t="shared" si="1501"/>
        <v>0</v>
      </c>
      <c r="EG562" s="238">
        <f t="shared" si="1502"/>
        <v>0</v>
      </c>
      <c r="EH562" s="238">
        <f t="shared" si="1503"/>
        <v>0</v>
      </c>
      <c r="EI562" s="238">
        <f t="shared" si="1504"/>
        <v>0</v>
      </c>
      <c r="EJ562" s="238">
        <f t="shared" si="1505"/>
        <v>0</v>
      </c>
      <c r="EK562" s="238">
        <f t="shared" si="1506"/>
        <v>0</v>
      </c>
      <c r="EL562" s="238">
        <f t="shared" si="1507"/>
        <v>0</v>
      </c>
      <c r="EM562" s="238">
        <f t="shared" si="1508"/>
        <v>0</v>
      </c>
      <c r="EN562" s="238">
        <f t="shared" si="1509"/>
        <v>0</v>
      </c>
      <c r="EO562" s="238">
        <f t="shared" si="1510"/>
        <v>0</v>
      </c>
      <c r="EP562" s="238">
        <f t="shared" si="1511"/>
        <v>0</v>
      </c>
      <c r="EQ562" s="238">
        <f t="shared" si="1512"/>
        <v>0</v>
      </c>
      <c r="ER562" s="238">
        <f t="shared" si="1513"/>
        <v>0</v>
      </c>
      <c r="ES562" s="238">
        <f t="shared" si="1514"/>
        <v>0</v>
      </c>
      <c r="ET562" s="238">
        <f t="shared" si="1515"/>
        <v>0</v>
      </c>
      <c r="EU562" s="238">
        <f t="shared" si="1516"/>
        <v>0</v>
      </c>
      <c r="EV562" s="238">
        <f t="shared" si="1517"/>
        <v>0</v>
      </c>
      <c r="EW562" s="238">
        <f t="shared" si="1518"/>
        <v>0</v>
      </c>
      <c r="EX562" s="238">
        <f t="shared" si="1519"/>
        <v>0</v>
      </c>
      <c r="EY562" s="238">
        <f t="shared" si="1520"/>
        <v>0</v>
      </c>
      <c r="EZ562" s="238">
        <f t="shared" si="1521"/>
        <v>0</v>
      </c>
      <c r="FA562" s="238">
        <f t="shared" si="1522"/>
        <v>0</v>
      </c>
      <c r="FB562" s="238">
        <f t="shared" si="1523"/>
        <v>0</v>
      </c>
      <c r="FC562" s="238">
        <f t="shared" si="1524"/>
        <v>0</v>
      </c>
      <c r="FD562" s="238">
        <f t="shared" si="1525"/>
        <v>0</v>
      </c>
      <c r="FE562" s="238">
        <f t="shared" si="1526"/>
        <v>0</v>
      </c>
      <c r="FF562" s="238">
        <f t="shared" si="1527"/>
        <v>0</v>
      </c>
      <c r="FG562" s="238">
        <f t="shared" si="1528"/>
        <v>0</v>
      </c>
      <c r="FH562" s="238">
        <f t="shared" si="1529"/>
        <v>0</v>
      </c>
      <c r="FI562" s="238">
        <f t="shared" si="1530"/>
        <v>0</v>
      </c>
      <c r="FJ562" s="238">
        <f t="shared" si="1531"/>
        <v>0</v>
      </c>
      <c r="FK562" s="238">
        <f t="shared" si="1532"/>
        <v>0</v>
      </c>
      <c r="FL562" s="238">
        <f t="shared" si="1533"/>
        <v>0</v>
      </c>
      <c r="FM562" s="238">
        <f t="shared" si="1534"/>
        <v>0</v>
      </c>
      <c r="FN562" s="238">
        <f t="shared" si="1535"/>
        <v>0</v>
      </c>
      <c r="FO562" s="238">
        <f t="shared" si="1536"/>
        <v>0</v>
      </c>
      <c r="FP562" s="238">
        <f t="shared" si="1537"/>
        <v>0</v>
      </c>
      <c r="FQ562" s="238">
        <f t="shared" si="1538"/>
        <v>0</v>
      </c>
      <c r="FR562" s="238">
        <f t="shared" si="1539"/>
        <v>0</v>
      </c>
      <c r="FS562" s="238">
        <f t="shared" si="1540"/>
        <v>0</v>
      </c>
      <c r="FT562" s="238">
        <f t="shared" si="1541"/>
        <v>0</v>
      </c>
      <c r="FU562" s="238">
        <f t="shared" si="1542"/>
        <v>0</v>
      </c>
      <c r="FV562" s="238">
        <f t="shared" si="1543"/>
        <v>0</v>
      </c>
      <c r="FW562" s="238">
        <f t="shared" si="1544"/>
        <v>0</v>
      </c>
      <c r="FX562" s="238">
        <f t="shared" si="1545"/>
        <v>0</v>
      </c>
      <c r="FY562" s="238">
        <f t="shared" si="1546"/>
        <v>0</v>
      </c>
      <c r="FZ562" s="238">
        <f t="shared" si="1547"/>
        <v>0</v>
      </c>
      <c r="GA562" s="238">
        <f t="shared" si="1548"/>
        <v>0</v>
      </c>
      <c r="GB562" s="238">
        <f t="shared" si="1549"/>
        <v>0</v>
      </c>
      <c r="GC562" s="238">
        <f t="shared" si="1550"/>
        <v>0</v>
      </c>
      <c r="GD562" s="238">
        <f t="shared" si="1551"/>
        <v>0</v>
      </c>
      <c r="GE562" s="238">
        <f t="shared" si="1552"/>
        <v>0</v>
      </c>
      <c r="GF562" s="238">
        <f t="shared" si="1553"/>
        <v>0</v>
      </c>
      <c r="GG562" s="238">
        <f t="shared" si="1554"/>
        <v>0</v>
      </c>
      <c r="GH562" s="238">
        <f t="shared" si="1555"/>
        <v>0</v>
      </c>
      <c r="GI562" s="238">
        <f t="shared" si="1556"/>
        <v>0</v>
      </c>
      <c r="GJ562" s="238">
        <f t="shared" si="1557"/>
        <v>0</v>
      </c>
      <c r="GK562" s="238">
        <f t="shared" si="1558"/>
        <v>0</v>
      </c>
      <c r="GL562" s="238">
        <f t="shared" si="1559"/>
        <v>0</v>
      </c>
      <c r="GM562" s="238">
        <f t="shared" si="1560"/>
        <v>0</v>
      </c>
      <c r="GN562" s="238">
        <f t="shared" si="1561"/>
        <v>0</v>
      </c>
      <c r="GO562" s="238">
        <f t="shared" si="1562"/>
        <v>0</v>
      </c>
      <c r="GP562" s="238">
        <f t="shared" si="1563"/>
        <v>0</v>
      </c>
      <c r="GQ562" s="238">
        <f t="shared" si="1564"/>
        <v>0</v>
      </c>
      <c r="GR562" s="238">
        <f t="shared" si="1565"/>
        <v>0</v>
      </c>
      <c r="GS562" s="238">
        <f t="shared" si="1566"/>
        <v>0</v>
      </c>
      <c r="GT562" s="238">
        <f t="shared" si="1567"/>
        <v>0</v>
      </c>
      <c r="GU562" s="238">
        <f t="shared" si="1568"/>
        <v>0</v>
      </c>
      <c r="GV562" s="238">
        <f t="shared" si="1569"/>
        <v>0</v>
      </c>
      <c r="GW562" s="238">
        <f t="shared" si="1570"/>
        <v>0</v>
      </c>
      <c r="GX562" s="238">
        <f t="shared" si="1571"/>
        <v>0</v>
      </c>
      <c r="GY562" s="238">
        <f t="shared" si="1572"/>
        <v>0</v>
      </c>
      <c r="GZ562" s="238">
        <f t="shared" si="1573"/>
        <v>0</v>
      </c>
      <c r="HA562" s="238">
        <f t="shared" si="1574"/>
        <v>0</v>
      </c>
      <c r="HB562" s="238">
        <f t="shared" si="1575"/>
        <v>0</v>
      </c>
      <c r="HC562" s="238">
        <f t="shared" si="1576"/>
        <v>0</v>
      </c>
      <c r="HD562" s="238">
        <f t="shared" si="1577"/>
        <v>0</v>
      </c>
      <c r="HE562" s="238">
        <f t="shared" si="1578"/>
        <v>0</v>
      </c>
      <c r="HF562" s="238">
        <f t="shared" si="1579"/>
        <v>0</v>
      </c>
      <c r="HG562" s="238">
        <f t="shared" si="1580"/>
        <v>0</v>
      </c>
      <c r="HH562" s="238">
        <f t="shared" si="1581"/>
        <v>0</v>
      </c>
      <c r="HI562" s="238">
        <f t="shared" si="1582"/>
        <v>0</v>
      </c>
      <c r="HJ562" s="238">
        <f t="shared" si="1583"/>
        <v>0</v>
      </c>
      <c r="HK562" s="238">
        <f t="shared" si="1584"/>
        <v>0</v>
      </c>
      <c r="HL562" s="238">
        <f t="shared" si="1585"/>
        <v>0</v>
      </c>
      <c r="HM562" s="238">
        <f t="shared" si="1586"/>
        <v>0</v>
      </c>
      <c r="HN562" s="238">
        <f t="shared" si="1587"/>
        <v>0</v>
      </c>
      <c r="HO562" s="238">
        <f t="shared" si="1588"/>
        <v>0</v>
      </c>
      <c r="HP562" s="238">
        <f t="shared" si="1589"/>
        <v>0</v>
      </c>
      <c r="HQ562" s="238">
        <f t="shared" si="1590"/>
        <v>0</v>
      </c>
      <c r="HR562" s="238">
        <f t="shared" si="1591"/>
        <v>0</v>
      </c>
      <c r="HS562" s="238">
        <f t="shared" si="1592"/>
        <v>0</v>
      </c>
      <c r="HT562" s="238">
        <f t="shared" si="1593"/>
        <v>0</v>
      </c>
      <c r="HU562" s="238">
        <f t="shared" si="1594"/>
        <v>0</v>
      </c>
      <c r="HV562" s="238">
        <f t="shared" si="1595"/>
        <v>0</v>
      </c>
      <c r="HW562" s="238">
        <f t="shared" si="1596"/>
        <v>0</v>
      </c>
      <c r="HX562" s="238">
        <f t="shared" si="1597"/>
        <v>0</v>
      </c>
      <c r="HY562" s="238">
        <f t="shared" si="1598"/>
        <v>0</v>
      </c>
      <c r="HZ562" s="238">
        <f t="shared" si="1599"/>
        <v>0</v>
      </c>
      <c r="IA562" s="238">
        <f t="shared" si="1600"/>
        <v>0</v>
      </c>
      <c r="IB562" s="238">
        <f t="shared" si="1601"/>
        <v>0</v>
      </c>
      <c r="IC562" s="238">
        <f t="shared" si="1602"/>
        <v>0</v>
      </c>
      <c r="ID562" s="238">
        <f t="shared" si="1603"/>
        <v>0</v>
      </c>
      <c r="IE562" s="238">
        <f t="shared" si="1604"/>
        <v>0</v>
      </c>
      <c r="IF562" s="238">
        <f t="shared" si="1605"/>
        <v>0</v>
      </c>
      <c r="IG562" s="238">
        <f t="shared" si="1606"/>
        <v>0</v>
      </c>
      <c r="IH562" s="238">
        <f t="shared" si="1607"/>
        <v>0</v>
      </c>
      <c r="II562" s="238">
        <f t="shared" si="1608"/>
        <v>0</v>
      </c>
      <c r="IJ562" s="238">
        <f t="shared" si="1609"/>
        <v>0</v>
      </c>
      <c r="IK562" s="238">
        <f t="shared" si="1610"/>
        <v>0</v>
      </c>
      <c r="IL562" s="238">
        <f t="shared" si="1611"/>
        <v>0</v>
      </c>
      <c r="IM562" s="238">
        <f t="shared" si="1612"/>
        <v>0</v>
      </c>
      <c r="IN562" s="238">
        <f t="shared" si="1613"/>
        <v>0</v>
      </c>
      <c r="IO562" s="238">
        <f t="shared" si="1614"/>
        <v>0</v>
      </c>
      <c r="IP562" s="238">
        <f t="shared" si="1615"/>
        <v>0</v>
      </c>
      <c r="IQ562" s="238">
        <f t="shared" si="1616"/>
        <v>0</v>
      </c>
      <c r="IR562" s="238">
        <f t="shared" si="1617"/>
        <v>0</v>
      </c>
      <c r="IS562" s="238">
        <f t="shared" si="1618"/>
        <v>0</v>
      </c>
      <c r="IT562" s="238">
        <f t="shared" si="1619"/>
        <v>0</v>
      </c>
      <c r="IU562" s="238">
        <f t="shared" si="1620"/>
        <v>0</v>
      </c>
      <c r="IV562" s="238">
        <f t="shared" si="1621"/>
        <v>0</v>
      </c>
      <c r="IW562" s="238">
        <f t="shared" si="1622"/>
        <v>0</v>
      </c>
      <c r="IX562" s="238">
        <f t="shared" si="1623"/>
        <v>0</v>
      </c>
      <c r="IY562" s="238">
        <f t="shared" si="1624"/>
        <v>0</v>
      </c>
      <c r="IZ562" s="238">
        <f t="shared" si="1625"/>
        <v>0</v>
      </c>
      <c r="JA562" s="238">
        <f t="shared" si="1626"/>
        <v>0</v>
      </c>
      <c r="JB562" s="238">
        <f t="shared" si="1627"/>
        <v>0</v>
      </c>
    </row>
    <row r="563" spans="2:262">
      <c r="B563" s="248">
        <v>202</v>
      </c>
      <c r="C563" s="247">
        <f t="shared" si="1628"/>
        <v>3.9453125000000018E-3</v>
      </c>
      <c r="D563" s="244">
        <f t="shared" ca="1" si="1371"/>
        <v>12.448651353774505</v>
      </c>
      <c r="E563" s="243">
        <f ca="1">GZ361</f>
        <v>0.44865135377450455</v>
      </c>
      <c r="F563" s="242">
        <v>202</v>
      </c>
      <c r="G563" s="238">
        <f t="shared" si="1372"/>
        <v>0</v>
      </c>
      <c r="H563" s="238">
        <f t="shared" si="1373"/>
        <v>0</v>
      </c>
      <c r="I563" s="238">
        <f t="shared" si="1374"/>
        <v>0</v>
      </c>
      <c r="J563" s="238">
        <f t="shared" si="1375"/>
        <v>0</v>
      </c>
      <c r="K563" s="238">
        <f t="shared" si="1376"/>
        <v>0</v>
      </c>
      <c r="L563" s="238">
        <f t="shared" si="1377"/>
        <v>0</v>
      </c>
      <c r="M563" s="238">
        <f t="shared" si="1378"/>
        <v>0</v>
      </c>
      <c r="N563" s="238">
        <f t="shared" si="1379"/>
        <v>0</v>
      </c>
      <c r="O563" s="238">
        <f t="shared" si="1380"/>
        <v>0</v>
      </c>
      <c r="P563" s="238">
        <f t="shared" si="1381"/>
        <v>0</v>
      </c>
      <c r="Q563" s="238">
        <f t="shared" si="1382"/>
        <v>0</v>
      </c>
      <c r="R563" s="238">
        <f t="shared" si="1383"/>
        <v>0</v>
      </c>
      <c r="S563" s="238">
        <f t="shared" si="1384"/>
        <v>0</v>
      </c>
      <c r="T563" s="238">
        <f t="shared" si="1385"/>
        <v>0</v>
      </c>
      <c r="U563" s="239">
        <f t="shared" si="1386"/>
        <v>0</v>
      </c>
      <c r="V563" s="238">
        <f t="shared" si="1387"/>
        <v>0</v>
      </c>
      <c r="W563" s="238">
        <f t="shared" si="1388"/>
        <v>0</v>
      </c>
      <c r="X563" s="238">
        <f t="shared" si="1389"/>
        <v>0</v>
      </c>
      <c r="Y563" s="238">
        <f t="shared" si="1390"/>
        <v>0</v>
      </c>
      <c r="Z563" s="238">
        <f t="shared" si="1391"/>
        <v>0</v>
      </c>
      <c r="AA563" s="238">
        <f t="shared" si="1392"/>
        <v>0</v>
      </c>
      <c r="AB563" s="238">
        <f t="shared" si="1393"/>
        <v>0</v>
      </c>
      <c r="AC563" s="238">
        <f t="shared" si="1394"/>
        <v>0</v>
      </c>
      <c r="AD563" s="238">
        <f t="shared" si="1395"/>
        <v>0</v>
      </c>
      <c r="AE563" s="238">
        <f t="shared" si="1396"/>
        <v>0</v>
      </c>
      <c r="AF563" s="238">
        <f t="shared" si="1397"/>
        <v>0</v>
      </c>
      <c r="AG563" s="238">
        <f t="shared" si="1398"/>
        <v>0</v>
      </c>
      <c r="AH563" s="238">
        <f t="shared" si="1399"/>
        <v>0</v>
      </c>
      <c r="AI563" s="238">
        <f t="shared" si="1400"/>
        <v>0</v>
      </c>
      <c r="AJ563" s="238">
        <f t="shared" si="1401"/>
        <v>0</v>
      </c>
      <c r="AK563" s="238">
        <f t="shared" si="1402"/>
        <v>0</v>
      </c>
      <c r="AL563" s="238">
        <f t="shared" si="1403"/>
        <v>0</v>
      </c>
      <c r="AM563" s="238">
        <f t="shared" si="1404"/>
        <v>0</v>
      </c>
      <c r="AN563" s="238">
        <f t="shared" si="1405"/>
        <v>0</v>
      </c>
      <c r="AO563" s="238">
        <f t="shared" si="1406"/>
        <v>0</v>
      </c>
      <c r="AP563" s="238">
        <f t="shared" si="1407"/>
        <v>0</v>
      </c>
      <c r="AQ563" s="238">
        <f t="shared" si="1408"/>
        <v>0</v>
      </c>
      <c r="AR563" s="238">
        <f t="shared" si="1409"/>
        <v>0</v>
      </c>
      <c r="AS563" s="238">
        <f t="shared" si="1410"/>
        <v>0</v>
      </c>
      <c r="AT563" s="238">
        <f t="shared" si="1411"/>
        <v>0</v>
      </c>
      <c r="AU563" s="238">
        <f t="shared" si="1412"/>
        <v>0</v>
      </c>
      <c r="AV563" s="238">
        <f t="shared" si="1413"/>
        <v>0</v>
      </c>
      <c r="AW563" s="238">
        <f t="shared" si="1414"/>
        <v>0</v>
      </c>
      <c r="AX563" s="238">
        <f t="shared" si="1415"/>
        <v>0</v>
      </c>
      <c r="AY563" s="238">
        <f t="shared" si="1416"/>
        <v>0</v>
      </c>
      <c r="AZ563" s="238">
        <f t="shared" si="1417"/>
        <v>0</v>
      </c>
      <c r="BA563" s="238">
        <f t="shared" si="1418"/>
        <v>0</v>
      </c>
      <c r="BB563" s="238">
        <f t="shared" si="1419"/>
        <v>0</v>
      </c>
      <c r="BC563" s="238">
        <f t="shared" si="1420"/>
        <v>0</v>
      </c>
      <c r="BD563" s="238">
        <f t="shared" si="1421"/>
        <v>0</v>
      </c>
      <c r="BE563" s="238">
        <f t="shared" si="1422"/>
        <v>0</v>
      </c>
      <c r="BF563" s="238">
        <f t="shared" si="1423"/>
        <v>0</v>
      </c>
      <c r="BG563" s="238">
        <f t="shared" si="1424"/>
        <v>0</v>
      </c>
      <c r="BH563" s="238">
        <f t="shared" si="1425"/>
        <v>0</v>
      </c>
      <c r="BI563" s="238">
        <f t="shared" si="1426"/>
        <v>0</v>
      </c>
      <c r="BJ563" s="238">
        <f t="shared" si="1427"/>
        <v>0</v>
      </c>
      <c r="BK563" s="238">
        <f t="shared" si="1428"/>
        <v>0</v>
      </c>
      <c r="BL563" s="238">
        <f t="shared" si="1429"/>
        <v>0</v>
      </c>
      <c r="BM563" s="238">
        <f t="shared" si="1430"/>
        <v>0</v>
      </c>
      <c r="BN563" s="238">
        <f t="shared" si="1431"/>
        <v>0</v>
      </c>
      <c r="BO563" s="238">
        <f t="shared" si="1432"/>
        <v>0</v>
      </c>
      <c r="BP563" s="238">
        <f t="shared" si="1433"/>
        <v>0</v>
      </c>
      <c r="BQ563" s="238">
        <f t="shared" si="1434"/>
        <v>0</v>
      </c>
      <c r="BR563" s="238">
        <f t="shared" si="1435"/>
        <v>0</v>
      </c>
      <c r="BS563" s="238">
        <f t="shared" si="1436"/>
        <v>0</v>
      </c>
      <c r="BT563" s="238">
        <f t="shared" si="1437"/>
        <v>0</v>
      </c>
      <c r="BU563" s="238">
        <f t="shared" si="1438"/>
        <v>0</v>
      </c>
      <c r="BV563" s="238">
        <f t="shared" si="1439"/>
        <v>0</v>
      </c>
      <c r="BW563" s="238">
        <f t="shared" si="1440"/>
        <v>0</v>
      </c>
      <c r="BX563" s="238">
        <f t="shared" si="1441"/>
        <v>0</v>
      </c>
      <c r="BY563" s="238">
        <f t="shared" si="1442"/>
        <v>0</v>
      </c>
      <c r="BZ563" s="238">
        <f t="shared" si="1443"/>
        <v>0</v>
      </c>
      <c r="CA563" s="238">
        <f t="shared" si="1444"/>
        <v>0</v>
      </c>
      <c r="CB563" s="238">
        <f t="shared" si="1445"/>
        <v>0</v>
      </c>
      <c r="CC563" s="238">
        <f t="shared" si="1446"/>
        <v>0</v>
      </c>
      <c r="CD563" s="238">
        <f t="shared" si="1447"/>
        <v>0</v>
      </c>
      <c r="CE563" s="238">
        <f t="shared" si="1448"/>
        <v>0</v>
      </c>
      <c r="CF563" s="238">
        <f t="shared" si="1449"/>
        <v>0</v>
      </c>
      <c r="CG563" s="238">
        <f t="shared" si="1450"/>
        <v>0</v>
      </c>
      <c r="CH563" s="238">
        <f t="shared" si="1451"/>
        <v>0</v>
      </c>
      <c r="CI563" s="238">
        <f t="shared" si="1452"/>
        <v>0</v>
      </c>
      <c r="CJ563" s="238">
        <f t="shared" si="1453"/>
        <v>0</v>
      </c>
      <c r="CK563" s="238">
        <f t="shared" si="1454"/>
        <v>0</v>
      </c>
      <c r="CL563" s="238">
        <f t="shared" si="1455"/>
        <v>0</v>
      </c>
      <c r="CM563" s="238">
        <f t="shared" si="1456"/>
        <v>0</v>
      </c>
      <c r="CN563" s="238">
        <f t="shared" si="1457"/>
        <v>0</v>
      </c>
      <c r="CO563" s="238">
        <f t="shared" si="1458"/>
        <v>0</v>
      </c>
      <c r="CP563" s="238">
        <f t="shared" si="1459"/>
        <v>0</v>
      </c>
      <c r="CQ563" s="238">
        <f t="shared" si="1460"/>
        <v>0</v>
      </c>
      <c r="CR563" s="238">
        <f t="shared" si="1461"/>
        <v>0</v>
      </c>
      <c r="CS563" s="238">
        <f t="shared" si="1462"/>
        <v>0</v>
      </c>
      <c r="CT563" s="238">
        <f t="shared" si="1463"/>
        <v>0</v>
      </c>
      <c r="CU563" s="238">
        <f t="shared" si="1464"/>
        <v>0</v>
      </c>
      <c r="CV563" s="238">
        <f t="shared" si="1465"/>
        <v>0</v>
      </c>
      <c r="CW563" s="238">
        <f t="shared" si="1466"/>
        <v>0</v>
      </c>
      <c r="CX563" s="238">
        <f t="shared" si="1467"/>
        <v>0</v>
      </c>
      <c r="CY563" s="238">
        <f t="shared" si="1468"/>
        <v>0</v>
      </c>
      <c r="CZ563" s="238">
        <f t="shared" si="1469"/>
        <v>0</v>
      </c>
      <c r="DA563" s="238">
        <f t="shared" si="1470"/>
        <v>0</v>
      </c>
      <c r="DB563" s="238">
        <f t="shared" si="1471"/>
        <v>0</v>
      </c>
      <c r="DC563" s="238">
        <f t="shared" si="1472"/>
        <v>0</v>
      </c>
      <c r="DD563" s="238">
        <f t="shared" si="1473"/>
        <v>0</v>
      </c>
      <c r="DE563" s="238">
        <f t="shared" si="1474"/>
        <v>0</v>
      </c>
      <c r="DF563" s="238">
        <f t="shared" si="1475"/>
        <v>0</v>
      </c>
      <c r="DG563" s="238">
        <f t="shared" si="1476"/>
        <v>0</v>
      </c>
      <c r="DH563" s="238">
        <f t="shared" si="1477"/>
        <v>0</v>
      </c>
      <c r="DI563" s="238">
        <f t="shared" si="1478"/>
        <v>0</v>
      </c>
      <c r="DJ563" s="238">
        <f t="shared" si="1479"/>
        <v>0</v>
      </c>
      <c r="DK563" s="238">
        <f t="shared" si="1480"/>
        <v>0</v>
      </c>
      <c r="DL563" s="238">
        <f t="shared" si="1481"/>
        <v>0</v>
      </c>
      <c r="DM563" s="238">
        <f t="shared" si="1482"/>
        <v>0</v>
      </c>
      <c r="DN563" s="238">
        <f t="shared" si="1483"/>
        <v>0</v>
      </c>
      <c r="DO563" s="238">
        <f t="shared" si="1484"/>
        <v>0</v>
      </c>
      <c r="DP563" s="238">
        <f t="shared" si="1485"/>
        <v>0</v>
      </c>
      <c r="DQ563" s="238">
        <f t="shared" si="1486"/>
        <v>0</v>
      </c>
      <c r="DR563" s="238">
        <f t="shared" si="1487"/>
        <v>0</v>
      </c>
      <c r="DS563" s="238">
        <f t="shared" si="1488"/>
        <v>0</v>
      </c>
      <c r="DT563" s="238">
        <f t="shared" si="1489"/>
        <v>0</v>
      </c>
      <c r="DU563" s="238">
        <f t="shared" si="1490"/>
        <v>0</v>
      </c>
      <c r="DV563" s="238">
        <f t="shared" si="1491"/>
        <v>0</v>
      </c>
      <c r="DW563" s="238">
        <f t="shared" si="1492"/>
        <v>0</v>
      </c>
      <c r="DX563" s="238">
        <f t="shared" si="1493"/>
        <v>0</v>
      </c>
      <c r="DY563" s="238">
        <f t="shared" si="1494"/>
        <v>0</v>
      </c>
      <c r="DZ563" s="238">
        <f t="shared" si="1495"/>
        <v>0</v>
      </c>
      <c r="EA563" s="238">
        <f t="shared" si="1496"/>
        <v>0</v>
      </c>
      <c r="EB563" s="238">
        <f t="shared" si="1497"/>
        <v>0</v>
      </c>
      <c r="EC563" s="238">
        <f t="shared" si="1498"/>
        <v>0</v>
      </c>
      <c r="ED563" s="238">
        <f t="shared" si="1499"/>
        <v>0</v>
      </c>
      <c r="EE563" s="238">
        <f t="shared" si="1500"/>
        <v>0</v>
      </c>
      <c r="EF563" s="238">
        <f t="shared" si="1501"/>
        <v>0</v>
      </c>
      <c r="EG563" s="238">
        <f t="shared" si="1502"/>
        <v>0</v>
      </c>
      <c r="EH563" s="238">
        <f t="shared" si="1503"/>
        <v>0</v>
      </c>
      <c r="EI563" s="238">
        <f t="shared" si="1504"/>
        <v>0</v>
      </c>
      <c r="EJ563" s="238">
        <f t="shared" si="1505"/>
        <v>0</v>
      </c>
      <c r="EK563" s="238">
        <f t="shared" si="1506"/>
        <v>0</v>
      </c>
      <c r="EL563" s="238">
        <f t="shared" si="1507"/>
        <v>0</v>
      </c>
      <c r="EM563" s="238">
        <f t="shared" si="1508"/>
        <v>0</v>
      </c>
      <c r="EN563" s="238">
        <f t="shared" si="1509"/>
        <v>0</v>
      </c>
      <c r="EO563" s="238">
        <f t="shared" si="1510"/>
        <v>0</v>
      </c>
      <c r="EP563" s="238">
        <f t="shared" si="1511"/>
        <v>0</v>
      </c>
      <c r="EQ563" s="238">
        <f t="shared" si="1512"/>
        <v>0</v>
      </c>
      <c r="ER563" s="238">
        <f t="shared" si="1513"/>
        <v>0</v>
      </c>
      <c r="ES563" s="238">
        <f t="shared" si="1514"/>
        <v>0</v>
      </c>
      <c r="ET563" s="238">
        <f t="shared" si="1515"/>
        <v>0</v>
      </c>
      <c r="EU563" s="238">
        <f t="shared" si="1516"/>
        <v>0</v>
      </c>
      <c r="EV563" s="238">
        <f t="shared" si="1517"/>
        <v>0</v>
      </c>
      <c r="EW563" s="238">
        <f t="shared" si="1518"/>
        <v>0</v>
      </c>
      <c r="EX563" s="238">
        <f t="shared" si="1519"/>
        <v>0</v>
      </c>
      <c r="EY563" s="238">
        <f t="shared" si="1520"/>
        <v>0</v>
      </c>
      <c r="EZ563" s="238">
        <f t="shared" si="1521"/>
        <v>0</v>
      </c>
      <c r="FA563" s="238">
        <f t="shared" si="1522"/>
        <v>0</v>
      </c>
      <c r="FB563" s="238">
        <f t="shared" si="1523"/>
        <v>0</v>
      </c>
      <c r="FC563" s="238">
        <f t="shared" si="1524"/>
        <v>0</v>
      </c>
      <c r="FD563" s="238">
        <f t="shared" si="1525"/>
        <v>0</v>
      </c>
      <c r="FE563" s="238">
        <f t="shared" si="1526"/>
        <v>0</v>
      </c>
      <c r="FF563" s="238">
        <f t="shared" si="1527"/>
        <v>0</v>
      </c>
      <c r="FG563" s="238">
        <f t="shared" si="1528"/>
        <v>0</v>
      </c>
      <c r="FH563" s="238">
        <f t="shared" si="1529"/>
        <v>0</v>
      </c>
      <c r="FI563" s="238">
        <f t="shared" si="1530"/>
        <v>0</v>
      </c>
      <c r="FJ563" s="238">
        <f t="shared" si="1531"/>
        <v>0</v>
      </c>
      <c r="FK563" s="238">
        <f t="shared" si="1532"/>
        <v>0</v>
      </c>
      <c r="FL563" s="238">
        <f t="shared" si="1533"/>
        <v>0</v>
      </c>
      <c r="FM563" s="238">
        <f t="shared" si="1534"/>
        <v>0</v>
      </c>
      <c r="FN563" s="238">
        <f t="shared" si="1535"/>
        <v>0</v>
      </c>
      <c r="FO563" s="238">
        <f t="shared" si="1536"/>
        <v>0</v>
      </c>
      <c r="FP563" s="238">
        <f t="shared" si="1537"/>
        <v>0</v>
      </c>
      <c r="FQ563" s="238">
        <f t="shared" si="1538"/>
        <v>0</v>
      </c>
      <c r="FR563" s="238">
        <f t="shared" si="1539"/>
        <v>0</v>
      </c>
      <c r="FS563" s="238">
        <f t="shared" si="1540"/>
        <v>0</v>
      </c>
      <c r="FT563" s="238">
        <f t="shared" si="1541"/>
        <v>0</v>
      </c>
      <c r="FU563" s="238">
        <f t="shared" si="1542"/>
        <v>0</v>
      </c>
      <c r="FV563" s="238">
        <f t="shared" si="1543"/>
        <v>0</v>
      </c>
      <c r="FW563" s="238">
        <f t="shared" si="1544"/>
        <v>0</v>
      </c>
      <c r="FX563" s="238">
        <f t="shared" si="1545"/>
        <v>0</v>
      </c>
      <c r="FY563" s="238">
        <f t="shared" si="1546"/>
        <v>0</v>
      </c>
      <c r="FZ563" s="238">
        <f t="shared" si="1547"/>
        <v>0</v>
      </c>
      <c r="GA563" s="238">
        <f t="shared" si="1548"/>
        <v>0</v>
      </c>
      <c r="GB563" s="238">
        <f t="shared" si="1549"/>
        <v>0</v>
      </c>
      <c r="GC563" s="238">
        <f t="shared" si="1550"/>
        <v>0</v>
      </c>
      <c r="GD563" s="238">
        <f t="shared" si="1551"/>
        <v>0</v>
      </c>
      <c r="GE563" s="238">
        <f t="shared" si="1552"/>
        <v>0</v>
      </c>
      <c r="GF563" s="238">
        <f t="shared" si="1553"/>
        <v>0</v>
      </c>
      <c r="GG563" s="238">
        <f t="shared" si="1554"/>
        <v>0</v>
      </c>
      <c r="GH563" s="238">
        <f t="shared" si="1555"/>
        <v>0</v>
      </c>
      <c r="GI563" s="238">
        <f t="shared" si="1556"/>
        <v>0</v>
      </c>
      <c r="GJ563" s="238">
        <f t="shared" si="1557"/>
        <v>0</v>
      </c>
      <c r="GK563" s="238">
        <f t="shared" si="1558"/>
        <v>0</v>
      </c>
      <c r="GL563" s="238">
        <f t="shared" si="1559"/>
        <v>0</v>
      </c>
      <c r="GM563" s="238">
        <f t="shared" si="1560"/>
        <v>0</v>
      </c>
      <c r="GN563" s="238">
        <f t="shared" si="1561"/>
        <v>0</v>
      </c>
      <c r="GO563" s="238">
        <f t="shared" si="1562"/>
        <v>0</v>
      </c>
      <c r="GP563" s="238">
        <f t="shared" si="1563"/>
        <v>0</v>
      </c>
      <c r="GQ563" s="238">
        <f t="shared" si="1564"/>
        <v>0</v>
      </c>
      <c r="GR563" s="238">
        <f t="shared" si="1565"/>
        <v>0</v>
      </c>
      <c r="GS563" s="238">
        <f t="shared" si="1566"/>
        <v>0</v>
      </c>
      <c r="GT563" s="238">
        <f t="shared" si="1567"/>
        <v>0</v>
      </c>
      <c r="GU563" s="238">
        <f t="shared" si="1568"/>
        <v>0</v>
      </c>
      <c r="GV563" s="238">
        <f t="shared" si="1569"/>
        <v>0</v>
      </c>
      <c r="GW563" s="238">
        <f t="shared" si="1570"/>
        <v>0</v>
      </c>
      <c r="GX563" s="238">
        <f t="shared" si="1571"/>
        <v>0</v>
      </c>
      <c r="GY563" s="238">
        <f t="shared" si="1572"/>
        <v>0</v>
      </c>
      <c r="GZ563" s="238">
        <f t="shared" si="1573"/>
        <v>0</v>
      </c>
      <c r="HA563" s="238">
        <f t="shared" si="1574"/>
        <v>0</v>
      </c>
      <c r="HB563" s="238">
        <f t="shared" si="1575"/>
        <v>0</v>
      </c>
      <c r="HC563" s="238">
        <f t="shared" si="1576"/>
        <v>0</v>
      </c>
      <c r="HD563" s="238">
        <f t="shared" si="1577"/>
        <v>0</v>
      </c>
      <c r="HE563" s="238">
        <f t="shared" si="1578"/>
        <v>0</v>
      </c>
      <c r="HF563" s="238">
        <f t="shared" si="1579"/>
        <v>0</v>
      </c>
      <c r="HG563" s="238">
        <f t="shared" si="1580"/>
        <v>0</v>
      </c>
      <c r="HH563" s="238">
        <f t="shared" si="1581"/>
        <v>0</v>
      </c>
      <c r="HI563" s="238">
        <f t="shared" si="1582"/>
        <v>0</v>
      </c>
      <c r="HJ563" s="238">
        <f t="shared" si="1583"/>
        <v>0</v>
      </c>
      <c r="HK563" s="238">
        <f t="shared" si="1584"/>
        <v>0</v>
      </c>
      <c r="HL563" s="238">
        <f t="shared" si="1585"/>
        <v>0</v>
      </c>
      <c r="HM563" s="238">
        <f t="shared" si="1586"/>
        <v>0</v>
      </c>
      <c r="HN563" s="238">
        <f t="shared" si="1587"/>
        <v>0</v>
      </c>
      <c r="HO563" s="238">
        <f t="shared" si="1588"/>
        <v>0</v>
      </c>
      <c r="HP563" s="238">
        <f t="shared" si="1589"/>
        <v>0</v>
      </c>
      <c r="HQ563" s="238">
        <f t="shared" si="1590"/>
        <v>0</v>
      </c>
      <c r="HR563" s="238">
        <f t="shared" si="1591"/>
        <v>0</v>
      </c>
      <c r="HS563" s="238">
        <f t="shared" si="1592"/>
        <v>0</v>
      </c>
      <c r="HT563" s="238">
        <f t="shared" si="1593"/>
        <v>0</v>
      </c>
      <c r="HU563" s="238">
        <f t="shared" si="1594"/>
        <v>0</v>
      </c>
      <c r="HV563" s="238">
        <f t="shared" si="1595"/>
        <v>0</v>
      </c>
      <c r="HW563" s="238">
        <f t="shared" si="1596"/>
        <v>0</v>
      </c>
      <c r="HX563" s="238">
        <f t="shared" si="1597"/>
        <v>0</v>
      </c>
      <c r="HY563" s="238">
        <f t="shared" si="1598"/>
        <v>0</v>
      </c>
      <c r="HZ563" s="238">
        <f t="shared" si="1599"/>
        <v>0</v>
      </c>
      <c r="IA563" s="238">
        <f t="shared" si="1600"/>
        <v>0</v>
      </c>
      <c r="IB563" s="238">
        <f t="shared" si="1601"/>
        <v>0</v>
      </c>
      <c r="IC563" s="238">
        <f t="shared" si="1602"/>
        <v>0</v>
      </c>
      <c r="ID563" s="238">
        <f t="shared" si="1603"/>
        <v>0</v>
      </c>
      <c r="IE563" s="238">
        <f t="shared" si="1604"/>
        <v>0</v>
      </c>
      <c r="IF563" s="238">
        <f t="shared" si="1605"/>
        <v>0</v>
      </c>
      <c r="IG563" s="238">
        <f t="shared" si="1606"/>
        <v>0</v>
      </c>
      <c r="IH563" s="238">
        <f t="shared" si="1607"/>
        <v>0</v>
      </c>
      <c r="II563" s="238">
        <f t="shared" si="1608"/>
        <v>0</v>
      </c>
      <c r="IJ563" s="238">
        <f t="shared" si="1609"/>
        <v>0</v>
      </c>
      <c r="IK563" s="238">
        <f t="shared" si="1610"/>
        <v>0</v>
      </c>
      <c r="IL563" s="238">
        <f t="shared" si="1611"/>
        <v>0</v>
      </c>
      <c r="IM563" s="238">
        <f t="shared" si="1612"/>
        <v>0</v>
      </c>
      <c r="IN563" s="238">
        <f t="shared" si="1613"/>
        <v>0</v>
      </c>
      <c r="IO563" s="238">
        <f t="shared" si="1614"/>
        <v>0</v>
      </c>
      <c r="IP563" s="238">
        <f t="shared" si="1615"/>
        <v>0</v>
      </c>
      <c r="IQ563" s="238">
        <f t="shared" si="1616"/>
        <v>0</v>
      </c>
      <c r="IR563" s="238">
        <f t="shared" si="1617"/>
        <v>0</v>
      </c>
      <c r="IS563" s="238">
        <f t="shared" si="1618"/>
        <v>0</v>
      </c>
      <c r="IT563" s="238">
        <f t="shared" si="1619"/>
        <v>0</v>
      </c>
      <c r="IU563" s="238">
        <f t="shared" si="1620"/>
        <v>0</v>
      </c>
      <c r="IV563" s="238">
        <f t="shared" si="1621"/>
        <v>0</v>
      </c>
      <c r="IW563" s="238">
        <f t="shared" si="1622"/>
        <v>0</v>
      </c>
      <c r="IX563" s="238">
        <f t="shared" si="1623"/>
        <v>0</v>
      </c>
      <c r="IY563" s="238">
        <f t="shared" si="1624"/>
        <v>0</v>
      </c>
      <c r="IZ563" s="238">
        <f t="shared" si="1625"/>
        <v>0</v>
      </c>
      <c r="JA563" s="238">
        <f t="shared" si="1626"/>
        <v>0</v>
      </c>
      <c r="JB563" s="238">
        <f t="shared" si="1627"/>
        <v>0</v>
      </c>
    </row>
    <row r="564" spans="2:262">
      <c r="B564" s="248">
        <v>203</v>
      </c>
      <c r="C564" s="247">
        <f t="shared" si="1628"/>
        <v>3.9648437500000014E-3</v>
      </c>
      <c r="D564" s="244">
        <f t="shared" ca="1" si="1371"/>
        <v>12.469558968369117</v>
      </c>
      <c r="E564" s="243">
        <f ca="1">HA361</f>
        <v>0.4695589683691177</v>
      </c>
      <c r="F564" s="242">
        <v>203</v>
      </c>
      <c r="G564" s="238">
        <f t="shared" si="1372"/>
        <v>0</v>
      </c>
      <c r="H564" s="238">
        <f t="shared" si="1373"/>
        <v>0</v>
      </c>
      <c r="I564" s="238">
        <f t="shared" si="1374"/>
        <v>0</v>
      </c>
      <c r="J564" s="238">
        <f t="shared" si="1375"/>
        <v>0</v>
      </c>
      <c r="K564" s="238">
        <f t="shared" si="1376"/>
        <v>0</v>
      </c>
      <c r="L564" s="238">
        <f t="shared" si="1377"/>
        <v>0</v>
      </c>
      <c r="M564" s="238">
        <f t="shared" si="1378"/>
        <v>0</v>
      </c>
      <c r="N564" s="238">
        <f t="shared" si="1379"/>
        <v>0</v>
      </c>
      <c r="O564" s="238">
        <f t="shared" si="1380"/>
        <v>0</v>
      </c>
      <c r="P564" s="238">
        <f t="shared" si="1381"/>
        <v>0</v>
      </c>
      <c r="Q564" s="238">
        <f t="shared" si="1382"/>
        <v>0</v>
      </c>
      <c r="R564" s="238">
        <f t="shared" si="1383"/>
        <v>0</v>
      </c>
      <c r="S564" s="238">
        <f t="shared" si="1384"/>
        <v>0</v>
      </c>
      <c r="T564" s="238">
        <f t="shared" si="1385"/>
        <v>0</v>
      </c>
      <c r="U564" s="239">
        <f t="shared" si="1386"/>
        <v>0</v>
      </c>
      <c r="V564" s="238">
        <f t="shared" si="1387"/>
        <v>0</v>
      </c>
      <c r="W564" s="238">
        <f t="shared" si="1388"/>
        <v>0</v>
      </c>
      <c r="X564" s="238">
        <f t="shared" si="1389"/>
        <v>0</v>
      </c>
      <c r="Y564" s="238">
        <f t="shared" si="1390"/>
        <v>0</v>
      </c>
      <c r="Z564" s="238">
        <f t="shared" si="1391"/>
        <v>0</v>
      </c>
      <c r="AA564" s="238">
        <f t="shared" si="1392"/>
        <v>0</v>
      </c>
      <c r="AB564" s="238">
        <f t="shared" si="1393"/>
        <v>0</v>
      </c>
      <c r="AC564" s="238">
        <f t="shared" si="1394"/>
        <v>0</v>
      </c>
      <c r="AD564" s="238">
        <f t="shared" si="1395"/>
        <v>0</v>
      </c>
      <c r="AE564" s="238">
        <f t="shared" si="1396"/>
        <v>0</v>
      </c>
      <c r="AF564" s="238">
        <f t="shared" si="1397"/>
        <v>0</v>
      </c>
      <c r="AG564" s="238">
        <f t="shared" si="1398"/>
        <v>0</v>
      </c>
      <c r="AH564" s="238">
        <f t="shared" si="1399"/>
        <v>0</v>
      </c>
      <c r="AI564" s="238">
        <f t="shared" si="1400"/>
        <v>0</v>
      </c>
      <c r="AJ564" s="238">
        <f t="shared" si="1401"/>
        <v>0</v>
      </c>
      <c r="AK564" s="238">
        <f t="shared" si="1402"/>
        <v>0</v>
      </c>
      <c r="AL564" s="238">
        <f t="shared" si="1403"/>
        <v>0</v>
      </c>
      <c r="AM564" s="238">
        <f t="shared" si="1404"/>
        <v>0</v>
      </c>
      <c r="AN564" s="238">
        <f t="shared" si="1405"/>
        <v>0</v>
      </c>
      <c r="AO564" s="238">
        <f t="shared" si="1406"/>
        <v>0</v>
      </c>
      <c r="AP564" s="238">
        <f t="shared" si="1407"/>
        <v>0</v>
      </c>
      <c r="AQ564" s="238">
        <f t="shared" si="1408"/>
        <v>0</v>
      </c>
      <c r="AR564" s="238">
        <f t="shared" si="1409"/>
        <v>0</v>
      </c>
      <c r="AS564" s="238">
        <f t="shared" si="1410"/>
        <v>0</v>
      </c>
      <c r="AT564" s="238">
        <f t="shared" si="1411"/>
        <v>0</v>
      </c>
      <c r="AU564" s="238">
        <f t="shared" si="1412"/>
        <v>0</v>
      </c>
      <c r="AV564" s="238">
        <f t="shared" si="1413"/>
        <v>0</v>
      </c>
      <c r="AW564" s="238">
        <f t="shared" si="1414"/>
        <v>0</v>
      </c>
      <c r="AX564" s="238">
        <f t="shared" si="1415"/>
        <v>0</v>
      </c>
      <c r="AY564" s="238">
        <f t="shared" si="1416"/>
        <v>0</v>
      </c>
      <c r="AZ564" s="238">
        <f t="shared" si="1417"/>
        <v>0</v>
      </c>
      <c r="BA564" s="238">
        <f t="shared" si="1418"/>
        <v>0</v>
      </c>
      <c r="BB564" s="238">
        <f t="shared" si="1419"/>
        <v>0</v>
      </c>
      <c r="BC564" s="238">
        <f t="shared" si="1420"/>
        <v>0</v>
      </c>
      <c r="BD564" s="238">
        <f t="shared" si="1421"/>
        <v>0</v>
      </c>
      <c r="BE564" s="238">
        <f t="shared" si="1422"/>
        <v>0</v>
      </c>
      <c r="BF564" s="238">
        <f t="shared" si="1423"/>
        <v>0</v>
      </c>
      <c r="BG564" s="238">
        <f t="shared" si="1424"/>
        <v>0</v>
      </c>
      <c r="BH564" s="238">
        <f t="shared" si="1425"/>
        <v>0</v>
      </c>
      <c r="BI564" s="238">
        <f t="shared" si="1426"/>
        <v>0</v>
      </c>
      <c r="BJ564" s="238">
        <f t="shared" si="1427"/>
        <v>0</v>
      </c>
      <c r="BK564" s="238">
        <f t="shared" si="1428"/>
        <v>0</v>
      </c>
      <c r="BL564" s="238">
        <f t="shared" si="1429"/>
        <v>0</v>
      </c>
      <c r="BM564" s="238">
        <f t="shared" si="1430"/>
        <v>0</v>
      </c>
      <c r="BN564" s="238">
        <f t="shared" si="1431"/>
        <v>0</v>
      </c>
      <c r="BO564" s="238">
        <f t="shared" si="1432"/>
        <v>0</v>
      </c>
      <c r="BP564" s="238">
        <f t="shared" si="1433"/>
        <v>0</v>
      </c>
      <c r="BQ564" s="238">
        <f t="shared" si="1434"/>
        <v>0</v>
      </c>
      <c r="BR564" s="238">
        <f t="shared" si="1435"/>
        <v>0</v>
      </c>
      <c r="BS564" s="238">
        <f t="shared" si="1436"/>
        <v>0</v>
      </c>
      <c r="BT564" s="238">
        <f t="shared" si="1437"/>
        <v>0</v>
      </c>
      <c r="BU564" s="238">
        <f t="shared" si="1438"/>
        <v>0</v>
      </c>
      <c r="BV564" s="238">
        <f t="shared" si="1439"/>
        <v>0</v>
      </c>
      <c r="BW564" s="238">
        <f t="shared" si="1440"/>
        <v>0</v>
      </c>
      <c r="BX564" s="238">
        <f t="shared" si="1441"/>
        <v>0</v>
      </c>
      <c r="BY564" s="238">
        <f t="shared" si="1442"/>
        <v>0</v>
      </c>
      <c r="BZ564" s="238">
        <f t="shared" si="1443"/>
        <v>0</v>
      </c>
      <c r="CA564" s="238">
        <f t="shared" si="1444"/>
        <v>0</v>
      </c>
      <c r="CB564" s="238">
        <f t="shared" si="1445"/>
        <v>0</v>
      </c>
      <c r="CC564" s="238">
        <f t="shared" si="1446"/>
        <v>0</v>
      </c>
      <c r="CD564" s="238">
        <f t="shared" si="1447"/>
        <v>0</v>
      </c>
      <c r="CE564" s="238">
        <f t="shared" si="1448"/>
        <v>0</v>
      </c>
      <c r="CF564" s="238">
        <f t="shared" si="1449"/>
        <v>0</v>
      </c>
      <c r="CG564" s="238">
        <f t="shared" si="1450"/>
        <v>0</v>
      </c>
      <c r="CH564" s="238">
        <f t="shared" si="1451"/>
        <v>0</v>
      </c>
      <c r="CI564" s="238">
        <f t="shared" si="1452"/>
        <v>0</v>
      </c>
      <c r="CJ564" s="238">
        <f t="shared" si="1453"/>
        <v>0</v>
      </c>
      <c r="CK564" s="238">
        <f t="shared" si="1454"/>
        <v>0</v>
      </c>
      <c r="CL564" s="238">
        <f t="shared" si="1455"/>
        <v>0</v>
      </c>
      <c r="CM564" s="238">
        <f t="shared" si="1456"/>
        <v>0</v>
      </c>
      <c r="CN564" s="238">
        <f t="shared" si="1457"/>
        <v>0</v>
      </c>
      <c r="CO564" s="238">
        <f t="shared" si="1458"/>
        <v>0</v>
      </c>
      <c r="CP564" s="238">
        <f t="shared" si="1459"/>
        <v>0</v>
      </c>
      <c r="CQ564" s="238">
        <f t="shared" si="1460"/>
        <v>0</v>
      </c>
      <c r="CR564" s="238">
        <f t="shared" si="1461"/>
        <v>0</v>
      </c>
      <c r="CS564" s="238">
        <f t="shared" si="1462"/>
        <v>0</v>
      </c>
      <c r="CT564" s="238">
        <f t="shared" si="1463"/>
        <v>0</v>
      </c>
      <c r="CU564" s="238">
        <f t="shared" si="1464"/>
        <v>0</v>
      </c>
      <c r="CV564" s="238">
        <f t="shared" si="1465"/>
        <v>0</v>
      </c>
      <c r="CW564" s="238">
        <f t="shared" si="1466"/>
        <v>0</v>
      </c>
      <c r="CX564" s="238">
        <f t="shared" si="1467"/>
        <v>0</v>
      </c>
      <c r="CY564" s="238">
        <f t="shared" si="1468"/>
        <v>0</v>
      </c>
      <c r="CZ564" s="238">
        <f t="shared" si="1469"/>
        <v>0</v>
      </c>
      <c r="DA564" s="238">
        <f t="shared" si="1470"/>
        <v>0</v>
      </c>
      <c r="DB564" s="238">
        <f t="shared" si="1471"/>
        <v>0</v>
      </c>
      <c r="DC564" s="238">
        <f t="shared" si="1472"/>
        <v>0</v>
      </c>
      <c r="DD564" s="238">
        <f t="shared" si="1473"/>
        <v>0</v>
      </c>
      <c r="DE564" s="238">
        <f t="shared" si="1474"/>
        <v>0</v>
      </c>
      <c r="DF564" s="238">
        <f t="shared" si="1475"/>
        <v>0</v>
      </c>
      <c r="DG564" s="238">
        <f t="shared" si="1476"/>
        <v>0</v>
      </c>
      <c r="DH564" s="238">
        <f t="shared" si="1477"/>
        <v>0</v>
      </c>
      <c r="DI564" s="238">
        <f t="shared" si="1478"/>
        <v>0</v>
      </c>
      <c r="DJ564" s="238">
        <f t="shared" si="1479"/>
        <v>0</v>
      </c>
      <c r="DK564" s="238">
        <f t="shared" si="1480"/>
        <v>0</v>
      </c>
      <c r="DL564" s="238">
        <f t="shared" si="1481"/>
        <v>0</v>
      </c>
      <c r="DM564" s="238">
        <f t="shared" si="1482"/>
        <v>0</v>
      </c>
      <c r="DN564" s="238">
        <f t="shared" si="1483"/>
        <v>0</v>
      </c>
      <c r="DO564" s="238">
        <f t="shared" si="1484"/>
        <v>0</v>
      </c>
      <c r="DP564" s="238">
        <f t="shared" si="1485"/>
        <v>0</v>
      </c>
      <c r="DQ564" s="238">
        <f t="shared" si="1486"/>
        <v>0</v>
      </c>
      <c r="DR564" s="238">
        <f t="shared" si="1487"/>
        <v>0</v>
      </c>
      <c r="DS564" s="238">
        <f t="shared" si="1488"/>
        <v>0</v>
      </c>
      <c r="DT564" s="238">
        <f t="shared" si="1489"/>
        <v>0</v>
      </c>
      <c r="DU564" s="238">
        <f t="shared" si="1490"/>
        <v>0</v>
      </c>
      <c r="DV564" s="238">
        <f t="shared" si="1491"/>
        <v>0</v>
      </c>
      <c r="DW564" s="238">
        <f t="shared" si="1492"/>
        <v>0</v>
      </c>
      <c r="DX564" s="238">
        <f t="shared" si="1493"/>
        <v>0</v>
      </c>
      <c r="DY564" s="238">
        <f t="shared" si="1494"/>
        <v>0</v>
      </c>
      <c r="DZ564" s="238">
        <f t="shared" si="1495"/>
        <v>0</v>
      </c>
      <c r="EA564" s="238">
        <f t="shared" si="1496"/>
        <v>0</v>
      </c>
      <c r="EB564" s="238">
        <f t="shared" si="1497"/>
        <v>0</v>
      </c>
      <c r="EC564" s="238">
        <f t="shared" si="1498"/>
        <v>0</v>
      </c>
      <c r="ED564" s="238">
        <f t="shared" si="1499"/>
        <v>0</v>
      </c>
      <c r="EE564" s="238">
        <f t="shared" si="1500"/>
        <v>0</v>
      </c>
      <c r="EF564" s="238">
        <f t="shared" si="1501"/>
        <v>0</v>
      </c>
      <c r="EG564" s="238">
        <f t="shared" si="1502"/>
        <v>0</v>
      </c>
      <c r="EH564" s="238">
        <f t="shared" si="1503"/>
        <v>0</v>
      </c>
      <c r="EI564" s="238">
        <f t="shared" si="1504"/>
        <v>0</v>
      </c>
      <c r="EJ564" s="238">
        <f t="shared" si="1505"/>
        <v>0</v>
      </c>
      <c r="EK564" s="238">
        <f t="shared" si="1506"/>
        <v>0</v>
      </c>
      <c r="EL564" s="238">
        <f t="shared" si="1507"/>
        <v>0</v>
      </c>
      <c r="EM564" s="238">
        <f t="shared" si="1508"/>
        <v>0</v>
      </c>
      <c r="EN564" s="238">
        <f t="shared" si="1509"/>
        <v>0</v>
      </c>
      <c r="EO564" s="238">
        <f t="shared" si="1510"/>
        <v>0</v>
      </c>
      <c r="EP564" s="238">
        <f t="shared" si="1511"/>
        <v>0</v>
      </c>
      <c r="EQ564" s="238">
        <f t="shared" si="1512"/>
        <v>0</v>
      </c>
      <c r="ER564" s="238">
        <f t="shared" si="1513"/>
        <v>0</v>
      </c>
      <c r="ES564" s="238">
        <f t="shared" si="1514"/>
        <v>0</v>
      </c>
      <c r="ET564" s="238">
        <f t="shared" si="1515"/>
        <v>0</v>
      </c>
      <c r="EU564" s="238">
        <f t="shared" si="1516"/>
        <v>0</v>
      </c>
      <c r="EV564" s="238">
        <f t="shared" si="1517"/>
        <v>0</v>
      </c>
      <c r="EW564" s="238">
        <f t="shared" si="1518"/>
        <v>0</v>
      </c>
      <c r="EX564" s="238">
        <f t="shared" si="1519"/>
        <v>0</v>
      </c>
      <c r="EY564" s="238">
        <f t="shared" si="1520"/>
        <v>0</v>
      </c>
      <c r="EZ564" s="238">
        <f t="shared" si="1521"/>
        <v>0</v>
      </c>
      <c r="FA564" s="238">
        <f t="shared" si="1522"/>
        <v>0</v>
      </c>
      <c r="FB564" s="238">
        <f t="shared" si="1523"/>
        <v>0</v>
      </c>
      <c r="FC564" s="238">
        <f t="shared" si="1524"/>
        <v>0</v>
      </c>
      <c r="FD564" s="238">
        <f t="shared" si="1525"/>
        <v>0</v>
      </c>
      <c r="FE564" s="238">
        <f t="shared" si="1526"/>
        <v>0</v>
      </c>
      <c r="FF564" s="238">
        <f t="shared" si="1527"/>
        <v>0</v>
      </c>
      <c r="FG564" s="238">
        <f t="shared" si="1528"/>
        <v>0</v>
      </c>
      <c r="FH564" s="238">
        <f t="shared" si="1529"/>
        <v>0</v>
      </c>
      <c r="FI564" s="238">
        <f t="shared" si="1530"/>
        <v>0</v>
      </c>
      <c r="FJ564" s="238">
        <f t="shared" si="1531"/>
        <v>0</v>
      </c>
      <c r="FK564" s="238">
        <f t="shared" si="1532"/>
        <v>0</v>
      </c>
      <c r="FL564" s="238">
        <f t="shared" si="1533"/>
        <v>0</v>
      </c>
      <c r="FM564" s="238">
        <f t="shared" si="1534"/>
        <v>0</v>
      </c>
      <c r="FN564" s="238">
        <f t="shared" si="1535"/>
        <v>0</v>
      </c>
      <c r="FO564" s="238">
        <f t="shared" si="1536"/>
        <v>0</v>
      </c>
      <c r="FP564" s="238">
        <f t="shared" si="1537"/>
        <v>0</v>
      </c>
      <c r="FQ564" s="238">
        <f t="shared" si="1538"/>
        <v>0</v>
      </c>
      <c r="FR564" s="238">
        <f t="shared" si="1539"/>
        <v>0</v>
      </c>
      <c r="FS564" s="238">
        <f t="shared" si="1540"/>
        <v>0</v>
      </c>
      <c r="FT564" s="238">
        <f t="shared" si="1541"/>
        <v>0</v>
      </c>
      <c r="FU564" s="238">
        <f t="shared" si="1542"/>
        <v>0</v>
      </c>
      <c r="FV564" s="238">
        <f t="shared" si="1543"/>
        <v>0</v>
      </c>
      <c r="FW564" s="238">
        <f t="shared" si="1544"/>
        <v>0</v>
      </c>
      <c r="FX564" s="238">
        <f t="shared" si="1545"/>
        <v>0</v>
      </c>
      <c r="FY564" s="238">
        <f t="shared" si="1546"/>
        <v>0</v>
      </c>
      <c r="FZ564" s="238">
        <f t="shared" si="1547"/>
        <v>0</v>
      </c>
      <c r="GA564" s="238">
        <f t="shared" si="1548"/>
        <v>0</v>
      </c>
      <c r="GB564" s="238">
        <f t="shared" si="1549"/>
        <v>0</v>
      </c>
      <c r="GC564" s="238">
        <f t="shared" si="1550"/>
        <v>0</v>
      </c>
      <c r="GD564" s="238">
        <f t="shared" si="1551"/>
        <v>0</v>
      </c>
      <c r="GE564" s="238">
        <f t="shared" si="1552"/>
        <v>0</v>
      </c>
      <c r="GF564" s="238">
        <f t="shared" si="1553"/>
        <v>0</v>
      </c>
      <c r="GG564" s="238">
        <f t="shared" si="1554"/>
        <v>0</v>
      </c>
      <c r="GH564" s="238">
        <f t="shared" si="1555"/>
        <v>0</v>
      </c>
      <c r="GI564" s="238">
        <f t="shared" si="1556"/>
        <v>0</v>
      </c>
      <c r="GJ564" s="238">
        <f t="shared" si="1557"/>
        <v>0</v>
      </c>
      <c r="GK564" s="238">
        <f t="shared" si="1558"/>
        <v>0</v>
      </c>
      <c r="GL564" s="238">
        <f t="shared" si="1559"/>
        <v>0</v>
      </c>
      <c r="GM564" s="238">
        <f t="shared" si="1560"/>
        <v>0</v>
      </c>
      <c r="GN564" s="238">
        <f t="shared" si="1561"/>
        <v>0</v>
      </c>
      <c r="GO564" s="238">
        <f t="shared" si="1562"/>
        <v>0</v>
      </c>
      <c r="GP564" s="238">
        <f t="shared" si="1563"/>
        <v>0</v>
      </c>
      <c r="GQ564" s="238">
        <f t="shared" si="1564"/>
        <v>0</v>
      </c>
      <c r="GR564" s="238">
        <f t="shared" si="1565"/>
        <v>0</v>
      </c>
      <c r="GS564" s="238">
        <f t="shared" si="1566"/>
        <v>0</v>
      </c>
      <c r="GT564" s="238">
        <f t="shared" si="1567"/>
        <v>0</v>
      </c>
      <c r="GU564" s="238">
        <f t="shared" si="1568"/>
        <v>0</v>
      </c>
      <c r="GV564" s="238">
        <f t="shared" si="1569"/>
        <v>0</v>
      </c>
      <c r="GW564" s="238">
        <f t="shared" si="1570"/>
        <v>0</v>
      </c>
      <c r="GX564" s="238">
        <f t="shared" si="1571"/>
        <v>0</v>
      </c>
      <c r="GY564" s="238">
        <f t="shared" si="1572"/>
        <v>0</v>
      </c>
      <c r="GZ564" s="238">
        <f t="shared" si="1573"/>
        <v>0</v>
      </c>
      <c r="HA564" s="238">
        <f t="shared" si="1574"/>
        <v>0</v>
      </c>
      <c r="HB564" s="238">
        <f t="shared" si="1575"/>
        <v>0</v>
      </c>
      <c r="HC564" s="238">
        <f t="shared" si="1576"/>
        <v>0</v>
      </c>
      <c r="HD564" s="238">
        <f t="shared" si="1577"/>
        <v>0</v>
      </c>
      <c r="HE564" s="238">
        <f t="shared" si="1578"/>
        <v>0</v>
      </c>
      <c r="HF564" s="238">
        <f t="shared" si="1579"/>
        <v>0</v>
      </c>
      <c r="HG564" s="238">
        <f t="shared" si="1580"/>
        <v>0</v>
      </c>
      <c r="HH564" s="238">
        <f t="shared" si="1581"/>
        <v>0</v>
      </c>
      <c r="HI564" s="238">
        <f t="shared" si="1582"/>
        <v>0</v>
      </c>
      <c r="HJ564" s="238">
        <f t="shared" si="1583"/>
        <v>0</v>
      </c>
      <c r="HK564" s="238">
        <f t="shared" si="1584"/>
        <v>0</v>
      </c>
      <c r="HL564" s="238">
        <f t="shared" si="1585"/>
        <v>0</v>
      </c>
      <c r="HM564" s="238">
        <f t="shared" si="1586"/>
        <v>0</v>
      </c>
      <c r="HN564" s="238">
        <f t="shared" si="1587"/>
        <v>0</v>
      </c>
      <c r="HO564" s="238">
        <f t="shared" si="1588"/>
        <v>0</v>
      </c>
      <c r="HP564" s="238">
        <f t="shared" si="1589"/>
        <v>0</v>
      </c>
      <c r="HQ564" s="238">
        <f t="shared" si="1590"/>
        <v>0</v>
      </c>
      <c r="HR564" s="238">
        <f t="shared" si="1591"/>
        <v>0</v>
      </c>
      <c r="HS564" s="238">
        <f t="shared" si="1592"/>
        <v>0</v>
      </c>
      <c r="HT564" s="238">
        <f t="shared" si="1593"/>
        <v>0</v>
      </c>
      <c r="HU564" s="238">
        <f t="shared" si="1594"/>
        <v>0</v>
      </c>
      <c r="HV564" s="238">
        <f t="shared" si="1595"/>
        <v>0</v>
      </c>
      <c r="HW564" s="238">
        <f t="shared" si="1596"/>
        <v>0</v>
      </c>
      <c r="HX564" s="238">
        <f t="shared" si="1597"/>
        <v>0</v>
      </c>
      <c r="HY564" s="238">
        <f t="shared" si="1598"/>
        <v>0</v>
      </c>
      <c r="HZ564" s="238">
        <f t="shared" si="1599"/>
        <v>0</v>
      </c>
      <c r="IA564" s="238">
        <f t="shared" si="1600"/>
        <v>0</v>
      </c>
      <c r="IB564" s="238">
        <f t="shared" si="1601"/>
        <v>0</v>
      </c>
      <c r="IC564" s="238">
        <f t="shared" si="1602"/>
        <v>0</v>
      </c>
      <c r="ID564" s="238">
        <f t="shared" si="1603"/>
        <v>0</v>
      </c>
      <c r="IE564" s="238">
        <f t="shared" si="1604"/>
        <v>0</v>
      </c>
      <c r="IF564" s="238">
        <f t="shared" si="1605"/>
        <v>0</v>
      </c>
      <c r="IG564" s="238">
        <f t="shared" si="1606"/>
        <v>0</v>
      </c>
      <c r="IH564" s="238">
        <f t="shared" si="1607"/>
        <v>0</v>
      </c>
      <c r="II564" s="238">
        <f t="shared" si="1608"/>
        <v>0</v>
      </c>
      <c r="IJ564" s="238">
        <f t="shared" si="1609"/>
        <v>0</v>
      </c>
      <c r="IK564" s="238">
        <f t="shared" si="1610"/>
        <v>0</v>
      </c>
      <c r="IL564" s="238">
        <f t="shared" si="1611"/>
        <v>0</v>
      </c>
      <c r="IM564" s="238">
        <f t="shared" si="1612"/>
        <v>0</v>
      </c>
      <c r="IN564" s="238">
        <f t="shared" si="1613"/>
        <v>0</v>
      </c>
      <c r="IO564" s="238">
        <f t="shared" si="1614"/>
        <v>0</v>
      </c>
      <c r="IP564" s="238">
        <f t="shared" si="1615"/>
        <v>0</v>
      </c>
      <c r="IQ564" s="238">
        <f t="shared" si="1616"/>
        <v>0</v>
      </c>
      <c r="IR564" s="238">
        <f t="shared" si="1617"/>
        <v>0</v>
      </c>
      <c r="IS564" s="238">
        <f t="shared" si="1618"/>
        <v>0</v>
      </c>
      <c r="IT564" s="238">
        <f t="shared" si="1619"/>
        <v>0</v>
      </c>
      <c r="IU564" s="238">
        <f t="shared" si="1620"/>
        <v>0</v>
      </c>
      <c r="IV564" s="238">
        <f t="shared" si="1621"/>
        <v>0</v>
      </c>
      <c r="IW564" s="238">
        <f t="shared" si="1622"/>
        <v>0</v>
      </c>
      <c r="IX564" s="238">
        <f t="shared" si="1623"/>
        <v>0</v>
      </c>
      <c r="IY564" s="238">
        <f t="shared" si="1624"/>
        <v>0</v>
      </c>
      <c r="IZ564" s="238">
        <f t="shared" si="1625"/>
        <v>0</v>
      </c>
      <c r="JA564" s="238">
        <f t="shared" si="1626"/>
        <v>0</v>
      </c>
      <c r="JB564" s="238">
        <f t="shared" si="1627"/>
        <v>0</v>
      </c>
    </row>
    <row r="565" spans="2:262">
      <c r="B565" s="248">
        <v>204</v>
      </c>
      <c r="C565" s="247">
        <f t="shared" si="1628"/>
        <v>3.9843750000000009E-3</v>
      </c>
      <c r="D565" s="244">
        <f t="shared" ca="1" si="1371"/>
        <v>12.486424009400716</v>
      </c>
      <c r="E565" s="243">
        <f ca="1">HB361</f>
        <v>0.48642400940071573</v>
      </c>
      <c r="F565" s="242">
        <v>204</v>
      </c>
      <c r="G565" s="238">
        <f t="shared" si="1372"/>
        <v>0</v>
      </c>
      <c r="H565" s="238">
        <f t="shared" si="1373"/>
        <v>0</v>
      </c>
      <c r="I565" s="238">
        <f t="shared" si="1374"/>
        <v>0</v>
      </c>
      <c r="J565" s="238">
        <f t="shared" si="1375"/>
        <v>0</v>
      </c>
      <c r="K565" s="238">
        <f t="shared" si="1376"/>
        <v>0</v>
      </c>
      <c r="L565" s="238">
        <f t="shared" si="1377"/>
        <v>0</v>
      </c>
      <c r="M565" s="238">
        <f t="shared" si="1378"/>
        <v>0</v>
      </c>
      <c r="N565" s="238">
        <f t="shared" si="1379"/>
        <v>0</v>
      </c>
      <c r="O565" s="238">
        <f t="shared" si="1380"/>
        <v>0</v>
      </c>
      <c r="P565" s="238">
        <f t="shared" si="1381"/>
        <v>0</v>
      </c>
      <c r="Q565" s="238">
        <f t="shared" si="1382"/>
        <v>0</v>
      </c>
      <c r="R565" s="238">
        <f t="shared" si="1383"/>
        <v>0</v>
      </c>
      <c r="S565" s="238">
        <f t="shared" si="1384"/>
        <v>0</v>
      </c>
      <c r="T565" s="238">
        <f t="shared" si="1385"/>
        <v>0</v>
      </c>
      <c r="U565" s="239">
        <f t="shared" si="1386"/>
        <v>0</v>
      </c>
      <c r="V565" s="238">
        <f t="shared" si="1387"/>
        <v>0</v>
      </c>
      <c r="W565" s="238">
        <f t="shared" si="1388"/>
        <v>0</v>
      </c>
      <c r="X565" s="238">
        <f t="shared" si="1389"/>
        <v>0</v>
      </c>
      <c r="Y565" s="238">
        <f t="shared" si="1390"/>
        <v>0</v>
      </c>
      <c r="Z565" s="238">
        <f t="shared" si="1391"/>
        <v>0</v>
      </c>
      <c r="AA565" s="238">
        <f t="shared" si="1392"/>
        <v>0</v>
      </c>
      <c r="AB565" s="238">
        <f t="shared" si="1393"/>
        <v>0</v>
      </c>
      <c r="AC565" s="238">
        <f t="shared" si="1394"/>
        <v>0</v>
      </c>
      <c r="AD565" s="238">
        <f t="shared" si="1395"/>
        <v>0</v>
      </c>
      <c r="AE565" s="238">
        <f t="shared" si="1396"/>
        <v>0</v>
      </c>
      <c r="AF565" s="238">
        <f t="shared" si="1397"/>
        <v>0</v>
      </c>
      <c r="AG565" s="238">
        <f t="shared" si="1398"/>
        <v>0</v>
      </c>
      <c r="AH565" s="238">
        <f t="shared" si="1399"/>
        <v>0</v>
      </c>
      <c r="AI565" s="238">
        <f t="shared" si="1400"/>
        <v>0</v>
      </c>
      <c r="AJ565" s="238">
        <f t="shared" si="1401"/>
        <v>0</v>
      </c>
      <c r="AK565" s="238">
        <f t="shared" si="1402"/>
        <v>0</v>
      </c>
      <c r="AL565" s="238">
        <f t="shared" si="1403"/>
        <v>0</v>
      </c>
      <c r="AM565" s="238">
        <f t="shared" si="1404"/>
        <v>0</v>
      </c>
      <c r="AN565" s="238">
        <f t="shared" si="1405"/>
        <v>0</v>
      </c>
      <c r="AO565" s="238">
        <f t="shared" si="1406"/>
        <v>0</v>
      </c>
      <c r="AP565" s="238">
        <f t="shared" si="1407"/>
        <v>0</v>
      </c>
      <c r="AQ565" s="238">
        <f t="shared" si="1408"/>
        <v>0</v>
      </c>
      <c r="AR565" s="238">
        <f t="shared" si="1409"/>
        <v>0</v>
      </c>
      <c r="AS565" s="238">
        <f t="shared" si="1410"/>
        <v>0</v>
      </c>
      <c r="AT565" s="238">
        <f t="shared" si="1411"/>
        <v>0</v>
      </c>
      <c r="AU565" s="238">
        <f t="shared" si="1412"/>
        <v>0</v>
      </c>
      <c r="AV565" s="238">
        <f t="shared" si="1413"/>
        <v>0</v>
      </c>
      <c r="AW565" s="238">
        <f t="shared" si="1414"/>
        <v>0</v>
      </c>
      <c r="AX565" s="238">
        <f t="shared" si="1415"/>
        <v>0</v>
      </c>
      <c r="AY565" s="238">
        <f t="shared" si="1416"/>
        <v>0</v>
      </c>
      <c r="AZ565" s="238">
        <f t="shared" si="1417"/>
        <v>0</v>
      </c>
      <c r="BA565" s="238">
        <f t="shared" si="1418"/>
        <v>0</v>
      </c>
      <c r="BB565" s="238">
        <f t="shared" si="1419"/>
        <v>0</v>
      </c>
      <c r="BC565" s="238">
        <f t="shared" si="1420"/>
        <v>0</v>
      </c>
      <c r="BD565" s="238">
        <f t="shared" si="1421"/>
        <v>0</v>
      </c>
      <c r="BE565" s="238">
        <f t="shared" si="1422"/>
        <v>0</v>
      </c>
      <c r="BF565" s="238">
        <f t="shared" si="1423"/>
        <v>0</v>
      </c>
      <c r="BG565" s="238">
        <f t="shared" si="1424"/>
        <v>0</v>
      </c>
      <c r="BH565" s="238">
        <f t="shared" si="1425"/>
        <v>0</v>
      </c>
      <c r="BI565" s="238">
        <f t="shared" si="1426"/>
        <v>0</v>
      </c>
      <c r="BJ565" s="238">
        <f t="shared" si="1427"/>
        <v>0</v>
      </c>
      <c r="BK565" s="238">
        <f t="shared" si="1428"/>
        <v>0</v>
      </c>
      <c r="BL565" s="238">
        <f t="shared" si="1429"/>
        <v>0</v>
      </c>
      <c r="BM565" s="238">
        <f t="shared" si="1430"/>
        <v>0</v>
      </c>
      <c r="BN565" s="238">
        <f t="shared" si="1431"/>
        <v>0</v>
      </c>
      <c r="BO565" s="238">
        <f t="shared" si="1432"/>
        <v>0</v>
      </c>
      <c r="BP565" s="238">
        <f t="shared" si="1433"/>
        <v>0</v>
      </c>
      <c r="BQ565" s="238">
        <f t="shared" si="1434"/>
        <v>0</v>
      </c>
      <c r="BR565" s="238">
        <f t="shared" si="1435"/>
        <v>0</v>
      </c>
      <c r="BS565" s="238">
        <f t="shared" si="1436"/>
        <v>0</v>
      </c>
      <c r="BT565" s="238">
        <f t="shared" si="1437"/>
        <v>0</v>
      </c>
      <c r="BU565" s="238">
        <f t="shared" si="1438"/>
        <v>0</v>
      </c>
      <c r="BV565" s="238">
        <f t="shared" si="1439"/>
        <v>0</v>
      </c>
      <c r="BW565" s="238">
        <f t="shared" si="1440"/>
        <v>0</v>
      </c>
      <c r="BX565" s="238">
        <f t="shared" si="1441"/>
        <v>0</v>
      </c>
      <c r="BY565" s="238">
        <f t="shared" si="1442"/>
        <v>0</v>
      </c>
      <c r="BZ565" s="238">
        <f t="shared" si="1443"/>
        <v>0</v>
      </c>
      <c r="CA565" s="238">
        <f t="shared" si="1444"/>
        <v>0</v>
      </c>
      <c r="CB565" s="238">
        <f t="shared" si="1445"/>
        <v>0</v>
      </c>
      <c r="CC565" s="238">
        <f t="shared" si="1446"/>
        <v>0</v>
      </c>
      <c r="CD565" s="238">
        <f t="shared" si="1447"/>
        <v>0</v>
      </c>
      <c r="CE565" s="238">
        <f t="shared" si="1448"/>
        <v>0</v>
      </c>
      <c r="CF565" s="238">
        <f t="shared" si="1449"/>
        <v>0</v>
      </c>
      <c r="CG565" s="238">
        <f t="shared" si="1450"/>
        <v>0</v>
      </c>
      <c r="CH565" s="238">
        <f t="shared" si="1451"/>
        <v>0</v>
      </c>
      <c r="CI565" s="238">
        <f t="shared" si="1452"/>
        <v>0</v>
      </c>
      <c r="CJ565" s="238">
        <f t="shared" si="1453"/>
        <v>0</v>
      </c>
      <c r="CK565" s="238">
        <f t="shared" si="1454"/>
        <v>0</v>
      </c>
      <c r="CL565" s="238">
        <f t="shared" si="1455"/>
        <v>0</v>
      </c>
      <c r="CM565" s="238">
        <f t="shared" si="1456"/>
        <v>0</v>
      </c>
      <c r="CN565" s="238">
        <f t="shared" si="1457"/>
        <v>0</v>
      </c>
      <c r="CO565" s="238">
        <f t="shared" si="1458"/>
        <v>0</v>
      </c>
      <c r="CP565" s="238">
        <f t="shared" si="1459"/>
        <v>0</v>
      </c>
      <c r="CQ565" s="238">
        <f t="shared" si="1460"/>
        <v>0</v>
      </c>
      <c r="CR565" s="238">
        <f t="shared" si="1461"/>
        <v>0</v>
      </c>
      <c r="CS565" s="238">
        <f t="shared" si="1462"/>
        <v>0</v>
      </c>
      <c r="CT565" s="238">
        <f t="shared" si="1463"/>
        <v>0</v>
      </c>
      <c r="CU565" s="238">
        <f t="shared" si="1464"/>
        <v>0</v>
      </c>
      <c r="CV565" s="238">
        <f t="shared" si="1465"/>
        <v>0</v>
      </c>
      <c r="CW565" s="238">
        <f t="shared" si="1466"/>
        <v>0</v>
      </c>
      <c r="CX565" s="238">
        <f t="shared" si="1467"/>
        <v>0</v>
      </c>
      <c r="CY565" s="238">
        <f t="shared" si="1468"/>
        <v>0</v>
      </c>
      <c r="CZ565" s="238">
        <f t="shared" si="1469"/>
        <v>0</v>
      </c>
      <c r="DA565" s="238">
        <f t="shared" si="1470"/>
        <v>0</v>
      </c>
      <c r="DB565" s="238">
        <f t="shared" si="1471"/>
        <v>0</v>
      </c>
      <c r="DC565" s="238">
        <f t="shared" si="1472"/>
        <v>0</v>
      </c>
      <c r="DD565" s="238">
        <f t="shared" si="1473"/>
        <v>0</v>
      </c>
      <c r="DE565" s="238">
        <f t="shared" si="1474"/>
        <v>0</v>
      </c>
      <c r="DF565" s="238">
        <f t="shared" si="1475"/>
        <v>0</v>
      </c>
      <c r="DG565" s="238">
        <f t="shared" si="1476"/>
        <v>0</v>
      </c>
      <c r="DH565" s="238">
        <f t="shared" si="1477"/>
        <v>0</v>
      </c>
      <c r="DI565" s="238">
        <f t="shared" si="1478"/>
        <v>0</v>
      </c>
      <c r="DJ565" s="238">
        <f t="shared" si="1479"/>
        <v>0</v>
      </c>
      <c r="DK565" s="238">
        <f t="shared" si="1480"/>
        <v>0</v>
      </c>
      <c r="DL565" s="238">
        <f t="shared" si="1481"/>
        <v>0</v>
      </c>
      <c r="DM565" s="238">
        <f t="shared" si="1482"/>
        <v>0</v>
      </c>
      <c r="DN565" s="238">
        <f t="shared" si="1483"/>
        <v>0</v>
      </c>
      <c r="DO565" s="238">
        <f t="shared" si="1484"/>
        <v>0</v>
      </c>
      <c r="DP565" s="238">
        <f t="shared" si="1485"/>
        <v>0</v>
      </c>
      <c r="DQ565" s="238">
        <f t="shared" si="1486"/>
        <v>0</v>
      </c>
      <c r="DR565" s="238">
        <f t="shared" si="1487"/>
        <v>0</v>
      </c>
      <c r="DS565" s="238">
        <f t="shared" si="1488"/>
        <v>0</v>
      </c>
      <c r="DT565" s="238">
        <f t="shared" si="1489"/>
        <v>0</v>
      </c>
      <c r="DU565" s="238">
        <f t="shared" si="1490"/>
        <v>0</v>
      </c>
      <c r="DV565" s="238">
        <f t="shared" si="1491"/>
        <v>0</v>
      </c>
      <c r="DW565" s="238">
        <f t="shared" si="1492"/>
        <v>0</v>
      </c>
      <c r="DX565" s="238">
        <f t="shared" si="1493"/>
        <v>0</v>
      </c>
      <c r="DY565" s="238">
        <f t="shared" si="1494"/>
        <v>0</v>
      </c>
      <c r="DZ565" s="238">
        <f t="shared" si="1495"/>
        <v>0</v>
      </c>
      <c r="EA565" s="238">
        <f t="shared" si="1496"/>
        <v>0</v>
      </c>
      <c r="EB565" s="238">
        <f t="shared" si="1497"/>
        <v>0</v>
      </c>
      <c r="EC565" s="238">
        <f t="shared" si="1498"/>
        <v>0</v>
      </c>
      <c r="ED565" s="238">
        <f t="shared" si="1499"/>
        <v>0</v>
      </c>
      <c r="EE565" s="238">
        <f t="shared" si="1500"/>
        <v>0</v>
      </c>
      <c r="EF565" s="238">
        <f t="shared" si="1501"/>
        <v>0</v>
      </c>
      <c r="EG565" s="238">
        <f t="shared" si="1502"/>
        <v>0</v>
      </c>
      <c r="EH565" s="238">
        <f t="shared" si="1503"/>
        <v>0</v>
      </c>
      <c r="EI565" s="238">
        <f t="shared" si="1504"/>
        <v>0</v>
      </c>
      <c r="EJ565" s="238">
        <f t="shared" si="1505"/>
        <v>0</v>
      </c>
      <c r="EK565" s="238">
        <f t="shared" si="1506"/>
        <v>0</v>
      </c>
      <c r="EL565" s="238">
        <f t="shared" si="1507"/>
        <v>0</v>
      </c>
      <c r="EM565" s="238">
        <f t="shared" si="1508"/>
        <v>0</v>
      </c>
      <c r="EN565" s="238">
        <f t="shared" si="1509"/>
        <v>0</v>
      </c>
      <c r="EO565" s="238">
        <f t="shared" si="1510"/>
        <v>0</v>
      </c>
      <c r="EP565" s="238">
        <f t="shared" si="1511"/>
        <v>0</v>
      </c>
      <c r="EQ565" s="238">
        <f t="shared" si="1512"/>
        <v>0</v>
      </c>
      <c r="ER565" s="238">
        <f t="shared" si="1513"/>
        <v>0</v>
      </c>
      <c r="ES565" s="238">
        <f t="shared" si="1514"/>
        <v>0</v>
      </c>
      <c r="ET565" s="238">
        <f t="shared" si="1515"/>
        <v>0</v>
      </c>
      <c r="EU565" s="238">
        <f t="shared" si="1516"/>
        <v>0</v>
      </c>
      <c r="EV565" s="238">
        <f t="shared" si="1517"/>
        <v>0</v>
      </c>
      <c r="EW565" s="238">
        <f t="shared" si="1518"/>
        <v>0</v>
      </c>
      <c r="EX565" s="238">
        <f t="shared" si="1519"/>
        <v>0</v>
      </c>
      <c r="EY565" s="238">
        <f t="shared" si="1520"/>
        <v>0</v>
      </c>
      <c r="EZ565" s="238">
        <f t="shared" si="1521"/>
        <v>0</v>
      </c>
      <c r="FA565" s="238">
        <f t="shared" si="1522"/>
        <v>0</v>
      </c>
      <c r="FB565" s="238">
        <f t="shared" si="1523"/>
        <v>0</v>
      </c>
      <c r="FC565" s="238">
        <f t="shared" si="1524"/>
        <v>0</v>
      </c>
      <c r="FD565" s="238">
        <f t="shared" si="1525"/>
        <v>0</v>
      </c>
      <c r="FE565" s="238">
        <f t="shared" si="1526"/>
        <v>0</v>
      </c>
      <c r="FF565" s="238">
        <f t="shared" si="1527"/>
        <v>0</v>
      </c>
      <c r="FG565" s="238">
        <f t="shared" si="1528"/>
        <v>0</v>
      </c>
      <c r="FH565" s="238">
        <f t="shared" si="1529"/>
        <v>0</v>
      </c>
      <c r="FI565" s="238">
        <f t="shared" si="1530"/>
        <v>0</v>
      </c>
      <c r="FJ565" s="238">
        <f t="shared" si="1531"/>
        <v>0</v>
      </c>
      <c r="FK565" s="238">
        <f t="shared" si="1532"/>
        <v>0</v>
      </c>
      <c r="FL565" s="238">
        <f t="shared" si="1533"/>
        <v>0</v>
      </c>
      <c r="FM565" s="238">
        <f t="shared" si="1534"/>
        <v>0</v>
      </c>
      <c r="FN565" s="238">
        <f t="shared" si="1535"/>
        <v>0</v>
      </c>
      <c r="FO565" s="238">
        <f t="shared" si="1536"/>
        <v>0</v>
      </c>
      <c r="FP565" s="238">
        <f t="shared" si="1537"/>
        <v>0</v>
      </c>
      <c r="FQ565" s="238">
        <f t="shared" si="1538"/>
        <v>0</v>
      </c>
      <c r="FR565" s="238">
        <f t="shared" si="1539"/>
        <v>0</v>
      </c>
      <c r="FS565" s="238">
        <f t="shared" si="1540"/>
        <v>0</v>
      </c>
      <c r="FT565" s="238">
        <f t="shared" si="1541"/>
        <v>0</v>
      </c>
      <c r="FU565" s="238">
        <f t="shared" si="1542"/>
        <v>0</v>
      </c>
      <c r="FV565" s="238">
        <f t="shared" si="1543"/>
        <v>0</v>
      </c>
      <c r="FW565" s="238">
        <f t="shared" si="1544"/>
        <v>0</v>
      </c>
      <c r="FX565" s="238">
        <f t="shared" si="1545"/>
        <v>0</v>
      </c>
      <c r="FY565" s="238">
        <f t="shared" si="1546"/>
        <v>0</v>
      </c>
      <c r="FZ565" s="238">
        <f t="shared" si="1547"/>
        <v>0</v>
      </c>
      <c r="GA565" s="238">
        <f t="shared" si="1548"/>
        <v>0</v>
      </c>
      <c r="GB565" s="238">
        <f t="shared" si="1549"/>
        <v>0</v>
      </c>
      <c r="GC565" s="238">
        <f t="shared" si="1550"/>
        <v>0</v>
      </c>
      <c r="GD565" s="238">
        <f t="shared" si="1551"/>
        <v>0</v>
      </c>
      <c r="GE565" s="238">
        <f t="shared" si="1552"/>
        <v>0</v>
      </c>
      <c r="GF565" s="238">
        <f t="shared" si="1553"/>
        <v>0</v>
      </c>
      <c r="GG565" s="238">
        <f t="shared" si="1554"/>
        <v>0</v>
      </c>
      <c r="GH565" s="238">
        <f t="shared" si="1555"/>
        <v>0</v>
      </c>
      <c r="GI565" s="238">
        <f t="shared" si="1556"/>
        <v>0</v>
      </c>
      <c r="GJ565" s="238">
        <f t="shared" si="1557"/>
        <v>0</v>
      </c>
      <c r="GK565" s="238">
        <f t="shared" si="1558"/>
        <v>0</v>
      </c>
      <c r="GL565" s="238">
        <f t="shared" si="1559"/>
        <v>0</v>
      </c>
      <c r="GM565" s="238">
        <f t="shared" si="1560"/>
        <v>0</v>
      </c>
      <c r="GN565" s="238">
        <f t="shared" si="1561"/>
        <v>0</v>
      </c>
      <c r="GO565" s="238">
        <f t="shared" si="1562"/>
        <v>0</v>
      </c>
      <c r="GP565" s="238">
        <f t="shared" si="1563"/>
        <v>0</v>
      </c>
      <c r="GQ565" s="238">
        <f t="shared" si="1564"/>
        <v>0</v>
      </c>
      <c r="GR565" s="238">
        <f t="shared" si="1565"/>
        <v>0</v>
      </c>
      <c r="GS565" s="238">
        <f t="shared" si="1566"/>
        <v>0</v>
      </c>
      <c r="GT565" s="238">
        <f t="shared" si="1567"/>
        <v>0</v>
      </c>
      <c r="GU565" s="238">
        <f t="shared" si="1568"/>
        <v>0</v>
      </c>
      <c r="GV565" s="238">
        <f t="shared" si="1569"/>
        <v>0</v>
      </c>
      <c r="GW565" s="238">
        <f t="shared" si="1570"/>
        <v>0</v>
      </c>
      <c r="GX565" s="238">
        <f t="shared" si="1571"/>
        <v>0</v>
      </c>
      <c r="GY565" s="238">
        <f t="shared" si="1572"/>
        <v>0</v>
      </c>
      <c r="GZ565" s="238">
        <f t="shared" si="1573"/>
        <v>0</v>
      </c>
      <c r="HA565" s="238">
        <f t="shared" si="1574"/>
        <v>0</v>
      </c>
      <c r="HB565" s="238">
        <f t="shared" si="1575"/>
        <v>0</v>
      </c>
      <c r="HC565" s="238">
        <f t="shared" si="1576"/>
        <v>0</v>
      </c>
      <c r="HD565" s="238">
        <f t="shared" si="1577"/>
        <v>0</v>
      </c>
      <c r="HE565" s="238">
        <f t="shared" si="1578"/>
        <v>0</v>
      </c>
      <c r="HF565" s="238">
        <f t="shared" si="1579"/>
        <v>0</v>
      </c>
      <c r="HG565" s="238">
        <f t="shared" si="1580"/>
        <v>0</v>
      </c>
      <c r="HH565" s="238">
        <f t="shared" si="1581"/>
        <v>0</v>
      </c>
      <c r="HI565" s="238">
        <f t="shared" si="1582"/>
        <v>0</v>
      </c>
      <c r="HJ565" s="238">
        <f t="shared" si="1583"/>
        <v>0</v>
      </c>
      <c r="HK565" s="238">
        <f t="shared" si="1584"/>
        <v>0</v>
      </c>
      <c r="HL565" s="238">
        <f t="shared" si="1585"/>
        <v>0</v>
      </c>
      <c r="HM565" s="238">
        <f t="shared" si="1586"/>
        <v>0</v>
      </c>
      <c r="HN565" s="238">
        <f t="shared" si="1587"/>
        <v>0</v>
      </c>
      <c r="HO565" s="238">
        <f t="shared" si="1588"/>
        <v>0</v>
      </c>
      <c r="HP565" s="238">
        <f t="shared" si="1589"/>
        <v>0</v>
      </c>
      <c r="HQ565" s="238">
        <f t="shared" si="1590"/>
        <v>0</v>
      </c>
      <c r="HR565" s="238">
        <f t="shared" si="1591"/>
        <v>0</v>
      </c>
      <c r="HS565" s="238">
        <f t="shared" si="1592"/>
        <v>0</v>
      </c>
      <c r="HT565" s="238">
        <f t="shared" si="1593"/>
        <v>0</v>
      </c>
      <c r="HU565" s="238">
        <f t="shared" si="1594"/>
        <v>0</v>
      </c>
      <c r="HV565" s="238">
        <f t="shared" si="1595"/>
        <v>0</v>
      </c>
      <c r="HW565" s="238">
        <f t="shared" si="1596"/>
        <v>0</v>
      </c>
      <c r="HX565" s="238">
        <f t="shared" si="1597"/>
        <v>0</v>
      </c>
      <c r="HY565" s="238">
        <f t="shared" si="1598"/>
        <v>0</v>
      </c>
      <c r="HZ565" s="238">
        <f t="shared" si="1599"/>
        <v>0</v>
      </c>
      <c r="IA565" s="238">
        <f t="shared" si="1600"/>
        <v>0</v>
      </c>
      <c r="IB565" s="238">
        <f t="shared" si="1601"/>
        <v>0</v>
      </c>
      <c r="IC565" s="238">
        <f t="shared" si="1602"/>
        <v>0</v>
      </c>
      <c r="ID565" s="238">
        <f t="shared" si="1603"/>
        <v>0</v>
      </c>
      <c r="IE565" s="238">
        <f t="shared" si="1604"/>
        <v>0</v>
      </c>
      <c r="IF565" s="238">
        <f t="shared" si="1605"/>
        <v>0</v>
      </c>
      <c r="IG565" s="238">
        <f t="shared" si="1606"/>
        <v>0</v>
      </c>
      <c r="IH565" s="238">
        <f t="shared" si="1607"/>
        <v>0</v>
      </c>
      <c r="II565" s="238">
        <f t="shared" si="1608"/>
        <v>0</v>
      </c>
      <c r="IJ565" s="238">
        <f t="shared" si="1609"/>
        <v>0</v>
      </c>
      <c r="IK565" s="238">
        <f t="shared" si="1610"/>
        <v>0</v>
      </c>
      <c r="IL565" s="238">
        <f t="shared" si="1611"/>
        <v>0</v>
      </c>
      <c r="IM565" s="238">
        <f t="shared" si="1612"/>
        <v>0</v>
      </c>
      <c r="IN565" s="238">
        <f t="shared" si="1613"/>
        <v>0</v>
      </c>
      <c r="IO565" s="238">
        <f t="shared" si="1614"/>
        <v>0</v>
      </c>
      <c r="IP565" s="238">
        <f t="shared" si="1615"/>
        <v>0</v>
      </c>
      <c r="IQ565" s="238">
        <f t="shared" si="1616"/>
        <v>0</v>
      </c>
      <c r="IR565" s="238">
        <f t="shared" si="1617"/>
        <v>0</v>
      </c>
      <c r="IS565" s="238">
        <f t="shared" si="1618"/>
        <v>0</v>
      </c>
      <c r="IT565" s="238">
        <f t="shared" si="1619"/>
        <v>0</v>
      </c>
      <c r="IU565" s="238">
        <f t="shared" si="1620"/>
        <v>0</v>
      </c>
      <c r="IV565" s="238">
        <f t="shared" si="1621"/>
        <v>0</v>
      </c>
      <c r="IW565" s="238">
        <f t="shared" si="1622"/>
        <v>0</v>
      </c>
      <c r="IX565" s="238">
        <f t="shared" si="1623"/>
        <v>0</v>
      </c>
      <c r="IY565" s="238">
        <f t="shared" si="1624"/>
        <v>0</v>
      </c>
      <c r="IZ565" s="238">
        <f t="shared" si="1625"/>
        <v>0</v>
      </c>
      <c r="JA565" s="238">
        <f t="shared" si="1626"/>
        <v>0</v>
      </c>
      <c r="JB565" s="238">
        <f t="shared" si="1627"/>
        <v>0</v>
      </c>
    </row>
    <row r="566" spans="2:262">
      <c r="B566" s="248">
        <v>205</v>
      </c>
      <c r="C566" s="247">
        <f t="shared" si="1628"/>
        <v>4.0039062500000005E-3</v>
      </c>
      <c r="D566" s="244">
        <f t="shared" ca="1" si="1371"/>
        <v>12.502654588827717</v>
      </c>
      <c r="E566" s="243">
        <f ca="1">HC361</f>
        <v>0.50265458882771685</v>
      </c>
      <c r="F566" s="242">
        <v>205</v>
      </c>
      <c r="G566" s="238">
        <f t="shared" si="1372"/>
        <v>0</v>
      </c>
      <c r="H566" s="238">
        <f t="shared" si="1373"/>
        <v>0</v>
      </c>
      <c r="I566" s="238">
        <f t="shared" si="1374"/>
        <v>0</v>
      </c>
      <c r="J566" s="238">
        <f t="shared" si="1375"/>
        <v>0</v>
      </c>
      <c r="K566" s="238">
        <f t="shared" si="1376"/>
        <v>0</v>
      </c>
      <c r="L566" s="238">
        <f t="shared" si="1377"/>
        <v>0</v>
      </c>
      <c r="M566" s="238">
        <f t="shared" si="1378"/>
        <v>0</v>
      </c>
      <c r="N566" s="238">
        <f t="shared" si="1379"/>
        <v>0</v>
      </c>
      <c r="O566" s="238">
        <f t="shared" si="1380"/>
        <v>0</v>
      </c>
      <c r="P566" s="238">
        <f t="shared" si="1381"/>
        <v>0</v>
      </c>
      <c r="Q566" s="238">
        <f t="shared" si="1382"/>
        <v>0</v>
      </c>
      <c r="R566" s="238">
        <f t="shared" si="1383"/>
        <v>0</v>
      </c>
      <c r="S566" s="238">
        <f t="shared" si="1384"/>
        <v>0</v>
      </c>
      <c r="T566" s="238">
        <f t="shared" si="1385"/>
        <v>0</v>
      </c>
      <c r="U566" s="239">
        <f t="shared" si="1386"/>
        <v>0</v>
      </c>
      <c r="V566" s="238">
        <f t="shared" si="1387"/>
        <v>0</v>
      </c>
      <c r="W566" s="238">
        <f t="shared" si="1388"/>
        <v>0</v>
      </c>
      <c r="X566" s="238">
        <f t="shared" si="1389"/>
        <v>0</v>
      </c>
      <c r="Y566" s="238">
        <f t="shared" si="1390"/>
        <v>0</v>
      </c>
      <c r="Z566" s="238">
        <f t="shared" si="1391"/>
        <v>0</v>
      </c>
      <c r="AA566" s="238">
        <f t="shared" si="1392"/>
        <v>0</v>
      </c>
      <c r="AB566" s="238">
        <f t="shared" si="1393"/>
        <v>0</v>
      </c>
      <c r="AC566" s="238">
        <f t="shared" si="1394"/>
        <v>0</v>
      </c>
      <c r="AD566" s="238">
        <f t="shared" si="1395"/>
        <v>0</v>
      </c>
      <c r="AE566" s="238">
        <f t="shared" si="1396"/>
        <v>0</v>
      </c>
      <c r="AF566" s="238">
        <f t="shared" si="1397"/>
        <v>0</v>
      </c>
      <c r="AG566" s="238">
        <f t="shared" si="1398"/>
        <v>0</v>
      </c>
      <c r="AH566" s="238">
        <f t="shared" si="1399"/>
        <v>0</v>
      </c>
      <c r="AI566" s="238">
        <f t="shared" si="1400"/>
        <v>0</v>
      </c>
      <c r="AJ566" s="238">
        <f t="shared" si="1401"/>
        <v>0</v>
      </c>
      <c r="AK566" s="238">
        <f t="shared" si="1402"/>
        <v>0</v>
      </c>
      <c r="AL566" s="238">
        <f t="shared" si="1403"/>
        <v>0</v>
      </c>
      <c r="AM566" s="238">
        <f t="shared" si="1404"/>
        <v>0</v>
      </c>
      <c r="AN566" s="238">
        <f t="shared" si="1405"/>
        <v>0</v>
      </c>
      <c r="AO566" s="238">
        <f t="shared" si="1406"/>
        <v>0</v>
      </c>
      <c r="AP566" s="238">
        <f t="shared" si="1407"/>
        <v>0</v>
      </c>
      <c r="AQ566" s="238">
        <f t="shared" si="1408"/>
        <v>0</v>
      </c>
      <c r="AR566" s="238">
        <f t="shared" si="1409"/>
        <v>0</v>
      </c>
      <c r="AS566" s="238">
        <f t="shared" si="1410"/>
        <v>0</v>
      </c>
      <c r="AT566" s="238">
        <f t="shared" si="1411"/>
        <v>0</v>
      </c>
      <c r="AU566" s="238">
        <f t="shared" si="1412"/>
        <v>0</v>
      </c>
      <c r="AV566" s="238">
        <f t="shared" si="1413"/>
        <v>0</v>
      </c>
      <c r="AW566" s="238">
        <f t="shared" si="1414"/>
        <v>0</v>
      </c>
      <c r="AX566" s="238">
        <f t="shared" si="1415"/>
        <v>0</v>
      </c>
      <c r="AY566" s="238">
        <f t="shared" si="1416"/>
        <v>0</v>
      </c>
      <c r="AZ566" s="238">
        <f t="shared" si="1417"/>
        <v>0</v>
      </c>
      <c r="BA566" s="238">
        <f t="shared" si="1418"/>
        <v>0</v>
      </c>
      <c r="BB566" s="238">
        <f t="shared" si="1419"/>
        <v>0</v>
      </c>
      <c r="BC566" s="238">
        <f t="shared" si="1420"/>
        <v>0</v>
      </c>
      <c r="BD566" s="238">
        <f t="shared" si="1421"/>
        <v>0</v>
      </c>
      <c r="BE566" s="238">
        <f t="shared" si="1422"/>
        <v>0</v>
      </c>
      <c r="BF566" s="238">
        <f t="shared" si="1423"/>
        <v>0</v>
      </c>
      <c r="BG566" s="238">
        <f t="shared" si="1424"/>
        <v>0</v>
      </c>
      <c r="BH566" s="238">
        <f t="shared" si="1425"/>
        <v>0</v>
      </c>
      <c r="BI566" s="238">
        <f t="shared" si="1426"/>
        <v>0</v>
      </c>
      <c r="BJ566" s="238">
        <f t="shared" si="1427"/>
        <v>0</v>
      </c>
      <c r="BK566" s="238">
        <f t="shared" si="1428"/>
        <v>0</v>
      </c>
      <c r="BL566" s="238">
        <f t="shared" si="1429"/>
        <v>0</v>
      </c>
      <c r="BM566" s="238">
        <f t="shared" si="1430"/>
        <v>0</v>
      </c>
      <c r="BN566" s="238">
        <f t="shared" si="1431"/>
        <v>0</v>
      </c>
      <c r="BO566" s="238">
        <f t="shared" si="1432"/>
        <v>0</v>
      </c>
      <c r="BP566" s="238">
        <f t="shared" si="1433"/>
        <v>0</v>
      </c>
      <c r="BQ566" s="238">
        <f t="shared" si="1434"/>
        <v>0</v>
      </c>
      <c r="BR566" s="238">
        <f t="shared" si="1435"/>
        <v>0</v>
      </c>
      <c r="BS566" s="238">
        <f t="shared" si="1436"/>
        <v>0</v>
      </c>
      <c r="BT566" s="238">
        <f t="shared" si="1437"/>
        <v>0</v>
      </c>
      <c r="BU566" s="238">
        <f t="shared" si="1438"/>
        <v>0</v>
      </c>
      <c r="BV566" s="238">
        <f t="shared" si="1439"/>
        <v>0</v>
      </c>
      <c r="BW566" s="238">
        <f t="shared" si="1440"/>
        <v>0</v>
      </c>
      <c r="BX566" s="238">
        <f t="shared" si="1441"/>
        <v>0</v>
      </c>
      <c r="BY566" s="238">
        <f t="shared" si="1442"/>
        <v>0</v>
      </c>
      <c r="BZ566" s="238">
        <f t="shared" si="1443"/>
        <v>0</v>
      </c>
      <c r="CA566" s="238">
        <f t="shared" si="1444"/>
        <v>0</v>
      </c>
      <c r="CB566" s="238">
        <f t="shared" si="1445"/>
        <v>0</v>
      </c>
      <c r="CC566" s="238">
        <f t="shared" si="1446"/>
        <v>0</v>
      </c>
      <c r="CD566" s="238">
        <f t="shared" si="1447"/>
        <v>0</v>
      </c>
      <c r="CE566" s="238">
        <f t="shared" si="1448"/>
        <v>0</v>
      </c>
      <c r="CF566" s="238">
        <f t="shared" si="1449"/>
        <v>0</v>
      </c>
      <c r="CG566" s="238">
        <f t="shared" si="1450"/>
        <v>0</v>
      </c>
      <c r="CH566" s="238">
        <f t="shared" si="1451"/>
        <v>0</v>
      </c>
      <c r="CI566" s="238">
        <f t="shared" si="1452"/>
        <v>0</v>
      </c>
      <c r="CJ566" s="238">
        <f t="shared" si="1453"/>
        <v>0</v>
      </c>
      <c r="CK566" s="238">
        <f t="shared" si="1454"/>
        <v>0</v>
      </c>
      <c r="CL566" s="238">
        <f t="shared" si="1455"/>
        <v>0</v>
      </c>
      <c r="CM566" s="238">
        <f t="shared" si="1456"/>
        <v>0</v>
      </c>
      <c r="CN566" s="238">
        <f t="shared" si="1457"/>
        <v>0</v>
      </c>
      <c r="CO566" s="238">
        <f t="shared" si="1458"/>
        <v>0</v>
      </c>
      <c r="CP566" s="238">
        <f t="shared" si="1459"/>
        <v>0</v>
      </c>
      <c r="CQ566" s="238">
        <f t="shared" si="1460"/>
        <v>0</v>
      </c>
      <c r="CR566" s="238">
        <f t="shared" si="1461"/>
        <v>0</v>
      </c>
      <c r="CS566" s="238">
        <f t="shared" si="1462"/>
        <v>0</v>
      </c>
      <c r="CT566" s="238">
        <f t="shared" si="1463"/>
        <v>0</v>
      </c>
      <c r="CU566" s="238">
        <f t="shared" si="1464"/>
        <v>0</v>
      </c>
      <c r="CV566" s="238">
        <f t="shared" si="1465"/>
        <v>0</v>
      </c>
      <c r="CW566" s="238">
        <f t="shared" si="1466"/>
        <v>0</v>
      </c>
      <c r="CX566" s="238">
        <f t="shared" si="1467"/>
        <v>0</v>
      </c>
      <c r="CY566" s="238">
        <f t="shared" si="1468"/>
        <v>0</v>
      </c>
      <c r="CZ566" s="238">
        <f t="shared" si="1469"/>
        <v>0</v>
      </c>
      <c r="DA566" s="238">
        <f t="shared" si="1470"/>
        <v>0</v>
      </c>
      <c r="DB566" s="238">
        <f t="shared" si="1471"/>
        <v>0</v>
      </c>
      <c r="DC566" s="238">
        <f t="shared" si="1472"/>
        <v>0</v>
      </c>
      <c r="DD566" s="238">
        <f t="shared" si="1473"/>
        <v>0</v>
      </c>
      <c r="DE566" s="238">
        <f t="shared" si="1474"/>
        <v>0</v>
      </c>
      <c r="DF566" s="238">
        <f t="shared" si="1475"/>
        <v>0</v>
      </c>
      <c r="DG566" s="238">
        <f t="shared" si="1476"/>
        <v>0</v>
      </c>
      <c r="DH566" s="238">
        <f t="shared" si="1477"/>
        <v>0</v>
      </c>
      <c r="DI566" s="238">
        <f t="shared" si="1478"/>
        <v>0</v>
      </c>
      <c r="DJ566" s="238">
        <f t="shared" si="1479"/>
        <v>0</v>
      </c>
      <c r="DK566" s="238">
        <f t="shared" si="1480"/>
        <v>0</v>
      </c>
      <c r="DL566" s="238">
        <f t="shared" si="1481"/>
        <v>0</v>
      </c>
      <c r="DM566" s="238">
        <f t="shared" si="1482"/>
        <v>0</v>
      </c>
      <c r="DN566" s="238">
        <f t="shared" si="1483"/>
        <v>0</v>
      </c>
      <c r="DO566" s="238">
        <f t="shared" si="1484"/>
        <v>0</v>
      </c>
      <c r="DP566" s="238">
        <f t="shared" si="1485"/>
        <v>0</v>
      </c>
      <c r="DQ566" s="238">
        <f t="shared" si="1486"/>
        <v>0</v>
      </c>
      <c r="DR566" s="238">
        <f t="shared" si="1487"/>
        <v>0</v>
      </c>
      <c r="DS566" s="238">
        <f t="shared" si="1488"/>
        <v>0</v>
      </c>
      <c r="DT566" s="238">
        <f t="shared" si="1489"/>
        <v>0</v>
      </c>
      <c r="DU566" s="238">
        <f t="shared" si="1490"/>
        <v>0</v>
      </c>
      <c r="DV566" s="238">
        <f t="shared" si="1491"/>
        <v>0</v>
      </c>
      <c r="DW566" s="238">
        <f t="shared" si="1492"/>
        <v>0</v>
      </c>
      <c r="DX566" s="238">
        <f t="shared" si="1493"/>
        <v>0</v>
      </c>
      <c r="DY566" s="238">
        <f t="shared" si="1494"/>
        <v>0</v>
      </c>
      <c r="DZ566" s="238">
        <f t="shared" si="1495"/>
        <v>0</v>
      </c>
      <c r="EA566" s="238">
        <f t="shared" si="1496"/>
        <v>0</v>
      </c>
      <c r="EB566" s="238">
        <f t="shared" si="1497"/>
        <v>0</v>
      </c>
      <c r="EC566" s="238">
        <f t="shared" si="1498"/>
        <v>0</v>
      </c>
      <c r="ED566" s="238">
        <f t="shared" si="1499"/>
        <v>0</v>
      </c>
      <c r="EE566" s="238">
        <f t="shared" si="1500"/>
        <v>0</v>
      </c>
      <c r="EF566" s="238">
        <f t="shared" si="1501"/>
        <v>0</v>
      </c>
      <c r="EG566" s="238">
        <f t="shared" si="1502"/>
        <v>0</v>
      </c>
      <c r="EH566" s="238">
        <f t="shared" si="1503"/>
        <v>0</v>
      </c>
      <c r="EI566" s="238">
        <f t="shared" si="1504"/>
        <v>0</v>
      </c>
      <c r="EJ566" s="238">
        <f t="shared" si="1505"/>
        <v>0</v>
      </c>
      <c r="EK566" s="238">
        <f t="shared" si="1506"/>
        <v>0</v>
      </c>
      <c r="EL566" s="238">
        <f t="shared" si="1507"/>
        <v>0</v>
      </c>
      <c r="EM566" s="238">
        <f t="shared" si="1508"/>
        <v>0</v>
      </c>
      <c r="EN566" s="238">
        <f t="shared" si="1509"/>
        <v>0</v>
      </c>
      <c r="EO566" s="238">
        <f t="shared" si="1510"/>
        <v>0</v>
      </c>
      <c r="EP566" s="238">
        <f t="shared" si="1511"/>
        <v>0</v>
      </c>
      <c r="EQ566" s="238">
        <f t="shared" si="1512"/>
        <v>0</v>
      </c>
      <c r="ER566" s="238">
        <f t="shared" si="1513"/>
        <v>0</v>
      </c>
      <c r="ES566" s="238">
        <f t="shared" si="1514"/>
        <v>0</v>
      </c>
      <c r="ET566" s="238">
        <f t="shared" si="1515"/>
        <v>0</v>
      </c>
      <c r="EU566" s="238">
        <f t="shared" si="1516"/>
        <v>0</v>
      </c>
      <c r="EV566" s="238">
        <f t="shared" si="1517"/>
        <v>0</v>
      </c>
      <c r="EW566" s="238">
        <f t="shared" si="1518"/>
        <v>0</v>
      </c>
      <c r="EX566" s="238">
        <f t="shared" si="1519"/>
        <v>0</v>
      </c>
      <c r="EY566" s="238">
        <f t="shared" si="1520"/>
        <v>0</v>
      </c>
      <c r="EZ566" s="238">
        <f t="shared" si="1521"/>
        <v>0</v>
      </c>
      <c r="FA566" s="238">
        <f t="shared" si="1522"/>
        <v>0</v>
      </c>
      <c r="FB566" s="238">
        <f t="shared" si="1523"/>
        <v>0</v>
      </c>
      <c r="FC566" s="238">
        <f t="shared" si="1524"/>
        <v>0</v>
      </c>
      <c r="FD566" s="238">
        <f t="shared" si="1525"/>
        <v>0</v>
      </c>
      <c r="FE566" s="238">
        <f t="shared" si="1526"/>
        <v>0</v>
      </c>
      <c r="FF566" s="238">
        <f t="shared" si="1527"/>
        <v>0</v>
      </c>
      <c r="FG566" s="238">
        <f t="shared" si="1528"/>
        <v>0</v>
      </c>
      <c r="FH566" s="238">
        <f t="shared" si="1529"/>
        <v>0</v>
      </c>
      <c r="FI566" s="238">
        <f t="shared" si="1530"/>
        <v>0</v>
      </c>
      <c r="FJ566" s="238">
        <f t="shared" si="1531"/>
        <v>0</v>
      </c>
      <c r="FK566" s="238">
        <f t="shared" si="1532"/>
        <v>0</v>
      </c>
      <c r="FL566" s="238">
        <f t="shared" si="1533"/>
        <v>0</v>
      </c>
      <c r="FM566" s="238">
        <f t="shared" si="1534"/>
        <v>0</v>
      </c>
      <c r="FN566" s="238">
        <f t="shared" si="1535"/>
        <v>0</v>
      </c>
      <c r="FO566" s="238">
        <f t="shared" si="1536"/>
        <v>0</v>
      </c>
      <c r="FP566" s="238">
        <f t="shared" si="1537"/>
        <v>0</v>
      </c>
      <c r="FQ566" s="238">
        <f t="shared" si="1538"/>
        <v>0</v>
      </c>
      <c r="FR566" s="238">
        <f t="shared" si="1539"/>
        <v>0</v>
      </c>
      <c r="FS566" s="238">
        <f t="shared" si="1540"/>
        <v>0</v>
      </c>
      <c r="FT566" s="238">
        <f t="shared" si="1541"/>
        <v>0</v>
      </c>
      <c r="FU566" s="238">
        <f t="shared" si="1542"/>
        <v>0</v>
      </c>
      <c r="FV566" s="238">
        <f t="shared" si="1543"/>
        <v>0</v>
      </c>
      <c r="FW566" s="238">
        <f t="shared" si="1544"/>
        <v>0</v>
      </c>
      <c r="FX566" s="238">
        <f t="shared" si="1545"/>
        <v>0</v>
      </c>
      <c r="FY566" s="238">
        <f t="shared" si="1546"/>
        <v>0</v>
      </c>
      <c r="FZ566" s="238">
        <f t="shared" si="1547"/>
        <v>0</v>
      </c>
      <c r="GA566" s="238">
        <f t="shared" si="1548"/>
        <v>0</v>
      </c>
      <c r="GB566" s="238">
        <f t="shared" si="1549"/>
        <v>0</v>
      </c>
      <c r="GC566" s="238">
        <f t="shared" si="1550"/>
        <v>0</v>
      </c>
      <c r="GD566" s="238">
        <f t="shared" si="1551"/>
        <v>0</v>
      </c>
      <c r="GE566" s="238">
        <f t="shared" si="1552"/>
        <v>0</v>
      </c>
      <c r="GF566" s="238">
        <f t="shared" si="1553"/>
        <v>0</v>
      </c>
      <c r="GG566" s="238">
        <f t="shared" si="1554"/>
        <v>0</v>
      </c>
      <c r="GH566" s="238">
        <f t="shared" si="1555"/>
        <v>0</v>
      </c>
      <c r="GI566" s="238">
        <f t="shared" si="1556"/>
        <v>0</v>
      </c>
      <c r="GJ566" s="238">
        <f t="shared" si="1557"/>
        <v>0</v>
      </c>
      <c r="GK566" s="238">
        <f t="shared" si="1558"/>
        <v>0</v>
      </c>
      <c r="GL566" s="238">
        <f t="shared" si="1559"/>
        <v>0</v>
      </c>
      <c r="GM566" s="238">
        <f t="shared" si="1560"/>
        <v>0</v>
      </c>
      <c r="GN566" s="238">
        <f t="shared" si="1561"/>
        <v>0</v>
      </c>
      <c r="GO566" s="238">
        <f t="shared" si="1562"/>
        <v>0</v>
      </c>
      <c r="GP566" s="238">
        <f t="shared" si="1563"/>
        <v>0</v>
      </c>
      <c r="GQ566" s="238">
        <f t="shared" si="1564"/>
        <v>0</v>
      </c>
      <c r="GR566" s="238">
        <f t="shared" si="1565"/>
        <v>0</v>
      </c>
      <c r="GS566" s="238">
        <f t="shared" si="1566"/>
        <v>0</v>
      </c>
      <c r="GT566" s="238">
        <f t="shared" si="1567"/>
        <v>0</v>
      </c>
      <c r="GU566" s="238">
        <f t="shared" si="1568"/>
        <v>0</v>
      </c>
      <c r="GV566" s="238">
        <f t="shared" si="1569"/>
        <v>0</v>
      </c>
      <c r="GW566" s="238">
        <f t="shared" si="1570"/>
        <v>0</v>
      </c>
      <c r="GX566" s="238">
        <f t="shared" si="1571"/>
        <v>0</v>
      </c>
      <c r="GY566" s="238">
        <f t="shared" si="1572"/>
        <v>0</v>
      </c>
      <c r="GZ566" s="238">
        <f t="shared" si="1573"/>
        <v>0</v>
      </c>
      <c r="HA566" s="238">
        <f t="shared" si="1574"/>
        <v>0</v>
      </c>
      <c r="HB566" s="238">
        <f t="shared" si="1575"/>
        <v>0</v>
      </c>
      <c r="HC566" s="238">
        <f t="shared" si="1576"/>
        <v>0</v>
      </c>
      <c r="HD566" s="238">
        <f t="shared" si="1577"/>
        <v>0</v>
      </c>
      <c r="HE566" s="238">
        <f t="shared" si="1578"/>
        <v>0</v>
      </c>
      <c r="HF566" s="238">
        <f t="shared" si="1579"/>
        <v>0</v>
      </c>
      <c r="HG566" s="238">
        <f t="shared" si="1580"/>
        <v>0</v>
      </c>
      <c r="HH566" s="238">
        <f t="shared" si="1581"/>
        <v>0</v>
      </c>
      <c r="HI566" s="238">
        <f t="shared" si="1582"/>
        <v>0</v>
      </c>
      <c r="HJ566" s="238">
        <f t="shared" si="1583"/>
        <v>0</v>
      </c>
      <c r="HK566" s="238">
        <f t="shared" si="1584"/>
        <v>0</v>
      </c>
      <c r="HL566" s="238">
        <f t="shared" si="1585"/>
        <v>0</v>
      </c>
      <c r="HM566" s="238">
        <f t="shared" si="1586"/>
        <v>0</v>
      </c>
      <c r="HN566" s="238">
        <f t="shared" si="1587"/>
        <v>0</v>
      </c>
      <c r="HO566" s="238">
        <f t="shared" si="1588"/>
        <v>0</v>
      </c>
      <c r="HP566" s="238">
        <f t="shared" si="1589"/>
        <v>0</v>
      </c>
      <c r="HQ566" s="238">
        <f t="shared" si="1590"/>
        <v>0</v>
      </c>
      <c r="HR566" s="238">
        <f t="shared" si="1591"/>
        <v>0</v>
      </c>
      <c r="HS566" s="238">
        <f t="shared" si="1592"/>
        <v>0</v>
      </c>
      <c r="HT566" s="238">
        <f t="shared" si="1593"/>
        <v>0</v>
      </c>
      <c r="HU566" s="238">
        <f t="shared" si="1594"/>
        <v>0</v>
      </c>
      <c r="HV566" s="238">
        <f t="shared" si="1595"/>
        <v>0</v>
      </c>
      <c r="HW566" s="238">
        <f t="shared" si="1596"/>
        <v>0</v>
      </c>
      <c r="HX566" s="238">
        <f t="shared" si="1597"/>
        <v>0</v>
      </c>
      <c r="HY566" s="238">
        <f t="shared" si="1598"/>
        <v>0</v>
      </c>
      <c r="HZ566" s="238">
        <f t="shared" si="1599"/>
        <v>0</v>
      </c>
      <c r="IA566" s="238">
        <f t="shared" si="1600"/>
        <v>0</v>
      </c>
      <c r="IB566" s="238">
        <f t="shared" si="1601"/>
        <v>0</v>
      </c>
      <c r="IC566" s="238">
        <f t="shared" si="1602"/>
        <v>0</v>
      </c>
      <c r="ID566" s="238">
        <f t="shared" si="1603"/>
        <v>0</v>
      </c>
      <c r="IE566" s="238">
        <f t="shared" si="1604"/>
        <v>0</v>
      </c>
      <c r="IF566" s="238">
        <f t="shared" si="1605"/>
        <v>0</v>
      </c>
      <c r="IG566" s="238">
        <f t="shared" si="1606"/>
        <v>0</v>
      </c>
      <c r="IH566" s="238">
        <f t="shared" si="1607"/>
        <v>0</v>
      </c>
      <c r="II566" s="238">
        <f t="shared" si="1608"/>
        <v>0</v>
      </c>
      <c r="IJ566" s="238">
        <f t="shared" si="1609"/>
        <v>0</v>
      </c>
      <c r="IK566" s="238">
        <f t="shared" si="1610"/>
        <v>0</v>
      </c>
      <c r="IL566" s="238">
        <f t="shared" si="1611"/>
        <v>0</v>
      </c>
      <c r="IM566" s="238">
        <f t="shared" si="1612"/>
        <v>0</v>
      </c>
      <c r="IN566" s="238">
        <f t="shared" si="1613"/>
        <v>0</v>
      </c>
      <c r="IO566" s="238">
        <f t="shared" si="1614"/>
        <v>0</v>
      </c>
      <c r="IP566" s="238">
        <f t="shared" si="1615"/>
        <v>0</v>
      </c>
      <c r="IQ566" s="238">
        <f t="shared" si="1616"/>
        <v>0</v>
      </c>
      <c r="IR566" s="238">
        <f t="shared" si="1617"/>
        <v>0</v>
      </c>
      <c r="IS566" s="238">
        <f t="shared" si="1618"/>
        <v>0</v>
      </c>
      <c r="IT566" s="238">
        <f t="shared" si="1619"/>
        <v>0</v>
      </c>
      <c r="IU566" s="238">
        <f t="shared" si="1620"/>
        <v>0</v>
      </c>
      <c r="IV566" s="238">
        <f t="shared" si="1621"/>
        <v>0</v>
      </c>
      <c r="IW566" s="238">
        <f t="shared" si="1622"/>
        <v>0</v>
      </c>
      <c r="IX566" s="238">
        <f t="shared" si="1623"/>
        <v>0</v>
      </c>
      <c r="IY566" s="238">
        <f t="shared" si="1624"/>
        <v>0</v>
      </c>
      <c r="IZ566" s="238">
        <f t="shared" si="1625"/>
        <v>0</v>
      </c>
      <c r="JA566" s="238">
        <f t="shared" si="1626"/>
        <v>0</v>
      </c>
      <c r="JB566" s="238">
        <f t="shared" si="1627"/>
        <v>0</v>
      </c>
    </row>
    <row r="567" spans="2:262">
      <c r="B567" s="248">
        <v>206</v>
      </c>
      <c r="C567" s="247">
        <f t="shared" si="1628"/>
        <v>4.0234375000000001E-3</v>
      </c>
      <c r="D567" s="244">
        <f t="shared" ca="1" si="1371"/>
        <v>12.517341691249598</v>
      </c>
      <c r="E567" s="243">
        <f ca="1">HD361</f>
        <v>0.5173416912495975</v>
      </c>
      <c r="F567" s="242">
        <v>206</v>
      </c>
      <c r="G567" s="238">
        <f t="shared" si="1372"/>
        <v>0</v>
      </c>
      <c r="H567" s="238">
        <f t="shared" si="1373"/>
        <v>0</v>
      </c>
      <c r="I567" s="238">
        <f t="shared" si="1374"/>
        <v>0</v>
      </c>
      <c r="J567" s="238">
        <f t="shared" si="1375"/>
        <v>0</v>
      </c>
      <c r="K567" s="238">
        <f t="shared" si="1376"/>
        <v>0</v>
      </c>
      <c r="L567" s="238">
        <f t="shared" si="1377"/>
        <v>0</v>
      </c>
      <c r="M567" s="238">
        <f t="shared" si="1378"/>
        <v>0</v>
      </c>
      <c r="N567" s="238">
        <f t="shared" si="1379"/>
        <v>0</v>
      </c>
      <c r="O567" s="238">
        <f t="shared" si="1380"/>
        <v>0</v>
      </c>
      <c r="P567" s="238">
        <f t="shared" si="1381"/>
        <v>0</v>
      </c>
      <c r="Q567" s="238">
        <f t="shared" si="1382"/>
        <v>0</v>
      </c>
      <c r="R567" s="238">
        <f t="shared" si="1383"/>
        <v>0</v>
      </c>
      <c r="S567" s="238">
        <f t="shared" si="1384"/>
        <v>0</v>
      </c>
      <c r="T567" s="238">
        <f t="shared" si="1385"/>
        <v>0</v>
      </c>
      <c r="U567" s="239">
        <f t="shared" si="1386"/>
        <v>0</v>
      </c>
      <c r="V567" s="238">
        <f t="shared" si="1387"/>
        <v>0</v>
      </c>
      <c r="W567" s="238">
        <f t="shared" si="1388"/>
        <v>0</v>
      </c>
      <c r="X567" s="238">
        <f t="shared" si="1389"/>
        <v>0</v>
      </c>
      <c r="Y567" s="238">
        <f t="shared" si="1390"/>
        <v>0</v>
      </c>
      <c r="Z567" s="238">
        <f t="shared" si="1391"/>
        <v>0</v>
      </c>
      <c r="AA567" s="238">
        <f t="shared" si="1392"/>
        <v>0</v>
      </c>
      <c r="AB567" s="238">
        <f t="shared" si="1393"/>
        <v>0</v>
      </c>
      <c r="AC567" s="238">
        <f t="shared" si="1394"/>
        <v>0</v>
      </c>
      <c r="AD567" s="238">
        <f t="shared" si="1395"/>
        <v>0</v>
      </c>
      <c r="AE567" s="238">
        <f t="shared" si="1396"/>
        <v>0</v>
      </c>
      <c r="AF567" s="238">
        <f t="shared" si="1397"/>
        <v>0</v>
      </c>
      <c r="AG567" s="238">
        <f t="shared" si="1398"/>
        <v>0</v>
      </c>
      <c r="AH567" s="238">
        <f t="shared" si="1399"/>
        <v>0</v>
      </c>
      <c r="AI567" s="238">
        <f t="shared" si="1400"/>
        <v>0</v>
      </c>
      <c r="AJ567" s="238">
        <f t="shared" si="1401"/>
        <v>0</v>
      </c>
      <c r="AK567" s="238">
        <f t="shared" si="1402"/>
        <v>0</v>
      </c>
      <c r="AL567" s="238">
        <f t="shared" si="1403"/>
        <v>0</v>
      </c>
      <c r="AM567" s="238">
        <f t="shared" si="1404"/>
        <v>0</v>
      </c>
      <c r="AN567" s="238">
        <f t="shared" si="1405"/>
        <v>0</v>
      </c>
      <c r="AO567" s="238">
        <f t="shared" si="1406"/>
        <v>0</v>
      </c>
      <c r="AP567" s="238">
        <f t="shared" si="1407"/>
        <v>0</v>
      </c>
      <c r="AQ567" s="238">
        <f t="shared" si="1408"/>
        <v>0</v>
      </c>
      <c r="AR567" s="238">
        <f t="shared" si="1409"/>
        <v>0</v>
      </c>
      <c r="AS567" s="238">
        <f t="shared" si="1410"/>
        <v>0</v>
      </c>
      <c r="AT567" s="238">
        <f t="shared" si="1411"/>
        <v>0</v>
      </c>
      <c r="AU567" s="238">
        <f t="shared" si="1412"/>
        <v>0</v>
      </c>
      <c r="AV567" s="238">
        <f t="shared" si="1413"/>
        <v>0</v>
      </c>
      <c r="AW567" s="238">
        <f t="shared" si="1414"/>
        <v>0</v>
      </c>
      <c r="AX567" s="238">
        <f t="shared" si="1415"/>
        <v>0</v>
      </c>
      <c r="AY567" s="238">
        <f t="shared" si="1416"/>
        <v>0</v>
      </c>
      <c r="AZ567" s="238">
        <f t="shared" si="1417"/>
        <v>0</v>
      </c>
      <c r="BA567" s="238">
        <f t="shared" si="1418"/>
        <v>0</v>
      </c>
      <c r="BB567" s="238">
        <f t="shared" si="1419"/>
        <v>0</v>
      </c>
      <c r="BC567" s="238">
        <f t="shared" si="1420"/>
        <v>0</v>
      </c>
      <c r="BD567" s="238">
        <f t="shared" si="1421"/>
        <v>0</v>
      </c>
      <c r="BE567" s="238">
        <f t="shared" si="1422"/>
        <v>0</v>
      </c>
      <c r="BF567" s="238">
        <f t="shared" si="1423"/>
        <v>0</v>
      </c>
      <c r="BG567" s="238">
        <f t="shared" si="1424"/>
        <v>0</v>
      </c>
      <c r="BH567" s="238">
        <f t="shared" si="1425"/>
        <v>0</v>
      </c>
      <c r="BI567" s="238">
        <f t="shared" si="1426"/>
        <v>0</v>
      </c>
      <c r="BJ567" s="238">
        <f t="shared" si="1427"/>
        <v>0</v>
      </c>
      <c r="BK567" s="238">
        <f t="shared" si="1428"/>
        <v>0</v>
      </c>
      <c r="BL567" s="238">
        <f t="shared" si="1429"/>
        <v>0</v>
      </c>
      <c r="BM567" s="238">
        <f t="shared" si="1430"/>
        <v>0</v>
      </c>
      <c r="BN567" s="238">
        <f t="shared" si="1431"/>
        <v>0</v>
      </c>
      <c r="BO567" s="238">
        <f t="shared" si="1432"/>
        <v>0</v>
      </c>
      <c r="BP567" s="238">
        <f t="shared" si="1433"/>
        <v>0</v>
      </c>
      <c r="BQ567" s="238">
        <f t="shared" si="1434"/>
        <v>0</v>
      </c>
      <c r="BR567" s="238">
        <f t="shared" si="1435"/>
        <v>0</v>
      </c>
      <c r="BS567" s="238">
        <f t="shared" si="1436"/>
        <v>0</v>
      </c>
      <c r="BT567" s="238">
        <f t="shared" si="1437"/>
        <v>0</v>
      </c>
      <c r="BU567" s="238">
        <f t="shared" si="1438"/>
        <v>0</v>
      </c>
      <c r="BV567" s="238">
        <f t="shared" si="1439"/>
        <v>0</v>
      </c>
      <c r="BW567" s="238">
        <f t="shared" si="1440"/>
        <v>0</v>
      </c>
      <c r="BX567" s="238">
        <f t="shared" si="1441"/>
        <v>0</v>
      </c>
      <c r="BY567" s="238">
        <f t="shared" si="1442"/>
        <v>0</v>
      </c>
      <c r="BZ567" s="238">
        <f t="shared" si="1443"/>
        <v>0</v>
      </c>
      <c r="CA567" s="238">
        <f t="shared" si="1444"/>
        <v>0</v>
      </c>
      <c r="CB567" s="238">
        <f t="shared" si="1445"/>
        <v>0</v>
      </c>
      <c r="CC567" s="238">
        <f t="shared" si="1446"/>
        <v>0</v>
      </c>
      <c r="CD567" s="238">
        <f t="shared" si="1447"/>
        <v>0</v>
      </c>
      <c r="CE567" s="238">
        <f t="shared" si="1448"/>
        <v>0</v>
      </c>
      <c r="CF567" s="238">
        <f t="shared" si="1449"/>
        <v>0</v>
      </c>
      <c r="CG567" s="238">
        <f t="shared" si="1450"/>
        <v>0</v>
      </c>
      <c r="CH567" s="238">
        <f t="shared" si="1451"/>
        <v>0</v>
      </c>
      <c r="CI567" s="238">
        <f t="shared" si="1452"/>
        <v>0</v>
      </c>
      <c r="CJ567" s="238">
        <f t="shared" si="1453"/>
        <v>0</v>
      </c>
      <c r="CK567" s="238">
        <f t="shared" si="1454"/>
        <v>0</v>
      </c>
      <c r="CL567" s="238">
        <f t="shared" si="1455"/>
        <v>0</v>
      </c>
      <c r="CM567" s="238">
        <f t="shared" si="1456"/>
        <v>0</v>
      </c>
      <c r="CN567" s="238">
        <f t="shared" si="1457"/>
        <v>0</v>
      </c>
      <c r="CO567" s="238">
        <f t="shared" si="1458"/>
        <v>0</v>
      </c>
      <c r="CP567" s="238">
        <f t="shared" si="1459"/>
        <v>0</v>
      </c>
      <c r="CQ567" s="238">
        <f t="shared" si="1460"/>
        <v>0</v>
      </c>
      <c r="CR567" s="238">
        <f t="shared" si="1461"/>
        <v>0</v>
      </c>
      <c r="CS567" s="238">
        <f t="shared" si="1462"/>
        <v>0</v>
      </c>
      <c r="CT567" s="238">
        <f t="shared" si="1463"/>
        <v>0</v>
      </c>
      <c r="CU567" s="238">
        <f t="shared" si="1464"/>
        <v>0</v>
      </c>
      <c r="CV567" s="238">
        <f t="shared" si="1465"/>
        <v>0</v>
      </c>
      <c r="CW567" s="238">
        <f t="shared" si="1466"/>
        <v>0</v>
      </c>
      <c r="CX567" s="238">
        <f t="shared" si="1467"/>
        <v>0</v>
      </c>
      <c r="CY567" s="238">
        <f t="shared" si="1468"/>
        <v>0</v>
      </c>
      <c r="CZ567" s="238">
        <f t="shared" si="1469"/>
        <v>0</v>
      </c>
      <c r="DA567" s="238">
        <f t="shared" si="1470"/>
        <v>0</v>
      </c>
      <c r="DB567" s="238">
        <f t="shared" si="1471"/>
        <v>0</v>
      </c>
      <c r="DC567" s="238">
        <f t="shared" si="1472"/>
        <v>0</v>
      </c>
      <c r="DD567" s="238">
        <f t="shared" si="1473"/>
        <v>0</v>
      </c>
      <c r="DE567" s="238">
        <f t="shared" si="1474"/>
        <v>0</v>
      </c>
      <c r="DF567" s="238">
        <f t="shared" si="1475"/>
        <v>0</v>
      </c>
      <c r="DG567" s="238">
        <f t="shared" si="1476"/>
        <v>0</v>
      </c>
      <c r="DH567" s="238">
        <f t="shared" si="1477"/>
        <v>0</v>
      </c>
      <c r="DI567" s="238">
        <f t="shared" si="1478"/>
        <v>0</v>
      </c>
      <c r="DJ567" s="238">
        <f t="shared" si="1479"/>
        <v>0</v>
      </c>
      <c r="DK567" s="238">
        <f t="shared" si="1480"/>
        <v>0</v>
      </c>
      <c r="DL567" s="238">
        <f t="shared" si="1481"/>
        <v>0</v>
      </c>
      <c r="DM567" s="238">
        <f t="shared" si="1482"/>
        <v>0</v>
      </c>
      <c r="DN567" s="238">
        <f t="shared" si="1483"/>
        <v>0</v>
      </c>
      <c r="DO567" s="238">
        <f t="shared" si="1484"/>
        <v>0</v>
      </c>
      <c r="DP567" s="238">
        <f t="shared" si="1485"/>
        <v>0</v>
      </c>
      <c r="DQ567" s="238">
        <f t="shared" si="1486"/>
        <v>0</v>
      </c>
      <c r="DR567" s="238">
        <f t="shared" si="1487"/>
        <v>0</v>
      </c>
      <c r="DS567" s="238">
        <f t="shared" si="1488"/>
        <v>0</v>
      </c>
      <c r="DT567" s="238">
        <f t="shared" si="1489"/>
        <v>0</v>
      </c>
      <c r="DU567" s="238">
        <f t="shared" si="1490"/>
        <v>0</v>
      </c>
      <c r="DV567" s="238">
        <f t="shared" si="1491"/>
        <v>0</v>
      </c>
      <c r="DW567" s="238">
        <f t="shared" si="1492"/>
        <v>0</v>
      </c>
      <c r="DX567" s="238">
        <f t="shared" si="1493"/>
        <v>0</v>
      </c>
      <c r="DY567" s="238">
        <f t="shared" si="1494"/>
        <v>0</v>
      </c>
      <c r="DZ567" s="238">
        <f t="shared" si="1495"/>
        <v>0</v>
      </c>
      <c r="EA567" s="238">
        <f t="shared" si="1496"/>
        <v>0</v>
      </c>
      <c r="EB567" s="238">
        <f t="shared" si="1497"/>
        <v>0</v>
      </c>
      <c r="EC567" s="238">
        <f t="shared" si="1498"/>
        <v>0</v>
      </c>
      <c r="ED567" s="238">
        <f t="shared" si="1499"/>
        <v>0</v>
      </c>
      <c r="EE567" s="238">
        <f t="shared" si="1500"/>
        <v>0</v>
      </c>
      <c r="EF567" s="238">
        <f t="shared" si="1501"/>
        <v>0</v>
      </c>
      <c r="EG567" s="238">
        <f t="shared" si="1502"/>
        <v>0</v>
      </c>
      <c r="EH567" s="238">
        <f t="shared" si="1503"/>
        <v>0</v>
      </c>
      <c r="EI567" s="238">
        <f t="shared" si="1504"/>
        <v>0</v>
      </c>
      <c r="EJ567" s="238">
        <f t="shared" si="1505"/>
        <v>0</v>
      </c>
      <c r="EK567" s="238">
        <f t="shared" si="1506"/>
        <v>0</v>
      </c>
      <c r="EL567" s="238">
        <f t="shared" si="1507"/>
        <v>0</v>
      </c>
      <c r="EM567" s="238">
        <f t="shared" si="1508"/>
        <v>0</v>
      </c>
      <c r="EN567" s="238">
        <f t="shared" si="1509"/>
        <v>0</v>
      </c>
      <c r="EO567" s="238">
        <f t="shared" si="1510"/>
        <v>0</v>
      </c>
      <c r="EP567" s="238">
        <f t="shared" si="1511"/>
        <v>0</v>
      </c>
      <c r="EQ567" s="238">
        <f t="shared" si="1512"/>
        <v>0</v>
      </c>
      <c r="ER567" s="238">
        <f t="shared" si="1513"/>
        <v>0</v>
      </c>
      <c r="ES567" s="238">
        <f t="shared" si="1514"/>
        <v>0</v>
      </c>
      <c r="ET567" s="238">
        <f t="shared" si="1515"/>
        <v>0</v>
      </c>
      <c r="EU567" s="238">
        <f t="shared" si="1516"/>
        <v>0</v>
      </c>
      <c r="EV567" s="238">
        <f t="shared" si="1517"/>
        <v>0</v>
      </c>
      <c r="EW567" s="238">
        <f t="shared" si="1518"/>
        <v>0</v>
      </c>
      <c r="EX567" s="238">
        <f t="shared" si="1519"/>
        <v>0</v>
      </c>
      <c r="EY567" s="238">
        <f t="shared" si="1520"/>
        <v>0</v>
      </c>
      <c r="EZ567" s="238">
        <f t="shared" si="1521"/>
        <v>0</v>
      </c>
      <c r="FA567" s="238">
        <f t="shared" si="1522"/>
        <v>0</v>
      </c>
      <c r="FB567" s="238">
        <f t="shared" si="1523"/>
        <v>0</v>
      </c>
      <c r="FC567" s="238">
        <f t="shared" si="1524"/>
        <v>0</v>
      </c>
      <c r="FD567" s="238">
        <f t="shared" si="1525"/>
        <v>0</v>
      </c>
      <c r="FE567" s="238">
        <f t="shared" si="1526"/>
        <v>0</v>
      </c>
      <c r="FF567" s="238">
        <f t="shared" si="1527"/>
        <v>0</v>
      </c>
      <c r="FG567" s="238">
        <f t="shared" si="1528"/>
        <v>0</v>
      </c>
      <c r="FH567" s="238">
        <f t="shared" si="1529"/>
        <v>0</v>
      </c>
      <c r="FI567" s="238">
        <f t="shared" si="1530"/>
        <v>0</v>
      </c>
      <c r="FJ567" s="238">
        <f t="shared" si="1531"/>
        <v>0</v>
      </c>
      <c r="FK567" s="238">
        <f t="shared" si="1532"/>
        <v>0</v>
      </c>
      <c r="FL567" s="238">
        <f t="shared" si="1533"/>
        <v>0</v>
      </c>
      <c r="FM567" s="238">
        <f t="shared" si="1534"/>
        <v>0</v>
      </c>
      <c r="FN567" s="238">
        <f t="shared" si="1535"/>
        <v>0</v>
      </c>
      <c r="FO567" s="238">
        <f t="shared" si="1536"/>
        <v>0</v>
      </c>
      <c r="FP567" s="238">
        <f t="shared" si="1537"/>
        <v>0</v>
      </c>
      <c r="FQ567" s="238">
        <f t="shared" si="1538"/>
        <v>0</v>
      </c>
      <c r="FR567" s="238">
        <f t="shared" si="1539"/>
        <v>0</v>
      </c>
      <c r="FS567" s="238">
        <f t="shared" si="1540"/>
        <v>0</v>
      </c>
      <c r="FT567" s="238">
        <f t="shared" si="1541"/>
        <v>0</v>
      </c>
      <c r="FU567" s="238">
        <f t="shared" si="1542"/>
        <v>0</v>
      </c>
      <c r="FV567" s="238">
        <f t="shared" si="1543"/>
        <v>0</v>
      </c>
      <c r="FW567" s="238">
        <f t="shared" si="1544"/>
        <v>0</v>
      </c>
      <c r="FX567" s="238">
        <f t="shared" si="1545"/>
        <v>0</v>
      </c>
      <c r="FY567" s="238">
        <f t="shared" si="1546"/>
        <v>0</v>
      </c>
      <c r="FZ567" s="238">
        <f t="shared" si="1547"/>
        <v>0</v>
      </c>
      <c r="GA567" s="238">
        <f t="shared" si="1548"/>
        <v>0</v>
      </c>
      <c r="GB567" s="238">
        <f t="shared" si="1549"/>
        <v>0</v>
      </c>
      <c r="GC567" s="238">
        <f t="shared" si="1550"/>
        <v>0</v>
      </c>
      <c r="GD567" s="238">
        <f t="shared" si="1551"/>
        <v>0</v>
      </c>
      <c r="GE567" s="238">
        <f t="shared" si="1552"/>
        <v>0</v>
      </c>
      <c r="GF567" s="238">
        <f t="shared" si="1553"/>
        <v>0</v>
      </c>
      <c r="GG567" s="238">
        <f t="shared" si="1554"/>
        <v>0</v>
      </c>
      <c r="GH567" s="238">
        <f t="shared" si="1555"/>
        <v>0</v>
      </c>
      <c r="GI567" s="238">
        <f t="shared" si="1556"/>
        <v>0</v>
      </c>
      <c r="GJ567" s="238">
        <f t="shared" si="1557"/>
        <v>0</v>
      </c>
      <c r="GK567" s="238">
        <f t="shared" si="1558"/>
        <v>0</v>
      </c>
      <c r="GL567" s="238">
        <f t="shared" si="1559"/>
        <v>0</v>
      </c>
      <c r="GM567" s="238">
        <f t="shared" si="1560"/>
        <v>0</v>
      </c>
      <c r="GN567" s="238">
        <f t="shared" si="1561"/>
        <v>0</v>
      </c>
      <c r="GO567" s="238">
        <f t="shared" si="1562"/>
        <v>0</v>
      </c>
      <c r="GP567" s="238">
        <f t="shared" si="1563"/>
        <v>0</v>
      </c>
      <c r="GQ567" s="238">
        <f t="shared" si="1564"/>
        <v>0</v>
      </c>
      <c r="GR567" s="238">
        <f t="shared" si="1565"/>
        <v>0</v>
      </c>
      <c r="GS567" s="238">
        <f t="shared" si="1566"/>
        <v>0</v>
      </c>
      <c r="GT567" s="238">
        <f t="shared" si="1567"/>
        <v>0</v>
      </c>
      <c r="GU567" s="238">
        <f t="shared" si="1568"/>
        <v>0</v>
      </c>
      <c r="GV567" s="238">
        <f t="shared" si="1569"/>
        <v>0</v>
      </c>
      <c r="GW567" s="238">
        <f t="shared" si="1570"/>
        <v>0</v>
      </c>
      <c r="GX567" s="238">
        <f t="shared" si="1571"/>
        <v>0</v>
      </c>
      <c r="GY567" s="238">
        <f t="shared" si="1572"/>
        <v>0</v>
      </c>
      <c r="GZ567" s="238">
        <f t="shared" si="1573"/>
        <v>0</v>
      </c>
      <c r="HA567" s="238">
        <f t="shared" si="1574"/>
        <v>0</v>
      </c>
      <c r="HB567" s="238">
        <f t="shared" si="1575"/>
        <v>0</v>
      </c>
      <c r="HC567" s="238">
        <f t="shared" si="1576"/>
        <v>0</v>
      </c>
      <c r="HD567" s="238">
        <f t="shared" si="1577"/>
        <v>0</v>
      </c>
      <c r="HE567" s="238">
        <f t="shared" si="1578"/>
        <v>0</v>
      </c>
      <c r="HF567" s="238">
        <f t="shared" si="1579"/>
        <v>0</v>
      </c>
      <c r="HG567" s="238">
        <f t="shared" si="1580"/>
        <v>0</v>
      </c>
      <c r="HH567" s="238">
        <f t="shared" si="1581"/>
        <v>0</v>
      </c>
      <c r="HI567" s="238">
        <f t="shared" si="1582"/>
        <v>0</v>
      </c>
      <c r="HJ567" s="238">
        <f t="shared" si="1583"/>
        <v>0</v>
      </c>
      <c r="HK567" s="238">
        <f t="shared" si="1584"/>
        <v>0</v>
      </c>
      <c r="HL567" s="238">
        <f t="shared" si="1585"/>
        <v>0</v>
      </c>
      <c r="HM567" s="238">
        <f t="shared" si="1586"/>
        <v>0</v>
      </c>
      <c r="HN567" s="238">
        <f t="shared" si="1587"/>
        <v>0</v>
      </c>
      <c r="HO567" s="238">
        <f t="shared" si="1588"/>
        <v>0</v>
      </c>
      <c r="HP567" s="238">
        <f t="shared" si="1589"/>
        <v>0</v>
      </c>
      <c r="HQ567" s="238">
        <f t="shared" si="1590"/>
        <v>0</v>
      </c>
      <c r="HR567" s="238">
        <f t="shared" si="1591"/>
        <v>0</v>
      </c>
      <c r="HS567" s="238">
        <f t="shared" si="1592"/>
        <v>0</v>
      </c>
      <c r="HT567" s="238">
        <f t="shared" si="1593"/>
        <v>0</v>
      </c>
      <c r="HU567" s="238">
        <f t="shared" si="1594"/>
        <v>0</v>
      </c>
      <c r="HV567" s="238">
        <f t="shared" si="1595"/>
        <v>0</v>
      </c>
      <c r="HW567" s="238">
        <f t="shared" si="1596"/>
        <v>0</v>
      </c>
      <c r="HX567" s="238">
        <f t="shared" si="1597"/>
        <v>0</v>
      </c>
      <c r="HY567" s="238">
        <f t="shared" si="1598"/>
        <v>0</v>
      </c>
      <c r="HZ567" s="238">
        <f t="shared" si="1599"/>
        <v>0</v>
      </c>
      <c r="IA567" s="238">
        <f t="shared" si="1600"/>
        <v>0</v>
      </c>
      <c r="IB567" s="238">
        <f t="shared" si="1601"/>
        <v>0</v>
      </c>
      <c r="IC567" s="238">
        <f t="shared" si="1602"/>
        <v>0</v>
      </c>
      <c r="ID567" s="238">
        <f t="shared" si="1603"/>
        <v>0</v>
      </c>
      <c r="IE567" s="238">
        <f t="shared" si="1604"/>
        <v>0</v>
      </c>
      <c r="IF567" s="238">
        <f t="shared" si="1605"/>
        <v>0</v>
      </c>
      <c r="IG567" s="238">
        <f t="shared" si="1606"/>
        <v>0</v>
      </c>
      <c r="IH567" s="238">
        <f t="shared" si="1607"/>
        <v>0</v>
      </c>
      <c r="II567" s="238">
        <f t="shared" si="1608"/>
        <v>0</v>
      </c>
      <c r="IJ567" s="238">
        <f t="shared" si="1609"/>
        <v>0</v>
      </c>
      <c r="IK567" s="238">
        <f t="shared" si="1610"/>
        <v>0</v>
      </c>
      <c r="IL567" s="238">
        <f t="shared" si="1611"/>
        <v>0</v>
      </c>
      <c r="IM567" s="238">
        <f t="shared" si="1612"/>
        <v>0</v>
      </c>
      <c r="IN567" s="238">
        <f t="shared" si="1613"/>
        <v>0</v>
      </c>
      <c r="IO567" s="238">
        <f t="shared" si="1614"/>
        <v>0</v>
      </c>
      <c r="IP567" s="238">
        <f t="shared" si="1615"/>
        <v>0</v>
      </c>
      <c r="IQ567" s="238">
        <f t="shared" si="1616"/>
        <v>0</v>
      </c>
      <c r="IR567" s="238">
        <f t="shared" si="1617"/>
        <v>0</v>
      </c>
      <c r="IS567" s="238">
        <f t="shared" si="1618"/>
        <v>0</v>
      </c>
      <c r="IT567" s="238">
        <f t="shared" si="1619"/>
        <v>0</v>
      </c>
      <c r="IU567" s="238">
        <f t="shared" si="1620"/>
        <v>0</v>
      </c>
      <c r="IV567" s="238">
        <f t="shared" si="1621"/>
        <v>0</v>
      </c>
      <c r="IW567" s="238">
        <f t="shared" si="1622"/>
        <v>0</v>
      </c>
      <c r="IX567" s="238">
        <f t="shared" si="1623"/>
        <v>0</v>
      </c>
      <c r="IY567" s="238">
        <f t="shared" si="1624"/>
        <v>0</v>
      </c>
      <c r="IZ567" s="238">
        <f t="shared" si="1625"/>
        <v>0</v>
      </c>
      <c r="JA567" s="238">
        <f t="shared" si="1626"/>
        <v>0</v>
      </c>
      <c r="JB567" s="238">
        <f t="shared" si="1627"/>
        <v>0</v>
      </c>
    </row>
    <row r="568" spans="2:262">
      <c r="B568" s="248">
        <v>207</v>
      </c>
      <c r="C568" s="247">
        <f t="shared" si="1628"/>
        <v>4.0429687499999997E-3</v>
      </c>
      <c r="D568" s="244">
        <f t="shared" ca="1" si="1371"/>
        <v>12.53064292588587</v>
      </c>
      <c r="E568" s="243">
        <f ca="1">HE361</f>
        <v>0.53064292588586925</v>
      </c>
      <c r="F568" s="242">
        <v>207</v>
      </c>
      <c r="G568" s="238">
        <f t="shared" si="1372"/>
        <v>0</v>
      </c>
      <c r="H568" s="238">
        <f t="shared" si="1373"/>
        <v>0</v>
      </c>
      <c r="I568" s="238">
        <f t="shared" si="1374"/>
        <v>0</v>
      </c>
      <c r="J568" s="238">
        <f t="shared" si="1375"/>
        <v>0</v>
      </c>
      <c r="K568" s="238">
        <f t="shared" si="1376"/>
        <v>0</v>
      </c>
      <c r="L568" s="238">
        <f t="shared" si="1377"/>
        <v>0</v>
      </c>
      <c r="M568" s="238">
        <f t="shared" si="1378"/>
        <v>0</v>
      </c>
      <c r="N568" s="238">
        <f t="shared" si="1379"/>
        <v>0</v>
      </c>
      <c r="O568" s="238">
        <f t="shared" si="1380"/>
        <v>0</v>
      </c>
      <c r="P568" s="238">
        <f t="shared" si="1381"/>
        <v>0</v>
      </c>
      <c r="Q568" s="238">
        <f t="shared" si="1382"/>
        <v>0</v>
      </c>
      <c r="R568" s="238">
        <f t="shared" si="1383"/>
        <v>0</v>
      </c>
      <c r="S568" s="238">
        <f t="shared" si="1384"/>
        <v>0</v>
      </c>
      <c r="T568" s="238">
        <f t="shared" si="1385"/>
        <v>0</v>
      </c>
      <c r="U568" s="239">
        <f t="shared" si="1386"/>
        <v>0</v>
      </c>
      <c r="V568" s="238">
        <f t="shared" si="1387"/>
        <v>0</v>
      </c>
      <c r="W568" s="238">
        <f t="shared" si="1388"/>
        <v>0</v>
      </c>
      <c r="X568" s="238">
        <f t="shared" si="1389"/>
        <v>0</v>
      </c>
      <c r="Y568" s="238">
        <f t="shared" si="1390"/>
        <v>0</v>
      </c>
      <c r="Z568" s="238">
        <f t="shared" si="1391"/>
        <v>0</v>
      </c>
      <c r="AA568" s="238">
        <f t="shared" si="1392"/>
        <v>0</v>
      </c>
      <c r="AB568" s="238">
        <f t="shared" si="1393"/>
        <v>0</v>
      </c>
      <c r="AC568" s="238">
        <f t="shared" si="1394"/>
        <v>0</v>
      </c>
      <c r="AD568" s="238">
        <f t="shared" si="1395"/>
        <v>0</v>
      </c>
      <c r="AE568" s="238">
        <f t="shared" si="1396"/>
        <v>0</v>
      </c>
      <c r="AF568" s="238">
        <f t="shared" si="1397"/>
        <v>0</v>
      </c>
      <c r="AG568" s="238">
        <f t="shared" si="1398"/>
        <v>0</v>
      </c>
      <c r="AH568" s="238">
        <f t="shared" si="1399"/>
        <v>0</v>
      </c>
      <c r="AI568" s="238">
        <f t="shared" si="1400"/>
        <v>0</v>
      </c>
      <c r="AJ568" s="238">
        <f t="shared" si="1401"/>
        <v>0</v>
      </c>
      <c r="AK568" s="238">
        <f t="shared" si="1402"/>
        <v>0</v>
      </c>
      <c r="AL568" s="238">
        <f t="shared" si="1403"/>
        <v>0</v>
      </c>
      <c r="AM568" s="238">
        <f t="shared" si="1404"/>
        <v>0</v>
      </c>
      <c r="AN568" s="238">
        <f t="shared" si="1405"/>
        <v>0</v>
      </c>
      <c r="AO568" s="238">
        <f t="shared" si="1406"/>
        <v>0</v>
      </c>
      <c r="AP568" s="238">
        <f t="shared" si="1407"/>
        <v>0</v>
      </c>
      <c r="AQ568" s="238">
        <f t="shared" si="1408"/>
        <v>0</v>
      </c>
      <c r="AR568" s="238">
        <f t="shared" si="1409"/>
        <v>0</v>
      </c>
      <c r="AS568" s="238">
        <f t="shared" si="1410"/>
        <v>0</v>
      </c>
      <c r="AT568" s="238">
        <f t="shared" si="1411"/>
        <v>0</v>
      </c>
      <c r="AU568" s="238">
        <f t="shared" si="1412"/>
        <v>0</v>
      </c>
      <c r="AV568" s="238">
        <f t="shared" si="1413"/>
        <v>0</v>
      </c>
      <c r="AW568" s="238">
        <f t="shared" si="1414"/>
        <v>0</v>
      </c>
      <c r="AX568" s="238">
        <f t="shared" si="1415"/>
        <v>0</v>
      </c>
      <c r="AY568" s="238">
        <f t="shared" si="1416"/>
        <v>0</v>
      </c>
      <c r="AZ568" s="238">
        <f t="shared" si="1417"/>
        <v>0</v>
      </c>
      <c r="BA568" s="238">
        <f t="shared" si="1418"/>
        <v>0</v>
      </c>
      <c r="BB568" s="238">
        <f t="shared" si="1419"/>
        <v>0</v>
      </c>
      <c r="BC568" s="238">
        <f t="shared" si="1420"/>
        <v>0</v>
      </c>
      <c r="BD568" s="238">
        <f t="shared" si="1421"/>
        <v>0</v>
      </c>
      <c r="BE568" s="238">
        <f t="shared" si="1422"/>
        <v>0</v>
      </c>
      <c r="BF568" s="238">
        <f t="shared" si="1423"/>
        <v>0</v>
      </c>
      <c r="BG568" s="238">
        <f t="shared" si="1424"/>
        <v>0</v>
      </c>
      <c r="BH568" s="238">
        <f t="shared" si="1425"/>
        <v>0</v>
      </c>
      <c r="BI568" s="238">
        <f t="shared" si="1426"/>
        <v>0</v>
      </c>
      <c r="BJ568" s="238">
        <f t="shared" si="1427"/>
        <v>0</v>
      </c>
      <c r="BK568" s="238">
        <f t="shared" si="1428"/>
        <v>0</v>
      </c>
      <c r="BL568" s="238">
        <f t="shared" si="1429"/>
        <v>0</v>
      </c>
      <c r="BM568" s="238">
        <f t="shared" si="1430"/>
        <v>0</v>
      </c>
      <c r="BN568" s="238">
        <f t="shared" si="1431"/>
        <v>0</v>
      </c>
      <c r="BO568" s="238">
        <f t="shared" si="1432"/>
        <v>0</v>
      </c>
      <c r="BP568" s="238">
        <f t="shared" si="1433"/>
        <v>0</v>
      </c>
      <c r="BQ568" s="238">
        <f t="shared" si="1434"/>
        <v>0</v>
      </c>
      <c r="BR568" s="238">
        <f t="shared" si="1435"/>
        <v>0</v>
      </c>
      <c r="BS568" s="238">
        <f t="shared" si="1436"/>
        <v>0</v>
      </c>
      <c r="BT568" s="238">
        <f t="shared" si="1437"/>
        <v>0</v>
      </c>
      <c r="BU568" s="238">
        <f t="shared" si="1438"/>
        <v>0</v>
      </c>
      <c r="BV568" s="238">
        <f t="shared" si="1439"/>
        <v>0</v>
      </c>
      <c r="BW568" s="238">
        <f t="shared" si="1440"/>
        <v>0</v>
      </c>
      <c r="BX568" s="238">
        <f t="shared" si="1441"/>
        <v>0</v>
      </c>
      <c r="BY568" s="238">
        <f t="shared" si="1442"/>
        <v>0</v>
      </c>
      <c r="BZ568" s="238">
        <f t="shared" si="1443"/>
        <v>0</v>
      </c>
      <c r="CA568" s="238">
        <f t="shared" si="1444"/>
        <v>0</v>
      </c>
      <c r="CB568" s="238">
        <f t="shared" si="1445"/>
        <v>0</v>
      </c>
      <c r="CC568" s="238">
        <f t="shared" si="1446"/>
        <v>0</v>
      </c>
      <c r="CD568" s="238">
        <f t="shared" si="1447"/>
        <v>0</v>
      </c>
      <c r="CE568" s="238">
        <f t="shared" si="1448"/>
        <v>0</v>
      </c>
      <c r="CF568" s="238">
        <f t="shared" si="1449"/>
        <v>0</v>
      </c>
      <c r="CG568" s="238">
        <f t="shared" si="1450"/>
        <v>0</v>
      </c>
      <c r="CH568" s="238">
        <f t="shared" si="1451"/>
        <v>0</v>
      </c>
      <c r="CI568" s="238">
        <f t="shared" si="1452"/>
        <v>0</v>
      </c>
      <c r="CJ568" s="238">
        <f t="shared" si="1453"/>
        <v>0</v>
      </c>
      <c r="CK568" s="238">
        <f t="shared" si="1454"/>
        <v>0</v>
      </c>
      <c r="CL568" s="238">
        <f t="shared" si="1455"/>
        <v>0</v>
      </c>
      <c r="CM568" s="238">
        <f t="shared" si="1456"/>
        <v>0</v>
      </c>
      <c r="CN568" s="238">
        <f t="shared" si="1457"/>
        <v>0</v>
      </c>
      <c r="CO568" s="238">
        <f t="shared" si="1458"/>
        <v>0</v>
      </c>
      <c r="CP568" s="238">
        <f t="shared" si="1459"/>
        <v>0</v>
      </c>
      <c r="CQ568" s="238">
        <f t="shared" si="1460"/>
        <v>0</v>
      </c>
      <c r="CR568" s="238">
        <f t="shared" si="1461"/>
        <v>0</v>
      </c>
      <c r="CS568" s="238">
        <f t="shared" si="1462"/>
        <v>0</v>
      </c>
      <c r="CT568" s="238">
        <f t="shared" si="1463"/>
        <v>0</v>
      </c>
      <c r="CU568" s="238">
        <f t="shared" si="1464"/>
        <v>0</v>
      </c>
      <c r="CV568" s="238">
        <f t="shared" si="1465"/>
        <v>0</v>
      </c>
      <c r="CW568" s="238">
        <f t="shared" si="1466"/>
        <v>0</v>
      </c>
      <c r="CX568" s="238">
        <f t="shared" si="1467"/>
        <v>0</v>
      </c>
      <c r="CY568" s="238">
        <f t="shared" si="1468"/>
        <v>0</v>
      </c>
      <c r="CZ568" s="238">
        <f t="shared" si="1469"/>
        <v>0</v>
      </c>
      <c r="DA568" s="238">
        <f t="shared" si="1470"/>
        <v>0</v>
      </c>
      <c r="DB568" s="238">
        <f t="shared" si="1471"/>
        <v>0</v>
      </c>
      <c r="DC568" s="238">
        <f t="shared" si="1472"/>
        <v>0</v>
      </c>
      <c r="DD568" s="238">
        <f t="shared" si="1473"/>
        <v>0</v>
      </c>
      <c r="DE568" s="238">
        <f t="shared" si="1474"/>
        <v>0</v>
      </c>
      <c r="DF568" s="238">
        <f t="shared" si="1475"/>
        <v>0</v>
      </c>
      <c r="DG568" s="238">
        <f t="shared" si="1476"/>
        <v>0</v>
      </c>
      <c r="DH568" s="238">
        <f t="shared" si="1477"/>
        <v>0</v>
      </c>
      <c r="DI568" s="238">
        <f t="shared" si="1478"/>
        <v>0</v>
      </c>
      <c r="DJ568" s="238">
        <f t="shared" si="1479"/>
        <v>0</v>
      </c>
      <c r="DK568" s="238">
        <f t="shared" si="1480"/>
        <v>0</v>
      </c>
      <c r="DL568" s="238">
        <f t="shared" si="1481"/>
        <v>0</v>
      </c>
      <c r="DM568" s="238">
        <f t="shared" si="1482"/>
        <v>0</v>
      </c>
      <c r="DN568" s="238">
        <f t="shared" si="1483"/>
        <v>0</v>
      </c>
      <c r="DO568" s="238">
        <f t="shared" si="1484"/>
        <v>0</v>
      </c>
      <c r="DP568" s="238">
        <f t="shared" si="1485"/>
        <v>0</v>
      </c>
      <c r="DQ568" s="238">
        <f t="shared" si="1486"/>
        <v>0</v>
      </c>
      <c r="DR568" s="238">
        <f t="shared" si="1487"/>
        <v>0</v>
      </c>
      <c r="DS568" s="238">
        <f t="shared" si="1488"/>
        <v>0</v>
      </c>
      <c r="DT568" s="238">
        <f t="shared" si="1489"/>
        <v>0</v>
      </c>
      <c r="DU568" s="238">
        <f t="shared" si="1490"/>
        <v>0</v>
      </c>
      <c r="DV568" s="238">
        <f t="shared" si="1491"/>
        <v>0</v>
      </c>
      <c r="DW568" s="238">
        <f t="shared" si="1492"/>
        <v>0</v>
      </c>
      <c r="DX568" s="238">
        <f t="shared" si="1493"/>
        <v>0</v>
      </c>
      <c r="DY568" s="238">
        <f t="shared" si="1494"/>
        <v>0</v>
      </c>
      <c r="DZ568" s="238">
        <f t="shared" si="1495"/>
        <v>0</v>
      </c>
      <c r="EA568" s="238">
        <f t="shared" si="1496"/>
        <v>0</v>
      </c>
      <c r="EB568" s="238">
        <f t="shared" si="1497"/>
        <v>0</v>
      </c>
      <c r="EC568" s="238">
        <f t="shared" si="1498"/>
        <v>0</v>
      </c>
      <c r="ED568" s="238">
        <f t="shared" si="1499"/>
        <v>0</v>
      </c>
      <c r="EE568" s="238">
        <f t="shared" si="1500"/>
        <v>0</v>
      </c>
      <c r="EF568" s="238">
        <f t="shared" si="1501"/>
        <v>0</v>
      </c>
      <c r="EG568" s="238">
        <f t="shared" si="1502"/>
        <v>0</v>
      </c>
      <c r="EH568" s="238">
        <f t="shared" si="1503"/>
        <v>0</v>
      </c>
      <c r="EI568" s="238">
        <f t="shared" si="1504"/>
        <v>0</v>
      </c>
      <c r="EJ568" s="238">
        <f t="shared" si="1505"/>
        <v>0</v>
      </c>
      <c r="EK568" s="238">
        <f t="shared" si="1506"/>
        <v>0</v>
      </c>
      <c r="EL568" s="238">
        <f t="shared" si="1507"/>
        <v>0</v>
      </c>
      <c r="EM568" s="238">
        <f t="shared" si="1508"/>
        <v>0</v>
      </c>
      <c r="EN568" s="238">
        <f t="shared" si="1509"/>
        <v>0</v>
      </c>
      <c r="EO568" s="238">
        <f t="shared" si="1510"/>
        <v>0</v>
      </c>
      <c r="EP568" s="238">
        <f t="shared" si="1511"/>
        <v>0</v>
      </c>
      <c r="EQ568" s="238">
        <f t="shared" si="1512"/>
        <v>0</v>
      </c>
      <c r="ER568" s="238">
        <f t="shared" si="1513"/>
        <v>0</v>
      </c>
      <c r="ES568" s="238">
        <f t="shared" si="1514"/>
        <v>0</v>
      </c>
      <c r="ET568" s="238">
        <f t="shared" si="1515"/>
        <v>0</v>
      </c>
      <c r="EU568" s="238">
        <f t="shared" si="1516"/>
        <v>0</v>
      </c>
      <c r="EV568" s="238">
        <f t="shared" si="1517"/>
        <v>0</v>
      </c>
      <c r="EW568" s="238">
        <f t="shared" si="1518"/>
        <v>0</v>
      </c>
      <c r="EX568" s="238">
        <f t="shared" si="1519"/>
        <v>0</v>
      </c>
      <c r="EY568" s="238">
        <f t="shared" si="1520"/>
        <v>0</v>
      </c>
      <c r="EZ568" s="238">
        <f t="shared" si="1521"/>
        <v>0</v>
      </c>
      <c r="FA568" s="238">
        <f t="shared" si="1522"/>
        <v>0</v>
      </c>
      <c r="FB568" s="238">
        <f t="shared" si="1523"/>
        <v>0</v>
      </c>
      <c r="FC568" s="238">
        <f t="shared" si="1524"/>
        <v>0</v>
      </c>
      <c r="FD568" s="238">
        <f t="shared" si="1525"/>
        <v>0</v>
      </c>
      <c r="FE568" s="238">
        <f t="shared" si="1526"/>
        <v>0</v>
      </c>
      <c r="FF568" s="238">
        <f t="shared" si="1527"/>
        <v>0</v>
      </c>
      <c r="FG568" s="238">
        <f t="shared" si="1528"/>
        <v>0</v>
      </c>
      <c r="FH568" s="238">
        <f t="shared" si="1529"/>
        <v>0</v>
      </c>
      <c r="FI568" s="238">
        <f t="shared" si="1530"/>
        <v>0</v>
      </c>
      <c r="FJ568" s="238">
        <f t="shared" si="1531"/>
        <v>0</v>
      </c>
      <c r="FK568" s="238">
        <f t="shared" si="1532"/>
        <v>0</v>
      </c>
      <c r="FL568" s="238">
        <f t="shared" si="1533"/>
        <v>0</v>
      </c>
      <c r="FM568" s="238">
        <f t="shared" si="1534"/>
        <v>0</v>
      </c>
      <c r="FN568" s="238">
        <f t="shared" si="1535"/>
        <v>0</v>
      </c>
      <c r="FO568" s="238">
        <f t="shared" si="1536"/>
        <v>0</v>
      </c>
      <c r="FP568" s="238">
        <f t="shared" si="1537"/>
        <v>0</v>
      </c>
      <c r="FQ568" s="238">
        <f t="shared" si="1538"/>
        <v>0</v>
      </c>
      <c r="FR568" s="238">
        <f t="shared" si="1539"/>
        <v>0</v>
      </c>
      <c r="FS568" s="238">
        <f t="shared" si="1540"/>
        <v>0</v>
      </c>
      <c r="FT568" s="238">
        <f t="shared" si="1541"/>
        <v>0</v>
      </c>
      <c r="FU568" s="238">
        <f t="shared" si="1542"/>
        <v>0</v>
      </c>
      <c r="FV568" s="238">
        <f t="shared" si="1543"/>
        <v>0</v>
      </c>
      <c r="FW568" s="238">
        <f t="shared" si="1544"/>
        <v>0</v>
      </c>
      <c r="FX568" s="238">
        <f t="shared" si="1545"/>
        <v>0</v>
      </c>
      <c r="FY568" s="238">
        <f t="shared" si="1546"/>
        <v>0</v>
      </c>
      <c r="FZ568" s="238">
        <f t="shared" si="1547"/>
        <v>0</v>
      </c>
      <c r="GA568" s="238">
        <f t="shared" si="1548"/>
        <v>0</v>
      </c>
      <c r="GB568" s="238">
        <f t="shared" si="1549"/>
        <v>0</v>
      </c>
      <c r="GC568" s="238">
        <f t="shared" si="1550"/>
        <v>0</v>
      </c>
      <c r="GD568" s="238">
        <f t="shared" si="1551"/>
        <v>0</v>
      </c>
      <c r="GE568" s="238">
        <f t="shared" si="1552"/>
        <v>0</v>
      </c>
      <c r="GF568" s="238">
        <f t="shared" si="1553"/>
        <v>0</v>
      </c>
      <c r="GG568" s="238">
        <f t="shared" si="1554"/>
        <v>0</v>
      </c>
      <c r="GH568" s="238">
        <f t="shared" si="1555"/>
        <v>0</v>
      </c>
      <c r="GI568" s="238">
        <f t="shared" si="1556"/>
        <v>0</v>
      </c>
      <c r="GJ568" s="238">
        <f t="shared" si="1557"/>
        <v>0</v>
      </c>
      <c r="GK568" s="238">
        <f t="shared" si="1558"/>
        <v>0</v>
      </c>
      <c r="GL568" s="238">
        <f t="shared" si="1559"/>
        <v>0</v>
      </c>
      <c r="GM568" s="238">
        <f t="shared" si="1560"/>
        <v>0</v>
      </c>
      <c r="GN568" s="238">
        <f t="shared" si="1561"/>
        <v>0</v>
      </c>
      <c r="GO568" s="238">
        <f t="shared" si="1562"/>
        <v>0</v>
      </c>
      <c r="GP568" s="238">
        <f t="shared" si="1563"/>
        <v>0</v>
      </c>
      <c r="GQ568" s="238">
        <f t="shared" si="1564"/>
        <v>0</v>
      </c>
      <c r="GR568" s="238">
        <f t="shared" si="1565"/>
        <v>0</v>
      </c>
      <c r="GS568" s="238">
        <f t="shared" si="1566"/>
        <v>0</v>
      </c>
      <c r="GT568" s="238">
        <f t="shared" si="1567"/>
        <v>0</v>
      </c>
      <c r="GU568" s="238">
        <f t="shared" si="1568"/>
        <v>0</v>
      </c>
      <c r="GV568" s="238">
        <f t="shared" si="1569"/>
        <v>0</v>
      </c>
      <c r="GW568" s="238">
        <f t="shared" si="1570"/>
        <v>0</v>
      </c>
      <c r="GX568" s="238">
        <f t="shared" si="1571"/>
        <v>0</v>
      </c>
      <c r="GY568" s="238">
        <f t="shared" si="1572"/>
        <v>0</v>
      </c>
      <c r="GZ568" s="238">
        <f t="shared" si="1573"/>
        <v>0</v>
      </c>
      <c r="HA568" s="238">
        <f t="shared" si="1574"/>
        <v>0</v>
      </c>
      <c r="HB568" s="238">
        <f t="shared" si="1575"/>
        <v>0</v>
      </c>
      <c r="HC568" s="238">
        <f t="shared" si="1576"/>
        <v>0</v>
      </c>
      <c r="HD568" s="238">
        <f t="shared" si="1577"/>
        <v>0</v>
      </c>
      <c r="HE568" s="238">
        <f t="shared" si="1578"/>
        <v>0</v>
      </c>
      <c r="HF568" s="238">
        <f t="shared" si="1579"/>
        <v>0</v>
      </c>
      <c r="HG568" s="238">
        <f t="shared" si="1580"/>
        <v>0</v>
      </c>
      <c r="HH568" s="238">
        <f t="shared" si="1581"/>
        <v>0</v>
      </c>
      <c r="HI568" s="238">
        <f t="shared" si="1582"/>
        <v>0</v>
      </c>
      <c r="HJ568" s="238">
        <f t="shared" si="1583"/>
        <v>0</v>
      </c>
      <c r="HK568" s="238">
        <f t="shared" si="1584"/>
        <v>0</v>
      </c>
      <c r="HL568" s="238">
        <f t="shared" si="1585"/>
        <v>0</v>
      </c>
      <c r="HM568" s="238">
        <f t="shared" si="1586"/>
        <v>0</v>
      </c>
      <c r="HN568" s="238">
        <f t="shared" si="1587"/>
        <v>0</v>
      </c>
      <c r="HO568" s="238">
        <f t="shared" si="1588"/>
        <v>0</v>
      </c>
      <c r="HP568" s="238">
        <f t="shared" si="1589"/>
        <v>0</v>
      </c>
      <c r="HQ568" s="238">
        <f t="shared" si="1590"/>
        <v>0</v>
      </c>
      <c r="HR568" s="238">
        <f t="shared" si="1591"/>
        <v>0</v>
      </c>
      <c r="HS568" s="238">
        <f t="shared" si="1592"/>
        <v>0</v>
      </c>
      <c r="HT568" s="238">
        <f t="shared" si="1593"/>
        <v>0</v>
      </c>
      <c r="HU568" s="238">
        <f t="shared" si="1594"/>
        <v>0</v>
      </c>
      <c r="HV568" s="238">
        <f t="shared" si="1595"/>
        <v>0</v>
      </c>
      <c r="HW568" s="238">
        <f t="shared" si="1596"/>
        <v>0</v>
      </c>
      <c r="HX568" s="238">
        <f t="shared" si="1597"/>
        <v>0</v>
      </c>
      <c r="HY568" s="238">
        <f t="shared" si="1598"/>
        <v>0</v>
      </c>
      <c r="HZ568" s="238">
        <f t="shared" si="1599"/>
        <v>0</v>
      </c>
      <c r="IA568" s="238">
        <f t="shared" si="1600"/>
        <v>0</v>
      </c>
      <c r="IB568" s="238">
        <f t="shared" si="1601"/>
        <v>0</v>
      </c>
      <c r="IC568" s="238">
        <f t="shared" si="1602"/>
        <v>0</v>
      </c>
      <c r="ID568" s="238">
        <f t="shared" si="1603"/>
        <v>0</v>
      </c>
      <c r="IE568" s="238">
        <f t="shared" si="1604"/>
        <v>0</v>
      </c>
      <c r="IF568" s="238">
        <f t="shared" si="1605"/>
        <v>0</v>
      </c>
      <c r="IG568" s="238">
        <f t="shared" si="1606"/>
        <v>0</v>
      </c>
      <c r="IH568" s="238">
        <f t="shared" si="1607"/>
        <v>0</v>
      </c>
      <c r="II568" s="238">
        <f t="shared" si="1608"/>
        <v>0</v>
      </c>
      <c r="IJ568" s="238">
        <f t="shared" si="1609"/>
        <v>0</v>
      </c>
      <c r="IK568" s="238">
        <f t="shared" si="1610"/>
        <v>0</v>
      </c>
      <c r="IL568" s="238">
        <f t="shared" si="1611"/>
        <v>0</v>
      </c>
      <c r="IM568" s="238">
        <f t="shared" si="1612"/>
        <v>0</v>
      </c>
      <c r="IN568" s="238">
        <f t="shared" si="1613"/>
        <v>0</v>
      </c>
      <c r="IO568" s="238">
        <f t="shared" si="1614"/>
        <v>0</v>
      </c>
      <c r="IP568" s="238">
        <f t="shared" si="1615"/>
        <v>0</v>
      </c>
      <c r="IQ568" s="238">
        <f t="shared" si="1616"/>
        <v>0</v>
      </c>
      <c r="IR568" s="238">
        <f t="shared" si="1617"/>
        <v>0</v>
      </c>
      <c r="IS568" s="238">
        <f t="shared" si="1618"/>
        <v>0</v>
      </c>
      <c r="IT568" s="238">
        <f t="shared" si="1619"/>
        <v>0</v>
      </c>
      <c r="IU568" s="238">
        <f t="shared" si="1620"/>
        <v>0</v>
      </c>
      <c r="IV568" s="238">
        <f t="shared" si="1621"/>
        <v>0</v>
      </c>
      <c r="IW568" s="238">
        <f t="shared" si="1622"/>
        <v>0</v>
      </c>
      <c r="IX568" s="238">
        <f t="shared" si="1623"/>
        <v>0</v>
      </c>
      <c r="IY568" s="238">
        <f t="shared" si="1624"/>
        <v>0</v>
      </c>
      <c r="IZ568" s="238">
        <f t="shared" si="1625"/>
        <v>0</v>
      </c>
      <c r="JA568" s="238">
        <f t="shared" si="1626"/>
        <v>0</v>
      </c>
      <c r="JB568" s="238">
        <f t="shared" si="1627"/>
        <v>0</v>
      </c>
    </row>
    <row r="569" spans="2:262">
      <c r="B569" s="248">
        <v>208</v>
      </c>
      <c r="C569" s="247">
        <f t="shared" si="1628"/>
        <v>4.0624999999999993E-3</v>
      </c>
      <c r="D569" s="244">
        <f t="shared" ca="1" si="1371"/>
        <v>12.541823523929818</v>
      </c>
      <c r="E569" s="243">
        <f ca="1">HF361</f>
        <v>0.54182352392981747</v>
      </c>
      <c r="F569" s="242">
        <v>208</v>
      </c>
      <c r="G569" s="238">
        <f t="shared" si="1372"/>
        <v>0</v>
      </c>
      <c r="H569" s="238">
        <f t="shared" si="1373"/>
        <v>0</v>
      </c>
      <c r="I569" s="238">
        <f t="shared" si="1374"/>
        <v>0</v>
      </c>
      <c r="J569" s="238">
        <f t="shared" si="1375"/>
        <v>0</v>
      </c>
      <c r="K569" s="238">
        <f t="shared" si="1376"/>
        <v>0</v>
      </c>
      <c r="L569" s="238">
        <f t="shared" si="1377"/>
        <v>0</v>
      </c>
      <c r="M569" s="238">
        <f t="shared" si="1378"/>
        <v>0</v>
      </c>
      <c r="N569" s="238">
        <f t="shared" si="1379"/>
        <v>0</v>
      </c>
      <c r="O569" s="238">
        <f t="shared" si="1380"/>
        <v>0</v>
      </c>
      <c r="P569" s="238">
        <f t="shared" si="1381"/>
        <v>0</v>
      </c>
      <c r="Q569" s="238">
        <f t="shared" si="1382"/>
        <v>0</v>
      </c>
      <c r="R569" s="238">
        <f t="shared" si="1383"/>
        <v>0</v>
      </c>
      <c r="S569" s="238">
        <f t="shared" si="1384"/>
        <v>0</v>
      </c>
      <c r="T569" s="238">
        <f t="shared" si="1385"/>
        <v>0</v>
      </c>
      <c r="U569" s="239">
        <f t="shared" si="1386"/>
        <v>0</v>
      </c>
      <c r="V569" s="238">
        <f t="shared" si="1387"/>
        <v>0</v>
      </c>
      <c r="W569" s="238">
        <f t="shared" si="1388"/>
        <v>0</v>
      </c>
      <c r="X569" s="238">
        <f t="shared" si="1389"/>
        <v>0</v>
      </c>
      <c r="Y569" s="238">
        <f t="shared" si="1390"/>
        <v>0</v>
      </c>
      <c r="Z569" s="238">
        <f t="shared" si="1391"/>
        <v>0</v>
      </c>
      <c r="AA569" s="238">
        <f t="shared" si="1392"/>
        <v>0</v>
      </c>
      <c r="AB569" s="238">
        <f t="shared" si="1393"/>
        <v>0</v>
      </c>
      <c r="AC569" s="238">
        <f t="shared" si="1394"/>
        <v>0</v>
      </c>
      <c r="AD569" s="238">
        <f t="shared" si="1395"/>
        <v>0</v>
      </c>
      <c r="AE569" s="238">
        <f t="shared" si="1396"/>
        <v>0</v>
      </c>
      <c r="AF569" s="238">
        <f t="shared" si="1397"/>
        <v>0</v>
      </c>
      <c r="AG569" s="238">
        <f t="shared" si="1398"/>
        <v>0</v>
      </c>
      <c r="AH569" s="238">
        <f t="shared" si="1399"/>
        <v>0</v>
      </c>
      <c r="AI569" s="238">
        <f t="shared" si="1400"/>
        <v>0</v>
      </c>
      <c r="AJ569" s="238">
        <f t="shared" si="1401"/>
        <v>0</v>
      </c>
      <c r="AK569" s="238">
        <f t="shared" si="1402"/>
        <v>0</v>
      </c>
      <c r="AL569" s="238">
        <f t="shared" si="1403"/>
        <v>0</v>
      </c>
      <c r="AM569" s="238">
        <f t="shared" si="1404"/>
        <v>0</v>
      </c>
      <c r="AN569" s="238">
        <f t="shared" si="1405"/>
        <v>0</v>
      </c>
      <c r="AO569" s="238">
        <f t="shared" si="1406"/>
        <v>0</v>
      </c>
      <c r="AP569" s="238">
        <f t="shared" si="1407"/>
        <v>0</v>
      </c>
      <c r="AQ569" s="238">
        <f t="shared" si="1408"/>
        <v>0</v>
      </c>
      <c r="AR569" s="238">
        <f t="shared" si="1409"/>
        <v>0</v>
      </c>
      <c r="AS569" s="238">
        <f t="shared" si="1410"/>
        <v>0</v>
      </c>
      <c r="AT569" s="238">
        <f t="shared" si="1411"/>
        <v>0</v>
      </c>
      <c r="AU569" s="238">
        <f t="shared" si="1412"/>
        <v>0</v>
      </c>
      <c r="AV569" s="238">
        <f t="shared" si="1413"/>
        <v>0</v>
      </c>
      <c r="AW569" s="238">
        <f t="shared" si="1414"/>
        <v>0</v>
      </c>
      <c r="AX569" s="238">
        <f t="shared" si="1415"/>
        <v>0</v>
      </c>
      <c r="AY569" s="238">
        <f t="shared" si="1416"/>
        <v>0</v>
      </c>
      <c r="AZ569" s="238">
        <f t="shared" si="1417"/>
        <v>0</v>
      </c>
      <c r="BA569" s="238">
        <f t="shared" si="1418"/>
        <v>0</v>
      </c>
      <c r="BB569" s="238">
        <f t="shared" si="1419"/>
        <v>0</v>
      </c>
      <c r="BC569" s="238">
        <f t="shared" si="1420"/>
        <v>0</v>
      </c>
      <c r="BD569" s="238">
        <f t="shared" si="1421"/>
        <v>0</v>
      </c>
      <c r="BE569" s="238">
        <f t="shared" si="1422"/>
        <v>0</v>
      </c>
      <c r="BF569" s="238">
        <f t="shared" si="1423"/>
        <v>0</v>
      </c>
      <c r="BG569" s="238">
        <f t="shared" si="1424"/>
        <v>0</v>
      </c>
      <c r="BH569" s="238">
        <f t="shared" si="1425"/>
        <v>0</v>
      </c>
      <c r="BI569" s="238">
        <f t="shared" si="1426"/>
        <v>0</v>
      </c>
      <c r="BJ569" s="238">
        <f t="shared" si="1427"/>
        <v>0</v>
      </c>
      <c r="BK569" s="238">
        <f t="shared" si="1428"/>
        <v>0</v>
      </c>
      <c r="BL569" s="238">
        <f t="shared" si="1429"/>
        <v>0</v>
      </c>
      <c r="BM569" s="238">
        <f t="shared" si="1430"/>
        <v>0</v>
      </c>
      <c r="BN569" s="238">
        <f t="shared" si="1431"/>
        <v>0</v>
      </c>
      <c r="BO569" s="238">
        <f t="shared" si="1432"/>
        <v>0</v>
      </c>
      <c r="BP569" s="238">
        <f t="shared" si="1433"/>
        <v>0</v>
      </c>
      <c r="BQ569" s="238">
        <f t="shared" si="1434"/>
        <v>0</v>
      </c>
      <c r="BR569" s="238">
        <f t="shared" si="1435"/>
        <v>0</v>
      </c>
      <c r="BS569" s="238">
        <f t="shared" si="1436"/>
        <v>0</v>
      </c>
      <c r="BT569" s="238">
        <f t="shared" si="1437"/>
        <v>0</v>
      </c>
      <c r="BU569" s="238">
        <f t="shared" si="1438"/>
        <v>0</v>
      </c>
      <c r="BV569" s="238">
        <f t="shared" si="1439"/>
        <v>0</v>
      </c>
      <c r="BW569" s="238">
        <f t="shared" si="1440"/>
        <v>0</v>
      </c>
      <c r="BX569" s="238">
        <f t="shared" si="1441"/>
        <v>0</v>
      </c>
      <c r="BY569" s="238">
        <f t="shared" si="1442"/>
        <v>0</v>
      </c>
      <c r="BZ569" s="238">
        <f t="shared" si="1443"/>
        <v>0</v>
      </c>
      <c r="CA569" s="238">
        <f t="shared" si="1444"/>
        <v>0</v>
      </c>
      <c r="CB569" s="238">
        <f t="shared" si="1445"/>
        <v>0</v>
      </c>
      <c r="CC569" s="238">
        <f t="shared" si="1446"/>
        <v>0</v>
      </c>
      <c r="CD569" s="238">
        <f t="shared" si="1447"/>
        <v>0</v>
      </c>
      <c r="CE569" s="238">
        <f t="shared" si="1448"/>
        <v>0</v>
      </c>
      <c r="CF569" s="238">
        <f t="shared" si="1449"/>
        <v>0</v>
      </c>
      <c r="CG569" s="238">
        <f t="shared" si="1450"/>
        <v>0</v>
      </c>
      <c r="CH569" s="238">
        <f t="shared" si="1451"/>
        <v>0</v>
      </c>
      <c r="CI569" s="238">
        <f t="shared" si="1452"/>
        <v>0</v>
      </c>
      <c r="CJ569" s="238">
        <f t="shared" si="1453"/>
        <v>0</v>
      </c>
      <c r="CK569" s="238">
        <f t="shared" si="1454"/>
        <v>0</v>
      </c>
      <c r="CL569" s="238">
        <f t="shared" si="1455"/>
        <v>0</v>
      </c>
      <c r="CM569" s="238">
        <f t="shared" si="1456"/>
        <v>0</v>
      </c>
      <c r="CN569" s="238">
        <f t="shared" si="1457"/>
        <v>0</v>
      </c>
      <c r="CO569" s="238">
        <f t="shared" si="1458"/>
        <v>0</v>
      </c>
      <c r="CP569" s="238">
        <f t="shared" si="1459"/>
        <v>0</v>
      </c>
      <c r="CQ569" s="238">
        <f t="shared" si="1460"/>
        <v>0</v>
      </c>
      <c r="CR569" s="238">
        <f t="shared" si="1461"/>
        <v>0</v>
      </c>
      <c r="CS569" s="238">
        <f t="shared" si="1462"/>
        <v>0</v>
      </c>
      <c r="CT569" s="238">
        <f t="shared" si="1463"/>
        <v>0</v>
      </c>
      <c r="CU569" s="238">
        <f t="shared" si="1464"/>
        <v>0</v>
      </c>
      <c r="CV569" s="238">
        <f t="shared" si="1465"/>
        <v>0</v>
      </c>
      <c r="CW569" s="238">
        <f t="shared" si="1466"/>
        <v>0</v>
      </c>
      <c r="CX569" s="238">
        <f t="shared" si="1467"/>
        <v>0</v>
      </c>
      <c r="CY569" s="238">
        <f t="shared" si="1468"/>
        <v>0</v>
      </c>
      <c r="CZ569" s="238">
        <f t="shared" si="1469"/>
        <v>0</v>
      </c>
      <c r="DA569" s="238">
        <f t="shared" si="1470"/>
        <v>0</v>
      </c>
      <c r="DB569" s="238">
        <f t="shared" si="1471"/>
        <v>0</v>
      </c>
      <c r="DC569" s="238">
        <f t="shared" si="1472"/>
        <v>0</v>
      </c>
      <c r="DD569" s="238">
        <f t="shared" si="1473"/>
        <v>0</v>
      </c>
      <c r="DE569" s="238">
        <f t="shared" si="1474"/>
        <v>0</v>
      </c>
      <c r="DF569" s="238">
        <f t="shared" si="1475"/>
        <v>0</v>
      </c>
      <c r="DG569" s="238">
        <f t="shared" si="1476"/>
        <v>0</v>
      </c>
      <c r="DH569" s="238">
        <f t="shared" si="1477"/>
        <v>0</v>
      </c>
      <c r="DI569" s="238">
        <f t="shared" si="1478"/>
        <v>0</v>
      </c>
      <c r="DJ569" s="238">
        <f t="shared" si="1479"/>
        <v>0</v>
      </c>
      <c r="DK569" s="238">
        <f t="shared" si="1480"/>
        <v>0</v>
      </c>
      <c r="DL569" s="238">
        <f t="shared" si="1481"/>
        <v>0</v>
      </c>
      <c r="DM569" s="238">
        <f t="shared" si="1482"/>
        <v>0</v>
      </c>
      <c r="DN569" s="238">
        <f t="shared" si="1483"/>
        <v>0</v>
      </c>
      <c r="DO569" s="238">
        <f t="shared" si="1484"/>
        <v>0</v>
      </c>
      <c r="DP569" s="238">
        <f t="shared" si="1485"/>
        <v>0</v>
      </c>
      <c r="DQ569" s="238">
        <f t="shared" si="1486"/>
        <v>0</v>
      </c>
      <c r="DR569" s="238">
        <f t="shared" si="1487"/>
        <v>0</v>
      </c>
      <c r="DS569" s="238">
        <f t="shared" si="1488"/>
        <v>0</v>
      </c>
      <c r="DT569" s="238">
        <f t="shared" si="1489"/>
        <v>0</v>
      </c>
      <c r="DU569" s="238">
        <f t="shared" si="1490"/>
        <v>0</v>
      </c>
      <c r="DV569" s="238">
        <f t="shared" si="1491"/>
        <v>0</v>
      </c>
      <c r="DW569" s="238">
        <f t="shared" si="1492"/>
        <v>0</v>
      </c>
      <c r="DX569" s="238">
        <f t="shared" si="1493"/>
        <v>0</v>
      </c>
      <c r="DY569" s="238">
        <f t="shared" si="1494"/>
        <v>0</v>
      </c>
      <c r="DZ569" s="238">
        <f t="shared" si="1495"/>
        <v>0</v>
      </c>
      <c r="EA569" s="238">
        <f t="shared" si="1496"/>
        <v>0</v>
      </c>
      <c r="EB569" s="238">
        <f t="shared" si="1497"/>
        <v>0</v>
      </c>
      <c r="EC569" s="238">
        <f t="shared" si="1498"/>
        <v>0</v>
      </c>
      <c r="ED569" s="238">
        <f t="shared" si="1499"/>
        <v>0</v>
      </c>
      <c r="EE569" s="238">
        <f t="shared" si="1500"/>
        <v>0</v>
      </c>
      <c r="EF569" s="238">
        <f t="shared" si="1501"/>
        <v>0</v>
      </c>
      <c r="EG569" s="238">
        <f t="shared" si="1502"/>
        <v>0</v>
      </c>
      <c r="EH569" s="238">
        <f t="shared" si="1503"/>
        <v>0</v>
      </c>
      <c r="EI569" s="238">
        <f t="shared" si="1504"/>
        <v>0</v>
      </c>
      <c r="EJ569" s="238">
        <f t="shared" si="1505"/>
        <v>0</v>
      </c>
      <c r="EK569" s="238">
        <f t="shared" si="1506"/>
        <v>0</v>
      </c>
      <c r="EL569" s="238">
        <f t="shared" si="1507"/>
        <v>0</v>
      </c>
      <c r="EM569" s="238">
        <f t="shared" si="1508"/>
        <v>0</v>
      </c>
      <c r="EN569" s="238">
        <f t="shared" si="1509"/>
        <v>0</v>
      </c>
      <c r="EO569" s="238">
        <f t="shared" si="1510"/>
        <v>0</v>
      </c>
      <c r="EP569" s="238">
        <f t="shared" si="1511"/>
        <v>0</v>
      </c>
      <c r="EQ569" s="238">
        <f t="shared" si="1512"/>
        <v>0</v>
      </c>
      <c r="ER569" s="238">
        <f t="shared" si="1513"/>
        <v>0</v>
      </c>
      <c r="ES569" s="238">
        <f t="shared" si="1514"/>
        <v>0</v>
      </c>
      <c r="ET569" s="238">
        <f t="shared" si="1515"/>
        <v>0</v>
      </c>
      <c r="EU569" s="238">
        <f t="shared" si="1516"/>
        <v>0</v>
      </c>
      <c r="EV569" s="238">
        <f t="shared" si="1517"/>
        <v>0</v>
      </c>
      <c r="EW569" s="238">
        <f t="shared" si="1518"/>
        <v>0</v>
      </c>
      <c r="EX569" s="238">
        <f t="shared" si="1519"/>
        <v>0</v>
      </c>
      <c r="EY569" s="238">
        <f t="shared" si="1520"/>
        <v>0</v>
      </c>
      <c r="EZ569" s="238">
        <f t="shared" si="1521"/>
        <v>0</v>
      </c>
      <c r="FA569" s="238">
        <f t="shared" si="1522"/>
        <v>0</v>
      </c>
      <c r="FB569" s="238">
        <f t="shared" si="1523"/>
        <v>0</v>
      </c>
      <c r="FC569" s="238">
        <f t="shared" si="1524"/>
        <v>0</v>
      </c>
      <c r="FD569" s="238">
        <f t="shared" si="1525"/>
        <v>0</v>
      </c>
      <c r="FE569" s="238">
        <f t="shared" si="1526"/>
        <v>0</v>
      </c>
      <c r="FF569" s="238">
        <f t="shared" si="1527"/>
        <v>0</v>
      </c>
      <c r="FG569" s="238">
        <f t="shared" si="1528"/>
        <v>0</v>
      </c>
      <c r="FH569" s="238">
        <f t="shared" si="1529"/>
        <v>0</v>
      </c>
      <c r="FI569" s="238">
        <f t="shared" si="1530"/>
        <v>0</v>
      </c>
      <c r="FJ569" s="238">
        <f t="shared" si="1531"/>
        <v>0</v>
      </c>
      <c r="FK569" s="238">
        <f t="shared" si="1532"/>
        <v>0</v>
      </c>
      <c r="FL569" s="238">
        <f t="shared" si="1533"/>
        <v>0</v>
      </c>
      <c r="FM569" s="238">
        <f t="shared" si="1534"/>
        <v>0</v>
      </c>
      <c r="FN569" s="238">
        <f t="shared" si="1535"/>
        <v>0</v>
      </c>
      <c r="FO569" s="238">
        <f t="shared" si="1536"/>
        <v>0</v>
      </c>
      <c r="FP569" s="238">
        <f t="shared" si="1537"/>
        <v>0</v>
      </c>
      <c r="FQ569" s="238">
        <f t="shared" si="1538"/>
        <v>0</v>
      </c>
      <c r="FR569" s="238">
        <f t="shared" si="1539"/>
        <v>0</v>
      </c>
      <c r="FS569" s="238">
        <f t="shared" si="1540"/>
        <v>0</v>
      </c>
      <c r="FT569" s="238">
        <f t="shared" si="1541"/>
        <v>0</v>
      </c>
      <c r="FU569" s="238">
        <f t="shared" si="1542"/>
        <v>0</v>
      </c>
      <c r="FV569" s="238">
        <f t="shared" si="1543"/>
        <v>0</v>
      </c>
      <c r="FW569" s="238">
        <f t="shared" si="1544"/>
        <v>0</v>
      </c>
      <c r="FX569" s="238">
        <f t="shared" si="1545"/>
        <v>0</v>
      </c>
      <c r="FY569" s="238">
        <f t="shared" si="1546"/>
        <v>0</v>
      </c>
      <c r="FZ569" s="238">
        <f t="shared" si="1547"/>
        <v>0</v>
      </c>
      <c r="GA569" s="238">
        <f t="shared" si="1548"/>
        <v>0</v>
      </c>
      <c r="GB569" s="238">
        <f t="shared" si="1549"/>
        <v>0</v>
      </c>
      <c r="GC569" s="238">
        <f t="shared" si="1550"/>
        <v>0</v>
      </c>
      <c r="GD569" s="238">
        <f t="shared" si="1551"/>
        <v>0</v>
      </c>
      <c r="GE569" s="238">
        <f t="shared" si="1552"/>
        <v>0</v>
      </c>
      <c r="GF569" s="238">
        <f t="shared" si="1553"/>
        <v>0</v>
      </c>
      <c r="GG569" s="238">
        <f t="shared" si="1554"/>
        <v>0</v>
      </c>
      <c r="GH569" s="238">
        <f t="shared" si="1555"/>
        <v>0</v>
      </c>
      <c r="GI569" s="238">
        <f t="shared" si="1556"/>
        <v>0</v>
      </c>
      <c r="GJ569" s="238">
        <f t="shared" si="1557"/>
        <v>0</v>
      </c>
      <c r="GK569" s="238">
        <f t="shared" si="1558"/>
        <v>0</v>
      </c>
      <c r="GL569" s="238">
        <f t="shared" si="1559"/>
        <v>0</v>
      </c>
      <c r="GM569" s="238">
        <f t="shared" si="1560"/>
        <v>0</v>
      </c>
      <c r="GN569" s="238">
        <f t="shared" si="1561"/>
        <v>0</v>
      </c>
      <c r="GO569" s="238">
        <f t="shared" si="1562"/>
        <v>0</v>
      </c>
      <c r="GP569" s="238">
        <f t="shared" si="1563"/>
        <v>0</v>
      </c>
      <c r="GQ569" s="238">
        <f t="shared" si="1564"/>
        <v>0</v>
      </c>
      <c r="GR569" s="238">
        <f t="shared" si="1565"/>
        <v>0</v>
      </c>
      <c r="GS569" s="238">
        <f t="shared" si="1566"/>
        <v>0</v>
      </c>
      <c r="GT569" s="238">
        <f t="shared" si="1567"/>
        <v>0</v>
      </c>
      <c r="GU569" s="238">
        <f t="shared" si="1568"/>
        <v>0</v>
      </c>
      <c r="GV569" s="238">
        <f t="shared" si="1569"/>
        <v>0</v>
      </c>
      <c r="GW569" s="238">
        <f t="shared" si="1570"/>
        <v>0</v>
      </c>
      <c r="GX569" s="238">
        <f t="shared" si="1571"/>
        <v>0</v>
      </c>
      <c r="GY569" s="238">
        <f t="shared" si="1572"/>
        <v>0</v>
      </c>
      <c r="GZ569" s="238">
        <f t="shared" si="1573"/>
        <v>0</v>
      </c>
      <c r="HA569" s="238">
        <f t="shared" si="1574"/>
        <v>0</v>
      </c>
      <c r="HB569" s="238">
        <f t="shared" si="1575"/>
        <v>0</v>
      </c>
      <c r="HC569" s="238">
        <f t="shared" si="1576"/>
        <v>0</v>
      </c>
      <c r="HD569" s="238">
        <f t="shared" si="1577"/>
        <v>0</v>
      </c>
      <c r="HE569" s="238">
        <f t="shared" si="1578"/>
        <v>0</v>
      </c>
      <c r="HF569" s="238">
        <f t="shared" si="1579"/>
        <v>0</v>
      </c>
      <c r="HG569" s="238">
        <f t="shared" si="1580"/>
        <v>0</v>
      </c>
      <c r="HH569" s="238">
        <f t="shared" si="1581"/>
        <v>0</v>
      </c>
      <c r="HI569" s="238">
        <f t="shared" si="1582"/>
        <v>0</v>
      </c>
      <c r="HJ569" s="238">
        <f t="shared" si="1583"/>
        <v>0</v>
      </c>
      <c r="HK569" s="238">
        <f t="shared" si="1584"/>
        <v>0</v>
      </c>
      <c r="HL569" s="238">
        <f t="shared" si="1585"/>
        <v>0</v>
      </c>
      <c r="HM569" s="238">
        <f t="shared" si="1586"/>
        <v>0</v>
      </c>
      <c r="HN569" s="238">
        <f t="shared" si="1587"/>
        <v>0</v>
      </c>
      <c r="HO569" s="238">
        <f t="shared" si="1588"/>
        <v>0</v>
      </c>
      <c r="HP569" s="238">
        <f t="shared" si="1589"/>
        <v>0</v>
      </c>
      <c r="HQ569" s="238">
        <f t="shared" si="1590"/>
        <v>0</v>
      </c>
      <c r="HR569" s="238">
        <f t="shared" si="1591"/>
        <v>0</v>
      </c>
      <c r="HS569" s="238">
        <f t="shared" si="1592"/>
        <v>0</v>
      </c>
      <c r="HT569" s="238">
        <f t="shared" si="1593"/>
        <v>0</v>
      </c>
      <c r="HU569" s="238">
        <f t="shared" si="1594"/>
        <v>0</v>
      </c>
      <c r="HV569" s="238">
        <f t="shared" si="1595"/>
        <v>0</v>
      </c>
      <c r="HW569" s="238">
        <f t="shared" si="1596"/>
        <v>0</v>
      </c>
      <c r="HX569" s="238">
        <f t="shared" si="1597"/>
        <v>0</v>
      </c>
      <c r="HY569" s="238">
        <f t="shared" si="1598"/>
        <v>0</v>
      </c>
      <c r="HZ569" s="238">
        <f t="shared" si="1599"/>
        <v>0</v>
      </c>
      <c r="IA569" s="238">
        <f t="shared" si="1600"/>
        <v>0</v>
      </c>
      <c r="IB569" s="238">
        <f t="shared" si="1601"/>
        <v>0</v>
      </c>
      <c r="IC569" s="238">
        <f t="shared" si="1602"/>
        <v>0</v>
      </c>
      <c r="ID569" s="238">
        <f t="shared" si="1603"/>
        <v>0</v>
      </c>
      <c r="IE569" s="238">
        <f t="shared" si="1604"/>
        <v>0</v>
      </c>
      <c r="IF569" s="238">
        <f t="shared" si="1605"/>
        <v>0</v>
      </c>
      <c r="IG569" s="238">
        <f t="shared" si="1606"/>
        <v>0</v>
      </c>
      <c r="IH569" s="238">
        <f t="shared" si="1607"/>
        <v>0</v>
      </c>
      <c r="II569" s="238">
        <f t="shared" si="1608"/>
        <v>0</v>
      </c>
      <c r="IJ569" s="238">
        <f t="shared" si="1609"/>
        <v>0</v>
      </c>
      <c r="IK569" s="238">
        <f t="shared" si="1610"/>
        <v>0</v>
      </c>
      <c r="IL569" s="238">
        <f t="shared" si="1611"/>
        <v>0</v>
      </c>
      <c r="IM569" s="238">
        <f t="shared" si="1612"/>
        <v>0</v>
      </c>
      <c r="IN569" s="238">
        <f t="shared" si="1613"/>
        <v>0</v>
      </c>
      <c r="IO569" s="238">
        <f t="shared" si="1614"/>
        <v>0</v>
      </c>
      <c r="IP569" s="238">
        <f t="shared" si="1615"/>
        <v>0</v>
      </c>
      <c r="IQ569" s="238">
        <f t="shared" si="1616"/>
        <v>0</v>
      </c>
      <c r="IR569" s="238">
        <f t="shared" si="1617"/>
        <v>0</v>
      </c>
      <c r="IS569" s="238">
        <f t="shared" si="1618"/>
        <v>0</v>
      </c>
      <c r="IT569" s="238">
        <f t="shared" si="1619"/>
        <v>0</v>
      </c>
      <c r="IU569" s="238">
        <f t="shared" si="1620"/>
        <v>0</v>
      </c>
      <c r="IV569" s="238">
        <f t="shared" si="1621"/>
        <v>0</v>
      </c>
      <c r="IW569" s="238">
        <f t="shared" si="1622"/>
        <v>0</v>
      </c>
      <c r="IX569" s="238">
        <f t="shared" si="1623"/>
        <v>0</v>
      </c>
      <c r="IY569" s="238">
        <f t="shared" si="1624"/>
        <v>0</v>
      </c>
      <c r="IZ569" s="238">
        <f t="shared" si="1625"/>
        <v>0</v>
      </c>
      <c r="JA569" s="238">
        <f t="shared" si="1626"/>
        <v>0</v>
      </c>
      <c r="JB569" s="238">
        <f t="shared" si="1627"/>
        <v>0</v>
      </c>
    </row>
    <row r="570" spans="2:262">
      <c r="B570" s="248">
        <v>209</v>
      </c>
      <c r="C570" s="247">
        <f t="shared" si="1628"/>
        <v>4.0820312499999989E-3</v>
      </c>
      <c r="D570" s="244">
        <f t="shared" ca="1" si="1371"/>
        <v>12.548951513472325</v>
      </c>
      <c r="E570" s="243">
        <f ca="1">HG361</f>
        <v>0.54895151347232518</v>
      </c>
      <c r="F570" s="242">
        <v>209</v>
      </c>
      <c r="G570" s="238">
        <f t="shared" si="1372"/>
        <v>0</v>
      </c>
      <c r="H570" s="238">
        <f t="shared" si="1373"/>
        <v>0</v>
      </c>
      <c r="I570" s="238">
        <f t="shared" si="1374"/>
        <v>0</v>
      </c>
      <c r="J570" s="238">
        <f t="shared" si="1375"/>
        <v>0</v>
      </c>
      <c r="K570" s="238">
        <f t="shared" si="1376"/>
        <v>0</v>
      </c>
      <c r="L570" s="238">
        <f t="shared" si="1377"/>
        <v>0</v>
      </c>
      <c r="M570" s="238">
        <f t="shared" si="1378"/>
        <v>0</v>
      </c>
      <c r="N570" s="238">
        <f t="shared" si="1379"/>
        <v>0</v>
      </c>
      <c r="O570" s="238">
        <f t="shared" si="1380"/>
        <v>0</v>
      </c>
      <c r="P570" s="238">
        <f t="shared" si="1381"/>
        <v>0</v>
      </c>
      <c r="Q570" s="238">
        <f t="shared" si="1382"/>
        <v>0</v>
      </c>
      <c r="R570" s="238">
        <f t="shared" si="1383"/>
        <v>0</v>
      </c>
      <c r="S570" s="238">
        <f t="shared" si="1384"/>
        <v>0</v>
      </c>
      <c r="T570" s="238">
        <f t="shared" si="1385"/>
        <v>0</v>
      </c>
      <c r="U570" s="239">
        <f t="shared" si="1386"/>
        <v>0</v>
      </c>
      <c r="V570" s="238">
        <f t="shared" si="1387"/>
        <v>0</v>
      </c>
      <c r="W570" s="238">
        <f t="shared" si="1388"/>
        <v>0</v>
      </c>
      <c r="X570" s="238">
        <f t="shared" si="1389"/>
        <v>0</v>
      </c>
      <c r="Y570" s="238">
        <f t="shared" si="1390"/>
        <v>0</v>
      </c>
      <c r="Z570" s="238">
        <f t="shared" si="1391"/>
        <v>0</v>
      </c>
      <c r="AA570" s="238">
        <f t="shared" si="1392"/>
        <v>0</v>
      </c>
      <c r="AB570" s="238">
        <f t="shared" si="1393"/>
        <v>0</v>
      </c>
      <c r="AC570" s="238">
        <f t="shared" si="1394"/>
        <v>0</v>
      </c>
      <c r="AD570" s="238">
        <f t="shared" si="1395"/>
        <v>0</v>
      </c>
      <c r="AE570" s="238">
        <f t="shared" si="1396"/>
        <v>0</v>
      </c>
      <c r="AF570" s="238">
        <f t="shared" si="1397"/>
        <v>0</v>
      </c>
      <c r="AG570" s="238">
        <f t="shared" si="1398"/>
        <v>0</v>
      </c>
      <c r="AH570" s="238">
        <f t="shared" si="1399"/>
        <v>0</v>
      </c>
      <c r="AI570" s="238">
        <f t="shared" si="1400"/>
        <v>0</v>
      </c>
      <c r="AJ570" s="238">
        <f t="shared" si="1401"/>
        <v>0</v>
      </c>
      <c r="AK570" s="238">
        <f t="shared" si="1402"/>
        <v>0</v>
      </c>
      <c r="AL570" s="238">
        <f t="shared" si="1403"/>
        <v>0</v>
      </c>
      <c r="AM570" s="238">
        <f t="shared" si="1404"/>
        <v>0</v>
      </c>
      <c r="AN570" s="238">
        <f t="shared" si="1405"/>
        <v>0</v>
      </c>
      <c r="AO570" s="238">
        <f t="shared" si="1406"/>
        <v>0</v>
      </c>
      <c r="AP570" s="238">
        <f t="shared" si="1407"/>
        <v>0</v>
      </c>
      <c r="AQ570" s="238">
        <f t="shared" si="1408"/>
        <v>0</v>
      </c>
      <c r="AR570" s="238">
        <f t="shared" si="1409"/>
        <v>0</v>
      </c>
      <c r="AS570" s="238">
        <f t="shared" si="1410"/>
        <v>0</v>
      </c>
      <c r="AT570" s="238">
        <f t="shared" si="1411"/>
        <v>0</v>
      </c>
      <c r="AU570" s="238">
        <f t="shared" si="1412"/>
        <v>0</v>
      </c>
      <c r="AV570" s="238">
        <f t="shared" si="1413"/>
        <v>0</v>
      </c>
      <c r="AW570" s="238">
        <f t="shared" si="1414"/>
        <v>0</v>
      </c>
      <c r="AX570" s="238">
        <f t="shared" si="1415"/>
        <v>0</v>
      </c>
      <c r="AY570" s="238">
        <f t="shared" si="1416"/>
        <v>0</v>
      </c>
      <c r="AZ570" s="238">
        <f t="shared" si="1417"/>
        <v>0</v>
      </c>
      <c r="BA570" s="238">
        <f t="shared" si="1418"/>
        <v>0</v>
      </c>
      <c r="BB570" s="238">
        <f t="shared" si="1419"/>
        <v>0</v>
      </c>
      <c r="BC570" s="238">
        <f t="shared" si="1420"/>
        <v>0</v>
      </c>
      <c r="BD570" s="238">
        <f t="shared" si="1421"/>
        <v>0</v>
      </c>
      <c r="BE570" s="238">
        <f t="shared" si="1422"/>
        <v>0</v>
      </c>
      <c r="BF570" s="238">
        <f t="shared" si="1423"/>
        <v>0</v>
      </c>
      <c r="BG570" s="238">
        <f t="shared" si="1424"/>
        <v>0</v>
      </c>
      <c r="BH570" s="238">
        <f t="shared" si="1425"/>
        <v>0</v>
      </c>
      <c r="BI570" s="238">
        <f t="shared" si="1426"/>
        <v>0</v>
      </c>
      <c r="BJ570" s="238">
        <f t="shared" si="1427"/>
        <v>0</v>
      </c>
      <c r="BK570" s="238">
        <f t="shared" si="1428"/>
        <v>0</v>
      </c>
      <c r="BL570" s="238">
        <f t="shared" si="1429"/>
        <v>0</v>
      </c>
      <c r="BM570" s="238">
        <f t="shared" si="1430"/>
        <v>0</v>
      </c>
      <c r="BN570" s="238">
        <f t="shared" si="1431"/>
        <v>0</v>
      </c>
      <c r="BO570" s="238">
        <f t="shared" si="1432"/>
        <v>0</v>
      </c>
      <c r="BP570" s="238">
        <f t="shared" si="1433"/>
        <v>0</v>
      </c>
      <c r="BQ570" s="238">
        <f t="shared" si="1434"/>
        <v>0</v>
      </c>
      <c r="BR570" s="238">
        <f t="shared" si="1435"/>
        <v>0</v>
      </c>
      <c r="BS570" s="238">
        <f t="shared" si="1436"/>
        <v>0</v>
      </c>
      <c r="BT570" s="238">
        <f t="shared" si="1437"/>
        <v>0</v>
      </c>
      <c r="BU570" s="238">
        <f t="shared" si="1438"/>
        <v>0</v>
      </c>
      <c r="BV570" s="238">
        <f t="shared" si="1439"/>
        <v>0</v>
      </c>
      <c r="BW570" s="238">
        <f t="shared" si="1440"/>
        <v>0</v>
      </c>
      <c r="BX570" s="238">
        <f t="shared" si="1441"/>
        <v>0</v>
      </c>
      <c r="BY570" s="238">
        <f t="shared" si="1442"/>
        <v>0</v>
      </c>
      <c r="BZ570" s="238">
        <f t="shared" si="1443"/>
        <v>0</v>
      </c>
      <c r="CA570" s="238">
        <f t="shared" si="1444"/>
        <v>0</v>
      </c>
      <c r="CB570" s="238">
        <f t="shared" si="1445"/>
        <v>0</v>
      </c>
      <c r="CC570" s="238">
        <f t="shared" si="1446"/>
        <v>0</v>
      </c>
      <c r="CD570" s="238">
        <f t="shared" si="1447"/>
        <v>0</v>
      </c>
      <c r="CE570" s="238">
        <f t="shared" si="1448"/>
        <v>0</v>
      </c>
      <c r="CF570" s="238">
        <f t="shared" si="1449"/>
        <v>0</v>
      </c>
      <c r="CG570" s="238">
        <f t="shared" si="1450"/>
        <v>0</v>
      </c>
      <c r="CH570" s="238">
        <f t="shared" si="1451"/>
        <v>0</v>
      </c>
      <c r="CI570" s="238">
        <f t="shared" si="1452"/>
        <v>0</v>
      </c>
      <c r="CJ570" s="238">
        <f t="shared" si="1453"/>
        <v>0</v>
      </c>
      <c r="CK570" s="238">
        <f t="shared" si="1454"/>
        <v>0</v>
      </c>
      <c r="CL570" s="238">
        <f t="shared" si="1455"/>
        <v>0</v>
      </c>
      <c r="CM570" s="238">
        <f t="shared" si="1456"/>
        <v>0</v>
      </c>
      <c r="CN570" s="238">
        <f t="shared" si="1457"/>
        <v>0</v>
      </c>
      <c r="CO570" s="238">
        <f t="shared" si="1458"/>
        <v>0</v>
      </c>
      <c r="CP570" s="238">
        <f t="shared" si="1459"/>
        <v>0</v>
      </c>
      <c r="CQ570" s="238">
        <f t="shared" si="1460"/>
        <v>0</v>
      </c>
      <c r="CR570" s="238">
        <f t="shared" si="1461"/>
        <v>0</v>
      </c>
      <c r="CS570" s="238">
        <f t="shared" si="1462"/>
        <v>0</v>
      </c>
      <c r="CT570" s="238">
        <f t="shared" si="1463"/>
        <v>0</v>
      </c>
      <c r="CU570" s="238">
        <f t="shared" si="1464"/>
        <v>0</v>
      </c>
      <c r="CV570" s="238">
        <f t="shared" si="1465"/>
        <v>0</v>
      </c>
      <c r="CW570" s="238">
        <f t="shared" si="1466"/>
        <v>0</v>
      </c>
      <c r="CX570" s="238">
        <f t="shared" si="1467"/>
        <v>0</v>
      </c>
      <c r="CY570" s="238">
        <f t="shared" si="1468"/>
        <v>0</v>
      </c>
      <c r="CZ570" s="238">
        <f t="shared" si="1469"/>
        <v>0</v>
      </c>
      <c r="DA570" s="238">
        <f t="shared" si="1470"/>
        <v>0</v>
      </c>
      <c r="DB570" s="238">
        <f t="shared" si="1471"/>
        <v>0</v>
      </c>
      <c r="DC570" s="238">
        <f t="shared" si="1472"/>
        <v>0</v>
      </c>
      <c r="DD570" s="238">
        <f t="shared" si="1473"/>
        <v>0</v>
      </c>
      <c r="DE570" s="238">
        <f t="shared" si="1474"/>
        <v>0</v>
      </c>
      <c r="DF570" s="238">
        <f t="shared" si="1475"/>
        <v>0</v>
      </c>
      <c r="DG570" s="238">
        <f t="shared" si="1476"/>
        <v>0</v>
      </c>
      <c r="DH570" s="238">
        <f t="shared" si="1477"/>
        <v>0</v>
      </c>
      <c r="DI570" s="238">
        <f t="shared" si="1478"/>
        <v>0</v>
      </c>
      <c r="DJ570" s="238">
        <f t="shared" si="1479"/>
        <v>0</v>
      </c>
      <c r="DK570" s="238">
        <f t="shared" si="1480"/>
        <v>0</v>
      </c>
      <c r="DL570" s="238">
        <f t="shared" si="1481"/>
        <v>0</v>
      </c>
      <c r="DM570" s="238">
        <f t="shared" si="1482"/>
        <v>0</v>
      </c>
      <c r="DN570" s="238">
        <f t="shared" si="1483"/>
        <v>0</v>
      </c>
      <c r="DO570" s="238">
        <f t="shared" si="1484"/>
        <v>0</v>
      </c>
      <c r="DP570" s="238">
        <f t="shared" si="1485"/>
        <v>0</v>
      </c>
      <c r="DQ570" s="238">
        <f t="shared" si="1486"/>
        <v>0</v>
      </c>
      <c r="DR570" s="238">
        <f t="shared" si="1487"/>
        <v>0</v>
      </c>
      <c r="DS570" s="238">
        <f t="shared" si="1488"/>
        <v>0</v>
      </c>
      <c r="DT570" s="238">
        <f t="shared" si="1489"/>
        <v>0</v>
      </c>
      <c r="DU570" s="238">
        <f t="shared" si="1490"/>
        <v>0</v>
      </c>
      <c r="DV570" s="238">
        <f t="shared" si="1491"/>
        <v>0</v>
      </c>
      <c r="DW570" s="238">
        <f t="shared" si="1492"/>
        <v>0</v>
      </c>
      <c r="DX570" s="238">
        <f t="shared" si="1493"/>
        <v>0</v>
      </c>
      <c r="DY570" s="238">
        <f t="shared" si="1494"/>
        <v>0</v>
      </c>
      <c r="DZ570" s="238">
        <f t="shared" si="1495"/>
        <v>0</v>
      </c>
      <c r="EA570" s="238">
        <f t="shared" si="1496"/>
        <v>0</v>
      </c>
      <c r="EB570" s="238">
        <f t="shared" si="1497"/>
        <v>0</v>
      </c>
      <c r="EC570" s="238">
        <f t="shared" si="1498"/>
        <v>0</v>
      </c>
      <c r="ED570" s="238">
        <f t="shared" si="1499"/>
        <v>0</v>
      </c>
      <c r="EE570" s="238">
        <f t="shared" si="1500"/>
        <v>0</v>
      </c>
      <c r="EF570" s="238">
        <f t="shared" si="1501"/>
        <v>0</v>
      </c>
      <c r="EG570" s="238">
        <f t="shared" si="1502"/>
        <v>0</v>
      </c>
      <c r="EH570" s="238">
        <f t="shared" si="1503"/>
        <v>0</v>
      </c>
      <c r="EI570" s="238">
        <f t="shared" si="1504"/>
        <v>0</v>
      </c>
      <c r="EJ570" s="238">
        <f t="shared" si="1505"/>
        <v>0</v>
      </c>
      <c r="EK570" s="238">
        <f t="shared" si="1506"/>
        <v>0</v>
      </c>
      <c r="EL570" s="238">
        <f t="shared" si="1507"/>
        <v>0</v>
      </c>
      <c r="EM570" s="238">
        <f t="shared" si="1508"/>
        <v>0</v>
      </c>
      <c r="EN570" s="238">
        <f t="shared" si="1509"/>
        <v>0</v>
      </c>
      <c r="EO570" s="238">
        <f t="shared" si="1510"/>
        <v>0</v>
      </c>
      <c r="EP570" s="238">
        <f t="shared" si="1511"/>
        <v>0</v>
      </c>
      <c r="EQ570" s="238">
        <f t="shared" si="1512"/>
        <v>0</v>
      </c>
      <c r="ER570" s="238">
        <f t="shared" si="1513"/>
        <v>0</v>
      </c>
      <c r="ES570" s="238">
        <f t="shared" si="1514"/>
        <v>0</v>
      </c>
      <c r="ET570" s="238">
        <f t="shared" si="1515"/>
        <v>0</v>
      </c>
      <c r="EU570" s="238">
        <f t="shared" si="1516"/>
        <v>0</v>
      </c>
      <c r="EV570" s="238">
        <f t="shared" si="1517"/>
        <v>0</v>
      </c>
      <c r="EW570" s="238">
        <f t="shared" si="1518"/>
        <v>0</v>
      </c>
      <c r="EX570" s="238">
        <f t="shared" si="1519"/>
        <v>0</v>
      </c>
      <c r="EY570" s="238">
        <f t="shared" si="1520"/>
        <v>0</v>
      </c>
      <c r="EZ570" s="238">
        <f t="shared" si="1521"/>
        <v>0</v>
      </c>
      <c r="FA570" s="238">
        <f t="shared" si="1522"/>
        <v>0</v>
      </c>
      <c r="FB570" s="238">
        <f t="shared" si="1523"/>
        <v>0</v>
      </c>
      <c r="FC570" s="238">
        <f t="shared" si="1524"/>
        <v>0</v>
      </c>
      <c r="FD570" s="238">
        <f t="shared" si="1525"/>
        <v>0</v>
      </c>
      <c r="FE570" s="238">
        <f t="shared" si="1526"/>
        <v>0</v>
      </c>
      <c r="FF570" s="238">
        <f t="shared" si="1527"/>
        <v>0</v>
      </c>
      <c r="FG570" s="238">
        <f t="shared" si="1528"/>
        <v>0</v>
      </c>
      <c r="FH570" s="238">
        <f t="shared" si="1529"/>
        <v>0</v>
      </c>
      <c r="FI570" s="238">
        <f t="shared" si="1530"/>
        <v>0</v>
      </c>
      <c r="FJ570" s="238">
        <f t="shared" si="1531"/>
        <v>0</v>
      </c>
      <c r="FK570" s="238">
        <f t="shared" si="1532"/>
        <v>0</v>
      </c>
      <c r="FL570" s="238">
        <f t="shared" si="1533"/>
        <v>0</v>
      </c>
      <c r="FM570" s="238">
        <f t="shared" si="1534"/>
        <v>0</v>
      </c>
      <c r="FN570" s="238">
        <f t="shared" si="1535"/>
        <v>0</v>
      </c>
      <c r="FO570" s="238">
        <f t="shared" si="1536"/>
        <v>0</v>
      </c>
      <c r="FP570" s="238">
        <f t="shared" si="1537"/>
        <v>0</v>
      </c>
      <c r="FQ570" s="238">
        <f t="shared" si="1538"/>
        <v>0</v>
      </c>
      <c r="FR570" s="238">
        <f t="shared" si="1539"/>
        <v>0</v>
      </c>
      <c r="FS570" s="238">
        <f t="shared" si="1540"/>
        <v>0</v>
      </c>
      <c r="FT570" s="238">
        <f t="shared" si="1541"/>
        <v>0</v>
      </c>
      <c r="FU570" s="238">
        <f t="shared" si="1542"/>
        <v>0</v>
      </c>
      <c r="FV570" s="238">
        <f t="shared" si="1543"/>
        <v>0</v>
      </c>
      <c r="FW570" s="238">
        <f t="shared" si="1544"/>
        <v>0</v>
      </c>
      <c r="FX570" s="238">
        <f t="shared" si="1545"/>
        <v>0</v>
      </c>
      <c r="FY570" s="238">
        <f t="shared" si="1546"/>
        <v>0</v>
      </c>
      <c r="FZ570" s="238">
        <f t="shared" si="1547"/>
        <v>0</v>
      </c>
      <c r="GA570" s="238">
        <f t="shared" si="1548"/>
        <v>0</v>
      </c>
      <c r="GB570" s="238">
        <f t="shared" si="1549"/>
        <v>0</v>
      </c>
      <c r="GC570" s="238">
        <f t="shared" si="1550"/>
        <v>0</v>
      </c>
      <c r="GD570" s="238">
        <f t="shared" si="1551"/>
        <v>0</v>
      </c>
      <c r="GE570" s="238">
        <f t="shared" si="1552"/>
        <v>0</v>
      </c>
      <c r="GF570" s="238">
        <f t="shared" si="1553"/>
        <v>0</v>
      </c>
      <c r="GG570" s="238">
        <f t="shared" si="1554"/>
        <v>0</v>
      </c>
      <c r="GH570" s="238">
        <f t="shared" si="1555"/>
        <v>0</v>
      </c>
      <c r="GI570" s="238">
        <f t="shared" si="1556"/>
        <v>0</v>
      </c>
      <c r="GJ570" s="238">
        <f t="shared" si="1557"/>
        <v>0</v>
      </c>
      <c r="GK570" s="238">
        <f t="shared" si="1558"/>
        <v>0</v>
      </c>
      <c r="GL570" s="238">
        <f t="shared" si="1559"/>
        <v>0</v>
      </c>
      <c r="GM570" s="238">
        <f t="shared" si="1560"/>
        <v>0</v>
      </c>
      <c r="GN570" s="238">
        <f t="shared" si="1561"/>
        <v>0</v>
      </c>
      <c r="GO570" s="238">
        <f t="shared" si="1562"/>
        <v>0</v>
      </c>
      <c r="GP570" s="238">
        <f t="shared" si="1563"/>
        <v>0</v>
      </c>
      <c r="GQ570" s="238">
        <f t="shared" si="1564"/>
        <v>0</v>
      </c>
      <c r="GR570" s="238">
        <f t="shared" si="1565"/>
        <v>0</v>
      </c>
      <c r="GS570" s="238">
        <f t="shared" si="1566"/>
        <v>0</v>
      </c>
      <c r="GT570" s="238">
        <f t="shared" si="1567"/>
        <v>0</v>
      </c>
      <c r="GU570" s="238">
        <f t="shared" si="1568"/>
        <v>0</v>
      </c>
      <c r="GV570" s="238">
        <f t="shared" si="1569"/>
        <v>0</v>
      </c>
      <c r="GW570" s="238">
        <f t="shared" si="1570"/>
        <v>0</v>
      </c>
      <c r="GX570" s="238">
        <f t="shared" si="1571"/>
        <v>0</v>
      </c>
      <c r="GY570" s="238">
        <f t="shared" si="1572"/>
        <v>0</v>
      </c>
      <c r="GZ570" s="238">
        <f t="shared" si="1573"/>
        <v>0</v>
      </c>
      <c r="HA570" s="238">
        <f t="shared" si="1574"/>
        <v>0</v>
      </c>
      <c r="HB570" s="238">
        <f t="shared" si="1575"/>
        <v>0</v>
      </c>
      <c r="HC570" s="238">
        <f t="shared" si="1576"/>
        <v>0</v>
      </c>
      <c r="HD570" s="238">
        <f t="shared" si="1577"/>
        <v>0</v>
      </c>
      <c r="HE570" s="238">
        <f t="shared" si="1578"/>
        <v>0</v>
      </c>
      <c r="HF570" s="238">
        <f t="shared" si="1579"/>
        <v>0</v>
      </c>
      <c r="HG570" s="238">
        <f t="shared" si="1580"/>
        <v>0</v>
      </c>
      <c r="HH570" s="238">
        <f t="shared" si="1581"/>
        <v>0</v>
      </c>
      <c r="HI570" s="238">
        <f t="shared" si="1582"/>
        <v>0</v>
      </c>
      <c r="HJ570" s="238">
        <f t="shared" si="1583"/>
        <v>0</v>
      </c>
      <c r="HK570" s="238">
        <f t="shared" si="1584"/>
        <v>0</v>
      </c>
      <c r="HL570" s="238">
        <f t="shared" si="1585"/>
        <v>0</v>
      </c>
      <c r="HM570" s="238">
        <f t="shared" si="1586"/>
        <v>0</v>
      </c>
      <c r="HN570" s="238">
        <f t="shared" si="1587"/>
        <v>0</v>
      </c>
      <c r="HO570" s="238">
        <f t="shared" si="1588"/>
        <v>0</v>
      </c>
      <c r="HP570" s="238">
        <f t="shared" si="1589"/>
        <v>0</v>
      </c>
      <c r="HQ570" s="238">
        <f t="shared" si="1590"/>
        <v>0</v>
      </c>
      <c r="HR570" s="238">
        <f t="shared" si="1591"/>
        <v>0</v>
      </c>
      <c r="HS570" s="238">
        <f t="shared" si="1592"/>
        <v>0</v>
      </c>
      <c r="HT570" s="238">
        <f t="shared" si="1593"/>
        <v>0</v>
      </c>
      <c r="HU570" s="238">
        <f t="shared" si="1594"/>
        <v>0</v>
      </c>
      <c r="HV570" s="238">
        <f t="shared" si="1595"/>
        <v>0</v>
      </c>
      <c r="HW570" s="238">
        <f t="shared" si="1596"/>
        <v>0</v>
      </c>
      <c r="HX570" s="238">
        <f t="shared" si="1597"/>
        <v>0</v>
      </c>
      <c r="HY570" s="238">
        <f t="shared" si="1598"/>
        <v>0</v>
      </c>
      <c r="HZ570" s="238">
        <f t="shared" si="1599"/>
        <v>0</v>
      </c>
      <c r="IA570" s="238">
        <f t="shared" si="1600"/>
        <v>0</v>
      </c>
      <c r="IB570" s="238">
        <f t="shared" si="1601"/>
        <v>0</v>
      </c>
      <c r="IC570" s="238">
        <f t="shared" si="1602"/>
        <v>0</v>
      </c>
      <c r="ID570" s="238">
        <f t="shared" si="1603"/>
        <v>0</v>
      </c>
      <c r="IE570" s="238">
        <f t="shared" si="1604"/>
        <v>0</v>
      </c>
      <c r="IF570" s="238">
        <f t="shared" si="1605"/>
        <v>0</v>
      </c>
      <c r="IG570" s="238">
        <f t="shared" si="1606"/>
        <v>0</v>
      </c>
      <c r="IH570" s="238">
        <f t="shared" si="1607"/>
        <v>0</v>
      </c>
      <c r="II570" s="238">
        <f t="shared" si="1608"/>
        <v>0</v>
      </c>
      <c r="IJ570" s="238">
        <f t="shared" si="1609"/>
        <v>0</v>
      </c>
      <c r="IK570" s="238">
        <f t="shared" si="1610"/>
        <v>0</v>
      </c>
      <c r="IL570" s="238">
        <f t="shared" si="1611"/>
        <v>0</v>
      </c>
      <c r="IM570" s="238">
        <f t="shared" si="1612"/>
        <v>0</v>
      </c>
      <c r="IN570" s="238">
        <f t="shared" si="1613"/>
        <v>0</v>
      </c>
      <c r="IO570" s="238">
        <f t="shared" si="1614"/>
        <v>0</v>
      </c>
      <c r="IP570" s="238">
        <f t="shared" si="1615"/>
        <v>0</v>
      </c>
      <c r="IQ570" s="238">
        <f t="shared" si="1616"/>
        <v>0</v>
      </c>
      <c r="IR570" s="238">
        <f t="shared" si="1617"/>
        <v>0</v>
      </c>
      <c r="IS570" s="238">
        <f t="shared" si="1618"/>
        <v>0</v>
      </c>
      <c r="IT570" s="238">
        <f t="shared" si="1619"/>
        <v>0</v>
      </c>
      <c r="IU570" s="238">
        <f t="shared" si="1620"/>
        <v>0</v>
      </c>
      <c r="IV570" s="238">
        <f t="shared" si="1621"/>
        <v>0</v>
      </c>
      <c r="IW570" s="238">
        <f t="shared" si="1622"/>
        <v>0</v>
      </c>
      <c r="IX570" s="238">
        <f t="shared" si="1623"/>
        <v>0</v>
      </c>
      <c r="IY570" s="238">
        <f t="shared" si="1624"/>
        <v>0</v>
      </c>
      <c r="IZ570" s="238">
        <f t="shared" si="1625"/>
        <v>0</v>
      </c>
      <c r="JA570" s="238">
        <f t="shared" si="1626"/>
        <v>0</v>
      </c>
      <c r="JB570" s="238">
        <f t="shared" si="1627"/>
        <v>0</v>
      </c>
    </row>
    <row r="571" spans="2:262">
      <c r="B571" s="248">
        <v>210</v>
      </c>
      <c r="C571" s="247">
        <f t="shared" si="1628"/>
        <v>4.1015624999999984E-3</v>
      </c>
      <c r="D571" s="244">
        <f t="shared" ca="1" si="1371"/>
        <v>12.55378039013406</v>
      </c>
      <c r="E571" s="243">
        <f ca="1">HH361</f>
        <v>0.55378039013405955</v>
      </c>
      <c r="F571" s="242">
        <v>210</v>
      </c>
      <c r="G571" s="238">
        <f t="shared" si="1372"/>
        <v>0</v>
      </c>
      <c r="H571" s="238">
        <f t="shared" si="1373"/>
        <v>0</v>
      </c>
      <c r="I571" s="238">
        <f t="shared" si="1374"/>
        <v>0</v>
      </c>
      <c r="J571" s="238">
        <f t="shared" si="1375"/>
        <v>0</v>
      </c>
      <c r="K571" s="238">
        <f t="shared" si="1376"/>
        <v>0</v>
      </c>
      <c r="L571" s="238">
        <f t="shared" si="1377"/>
        <v>0</v>
      </c>
      <c r="M571" s="238">
        <f t="shared" si="1378"/>
        <v>0</v>
      </c>
      <c r="N571" s="238">
        <f t="shared" si="1379"/>
        <v>0</v>
      </c>
      <c r="O571" s="238">
        <f t="shared" si="1380"/>
        <v>0</v>
      </c>
      <c r="P571" s="238">
        <f t="shared" si="1381"/>
        <v>0</v>
      </c>
      <c r="Q571" s="238">
        <f t="shared" si="1382"/>
        <v>0</v>
      </c>
      <c r="R571" s="238">
        <f t="shared" si="1383"/>
        <v>0</v>
      </c>
      <c r="S571" s="238">
        <f t="shared" si="1384"/>
        <v>0</v>
      </c>
      <c r="T571" s="238">
        <f t="shared" si="1385"/>
        <v>0</v>
      </c>
      <c r="U571" s="239">
        <f t="shared" si="1386"/>
        <v>0</v>
      </c>
      <c r="V571" s="238">
        <f t="shared" si="1387"/>
        <v>0</v>
      </c>
      <c r="W571" s="238">
        <f t="shared" si="1388"/>
        <v>0</v>
      </c>
      <c r="X571" s="238">
        <f t="shared" si="1389"/>
        <v>0</v>
      </c>
      <c r="Y571" s="238">
        <f t="shared" si="1390"/>
        <v>0</v>
      </c>
      <c r="Z571" s="238">
        <f t="shared" si="1391"/>
        <v>0</v>
      </c>
      <c r="AA571" s="238">
        <f t="shared" si="1392"/>
        <v>0</v>
      </c>
      <c r="AB571" s="238">
        <f t="shared" si="1393"/>
        <v>0</v>
      </c>
      <c r="AC571" s="238">
        <f t="shared" si="1394"/>
        <v>0</v>
      </c>
      <c r="AD571" s="238">
        <f t="shared" si="1395"/>
        <v>0</v>
      </c>
      <c r="AE571" s="238">
        <f t="shared" si="1396"/>
        <v>0</v>
      </c>
      <c r="AF571" s="238">
        <f t="shared" si="1397"/>
        <v>0</v>
      </c>
      <c r="AG571" s="238">
        <f t="shared" si="1398"/>
        <v>0</v>
      </c>
      <c r="AH571" s="238">
        <f t="shared" si="1399"/>
        <v>0</v>
      </c>
      <c r="AI571" s="238">
        <f t="shared" si="1400"/>
        <v>0</v>
      </c>
      <c r="AJ571" s="238">
        <f t="shared" si="1401"/>
        <v>0</v>
      </c>
      <c r="AK571" s="238">
        <f t="shared" si="1402"/>
        <v>0</v>
      </c>
      <c r="AL571" s="238">
        <f t="shared" si="1403"/>
        <v>0</v>
      </c>
      <c r="AM571" s="238">
        <f t="shared" si="1404"/>
        <v>0</v>
      </c>
      <c r="AN571" s="238">
        <f t="shared" si="1405"/>
        <v>0</v>
      </c>
      <c r="AO571" s="238">
        <f t="shared" si="1406"/>
        <v>0</v>
      </c>
      <c r="AP571" s="238">
        <f t="shared" si="1407"/>
        <v>0</v>
      </c>
      <c r="AQ571" s="238">
        <f t="shared" si="1408"/>
        <v>0</v>
      </c>
      <c r="AR571" s="238">
        <f t="shared" si="1409"/>
        <v>0</v>
      </c>
      <c r="AS571" s="238">
        <f t="shared" si="1410"/>
        <v>0</v>
      </c>
      <c r="AT571" s="238">
        <f t="shared" si="1411"/>
        <v>0</v>
      </c>
      <c r="AU571" s="238">
        <f t="shared" si="1412"/>
        <v>0</v>
      </c>
      <c r="AV571" s="238">
        <f t="shared" si="1413"/>
        <v>0</v>
      </c>
      <c r="AW571" s="238">
        <f t="shared" si="1414"/>
        <v>0</v>
      </c>
      <c r="AX571" s="238">
        <f t="shared" si="1415"/>
        <v>0</v>
      </c>
      <c r="AY571" s="238">
        <f t="shared" si="1416"/>
        <v>0</v>
      </c>
      <c r="AZ571" s="238">
        <f t="shared" si="1417"/>
        <v>0</v>
      </c>
      <c r="BA571" s="238">
        <f t="shared" si="1418"/>
        <v>0</v>
      </c>
      <c r="BB571" s="238">
        <f t="shared" si="1419"/>
        <v>0</v>
      </c>
      <c r="BC571" s="238">
        <f t="shared" si="1420"/>
        <v>0</v>
      </c>
      <c r="BD571" s="238">
        <f t="shared" si="1421"/>
        <v>0</v>
      </c>
      <c r="BE571" s="238">
        <f t="shared" si="1422"/>
        <v>0</v>
      </c>
      <c r="BF571" s="238">
        <f t="shared" si="1423"/>
        <v>0</v>
      </c>
      <c r="BG571" s="238">
        <f t="shared" si="1424"/>
        <v>0</v>
      </c>
      <c r="BH571" s="238">
        <f t="shared" si="1425"/>
        <v>0</v>
      </c>
      <c r="BI571" s="238">
        <f t="shared" si="1426"/>
        <v>0</v>
      </c>
      <c r="BJ571" s="238">
        <f t="shared" si="1427"/>
        <v>0</v>
      </c>
      <c r="BK571" s="238">
        <f t="shared" si="1428"/>
        <v>0</v>
      </c>
      <c r="BL571" s="238">
        <f t="shared" si="1429"/>
        <v>0</v>
      </c>
      <c r="BM571" s="238">
        <f t="shared" si="1430"/>
        <v>0</v>
      </c>
      <c r="BN571" s="238">
        <f t="shared" si="1431"/>
        <v>0</v>
      </c>
      <c r="BO571" s="238">
        <f t="shared" si="1432"/>
        <v>0</v>
      </c>
      <c r="BP571" s="238">
        <f t="shared" si="1433"/>
        <v>0</v>
      </c>
      <c r="BQ571" s="238">
        <f t="shared" si="1434"/>
        <v>0</v>
      </c>
      <c r="BR571" s="238">
        <f t="shared" si="1435"/>
        <v>0</v>
      </c>
      <c r="BS571" s="238">
        <f t="shared" si="1436"/>
        <v>0</v>
      </c>
      <c r="BT571" s="238">
        <f t="shared" si="1437"/>
        <v>0</v>
      </c>
      <c r="BU571" s="238">
        <f t="shared" si="1438"/>
        <v>0</v>
      </c>
      <c r="BV571" s="238">
        <f t="shared" si="1439"/>
        <v>0</v>
      </c>
      <c r="BW571" s="238">
        <f t="shared" si="1440"/>
        <v>0</v>
      </c>
      <c r="BX571" s="238">
        <f t="shared" si="1441"/>
        <v>0</v>
      </c>
      <c r="BY571" s="238">
        <f t="shared" si="1442"/>
        <v>0</v>
      </c>
      <c r="BZ571" s="238">
        <f t="shared" si="1443"/>
        <v>0</v>
      </c>
      <c r="CA571" s="238">
        <f t="shared" si="1444"/>
        <v>0</v>
      </c>
      <c r="CB571" s="238">
        <f t="shared" si="1445"/>
        <v>0</v>
      </c>
      <c r="CC571" s="238">
        <f t="shared" si="1446"/>
        <v>0</v>
      </c>
      <c r="CD571" s="238">
        <f t="shared" si="1447"/>
        <v>0</v>
      </c>
      <c r="CE571" s="238">
        <f t="shared" si="1448"/>
        <v>0</v>
      </c>
      <c r="CF571" s="238">
        <f t="shared" si="1449"/>
        <v>0</v>
      </c>
      <c r="CG571" s="238">
        <f t="shared" si="1450"/>
        <v>0</v>
      </c>
      <c r="CH571" s="238">
        <f t="shared" si="1451"/>
        <v>0</v>
      </c>
      <c r="CI571" s="238">
        <f t="shared" si="1452"/>
        <v>0</v>
      </c>
      <c r="CJ571" s="238">
        <f t="shared" si="1453"/>
        <v>0</v>
      </c>
      <c r="CK571" s="238">
        <f t="shared" si="1454"/>
        <v>0</v>
      </c>
      <c r="CL571" s="238">
        <f t="shared" si="1455"/>
        <v>0</v>
      </c>
      <c r="CM571" s="238">
        <f t="shared" si="1456"/>
        <v>0</v>
      </c>
      <c r="CN571" s="238">
        <f t="shared" si="1457"/>
        <v>0</v>
      </c>
      <c r="CO571" s="238">
        <f t="shared" si="1458"/>
        <v>0</v>
      </c>
      <c r="CP571" s="238">
        <f t="shared" si="1459"/>
        <v>0</v>
      </c>
      <c r="CQ571" s="238">
        <f t="shared" si="1460"/>
        <v>0</v>
      </c>
      <c r="CR571" s="238">
        <f t="shared" si="1461"/>
        <v>0</v>
      </c>
      <c r="CS571" s="238">
        <f t="shared" si="1462"/>
        <v>0</v>
      </c>
      <c r="CT571" s="238">
        <f t="shared" si="1463"/>
        <v>0</v>
      </c>
      <c r="CU571" s="238">
        <f t="shared" si="1464"/>
        <v>0</v>
      </c>
      <c r="CV571" s="238">
        <f t="shared" si="1465"/>
        <v>0</v>
      </c>
      <c r="CW571" s="238">
        <f t="shared" si="1466"/>
        <v>0</v>
      </c>
      <c r="CX571" s="238">
        <f t="shared" si="1467"/>
        <v>0</v>
      </c>
      <c r="CY571" s="238">
        <f t="shared" si="1468"/>
        <v>0</v>
      </c>
      <c r="CZ571" s="238">
        <f t="shared" si="1469"/>
        <v>0</v>
      </c>
      <c r="DA571" s="238">
        <f t="shared" si="1470"/>
        <v>0</v>
      </c>
      <c r="DB571" s="238">
        <f t="shared" si="1471"/>
        <v>0</v>
      </c>
      <c r="DC571" s="238">
        <f t="shared" si="1472"/>
        <v>0</v>
      </c>
      <c r="DD571" s="238">
        <f t="shared" si="1473"/>
        <v>0</v>
      </c>
      <c r="DE571" s="238">
        <f t="shared" si="1474"/>
        <v>0</v>
      </c>
      <c r="DF571" s="238">
        <f t="shared" si="1475"/>
        <v>0</v>
      </c>
      <c r="DG571" s="238">
        <f t="shared" si="1476"/>
        <v>0</v>
      </c>
      <c r="DH571" s="238">
        <f t="shared" si="1477"/>
        <v>0</v>
      </c>
      <c r="DI571" s="238">
        <f t="shared" si="1478"/>
        <v>0</v>
      </c>
      <c r="DJ571" s="238">
        <f t="shared" si="1479"/>
        <v>0</v>
      </c>
      <c r="DK571" s="238">
        <f t="shared" si="1480"/>
        <v>0</v>
      </c>
      <c r="DL571" s="238">
        <f t="shared" si="1481"/>
        <v>0</v>
      </c>
      <c r="DM571" s="238">
        <f t="shared" si="1482"/>
        <v>0</v>
      </c>
      <c r="DN571" s="238">
        <f t="shared" si="1483"/>
        <v>0</v>
      </c>
      <c r="DO571" s="238">
        <f t="shared" si="1484"/>
        <v>0</v>
      </c>
      <c r="DP571" s="238">
        <f t="shared" si="1485"/>
        <v>0</v>
      </c>
      <c r="DQ571" s="238">
        <f t="shared" si="1486"/>
        <v>0</v>
      </c>
      <c r="DR571" s="238">
        <f t="shared" si="1487"/>
        <v>0</v>
      </c>
      <c r="DS571" s="238">
        <f t="shared" si="1488"/>
        <v>0</v>
      </c>
      <c r="DT571" s="238">
        <f t="shared" si="1489"/>
        <v>0</v>
      </c>
      <c r="DU571" s="238">
        <f t="shared" si="1490"/>
        <v>0</v>
      </c>
      <c r="DV571" s="238">
        <f t="shared" si="1491"/>
        <v>0</v>
      </c>
      <c r="DW571" s="238">
        <f t="shared" si="1492"/>
        <v>0</v>
      </c>
      <c r="DX571" s="238">
        <f t="shared" si="1493"/>
        <v>0</v>
      </c>
      <c r="DY571" s="238">
        <f t="shared" si="1494"/>
        <v>0</v>
      </c>
      <c r="DZ571" s="238">
        <f t="shared" si="1495"/>
        <v>0</v>
      </c>
      <c r="EA571" s="238">
        <f t="shared" si="1496"/>
        <v>0</v>
      </c>
      <c r="EB571" s="238">
        <f t="shared" si="1497"/>
        <v>0</v>
      </c>
      <c r="EC571" s="238">
        <f t="shared" si="1498"/>
        <v>0</v>
      </c>
      <c r="ED571" s="238">
        <f t="shared" si="1499"/>
        <v>0</v>
      </c>
      <c r="EE571" s="238">
        <f t="shared" si="1500"/>
        <v>0</v>
      </c>
      <c r="EF571" s="238">
        <f t="shared" si="1501"/>
        <v>0</v>
      </c>
      <c r="EG571" s="238">
        <f t="shared" si="1502"/>
        <v>0</v>
      </c>
      <c r="EH571" s="238">
        <f t="shared" si="1503"/>
        <v>0</v>
      </c>
      <c r="EI571" s="238">
        <f t="shared" si="1504"/>
        <v>0</v>
      </c>
      <c r="EJ571" s="238">
        <f t="shared" si="1505"/>
        <v>0</v>
      </c>
      <c r="EK571" s="238">
        <f t="shared" si="1506"/>
        <v>0</v>
      </c>
      <c r="EL571" s="238">
        <f t="shared" si="1507"/>
        <v>0</v>
      </c>
      <c r="EM571" s="238">
        <f t="shared" si="1508"/>
        <v>0</v>
      </c>
      <c r="EN571" s="238">
        <f t="shared" si="1509"/>
        <v>0</v>
      </c>
      <c r="EO571" s="238">
        <f t="shared" si="1510"/>
        <v>0</v>
      </c>
      <c r="EP571" s="238">
        <f t="shared" si="1511"/>
        <v>0</v>
      </c>
      <c r="EQ571" s="238">
        <f t="shared" si="1512"/>
        <v>0</v>
      </c>
      <c r="ER571" s="238">
        <f t="shared" si="1513"/>
        <v>0</v>
      </c>
      <c r="ES571" s="238">
        <f t="shared" si="1514"/>
        <v>0</v>
      </c>
      <c r="ET571" s="238">
        <f t="shared" si="1515"/>
        <v>0</v>
      </c>
      <c r="EU571" s="238">
        <f t="shared" si="1516"/>
        <v>0</v>
      </c>
      <c r="EV571" s="238">
        <f t="shared" si="1517"/>
        <v>0</v>
      </c>
      <c r="EW571" s="238">
        <f t="shared" si="1518"/>
        <v>0</v>
      </c>
      <c r="EX571" s="238">
        <f t="shared" si="1519"/>
        <v>0</v>
      </c>
      <c r="EY571" s="238">
        <f t="shared" si="1520"/>
        <v>0</v>
      </c>
      <c r="EZ571" s="238">
        <f t="shared" si="1521"/>
        <v>0</v>
      </c>
      <c r="FA571" s="238">
        <f t="shared" si="1522"/>
        <v>0</v>
      </c>
      <c r="FB571" s="238">
        <f t="shared" si="1523"/>
        <v>0</v>
      </c>
      <c r="FC571" s="238">
        <f t="shared" si="1524"/>
        <v>0</v>
      </c>
      <c r="FD571" s="238">
        <f t="shared" si="1525"/>
        <v>0</v>
      </c>
      <c r="FE571" s="238">
        <f t="shared" si="1526"/>
        <v>0</v>
      </c>
      <c r="FF571" s="238">
        <f t="shared" si="1527"/>
        <v>0</v>
      </c>
      <c r="FG571" s="238">
        <f t="shared" si="1528"/>
        <v>0</v>
      </c>
      <c r="FH571" s="238">
        <f t="shared" si="1529"/>
        <v>0</v>
      </c>
      <c r="FI571" s="238">
        <f t="shared" si="1530"/>
        <v>0</v>
      </c>
      <c r="FJ571" s="238">
        <f t="shared" si="1531"/>
        <v>0</v>
      </c>
      <c r="FK571" s="238">
        <f t="shared" si="1532"/>
        <v>0</v>
      </c>
      <c r="FL571" s="238">
        <f t="shared" si="1533"/>
        <v>0</v>
      </c>
      <c r="FM571" s="238">
        <f t="shared" si="1534"/>
        <v>0</v>
      </c>
      <c r="FN571" s="238">
        <f t="shared" si="1535"/>
        <v>0</v>
      </c>
      <c r="FO571" s="238">
        <f t="shared" si="1536"/>
        <v>0</v>
      </c>
      <c r="FP571" s="238">
        <f t="shared" si="1537"/>
        <v>0</v>
      </c>
      <c r="FQ571" s="238">
        <f t="shared" si="1538"/>
        <v>0</v>
      </c>
      <c r="FR571" s="238">
        <f t="shared" si="1539"/>
        <v>0</v>
      </c>
      <c r="FS571" s="238">
        <f t="shared" si="1540"/>
        <v>0</v>
      </c>
      <c r="FT571" s="238">
        <f t="shared" si="1541"/>
        <v>0</v>
      </c>
      <c r="FU571" s="238">
        <f t="shared" si="1542"/>
        <v>0</v>
      </c>
      <c r="FV571" s="238">
        <f t="shared" si="1543"/>
        <v>0</v>
      </c>
      <c r="FW571" s="238">
        <f t="shared" si="1544"/>
        <v>0</v>
      </c>
      <c r="FX571" s="238">
        <f t="shared" si="1545"/>
        <v>0</v>
      </c>
      <c r="FY571" s="238">
        <f t="shared" si="1546"/>
        <v>0</v>
      </c>
      <c r="FZ571" s="238">
        <f t="shared" si="1547"/>
        <v>0</v>
      </c>
      <c r="GA571" s="238">
        <f t="shared" si="1548"/>
        <v>0</v>
      </c>
      <c r="GB571" s="238">
        <f t="shared" si="1549"/>
        <v>0</v>
      </c>
      <c r="GC571" s="238">
        <f t="shared" si="1550"/>
        <v>0</v>
      </c>
      <c r="GD571" s="238">
        <f t="shared" si="1551"/>
        <v>0</v>
      </c>
      <c r="GE571" s="238">
        <f t="shared" si="1552"/>
        <v>0</v>
      </c>
      <c r="GF571" s="238">
        <f t="shared" si="1553"/>
        <v>0</v>
      </c>
      <c r="GG571" s="238">
        <f t="shared" si="1554"/>
        <v>0</v>
      </c>
      <c r="GH571" s="238">
        <f t="shared" si="1555"/>
        <v>0</v>
      </c>
      <c r="GI571" s="238">
        <f t="shared" si="1556"/>
        <v>0</v>
      </c>
      <c r="GJ571" s="238">
        <f t="shared" si="1557"/>
        <v>0</v>
      </c>
      <c r="GK571" s="238">
        <f t="shared" si="1558"/>
        <v>0</v>
      </c>
      <c r="GL571" s="238">
        <f t="shared" si="1559"/>
        <v>0</v>
      </c>
      <c r="GM571" s="238">
        <f t="shared" si="1560"/>
        <v>0</v>
      </c>
      <c r="GN571" s="238">
        <f t="shared" si="1561"/>
        <v>0</v>
      </c>
      <c r="GO571" s="238">
        <f t="shared" si="1562"/>
        <v>0</v>
      </c>
      <c r="GP571" s="238">
        <f t="shared" si="1563"/>
        <v>0</v>
      </c>
      <c r="GQ571" s="238">
        <f t="shared" si="1564"/>
        <v>0</v>
      </c>
      <c r="GR571" s="238">
        <f t="shared" si="1565"/>
        <v>0</v>
      </c>
      <c r="GS571" s="238">
        <f t="shared" si="1566"/>
        <v>0</v>
      </c>
      <c r="GT571" s="238">
        <f t="shared" si="1567"/>
        <v>0</v>
      </c>
      <c r="GU571" s="238">
        <f t="shared" si="1568"/>
        <v>0</v>
      </c>
      <c r="GV571" s="238">
        <f t="shared" si="1569"/>
        <v>0</v>
      </c>
      <c r="GW571" s="238">
        <f t="shared" si="1570"/>
        <v>0</v>
      </c>
      <c r="GX571" s="238">
        <f t="shared" si="1571"/>
        <v>0</v>
      </c>
      <c r="GY571" s="238">
        <f t="shared" si="1572"/>
        <v>0</v>
      </c>
      <c r="GZ571" s="238">
        <f t="shared" si="1573"/>
        <v>0</v>
      </c>
      <c r="HA571" s="238">
        <f t="shared" si="1574"/>
        <v>0</v>
      </c>
      <c r="HB571" s="238">
        <f t="shared" si="1575"/>
        <v>0</v>
      </c>
      <c r="HC571" s="238">
        <f t="shared" si="1576"/>
        <v>0</v>
      </c>
      <c r="HD571" s="238">
        <f t="shared" si="1577"/>
        <v>0</v>
      </c>
      <c r="HE571" s="238">
        <f t="shared" si="1578"/>
        <v>0</v>
      </c>
      <c r="HF571" s="238">
        <f t="shared" si="1579"/>
        <v>0</v>
      </c>
      <c r="HG571" s="238">
        <f t="shared" si="1580"/>
        <v>0</v>
      </c>
      <c r="HH571" s="238">
        <f t="shared" si="1581"/>
        <v>0</v>
      </c>
      <c r="HI571" s="238">
        <f t="shared" si="1582"/>
        <v>0</v>
      </c>
      <c r="HJ571" s="238">
        <f t="shared" si="1583"/>
        <v>0</v>
      </c>
      <c r="HK571" s="238">
        <f t="shared" si="1584"/>
        <v>0</v>
      </c>
      <c r="HL571" s="238">
        <f t="shared" si="1585"/>
        <v>0</v>
      </c>
      <c r="HM571" s="238">
        <f t="shared" si="1586"/>
        <v>0</v>
      </c>
      <c r="HN571" s="238">
        <f t="shared" si="1587"/>
        <v>0</v>
      </c>
      <c r="HO571" s="238">
        <f t="shared" si="1588"/>
        <v>0</v>
      </c>
      <c r="HP571" s="238">
        <f t="shared" si="1589"/>
        <v>0</v>
      </c>
      <c r="HQ571" s="238">
        <f t="shared" si="1590"/>
        <v>0</v>
      </c>
      <c r="HR571" s="238">
        <f t="shared" si="1591"/>
        <v>0</v>
      </c>
      <c r="HS571" s="238">
        <f t="shared" si="1592"/>
        <v>0</v>
      </c>
      <c r="HT571" s="238">
        <f t="shared" si="1593"/>
        <v>0</v>
      </c>
      <c r="HU571" s="238">
        <f t="shared" si="1594"/>
        <v>0</v>
      </c>
      <c r="HV571" s="238">
        <f t="shared" si="1595"/>
        <v>0</v>
      </c>
      <c r="HW571" s="238">
        <f t="shared" si="1596"/>
        <v>0</v>
      </c>
      <c r="HX571" s="238">
        <f t="shared" si="1597"/>
        <v>0</v>
      </c>
      <c r="HY571" s="238">
        <f t="shared" si="1598"/>
        <v>0</v>
      </c>
      <c r="HZ571" s="238">
        <f t="shared" si="1599"/>
        <v>0</v>
      </c>
      <c r="IA571" s="238">
        <f t="shared" si="1600"/>
        <v>0</v>
      </c>
      <c r="IB571" s="238">
        <f t="shared" si="1601"/>
        <v>0</v>
      </c>
      <c r="IC571" s="238">
        <f t="shared" si="1602"/>
        <v>0</v>
      </c>
      <c r="ID571" s="238">
        <f t="shared" si="1603"/>
        <v>0</v>
      </c>
      <c r="IE571" s="238">
        <f t="shared" si="1604"/>
        <v>0</v>
      </c>
      <c r="IF571" s="238">
        <f t="shared" si="1605"/>
        <v>0</v>
      </c>
      <c r="IG571" s="238">
        <f t="shared" si="1606"/>
        <v>0</v>
      </c>
      <c r="IH571" s="238">
        <f t="shared" si="1607"/>
        <v>0</v>
      </c>
      <c r="II571" s="238">
        <f t="shared" si="1608"/>
        <v>0</v>
      </c>
      <c r="IJ571" s="238">
        <f t="shared" si="1609"/>
        <v>0</v>
      </c>
      <c r="IK571" s="238">
        <f t="shared" si="1610"/>
        <v>0</v>
      </c>
      <c r="IL571" s="238">
        <f t="shared" si="1611"/>
        <v>0</v>
      </c>
      <c r="IM571" s="238">
        <f t="shared" si="1612"/>
        <v>0</v>
      </c>
      <c r="IN571" s="238">
        <f t="shared" si="1613"/>
        <v>0</v>
      </c>
      <c r="IO571" s="238">
        <f t="shared" si="1614"/>
        <v>0</v>
      </c>
      <c r="IP571" s="238">
        <f t="shared" si="1615"/>
        <v>0</v>
      </c>
      <c r="IQ571" s="238">
        <f t="shared" si="1616"/>
        <v>0</v>
      </c>
      <c r="IR571" s="238">
        <f t="shared" si="1617"/>
        <v>0</v>
      </c>
      <c r="IS571" s="238">
        <f t="shared" si="1618"/>
        <v>0</v>
      </c>
      <c r="IT571" s="238">
        <f t="shared" si="1619"/>
        <v>0</v>
      </c>
      <c r="IU571" s="238">
        <f t="shared" si="1620"/>
        <v>0</v>
      </c>
      <c r="IV571" s="238">
        <f t="shared" si="1621"/>
        <v>0</v>
      </c>
      <c r="IW571" s="238">
        <f t="shared" si="1622"/>
        <v>0</v>
      </c>
      <c r="IX571" s="238">
        <f t="shared" si="1623"/>
        <v>0</v>
      </c>
      <c r="IY571" s="238">
        <f t="shared" si="1624"/>
        <v>0</v>
      </c>
      <c r="IZ571" s="238">
        <f t="shared" si="1625"/>
        <v>0</v>
      </c>
      <c r="JA571" s="238">
        <f t="shared" si="1626"/>
        <v>0</v>
      </c>
      <c r="JB571" s="238">
        <f t="shared" si="1627"/>
        <v>0</v>
      </c>
    </row>
    <row r="572" spans="2:262">
      <c r="B572" s="248">
        <v>211</v>
      </c>
      <c r="C572" s="247">
        <f t="shared" si="1628"/>
        <v>4.121093749999998E-3</v>
      </c>
      <c r="D572" s="244">
        <f t="shared" ca="1" si="1371"/>
        <v>12.554284718986608</v>
      </c>
      <c r="E572" s="243">
        <f ca="1">HI361</f>
        <v>0.55428471898660792</v>
      </c>
      <c r="F572" s="242">
        <v>211</v>
      </c>
      <c r="G572" s="238">
        <f t="shared" si="1372"/>
        <v>0</v>
      </c>
      <c r="H572" s="238">
        <f t="shared" si="1373"/>
        <v>0</v>
      </c>
      <c r="I572" s="238">
        <f t="shared" si="1374"/>
        <v>0</v>
      </c>
      <c r="J572" s="238">
        <f t="shared" si="1375"/>
        <v>0</v>
      </c>
      <c r="K572" s="238">
        <f t="shared" si="1376"/>
        <v>0</v>
      </c>
      <c r="L572" s="238">
        <f t="shared" si="1377"/>
        <v>0</v>
      </c>
      <c r="M572" s="238">
        <f t="shared" si="1378"/>
        <v>0</v>
      </c>
      <c r="N572" s="238">
        <f t="shared" si="1379"/>
        <v>0</v>
      </c>
      <c r="O572" s="238">
        <f t="shared" si="1380"/>
        <v>0</v>
      </c>
      <c r="P572" s="238">
        <f t="shared" si="1381"/>
        <v>0</v>
      </c>
      <c r="Q572" s="238">
        <f t="shared" si="1382"/>
        <v>0</v>
      </c>
      <c r="R572" s="238">
        <f t="shared" si="1383"/>
        <v>0</v>
      </c>
      <c r="S572" s="238">
        <f t="shared" si="1384"/>
        <v>0</v>
      </c>
      <c r="T572" s="238">
        <f t="shared" si="1385"/>
        <v>0</v>
      </c>
      <c r="U572" s="239">
        <f t="shared" si="1386"/>
        <v>0</v>
      </c>
      <c r="V572" s="238">
        <f t="shared" si="1387"/>
        <v>0</v>
      </c>
      <c r="W572" s="238">
        <f t="shared" si="1388"/>
        <v>0</v>
      </c>
      <c r="X572" s="238">
        <f t="shared" si="1389"/>
        <v>0</v>
      </c>
      <c r="Y572" s="238">
        <f t="shared" si="1390"/>
        <v>0</v>
      </c>
      <c r="Z572" s="238">
        <f t="shared" si="1391"/>
        <v>0</v>
      </c>
      <c r="AA572" s="238">
        <f t="shared" si="1392"/>
        <v>0</v>
      </c>
      <c r="AB572" s="238">
        <f t="shared" si="1393"/>
        <v>0</v>
      </c>
      <c r="AC572" s="238">
        <f t="shared" si="1394"/>
        <v>0</v>
      </c>
      <c r="AD572" s="238">
        <f t="shared" si="1395"/>
        <v>0</v>
      </c>
      <c r="AE572" s="238">
        <f t="shared" si="1396"/>
        <v>0</v>
      </c>
      <c r="AF572" s="238">
        <f t="shared" si="1397"/>
        <v>0</v>
      </c>
      <c r="AG572" s="238">
        <f t="shared" si="1398"/>
        <v>0</v>
      </c>
      <c r="AH572" s="238">
        <f t="shared" si="1399"/>
        <v>0</v>
      </c>
      <c r="AI572" s="238">
        <f t="shared" si="1400"/>
        <v>0</v>
      </c>
      <c r="AJ572" s="238">
        <f t="shared" si="1401"/>
        <v>0</v>
      </c>
      <c r="AK572" s="238">
        <f t="shared" si="1402"/>
        <v>0</v>
      </c>
      <c r="AL572" s="238">
        <f t="shared" si="1403"/>
        <v>0</v>
      </c>
      <c r="AM572" s="238">
        <f t="shared" si="1404"/>
        <v>0</v>
      </c>
      <c r="AN572" s="238">
        <f t="shared" si="1405"/>
        <v>0</v>
      </c>
      <c r="AO572" s="238">
        <f t="shared" si="1406"/>
        <v>0</v>
      </c>
      <c r="AP572" s="238">
        <f t="shared" si="1407"/>
        <v>0</v>
      </c>
      <c r="AQ572" s="238">
        <f t="shared" si="1408"/>
        <v>0</v>
      </c>
      <c r="AR572" s="238">
        <f t="shared" si="1409"/>
        <v>0</v>
      </c>
      <c r="AS572" s="238">
        <f t="shared" si="1410"/>
        <v>0</v>
      </c>
      <c r="AT572" s="238">
        <f t="shared" si="1411"/>
        <v>0</v>
      </c>
      <c r="AU572" s="238">
        <f t="shared" si="1412"/>
        <v>0</v>
      </c>
      <c r="AV572" s="238">
        <f t="shared" si="1413"/>
        <v>0</v>
      </c>
      <c r="AW572" s="238">
        <f t="shared" si="1414"/>
        <v>0</v>
      </c>
      <c r="AX572" s="238">
        <f t="shared" si="1415"/>
        <v>0</v>
      </c>
      <c r="AY572" s="238">
        <f t="shared" si="1416"/>
        <v>0</v>
      </c>
      <c r="AZ572" s="238">
        <f t="shared" si="1417"/>
        <v>0</v>
      </c>
      <c r="BA572" s="238">
        <f t="shared" si="1418"/>
        <v>0</v>
      </c>
      <c r="BB572" s="238">
        <f t="shared" si="1419"/>
        <v>0</v>
      </c>
      <c r="BC572" s="238">
        <f t="shared" si="1420"/>
        <v>0</v>
      </c>
      <c r="BD572" s="238">
        <f t="shared" si="1421"/>
        <v>0</v>
      </c>
      <c r="BE572" s="238">
        <f t="shared" si="1422"/>
        <v>0</v>
      </c>
      <c r="BF572" s="238">
        <f t="shared" si="1423"/>
        <v>0</v>
      </c>
      <c r="BG572" s="238">
        <f t="shared" si="1424"/>
        <v>0</v>
      </c>
      <c r="BH572" s="238">
        <f t="shared" si="1425"/>
        <v>0</v>
      </c>
      <c r="BI572" s="238">
        <f t="shared" si="1426"/>
        <v>0</v>
      </c>
      <c r="BJ572" s="238">
        <f t="shared" si="1427"/>
        <v>0</v>
      </c>
      <c r="BK572" s="238">
        <f t="shared" si="1428"/>
        <v>0</v>
      </c>
      <c r="BL572" s="238">
        <f t="shared" si="1429"/>
        <v>0</v>
      </c>
      <c r="BM572" s="238">
        <f t="shared" si="1430"/>
        <v>0</v>
      </c>
      <c r="BN572" s="238">
        <f t="shared" si="1431"/>
        <v>0</v>
      </c>
      <c r="BO572" s="238">
        <f t="shared" si="1432"/>
        <v>0</v>
      </c>
      <c r="BP572" s="238">
        <f t="shared" si="1433"/>
        <v>0</v>
      </c>
      <c r="BQ572" s="238">
        <f t="shared" si="1434"/>
        <v>0</v>
      </c>
      <c r="BR572" s="238">
        <f t="shared" si="1435"/>
        <v>0</v>
      </c>
      <c r="BS572" s="238">
        <f t="shared" si="1436"/>
        <v>0</v>
      </c>
      <c r="BT572" s="238">
        <f t="shared" si="1437"/>
        <v>0</v>
      </c>
      <c r="BU572" s="238">
        <f t="shared" si="1438"/>
        <v>0</v>
      </c>
      <c r="BV572" s="238">
        <f t="shared" si="1439"/>
        <v>0</v>
      </c>
      <c r="BW572" s="238">
        <f t="shared" si="1440"/>
        <v>0</v>
      </c>
      <c r="BX572" s="238">
        <f t="shared" si="1441"/>
        <v>0</v>
      </c>
      <c r="BY572" s="238">
        <f t="shared" si="1442"/>
        <v>0</v>
      </c>
      <c r="BZ572" s="238">
        <f t="shared" si="1443"/>
        <v>0</v>
      </c>
      <c r="CA572" s="238">
        <f t="shared" si="1444"/>
        <v>0</v>
      </c>
      <c r="CB572" s="238">
        <f t="shared" si="1445"/>
        <v>0</v>
      </c>
      <c r="CC572" s="238">
        <f t="shared" si="1446"/>
        <v>0</v>
      </c>
      <c r="CD572" s="238">
        <f t="shared" si="1447"/>
        <v>0</v>
      </c>
      <c r="CE572" s="238">
        <f t="shared" si="1448"/>
        <v>0</v>
      </c>
      <c r="CF572" s="238">
        <f t="shared" si="1449"/>
        <v>0</v>
      </c>
      <c r="CG572" s="238">
        <f t="shared" si="1450"/>
        <v>0</v>
      </c>
      <c r="CH572" s="238">
        <f t="shared" si="1451"/>
        <v>0</v>
      </c>
      <c r="CI572" s="238">
        <f t="shared" si="1452"/>
        <v>0</v>
      </c>
      <c r="CJ572" s="238">
        <f t="shared" si="1453"/>
        <v>0</v>
      </c>
      <c r="CK572" s="238">
        <f t="shared" si="1454"/>
        <v>0</v>
      </c>
      <c r="CL572" s="238">
        <f t="shared" si="1455"/>
        <v>0</v>
      </c>
      <c r="CM572" s="238">
        <f t="shared" si="1456"/>
        <v>0</v>
      </c>
      <c r="CN572" s="238">
        <f t="shared" si="1457"/>
        <v>0</v>
      </c>
      <c r="CO572" s="238">
        <f t="shared" si="1458"/>
        <v>0</v>
      </c>
      <c r="CP572" s="238">
        <f t="shared" si="1459"/>
        <v>0</v>
      </c>
      <c r="CQ572" s="238">
        <f t="shared" si="1460"/>
        <v>0</v>
      </c>
      <c r="CR572" s="238">
        <f t="shared" si="1461"/>
        <v>0</v>
      </c>
      <c r="CS572" s="238">
        <f t="shared" si="1462"/>
        <v>0</v>
      </c>
      <c r="CT572" s="238">
        <f t="shared" si="1463"/>
        <v>0</v>
      </c>
      <c r="CU572" s="238">
        <f t="shared" si="1464"/>
        <v>0</v>
      </c>
      <c r="CV572" s="238">
        <f t="shared" si="1465"/>
        <v>0</v>
      </c>
      <c r="CW572" s="238">
        <f t="shared" si="1466"/>
        <v>0</v>
      </c>
      <c r="CX572" s="238">
        <f t="shared" si="1467"/>
        <v>0</v>
      </c>
      <c r="CY572" s="238">
        <f t="shared" si="1468"/>
        <v>0</v>
      </c>
      <c r="CZ572" s="238">
        <f t="shared" si="1469"/>
        <v>0</v>
      </c>
      <c r="DA572" s="238">
        <f t="shared" si="1470"/>
        <v>0</v>
      </c>
      <c r="DB572" s="238">
        <f t="shared" si="1471"/>
        <v>0</v>
      </c>
      <c r="DC572" s="238">
        <f t="shared" si="1472"/>
        <v>0</v>
      </c>
      <c r="DD572" s="238">
        <f t="shared" si="1473"/>
        <v>0</v>
      </c>
      <c r="DE572" s="238">
        <f t="shared" si="1474"/>
        <v>0</v>
      </c>
      <c r="DF572" s="238">
        <f t="shared" si="1475"/>
        <v>0</v>
      </c>
      <c r="DG572" s="238">
        <f t="shared" si="1476"/>
        <v>0</v>
      </c>
      <c r="DH572" s="238">
        <f t="shared" si="1477"/>
        <v>0</v>
      </c>
      <c r="DI572" s="238">
        <f t="shared" si="1478"/>
        <v>0</v>
      </c>
      <c r="DJ572" s="238">
        <f t="shared" si="1479"/>
        <v>0</v>
      </c>
      <c r="DK572" s="238">
        <f t="shared" si="1480"/>
        <v>0</v>
      </c>
      <c r="DL572" s="238">
        <f t="shared" si="1481"/>
        <v>0</v>
      </c>
      <c r="DM572" s="238">
        <f t="shared" si="1482"/>
        <v>0</v>
      </c>
      <c r="DN572" s="238">
        <f t="shared" si="1483"/>
        <v>0</v>
      </c>
      <c r="DO572" s="238">
        <f t="shared" si="1484"/>
        <v>0</v>
      </c>
      <c r="DP572" s="238">
        <f t="shared" si="1485"/>
        <v>0</v>
      </c>
      <c r="DQ572" s="238">
        <f t="shared" si="1486"/>
        <v>0</v>
      </c>
      <c r="DR572" s="238">
        <f t="shared" si="1487"/>
        <v>0</v>
      </c>
      <c r="DS572" s="238">
        <f t="shared" si="1488"/>
        <v>0</v>
      </c>
      <c r="DT572" s="238">
        <f t="shared" si="1489"/>
        <v>0</v>
      </c>
      <c r="DU572" s="238">
        <f t="shared" si="1490"/>
        <v>0</v>
      </c>
      <c r="DV572" s="238">
        <f t="shared" si="1491"/>
        <v>0</v>
      </c>
      <c r="DW572" s="238">
        <f t="shared" si="1492"/>
        <v>0</v>
      </c>
      <c r="DX572" s="238">
        <f t="shared" si="1493"/>
        <v>0</v>
      </c>
      <c r="DY572" s="238">
        <f t="shared" si="1494"/>
        <v>0</v>
      </c>
      <c r="DZ572" s="238">
        <f t="shared" si="1495"/>
        <v>0</v>
      </c>
      <c r="EA572" s="238">
        <f t="shared" si="1496"/>
        <v>0</v>
      </c>
      <c r="EB572" s="238">
        <f t="shared" si="1497"/>
        <v>0</v>
      </c>
      <c r="EC572" s="238">
        <f t="shared" si="1498"/>
        <v>0</v>
      </c>
      <c r="ED572" s="238">
        <f t="shared" si="1499"/>
        <v>0</v>
      </c>
      <c r="EE572" s="238">
        <f t="shared" si="1500"/>
        <v>0</v>
      </c>
      <c r="EF572" s="238">
        <f t="shared" si="1501"/>
        <v>0</v>
      </c>
      <c r="EG572" s="238">
        <f t="shared" si="1502"/>
        <v>0</v>
      </c>
      <c r="EH572" s="238">
        <f t="shared" si="1503"/>
        <v>0</v>
      </c>
      <c r="EI572" s="238">
        <f t="shared" si="1504"/>
        <v>0</v>
      </c>
      <c r="EJ572" s="238">
        <f t="shared" si="1505"/>
        <v>0</v>
      </c>
      <c r="EK572" s="238">
        <f t="shared" si="1506"/>
        <v>0</v>
      </c>
      <c r="EL572" s="238">
        <f t="shared" si="1507"/>
        <v>0</v>
      </c>
      <c r="EM572" s="238">
        <f t="shared" si="1508"/>
        <v>0</v>
      </c>
      <c r="EN572" s="238">
        <f t="shared" si="1509"/>
        <v>0</v>
      </c>
      <c r="EO572" s="238">
        <f t="shared" si="1510"/>
        <v>0</v>
      </c>
      <c r="EP572" s="238">
        <f t="shared" si="1511"/>
        <v>0</v>
      </c>
      <c r="EQ572" s="238">
        <f t="shared" si="1512"/>
        <v>0</v>
      </c>
      <c r="ER572" s="238">
        <f t="shared" si="1513"/>
        <v>0</v>
      </c>
      <c r="ES572" s="238">
        <f t="shared" si="1514"/>
        <v>0</v>
      </c>
      <c r="ET572" s="238">
        <f t="shared" si="1515"/>
        <v>0</v>
      </c>
      <c r="EU572" s="238">
        <f t="shared" si="1516"/>
        <v>0</v>
      </c>
      <c r="EV572" s="238">
        <f t="shared" si="1517"/>
        <v>0</v>
      </c>
      <c r="EW572" s="238">
        <f t="shared" si="1518"/>
        <v>0</v>
      </c>
      <c r="EX572" s="238">
        <f t="shared" si="1519"/>
        <v>0</v>
      </c>
      <c r="EY572" s="238">
        <f t="shared" si="1520"/>
        <v>0</v>
      </c>
      <c r="EZ572" s="238">
        <f t="shared" si="1521"/>
        <v>0</v>
      </c>
      <c r="FA572" s="238">
        <f t="shared" si="1522"/>
        <v>0</v>
      </c>
      <c r="FB572" s="238">
        <f t="shared" si="1523"/>
        <v>0</v>
      </c>
      <c r="FC572" s="238">
        <f t="shared" si="1524"/>
        <v>0</v>
      </c>
      <c r="FD572" s="238">
        <f t="shared" si="1525"/>
        <v>0</v>
      </c>
      <c r="FE572" s="238">
        <f t="shared" si="1526"/>
        <v>0</v>
      </c>
      <c r="FF572" s="238">
        <f t="shared" si="1527"/>
        <v>0</v>
      </c>
      <c r="FG572" s="238">
        <f t="shared" si="1528"/>
        <v>0</v>
      </c>
      <c r="FH572" s="238">
        <f t="shared" si="1529"/>
        <v>0</v>
      </c>
      <c r="FI572" s="238">
        <f t="shared" si="1530"/>
        <v>0</v>
      </c>
      <c r="FJ572" s="238">
        <f t="shared" si="1531"/>
        <v>0</v>
      </c>
      <c r="FK572" s="238">
        <f t="shared" si="1532"/>
        <v>0</v>
      </c>
      <c r="FL572" s="238">
        <f t="shared" si="1533"/>
        <v>0</v>
      </c>
      <c r="FM572" s="238">
        <f t="shared" si="1534"/>
        <v>0</v>
      </c>
      <c r="FN572" s="238">
        <f t="shared" si="1535"/>
        <v>0</v>
      </c>
      <c r="FO572" s="238">
        <f t="shared" si="1536"/>
        <v>0</v>
      </c>
      <c r="FP572" s="238">
        <f t="shared" si="1537"/>
        <v>0</v>
      </c>
      <c r="FQ572" s="238">
        <f t="shared" si="1538"/>
        <v>0</v>
      </c>
      <c r="FR572" s="238">
        <f t="shared" si="1539"/>
        <v>0</v>
      </c>
      <c r="FS572" s="238">
        <f t="shared" si="1540"/>
        <v>0</v>
      </c>
      <c r="FT572" s="238">
        <f t="shared" si="1541"/>
        <v>0</v>
      </c>
      <c r="FU572" s="238">
        <f t="shared" si="1542"/>
        <v>0</v>
      </c>
      <c r="FV572" s="238">
        <f t="shared" si="1543"/>
        <v>0</v>
      </c>
      <c r="FW572" s="238">
        <f t="shared" si="1544"/>
        <v>0</v>
      </c>
      <c r="FX572" s="238">
        <f t="shared" si="1545"/>
        <v>0</v>
      </c>
      <c r="FY572" s="238">
        <f t="shared" si="1546"/>
        <v>0</v>
      </c>
      <c r="FZ572" s="238">
        <f t="shared" si="1547"/>
        <v>0</v>
      </c>
      <c r="GA572" s="238">
        <f t="shared" si="1548"/>
        <v>0</v>
      </c>
      <c r="GB572" s="238">
        <f t="shared" si="1549"/>
        <v>0</v>
      </c>
      <c r="GC572" s="238">
        <f t="shared" si="1550"/>
        <v>0</v>
      </c>
      <c r="GD572" s="238">
        <f t="shared" si="1551"/>
        <v>0</v>
      </c>
      <c r="GE572" s="238">
        <f t="shared" si="1552"/>
        <v>0</v>
      </c>
      <c r="GF572" s="238">
        <f t="shared" si="1553"/>
        <v>0</v>
      </c>
      <c r="GG572" s="238">
        <f t="shared" si="1554"/>
        <v>0</v>
      </c>
      <c r="GH572" s="238">
        <f t="shared" si="1555"/>
        <v>0</v>
      </c>
      <c r="GI572" s="238">
        <f t="shared" si="1556"/>
        <v>0</v>
      </c>
      <c r="GJ572" s="238">
        <f t="shared" si="1557"/>
        <v>0</v>
      </c>
      <c r="GK572" s="238">
        <f t="shared" si="1558"/>
        <v>0</v>
      </c>
      <c r="GL572" s="238">
        <f t="shared" si="1559"/>
        <v>0</v>
      </c>
      <c r="GM572" s="238">
        <f t="shared" si="1560"/>
        <v>0</v>
      </c>
      <c r="GN572" s="238">
        <f t="shared" si="1561"/>
        <v>0</v>
      </c>
      <c r="GO572" s="238">
        <f t="shared" si="1562"/>
        <v>0</v>
      </c>
      <c r="GP572" s="238">
        <f t="shared" si="1563"/>
        <v>0</v>
      </c>
      <c r="GQ572" s="238">
        <f t="shared" si="1564"/>
        <v>0</v>
      </c>
      <c r="GR572" s="238">
        <f t="shared" si="1565"/>
        <v>0</v>
      </c>
      <c r="GS572" s="238">
        <f t="shared" si="1566"/>
        <v>0</v>
      </c>
      <c r="GT572" s="238">
        <f t="shared" si="1567"/>
        <v>0</v>
      </c>
      <c r="GU572" s="238">
        <f t="shared" si="1568"/>
        <v>0</v>
      </c>
      <c r="GV572" s="238">
        <f t="shared" si="1569"/>
        <v>0</v>
      </c>
      <c r="GW572" s="238">
        <f t="shared" si="1570"/>
        <v>0</v>
      </c>
      <c r="GX572" s="238">
        <f t="shared" si="1571"/>
        <v>0</v>
      </c>
      <c r="GY572" s="238">
        <f t="shared" si="1572"/>
        <v>0</v>
      </c>
      <c r="GZ572" s="238">
        <f t="shared" si="1573"/>
        <v>0</v>
      </c>
      <c r="HA572" s="238">
        <f t="shared" si="1574"/>
        <v>0</v>
      </c>
      <c r="HB572" s="238">
        <f t="shared" si="1575"/>
        <v>0</v>
      </c>
      <c r="HC572" s="238">
        <f t="shared" si="1576"/>
        <v>0</v>
      </c>
      <c r="HD572" s="238">
        <f t="shared" si="1577"/>
        <v>0</v>
      </c>
      <c r="HE572" s="238">
        <f t="shared" si="1578"/>
        <v>0</v>
      </c>
      <c r="HF572" s="238">
        <f t="shared" si="1579"/>
        <v>0</v>
      </c>
      <c r="HG572" s="238">
        <f t="shared" si="1580"/>
        <v>0</v>
      </c>
      <c r="HH572" s="238">
        <f t="shared" si="1581"/>
        <v>0</v>
      </c>
      <c r="HI572" s="238">
        <f t="shared" si="1582"/>
        <v>0</v>
      </c>
      <c r="HJ572" s="238">
        <f t="shared" si="1583"/>
        <v>0</v>
      </c>
      <c r="HK572" s="238">
        <f t="shared" si="1584"/>
        <v>0</v>
      </c>
      <c r="HL572" s="238">
        <f t="shared" si="1585"/>
        <v>0</v>
      </c>
      <c r="HM572" s="238">
        <f t="shared" si="1586"/>
        <v>0</v>
      </c>
      <c r="HN572" s="238">
        <f t="shared" si="1587"/>
        <v>0</v>
      </c>
      <c r="HO572" s="238">
        <f t="shared" si="1588"/>
        <v>0</v>
      </c>
      <c r="HP572" s="238">
        <f t="shared" si="1589"/>
        <v>0</v>
      </c>
      <c r="HQ572" s="238">
        <f t="shared" si="1590"/>
        <v>0</v>
      </c>
      <c r="HR572" s="238">
        <f t="shared" si="1591"/>
        <v>0</v>
      </c>
      <c r="HS572" s="238">
        <f t="shared" si="1592"/>
        <v>0</v>
      </c>
      <c r="HT572" s="238">
        <f t="shared" si="1593"/>
        <v>0</v>
      </c>
      <c r="HU572" s="238">
        <f t="shared" si="1594"/>
        <v>0</v>
      </c>
      <c r="HV572" s="238">
        <f t="shared" si="1595"/>
        <v>0</v>
      </c>
      <c r="HW572" s="238">
        <f t="shared" si="1596"/>
        <v>0</v>
      </c>
      <c r="HX572" s="238">
        <f t="shared" si="1597"/>
        <v>0</v>
      </c>
      <c r="HY572" s="238">
        <f t="shared" si="1598"/>
        <v>0</v>
      </c>
      <c r="HZ572" s="238">
        <f t="shared" si="1599"/>
        <v>0</v>
      </c>
      <c r="IA572" s="238">
        <f t="shared" si="1600"/>
        <v>0</v>
      </c>
      <c r="IB572" s="238">
        <f t="shared" si="1601"/>
        <v>0</v>
      </c>
      <c r="IC572" s="238">
        <f t="shared" si="1602"/>
        <v>0</v>
      </c>
      <c r="ID572" s="238">
        <f t="shared" si="1603"/>
        <v>0</v>
      </c>
      <c r="IE572" s="238">
        <f t="shared" si="1604"/>
        <v>0</v>
      </c>
      <c r="IF572" s="238">
        <f t="shared" si="1605"/>
        <v>0</v>
      </c>
      <c r="IG572" s="238">
        <f t="shared" si="1606"/>
        <v>0</v>
      </c>
      <c r="IH572" s="238">
        <f t="shared" si="1607"/>
        <v>0</v>
      </c>
      <c r="II572" s="238">
        <f t="shared" si="1608"/>
        <v>0</v>
      </c>
      <c r="IJ572" s="238">
        <f t="shared" si="1609"/>
        <v>0</v>
      </c>
      <c r="IK572" s="238">
        <f t="shared" si="1610"/>
        <v>0</v>
      </c>
      <c r="IL572" s="238">
        <f t="shared" si="1611"/>
        <v>0</v>
      </c>
      <c r="IM572" s="238">
        <f t="shared" si="1612"/>
        <v>0</v>
      </c>
      <c r="IN572" s="238">
        <f t="shared" si="1613"/>
        <v>0</v>
      </c>
      <c r="IO572" s="238">
        <f t="shared" si="1614"/>
        <v>0</v>
      </c>
      <c r="IP572" s="238">
        <f t="shared" si="1615"/>
        <v>0</v>
      </c>
      <c r="IQ572" s="238">
        <f t="shared" si="1616"/>
        <v>0</v>
      </c>
      <c r="IR572" s="238">
        <f t="shared" si="1617"/>
        <v>0</v>
      </c>
      <c r="IS572" s="238">
        <f t="shared" si="1618"/>
        <v>0</v>
      </c>
      <c r="IT572" s="238">
        <f t="shared" si="1619"/>
        <v>0</v>
      </c>
      <c r="IU572" s="238">
        <f t="shared" si="1620"/>
        <v>0</v>
      </c>
      <c r="IV572" s="238">
        <f t="shared" si="1621"/>
        <v>0</v>
      </c>
      <c r="IW572" s="238">
        <f t="shared" si="1622"/>
        <v>0</v>
      </c>
      <c r="IX572" s="238">
        <f t="shared" si="1623"/>
        <v>0</v>
      </c>
      <c r="IY572" s="238">
        <f t="shared" si="1624"/>
        <v>0</v>
      </c>
      <c r="IZ572" s="238">
        <f t="shared" si="1625"/>
        <v>0</v>
      </c>
      <c r="JA572" s="238">
        <f t="shared" si="1626"/>
        <v>0</v>
      </c>
      <c r="JB572" s="238">
        <f t="shared" si="1627"/>
        <v>0</v>
      </c>
    </row>
    <row r="573" spans="2:262">
      <c r="B573" s="248">
        <v>212</v>
      </c>
      <c r="C573" s="247">
        <f t="shared" si="1628"/>
        <v>4.1406249999999976E-3</v>
      </c>
      <c r="D573" s="244">
        <f t="shared" ca="1" si="1371"/>
        <v>12.555232566003218</v>
      </c>
      <c r="E573" s="243">
        <f ca="1">HJ361</f>
        <v>0.55523256600321824</v>
      </c>
      <c r="F573" s="242">
        <v>212</v>
      </c>
      <c r="G573" s="238">
        <f t="shared" si="1372"/>
        <v>0</v>
      </c>
      <c r="H573" s="238">
        <f t="shared" si="1373"/>
        <v>0</v>
      </c>
      <c r="I573" s="238">
        <f t="shared" si="1374"/>
        <v>0</v>
      </c>
      <c r="J573" s="238">
        <f t="shared" si="1375"/>
        <v>0</v>
      </c>
      <c r="K573" s="238">
        <f t="shared" si="1376"/>
        <v>0</v>
      </c>
      <c r="L573" s="238">
        <f t="shared" si="1377"/>
        <v>0</v>
      </c>
      <c r="M573" s="238">
        <f t="shared" si="1378"/>
        <v>0</v>
      </c>
      <c r="N573" s="238">
        <f t="shared" si="1379"/>
        <v>0</v>
      </c>
      <c r="O573" s="238">
        <f t="shared" si="1380"/>
        <v>0</v>
      </c>
      <c r="P573" s="238">
        <f t="shared" si="1381"/>
        <v>0</v>
      </c>
      <c r="Q573" s="238">
        <f t="shared" si="1382"/>
        <v>0</v>
      </c>
      <c r="R573" s="238">
        <f t="shared" si="1383"/>
        <v>0</v>
      </c>
      <c r="S573" s="238">
        <f t="shared" si="1384"/>
        <v>0</v>
      </c>
      <c r="T573" s="238">
        <f t="shared" si="1385"/>
        <v>0</v>
      </c>
      <c r="U573" s="239">
        <f t="shared" si="1386"/>
        <v>0</v>
      </c>
      <c r="V573" s="238">
        <f t="shared" si="1387"/>
        <v>0</v>
      </c>
      <c r="W573" s="238">
        <f t="shared" si="1388"/>
        <v>0</v>
      </c>
      <c r="X573" s="238">
        <f t="shared" si="1389"/>
        <v>0</v>
      </c>
      <c r="Y573" s="238">
        <f t="shared" si="1390"/>
        <v>0</v>
      </c>
      <c r="Z573" s="238">
        <f t="shared" si="1391"/>
        <v>0</v>
      </c>
      <c r="AA573" s="238">
        <f t="shared" si="1392"/>
        <v>0</v>
      </c>
      <c r="AB573" s="238">
        <f t="shared" si="1393"/>
        <v>0</v>
      </c>
      <c r="AC573" s="238">
        <f t="shared" si="1394"/>
        <v>0</v>
      </c>
      <c r="AD573" s="238">
        <f t="shared" si="1395"/>
        <v>0</v>
      </c>
      <c r="AE573" s="238">
        <f t="shared" si="1396"/>
        <v>0</v>
      </c>
      <c r="AF573" s="238">
        <f t="shared" si="1397"/>
        <v>0</v>
      </c>
      <c r="AG573" s="238">
        <f t="shared" si="1398"/>
        <v>0</v>
      </c>
      <c r="AH573" s="238">
        <f t="shared" si="1399"/>
        <v>0</v>
      </c>
      <c r="AI573" s="238">
        <f t="shared" si="1400"/>
        <v>0</v>
      </c>
      <c r="AJ573" s="238">
        <f t="shared" si="1401"/>
        <v>0</v>
      </c>
      <c r="AK573" s="238">
        <f t="shared" si="1402"/>
        <v>0</v>
      </c>
      <c r="AL573" s="238">
        <f t="shared" si="1403"/>
        <v>0</v>
      </c>
      <c r="AM573" s="238">
        <f t="shared" si="1404"/>
        <v>0</v>
      </c>
      <c r="AN573" s="238">
        <f t="shared" si="1405"/>
        <v>0</v>
      </c>
      <c r="AO573" s="238">
        <f t="shared" si="1406"/>
        <v>0</v>
      </c>
      <c r="AP573" s="238">
        <f t="shared" si="1407"/>
        <v>0</v>
      </c>
      <c r="AQ573" s="238">
        <f t="shared" si="1408"/>
        <v>0</v>
      </c>
      <c r="AR573" s="238">
        <f t="shared" si="1409"/>
        <v>0</v>
      </c>
      <c r="AS573" s="238">
        <f t="shared" si="1410"/>
        <v>0</v>
      </c>
      <c r="AT573" s="238">
        <f t="shared" si="1411"/>
        <v>0</v>
      </c>
      <c r="AU573" s="238">
        <f t="shared" si="1412"/>
        <v>0</v>
      </c>
      <c r="AV573" s="238">
        <f t="shared" si="1413"/>
        <v>0</v>
      </c>
      <c r="AW573" s="238">
        <f t="shared" si="1414"/>
        <v>0</v>
      </c>
      <c r="AX573" s="238">
        <f t="shared" si="1415"/>
        <v>0</v>
      </c>
      <c r="AY573" s="238">
        <f t="shared" si="1416"/>
        <v>0</v>
      </c>
      <c r="AZ573" s="238">
        <f t="shared" si="1417"/>
        <v>0</v>
      </c>
      <c r="BA573" s="238">
        <f t="shared" si="1418"/>
        <v>0</v>
      </c>
      <c r="BB573" s="238">
        <f t="shared" si="1419"/>
        <v>0</v>
      </c>
      <c r="BC573" s="238">
        <f t="shared" si="1420"/>
        <v>0</v>
      </c>
      <c r="BD573" s="238">
        <f t="shared" si="1421"/>
        <v>0</v>
      </c>
      <c r="BE573" s="238">
        <f t="shared" si="1422"/>
        <v>0</v>
      </c>
      <c r="BF573" s="238">
        <f t="shared" si="1423"/>
        <v>0</v>
      </c>
      <c r="BG573" s="238">
        <f t="shared" si="1424"/>
        <v>0</v>
      </c>
      <c r="BH573" s="238">
        <f t="shared" si="1425"/>
        <v>0</v>
      </c>
      <c r="BI573" s="238">
        <f t="shared" si="1426"/>
        <v>0</v>
      </c>
      <c r="BJ573" s="238">
        <f t="shared" si="1427"/>
        <v>0</v>
      </c>
      <c r="BK573" s="238">
        <f t="shared" si="1428"/>
        <v>0</v>
      </c>
      <c r="BL573" s="238">
        <f t="shared" si="1429"/>
        <v>0</v>
      </c>
      <c r="BM573" s="238">
        <f t="shared" si="1430"/>
        <v>0</v>
      </c>
      <c r="BN573" s="238">
        <f t="shared" si="1431"/>
        <v>0</v>
      </c>
      <c r="BO573" s="238">
        <f t="shared" si="1432"/>
        <v>0</v>
      </c>
      <c r="BP573" s="238">
        <f t="shared" si="1433"/>
        <v>0</v>
      </c>
      <c r="BQ573" s="238">
        <f t="shared" si="1434"/>
        <v>0</v>
      </c>
      <c r="BR573" s="238">
        <f t="shared" si="1435"/>
        <v>0</v>
      </c>
      <c r="BS573" s="238">
        <f t="shared" si="1436"/>
        <v>0</v>
      </c>
      <c r="BT573" s="238">
        <f t="shared" si="1437"/>
        <v>0</v>
      </c>
      <c r="BU573" s="238">
        <f t="shared" si="1438"/>
        <v>0</v>
      </c>
      <c r="BV573" s="238">
        <f t="shared" si="1439"/>
        <v>0</v>
      </c>
      <c r="BW573" s="238">
        <f t="shared" si="1440"/>
        <v>0</v>
      </c>
      <c r="BX573" s="238">
        <f t="shared" si="1441"/>
        <v>0</v>
      </c>
      <c r="BY573" s="238">
        <f t="shared" si="1442"/>
        <v>0</v>
      </c>
      <c r="BZ573" s="238">
        <f t="shared" si="1443"/>
        <v>0</v>
      </c>
      <c r="CA573" s="238">
        <f t="shared" si="1444"/>
        <v>0</v>
      </c>
      <c r="CB573" s="238">
        <f t="shared" si="1445"/>
        <v>0</v>
      </c>
      <c r="CC573" s="238">
        <f t="shared" si="1446"/>
        <v>0</v>
      </c>
      <c r="CD573" s="238">
        <f t="shared" si="1447"/>
        <v>0</v>
      </c>
      <c r="CE573" s="238">
        <f t="shared" si="1448"/>
        <v>0</v>
      </c>
      <c r="CF573" s="238">
        <f t="shared" si="1449"/>
        <v>0</v>
      </c>
      <c r="CG573" s="238">
        <f t="shared" si="1450"/>
        <v>0</v>
      </c>
      <c r="CH573" s="238">
        <f t="shared" si="1451"/>
        <v>0</v>
      </c>
      <c r="CI573" s="238">
        <f t="shared" si="1452"/>
        <v>0</v>
      </c>
      <c r="CJ573" s="238">
        <f t="shared" si="1453"/>
        <v>0</v>
      </c>
      <c r="CK573" s="238">
        <f t="shared" si="1454"/>
        <v>0</v>
      </c>
      <c r="CL573" s="238">
        <f t="shared" si="1455"/>
        <v>0</v>
      </c>
      <c r="CM573" s="238">
        <f t="shared" si="1456"/>
        <v>0</v>
      </c>
      <c r="CN573" s="238">
        <f t="shared" si="1457"/>
        <v>0</v>
      </c>
      <c r="CO573" s="238">
        <f t="shared" si="1458"/>
        <v>0</v>
      </c>
      <c r="CP573" s="238">
        <f t="shared" si="1459"/>
        <v>0</v>
      </c>
      <c r="CQ573" s="238">
        <f t="shared" si="1460"/>
        <v>0</v>
      </c>
      <c r="CR573" s="238">
        <f t="shared" si="1461"/>
        <v>0</v>
      </c>
      <c r="CS573" s="238">
        <f t="shared" si="1462"/>
        <v>0</v>
      </c>
      <c r="CT573" s="238">
        <f t="shared" si="1463"/>
        <v>0</v>
      </c>
      <c r="CU573" s="238">
        <f t="shared" si="1464"/>
        <v>0</v>
      </c>
      <c r="CV573" s="238">
        <f t="shared" si="1465"/>
        <v>0</v>
      </c>
      <c r="CW573" s="238">
        <f t="shared" si="1466"/>
        <v>0</v>
      </c>
      <c r="CX573" s="238">
        <f t="shared" si="1467"/>
        <v>0</v>
      </c>
      <c r="CY573" s="238">
        <f t="shared" si="1468"/>
        <v>0</v>
      </c>
      <c r="CZ573" s="238">
        <f t="shared" si="1469"/>
        <v>0</v>
      </c>
      <c r="DA573" s="238">
        <f t="shared" si="1470"/>
        <v>0</v>
      </c>
      <c r="DB573" s="238">
        <f t="shared" si="1471"/>
        <v>0</v>
      </c>
      <c r="DC573" s="238">
        <f t="shared" si="1472"/>
        <v>0</v>
      </c>
      <c r="DD573" s="238">
        <f t="shared" si="1473"/>
        <v>0</v>
      </c>
      <c r="DE573" s="238">
        <f t="shared" si="1474"/>
        <v>0</v>
      </c>
      <c r="DF573" s="238">
        <f t="shared" si="1475"/>
        <v>0</v>
      </c>
      <c r="DG573" s="238">
        <f t="shared" si="1476"/>
        <v>0</v>
      </c>
      <c r="DH573" s="238">
        <f t="shared" si="1477"/>
        <v>0</v>
      </c>
      <c r="DI573" s="238">
        <f t="shared" si="1478"/>
        <v>0</v>
      </c>
      <c r="DJ573" s="238">
        <f t="shared" si="1479"/>
        <v>0</v>
      </c>
      <c r="DK573" s="238">
        <f t="shared" si="1480"/>
        <v>0</v>
      </c>
      <c r="DL573" s="238">
        <f t="shared" si="1481"/>
        <v>0</v>
      </c>
      <c r="DM573" s="238">
        <f t="shared" si="1482"/>
        <v>0</v>
      </c>
      <c r="DN573" s="238">
        <f t="shared" si="1483"/>
        <v>0</v>
      </c>
      <c r="DO573" s="238">
        <f t="shared" si="1484"/>
        <v>0</v>
      </c>
      <c r="DP573" s="238">
        <f t="shared" si="1485"/>
        <v>0</v>
      </c>
      <c r="DQ573" s="238">
        <f t="shared" si="1486"/>
        <v>0</v>
      </c>
      <c r="DR573" s="238">
        <f t="shared" si="1487"/>
        <v>0</v>
      </c>
      <c r="DS573" s="238">
        <f t="shared" si="1488"/>
        <v>0</v>
      </c>
      <c r="DT573" s="238">
        <f t="shared" si="1489"/>
        <v>0</v>
      </c>
      <c r="DU573" s="238">
        <f t="shared" si="1490"/>
        <v>0</v>
      </c>
      <c r="DV573" s="238">
        <f t="shared" si="1491"/>
        <v>0</v>
      </c>
      <c r="DW573" s="238">
        <f t="shared" si="1492"/>
        <v>0</v>
      </c>
      <c r="DX573" s="238">
        <f t="shared" si="1493"/>
        <v>0</v>
      </c>
      <c r="DY573" s="238">
        <f t="shared" si="1494"/>
        <v>0</v>
      </c>
      <c r="DZ573" s="238">
        <f t="shared" si="1495"/>
        <v>0</v>
      </c>
      <c r="EA573" s="238">
        <f t="shared" si="1496"/>
        <v>0</v>
      </c>
      <c r="EB573" s="238">
        <f t="shared" si="1497"/>
        <v>0</v>
      </c>
      <c r="EC573" s="238">
        <f t="shared" si="1498"/>
        <v>0</v>
      </c>
      <c r="ED573" s="238">
        <f t="shared" si="1499"/>
        <v>0</v>
      </c>
      <c r="EE573" s="238">
        <f t="shared" si="1500"/>
        <v>0</v>
      </c>
      <c r="EF573" s="238">
        <f t="shared" si="1501"/>
        <v>0</v>
      </c>
      <c r="EG573" s="238">
        <f t="shared" si="1502"/>
        <v>0</v>
      </c>
      <c r="EH573" s="238">
        <f t="shared" si="1503"/>
        <v>0</v>
      </c>
      <c r="EI573" s="238">
        <f t="shared" si="1504"/>
        <v>0</v>
      </c>
      <c r="EJ573" s="238">
        <f t="shared" si="1505"/>
        <v>0</v>
      </c>
      <c r="EK573" s="238">
        <f t="shared" si="1506"/>
        <v>0</v>
      </c>
      <c r="EL573" s="238">
        <f t="shared" si="1507"/>
        <v>0</v>
      </c>
      <c r="EM573" s="238">
        <f t="shared" si="1508"/>
        <v>0</v>
      </c>
      <c r="EN573" s="238">
        <f t="shared" si="1509"/>
        <v>0</v>
      </c>
      <c r="EO573" s="238">
        <f t="shared" si="1510"/>
        <v>0</v>
      </c>
      <c r="EP573" s="238">
        <f t="shared" si="1511"/>
        <v>0</v>
      </c>
      <c r="EQ573" s="238">
        <f t="shared" si="1512"/>
        <v>0</v>
      </c>
      <c r="ER573" s="238">
        <f t="shared" si="1513"/>
        <v>0</v>
      </c>
      <c r="ES573" s="238">
        <f t="shared" si="1514"/>
        <v>0</v>
      </c>
      <c r="ET573" s="238">
        <f t="shared" si="1515"/>
        <v>0</v>
      </c>
      <c r="EU573" s="238">
        <f t="shared" si="1516"/>
        <v>0</v>
      </c>
      <c r="EV573" s="238">
        <f t="shared" si="1517"/>
        <v>0</v>
      </c>
      <c r="EW573" s="238">
        <f t="shared" si="1518"/>
        <v>0</v>
      </c>
      <c r="EX573" s="238">
        <f t="shared" si="1519"/>
        <v>0</v>
      </c>
      <c r="EY573" s="238">
        <f t="shared" si="1520"/>
        <v>0</v>
      </c>
      <c r="EZ573" s="238">
        <f t="shared" si="1521"/>
        <v>0</v>
      </c>
      <c r="FA573" s="238">
        <f t="shared" si="1522"/>
        <v>0</v>
      </c>
      <c r="FB573" s="238">
        <f t="shared" si="1523"/>
        <v>0</v>
      </c>
      <c r="FC573" s="238">
        <f t="shared" si="1524"/>
        <v>0</v>
      </c>
      <c r="FD573" s="238">
        <f t="shared" si="1525"/>
        <v>0</v>
      </c>
      <c r="FE573" s="238">
        <f t="shared" si="1526"/>
        <v>0</v>
      </c>
      <c r="FF573" s="238">
        <f t="shared" si="1527"/>
        <v>0</v>
      </c>
      <c r="FG573" s="238">
        <f t="shared" si="1528"/>
        <v>0</v>
      </c>
      <c r="FH573" s="238">
        <f t="shared" si="1529"/>
        <v>0</v>
      </c>
      <c r="FI573" s="238">
        <f t="shared" si="1530"/>
        <v>0</v>
      </c>
      <c r="FJ573" s="238">
        <f t="shared" si="1531"/>
        <v>0</v>
      </c>
      <c r="FK573" s="238">
        <f t="shared" si="1532"/>
        <v>0</v>
      </c>
      <c r="FL573" s="238">
        <f t="shared" si="1533"/>
        <v>0</v>
      </c>
      <c r="FM573" s="238">
        <f t="shared" si="1534"/>
        <v>0</v>
      </c>
      <c r="FN573" s="238">
        <f t="shared" si="1535"/>
        <v>0</v>
      </c>
      <c r="FO573" s="238">
        <f t="shared" si="1536"/>
        <v>0</v>
      </c>
      <c r="FP573" s="238">
        <f t="shared" si="1537"/>
        <v>0</v>
      </c>
      <c r="FQ573" s="238">
        <f t="shared" si="1538"/>
        <v>0</v>
      </c>
      <c r="FR573" s="238">
        <f t="shared" si="1539"/>
        <v>0</v>
      </c>
      <c r="FS573" s="238">
        <f t="shared" si="1540"/>
        <v>0</v>
      </c>
      <c r="FT573" s="238">
        <f t="shared" si="1541"/>
        <v>0</v>
      </c>
      <c r="FU573" s="238">
        <f t="shared" si="1542"/>
        <v>0</v>
      </c>
      <c r="FV573" s="238">
        <f t="shared" si="1543"/>
        <v>0</v>
      </c>
      <c r="FW573" s="238">
        <f t="shared" si="1544"/>
        <v>0</v>
      </c>
      <c r="FX573" s="238">
        <f t="shared" si="1545"/>
        <v>0</v>
      </c>
      <c r="FY573" s="238">
        <f t="shared" si="1546"/>
        <v>0</v>
      </c>
      <c r="FZ573" s="238">
        <f t="shared" si="1547"/>
        <v>0</v>
      </c>
      <c r="GA573" s="238">
        <f t="shared" si="1548"/>
        <v>0</v>
      </c>
      <c r="GB573" s="238">
        <f t="shared" si="1549"/>
        <v>0</v>
      </c>
      <c r="GC573" s="238">
        <f t="shared" si="1550"/>
        <v>0</v>
      </c>
      <c r="GD573" s="238">
        <f t="shared" si="1551"/>
        <v>0</v>
      </c>
      <c r="GE573" s="238">
        <f t="shared" si="1552"/>
        <v>0</v>
      </c>
      <c r="GF573" s="238">
        <f t="shared" si="1553"/>
        <v>0</v>
      </c>
      <c r="GG573" s="238">
        <f t="shared" si="1554"/>
        <v>0</v>
      </c>
      <c r="GH573" s="238">
        <f t="shared" si="1555"/>
        <v>0</v>
      </c>
      <c r="GI573" s="238">
        <f t="shared" si="1556"/>
        <v>0</v>
      </c>
      <c r="GJ573" s="238">
        <f t="shared" si="1557"/>
        <v>0</v>
      </c>
      <c r="GK573" s="238">
        <f t="shared" si="1558"/>
        <v>0</v>
      </c>
      <c r="GL573" s="238">
        <f t="shared" si="1559"/>
        <v>0</v>
      </c>
      <c r="GM573" s="238">
        <f t="shared" si="1560"/>
        <v>0</v>
      </c>
      <c r="GN573" s="238">
        <f t="shared" si="1561"/>
        <v>0</v>
      </c>
      <c r="GO573" s="238">
        <f t="shared" si="1562"/>
        <v>0</v>
      </c>
      <c r="GP573" s="238">
        <f t="shared" si="1563"/>
        <v>0</v>
      </c>
      <c r="GQ573" s="238">
        <f t="shared" si="1564"/>
        <v>0</v>
      </c>
      <c r="GR573" s="238">
        <f t="shared" si="1565"/>
        <v>0</v>
      </c>
      <c r="GS573" s="238">
        <f t="shared" si="1566"/>
        <v>0</v>
      </c>
      <c r="GT573" s="238">
        <f t="shared" si="1567"/>
        <v>0</v>
      </c>
      <c r="GU573" s="238">
        <f t="shared" si="1568"/>
        <v>0</v>
      </c>
      <c r="GV573" s="238">
        <f t="shared" si="1569"/>
        <v>0</v>
      </c>
      <c r="GW573" s="238">
        <f t="shared" si="1570"/>
        <v>0</v>
      </c>
      <c r="GX573" s="238">
        <f t="shared" si="1571"/>
        <v>0</v>
      </c>
      <c r="GY573" s="238">
        <f t="shared" si="1572"/>
        <v>0</v>
      </c>
      <c r="GZ573" s="238">
        <f t="shared" si="1573"/>
        <v>0</v>
      </c>
      <c r="HA573" s="238">
        <f t="shared" si="1574"/>
        <v>0</v>
      </c>
      <c r="HB573" s="238">
        <f t="shared" si="1575"/>
        <v>0</v>
      </c>
      <c r="HC573" s="238">
        <f t="shared" si="1576"/>
        <v>0</v>
      </c>
      <c r="HD573" s="238">
        <f t="shared" si="1577"/>
        <v>0</v>
      </c>
      <c r="HE573" s="238">
        <f t="shared" si="1578"/>
        <v>0</v>
      </c>
      <c r="HF573" s="238">
        <f t="shared" si="1579"/>
        <v>0</v>
      </c>
      <c r="HG573" s="238">
        <f t="shared" si="1580"/>
        <v>0</v>
      </c>
      <c r="HH573" s="238">
        <f t="shared" si="1581"/>
        <v>0</v>
      </c>
      <c r="HI573" s="238">
        <f t="shared" si="1582"/>
        <v>0</v>
      </c>
      <c r="HJ573" s="238">
        <f t="shared" si="1583"/>
        <v>0</v>
      </c>
      <c r="HK573" s="238">
        <f t="shared" si="1584"/>
        <v>0</v>
      </c>
      <c r="HL573" s="238">
        <f t="shared" si="1585"/>
        <v>0</v>
      </c>
      <c r="HM573" s="238">
        <f t="shared" si="1586"/>
        <v>0</v>
      </c>
      <c r="HN573" s="238">
        <f t="shared" si="1587"/>
        <v>0</v>
      </c>
      <c r="HO573" s="238">
        <f t="shared" si="1588"/>
        <v>0</v>
      </c>
      <c r="HP573" s="238">
        <f t="shared" si="1589"/>
        <v>0</v>
      </c>
      <c r="HQ573" s="238">
        <f t="shared" si="1590"/>
        <v>0</v>
      </c>
      <c r="HR573" s="238">
        <f t="shared" si="1591"/>
        <v>0</v>
      </c>
      <c r="HS573" s="238">
        <f t="shared" si="1592"/>
        <v>0</v>
      </c>
      <c r="HT573" s="238">
        <f t="shared" si="1593"/>
        <v>0</v>
      </c>
      <c r="HU573" s="238">
        <f t="shared" si="1594"/>
        <v>0</v>
      </c>
      <c r="HV573" s="238">
        <f t="shared" si="1595"/>
        <v>0</v>
      </c>
      <c r="HW573" s="238">
        <f t="shared" si="1596"/>
        <v>0</v>
      </c>
      <c r="HX573" s="238">
        <f t="shared" si="1597"/>
        <v>0</v>
      </c>
      <c r="HY573" s="238">
        <f t="shared" si="1598"/>
        <v>0</v>
      </c>
      <c r="HZ573" s="238">
        <f t="shared" si="1599"/>
        <v>0</v>
      </c>
      <c r="IA573" s="238">
        <f t="shared" si="1600"/>
        <v>0</v>
      </c>
      <c r="IB573" s="238">
        <f t="shared" si="1601"/>
        <v>0</v>
      </c>
      <c r="IC573" s="238">
        <f t="shared" si="1602"/>
        <v>0</v>
      </c>
      <c r="ID573" s="238">
        <f t="shared" si="1603"/>
        <v>0</v>
      </c>
      <c r="IE573" s="238">
        <f t="shared" si="1604"/>
        <v>0</v>
      </c>
      <c r="IF573" s="238">
        <f t="shared" si="1605"/>
        <v>0</v>
      </c>
      <c r="IG573" s="238">
        <f t="shared" si="1606"/>
        <v>0</v>
      </c>
      <c r="IH573" s="238">
        <f t="shared" si="1607"/>
        <v>0</v>
      </c>
      <c r="II573" s="238">
        <f t="shared" si="1608"/>
        <v>0</v>
      </c>
      <c r="IJ573" s="238">
        <f t="shared" si="1609"/>
        <v>0</v>
      </c>
      <c r="IK573" s="238">
        <f t="shared" si="1610"/>
        <v>0</v>
      </c>
      <c r="IL573" s="238">
        <f t="shared" si="1611"/>
        <v>0</v>
      </c>
      <c r="IM573" s="238">
        <f t="shared" si="1612"/>
        <v>0</v>
      </c>
      <c r="IN573" s="238">
        <f t="shared" si="1613"/>
        <v>0</v>
      </c>
      <c r="IO573" s="238">
        <f t="shared" si="1614"/>
        <v>0</v>
      </c>
      <c r="IP573" s="238">
        <f t="shared" si="1615"/>
        <v>0</v>
      </c>
      <c r="IQ573" s="238">
        <f t="shared" si="1616"/>
        <v>0</v>
      </c>
      <c r="IR573" s="238">
        <f t="shared" si="1617"/>
        <v>0</v>
      </c>
      <c r="IS573" s="238">
        <f t="shared" si="1618"/>
        <v>0</v>
      </c>
      <c r="IT573" s="238">
        <f t="shared" si="1619"/>
        <v>0</v>
      </c>
      <c r="IU573" s="238">
        <f t="shared" si="1620"/>
        <v>0</v>
      </c>
      <c r="IV573" s="238">
        <f t="shared" si="1621"/>
        <v>0</v>
      </c>
      <c r="IW573" s="238">
        <f t="shared" si="1622"/>
        <v>0</v>
      </c>
      <c r="IX573" s="238">
        <f t="shared" si="1623"/>
        <v>0</v>
      </c>
      <c r="IY573" s="238">
        <f t="shared" si="1624"/>
        <v>0</v>
      </c>
      <c r="IZ573" s="238">
        <f t="shared" si="1625"/>
        <v>0</v>
      </c>
      <c r="JA573" s="238">
        <f t="shared" si="1626"/>
        <v>0</v>
      </c>
      <c r="JB573" s="238">
        <f t="shared" si="1627"/>
        <v>0</v>
      </c>
    </row>
    <row r="574" spans="2:262">
      <c r="B574" s="248">
        <v>213</v>
      </c>
      <c r="C574" s="247">
        <f t="shared" si="1628"/>
        <v>4.1601562499999972E-3</v>
      </c>
      <c r="D574" s="244">
        <f t="shared" ca="1" si="1371"/>
        <v>12.55405157271516</v>
      </c>
      <c r="E574" s="243">
        <f ca="1">HK361</f>
        <v>0.55405157271516026</v>
      </c>
      <c r="F574" s="242">
        <v>213</v>
      </c>
      <c r="G574" s="238">
        <f t="shared" si="1372"/>
        <v>0</v>
      </c>
      <c r="H574" s="238">
        <f t="shared" si="1373"/>
        <v>0</v>
      </c>
      <c r="I574" s="238">
        <f t="shared" si="1374"/>
        <v>0</v>
      </c>
      <c r="J574" s="238">
        <f t="shared" si="1375"/>
        <v>0</v>
      </c>
      <c r="K574" s="238">
        <f t="shared" si="1376"/>
        <v>0</v>
      </c>
      <c r="L574" s="238">
        <f t="shared" si="1377"/>
        <v>0</v>
      </c>
      <c r="M574" s="238">
        <f t="shared" si="1378"/>
        <v>0</v>
      </c>
      <c r="N574" s="238">
        <f t="shared" si="1379"/>
        <v>0</v>
      </c>
      <c r="O574" s="238">
        <f t="shared" si="1380"/>
        <v>0</v>
      </c>
      <c r="P574" s="238">
        <f t="shared" si="1381"/>
        <v>0</v>
      </c>
      <c r="Q574" s="238">
        <f t="shared" si="1382"/>
        <v>0</v>
      </c>
      <c r="R574" s="238">
        <f t="shared" si="1383"/>
        <v>0</v>
      </c>
      <c r="S574" s="238">
        <f t="shared" si="1384"/>
        <v>0</v>
      </c>
      <c r="T574" s="238">
        <f t="shared" si="1385"/>
        <v>0</v>
      </c>
      <c r="U574" s="239">
        <f t="shared" si="1386"/>
        <v>0</v>
      </c>
      <c r="V574" s="238">
        <f t="shared" si="1387"/>
        <v>0</v>
      </c>
      <c r="W574" s="238">
        <f t="shared" si="1388"/>
        <v>0</v>
      </c>
      <c r="X574" s="238">
        <f t="shared" si="1389"/>
        <v>0</v>
      </c>
      <c r="Y574" s="238">
        <f t="shared" si="1390"/>
        <v>0</v>
      </c>
      <c r="Z574" s="238">
        <f t="shared" si="1391"/>
        <v>0</v>
      </c>
      <c r="AA574" s="238">
        <f t="shared" si="1392"/>
        <v>0</v>
      </c>
      <c r="AB574" s="238">
        <f t="shared" si="1393"/>
        <v>0</v>
      </c>
      <c r="AC574" s="238">
        <f t="shared" si="1394"/>
        <v>0</v>
      </c>
      <c r="AD574" s="238">
        <f t="shared" si="1395"/>
        <v>0</v>
      </c>
      <c r="AE574" s="238">
        <f t="shared" si="1396"/>
        <v>0</v>
      </c>
      <c r="AF574" s="238">
        <f t="shared" si="1397"/>
        <v>0</v>
      </c>
      <c r="AG574" s="238">
        <f t="shared" si="1398"/>
        <v>0</v>
      </c>
      <c r="AH574" s="238">
        <f t="shared" si="1399"/>
        <v>0</v>
      </c>
      <c r="AI574" s="238">
        <f t="shared" si="1400"/>
        <v>0</v>
      </c>
      <c r="AJ574" s="238">
        <f t="shared" si="1401"/>
        <v>0</v>
      </c>
      <c r="AK574" s="238">
        <f t="shared" si="1402"/>
        <v>0</v>
      </c>
      <c r="AL574" s="238">
        <f t="shared" si="1403"/>
        <v>0</v>
      </c>
      <c r="AM574" s="238">
        <f t="shared" si="1404"/>
        <v>0</v>
      </c>
      <c r="AN574" s="238">
        <f t="shared" si="1405"/>
        <v>0</v>
      </c>
      <c r="AO574" s="238">
        <f t="shared" si="1406"/>
        <v>0</v>
      </c>
      <c r="AP574" s="238">
        <f t="shared" si="1407"/>
        <v>0</v>
      </c>
      <c r="AQ574" s="238">
        <f t="shared" si="1408"/>
        <v>0</v>
      </c>
      <c r="AR574" s="238">
        <f t="shared" si="1409"/>
        <v>0</v>
      </c>
      <c r="AS574" s="238">
        <f t="shared" si="1410"/>
        <v>0</v>
      </c>
      <c r="AT574" s="238">
        <f t="shared" si="1411"/>
        <v>0</v>
      </c>
      <c r="AU574" s="238">
        <f t="shared" si="1412"/>
        <v>0</v>
      </c>
      <c r="AV574" s="238">
        <f t="shared" si="1413"/>
        <v>0</v>
      </c>
      <c r="AW574" s="238">
        <f t="shared" si="1414"/>
        <v>0</v>
      </c>
      <c r="AX574" s="238">
        <f t="shared" si="1415"/>
        <v>0</v>
      </c>
      <c r="AY574" s="238">
        <f t="shared" si="1416"/>
        <v>0</v>
      </c>
      <c r="AZ574" s="238">
        <f t="shared" si="1417"/>
        <v>0</v>
      </c>
      <c r="BA574" s="238">
        <f t="shared" si="1418"/>
        <v>0</v>
      </c>
      <c r="BB574" s="238">
        <f t="shared" si="1419"/>
        <v>0</v>
      </c>
      <c r="BC574" s="238">
        <f t="shared" si="1420"/>
        <v>0</v>
      </c>
      <c r="BD574" s="238">
        <f t="shared" si="1421"/>
        <v>0</v>
      </c>
      <c r="BE574" s="238">
        <f t="shared" si="1422"/>
        <v>0</v>
      </c>
      <c r="BF574" s="238">
        <f t="shared" si="1423"/>
        <v>0</v>
      </c>
      <c r="BG574" s="238">
        <f t="shared" si="1424"/>
        <v>0</v>
      </c>
      <c r="BH574" s="238">
        <f t="shared" si="1425"/>
        <v>0</v>
      </c>
      <c r="BI574" s="238">
        <f t="shared" si="1426"/>
        <v>0</v>
      </c>
      <c r="BJ574" s="238">
        <f t="shared" si="1427"/>
        <v>0</v>
      </c>
      <c r="BK574" s="238">
        <f t="shared" si="1428"/>
        <v>0</v>
      </c>
      <c r="BL574" s="238">
        <f t="shared" si="1429"/>
        <v>0</v>
      </c>
      <c r="BM574" s="238">
        <f t="shared" si="1430"/>
        <v>0</v>
      </c>
      <c r="BN574" s="238">
        <f t="shared" si="1431"/>
        <v>0</v>
      </c>
      <c r="BO574" s="238">
        <f t="shared" si="1432"/>
        <v>0</v>
      </c>
      <c r="BP574" s="238">
        <f t="shared" si="1433"/>
        <v>0</v>
      </c>
      <c r="BQ574" s="238">
        <f t="shared" si="1434"/>
        <v>0</v>
      </c>
      <c r="BR574" s="238">
        <f t="shared" si="1435"/>
        <v>0</v>
      </c>
      <c r="BS574" s="238">
        <f t="shared" si="1436"/>
        <v>0</v>
      </c>
      <c r="BT574" s="238">
        <f t="shared" si="1437"/>
        <v>0</v>
      </c>
      <c r="BU574" s="238">
        <f t="shared" si="1438"/>
        <v>0</v>
      </c>
      <c r="BV574" s="238">
        <f t="shared" si="1439"/>
        <v>0</v>
      </c>
      <c r="BW574" s="238">
        <f t="shared" si="1440"/>
        <v>0</v>
      </c>
      <c r="BX574" s="238">
        <f t="shared" si="1441"/>
        <v>0</v>
      </c>
      <c r="BY574" s="238">
        <f t="shared" si="1442"/>
        <v>0</v>
      </c>
      <c r="BZ574" s="238">
        <f t="shared" si="1443"/>
        <v>0</v>
      </c>
      <c r="CA574" s="238">
        <f t="shared" si="1444"/>
        <v>0</v>
      </c>
      <c r="CB574" s="238">
        <f t="shared" si="1445"/>
        <v>0</v>
      </c>
      <c r="CC574" s="238">
        <f t="shared" si="1446"/>
        <v>0</v>
      </c>
      <c r="CD574" s="238">
        <f t="shared" si="1447"/>
        <v>0</v>
      </c>
      <c r="CE574" s="238">
        <f t="shared" si="1448"/>
        <v>0</v>
      </c>
      <c r="CF574" s="238">
        <f t="shared" si="1449"/>
        <v>0</v>
      </c>
      <c r="CG574" s="238">
        <f t="shared" si="1450"/>
        <v>0</v>
      </c>
      <c r="CH574" s="238">
        <f t="shared" si="1451"/>
        <v>0</v>
      </c>
      <c r="CI574" s="238">
        <f t="shared" si="1452"/>
        <v>0</v>
      </c>
      <c r="CJ574" s="238">
        <f t="shared" si="1453"/>
        <v>0</v>
      </c>
      <c r="CK574" s="238">
        <f t="shared" si="1454"/>
        <v>0</v>
      </c>
      <c r="CL574" s="238">
        <f t="shared" si="1455"/>
        <v>0</v>
      </c>
      <c r="CM574" s="238">
        <f t="shared" si="1456"/>
        <v>0</v>
      </c>
      <c r="CN574" s="238">
        <f t="shared" si="1457"/>
        <v>0</v>
      </c>
      <c r="CO574" s="238">
        <f t="shared" si="1458"/>
        <v>0</v>
      </c>
      <c r="CP574" s="238">
        <f t="shared" si="1459"/>
        <v>0</v>
      </c>
      <c r="CQ574" s="238">
        <f t="shared" si="1460"/>
        <v>0</v>
      </c>
      <c r="CR574" s="238">
        <f t="shared" si="1461"/>
        <v>0</v>
      </c>
      <c r="CS574" s="238">
        <f t="shared" si="1462"/>
        <v>0</v>
      </c>
      <c r="CT574" s="238">
        <f t="shared" si="1463"/>
        <v>0</v>
      </c>
      <c r="CU574" s="238">
        <f t="shared" si="1464"/>
        <v>0</v>
      </c>
      <c r="CV574" s="238">
        <f t="shared" si="1465"/>
        <v>0</v>
      </c>
      <c r="CW574" s="238">
        <f t="shared" si="1466"/>
        <v>0</v>
      </c>
      <c r="CX574" s="238">
        <f t="shared" si="1467"/>
        <v>0</v>
      </c>
      <c r="CY574" s="238">
        <f t="shared" si="1468"/>
        <v>0</v>
      </c>
      <c r="CZ574" s="238">
        <f t="shared" si="1469"/>
        <v>0</v>
      </c>
      <c r="DA574" s="238">
        <f t="shared" si="1470"/>
        <v>0</v>
      </c>
      <c r="DB574" s="238">
        <f t="shared" si="1471"/>
        <v>0</v>
      </c>
      <c r="DC574" s="238">
        <f t="shared" si="1472"/>
        <v>0</v>
      </c>
      <c r="DD574" s="238">
        <f t="shared" si="1473"/>
        <v>0</v>
      </c>
      <c r="DE574" s="238">
        <f t="shared" si="1474"/>
        <v>0</v>
      </c>
      <c r="DF574" s="238">
        <f t="shared" si="1475"/>
        <v>0</v>
      </c>
      <c r="DG574" s="238">
        <f t="shared" si="1476"/>
        <v>0</v>
      </c>
      <c r="DH574" s="238">
        <f t="shared" si="1477"/>
        <v>0</v>
      </c>
      <c r="DI574" s="238">
        <f t="shared" si="1478"/>
        <v>0</v>
      </c>
      <c r="DJ574" s="238">
        <f t="shared" si="1479"/>
        <v>0</v>
      </c>
      <c r="DK574" s="238">
        <f t="shared" si="1480"/>
        <v>0</v>
      </c>
      <c r="DL574" s="238">
        <f t="shared" si="1481"/>
        <v>0</v>
      </c>
      <c r="DM574" s="238">
        <f t="shared" si="1482"/>
        <v>0</v>
      </c>
      <c r="DN574" s="238">
        <f t="shared" si="1483"/>
        <v>0</v>
      </c>
      <c r="DO574" s="238">
        <f t="shared" si="1484"/>
        <v>0</v>
      </c>
      <c r="DP574" s="238">
        <f t="shared" si="1485"/>
        <v>0</v>
      </c>
      <c r="DQ574" s="238">
        <f t="shared" si="1486"/>
        <v>0</v>
      </c>
      <c r="DR574" s="238">
        <f t="shared" si="1487"/>
        <v>0</v>
      </c>
      <c r="DS574" s="238">
        <f t="shared" si="1488"/>
        <v>0</v>
      </c>
      <c r="DT574" s="238">
        <f t="shared" si="1489"/>
        <v>0</v>
      </c>
      <c r="DU574" s="238">
        <f t="shared" si="1490"/>
        <v>0</v>
      </c>
      <c r="DV574" s="238">
        <f t="shared" si="1491"/>
        <v>0</v>
      </c>
      <c r="DW574" s="238">
        <f t="shared" si="1492"/>
        <v>0</v>
      </c>
      <c r="DX574" s="238">
        <f t="shared" si="1493"/>
        <v>0</v>
      </c>
      <c r="DY574" s="238">
        <f t="shared" si="1494"/>
        <v>0</v>
      </c>
      <c r="DZ574" s="238">
        <f t="shared" si="1495"/>
        <v>0</v>
      </c>
      <c r="EA574" s="238">
        <f t="shared" si="1496"/>
        <v>0</v>
      </c>
      <c r="EB574" s="238">
        <f t="shared" si="1497"/>
        <v>0</v>
      </c>
      <c r="EC574" s="238">
        <f t="shared" si="1498"/>
        <v>0</v>
      </c>
      <c r="ED574" s="238">
        <f t="shared" si="1499"/>
        <v>0</v>
      </c>
      <c r="EE574" s="238">
        <f t="shared" si="1500"/>
        <v>0</v>
      </c>
      <c r="EF574" s="238">
        <f t="shared" si="1501"/>
        <v>0</v>
      </c>
      <c r="EG574" s="238">
        <f t="shared" si="1502"/>
        <v>0</v>
      </c>
      <c r="EH574" s="238">
        <f t="shared" si="1503"/>
        <v>0</v>
      </c>
      <c r="EI574" s="238">
        <f t="shared" si="1504"/>
        <v>0</v>
      </c>
      <c r="EJ574" s="238">
        <f t="shared" si="1505"/>
        <v>0</v>
      </c>
      <c r="EK574" s="238">
        <f t="shared" si="1506"/>
        <v>0</v>
      </c>
      <c r="EL574" s="238">
        <f t="shared" si="1507"/>
        <v>0</v>
      </c>
      <c r="EM574" s="238">
        <f t="shared" si="1508"/>
        <v>0</v>
      </c>
      <c r="EN574" s="238">
        <f t="shared" si="1509"/>
        <v>0</v>
      </c>
      <c r="EO574" s="238">
        <f t="shared" si="1510"/>
        <v>0</v>
      </c>
      <c r="EP574" s="238">
        <f t="shared" si="1511"/>
        <v>0</v>
      </c>
      <c r="EQ574" s="238">
        <f t="shared" si="1512"/>
        <v>0</v>
      </c>
      <c r="ER574" s="238">
        <f t="shared" si="1513"/>
        <v>0</v>
      </c>
      <c r="ES574" s="238">
        <f t="shared" si="1514"/>
        <v>0</v>
      </c>
      <c r="ET574" s="238">
        <f t="shared" si="1515"/>
        <v>0</v>
      </c>
      <c r="EU574" s="238">
        <f t="shared" si="1516"/>
        <v>0</v>
      </c>
      <c r="EV574" s="238">
        <f t="shared" si="1517"/>
        <v>0</v>
      </c>
      <c r="EW574" s="238">
        <f t="shared" si="1518"/>
        <v>0</v>
      </c>
      <c r="EX574" s="238">
        <f t="shared" si="1519"/>
        <v>0</v>
      </c>
      <c r="EY574" s="238">
        <f t="shared" si="1520"/>
        <v>0</v>
      </c>
      <c r="EZ574" s="238">
        <f t="shared" si="1521"/>
        <v>0</v>
      </c>
      <c r="FA574" s="238">
        <f t="shared" si="1522"/>
        <v>0</v>
      </c>
      <c r="FB574" s="238">
        <f t="shared" si="1523"/>
        <v>0</v>
      </c>
      <c r="FC574" s="238">
        <f t="shared" si="1524"/>
        <v>0</v>
      </c>
      <c r="FD574" s="238">
        <f t="shared" si="1525"/>
        <v>0</v>
      </c>
      <c r="FE574" s="238">
        <f t="shared" si="1526"/>
        <v>0</v>
      </c>
      <c r="FF574" s="238">
        <f t="shared" si="1527"/>
        <v>0</v>
      </c>
      <c r="FG574" s="238">
        <f t="shared" si="1528"/>
        <v>0</v>
      </c>
      <c r="FH574" s="238">
        <f t="shared" si="1529"/>
        <v>0</v>
      </c>
      <c r="FI574" s="238">
        <f t="shared" si="1530"/>
        <v>0</v>
      </c>
      <c r="FJ574" s="238">
        <f t="shared" si="1531"/>
        <v>0</v>
      </c>
      <c r="FK574" s="238">
        <f t="shared" si="1532"/>
        <v>0</v>
      </c>
      <c r="FL574" s="238">
        <f t="shared" si="1533"/>
        <v>0</v>
      </c>
      <c r="FM574" s="238">
        <f t="shared" si="1534"/>
        <v>0</v>
      </c>
      <c r="FN574" s="238">
        <f t="shared" si="1535"/>
        <v>0</v>
      </c>
      <c r="FO574" s="238">
        <f t="shared" si="1536"/>
        <v>0</v>
      </c>
      <c r="FP574" s="238">
        <f t="shared" si="1537"/>
        <v>0</v>
      </c>
      <c r="FQ574" s="238">
        <f t="shared" si="1538"/>
        <v>0</v>
      </c>
      <c r="FR574" s="238">
        <f t="shared" si="1539"/>
        <v>0</v>
      </c>
      <c r="FS574" s="238">
        <f t="shared" si="1540"/>
        <v>0</v>
      </c>
      <c r="FT574" s="238">
        <f t="shared" si="1541"/>
        <v>0</v>
      </c>
      <c r="FU574" s="238">
        <f t="shared" si="1542"/>
        <v>0</v>
      </c>
      <c r="FV574" s="238">
        <f t="shared" si="1543"/>
        <v>0</v>
      </c>
      <c r="FW574" s="238">
        <f t="shared" si="1544"/>
        <v>0</v>
      </c>
      <c r="FX574" s="238">
        <f t="shared" si="1545"/>
        <v>0</v>
      </c>
      <c r="FY574" s="238">
        <f t="shared" si="1546"/>
        <v>0</v>
      </c>
      <c r="FZ574" s="238">
        <f t="shared" si="1547"/>
        <v>0</v>
      </c>
      <c r="GA574" s="238">
        <f t="shared" si="1548"/>
        <v>0</v>
      </c>
      <c r="GB574" s="238">
        <f t="shared" si="1549"/>
        <v>0</v>
      </c>
      <c r="GC574" s="238">
        <f t="shared" si="1550"/>
        <v>0</v>
      </c>
      <c r="GD574" s="238">
        <f t="shared" si="1551"/>
        <v>0</v>
      </c>
      <c r="GE574" s="238">
        <f t="shared" si="1552"/>
        <v>0</v>
      </c>
      <c r="GF574" s="238">
        <f t="shared" si="1553"/>
        <v>0</v>
      </c>
      <c r="GG574" s="238">
        <f t="shared" si="1554"/>
        <v>0</v>
      </c>
      <c r="GH574" s="238">
        <f t="shared" si="1555"/>
        <v>0</v>
      </c>
      <c r="GI574" s="238">
        <f t="shared" si="1556"/>
        <v>0</v>
      </c>
      <c r="GJ574" s="238">
        <f t="shared" si="1557"/>
        <v>0</v>
      </c>
      <c r="GK574" s="238">
        <f t="shared" si="1558"/>
        <v>0</v>
      </c>
      <c r="GL574" s="238">
        <f t="shared" si="1559"/>
        <v>0</v>
      </c>
      <c r="GM574" s="238">
        <f t="shared" si="1560"/>
        <v>0</v>
      </c>
      <c r="GN574" s="238">
        <f t="shared" si="1561"/>
        <v>0</v>
      </c>
      <c r="GO574" s="238">
        <f t="shared" si="1562"/>
        <v>0</v>
      </c>
      <c r="GP574" s="238">
        <f t="shared" si="1563"/>
        <v>0</v>
      </c>
      <c r="GQ574" s="238">
        <f t="shared" si="1564"/>
        <v>0</v>
      </c>
      <c r="GR574" s="238">
        <f t="shared" si="1565"/>
        <v>0</v>
      </c>
      <c r="GS574" s="238">
        <f t="shared" si="1566"/>
        <v>0</v>
      </c>
      <c r="GT574" s="238">
        <f t="shared" si="1567"/>
        <v>0</v>
      </c>
      <c r="GU574" s="238">
        <f t="shared" si="1568"/>
        <v>0</v>
      </c>
      <c r="GV574" s="238">
        <f t="shared" si="1569"/>
        <v>0</v>
      </c>
      <c r="GW574" s="238">
        <f t="shared" si="1570"/>
        <v>0</v>
      </c>
      <c r="GX574" s="238">
        <f t="shared" si="1571"/>
        <v>0</v>
      </c>
      <c r="GY574" s="238">
        <f t="shared" si="1572"/>
        <v>0</v>
      </c>
      <c r="GZ574" s="238">
        <f t="shared" si="1573"/>
        <v>0</v>
      </c>
      <c r="HA574" s="238">
        <f t="shared" si="1574"/>
        <v>0</v>
      </c>
      <c r="HB574" s="238">
        <f t="shared" si="1575"/>
        <v>0</v>
      </c>
      <c r="HC574" s="238">
        <f t="shared" si="1576"/>
        <v>0</v>
      </c>
      <c r="HD574" s="238">
        <f t="shared" si="1577"/>
        <v>0</v>
      </c>
      <c r="HE574" s="238">
        <f t="shared" si="1578"/>
        <v>0</v>
      </c>
      <c r="HF574" s="238">
        <f t="shared" si="1579"/>
        <v>0</v>
      </c>
      <c r="HG574" s="238">
        <f t="shared" si="1580"/>
        <v>0</v>
      </c>
      <c r="HH574" s="238">
        <f t="shared" si="1581"/>
        <v>0</v>
      </c>
      <c r="HI574" s="238">
        <f t="shared" si="1582"/>
        <v>0</v>
      </c>
      <c r="HJ574" s="238">
        <f t="shared" si="1583"/>
        <v>0</v>
      </c>
      <c r="HK574" s="238">
        <f t="shared" si="1584"/>
        <v>0</v>
      </c>
      <c r="HL574" s="238">
        <f t="shared" si="1585"/>
        <v>0</v>
      </c>
      <c r="HM574" s="238">
        <f t="shared" si="1586"/>
        <v>0</v>
      </c>
      <c r="HN574" s="238">
        <f t="shared" si="1587"/>
        <v>0</v>
      </c>
      <c r="HO574" s="238">
        <f t="shared" si="1588"/>
        <v>0</v>
      </c>
      <c r="HP574" s="238">
        <f t="shared" si="1589"/>
        <v>0</v>
      </c>
      <c r="HQ574" s="238">
        <f t="shared" si="1590"/>
        <v>0</v>
      </c>
      <c r="HR574" s="238">
        <f t="shared" si="1591"/>
        <v>0</v>
      </c>
      <c r="HS574" s="238">
        <f t="shared" si="1592"/>
        <v>0</v>
      </c>
      <c r="HT574" s="238">
        <f t="shared" si="1593"/>
        <v>0</v>
      </c>
      <c r="HU574" s="238">
        <f t="shared" si="1594"/>
        <v>0</v>
      </c>
      <c r="HV574" s="238">
        <f t="shared" si="1595"/>
        <v>0</v>
      </c>
      <c r="HW574" s="238">
        <f t="shared" si="1596"/>
        <v>0</v>
      </c>
      <c r="HX574" s="238">
        <f t="shared" si="1597"/>
        <v>0</v>
      </c>
      <c r="HY574" s="238">
        <f t="shared" si="1598"/>
        <v>0</v>
      </c>
      <c r="HZ574" s="238">
        <f t="shared" si="1599"/>
        <v>0</v>
      </c>
      <c r="IA574" s="238">
        <f t="shared" si="1600"/>
        <v>0</v>
      </c>
      <c r="IB574" s="238">
        <f t="shared" si="1601"/>
        <v>0</v>
      </c>
      <c r="IC574" s="238">
        <f t="shared" si="1602"/>
        <v>0</v>
      </c>
      <c r="ID574" s="238">
        <f t="shared" si="1603"/>
        <v>0</v>
      </c>
      <c r="IE574" s="238">
        <f t="shared" si="1604"/>
        <v>0</v>
      </c>
      <c r="IF574" s="238">
        <f t="shared" si="1605"/>
        <v>0</v>
      </c>
      <c r="IG574" s="238">
        <f t="shared" si="1606"/>
        <v>0</v>
      </c>
      <c r="IH574" s="238">
        <f t="shared" si="1607"/>
        <v>0</v>
      </c>
      <c r="II574" s="238">
        <f t="shared" si="1608"/>
        <v>0</v>
      </c>
      <c r="IJ574" s="238">
        <f t="shared" si="1609"/>
        <v>0</v>
      </c>
      <c r="IK574" s="238">
        <f t="shared" si="1610"/>
        <v>0</v>
      </c>
      <c r="IL574" s="238">
        <f t="shared" si="1611"/>
        <v>0</v>
      </c>
      <c r="IM574" s="238">
        <f t="shared" si="1612"/>
        <v>0</v>
      </c>
      <c r="IN574" s="238">
        <f t="shared" si="1613"/>
        <v>0</v>
      </c>
      <c r="IO574" s="238">
        <f t="shared" si="1614"/>
        <v>0</v>
      </c>
      <c r="IP574" s="238">
        <f t="shared" si="1615"/>
        <v>0</v>
      </c>
      <c r="IQ574" s="238">
        <f t="shared" si="1616"/>
        <v>0</v>
      </c>
      <c r="IR574" s="238">
        <f t="shared" si="1617"/>
        <v>0</v>
      </c>
      <c r="IS574" s="238">
        <f t="shared" si="1618"/>
        <v>0</v>
      </c>
      <c r="IT574" s="238">
        <f t="shared" si="1619"/>
        <v>0</v>
      </c>
      <c r="IU574" s="238">
        <f t="shared" si="1620"/>
        <v>0</v>
      </c>
      <c r="IV574" s="238">
        <f t="shared" si="1621"/>
        <v>0</v>
      </c>
      <c r="IW574" s="238">
        <f t="shared" si="1622"/>
        <v>0</v>
      </c>
      <c r="IX574" s="238">
        <f t="shared" si="1623"/>
        <v>0</v>
      </c>
      <c r="IY574" s="238">
        <f t="shared" si="1624"/>
        <v>0</v>
      </c>
      <c r="IZ574" s="238">
        <f t="shared" si="1625"/>
        <v>0</v>
      </c>
      <c r="JA574" s="238">
        <f t="shared" si="1626"/>
        <v>0</v>
      </c>
      <c r="JB574" s="238">
        <f t="shared" si="1627"/>
        <v>0</v>
      </c>
    </row>
    <row r="575" spans="2:262">
      <c r="B575" s="248">
        <v>214</v>
      </c>
      <c r="C575" s="247">
        <f t="shared" si="1628"/>
        <v>4.1796874999999968E-3</v>
      </c>
      <c r="D575" s="244">
        <f t="shared" ca="1" si="1371"/>
        <v>12.556068785311044</v>
      </c>
      <c r="E575" s="243">
        <f ca="1">HL361</f>
        <v>0.55606878531104442</v>
      </c>
      <c r="F575" s="242">
        <v>214</v>
      </c>
      <c r="G575" s="238">
        <f t="shared" si="1372"/>
        <v>0</v>
      </c>
      <c r="H575" s="238">
        <f t="shared" si="1373"/>
        <v>0</v>
      </c>
      <c r="I575" s="238">
        <f t="shared" si="1374"/>
        <v>0</v>
      </c>
      <c r="J575" s="238">
        <f t="shared" si="1375"/>
        <v>0</v>
      </c>
      <c r="K575" s="238">
        <f t="shared" si="1376"/>
        <v>0</v>
      </c>
      <c r="L575" s="238">
        <f t="shared" si="1377"/>
        <v>0</v>
      </c>
      <c r="M575" s="238">
        <f t="shared" si="1378"/>
        <v>0</v>
      </c>
      <c r="N575" s="238">
        <f t="shared" si="1379"/>
        <v>0</v>
      </c>
      <c r="O575" s="238">
        <f t="shared" si="1380"/>
        <v>0</v>
      </c>
      <c r="P575" s="238">
        <f t="shared" si="1381"/>
        <v>0</v>
      </c>
      <c r="Q575" s="238">
        <f t="shared" si="1382"/>
        <v>0</v>
      </c>
      <c r="R575" s="238">
        <f t="shared" si="1383"/>
        <v>0</v>
      </c>
      <c r="S575" s="238">
        <f t="shared" si="1384"/>
        <v>0</v>
      </c>
      <c r="T575" s="238">
        <f t="shared" si="1385"/>
        <v>0</v>
      </c>
      <c r="U575" s="239">
        <f t="shared" si="1386"/>
        <v>0</v>
      </c>
      <c r="V575" s="238">
        <f t="shared" si="1387"/>
        <v>0</v>
      </c>
      <c r="W575" s="238">
        <f t="shared" si="1388"/>
        <v>0</v>
      </c>
      <c r="X575" s="238">
        <f t="shared" si="1389"/>
        <v>0</v>
      </c>
      <c r="Y575" s="238">
        <f t="shared" si="1390"/>
        <v>0</v>
      </c>
      <c r="Z575" s="238">
        <f t="shared" si="1391"/>
        <v>0</v>
      </c>
      <c r="AA575" s="238">
        <f t="shared" si="1392"/>
        <v>0</v>
      </c>
      <c r="AB575" s="238">
        <f t="shared" si="1393"/>
        <v>0</v>
      </c>
      <c r="AC575" s="238">
        <f t="shared" si="1394"/>
        <v>0</v>
      </c>
      <c r="AD575" s="238">
        <f t="shared" si="1395"/>
        <v>0</v>
      </c>
      <c r="AE575" s="238">
        <f t="shared" si="1396"/>
        <v>0</v>
      </c>
      <c r="AF575" s="238">
        <f t="shared" si="1397"/>
        <v>0</v>
      </c>
      <c r="AG575" s="238">
        <f t="shared" si="1398"/>
        <v>0</v>
      </c>
      <c r="AH575" s="238">
        <f t="shared" si="1399"/>
        <v>0</v>
      </c>
      <c r="AI575" s="238">
        <f t="shared" si="1400"/>
        <v>0</v>
      </c>
      <c r="AJ575" s="238">
        <f t="shared" si="1401"/>
        <v>0</v>
      </c>
      <c r="AK575" s="238">
        <f t="shared" si="1402"/>
        <v>0</v>
      </c>
      <c r="AL575" s="238">
        <f t="shared" si="1403"/>
        <v>0</v>
      </c>
      <c r="AM575" s="238">
        <f t="shared" si="1404"/>
        <v>0</v>
      </c>
      <c r="AN575" s="238">
        <f t="shared" si="1405"/>
        <v>0</v>
      </c>
      <c r="AO575" s="238">
        <f t="shared" si="1406"/>
        <v>0</v>
      </c>
      <c r="AP575" s="238">
        <f t="shared" si="1407"/>
        <v>0</v>
      </c>
      <c r="AQ575" s="238">
        <f t="shared" si="1408"/>
        <v>0</v>
      </c>
      <c r="AR575" s="238">
        <f t="shared" si="1409"/>
        <v>0</v>
      </c>
      <c r="AS575" s="238">
        <f t="shared" si="1410"/>
        <v>0</v>
      </c>
      <c r="AT575" s="238">
        <f t="shared" si="1411"/>
        <v>0</v>
      </c>
      <c r="AU575" s="238">
        <f t="shared" si="1412"/>
        <v>0</v>
      </c>
      <c r="AV575" s="238">
        <f t="shared" si="1413"/>
        <v>0</v>
      </c>
      <c r="AW575" s="238">
        <f t="shared" si="1414"/>
        <v>0</v>
      </c>
      <c r="AX575" s="238">
        <f t="shared" si="1415"/>
        <v>0</v>
      </c>
      <c r="AY575" s="238">
        <f t="shared" si="1416"/>
        <v>0</v>
      </c>
      <c r="AZ575" s="238">
        <f t="shared" si="1417"/>
        <v>0</v>
      </c>
      <c r="BA575" s="238">
        <f t="shared" si="1418"/>
        <v>0</v>
      </c>
      <c r="BB575" s="238">
        <f t="shared" si="1419"/>
        <v>0</v>
      </c>
      <c r="BC575" s="238">
        <f t="shared" si="1420"/>
        <v>0</v>
      </c>
      <c r="BD575" s="238">
        <f t="shared" si="1421"/>
        <v>0</v>
      </c>
      <c r="BE575" s="238">
        <f t="shared" si="1422"/>
        <v>0</v>
      </c>
      <c r="BF575" s="238">
        <f t="shared" si="1423"/>
        <v>0</v>
      </c>
      <c r="BG575" s="238">
        <f t="shared" si="1424"/>
        <v>0</v>
      </c>
      <c r="BH575" s="238">
        <f t="shared" si="1425"/>
        <v>0</v>
      </c>
      <c r="BI575" s="238">
        <f t="shared" si="1426"/>
        <v>0</v>
      </c>
      <c r="BJ575" s="238">
        <f t="shared" si="1427"/>
        <v>0</v>
      </c>
      <c r="BK575" s="238">
        <f t="shared" si="1428"/>
        <v>0</v>
      </c>
      <c r="BL575" s="238">
        <f t="shared" si="1429"/>
        <v>0</v>
      </c>
      <c r="BM575" s="238">
        <f t="shared" si="1430"/>
        <v>0</v>
      </c>
      <c r="BN575" s="238">
        <f t="shared" si="1431"/>
        <v>0</v>
      </c>
      <c r="BO575" s="238">
        <f t="shared" si="1432"/>
        <v>0</v>
      </c>
      <c r="BP575" s="238">
        <f t="shared" si="1433"/>
        <v>0</v>
      </c>
      <c r="BQ575" s="238">
        <f t="shared" si="1434"/>
        <v>0</v>
      </c>
      <c r="BR575" s="238">
        <f t="shared" si="1435"/>
        <v>0</v>
      </c>
      <c r="BS575" s="238">
        <f t="shared" si="1436"/>
        <v>0</v>
      </c>
      <c r="BT575" s="238">
        <f t="shared" si="1437"/>
        <v>0</v>
      </c>
      <c r="BU575" s="238">
        <f t="shared" si="1438"/>
        <v>0</v>
      </c>
      <c r="BV575" s="238">
        <f t="shared" si="1439"/>
        <v>0</v>
      </c>
      <c r="BW575" s="238">
        <f t="shared" si="1440"/>
        <v>0</v>
      </c>
      <c r="BX575" s="238">
        <f t="shared" si="1441"/>
        <v>0</v>
      </c>
      <c r="BY575" s="238">
        <f t="shared" si="1442"/>
        <v>0</v>
      </c>
      <c r="BZ575" s="238">
        <f t="shared" si="1443"/>
        <v>0</v>
      </c>
      <c r="CA575" s="238">
        <f t="shared" si="1444"/>
        <v>0</v>
      </c>
      <c r="CB575" s="238">
        <f t="shared" si="1445"/>
        <v>0</v>
      </c>
      <c r="CC575" s="238">
        <f t="shared" si="1446"/>
        <v>0</v>
      </c>
      <c r="CD575" s="238">
        <f t="shared" si="1447"/>
        <v>0</v>
      </c>
      <c r="CE575" s="238">
        <f t="shared" si="1448"/>
        <v>0</v>
      </c>
      <c r="CF575" s="238">
        <f t="shared" si="1449"/>
        <v>0</v>
      </c>
      <c r="CG575" s="238">
        <f t="shared" si="1450"/>
        <v>0</v>
      </c>
      <c r="CH575" s="238">
        <f t="shared" si="1451"/>
        <v>0</v>
      </c>
      <c r="CI575" s="238">
        <f t="shared" si="1452"/>
        <v>0</v>
      </c>
      <c r="CJ575" s="238">
        <f t="shared" si="1453"/>
        <v>0</v>
      </c>
      <c r="CK575" s="238">
        <f t="shared" si="1454"/>
        <v>0</v>
      </c>
      <c r="CL575" s="238">
        <f t="shared" si="1455"/>
        <v>0</v>
      </c>
      <c r="CM575" s="238">
        <f t="shared" si="1456"/>
        <v>0</v>
      </c>
      <c r="CN575" s="238">
        <f t="shared" si="1457"/>
        <v>0</v>
      </c>
      <c r="CO575" s="238">
        <f t="shared" si="1458"/>
        <v>0</v>
      </c>
      <c r="CP575" s="238">
        <f t="shared" si="1459"/>
        <v>0</v>
      </c>
      <c r="CQ575" s="238">
        <f t="shared" si="1460"/>
        <v>0</v>
      </c>
      <c r="CR575" s="238">
        <f t="shared" si="1461"/>
        <v>0</v>
      </c>
      <c r="CS575" s="238">
        <f t="shared" si="1462"/>
        <v>0</v>
      </c>
      <c r="CT575" s="238">
        <f t="shared" si="1463"/>
        <v>0</v>
      </c>
      <c r="CU575" s="238">
        <f t="shared" si="1464"/>
        <v>0</v>
      </c>
      <c r="CV575" s="238">
        <f t="shared" si="1465"/>
        <v>0</v>
      </c>
      <c r="CW575" s="238">
        <f t="shared" si="1466"/>
        <v>0</v>
      </c>
      <c r="CX575" s="238">
        <f t="shared" si="1467"/>
        <v>0</v>
      </c>
      <c r="CY575" s="238">
        <f t="shared" si="1468"/>
        <v>0</v>
      </c>
      <c r="CZ575" s="238">
        <f t="shared" si="1469"/>
        <v>0</v>
      </c>
      <c r="DA575" s="238">
        <f t="shared" si="1470"/>
        <v>0</v>
      </c>
      <c r="DB575" s="238">
        <f t="shared" si="1471"/>
        <v>0</v>
      </c>
      <c r="DC575" s="238">
        <f t="shared" si="1472"/>
        <v>0</v>
      </c>
      <c r="DD575" s="238">
        <f t="shared" si="1473"/>
        <v>0</v>
      </c>
      <c r="DE575" s="238">
        <f t="shared" si="1474"/>
        <v>0</v>
      </c>
      <c r="DF575" s="238">
        <f t="shared" si="1475"/>
        <v>0</v>
      </c>
      <c r="DG575" s="238">
        <f t="shared" si="1476"/>
        <v>0</v>
      </c>
      <c r="DH575" s="238">
        <f t="shared" si="1477"/>
        <v>0</v>
      </c>
      <c r="DI575" s="238">
        <f t="shared" si="1478"/>
        <v>0</v>
      </c>
      <c r="DJ575" s="238">
        <f t="shared" si="1479"/>
        <v>0</v>
      </c>
      <c r="DK575" s="238">
        <f t="shared" si="1480"/>
        <v>0</v>
      </c>
      <c r="DL575" s="238">
        <f t="shared" si="1481"/>
        <v>0</v>
      </c>
      <c r="DM575" s="238">
        <f t="shared" si="1482"/>
        <v>0</v>
      </c>
      <c r="DN575" s="238">
        <f t="shared" si="1483"/>
        <v>0</v>
      </c>
      <c r="DO575" s="238">
        <f t="shared" si="1484"/>
        <v>0</v>
      </c>
      <c r="DP575" s="238">
        <f t="shared" si="1485"/>
        <v>0</v>
      </c>
      <c r="DQ575" s="238">
        <f t="shared" si="1486"/>
        <v>0</v>
      </c>
      <c r="DR575" s="238">
        <f t="shared" si="1487"/>
        <v>0</v>
      </c>
      <c r="DS575" s="238">
        <f t="shared" si="1488"/>
        <v>0</v>
      </c>
      <c r="DT575" s="238">
        <f t="shared" si="1489"/>
        <v>0</v>
      </c>
      <c r="DU575" s="238">
        <f t="shared" si="1490"/>
        <v>0</v>
      </c>
      <c r="DV575" s="238">
        <f t="shared" si="1491"/>
        <v>0</v>
      </c>
      <c r="DW575" s="238">
        <f t="shared" si="1492"/>
        <v>0</v>
      </c>
      <c r="DX575" s="238">
        <f t="shared" si="1493"/>
        <v>0</v>
      </c>
      <c r="DY575" s="238">
        <f t="shared" si="1494"/>
        <v>0</v>
      </c>
      <c r="DZ575" s="238">
        <f t="shared" si="1495"/>
        <v>0</v>
      </c>
      <c r="EA575" s="238">
        <f t="shared" si="1496"/>
        <v>0</v>
      </c>
      <c r="EB575" s="238">
        <f t="shared" si="1497"/>
        <v>0</v>
      </c>
      <c r="EC575" s="238">
        <f t="shared" si="1498"/>
        <v>0</v>
      </c>
      <c r="ED575" s="238">
        <f t="shared" si="1499"/>
        <v>0</v>
      </c>
      <c r="EE575" s="238">
        <f t="shared" si="1500"/>
        <v>0</v>
      </c>
      <c r="EF575" s="238">
        <f t="shared" si="1501"/>
        <v>0</v>
      </c>
      <c r="EG575" s="238">
        <f t="shared" si="1502"/>
        <v>0</v>
      </c>
      <c r="EH575" s="238">
        <f t="shared" si="1503"/>
        <v>0</v>
      </c>
      <c r="EI575" s="238">
        <f t="shared" si="1504"/>
        <v>0</v>
      </c>
      <c r="EJ575" s="238">
        <f t="shared" si="1505"/>
        <v>0</v>
      </c>
      <c r="EK575" s="238">
        <f t="shared" si="1506"/>
        <v>0</v>
      </c>
      <c r="EL575" s="238">
        <f t="shared" si="1507"/>
        <v>0</v>
      </c>
      <c r="EM575" s="238">
        <f t="shared" si="1508"/>
        <v>0</v>
      </c>
      <c r="EN575" s="238">
        <f t="shared" si="1509"/>
        <v>0</v>
      </c>
      <c r="EO575" s="238">
        <f t="shared" si="1510"/>
        <v>0</v>
      </c>
      <c r="EP575" s="238">
        <f t="shared" si="1511"/>
        <v>0</v>
      </c>
      <c r="EQ575" s="238">
        <f t="shared" si="1512"/>
        <v>0</v>
      </c>
      <c r="ER575" s="238">
        <f t="shared" si="1513"/>
        <v>0</v>
      </c>
      <c r="ES575" s="238">
        <f t="shared" si="1514"/>
        <v>0</v>
      </c>
      <c r="ET575" s="238">
        <f t="shared" si="1515"/>
        <v>0</v>
      </c>
      <c r="EU575" s="238">
        <f t="shared" si="1516"/>
        <v>0</v>
      </c>
      <c r="EV575" s="238">
        <f t="shared" si="1517"/>
        <v>0</v>
      </c>
      <c r="EW575" s="238">
        <f t="shared" si="1518"/>
        <v>0</v>
      </c>
      <c r="EX575" s="238">
        <f t="shared" si="1519"/>
        <v>0</v>
      </c>
      <c r="EY575" s="238">
        <f t="shared" si="1520"/>
        <v>0</v>
      </c>
      <c r="EZ575" s="238">
        <f t="shared" si="1521"/>
        <v>0</v>
      </c>
      <c r="FA575" s="238">
        <f t="shared" si="1522"/>
        <v>0</v>
      </c>
      <c r="FB575" s="238">
        <f t="shared" si="1523"/>
        <v>0</v>
      </c>
      <c r="FC575" s="238">
        <f t="shared" si="1524"/>
        <v>0</v>
      </c>
      <c r="FD575" s="238">
        <f t="shared" si="1525"/>
        <v>0</v>
      </c>
      <c r="FE575" s="238">
        <f t="shared" si="1526"/>
        <v>0</v>
      </c>
      <c r="FF575" s="238">
        <f t="shared" si="1527"/>
        <v>0</v>
      </c>
      <c r="FG575" s="238">
        <f t="shared" si="1528"/>
        <v>0</v>
      </c>
      <c r="FH575" s="238">
        <f t="shared" si="1529"/>
        <v>0</v>
      </c>
      <c r="FI575" s="238">
        <f t="shared" si="1530"/>
        <v>0</v>
      </c>
      <c r="FJ575" s="238">
        <f t="shared" si="1531"/>
        <v>0</v>
      </c>
      <c r="FK575" s="238">
        <f t="shared" si="1532"/>
        <v>0</v>
      </c>
      <c r="FL575" s="238">
        <f t="shared" si="1533"/>
        <v>0</v>
      </c>
      <c r="FM575" s="238">
        <f t="shared" si="1534"/>
        <v>0</v>
      </c>
      <c r="FN575" s="238">
        <f t="shared" si="1535"/>
        <v>0</v>
      </c>
      <c r="FO575" s="238">
        <f t="shared" si="1536"/>
        <v>0</v>
      </c>
      <c r="FP575" s="238">
        <f t="shared" si="1537"/>
        <v>0</v>
      </c>
      <c r="FQ575" s="238">
        <f t="shared" si="1538"/>
        <v>0</v>
      </c>
      <c r="FR575" s="238">
        <f t="shared" si="1539"/>
        <v>0</v>
      </c>
      <c r="FS575" s="238">
        <f t="shared" si="1540"/>
        <v>0</v>
      </c>
      <c r="FT575" s="238">
        <f t="shared" si="1541"/>
        <v>0</v>
      </c>
      <c r="FU575" s="238">
        <f t="shared" si="1542"/>
        <v>0</v>
      </c>
      <c r="FV575" s="238">
        <f t="shared" si="1543"/>
        <v>0</v>
      </c>
      <c r="FW575" s="238">
        <f t="shared" si="1544"/>
        <v>0</v>
      </c>
      <c r="FX575" s="238">
        <f t="shared" si="1545"/>
        <v>0</v>
      </c>
      <c r="FY575" s="238">
        <f t="shared" si="1546"/>
        <v>0</v>
      </c>
      <c r="FZ575" s="238">
        <f t="shared" si="1547"/>
        <v>0</v>
      </c>
      <c r="GA575" s="238">
        <f t="shared" si="1548"/>
        <v>0</v>
      </c>
      <c r="GB575" s="238">
        <f t="shared" si="1549"/>
        <v>0</v>
      </c>
      <c r="GC575" s="238">
        <f t="shared" si="1550"/>
        <v>0</v>
      </c>
      <c r="GD575" s="238">
        <f t="shared" si="1551"/>
        <v>0</v>
      </c>
      <c r="GE575" s="238">
        <f t="shared" si="1552"/>
        <v>0</v>
      </c>
      <c r="GF575" s="238">
        <f t="shared" si="1553"/>
        <v>0</v>
      </c>
      <c r="GG575" s="238">
        <f t="shared" si="1554"/>
        <v>0</v>
      </c>
      <c r="GH575" s="238">
        <f t="shared" si="1555"/>
        <v>0</v>
      </c>
      <c r="GI575" s="238">
        <f t="shared" si="1556"/>
        <v>0</v>
      </c>
      <c r="GJ575" s="238">
        <f t="shared" si="1557"/>
        <v>0</v>
      </c>
      <c r="GK575" s="238">
        <f t="shared" si="1558"/>
        <v>0</v>
      </c>
      <c r="GL575" s="238">
        <f t="shared" si="1559"/>
        <v>0</v>
      </c>
      <c r="GM575" s="238">
        <f t="shared" si="1560"/>
        <v>0</v>
      </c>
      <c r="GN575" s="238">
        <f t="shared" si="1561"/>
        <v>0</v>
      </c>
      <c r="GO575" s="238">
        <f t="shared" si="1562"/>
        <v>0</v>
      </c>
      <c r="GP575" s="238">
        <f t="shared" si="1563"/>
        <v>0</v>
      </c>
      <c r="GQ575" s="238">
        <f t="shared" si="1564"/>
        <v>0</v>
      </c>
      <c r="GR575" s="238">
        <f t="shared" si="1565"/>
        <v>0</v>
      </c>
      <c r="GS575" s="238">
        <f t="shared" si="1566"/>
        <v>0</v>
      </c>
      <c r="GT575" s="238">
        <f t="shared" si="1567"/>
        <v>0</v>
      </c>
      <c r="GU575" s="238">
        <f t="shared" si="1568"/>
        <v>0</v>
      </c>
      <c r="GV575" s="238">
        <f t="shared" si="1569"/>
        <v>0</v>
      </c>
      <c r="GW575" s="238">
        <f t="shared" si="1570"/>
        <v>0</v>
      </c>
      <c r="GX575" s="238">
        <f t="shared" si="1571"/>
        <v>0</v>
      </c>
      <c r="GY575" s="238">
        <f t="shared" si="1572"/>
        <v>0</v>
      </c>
      <c r="GZ575" s="238">
        <f t="shared" si="1573"/>
        <v>0</v>
      </c>
      <c r="HA575" s="238">
        <f t="shared" si="1574"/>
        <v>0</v>
      </c>
      <c r="HB575" s="238">
        <f t="shared" si="1575"/>
        <v>0</v>
      </c>
      <c r="HC575" s="238">
        <f t="shared" si="1576"/>
        <v>0</v>
      </c>
      <c r="HD575" s="238">
        <f t="shared" si="1577"/>
        <v>0</v>
      </c>
      <c r="HE575" s="238">
        <f t="shared" si="1578"/>
        <v>0</v>
      </c>
      <c r="HF575" s="238">
        <f t="shared" si="1579"/>
        <v>0</v>
      </c>
      <c r="HG575" s="238">
        <f t="shared" si="1580"/>
        <v>0</v>
      </c>
      <c r="HH575" s="238">
        <f t="shared" si="1581"/>
        <v>0</v>
      </c>
      <c r="HI575" s="238">
        <f t="shared" si="1582"/>
        <v>0</v>
      </c>
      <c r="HJ575" s="238">
        <f t="shared" si="1583"/>
        <v>0</v>
      </c>
      <c r="HK575" s="238">
        <f t="shared" si="1584"/>
        <v>0</v>
      </c>
      <c r="HL575" s="238">
        <f t="shared" si="1585"/>
        <v>0</v>
      </c>
      <c r="HM575" s="238">
        <f t="shared" si="1586"/>
        <v>0</v>
      </c>
      <c r="HN575" s="238">
        <f t="shared" si="1587"/>
        <v>0</v>
      </c>
      <c r="HO575" s="238">
        <f t="shared" si="1588"/>
        <v>0</v>
      </c>
      <c r="HP575" s="238">
        <f t="shared" si="1589"/>
        <v>0</v>
      </c>
      <c r="HQ575" s="238">
        <f t="shared" si="1590"/>
        <v>0</v>
      </c>
      <c r="HR575" s="238">
        <f t="shared" si="1591"/>
        <v>0</v>
      </c>
      <c r="HS575" s="238">
        <f t="shared" si="1592"/>
        <v>0</v>
      </c>
      <c r="HT575" s="238">
        <f t="shared" si="1593"/>
        <v>0</v>
      </c>
      <c r="HU575" s="238">
        <f t="shared" si="1594"/>
        <v>0</v>
      </c>
      <c r="HV575" s="238">
        <f t="shared" si="1595"/>
        <v>0</v>
      </c>
      <c r="HW575" s="238">
        <f t="shared" si="1596"/>
        <v>0</v>
      </c>
      <c r="HX575" s="238">
        <f t="shared" si="1597"/>
        <v>0</v>
      </c>
      <c r="HY575" s="238">
        <f t="shared" si="1598"/>
        <v>0</v>
      </c>
      <c r="HZ575" s="238">
        <f t="shared" si="1599"/>
        <v>0</v>
      </c>
      <c r="IA575" s="238">
        <f t="shared" si="1600"/>
        <v>0</v>
      </c>
      <c r="IB575" s="238">
        <f t="shared" si="1601"/>
        <v>0</v>
      </c>
      <c r="IC575" s="238">
        <f t="shared" si="1602"/>
        <v>0</v>
      </c>
      <c r="ID575" s="238">
        <f t="shared" si="1603"/>
        <v>0</v>
      </c>
      <c r="IE575" s="238">
        <f t="shared" si="1604"/>
        <v>0</v>
      </c>
      <c r="IF575" s="238">
        <f t="shared" si="1605"/>
        <v>0</v>
      </c>
      <c r="IG575" s="238">
        <f t="shared" si="1606"/>
        <v>0</v>
      </c>
      <c r="IH575" s="238">
        <f t="shared" si="1607"/>
        <v>0</v>
      </c>
      <c r="II575" s="238">
        <f t="shared" si="1608"/>
        <v>0</v>
      </c>
      <c r="IJ575" s="238">
        <f t="shared" si="1609"/>
        <v>0</v>
      </c>
      <c r="IK575" s="238">
        <f t="shared" si="1610"/>
        <v>0</v>
      </c>
      <c r="IL575" s="238">
        <f t="shared" si="1611"/>
        <v>0</v>
      </c>
      <c r="IM575" s="238">
        <f t="shared" si="1612"/>
        <v>0</v>
      </c>
      <c r="IN575" s="238">
        <f t="shared" si="1613"/>
        <v>0</v>
      </c>
      <c r="IO575" s="238">
        <f t="shared" si="1614"/>
        <v>0</v>
      </c>
      <c r="IP575" s="238">
        <f t="shared" si="1615"/>
        <v>0</v>
      </c>
      <c r="IQ575" s="238">
        <f t="shared" si="1616"/>
        <v>0</v>
      </c>
      <c r="IR575" s="238">
        <f t="shared" si="1617"/>
        <v>0</v>
      </c>
      <c r="IS575" s="238">
        <f t="shared" si="1618"/>
        <v>0</v>
      </c>
      <c r="IT575" s="238">
        <f t="shared" si="1619"/>
        <v>0</v>
      </c>
      <c r="IU575" s="238">
        <f t="shared" si="1620"/>
        <v>0</v>
      </c>
      <c r="IV575" s="238">
        <f t="shared" si="1621"/>
        <v>0</v>
      </c>
      <c r="IW575" s="238">
        <f t="shared" si="1622"/>
        <v>0</v>
      </c>
      <c r="IX575" s="238">
        <f t="shared" si="1623"/>
        <v>0</v>
      </c>
      <c r="IY575" s="238">
        <f t="shared" si="1624"/>
        <v>0</v>
      </c>
      <c r="IZ575" s="238">
        <f t="shared" si="1625"/>
        <v>0</v>
      </c>
      <c r="JA575" s="238">
        <f t="shared" si="1626"/>
        <v>0</v>
      </c>
      <c r="JB575" s="238">
        <f t="shared" si="1627"/>
        <v>0</v>
      </c>
    </row>
    <row r="576" spans="2:262">
      <c r="B576" s="248">
        <v>215</v>
      </c>
      <c r="C576" s="247">
        <f t="shared" si="1628"/>
        <v>4.1992187499999964E-3</v>
      </c>
      <c r="D576" s="244">
        <f t="shared" ca="1" si="1371"/>
        <v>12.556620706479283</v>
      </c>
      <c r="E576" s="243">
        <f ca="1">HM361</f>
        <v>0.55662070647928241</v>
      </c>
      <c r="F576" s="242">
        <v>215</v>
      </c>
      <c r="G576" s="238">
        <f t="shared" si="1372"/>
        <v>0</v>
      </c>
      <c r="H576" s="238">
        <f t="shared" si="1373"/>
        <v>0</v>
      </c>
      <c r="I576" s="238">
        <f t="shared" si="1374"/>
        <v>0</v>
      </c>
      <c r="J576" s="238">
        <f t="shared" si="1375"/>
        <v>0</v>
      </c>
      <c r="K576" s="238">
        <f t="shared" si="1376"/>
        <v>0</v>
      </c>
      <c r="L576" s="238">
        <f t="shared" si="1377"/>
        <v>0</v>
      </c>
      <c r="M576" s="238">
        <f t="shared" si="1378"/>
        <v>0</v>
      </c>
      <c r="N576" s="238">
        <f t="shared" si="1379"/>
        <v>0</v>
      </c>
      <c r="O576" s="238">
        <f t="shared" si="1380"/>
        <v>0</v>
      </c>
      <c r="P576" s="238">
        <f t="shared" si="1381"/>
        <v>0</v>
      </c>
      <c r="Q576" s="238">
        <f t="shared" si="1382"/>
        <v>0</v>
      </c>
      <c r="R576" s="238">
        <f t="shared" si="1383"/>
        <v>0</v>
      </c>
      <c r="S576" s="238">
        <f t="shared" si="1384"/>
        <v>0</v>
      </c>
      <c r="T576" s="238">
        <f t="shared" si="1385"/>
        <v>0</v>
      </c>
      <c r="U576" s="239">
        <f t="shared" si="1386"/>
        <v>0</v>
      </c>
      <c r="V576" s="238">
        <f t="shared" si="1387"/>
        <v>0</v>
      </c>
      <c r="W576" s="238">
        <f t="shared" si="1388"/>
        <v>0</v>
      </c>
      <c r="X576" s="238">
        <f t="shared" si="1389"/>
        <v>0</v>
      </c>
      <c r="Y576" s="238">
        <f t="shared" si="1390"/>
        <v>0</v>
      </c>
      <c r="Z576" s="238">
        <f t="shared" si="1391"/>
        <v>0</v>
      </c>
      <c r="AA576" s="238">
        <f t="shared" si="1392"/>
        <v>0</v>
      </c>
      <c r="AB576" s="238">
        <f t="shared" si="1393"/>
        <v>0</v>
      </c>
      <c r="AC576" s="238">
        <f t="shared" si="1394"/>
        <v>0</v>
      </c>
      <c r="AD576" s="238">
        <f t="shared" si="1395"/>
        <v>0</v>
      </c>
      <c r="AE576" s="238">
        <f t="shared" si="1396"/>
        <v>0</v>
      </c>
      <c r="AF576" s="238">
        <f t="shared" si="1397"/>
        <v>0</v>
      </c>
      <c r="AG576" s="238">
        <f t="shared" si="1398"/>
        <v>0</v>
      </c>
      <c r="AH576" s="238">
        <f t="shared" si="1399"/>
        <v>0</v>
      </c>
      <c r="AI576" s="238">
        <f t="shared" si="1400"/>
        <v>0</v>
      </c>
      <c r="AJ576" s="238">
        <f t="shared" si="1401"/>
        <v>0</v>
      </c>
      <c r="AK576" s="238">
        <f t="shared" si="1402"/>
        <v>0</v>
      </c>
      <c r="AL576" s="238">
        <f t="shared" si="1403"/>
        <v>0</v>
      </c>
      <c r="AM576" s="238">
        <f t="shared" si="1404"/>
        <v>0</v>
      </c>
      <c r="AN576" s="238">
        <f t="shared" si="1405"/>
        <v>0</v>
      </c>
      <c r="AO576" s="238">
        <f t="shared" si="1406"/>
        <v>0</v>
      </c>
      <c r="AP576" s="238">
        <f t="shared" si="1407"/>
        <v>0</v>
      </c>
      <c r="AQ576" s="238">
        <f t="shared" si="1408"/>
        <v>0</v>
      </c>
      <c r="AR576" s="238">
        <f t="shared" si="1409"/>
        <v>0</v>
      </c>
      <c r="AS576" s="238">
        <f t="shared" si="1410"/>
        <v>0</v>
      </c>
      <c r="AT576" s="238">
        <f t="shared" si="1411"/>
        <v>0</v>
      </c>
      <c r="AU576" s="238">
        <f t="shared" si="1412"/>
        <v>0</v>
      </c>
      <c r="AV576" s="238">
        <f t="shared" si="1413"/>
        <v>0</v>
      </c>
      <c r="AW576" s="238">
        <f t="shared" si="1414"/>
        <v>0</v>
      </c>
      <c r="AX576" s="238">
        <f t="shared" si="1415"/>
        <v>0</v>
      </c>
      <c r="AY576" s="238">
        <f t="shared" si="1416"/>
        <v>0</v>
      </c>
      <c r="AZ576" s="238">
        <f t="shared" si="1417"/>
        <v>0</v>
      </c>
      <c r="BA576" s="238">
        <f t="shared" si="1418"/>
        <v>0</v>
      </c>
      <c r="BB576" s="238">
        <f t="shared" si="1419"/>
        <v>0</v>
      </c>
      <c r="BC576" s="238">
        <f t="shared" si="1420"/>
        <v>0</v>
      </c>
      <c r="BD576" s="238">
        <f t="shared" si="1421"/>
        <v>0</v>
      </c>
      <c r="BE576" s="238">
        <f t="shared" si="1422"/>
        <v>0</v>
      </c>
      <c r="BF576" s="238">
        <f t="shared" si="1423"/>
        <v>0</v>
      </c>
      <c r="BG576" s="238">
        <f t="shared" si="1424"/>
        <v>0</v>
      </c>
      <c r="BH576" s="238">
        <f t="shared" si="1425"/>
        <v>0</v>
      </c>
      <c r="BI576" s="238">
        <f t="shared" si="1426"/>
        <v>0</v>
      </c>
      <c r="BJ576" s="238">
        <f t="shared" si="1427"/>
        <v>0</v>
      </c>
      <c r="BK576" s="238">
        <f t="shared" si="1428"/>
        <v>0</v>
      </c>
      <c r="BL576" s="238">
        <f t="shared" si="1429"/>
        <v>0</v>
      </c>
      <c r="BM576" s="238">
        <f t="shared" si="1430"/>
        <v>0</v>
      </c>
      <c r="BN576" s="238">
        <f t="shared" si="1431"/>
        <v>0</v>
      </c>
      <c r="BO576" s="238">
        <f t="shared" si="1432"/>
        <v>0</v>
      </c>
      <c r="BP576" s="238">
        <f t="shared" si="1433"/>
        <v>0</v>
      </c>
      <c r="BQ576" s="238">
        <f t="shared" si="1434"/>
        <v>0</v>
      </c>
      <c r="BR576" s="238">
        <f t="shared" si="1435"/>
        <v>0</v>
      </c>
      <c r="BS576" s="238">
        <f t="shared" si="1436"/>
        <v>0</v>
      </c>
      <c r="BT576" s="238">
        <f t="shared" si="1437"/>
        <v>0</v>
      </c>
      <c r="BU576" s="238">
        <f t="shared" si="1438"/>
        <v>0</v>
      </c>
      <c r="BV576" s="238">
        <f t="shared" si="1439"/>
        <v>0</v>
      </c>
      <c r="BW576" s="238">
        <f t="shared" si="1440"/>
        <v>0</v>
      </c>
      <c r="BX576" s="238">
        <f t="shared" si="1441"/>
        <v>0</v>
      </c>
      <c r="BY576" s="238">
        <f t="shared" si="1442"/>
        <v>0</v>
      </c>
      <c r="BZ576" s="238">
        <f t="shared" si="1443"/>
        <v>0</v>
      </c>
      <c r="CA576" s="238">
        <f t="shared" si="1444"/>
        <v>0</v>
      </c>
      <c r="CB576" s="238">
        <f t="shared" si="1445"/>
        <v>0</v>
      </c>
      <c r="CC576" s="238">
        <f t="shared" si="1446"/>
        <v>0</v>
      </c>
      <c r="CD576" s="238">
        <f t="shared" si="1447"/>
        <v>0</v>
      </c>
      <c r="CE576" s="238">
        <f t="shared" si="1448"/>
        <v>0</v>
      </c>
      <c r="CF576" s="238">
        <f t="shared" si="1449"/>
        <v>0</v>
      </c>
      <c r="CG576" s="238">
        <f t="shared" si="1450"/>
        <v>0</v>
      </c>
      <c r="CH576" s="238">
        <f t="shared" si="1451"/>
        <v>0</v>
      </c>
      <c r="CI576" s="238">
        <f t="shared" si="1452"/>
        <v>0</v>
      </c>
      <c r="CJ576" s="238">
        <f t="shared" si="1453"/>
        <v>0</v>
      </c>
      <c r="CK576" s="238">
        <f t="shared" si="1454"/>
        <v>0</v>
      </c>
      <c r="CL576" s="238">
        <f t="shared" si="1455"/>
        <v>0</v>
      </c>
      <c r="CM576" s="238">
        <f t="shared" si="1456"/>
        <v>0</v>
      </c>
      <c r="CN576" s="238">
        <f t="shared" si="1457"/>
        <v>0</v>
      </c>
      <c r="CO576" s="238">
        <f t="shared" si="1458"/>
        <v>0</v>
      </c>
      <c r="CP576" s="238">
        <f t="shared" si="1459"/>
        <v>0</v>
      </c>
      <c r="CQ576" s="238">
        <f t="shared" si="1460"/>
        <v>0</v>
      </c>
      <c r="CR576" s="238">
        <f t="shared" si="1461"/>
        <v>0</v>
      </c>
      <c r="CS576" s="238">
        <f t="shared" si="1462"/>
        <v>0</v>
      </c>
      <c r="CT576" s="238">
        <f t="shared" si="1463"/>
        <v>0</v>
      </c>
      <c r="CU576" s="238">
        <f t="shared" si="1464"/>
        <v>0</v>
      </c>
      <c r="CV576" s="238">
        <f t="shared" si="1465"/>
        <v>0</v>
      </c>
      <c r="CW576" s="238">
        <f t="shared" si="1466"/>
        <v>0</v>
      </c>
      <c r="CX576" s="238">
        <f t="shared" si="1467"/>
        <v>0</v>
      </c>
      <c r="CY576" s="238">
        <f t="shared" si="1468"/>
        <v>0</v>
      </c>
      <c r="CZ576" s="238">
        <f t="shared" si="1469"/>
        <v>0</v>
      </c>
      <c r="DA576" s="238">
        <f t="shared" si="1470"/>
        <v>0</v>
      </c>
      <c r="DB576" s="238">
        <f t="shared" si="1471"/>
        <v>0</v>
      </c>
      <c r="DC576" s="238">
        <f t="shared" si="1472"/>
        <v>0</v>
      </c>
      <c r="DD576" s="238">
        <f t="shared" si="1473"/>
        <v>0</v>
      </c>
      <c r="DE576" s="238">
        <f t="shared" si="1474"/>
        <v>0</v>
      </c>
      <c r="DF576" s="238">
        <f t="shared" si="1475"/>
        <v>0</v>
      </c>
      <c r="DG576" s="238">
        <f t="shared" si="1476"/>
        <v>0</v>
      </c>
      <c r="DH576" s="238">
        <f t="shared" si="1477"/>
        <v>0</v>
      </c>
      <c r="DI576" s="238">
        <f t="shared" si="1478"/>
        <v>0</v>
      </c>
      <c r="DJ576" s="238">
        <f t="shared" si="1479"/>
        <v>0</v>
      </c>
      <c r="DK576" s="238">
        <f t="shared" si="1480"/>
        <v>0</v>
      </c>
      <c r="DL576" s="238">
        <f t="shared" si="1481"/>
        <v>0</v>
      </c>
      <c r="DM576" s="238">
        <f t="shared" si="1482"/>
        <v>0</v>
      </c>
      <c r="DN576" s="238">
        <f t="shared" si="1483"/>
        <v>0</v>
      </c>
      <c r="DO576" s="238">
        <f t="shared" si="1484"/>
        <v>0</v>
      </c>
      <c r="DP576" s="238">
        <f t="shared" si="1485"/>
        <v>0</v>
      </c>
      <c r="DQ576" s="238">
        <f t="shared" si="1486"/>
        <v>0</v>
      </c>
      <c r="DR576" s="238">
        <f t="shared" si="1487"/>
        <v>0</v>
      </c>
      <c r="DS576" s="238">
        <f t="shared" si="1488"/>
        <v>0</v>
      </c>
      <c r="DT576" s="238">
        <f t="shared" si="1489"/>
        <v>0</v>
      </c>
      <c r="DU576" s="238">
        <f t="shared" si="1490"/>
        <v>0</v>
      </c>
      <c r="DV576" s="238">
        <f t="shared" si="1491"/>
        <v>0</v>
      </c>
      <c r="DW576" s="238">
        <f t="shared" si="1492"/>
        <v>0</v>
      </c>
      <c r="DX576" s="238">
        <f t="shared" si="1493"/>
        <v>0</v>
      </c>
      <c r="DY576" s="238">
        <f t="shared" si="1494"/>
        <v>0</v>
      </c>
      <c r="DZ576" s="238">
        <f t="shared" si="1495"/>
        <v>0</v>
      </c>
      <c r="EA576" s="238">
        <f t="shared" si="1496"/>
        <v>0</v>
      </c>
      <c r="EB576" s="238">
        <f t="shared" si="1497"/>
        <v>0</v>
      </c>
      <c r="EC576" s="238">
        <f t="shared" si="1498"/>
        <v>0</v>
      </c>
      <c r="ED576" s="238">
        <f t="shared" si="1499"/>
        <v>0</v>
      </c>
      <c r="EE576" s="238">
        <f t="shared" si="1500"/>
        <v>0</v>
      </c>
      <c r="EF576" s="238">
        <f t="shared" si="1501"/>
        <v>0</v>
      </c>
      <c r="EG576" s="238">
        <f t="shared" si="1502"/>
        <v>0</v>
      </c>
      <c r="EH576" s="238">
        <f t="shared" si="1503"/>
        <v>0</v>
      </c>
      <c r="EI576" s="238">
        <f t="shared" si="1504"/>
        <v>0</v>
      </c>
      <c r="EJ576" s="238">
        <f t="shared" si="1505"/>
        <v>0</v>
      </c>
      <c r="EK576" s="238">
        <f t="shared" si="1506"/>
        <v>0</v>
      </c>
      <c r="EL576" s="238">
        <f t="shared" si="1507"/>
        <v>0</v>
      </c>
      <c r="EM576" s="238">
        <f t="shared" si="1508"/>
        <v>0</v>
      </c>
      <c r="EN576" s="238">
        <f t="shared" si="1509"/>
        <v>0</v>
      </c>
      <c r="EO576" s="238">
        <f t="shared" si="1510"/>
        <v>0</v>
      </c>
      <c r="EP576" s="238">
        <f t="shared" si="1511"/>
        <v>0</v>
      </c>
      <c r="EQ576" s="238">
        <f t="shared" si="1512"/>
        <v>0</v>
      </c>
      <c r="ER576" s="238">
        <f t="shared" si="1513"/>
        <v>0</v>
      </c>
      <c r="ES576" s="238">
        <f t="shared" si="1514"/>
        <v>0</v>
      </c>
      <c r="ET576" s="238">
        <f t="shared" si="1515"/>
        <v>0</v>
      </c>
      <c r="EU576" s="238">
        <f t="shared" si="1516"/>
        <v>0</v>
      </c>
      <c r="EV576" s="238">
        <f t="shared" si="1517"/>
        <v>0</v>
      </c>
      <c r="EW576" s="238">
        <f t="shared" si="1518"/>
        <v>0</v>
      </c>
      <c r="EX576" s="238">
        <f t="shared" si="1519"/>
        <v>0</v>
      </c>
      <c r="EY576" s="238">
        <f t="shared" si="1520"/>
        <v>0</v>
      </c>
      <c r="EZ576" s="238">
        <f t="shared" si="1521"/>
        <v>0</v>
      </c>
      <c r="FA576" s="238">
        <f t="shared" si="1522"/>
        <v>0</v>
      </c>
      <c r="FB576" s="238">
        <f t="shared" si="1523"/>
        <v>0</v>
      </c>
      <c r="FC576" s="238">
        <f t="shared" si="1524"/>
        <v>0</v>
      </c>
      <c r="FD576" s="238">
        <f t="shared" si="1525"/>
        <v>0</v>
      </c>
      <c r="FE576" s="238">
        <f t="shared" si="1526"/>
        <v>0</v>
      </c>
      <c r="FF576" s="238">
        <f t="shared" si="1527"/>
        <v>0</v>
      </c>
      <c r="FG576" s="238">
        <f t="shared" si="1528"/>
        <v>0</v>
      </c>
      <c r="FH576" s="238">
        <f t="shared" si="1529"/>
        <v>0</v>
      </c>
      <c r="FI576" s="238">
        <f t="shared" si="1530"/>
        <v>0</v>
      </c>
      <c r="FJ576" s="238">
        <f t="shared" si="1531"/>
        <v>0</v>
      </c>
      <c r="FK576" s="238">
        <f t="shared" si="1532"/>
        <v>0</v>
      </c>
      <c r="FL576" s="238">
        <f t="shared" si="1533"/>
        <v>0</v>
      </c>
      <c r="FM576" s="238">
        <f t="shared" si="1534"/>
        <v>0</v>
      </c>
      <c r="FN576" s="238">
        <f t="shared" si="1535"/>
        <v>0</v>
      </c>
      <c r="FO576" s="238">
        <f t="shared" si="1536"/>
        <v>0</v>
      </c>
      <c r="FP576" s="238">
        <f t="shared" si="1537"/>
        <v>0</v>
      </c>
      <c r="FQ576" s="238">
        <f t="shared" si="1538"/>
        <v>0</v>
      </c>
      <c r="FR576" s="238">
        <f t="shared" si="1539"/>
        <v>0</v>
      </c>
      <c r="FS576" s="238">
        <f t="shared" si="1540"/>
        <v>0</v>
      </c>
      <c r="FT576" s="238">
        <f t="shared" si="1541"/>
        <v>0</v>
      </c>
      <c r="FU576" s="238">
        <f t="shared" si="1542"/>
        <v>0</v>
      </c>
      <c r="FV576" s="238">
        <f t="shared" si="1543"/>
        <v>0</v>
      </c>
      <c r="FW576" s="238">
        <f t="shared" si="1544"/>
        <v>0</v>
      </c>
      <c r="FX576" s="238">
        <f t="shared" si="1545"/>
        <v>0</v>
      </c>
      <c r="FY576" s="238">
        <f t="shared" si="1546"/>
        <v>0</v>
      </c>
      <c r="FZ576" s="238">
        <f t="shared" si="1547"/>
        <v>0</v>
      </c>
      <c r="GA576" s="238">
        <f t="shared" si="1548"/>
        <v>0</v>
      </c>
      <c r="GB576" s="238">
        <f t="shared" si="1549"/>
        <v>0</v>
      </c>
      <c r="GC576" s="238">
        <f t="shared" si="1550"/>
        <v>0</v>
      </c>
      <c r="GD576" s="238">
        <f t="shared" si="1551"/>
        <v>0</v>
      </c>
      <c r="GE576" s="238">
        <f t="shared" si="1552"/>
        <v>0</v>
      </c>
      <c r="GF576" s="238">
        <f t="shared" si="1553"/>
        <v>0</v>
      </c>
      <c r="GG576" s="238">
        <f t="shared" si="1554"/>
        <v>0</v>
      </c>
      <c r="GH576" s="238">
        <f t="shared" si="1555"/>
        <v>0</v>
      </c>
      <c r="GI576" s="238">
        <f t="shared" si="1556"/>
        <v>0</v>
      </c>
      <c r="GJ576" s="238">
        <f t="shared" si="1557"/>
        <v>0</v>
      </c>
      <c r="GK576" s="238">
        <f t="shared" si="1558"/>
        <v>0</v>
      </c>
      <c r="GL576" s="238">
        <f t="shared" si="1559"/>
        <v>0</v>
      </c>
      <c r="GM576" s="238">
        <f t="shared" si="1560"/>
        <v>0</v>
      </c>
      <c r="GN576" s="238">
        <f t="shared" si="1561"/>
        <v>0</v>
      </c>
      <c r="GO576" s="238">
        <f t="shared" si="1562"/>
        <v>0</v>
      </c>
      <c r="GP576" s="238">
        <f t="shared" si="1563"/>
        <v>0</v>
      </c>
      <c r="GQ576" s="238">
        <f t="shared" si="1564"/>
        <v>0</v>
      </c>
      <c r="GR576" s="238">
        <f t="shared" si="1565"/>
        <v>0</v>
      </c>
      <c r="GS576" s="238">
        <f t="shared" si="1566"/>
        <v>0</v>
      </c>
      <c r="GT576" s="238">
        <f t="shared" si="1567"/>
        <v>0</v>
      </c>
      <c r="GU576" s="238">
        <f t="shared" si="1568"/>
        <v>0</v>
      </c>
      <c r="GV576" s="238">
        <f t="shared" si="1569"/>
        <v>0</v>
      </c>
      <c r="GW576" s="238">
        <f t="shared" si="1570"/>
        <v>0</v>
      </c>
      <c r="GX576" s="238">
        <f t="shared" si="1571"/>
        <v>0</v>
      </c>
      <c r="GY576" s="238">
        <f t="shared" si="1572"/>
        <v>0</v>
      </c>
      <c r="GZ576" s="238">
        <f t="shared" si="1573"/>
        <v>0</v>
      </c>
      <c r="HA576" s="238">
        <f t="shared" si="1574"/>
        <v>0</v>
      </c>
      <c r="HB576" s="238">
        <f t="shared" si="1575"/>
        <v>0</v>
      </c>
      <c r="HC576" s="238">
        <f t="shared" si="1576"/>
        <v>0</v>
      </c>
      <c r="HD576" s="238">
        <f t="shared" si="1577"/>
        <v>0</v>
      </c>
      <c r="HE576" s="238">
        <f t="shared" si="1578"/>
        <v>0</v>
      </c>
      <c r="HF576" s="238">
        <f t="shared" si="1579"/>
        <v>0</v>
      </c>
      <c r="HG576" s="238">
        <f t="shared" si="1580"/>
        <v>0</v>
      </c>
      <c r="HH576" s="238">
        <f t="shared" si="1581"/>
        <v>0</v>
      </c>
      <c r="HI576" s="238">
        <f t="shared" si="1582"/>
        <v>0</v>
      </c>
      <c r="HJ576" s="238">
        <f t="shared" si="1583"/>
        <v>0</v>
      </c>
      <c r="HK576" s="238">
        <f t="shared" si="1584"/>
        <v>0</v>
      </c>
      <c r="HL576" s="238">
        <f t="shared" si="1585"/>
        <v>0</v>
      </c>
      <c r="HM576" s="238">
        <f t="shared" si="1586"/>
        <v>0</v>
      </c>
      <c r="HN576" s="238">
        <f t="shared" si="1587"/>
        <v>0</v>
      </c>
      <c r="HO576" s="238">
        <f t="shared" si="1588"/>
        <v>0</v>
      </c>
      <c r="HP576" s="238">
        <f t="shared" si="1589"/>
        <v>0</v>
      </c>
      <c r="HQ576" s="238">
        <f t="shared" si="1590"/>
        <v>0</v>
      </c>
      <c r="HR576" s="238">
        <f t="shared" si="1591"/>
        <v>0</v>
      </c>
      <c r="HS576" s="238">
        <f t="shared" si="1592"/>
        <v>0</v>
      </c>
      <c r="HT576" s="238">
        <f t="shared" si="1593"/>
        <v>0</v>
      </c>
      <c r="HU576" s="238">
        <f t="shared" si="1594"/>
        <v>0</v>
      </c>
      <c r="HV576" s="238">
        <f t="shared" si="1595"/>
        <v>0</v>
      </c>
      <c r="HW576" s="238">
        <f t="shared" si="1596"/>
        <v>0</v>
      </c>
      <c r="HX576" s="238">
        <f t="shared" si="1597"/>
        <v>0</v>
      </c>
      <c r="HY576" s="238">
        <f t="shared" si="1598"/>
        <v>0</v>
      </c>
      <c r="HZ576" s="238">
        <f t="shared" si="1599"/>
        <v>0</v>
      </c>
      <c r="IA576" s="238">
        <f t="shared" si="1600"/>
        <v>0</v>
      </c>
      <c r="IB576" s="238">
        <f t="shared" si="1601"/>
        <v>0</v>
      </c>
      <c r="IC576" s="238">
        <f t="shared" si="1602"/>
        <v>0</v>
      </c>
      <c r="ID576" s="238">
        <f t="shared" si="1603"/>
        <v>0</v>
      </c>
      <c r="IE576" s="238">
        <f t="shared" si="1604"/>
        <v>0</v>
      </c>
      <c r="IF576" s="238">
        <f t="shared" si="1605"/>
        <v>0</v>
      </c>
      <c r="IG576" s="238">
        <f t="shared" si="1606"/>
        <v>0</v>
      </c>
      <c r="IH576" s="238">
        <f t="shared" si="1607"/>
        <v>0</v>
      </c>
      <c r="II576" s="238">
        <f t="shared" si="1608"/>
        <v>0</v>
      </c>
      <c r="IJ576" s="238">
        <f t="shared" si="1609"/>
        <v>0</v>
      </c>
      <c r="IK576" s="238">
        <f t="shared" si="1610"/>
        <v>0</v>
      </c>
      <c r="IL576" s="238">
        <f t="shared" si="1611"/>
        <v>0</v>
      </c>
      <c r="IM576" s="238">
        <f t="shared" si="1612"/>
        <v>0</v>
      </c>
      <c r="IN576" s="238">
        <f t="shared" si="1613"/>
        <v>0</v>
      </c>
      <c r="IO576" s="238">
        <f t="shared" si="1614"/>
        <v>0</v>
      </c>
      <c r="IP576" s="238">
        <f t="shared" si="1615"/>
        <v>0</v>
      </c>
      <c r="IQ576" s="238">
        <f t="shared" si="1616"/>
        <v>0</v>
      </c>
      <c r="IR576" s="238">
        <f t="shared" si="1617"/>
        <v>0</v>
      </c>
      <c r="IS576" s="238">
        <f t="shared" si="1618"/>
        <v>0</v>
      </c>
      <c r="IT576" s="238">
        <f t="shared" si="1619"/>
        <v>0</v>
      </c>
      <c r="IU576" s="238">
        <f t="shared" si="1620"/>
        <v>0</v>
      </c>
      <c r="IV576" s="238">
        <f t="shared" si="1621"/>
        <v>0</v>
      </c>
      <c r="IW576" s="238">
        <f t="shared" si="1622"/>
        <v>0</v>
      </c>
      <c r="IX576" s="238">
        <f t="shared" si="1623"/>
        <v>0</v>
      </c>
      <c r="IY576" s="238">
        <f t="shared" si="1624"/>
        <v>0</v>
      </c>
      <c r="IZ576" s="238">
        <f t="shared" si="1625"/>
        <v>0</v>
      </c>
      <c r="JA576" s="238">
        <f t="shared" si="1626"/>
        <v>0</v>
      </c>
      <c r="JB576" s="238">
        <f t="shared" si="1627"/>
        <v>0</v>
      </c>
    </row>
    <row r="577" spans="2:262">
      <c r="B577" s="248">
        <v>216</v>
      </c>
      <c r="C577" s="247">
        <f t="shared" si="1628"/>
        <v>4.2187499999999959E-3</v>
      </c>
      <c r="D577" s="244">
        <f t="shared" ca="1" si="1371"/>
        <v>12.559608923440761</v>
      </c>
      <c r="E577" s="243">
        <f ca="1">HN361</f>
        <v>0.55960892344076185</v>
      </c>
      <c r="F577" s="242">
        <v>216</v>
      </c>
      <c r="G577" s="238">
        <f t="shared" si="1372"/>
        <v>0</v>
      </c>
      <c r="H577" s="238">
        <f t="shared" si="1373"/>
        <v>0</v>
      </c>
      <c r="I577" s="238">
        <f t="shared" si="1374"/>
        <v>0</v>
      </c>
      <c r="J577" s="238">
        <f t="shared" si="1375"/>
        <v>0</v>
      </c>
      <c r="K577" s="238">
        <f t="shared" si="1376"/>
        <v>0</v>
      </c>
      <c r="L577" s="238">
        <f t="shared" si="1377"/>
        <v>0</v>
      </c>
      <c r="M577" s="238">
        <f t="shared" si="1378"/>
        <v>0</v>
      </c>
      <c r="N577" s="238">
        <f t="shared" si="1379"/>
        <v>0</v>
      </c>
      <c r="O577" s="238">
        <f t="shared" si="1380"/>
        <v>0</v>
      </c>
      <c r="P577" s="238">
        <f t="shared" si="1381"/>
        <v>0</v>
      </c>
      <c r="Q577" s="238">
        <f t="shared" si="1382"/>
        <v>0</v>
      </c>
      <c r="R577" s="238">
        <f t="shared" si="1383"/>
        <v>0</v>
      </c>
      <c r="S577" s="238">
        <f t="shared" si="1384"/>
        <v>0</v>
      </c>
      <c r="T577" s="238">
        <f t="shared" si="1385"/>
        <v>0</v>
      </c>
      <c r="U577" s="239">
        <f t="shared" si="1386"/>
        <v>0</v>
      </c>
      <c r="V577" s="238">
        <f t="shared" si="1387"/>
        <v>0</v>
      </c>
      <c r="W577" s="238">
        <f t="shared" si="1388"/>
        <v>0</v>
      </c>
      <c r="X577" s="238">
        <f t="shared" si="1389"/>
        <v>0</v>
      </c>
      <c r="Y577" s="238">
        <f t="shared" si="1390"/>
        <v>0</v>
      </c>
      <c r="Z577" s="238">
        <f t="shared" si="1391"/>
        <v>0</v>
      </c>
      <c r="AA577" s="238">
        <f t="shared" si="1392"/>
        <v>0</v>
      </c>
      <c r="AB577" s="238">
        <f t="shared" si="1393"/>
        <v>0</v>
      </c>
      <c r="AC577" s="238">
        <f t="shared" si="1394"/>
        <v>0</v>
      </c>
      <c r="AD577" s="238">
        <f t="shared" si="1395"/>
        <v>0</v>
      </c>
      <c r="AE577" s="238">
        <f t="shared" si="1396"/>
        <v>0</v>
      </c>
      <c r="AF577" s="238">
        <f t="shared" si="1397"/>
        <v>0</v>
      </c>
      <c r="AG577" s="238">
        <f t="shared" si="1398"/>
        <v>0</v>
      </c>
      <c r="AH577" s="238">
        <f t="shared" si="1399"/>
        <v>0</v>
      </c>
      <c r="AI577" s="238">
        <f t="shared" si="1400"/>
        <v>0</v>
      </c>
      <c r="AJ577" s="238">
        <f t="shared" si="1401"/>
        <v>0</v>
      </c>
      <c r="AK577" s="238">
        <f t="shared" si="1402"/>
        <v>0</v>
      </c>
      <c r="AL577" s="238">
        <f t="shared" si="1403"/>
        <v>0</v>
      </c>
      <c r="AM577" s="238">
        <f t="shared" si="1404"/>
        <v>0</v>
      </c>
      <c r="AN577" s="238">
        <f t="shared" si="1405"/>
        <v>0</v>
      </c>
      <c r="AO577" s="238">
        <f t="shared" si="1406"/>
        <v>0</v>
      </c>
      <c r="AP577" s="238">
        <f t="shared" si="1407"/>
        <v>0</v>
      </c>
      <c r="AQ577" s="238">
        <f t="shared" si="1408"/>
        <v>0</v>
      </c>
      <c r="AR577" s="238">
        <f t="shared" si="1409"/>
        <v>0</v>
      </c>
      <c r="AS577" s="238">
        <f t="shared" si="1410"/>
        <v>0</v>
      </c>
      <c r="AT577" s="238">
        <f t="shared" si="1411"/>
        <v>0</v>
      </c>
      <c r="AU577" s="238">
        <f t="shared" si="1412"/>
        <v>0</v>
      </c>
      <c r="AV577" s="238">
        <f t="shared" si="1413"/>
        <v>0</v>
      </c>
      <c r="AW577" s="238">
        <f t="shared" si="1414"/>
        <v>0</v>
      </c>
      <c r="AX577" s="238">
        <f t="shared" si="1415"/>
        <v>0</v>
      </c>
      <c r="AY577" s="238">
        <f t="shared" si="1416"/>
        <v>0</v>
      </c>
      <c r="AZ577" s="238">
        <f t="shared" si="1417"/>
        <v>0</v>
      </c>
      <c r="BA577" s="238">
        <f t="shared" si="1418"/>
        <v>0</v>
      </c>
      <c r="BB577" s="238">
        <f t="shared" si="1419"/>
        <v>0</v>
      </c>
      <c r="BC577" s="238">
        <f t="shared" si="1420"/>
        <v>0</v>
      </c>
      <c r="BD577" s="238">
        <f t="shared" si="1421"/>
        <v>0</v>
      </c>
      <c r="BE577" s="238">
        <f t="shared" si="1422"/>
        <v>0</v>
      </c>
      <c r="BF577" s="238">
        <f t="shared" si="1423"/>
        <v>0</v>
      </c>
      <c r="BG577" s="238">
        <f t="shared" si="1424"/>
        <v>0</v>
      </c>
      <c r="BH577" s="238">
        <f t="shared" si="1425"/>
        <v>0</v>
      </c>
      <c r="BI577" s="238">
        <f t="shared" si="1426"/>
        <v>0</v>
      </c>
      <c r="BJ577" s="238">
        <f t="shared" si="1427"/>
        <v>0</v>
      </c>
      <c r="BK577" s="238">
        <f t="shared" si="1428"/>
        <v>0</v>
      </c>
      <c r="BL577" s="238">
        <f t="shared" si="1429"/>
        <v>0</v>
      </c>
      <c r="BM577" s="238">
        <f t="shared" si="1430"/>
        <v>0</v>
      </c>
      <c r="BN577" s="238">
        <f t="shared" si="1431"/>
        <v>0</v>
      </c>
      <c r="BO577" s="238">
        <f t="shared" si="1432"/>
        <v>0</v>
      </c>
      <c r="BP577" s="238">
        <f t="shared" si="1433"/>
        <v>0</v>
      </c>
      <c r="BQ577" s="238">
        <f t="shared" si="1434"/>
        <v>0</v>
      </c>
      <c r="BR577" s="238">
        <f t="shared" si="1435"/>
        <v>0</v>
      </c>
      <c r="BS577" s="238">
        <f t="shared" si="1436"/>
        <v>0</v>
      </c>
      <c r="BT577" s="238">
        <f t="shared" si="1437"/>
        <v>0</v>
      </c>
      <c r="BU577" s="238">
        <f t="shared" si="1438"/>
        <v>0</v>
      </c>
      <c r="BV577" s="238">
        <f t="shared" si="1439"/>
        <v>0</v>
      </c>
      <c r="BW577" s="238">
        <f t="shared" si="1440"/>
        <v>0</v>
      </c>
      <c r="BX577" s="238">
        <f t="shared" si="1441"/>
        <v>0</v>
      </c>
      <c r="BY577" s="238">
        <f t="shared" si="1442"/>
        <v>0</v>
      </c>
      <c r="BZ577" s="238">
        <f t="shared" si="1443"/>
        <v>0</v>
      </c>
      <c r="CA577" s="238">
        <f t="shared" si="1444"/>
        <v>0</v>
      </c>
      <c r="CB577" s="238">
        <f t="shared" si="1445"/>
        <v>0</v>
      </c>
      <c r="CC577" s="238">
        <f t="shared" si="1446"/>
        <v>0</v>
      </c>
      <c r="CD577" s="238">
        <f t="shared" si="1447"/>
        <v>0</v>
      </c>
      <c r="CE577" s="238">
        <f t="shared" si="1448"/>
        <v>0</v>
      </c>
      <c r="CF577" s="238">
        <f t="shared" si="1449"/>
        <v>0</v>
      </c>
      <c r="CG577" s="238">
        <f t="shared" si="1450"/>
        <v>0</v>
      </c>
      <c r="CH577" s="238">
        <f t="shared" si="1451"/>
        <v>0</v>
      </c>
      <c r="CI577" s="238">
        <f t="shared" si="1452"/>
        <v>0</v>
      </c>
      <c r="CJ577" s="238">
        <f t="shared" si="1453"/>
        <v>0</v>
      </c>
      <c r="CK577" s="238">
        <f t="shared" si="1454"/>
        <v>0</v>
      </c>
      <c r="CL577" s="238">
        <f t="shared" si="1455"/>
        <v>0</v>
      </c>
      <c r="CM577" s="238">
        <f t="shared" si="1456"/>
        <v>0</v>
      </c>
      <c r="CN577" s="238">
        <f t="shared" si="1457"/>
        <v>0</v>
      </c>
      <c r="CO577" s="238">
        <f t="shared" si="1458"/>
        <v>0</v>
      </c>
      <c r="CP577" s="238">
        <f t="shared" si="1459"/>
        <v>0</v>
      </c>
      <c r="CQ577" s="238">
        <f t="shared" si="1460"/>
        <v>0</v>
      </c>
      <c r="CR577" s="238">
        <f t="shared" si="1461"/>
        <v>0</v>
      </c>
      <c r="CS577" s="238">
        <f t="shared" si="1462"/>
        <v>0</v>
      </c>
      <c r="CT577" s="238">
        <f t="shared" si="1463"/>
        <v>0</v>
      </c>
      <c r="CU577" s="238">
        <f t="shared" si="1464"/>
        <v>0</v>
      </c>
      <c r="CV577" s="238">
        <f t="shared" si="1465"/>
        <v>0</v>
      </c>
      <c r="CW577" s="238">
        <f t="shared" si="1466"/>
        <v>0</v>
      </c>
      <c r="CX577" s="238">
        <f t="shared" si="1467"/>
        <v>0</v>
      </c>
      <c r="CY577" s="238">
        <f t="shared" si="1468"/>
        <v>0</v>
      </c>
      <c r="CZ577" s="238">
        <f t="shared" si="1469"/>
        <v>0</v>
      </c>
      <c r="DA577" s="238">
        <f t="shared" si="1470"/>
        <v>0</v>
      </c>
      <c r="DB577" s="238">
        <f t="shared" si="1471"/>
        <v>0</v>
      </c>
      <c r="DC577" s="238">
        <f t="shared" si="1472"/>
        <v>0</v>
      </c>
      <c r="DD577" s="238">
        <f t="shared" si="1473"/>
        <v>0</v>
      </c>
      <c r="DE577" s="238">
        <f t="shared" si="1474"/>
        <v>0</v>
      </c>
      <c r="DF577" s="238">
        <f t="shared" si="1475"/>
        <v>0</v>
      </c>
      <c r="DG577" s="238">
        <f t="shared" si="1476"/>
        <v>0</v>
      </c>
      <c r="DH577" s="238">
        <f t="shared" si="1477"/>
        <v>0</v>
      </c>
      <c r="DI577" s="238">
        <f t="shared" si="1478"/>
        <v>0</v>
      </c>
      <c r="DJ577" s="238">
        <f t="shared" si="1479"/>
        <v>0</v>
      </c>
      <c r="DK577" s="238">
        <f t="shared" si="1480"/>
        <v>0</v>
      </c>
      <c r="DL577" s="238">
        <f t="shared" si="1481"/>
        <v>0</v>
      </c>
      <c r="DM577" s="238">
        <f t="shared" si="1482"/>
        <v>0</v>
      </c>
      <c r="DN577" s="238">
        <f t="shared" si="1483"/>
        <v>0</v>
      </c>
      <c r="DO577" s="238">
        <f t="shared" si="1484"/>
        <v>0</v>
      </c>
      <c r="DP577" s="238">
        <f t="shared" si="1485"/>
        <v>0</v>
      </c>
      <c r="DQ577" s="238">
        <f t="shared" si="1486"/>
        <v>0</v>
      </c>
      <c r="DR577" s="238">
        <f t="shared" si="1487"/>
        <v>0</v>
      </c>
      <c r="DS577" s="238">
        <f t="shared" si="1488"/>
        <v>0</v>
      </c>
      <c r="DT577" s="238">
        <f t="shared" si="1489"/>
        <v>0</v>
      </c>
      <c r="DU577" s="238">
        <f t="shared" si="1490"/>
        <v>0</v>
      </c>
      <c r="DV577" s="238">
        <f t="shared" si="1491"/>
        <v>0</v>
      </c>
      <c r="DW577" s="238">
        <f t="shared" si="1492"/>
        <v>0</v>
      </c>
      <c r="DX577" s="238">
        <f t="shared" si="1493"/>
        <v>0</v>
      </c>
      <c r="DY577" s="238">
        <f t="shared" si="1494"/>
        <v>0</v>
      </c>
      <c r="DZ577" s="238">
        <f t="shared" si="1495"/>
        <v>0</v>
      </c>
      <c r="EA577" s="238">
        <f t="shared" si="1496"/>
        <v>0</v>
      </c>
      <c r="EB577" s="238">
        <f t="shared" si="1497"/>
        <v>0</v>
      </c>
      <c r="EC577" s="238">
        <f t="shared" si="1498"/>
        <v>0</v>
      </c>
      <c r="ED577" s="238">
        <f t="shared" si="1499"/>
        <v>0</v>
      </c>
      <c r="EE577" s="238">
        <f t="shared" si="1500"/>
        <v>0</v>
      </c>
      <c r="EF577" s="238">
        <f t="shared" si="1501"/>
        <v>0</v>
      </c>
      <c r="EG577" s="238">
        <f t="shared" si="1502"/>
        <v>0</v>
      </c>
      <c r="EH577" s="238">
        <f t="shared" si="1503"/>
        <v>0</v>
      </c>
      <c r="EI577" s="238">
        <f t="shared" si="1504"/>
        <v>0</v>
      </c>
      <c r="EJ577" s="238">
        <f t="shared" si="1505"/>
        <v>0</v>
      </c>
      <c r="EK577" s="238">
        <f t="shared" si="1506"/>
        <v>0</v>
      </c>
      <c r="EL577" s="238">
        <f t="shared" si="1507"/>
        <v>0</v>
      </c>
      <c r="EM577" s="238">
        <f t="shared" si="1508"/>
        <v>0</v>
      </c>
      <c r="EN577" s="238">
        <f t="shared" si="1509"/>
        <v>0</v>
      </c>
      <c r="EO577" s="238">
        <f t="shared" si="1510"/>
        <v>0</v>
      </c>
      <c r="EP577" s="238">
        <f t="shared" si="1511"/>
        <v>0</v>
      </c>
      <c r="EQ577" s="238">
        <f t="shared" si="1512"/>
        <v>0</v>
      </c>
      <c r="ER577" s="238">
        <f t="shared" si="1513"/>
        <v>0</v>
      </c>
      <c r="ES577" s="238">
        <f t="shared" si="1514"/>
        <v>0</v>
      </c>
      <c r="ET577" s="238">
        <f t="shared" si="1515"/>
        <v>0</v>
      </c>
      <c r="EU577" s="238">
        <f t="shared" si="1516"/>
        <v>0</v>
      </c>
      <c r="EV577" s="238">
        <f t="shared" si="1517"/>
        <v>0</v>
      </c>
      <c r="EW577" s="238">
        <f t="shared" si="1518"/>
        <v>0</v>
      </c>
      <c r="EX577" s="238">
        <f t="shared" si="1519"/>
        <v>0</v>
      </c>
      <c r="EY577" s="238">
        <f t="shared" si="1520"/>
        <v>0</v>
      </c>
      <c r="EZ577" s="238">
        <f t="shared" si="1521"/>
        <v>0</v>
      </c>
      <c r="FA577" s="238">
        <f t="shared" si="1522"/>
        <v>0</v>
      </c>
      <c r="FB577" s="238">
        <f t="shared" si="1523"/>
        <v>0</v>
      </c>
      <c r="FC577" s="238">
        <f t="shared" si="1524"/>
        <v>0</v>
      </c>
      <c r="FD577" s="238">
        <f t="shared" si="1525"/>
        <v>0</v>
      </c>
      <c r="FE577" s="238">
        <f t="shared" si="1526"/>
        <v>0</v>
      </c>
      <c r="FF577" s="238">
        <f t="shared" si="1527"/>
        <v>0</v>
      </c>
      <c r="FG577" s="238">
        <f t="shared" si="1528"/>
        <v>0</v>
      </c>
      <c r="FH577" s="238">
        <f t="shared" si="1529"/>
        <v>0</v>
      </c>
      <c r="FI577" s="238">
        <f t="shared" si="1530"/>
        <v>0</v>
      </c>
      <c r="FJ577" s="238">
        <f t="shared" si="1531"/>
        <v>0</v>
      </c>
      <c r="FK577" s="238">
        <f t="shared" si="1532"/>
        <v>0</v>
      </c>
      <c r="FL577" s="238">
        <f t="shared" si="1533"/>
        <v>0</v>
      </c>
      <c r="FM577" s="238">
        <f t="shared" si="1534"/>
        <v>0</v>
      </c>
      <c r="FN577" s="238">
        <f t="shared" si="1535"/>
        <v>0</v>
      </c>
      <c r="FO577" s="238">
        <f t="shared" si="1536"/>
        <v>0</v>
      </c>
      <c r="FP577" s="238">
        <f t="shared" si="1537"/>
        <v>0</v>
      </c>
      <c r="FQ577" s="238">
        <f t="shared" si="1538"/>
        <v>0</v>
      </c>
      <c r="FR577" s="238">
        <f t="shared" si="1539"/>
        <v>0</v>
      </c>
      <c r="FS577" s="238">
        <f t="shared" si="1540"/>
        <v>0</v>
      </c>
      <c r="FT577" s="238">
        <f t="shared" si="1541"/>
        <v>0</v>
      </c>
      <c r="FU577" s="238">
        <f t="shared" si="1542"/>
        <v>0</v>
      </c>
      <c r="FV577" s="238">
        <f t="shared" si="1543"/>
        <v>0</v>
      </c>
      <c r="FW577" s="238">
        <f t="shared" si="1544"/>
        <v>0</v>
      </c>
      <c r="FX577" s="238">
        <f t="shared" si="1545"/>
        <v>0</v>
      </c>
      <c r="FY577" s="238">
        <f t="shared" si="1546"/>
        <v>0</v>
      </c>
      <c r="FZ577" s="238">
        <f t="shared" si="1547"/>
        <v>0</v>
      </c>
      <c r="GA577" s="238">
        <f t="shared" si="1548"/>
        <v>0</v>
      </c>
      <c r="GB577" s="238">
        <f t="shared" si="1549"/>
        <v>0</v>
      </c>
      <c r="GC577" s="238">
        <f t="shared" si="1550"/>
        <v>0</v>
      </c>
      <c r="GD577" s="238">
        <f t="shared" si="1551"/>
        <v>0</v>
      </c>
      <c r="GE577" s="238">
        <f t="shared" si="1552"/>
        <v>0</v>
      </c>
      <c r="GF577" s="238">
        <f t="shared" si="1553"/>
        <v>0</v>
      </c>
      <c r="GG577" s="238">
        <f t="shared" si="1554"/>
        <v>0</v>
      </c>
      <c r="GH577" s="238">
        <f t="shared" si="1555"/>
        <v>0</v>
      </c>
      <c r="GI577" s="238">
        <f t="shared" si="1556"/>
        <v>0</v>
      </c>
      <c r="GJ577" s="238">
        <f t="shared" si="1557"/>
        <v>0</v>
      </c>
      <c r="GK577" s="238">
        <f t="shared" si="1558"/>
        <v>0</v>
      </c>
      <c r="GL577" s="238">
        <f t="shared" si="1559"/>
        <v>0</v>
      </c>
      <c r="GM577" s="238">
        <f t="shared" si="1560"/>
        <v>0</v>
      </c>
      <c r="GN577" s="238">
        <f t="shared" si="1561"/>
        <v>0</v>
      </c>
      <c r="GO577" s="238">
        <f t="shared" si="1562"/>
        <v>0</v>
      </c>
      <c r="GP577" s="238">
        <f t="shared" si="1563"/>
        <v>0</v>
      </c>
      <c r="GQ577" s="238">
        <f t="shared" si="1564"/>
        <v>0</v>
      </c>
      <c r="GR577" s="238">
        <f t="shared" si="1565"/>
        <v>0</v>
      </c>
      <c r="GS577" s="238">
        <f t="shared" si="1566"/>
        <v>0</v>
      </c>
      <c r="GT577" s="238">
        <f t="shared" si="1567"/>
        <v>0</v>
      </c>
      <c r="GU577" s="238">
        <f t="shared" si="1568"/>
        <v>0</v>
      </c>
      <c r="GV577" s="238">
        <f t="shared" si="1569"/>
        <v>0</v>
      </c>
      <c r="GW577" s="238">
        <f t="shared" si="1570"/>
        <v>0</v>
      </c>
      <c r="GX577" s="238">
        <f t="shared" si="1571"/>
        <v>0</v>
      </c>
      <c r="GY577" s="238">
        <f t="shared" si="1572"/>
        <v>0</v>
      </c>
      <c r="GZ577" s="238">
        <f t="shared" si="1573"/>
        <v>0</v>
      </c>
      <c r="HA577" s="238">
        <f t="shared" si="1574"/>
        <v>0</v>
      </c>
      <c r="HB577" s="238">
        <f t="shared" si="1575"/>
        <v>0</v>
      </c>
      <c r="HC577" s="238">
        <f t="shared" si="1576"/>
        <v>0</v>
      </c>
      <c r="HD577" s="238">
        <f t="shared" si="1577"/>
        <v>0</v>
      </c>
      <c r="HE577" s="238">
        <f t="shared" si="1578"/>
        <v>0</v>
      </c>
      <c r="HF577" s="238">
        <f t="shared" si="1579"/>
        <v>0</v>
      </c>
      <c r="HG577" s="238">
        <f t="shared" si="1580"/>
        <v>0</v>
      </c>
      <c r="HH577" s="238">
        <f t="shared" si="1581"/>
        <v>0</v>
      </c>
      <c r="HI577" s="238">
        <f t="shared" si="1582"/>
        <v>0</v>
      </c>
      <c r="HJ577" s="238">
        <f t="shared" si="1583"/>
        <v>0</v>
      </c>
      <c r="HK577" s="238">
        <f t="shared" si="1584"/>
        <v>0</v>
      </c>
      <c r="HL577" s="238">
        <f t="shared" si="1585"/>
        <v>0</v>
      </c>
      <c r="HM577" s="238">
        <f t="shared" si="1586"/>
        <v>0</v>
      </c>
      <c r="HN577" s="238">
        <f t="shared" si="1587"/>
        <v>0</v>
      </c>
      <c r="HO577" s="238">
        <f t="shared" si="1588"/>
        <v>0</v>
      </c>
      <c r="HP577" s="238">
        <f t="shared" si="1589"/>
        <v>0</v>
      </c>
      <c r="HQ577" s="238">
        <f t="shared" si="1590"/>
        <v>0</v>
      </c>
      <c r="HR577" s="238">
        <f t="shared" si="1591"/>
        <v>0</v>
      </c>
      <c r="HS577" s="238">
        <f t="shared" si="1592"/>
        <v>0</v>
      </c>
      <c r="HT577" s="238">
        <f t="shared" si="1593"/>
        <v>0</v>
      </c>
      <c r="HU577" s="238">
        <f t="shared" si="1594"/>
        <v>0</v>
      </c>
      <c r="HV577" s="238">
        <f t="shared" si="1595"/>
        <v>0</v>
      </c>
      <c r="HW577" s="238">
        <f t="shared" si="1596"/>
        <v>0</v>
      </c>
      <c r="HX577" s="238">
        <f t="shared" si="1597"/>
        <v>0</v>
      </c>
      <c r="HY577" s="238">
        <f t="shared" si="1598"/>
        <v>0</v>
      </c>
      <c r="HZ577" s="238">
        <f t="shared" si="1599"/>
        <v>0</v>
      </c>
      <c r="IA577" s="238">
        <f t="shared" si="1600"/>
        <v>0</v>
      </c>
      <c r="IB577" s="238">
        <f t="shared" si="1601"/>
        <v>0</v>
      </c>
      <c r="IC577" s="238">
        <f t="shared" si="1602"/>
        <v>0</v>
      </c>
      <c r="ID577" s="238">
        <f t="shared" si="1603"/>
        <v>0</v>
      </c>
      <c r="IE577" s="238">
        <f t="shared" si="1604"/>
        <v>0</v>
      </c>
      <c r="IF577" s="238">
        <f t="shared" si="1605"/>
        <v>0</v>
      </c>
      <c r="IG577" s="238">
        <f t="shared" si="1606"/>
        <v>0</v>
      </c>
      <c r="IH577" s="238">
        <f t="shared" si="1607"/>
        <v>0</v>
      </c>
      <c r="II577" s="238">
        <f t="shared" si="1608"/>
        <v>0</v>
      </c>
      <c r="IJ577" s="238">
        <f t="shared" si="1609"/>
        <v>0</v>
      </c>
      <c r="IK577" s="238">
        <f t="shared" si="1610"/>
        <v>0</v>
      </c>
      <c r="IL577" s="238">
        <f t="shared" si="1611"/>
        <v>0</v>
      </c>
      <c r="IM577" s="238">
        <f t="shared" si="1612"/>
        <v>0</v>
      </c>
      <c r="IN577" s="238">
        <f t="shared" si="1613"/>
        <v>0</v>
      </c>
      <c r="IO577" s="238">
        <f t="shared" si="1614"/>
        <v>0</v>
      </c>
      <c r="IP577" s="238">
        <f t="shared" si="1615"/>
        <v>0</v>
      </c>
      <c r="IQ577" s="238">
        <f t="shared" si="1616"/>
        <v>0</v>
      </c>
      <c r="IR577" s="238">
        <f t="shared" si="1617"/>
        <v>0</v>
      </c>
      <c r="IS577" s="238">
        <f t="shared" si="1618"/>
        <v>0</v>
      </c>
      <c r="IT577" s="238">
        <f t="shared" si="1619"/>
        <v>0</v>
      </c>
      <c r="IU577" s="238">
        <f t="shared" si="1620"/>
        <v>0</v>
      </c>
      <c r="IV577" s="238">
        <f t="shared" si="1621"/>
        <v>0</v>
      </c>
      <c r="IW577" s="238">
        <f t="shared" si="1622"/>
        <v>0</v>
      </c>
      <c r="IX577" s="238">
        <f t="shared" si="1623"/>
        <v>0</v>
      </c>
      <c r="IY577" s="238">
        <f t="shared" si="1624"/>
        <v>0</v>
      </c>
      <c r="IZ577" s="238">
        <f t="shared" si="1625"/>
        <v>0</v>
      </c>
      <c r="JA577" s="238">
        <f t="shared" si="1626"/>
        <v>0</v>
      </c>
      <c r="JB577" s="238">
        <f t="shared" si="1627"/>
        <v>0</v>
      </c>
    </row>
    <row r="578" spans="2:262">
      <c r="B578" s="248">
        <v>217</v>
      </c>
      <c r="C578" s="247">
        <f t="shared" si="1628"/>
        <v>4.2382812499999955E-3</v>
      </c>
      <c r="D578" s="244">
        <f t="shared" ca="1" si="1371"/>
        <v>12.559236636371564</v>
      </c>
      <c r="E578" s="243">
        <f ca="1">HO361</f>
        <v>0.55923663637156307</v>
      </c>
      <c r="F578" s="242">
        <v>217</v>
      </c>
      <c r="G578" s="238">
        <f t="shared" si="1372"/>
        <v>0</v>
      </c>
      <c r="H578" s="238">
        <f t="shared" si="1373"/>
        <v>0</v>
      </c>
      <c r="I578" s="238">
        <f t="shared" si="1374"/>
        <v>0</v>
      </c>
      <c r="J578" s="238">
        <f t="shared" si="1375"/>
        <v>0</v>
      </c>
      <c r="K578" s="238">
        <f t="shared" si="1376"/>
        <v>0</v>
      </c>
      <c r="L578" s="238">
        <f t="shared" si="1377"/>
        <v>0</v>
      </c>
      <c r="M578" s="238">
        <f t="shared" si="1378"/>
        <v>0</v>
      </c>
      <c r="N578" s="238">
        <f t="shared" si="1379"/>
        <v>0</v>
      </c>
      <c r="O578" s="238">
        <f t="shared" si="1380"/>
        <v>0</v>
      </c>
      <c r="P578" s="238">
        <f t="shared" si="1381"/>
        <v>0</v>
      </c>
      <c r="Q578" s="238">
        <f t="shared" si="1382"/>
        <v>0</v>
      </c>
      <c r="R578" s="238">
        <f t="shared" si="1383"/>
        <v>0</v>
      </c>
      <c r="S578" s="238">
        <f t="shared" si="1384"/>
        <v>0</v>
      </c>
      <c r="T578" s="238">
        <f t="shared" si="1385"/>
        <v>0</v>
      </c>
      <c r="U578" s="239">
        <f t="shared" si="1386"/>
        <v>0</v>
      </c>
      <c r="V578" s="238">
        <f t="shared" si="1387"/>
        <v>0</v>
      </c>
      <c r="W578" s="238">
        <f t="shared" si="1388"/>
        <v>0</v>
      </c>
      <c r="X578" s="238">
        <f t="shared" si="1389"/>
        <v>0</v>
      </c>
      <c r="Y578" s="238">
        <f t="shared" si="1390"/>
        <v>0</v>
      </c>
      <c r="Z578" s="238">
        <f t="shared" si="1391"/>
        <v>0</v>
      </c>
      <c r="AA578" s="238">
        <f t="shared" si="1392"/>
        <v>0</v>
      </c>
      <c r="AB578" s="238">
        <f t="shared" si="1393"/>
        <v>0</v>
      </c>
      <c r="AC578" s="238">
        <f t="shared" si="1394"/>
        <v>0</v>
      </c>
      <c r="AD578" s="238">
        <f t="shared" si="1395"/>
        <v>0</v>
      </c>
      <c r="AE578" s="238">
        <f t="shared" si="1396"/>
        <v>0</v>
      </c>
      <c r="AF578" s="238">
        <f t="shared" si="1397"/>
        <v>0</v>
      </c>
      <c r="AG578" s="238">
        <f t="shared" si="1398"/>
        <v>0</v>
      </c>
      <c r="AH578" s="238">
        <f t="shared" si="1399"/>
        <v>0</v>
      </c>
      <c r="AI578" s="238">
        <f t="shared" si="1400"/>
        <v>0</v>
      </c>
      <c r="AJ578" s="238">
        <f t="shared" si="1401"/>
        <v>0</v>
      </c>
      <c r="AK578" s="238">
        <f t="shared" si="1402"/>
        <v>0</v>
      </c>
      <c r="AL578" s="238">
        <f t="shared" si="1403"/>
        <v>0</v>
      </c>
      <c r="AM578" s="238">
        <f t="shared" si="1404"/>
        <v>0</v>
      </c>
      <c r="AN578" s="238">
        <f t="shared" si="1405"/>
        <v>0</v>
      </c>
      <c r="AO578" s="238">
        <f t="shared" si="1406"/>
        <v>0</v>
      </c>
      <c r="AP578" s="238">
        <f t="shared" si="1407"/>
        <v>0</v>
      </c>
      <c r="AQ578" s="238">
        <f t="shared" si="1408"/>
        <v>0</v>
      </c>
      <c r="AR578" s="238">
        <f t="shared" si="1409"/>
        <v>0</v>
      </c>
      <c r="AS578" s="238">
        <f t="shared" si="1410"/>
        <v>0</v>
      </c>
      <c r="AT578" s="238">
        <f t="shared" si="1411"/>
        <v>0</v>
      </c>
      <c r="AU578" s="238">
        <f t="shared" si="1412"/>
        <v>0</v>
      </c>
      <c r="AV578" s="238">
        <f t="shared" si="1413"/>
        <v>0</v>
      </c>
      <c r="AW578" s="238">
        <f t="shared" si="1414"/>
        <v>0</v>
      </c>
      <c r="AX578" s="238">
        <f t="shared" si="1415"/>
        <v>0</v>
      </c>
      <c r="AY578" s="238">
        <f t="shared" si="1416"/>
        <v>0</v>
      </c>
      <c r="AZ578" s="238">
        <f t="shared" si="1417"/>
        <v>0</v>
      </c>
      <c r="BA578" s="238">
        <f t="shared" si="1418"/>
        <v>0</v>
      </c>
      <c r="BB578" s="238">
        <f t="shared" si="1419"/>
        <v>0</v>
      </c>
      <c r="BC578" s="238">
        <f t="shared" si="1420"/>
        <v>0</v>
      </c>
      <c r="BD578" s="238">
        <f t="shared" si="1421"/>
        <v>0</v>
      </c>
      <c r="BE578" s="238">
        <f t="shared" si="1422"/>
        <v>0</v>
      </c>
      <c r="BF578" s="238">
        <f t="shared" si="1423"/>
        <v>0</v>
      </c>
      <c r="BG578" s="238">
        <f t="shared" si="1424"/>
        <v>0</v>
      </c>
      <c r="BH578" s="238">
        <f t="shared" si="1425"/>
        <v>0</v>
      </c>
      <c r="BI578" s="238">
        <f t="shared" si="1426"/>
        <v>0</v>
      </c>
      <c r="BJ578" s="238">
        <f t="shared" si="1427"/>
        <v>0</v>
      </c>
      <c r="BK578" s="238">
        <f t="shared" si="1428"/>
        <v>0</v>
      </c>
      <c r="BL578" s="238">
        <f t="shared" si="1429"/>
        <v>0</v>
      </c>
      <c r="BM578" s="238">
        <f t="shared" si="1430"/>
        <v>0</v>
      </c>
      <c r="BN578" s="238">
        <f t="shared" si="1431"/>
        <v>0</v>
      </c>
      <c r="BO578" s="238">
        <f t="shared" si="1432"/>
        <v>0</v>
      </c>
      <c r="BP578" s="238">
        <f t="shared" si="1433"/>
        <v>0</v>
      </c>
      <c r="BQ578" s="238">
        <f t="shared" si="1434"/>
        <v>0</v>
      </c>
      <c r="BR578" s="238">
        <f t="shared" si="1435"/>
        <v>0</v>
      </c>
      <c r="BS578" s="238">
        <f t="shared" si="1436"/>
        <v>0</v>
      </c>
      <c r="BT578" s="238">
        <f t="shared" si="1437"/>
        <v>0</v>
      </c>
      <c r="BU578" s="238">
        <f t="shared" si="1438"/>
        <v>0</v>
      </c>
      <c r="BV578" s="238">
        <f t="shared" si="1439"/>
        <v>0</v>
      </c>
      <c r="BW578" s="238">
        <f t="shared" si="1440"/>
        <v>0</v>
      </c>
      <c r="BX578" s="238">
        <f t="shared" si="1441"/>
        <v>0</v>
      </c>
      <c r="BY578" s="238">
        <f t="shared" si="1442"/>
        <v>0</v>
      </c>
      <c r="BZ578" s="238">
        <f t="shared" si="1443"/>
        <v>0</v>
      </c>
      <c r="CA578" s="238">
        <f t="shared" si="1444"/>
        <v>0</v>
      </c>
      <c r="CB578" s="238">
        <f t="shared" si="1445"/>
        <v>0</v>
      </c>
      <c r="CC578" s="238">
        <f t="shared" si="1446"/>
        <v>0</v>
      </c>
      <c r="CD578" s="238">
        <f t="shared" si="1447"/>
        <v>0</v>
      </c>
      <c r="CE578" s="238">
        <f t="shared" si="1448"/>
        <v>0</v>
      </c>
      <c r="CF578" s="238">
        <f t="shared" si="1449"/>
        <v>0</v>
      </c>
      <c r="CG578" s="238">
        <f t="shared" si="1450"/>
        <v>0</v>
      </c>
      <c r="CH578" s="238">
        <f t="shared" si="1451"/>
        <v>0</v>
      </c>
      <c r="CI578" s="238">
        <f t="shared" si="1452"/>
        <v>0</v>
      </c>
      <c r="CJ578" s="238">
        <f t="shared" si="1453"/>
        <v>0</v>
      </c>
      <c r="CK578" s="238">
        <f t="shared" si="1454"/>
        <v>0</v>
      </c>
      <c r="CL578" s="238">
        <f t="shared" si="1455"/>
        <v>0</v>
      </c>
      <c r="CM578" s="238">
        <f t="shared" si="1456"/>
        <v>0</v>
      </c>
      <c r="CN578" s="238">
        <f t="shared" si="1457"/>
        <v>0</v>
      </c>
      <c r="CO578" s="238">
        <f t="shared" si="1458"/>
        <v>0</v>
      </c>
      <c r="CP578" s="238">
        <f t="shared" si="1459"/>
        <v>0</v>
      </c>
      <c r="CQ578" s="238">
        <f t="shared" si="1460"/>
        <v>0</v>
      </c>
      <c r="CR578" s="238">
        <f t="shared" si="1461"/>
        <v>0</v>
      </c>
      <c r="CS578" s="238">
        <f t="shared" si="1462"/>
        <v>0</v>
      </c>
      <c r="CT578" s="238">
        <f t="shared" si="1463"/>
        <v>0</v>
      </c>
      <c r="CU578" s="238">
        <f t="shared" si="1464"/>
        <v>0</v>
      </c>
      <c r="CV578" s="238">
        <f t="shared" si="1465"/>
        <v>0</v>
      </c>
      <c r="CW578" s="238">
        <f t="shared" si="1466"/>
        <v>0</v>
      </c>
      <c r="CX578" s="238">
        <f t="shared" si="1467"/>
        <v>0</v>
      </c>
      <c r="CY578" s="238">
        <f t="shared" si="1468"/>
        <v>0</v>
      </c>
      <c r="CZ578" s="238">
        <f t="shared" si="1469"/>
        <v>0</v>
      </c>
      <c r="DA578" s="238">
        <f t="shared" si="1470"/>
        <v>0</v>
      </c>
      <c r="DB578" s="238">
        <f t="shared" si="1471"/>
        <v>0</v>
      </c>
      <c r="DC578" s="238">
        <f t="shared" si="1472"/>
        <v>0</v>
      </c>
      <c r="DD578" s="238">
        <f t="shared" si="1473"/>
        <v>0</v>
      </c>
      <c r="DE578" s="238">
        <f t="shared" si="1474"/>
        <v>0</v>
      </c>
      <c r="DF578" s="238">
        <f t="shared" si="1475"/>
        <v>0</v>
      </c>
      <c r="DG578" s="238">
        <f t="shared" si="1476"/>
        <v>0</v>
      </c>
      <c r="DH578" s="238">
        <f t="shared" si="1477"/>
        <v>0</v>
      </c>
      <c r="DI578" s="238">
        <f t="shared" si="1478"/>
        <v>0</v>
      </c>
      <c r="DJ578" s="238">
        <f t="shared" si="1479"/>
        <v>0</v>
      </c>
      <c r="DK578" s="238">
        <f t="shared" si="1480"/>
        <v>0</v>
      </c>
      <c r="DL578" s="238">
        <f t="shared" si="1481"/>
        <v>0</v>
      </c>
      <c r="DM578" s="238">
        <f t="shared" si="1482"/>
        <v>0</v>
      </c>
      <c r="DN578" s="238">
        <f t="shared" si="1483"/>
        <v>0</v>
      </c>
      <c r="DO578" s="238">
        <f t="shared" si="1484"/>
        <v>0</v>
      </c>
      <c r="DP578" s="238">
        <f t="shared" si="1485"/>
        <v>0</v>
      </c>
      <c r="DQ578" s="238">
        <f t="shared" si="1486"/>
        <v>0</v>
      </c>
      <c r="DR578" s="238">
        <f t="shared" si="1487"/>
        <v>0</v>
      </c>
      <c r="DS578" s="238">
        <f t="shared" si="1488"/>
        <v>0</v>
      </c>
      <c r="DT578" s="238">
        <f t="shared" si="1489"/>
        <v>0</v>
      </c>
      <c r="DU578" s="238">
        <f t="shared" si="1490"/>
        <v>0</v>
      </c>
      <c r="DV578" s="238">
        <f t="shared" si="1491"/>
        <v>0</v>
      </c>
      <c r="DW578" s="238">
        <f t="shared" si="1492"/>
        <v>0</v>
      </c>
      <c r="DX578" s="238">
        <f t="shared" si="1493"/>
        <v>0</v>
      </c>
      <c r="DY578" s="238">
        <f t="shared" si="1494"/>
        <v>0</v>
      </c>
      <c r="DZ578" s="238">
        <f t="shared" si="1495"/>
        <v>0</v>
      </c>
      <c r="EA578" s="238">
        <f t="shared" si="1496"/>
        <v>0</v>
      </c>
      <c r="EB578" s="238">
        <f t="shared" si="1497"/>
        <v>0</v>
      </c>
      <c r="EC578" s="238">
        <f t="shared" si="1498"/>
        <v>0</v>
      </c>
      <c r="ED578" s="238">
        <f t="shared" si="1499"/>
        <v>0</v>
      </c>
      <c r="EE578" s="238">
        <f t="shared" si="1500"/>
        <v>0</v>
      </c>
      <c r="EF578" s="238">
        <f t="shared" si="1501"/>
        <v>0</v>
      </c>
      <c r="EG578" s="238">
        <f t="shared" si="1502"/>
        <v>0</v>
      </c>
      <c r="EH578" s="238">
        <f t="shared" si="1503"/>
        <v>0</v>
      </c>
      <c r="EI578" s="238">
        <f t="shared" si="1504"/>
        <v>0</v>
      </c>
      <c r="EJ578" s="238">
        <f t="shared" si="1505"/>
        <v>0</v>
      </c>
      <c r="EK578" s="238">
        <f t="shared" si="1506"/>
        <v>0</v>
      </c>
      <c r="EL578" s="238">
        <f t="shared" si="1507"/>
        <v>0</v>
      </c>
      <c r="EM578" s="238">
        <f t="shared" si="1508"/>
        <v>0</v>
      </c>
      <c r="EN578" s="238">
        <f t="shared" si="1509"/>
        <v>0</v>
      </c>
      <c r="EO578" s="238">
        <f t="shared" si="1510"/>
        <v>0</v>
      </c>
      <c r="EP578" s="238">
        <f t="shared" si="1511"/>
        <v>0</v>
      </c>
      <c r="EQ578" s="238">
        <f t="shared" si="1512"/>
        <v>0</v>
      </c>
      <c r="ER578" s="238">
        <f t="shared" si="1513"/>
        <v>0</v>
      </c>
      <c r="ES578" s="238">
        <f t="shared" si="1514"/>
        <v>0</v>
      </c>
      <c r="ET578" s="238">
        <f t="shared" si="1515"/>
        <v>0</v>
      </c>
      <c r="EU578" s="238">
        <f t="shared" si="1516"/>
        <v>0</v>
      </c>
      <c r="EV578" s="238">
        <f t="shared" si="1517"/>
        <v>0</v>
      </c>
      <c r="EW578" s="238">
        <f t="shared" si="1518"/>
        <v>0</v>
      </c>
      <c r="EX578" s="238">
        <f t="shared" si="1519"/>
        <v>0</v>
      </c>
      <c r="EY578" s="238">
        <f t="shared" si="1520"/>
        <v>0</v>
      </c>
      <c r="EZ578" s="238">
        <f t="shared" si="1521"/>
        <v>0</v>
      </c>
      <c r="FA578" s="238">
        <f t="shared" si="1522"/>
        <v>0</v>
      </c>
      <c r="FB578" s="238">
        <f t="shared" si="1523"/>
        <v>0</v>
      </c>
      <c r="FC578" s="238">
        <f t="shared" si="1524"/>
        <v>0</v>
      </c>
      <c r="FD578" s="238">
        <f t="shared" si="1525"/>
        <v>0</v>
      </c>
      <c r="FE578" s="238">
        <f t="shared" si="1526"/>
        <v>0</v>
      </c>
      <c r="FF578" s="238">
        <f t="shared" si="1527"/>
        <v>0</v>
      </c>
      <c r="FG578" s="238">
        <f t="shared" si="1528"/>
        <v>0</v>
      </c>
      <c r="FH578" s="238">
        <f t="shared" si="1529"/>
        <v>0</v>
      </c>
      <c r="FI578" s="238">
        <f t="shared" si="1530"/>
        <v>0</v>
      </c>
      <c r="FJ578" s="238">
        <f t="shared" si="1531"/>
        <v>0</v>
      </c>
      <c r="FK578" s="238">
        <f t="shared" si="1532"/>
        <v>0</v>
      </c>
      <c r="FL578" s="238">
        <f t="shared" si="1533"/>
        <v>0</v>
      </c>
      <c r="FM578" s="238">
        <f t="shared" si="1534"/>
        <v>0</v>
      </c>
      <c r="FN578" s="238">
        <f t="shared" si="1535"/>
        <v>0</v>
      </c>
      <c r="FO578" s="238">
        <f t="shared" si="1536"/>
        <v>0</v>
      </c>
      <c r="FP578" s="238">
        <f t="shared" si="1537"/>
        <v>0</v>
      </c>
      <c r="FQ578" s="238">
        <f t="shared" si="1538"/>
        <v>0</v>
      </c>
      <c r="FR578" s="238">
        <f t="shared" si="1539"/>
        <v>0</v>
      </c>
      <c r="FS578" s="238">
        <f t="shared" si="1540"/>
        <v>0</v>
      </c>
      <c r="FT578" s="238">
        <f t="shared" si="1541"/>
        <v>0</v>
      </c>
      <c r="FU578" s="238">
        <f t="shared" si="1542"/>
        <v>0</v>
      </c>
      <c r="FV578" s="238">
        <f t="shared" si="1543"/>
        <v>0</v>
      </c>
      <c r="FW578" s="238">
        <f t="shared" si="1544"/>
        <v>0</v>
      </c>
      <c r="FX578" s="238">
        <f t="shared" si="1545"/>
        <v>0</v>
      </c>
      <c r="FY578" s="238">
        <f t="shared" si="1546"/>
        <v>0</v>
      </c>
      <c r="FZ578" s="238">
        <f t="shared" si="1547"/>
        <v>0</v>
      </c>
      <c r="GA578" s="238">
        <f t="shared" si="1548"/>
        <v>0</v>
      </c>
      <c r="GB578" s="238">
        <f t="shared" si="1549"/>
        <v>0</v>
      </c>
      <c r="GC578" s="238">
        <f t="shared" si="1550"/>
        <v>0</v>
      </c>
      <c r="GD578" s="238">
        <f t="shared" si="1551"/>
        <v>0</v>
      </c>
      <c r="GE578" s="238">
        <f t="shared" si="1552"/>
        <v>0</v>
      </c>
      <c r="GF578" s="238">
        <f t="shared" si="1553"/>
        <v>0</v>
      </c>
      <c r="GG578" s="238">
        <f t="shared" si="1554"/>
        <v>0</v>
      </c>
      <c r="GH578" s="238">
        <f t="shared" si="1555"/>
        <v>0</v>
      </c>
      <c r="GI578" s="238">
        <f t="shared" si="1556"/>
        <v>0</v>
      </c>
      <c r="GJ578" s="238">
        <f t="shared" si="1557"/>
        <v>0</v>
      </c>
      <c r="GK578" s="238">
        <f t="shared" si="1558"/>
        <v>0</v>
      </c>
      <c r="GL578" s="238">
        <f t="shared" si="1559"/>
        <v>0</v>
      </c>
      <c r="GM578" s="238">
        <f t="shared" si="1560"/>
        <v>0</v>
      </c>
      <c r="GN578" s="238">
        <f t="shared" si="1561"/>
        <v>0</v>
      </c>
      <c r="GO578" s="238">
        <f t="shared" si="1562"/>
        <v>0</v>
      </c>
      <c r="GP578" s="238">
        <f t="shared" si="1563"/>
        <v>0</v>
      </c>
      <c r="GQ578" s="238">
        <f t="shared" si="1564"/>
        <v>0</v>
      </c>
      <c r="GR578" s="238">
        <f t="shared" si="1565"/>
        <v>0</v>
      </c>
      <c r="GS578" s="238">
        <f t="shared" si="1566"/>
        <v>0</v>
      </c>
      <c r="GT578" s="238">
        <f t="shared" si="1567"/>
        <v>0</v>
      </c>
      <c r="GU578" s="238">
        <f t="shared" si="1568"/>
        <v>0</v>
      </c>
      <c r="GV578" s="238">
        <f t="shared" si="1569"/>
        <v>0</v>
      </c>
      <c r="GW578" s="238">
        <f t="shared" si="1570"/>
        <v>0</v>
      </c>
      <c r="GX578" s="238">
        <f t="shared" si="1571"/>
        <v>0</v>
      </c>
      <c r="GY578" s="238">
        <f t="shared" si="1572"/>
        <v>0</v>
      </c>
      <c r="GZ578" s="238">
        <f t="shared" si="1573"/>
        <v>0</v>
      </c>
      <c r="HA578" s="238">
        <f t="shared" si="1574"/>
        <v>0</v>
      </c>
      <c r="HB578" s="238">
        <f t="shared" si="1575"/>
        <v>0</v>
      </c>
      <c r="HC578" s="238">
        <f t="shared" si="1576"/>
        <v>0</v>
      </c>
      <c r="HD578" s="238">
        <f t="shared" si="1577"/>
        <v>0</v>
      </c>
      <c r="HE578" s="238">
        <f t="shared" si="1578"/>
        <v>0</v>
      </c>
      <c r="HF578" s="238">
        <f t="shared" si="1579"/>
        <v>0</v>
      </c>
      <c r="HG578" s="238">
        <f t="shared" si="1580"/>
        <v>0</v>
      </c>
      <c r="HH578" s="238">
        <f t="shared" si="1581"/>
        <v>0</v>
      </c>
      <c r="HI578" s="238">
        <f t="shared" si="1582"/>
        <v>0</v>
      </c>
      <c r="HJ578" s="238">
        <f t="shared" si="1583"/>
        <v>0</v>
      </c>
      <c r="HK578" s="238">
        <f t="shared" si="1584"/>
        <v>0</v>
      </c>
      <c r="HL578" s="238">
        <f t="shared" si="1585"/>
        <v>0</v>
      </c>
      <c r="HM578" s="238">
        <f t="shared" si="1586"/>
        <v>0</v>
      </c>
      <c r="HN578" s="238">
        <f t="shared" si="1587"/>
        <v>0</v>
      </c>
      <c r="HO578" s="238">
        <f t="shared" si="1588"/>
        <v>0</v>
      </c>
      <c r="HP578" s="238">
        <f t="shared" si="1589"/>
        <v>0</v>
      </c>
      <c r="HQ578" s="238">
        <f t="shared" si="1590"/>
        <v>0</v>
      </c>
      <c r="HR578" s="238">
        <f t="shared" si="1591"/>
        <v>0</v>
      </c>
      <c r="HS578" s="238">
        <f t="shared" si="1592"/>
        <v>0</v>
      </c>
      <c r="HT578" s="238">
        <f t="shared" si="1593"/>
        <v>0</v>
      </c>
      <c r="HU578" s="238">
        <f t="shared" si="1594"/>
        <v>0</v>
      </c>
      <c r="HV578" s="238">
        <f t="shared" si="1595"/>
        <v>0</v>
      </c>
      <c r="HW578" s="238">
        <f t="shared" si="1596"/>
        <v>0</v>
      </c>
      <c r="HX578" s="238">
        <f t="shared" si="1597"/>
        <v>0</v>
      </c>
      <c r="HY578" s="238">
        <f t="shared" si="1598"/>
        <v>0</v>
      </c>
      <c r="HZ578" s="238">
        <f t="shared" si="1599"/>
        <v>0</v>
      </c>
      <c r="IA578" s="238">
        <f t="shared" si="1600"/>
        <v>0</v>
      </c>
      <c r="IB578" s="238">
        <f t="shared" si="1601"/>
        <v>0</v>
      </c>
      <c r="IC578" s="238">
        <f t="shared" si="1602"/>
        <v>0</v>
      </c>
      <c r="ID578" s="238">
        <f t="shared" si="1603"/>
        <v>0</v>
      </c>
      <c r="IE578" s="238">
        <f t="shared" si="1604"/>
        <v>0</v>
      </c>
      <c r="IF578" s="238">
        <f t="shared" si="1605"/>
        <v>0</v>
      </c>
      <c r="IG578" s="238">
        <f t="shared" si="1606"/>
        <v>0</v>
      </c>
      <c r="IH578" s="238">
        <f t="shared" si="1607"/>
        <v>0</v>
      </c>
      <c r="II578" s="238">
        <f t="shared" si="1608"/>
        <v>0</v>
      </c>
      <c r="IJ578" s="238">
        <f t="shared" si="1609"/>
        <v>0</v>
      </c>
      <c r="IK578" s="238">
        <f t="shared" si="1610"/>
        <v>0</v>
      </c>
      <c r="IL578" s="238">
        <f t="shared" si="1611"/>
        <v>0</v>
      </c>
      <c r="IM578" s="238">
        <f t="shared" si="1612"/>
        <v>0</v>
      </c>
      <c r="IN578" s="238">
        <f t="shared" si="1613"/>
        <v>0</v>
      </c>
      <c r="IO578" s="238">
        <f t="shared" si="1614"/>
        <v>0</v>
      </c>
      <c r="IP578" s="238">
        <f t="shared" si="1615"/>
        <v>0</v>
      </c>
      <c r="IQ578" s="238">
        <f t="shared" si="1616"/>
        <v>0</v>
      </c>
      <c r="IR578" s="238">
        <f t="shared" si="1617"/>
        <v>0</v>
      </c>
      <c r="IS578" s="238">
        <f t="shared" si="1618"/>
        <v>0</v>
      </c>
      <c r="IT578" s="238">
        <f t="shared" si="1619"/>
        <v>0</v>
      </c>
      <c r="IU578" s="238">
        <f t="shared" si="1620"/>
        <v>0</v>
      </c>
      <c r="IV578" s="238">
        <f t="shared" si="1621"/>
        <v>0</v>
      </c>
      <c r="IW578" s="238">
        <f t="shared" si="1622"/>
        <v>0</v>
      </c>
      <c r="IX578" s="238">
        <f t="shared" si="1623"/>
        <v>0</v>
      </c>
      <c r="IY578" s="238">
        <f t="shared" si="1624"/>
        <v>0</v>
      </c>
      <c r="IZ578" s="238">
        <f t="shared" si="1625"/>
        <v>0</v>
      </c>
      <c r="JA578" s="238">
        <f t="shared" si="1626"/>
        <v>0</v>
      </c>
      <c r="JB578" s="238">
        <f t="shared" si="1627"/>
        <v>0</v>
      </c>
    </row>
    <row r="579" spans="2:262">
      <c r="B579" s="248">
        <v>218</v>
      </c>
      <c r="C579" s="247">
        <f t="shared" si="1628"/>
        <v>4.2578124999999951E-3</v>
      </c>
      <c r="D579" s="244">
        <f t="shared" ca="1" si="1371"/>
        <v>12.558801711421641</v>
      </c>
      <c r="E579" s="243">
        <f ca="1">HP361</f>
        <v>0.55880171142163981</v>
      </c>
      <c r="F579" s="242">
        <v>218</v>
      </c>
      <c r="G579" s="238">
        <f t="shared" si="1372"/>
        <v>0</v>
      </c>
      <c r="H579" s="238">
        <f t="shared" si="1373"/>
        <v>0</v>
      </c>
      <c r="I579" s="238">
        <f t="shared" si="1374"/>
        <v>0</v>
      </c>
      <c r="J579" s="238">
        <f t="shared" si="1375"/>
        <v>0</v>
      </c>
      <c r="K579" s="238">
        <f t="shared" si="1376"/>
        <v>0</v>
      </c>
      <c r="L579" s="238">
        <f t="shared" si="1377"/>
        <v>0</v>
      </c>
      <c r="M579" s="238">
        <f t="shared" si="1378"/>
        <v>0</v>
      </c>
      <c r="N579" s="238">
        <f t="shared" si="1379"/>
        <v>0</v>
      </c>
      <c r="O579" s="238">
        <f t="shared" si="1380"/>
        <v>0</v>
      </c>
      <c r="P579" s="238">
        <f t="shared" si="1381"/>
        <v>0</v>
      </c>
      <c r="Q579" s="238">
        <f t="shared" si="1382"/>
        <v>0</v>
      </c>
      <c r="R579" s="238">
        <f t="shared" si="1383"/>
        <v>0</v>
      </c>
      <c r="S579" s="238">
        <f t="shared" si="1384"/>
        <v>0</v>
      </c>
      <c r="T579" s="238">
        <f t="shared" si="1385"/>
        <v>0</v>
      </c>
      <c r="U579" s="239">
        <f t="shared" si="1386"/>
        <v>0</v>
      </c>
      <c r="V579" s="238">
        <f t="shared" si="1387"/>
        <v>0</v>
      </c>
      <c r="W579" s="238">
        <f t="shared" si="1388"/>
        <v>0</v>
      </c>
      <c r="X579" s="238">
        <f t="shared" si="1389"/>
        <v>0</v>
      </c>
      <c r="Y579" s="238">
        <f t="shared" si="1390"/>
        <v>0</v>
      </c>
      <c r="Z579" s="238">
        <f t="shared" si="1391"/>
        <v>0</v>
      </c>
      <c r="AA579" s="238">
        <f t="shared" si="1392"/>
        <v>0</v>
      </c>
      <c r="AB579" s="238">
        <f t="shared" si="1393"/>
        <v>0</v>
      </c>
      <c r="AC579" s="238">
        <f t="shared" si="1394"/>
        <v>0</v>
      </c>
      <c r="AD579" s="238">
        <f t="shared" si="1395"/>
        <v>0</v>
      </c>
      <c r="AE579" s="238">
        <f t="shared" si="1396"/>
        <v>0</v>
      </c>
      <c r="AF579" s="238">
        <f t="shared" si="1397"/>
        <v>0</v>
      </c>
      <c r="AG579" s="238">
        <f t="shared" si="1398"/>
        <v>0</v>
      </c>
      <c r="AH579" s="238">
        <f t="shared" si="1399"/>
        <v>0</v>
      </c>
      <c r="AI579" s="238">
        <f t="shared" si="1400"/>
        <v>0</v>
      </c>
      <c r="AJ579" s="238">
        <f t="shared" si="1401"/>
        <v>0</v>
      </c>
      <c r="AK579" s="238">
        <f t="shared" si="1402"/>
        <v>0</v>
      </c>
      <c r="AL579" s="238">
        <f t="shared" si="1403"/>
        <v>0</v>
      </c>
      <c r="AM579" s="238">
        <f t="shared" si="1404"/>
        <v>0</v>
      </c>
      <c r="AN579" s="238">
        <f t="shared" si="1405"/>
        <v>0</v>
      </c>
      <c r="AO579" s="238">
        <f t="shared" si="1406"/>
        <v>0</v>
      </c>
      <c r="AP579" s="238">
        <f t="shared" si="1407"/>
        <v>0</v>
      </c>
      <c r="AQ579" s="238">
        <f t="shared" si="1408"/>
        <v>0</v>
      </c>
      <c r="AR579" s="238">
        <f t="shared" si="1409"/>
        <v>0</v>
      </c>
      <c r="AS579" s="238">
        <f t="shared" si="1410"/>
        <v>0</v>
      </c>
      <c r="AT579" s="238">
        <f t="shared" si="1411"/>
        <v>0</v>
      </c>
      <c r="AU579" s="238">
        <f t="shared" si="1412"/>
        <v>0</v>
      </c>
      <c r="AV579" s="238">
        <f t="shared" si="1413"/>
        <v>0</v>
      </c>
      <c r="AW579" s="238">
        <f t="shared" si="1414"/>
        <v>0</v>
      </c>
      <c r="AX579" s="238">
        <f t="shared" si="1415"/>
        <v>0</v>
      </c>
      <c r="AY579" s="238">
        <f t="shared" si="1416"/>
        <v>0</v>
      </c>
      <c r="AZ579" s="238">
        <f t="shared" si="1417"/>
        <v>0</v>
      </c>
      <c r="BA579" s="238">
        <f t="shared" si="1418"/>
        <v>0</v>
      </c>
      <c r="BB579" s="238">
        <f t="shared" si="1419"/>
        <v>0</v>
      </c>
      <c r="BC579" s="238">
        <f t="shared" si="1420"/>
        <v>0</v>
      </c>
      <c r="BD579" s="238">
        <f t="shared" si="1421"/>
        <v>0</v>
      </c>
      <c r="BE579" s="238">
        <f t="shared" si="1422"/>
        <v>0</v>
      </c>
      <c r="BF579" s="238">
        <f t="shared" si="1423"/>
        <v>0</v>
      </c>
      <c r="BG579" s="238">
        <f t="shared" si="1424"/>
        <v>0</v>
      </c>
      <c r="BH579" s="238">
        <f t="shared" si="1425"/>
        <v>0</v>
      </c>
      <c r="BI579" s="238">
        <f t="shared" si="1426"/>
        <v>0</v>
      </c>
      <c r="BJ579" s="238">
        <f t="shared" si="1427"/>
        <v>0</v>
      </c>
      <c r="BK579" s="238">
        <f t="shared" si="1428"/>
        <v>0</v>
      </c>
      <c r="BL579" s="238">
        <f t="shared" si="1429"/>
        <v>0</v>
      </c>
      <c r="BM579" s="238">
        <f t="shared" si="1430"/>
        <v>0</v>
      </c>
      <c r="BN579" s="238">
        <f t="shared" si="1431"/>
        <v>0</v>
      </c>
      <c r="BO579" s="238">
        <f t="shared" si="1432"/>
        <v>0</v>
      </c>
      <c r="BP579" s="238">
        <f t="shared" si="1433"/>
        <v>0</v>
      </c>
      <c r="BQ579" s="238">
        <f t="shared" si="1434"/>
        <v>0</v>
      </c>
      <c r="BR579" s="238">
        <f t="shared" si="1435"/>
        <v>0</v>
      </c>
      <c r="BS579" s="238">
        <f t="shared" si="1436"/>
        <v>0</v>
      </c>
      <c r="BT579" s="238">
        <f t="shared" si="1437"/>
        <v>0</v>
      </c>
      <c r="BU579" s="238">
        <f t="shared" si="1438"/>
        <v>0</v>
      </c>
      <c r="BV579" s="238">
        <f t="shared" si="1439"/>
        <v>0</v>
      </c>
      <c r="BW579" s="238">
        <f t="shared" si="1440"/>
        <v>0</v>
      </c>
      <c r="BX579" s="238">
        <f t="shared" si="1441"/>
        <v>0</v>
      </c>
      <c r="BY579" s="238">
        <f t="shared" si="1442"/>
        <v>0</v>
      </c>
      <c r="BZ579" s="238">
        <f t="shared" si="1443"/>
        <v>0</v>
      </c>
      <c r="CA579" s="238">
        <f t="shared" si="1444"/>
        <v>0</v>
      </c>
      <c r="CB579" s="238">
        <f t="shared" si="1445"/>
        <v>0</v>
      </c>
      <c r="CC579" s="238">
        <f t="shared" si="1446"/>
        <v>0</v>
      </c>
      <c r="CD579" s="238">
        <f t="shared" si="1447"/>
        <v>0</v>
      </c>
      <c r="CE579" s="238">
        <f t="shared" si="1448"/>
        <v>0</v>
      </c>
      <c r="CF579" s="238">
        <f t="shared" si="1449"/>
        <v>0</v>
      </c>
      <c r="CG579" s="238">
        <f t="shared" si="1450"/>
        <v>0</v>
      </c>
      <c r="CH579" s="238">
        <f t="shared" si="1451"/>
        <v>0</v>
      </c>
      <c r="CI579" s="238">
        <f t="shared" si="1452"/>
        <v>0</v>
      </c>
      <c r="CJ579" s="238">
        <f t="shared" si="1453"/>
        <v>0</v>
      </c>
      <c r="CK579" s="238">
        <f t="shared" si="1454"/>
        <v>0</v>
      </c>
      <c r="CL579" s="238">
        <f t="shared" si="1455"/>
        <v>0</v>
      </c>
      <c r="CM579" s="238">
        <f t="shared" si="1456"/>
        <v>0</v>
      </c>
      <c r="CN579" s="238">
        <f t="shared" si="1457"/>
        <v>0</v>
      </c>
      <c r="CO579" s="238">
        <f t="shared" si="1458"/>
        <v>0</v>
      </c>
      <c r="CP579" s="238">
        <f t="shared" si="1459"/>
        <v>0</v>
      </c>
      <c r="CQ579" s="238">
        <f t="shared" si="1460"/>
        <v>0</v>
      </c>
      <c r="CR579" s="238">
        <f t="shared" si="1461"/>
        <v>0</v>
      </c>
      <c r="CS579" s="238">
        <f t="shared" si="1462"/>
        <v>0</v>
      </c>
      <c r="CT579" s="238">
        <f t="shared" si="1463"/>
        <v>0</v>
      </c>
      <c r="CU579" s="238">
        <f t="shared" si="1464"/>
        <v>0</v>
      </c>
      <c r="CV579" s="238">
        <f t="shared" si="1465"/>
        <v>0</v>
      </c>
      <c r="CW579" s="238">
        <f t="shared" si="1466"/>
        <v>0</v>
      </c>
      <c r="CX579" s="238">
        <f t="shared" si="1467"/>
        <v>0</v>
      </c>
      <c r="CY579" s="238">
        <f t="shared" si="1468"/>
        <v>0</v>
      </c>
      <c r="CZ579" s="238">
        <f t="shared" si="1469"/>
        <v>0</v>
      </c>
      <c r="DA579" s="238">
        <f t="shared" si="1470"/>
        <v>0</v>
      </c>
      <c r="DB579" s="238">
        <f t="shared" si="1471"/>
        <v>0</v>
      </c>
      <c r="DC579" s="238">
        <f t="shared" si="1472"/>
        <v>0</v>
      </c>
      <c r="DD579" s="238">
        <f t="shared" si="1473"/>
        <v>0</v>
      </c>
      <c r="DE579" s="238">
        <f t="shared" si="1474"/>
        <v>0</v>
      </c>
      <c r="DF579" s="238">
        <f t="shared" si="1475"/>
        <v>0</v>
      </c>
      <c r="DG579" s="238">
        <f t="shared" si="1476"/>
        <v>0</v>
      </c>
      <c r="DH579" s="238">
        <f t="shared" si="1477"/>
        <v>0</v>
      </c>
      <c r="DI579" s="238">
        <f t="shared" si="1478"/>
        <v>0</v>
      </c>
      <c r="DJ579" s="238">
        <f t="shared" si="1479"/>
        <v>0</v>
      </c>
      <c r="DK579" s="238">
        <f t="shared" si="1480"/>
        <v>0</v>
      </c>
      <c r="DL579" s="238">
        <f t="shared" si="1481"/>
        <v>0</v>
      </c>
      <c r="DM579" s="238">
        <f t="shared" si="1482"/>
        <v>0</v>
      </c>
      <c r="DN579" s="238">
        <f t="shared" si="1483"/>
        <v>0</v>
      </c>
      <c r="DO579" s="238">
        <f t="shared" si="1484"/>
        <v>0</v>
      </c>
      <c r="DP579" s="238">
        <f t="shared" si="1485"/>
        <v>0</v>
      </c>
      <c r="DQ579" s="238">
        <f t="shared" si="1486"/>
        <v>0</v>
      </c>
      <c r="DR579" s="238">
        <f t="shared" si="1487"/>
        <v>0</v>
      </c>
      <c r="DS579" s="238">
        <f t="shared" si="1488"/>
        <v>0</v>
      </c>
      <c r="DT579" s="238">
        <f t="shared" si="1489"/>
        <v>0</v>
      </c>
      <c r="DU579" s="238">
        <f t="shared" si="1490"/>
        <v>0</v>
      </c>
      <c r="DV579" s="238">
        <f t="shared" si="1491"/>
        <v>0</v>
      </c>
      <c r="DW579" s="238">
        <f t="shared" si="1492"/>
        <v>0</v>
      </c>
      <c r="DX579" s="238">
        <f t="shared" si="1493"/>
        <v>0</v>
      </c>
      <c r="DY579" s="238">
        <f t="shared" si="1494"/>
        <v>0</v>
      </c>
      <c r="DZ579" s="238">
        <f t="shared" si="1495"/>
        <v>0</v>
      </c>
      <c r="EA579" s="238">
        <f t="shared" si="1496"/>
        <v>0</v>
      </c>
      <c r="EB579" s="238">
        <f t="shared" si="1497"/>
        <v>0</v>
      </c>
      <c r="EC579" s="238">
        <f t="shared" si="1498"/>
        <v>0</v>
      </c>
      <c r="ED579" s="238">
        <f t="shared" si="1499"/>
        <v>0</v>
      </c>
      <c r="EE579" s="238">
        <f t="shared" si="1500"/>
        <v>0</v>
      </c>
      <c r="EF579" s="238">
        <f t="shared" si="1501"/>
        <v>0</v>
      </c>
      <c r="EG579" s="238">
        <f t="shared" si="1502"/>
        <v>0</v>
      </c>
      <c r="EH579" s="238">
        <f t="shared" si="1503"/>
        <v>0</v>
      </c>
      <c r="EI579" s="238">
        <f t="shared" si="1504"/>
        <v>0</v>
      </c>
      <c r="EJ579" s="238">
        <f t="shared" si="1505"/>
        <v>0</v>
      </c>
      <c r="EK579" s="238">
        <f t="shared" si="1506"/>
        <v>0</v>
      </c>
      <c r="EL579" s="238">
        <f t="shared" si="1507"/>
        <v>0</v>
      </c>
      <c r="EM579" s="238">
        <f t="shared" si="1508"/>
        <v>0</v>
      </c>
      <c r="EN579" s="238">
        <f t="shared" si="1509"/>
        <v>0</v>
      </c>
      <c r="EO579" s="238">
        <f t="shared" si="1510"/>
        <v>0</v>
      </c>
      <c r="EP579" s="238">
        <f t="shared" si="1511"/>
        <v>0</v>
      </c>
      <c r="EQ579" s="238">
        <f t="shared" si="1512"/>
        <v>0</v>
      </c>
      <c r="ER579" s="238">
        <f t="shared" si="1513"/>
        <v>0</v>
      </c>
      <c r="ES579" s="238">
        <f t="shared" si="1514"/>
        <v>0</v>
      </c>
      <c r="ET579" s="238">
        <f t="shared" si="1515"/>
        <v>0</v>
      </c>
      <c r="EU579" s="238">
        <f t="shared" si="1516"/>
        <v>0</v>
      </c>
      <c r="EV579" s="238">
        <f t="shared" si="1517"/>
        <v>0</v>
      </c>
      <c r="EW579" s="238">
        <f t="shared" si="1518"/>
        <v>0</v>
      </c>
      <c r="EX579" s="238">
        <f t="shared" si="1519"/>
        <v>0</v>
      </c>
      <c r="EY579" s="238">
        <f t="shared" si="1520"/>
        <v>0</v>
      </c>
      <c r="EZ579" s="238">
        <f t="shared" si="1521"/>
        <v>0</v>
      </c>
      <c r="FA579" s="238">
        <f t="shared" si="1522"/>
        <v>0</v>
      </c>
      <c r="FB579" s="238">
        <f t="shared" si="1523"/>
        <v>0</v>
      </c>
      <c r="FC579" s="238">
        <f t="shared" si="1524"/>
        <v>0</v>
      </c>
      <c r="FD579" s="238">
        <f t="shared" si="1525"/>
        <v>0</v>
      </c>
      <c r="FE579" s="238">
        <f t="shared" si="1526"/>
        <v>0</v>
      </c>
      <c r="FF579" s="238">
        <f t="shared" si="1527"/>
        <v>0</v>
      </c>
      <c r="FG579" s="238">
        <f t="shared" si="1528"/>
        <v>0</v>
      </c>
      <c r="FH579" s="238">
        <f t="shared" si="1529"/>
        <v>0</v>
      </c>
      <c r="FI579" s="238">
        <f t="shared" si="1530"/>
        <v>0</v>
      </c>
      <c r="FJ579" s="238">
        <f t="shared" si="1531"/>
        <v>0</v>
      </c>
      <c r="FK579" s="238">
        <f t="shared" si="1532"/>
        <v>0</v>
      </c>
      <c r="FL579" s="238">
        <f t="shared" si="1533"/>
        <v>0</v>
      </c>
      <c r="FM579" s="238">
        <f t="shared" si="1534"/>
        <v>0</v>
      </c>
      <c r="FN579" s="238">
        <f t="shared" si="1535"/>
        <v>0</v>
      </c>
      <c r="FO579" s="238">
        <f t="shared" si="1536"/>
        <v>0</v>
      </c>
      <c r="FP579" s="238">
        <f t="shared" si="1537"/>
        <v>0</v>
      </c>
      <c r="FQ579" s="238">
        <f t="shared" si="1538"/>
        <v>0</v>
      </c>
      <c r="FR579" s="238">
        <f t="shared" si="1539"/>
        <v>0</v>
      </c>
      <c r="FS579" s="238">
        <f t="shared" si="1540"/>
        <v>0</v>
      </c>
      <c r="FT579" s="238">
        <f t="shared" si="1541"/>
        <v>0</v>
      </c>
      <c r="FU579" s="238">
        <f t="shared" si="1542"/>
        <v>0</v>
      </c>
      <c r="FV579" s="238">
        <f t="shared" si="1543"/>
        <v>0</v>
      </c>
      <c r="FW579" s="238">
        <f t="shared" si="1544"/>
        <v>0</v>
      </c>
      <c r="FX579" s="238">
        <f t="shared" si="1545"/>
        <v>0</v>
      </c>
      <c r="FY579" s="238">
        <f t="shared" si="1546"/>
        <v>0</v>
      </c>
      <c r="FZ579" s="238">
        <f t="shared" si="1547"/>
        <v>0</v>
      </c>
      <c r="GA579" s="238">
        <f t="shared" si="1548"/>
        <v>0</v>
      </c>
      <c r="GB579" s="238">
        <f t="shared" si="1549"/>
        <v>0</v>
      </c>
      <c r="GC579" s="238">
        <f t="shared" si="1550"/>
        <v>0</v>
      </c>
      <c r="GD579" s="238">
        <f t="shared" si="1551"/>
        <v>0</v>
      </c>
      <c r="GE579" s="238">
        <f t="shared" si="1552"/>
        <v>0</v>
      </c>
      <c r="GF579" s="238">
        <f t="shared" si="1553"/>
        <v>0</v>
      </c>
      <c r="GG579" s="238">
        <f t="shared" si="1554"/>
        <v>0</v>
      </c>
      <c r="GH579" s="238">
        <f t="shared" si="1555"/>
        <v>0</v>
      </c>
      <c r="GI579" s="238">
        <f t="shared" si="1556"/>
        <v>0</v>
      </c>
      <c r="GJ579" s="238">
        <f t="shared" si="1557"/>
        <v>0</v>
      </c>
      <c r="GK579" s="238">
        <f t="shared" si="1558"/>
        <v>0</v>
      </c>
      <c r="GL579" s="238">
        <f t="shared" si="1559"/>
        <v>0</v>
      </c>
      <c r="GM579" s="238">
        <f t="shared" si="1560"/>
        <v>0</v>
      </c>
      <c r="GN579" s="238">
        <f t="shared" si="1561"/>
        <v>0</v>
      </c>
      <c r="GO579" s="238">
        <f t="shared" si="1562"/>
        <v>0</v>
      </c>
      <c r="GP579" s="238">
        <f t="shared" si="1563"/>
        <v>0</v>
      </c>
      <c r="GQ579" s="238">
        <f t="shared" si="1564"/>
        <v>0</v>
      </c>
      <c r="GR579" s="238">
        <f t="shared" si="1565"/>
        <v>0</v>
      </c>
      <c r="GS579" s="238">
        <f t="shared" si="1566"/>
        <v>0</v>
      </c>
      <c r="GT579" s="238">
        <f t="shared" si="1567"/>
        <v>0</v>
      </c>
      <c r="GU579" s="238">
        <f t="shared" si="1568"/>
        <v>0</v>
      </c>
      <c r="GV579" s="238">
        <f t="shared" si="1569"/>
        <v>0</v>
      </c>
      <c r="GW579" s="238">
        <f t="shared" si="1570"/>
        <v>0</v>
      </c>
      <c r="GX579" s="238">
        <f t="shared" si="1571"/>
        <v>0</v>
      </c>
      <c r="GY579" s="238">
        <f t="shared" si="1572"/>
        <v>0</v>
      </c>
      <c r="GZ579" s="238">
        <f t="shared" si="1573"/>
        <v>0</v>
      </c>
      <c r="HA579" s="238">
        <f t="shared" si="1574"/>
        <v>0</v>
      </c>
      <c r="HB579" s="238">
        <f t="shared" si="1575"/>
        <v>0</v>
      </c>
      <c r="HC579" s="238">
        <f t="shared" si="1576"/>
        <v>0</v>
      </c>
      <c r="HD579" s="238">
        <f t="shared" si="1577"/>
        <v>0</v>
      </c>
      <c r="HE579" s="238">
        <f t="shared" si="1578"/>
        <v>0</v>
      </c>
      <c r="HF579" s="238">
        <f t="shared" si="1579"/>
        <v>0</v>
      </c>
      <c r="HG579" s="238">
        <f t="shared" si="1580"/>
        <v>0</v>
      </c>
      <c r="HH579" s="238">
        <f t="shared" si="1581"/>
        <v>0</v>
      </c>
      <c r="HI579" s="238">
        <f t="shared" si="1582"/>
        <v>0</v>
      </c>
      <c r="HJ579" s="238">
        <f t="shared" si="1583"/>
        <v>0</v>
      </c>
      <c r="HK579" s="238">
        <f t="shared" si="1584"/>
        <v>0</v>
      </c>
      <c r="HL579" s="238">
        <f t="shared" si="1585"/>
        <v>0</v>
      </c>
      <c r="HM579" s="238">
        <f t="shared" si="1586"/>
        <v>0</v>
      </c>
      <c r="HN579" s="238">
        <f t="shared" si="1587"/>
        <v>0</v>
      </c>
      <c r="HO579" s="238">
        <f t="shared" si="1588"/>
        <v>0</v>
      </c>
      <c r="HP579" s="238">
        <f t="shared" si="1589"/>
        <v>0</v>
      </c>
      <c r="HQ579" s="238">
        <f t="shared" si="1590"/>
        <v>0</v>
      </c>
      <c r="HR579" s="238">
        <f t="shared" si="1591"/>
        <v>0</v>
      </c>
      <c r="HS579" s="238">
        <f t="shared" si="1592"/>
        <v>0</v>
      </c>
      <c r="HT579" s="238">
        <f t="shared" si="1593"/>
        <v>0</v>
      </c>
      <c r="HU579" s="238">
        <f t="shared" si="1594"/>
        <v>0</v>
      </c>
      <c r="HV579" s="238">
        <f t="shared" si="1595"/>
        <v>0</v>
      </c>
      <c r="HW579" s="238">
        <f t="shared" si="1596"/>
        <v>0</v>
      </c>
      <c r="HX579" s="238">
        <f t="shared" si="1597"/>
        <v>0</v>
      </c>
      <c r="HY579" s="238">
        <f t="shared" si="1598"/>
        <v>0</v>
      </c>
      <c r="HZ579" s="238">
        <f t="shared" si="1599"/>
        <v>0</v>
      </c>
      <c r="IA579" s="238">
        <f t="shared" si="1600"/>
        <v>0</v>
      </c>
      <c r="IB579" s="238">
        <f t="shared" si="1601"/>
        <v>0</v>
      </c>
      <c r="IC579" s="238">
        <f t="shared" si="1602"/>
        <v>0</v>
      </c>
      <c r="ID579" s="238">
        <f t="shared" si="1603"/>
        <v>0</v>
      </c>
      <c r="IE579" s="238">
        <f t="shared" si="1604"/>
        <v>0</v>
      </c>
      <c r="IF579" s="238">
        <f t="shared" si="1605"/>
        <v>0</v>
      </c>
      <c r="IG579" s="238">
        <f t="shared" si="1606"/>
        <v>0</v>
      </c>
      <c r="IH579" s="238">
        <f t="shared" si="1607"/>
        <v>0</v>
      </c>
      <c r="II579" s="238">
        <f t="shared" si="1608"/>
        <v>0</v>
      </c>
      <c r="IJ579" s="238">
        <f t="shared" si="1609"/>
        <v>0</v>
      </c>
      <c r="IK579" s="238">
        <f t="shared" si="1610"/>
        <v>0</v>
      </c>
      <c r="IL579" s="238">
        <f t="shared" si="1611"/>
        <v>0</v>
      </c>
      <c r="IM579" s="238">
        <f t="shared" si="1612"/>
        <v>0</v>
      </c>
      <c r="IN579" s="238">
        <f t="shared" si="1613"/>
        <v>0</v>
      </c>
      <c r="IO579" s="238">
        <f t="shared" si="1614"/>
        <v>0</v>
      </c>
      <c r="IP579" s="238">
        <f t="shared" si="1615"/>
        <v>0</v>
      </c>
      <c r="IQ579" s="238">
        <f t="shared" si="1616"/>
        <v>0</v>
      </c>
      <c r="IR579" s="238">
        <f t="shared" si="1617"/>
        <v>0</v>
      </c>
      <c r="IS579" s="238">
        <f t="shared" si="1618"/>
        <v>0</v>
      </c>
      <c r="IT579" s="238">
        <f t="shared" si="1619"/>
        <v>0</v>
      </c>
      <c r="IU579" s="238">
        <f t="shared" si="1620"/>
        <v>0</v>
      </c>
      <c r="IV579" s="238">
        <f t="shared" si="1621"/>
        <v>0</v>
      </c>
      <c r="IW579" s="238">
        <f t="shared" si="1622"/>
        <v>0</v>
      </c>
      <c r="IX579" s="238">
        <f t="shared" si="1623"/>
        <v>0</v>
      </c>
      <c r="IY579" s="238">
        <f t="shared" si="1624"/>
        <v>0</v>
      </c>
      <c r="IZ579" s="238">
        <f t="shared" si="1625"/>
        <v>0</v>
      </c>
      <c r="JA579" s="238">
        <f t="shared" si="1626"/>
        <v>0</v>
      </c>
      <c r="JB579" s="238">
        <f t="shared" si="1627"/>
        <v>0</v>
      </c>
    </row>
    <row r="580" spans="2:262">
      <c r="B580" s="248">
        <v>219</v>
      </c>
      <c r="C580" s="247">
        <f t="shared" si="1628"/>
        <v>4.2773437499999947E-3</v>
      </c>
      <c r="D580" s="244">
        <f t="shared" ca="1" si="1371"/>
        <v>12.554375477129522</v>
      </c>
      <c r="E580" s="243">
        <f ca="1">HQ361</f>
        <v>0.55437547712952162</v>
      </c>
      <c r="F580" s="242">
        <v>219</v>
      </c>
      <c r="G580" s="238">
        <f t="shared" si="1372"/>
        <v>0</v>
      </c>
      <c r="H580" s="238">
        <f t="shared" si="1373"/>
        <v>0</v>
      </c>
      <c r="I580" s="238">
        <f t="shared" si="1374"/>
        <v>0</v>
      </c>
      <c r="J580" s="238">
        <f t="shared" si="1375"/>
        <v>0</v>
      </c>
      <c r="K580" s="238">
        <f t="shared" si="1376"/>
        <v>0</v>
      </c>
      <c r="L580" s="238">
        <f t="shared" si="1377"/>
        <v>0</v>
      </c>
      <c r="M580" s="238">
        <f t="shared" si="1378"/>
        <v>0</v>
      </c>
      <c r="N580" s="238">
        <f t="shared" si="1379"/>
        <v>0</v>
      </c>
      <c r="O580" s="238">
        <f t="shared" si="1380"/>
        <v>0</v>
      </c>
      <c r="P580" s="238">
        <f t="shared" si="1381"/>
        <v>0</v>
      </c>
      <c r="Q580" s="238">
        <f t="shared" si="1382"/>
        <v>0</v>
      </c>
      <c r="R580" s="238">
        <f t="shared" si="1383"/>
        <v>0</v>
      </c>
      <c r="S580" s="238">
        <f t="shared" si="1384"/>
        <v>0</v>
      </c>
      <c r="T580" s="238">
        <f t="shared" si="1385"/>
        <v>0</v>
      </c>
      <c r="U580" s="239">
        <f t="shared" si="1386"/>
        <v>0</v>
      </c>
      <c r="V580" s="238">
        <f t="shared" si="1387"/>
        <v>0</v>
      </c>
      <c r="W580" s="238">
        <f t="shared" si="1388"/>
        <v>0</v>
      </c>
      <c r="X580" s="238">
        <f t="shared" si="1389"/>
        <v>0</v>
      </c>
      <c r="Y580" s="238">
        <f t="shared" si="1390"/>
        <v>0</v>
      </c>
      <c r="Z580" s="238">
        <f t="shared" si="1391"/>
        <v>0</v>
      </c>
      <c r="AA580" s="238">
        <f t="shared" si="1392"/>
        <v>0</v>
      </c>
      <c r="AB580" s="238">
        <f t="shared" si="1393"/>
        <v>0</v>
      </c>
      <c r="AC580" s="238">
        <f t="shared" si="1394"/>
        <v>0</v>
      </c>
      <c r="AD580" s="238">
        <f t="shared" si="1395"/>
        <v>0</v>
      </c>
      <c r="AE580" s="238">
        <f t="shared" si="1396"/>
        <v>0</v>
      </c>
      <c r="AF580" s="238">
        <f t="shared" si="1397"/>
        <v>0</v>
      </c>
      <c r="AG580" s="238">
        <f t="shared" si="1398"/>
        <v>0</v>
      </c>
      <c r="AH580" s="238">
        <f t="shared" si="1399"/>
        <v>0</v>
      </c>
      <c r="AI580" s="238">
        <f t="shared" si="1400"/>
        <v>0</v>
      </c>
      <c r="AJ580" s="238">
        <f t="shared" si="1401"/>
        <v>0</v>
      </c>
      <c r="AK580" s="238">
        <f t="shared" si="1402"/>
        <v>0</v>
      </c>
      <c r="AL580" s="238">
        <f t="shared" si="1403"/>
        <v>0</v>
      </c>
      <c r="AM580" s="238">
        <f t="shared" si="1404"/>
        <v>0</v>
      </c>
      <c r="AN580" s="238">
        <f t="shared" si="1405"/>
        <v>0</v>
      </c>
      <c r="AO580" s="238">
        <f t="shared" si="1406"/>
        <v>0</v>
      </c>
      <c r="AP580" s="238">
        <f t="shared" si="1407"/>
        <v>0</v>
      </c>
      <c r="AQ580" s="238">
        <f t="shared" si="1408"/>
        <v>0</v>
      </c>
      <c r="AR580" s="238">
        <f t="shared" si="1409"/>
        <v>0</v>
      </c>
      <c r="AS580" s="238">
        <f t="shared" si="1410"/>
        <v>0</v>
      </c>
      <c r="AT580" s="238">
        <f t="shared" si="1411"/>
        <v>0</v>
      </c>
      <c r="AU580" s="238">
        <f t="shared" si="1412"/>
        <v>0</v>
      </c>
      <c r="AV580" s="238">
        <f t="shared" si="1413"/>
        <v>0</v>
      </c>
      <c r="AW580" s="238">
        <f t="shared" si="1414"/>
        <v>0</v>
      </c>
      <c r="AX580" s="238">
        <f t="shared" si="1415"/>
        <v>0</v>
      </c>
      <c r="AY580" s="238">
        <f t="shared" si="1416"/>
        <v>0</v>
      </c>
      <c r="AZ580" s="238">
        <f t="shared" si="1417"/>
        <v>0</v>
      </c>
      <c r="BA580" s="238">
        <f t="shared" si="1418"/>
        <v>0</v>
      </c>
      <c r="BB580" s="238">
        <f t="shared" si="1419"/>
        <v>0</v>
      </c>
      <c r="BC580" s="238">
        <f t="shared" si="1420"/>
        <v>0</v>
      </c>
      <c r="BD580" s="238">
        <f t="shared" si="1421"/>
        <v>0</v>
      </c>
      <c r="BE580" s="238">
        <f t="shared" si="1422"/>
        <v>0</v>
      </c>
      <c r="BF580" s="238">
        <f t="shared" si="1423"/>
        <v>0</v>
      </c>
      <c r="BG580" s="238">
        <f t="shared" si="1424"/>
        <v>0</v>
      </c>
      <c r="BH580" s="238">
        <f t="shared" si="1425"/>
        <v>0</v>
      </c>
      <c r="BI580" s="238">
        <f t="shared" si="1426"/>
        <v>0</v>
      </c>
      <c r="BJ580" s="238">
        <f t="shared" si="1427"/>
        <v>0</v>
      </c>
      <c r="BK580" s="238">
        <f t="shared" si="1428"/>
        <v>0</v>
      </c>
      <c r="BL580" s="238">
        <f t="shared" si="1429"/>
        <v>0</v>
      </c>
      <c r="BM580" s="238">
        <f t="shared" si="1430"/>
        <v>0</v>
      </c>
      <c r="BN580" s="238">
        <f t="shared" si="1431"/>
        <v>0</v>
      </c>
      <c r="BO580" s="238">
        <f t="shared" si="1432"/>
        <v>0</v>
      </c>
      <c r="BP580" s="238">
        <f t="shared" si="1433"/>
        <v>0</v>
      </c>
      <c r="BQ580" s="238">
        <f t="shared" si="1434"/>
        <v>0</v>
      </c>
      <c r="BR580" s="238">
        <f t="shared" si="1435"/>
        <v>0</v>
      </c>
      <c r="BS580" s="238">
        <f t="shared" si="1436"/>
        <v>0</v>
      </c>
      <c r="BT580" s="238">
        <f t="shared" si="1437"/>
        <v>0</v>
      </c>
      <c r="BU580" s="238">
        <f t="shared" si="1438"/>
        <v>0</v>
      </c>
      <c r="BV580" s="238">
        <f t="shared" si="1439"/>
        <v>0</v>
      </c>
      <c r="BW580" s="238">
        <f t="shared" si="1440"/>
        <v>0</v>
      </c>
      <c r="BX580" s="238">
        <f t="shared" si="1441"/>
        <v>0</v>
      </c>
      <c r="BY580" s="238">
        <f t="shared" si="1442"/>
        <v>0</v>
      </c>
      <c r="BZ580" s="238">
        <f t="shared" si="1443"/>
        <v>0</v>
      </c>
      <c r="CA580" s="238">
        <f t="shared" si="1444"/>
        <v>0</v>
      </c>
      <c r="CB580" s="238">
        <f t="shared" si="1445"/>
        <v>0</v>
      </c>
      <c r="CC580" s="238">
        <f t="shared" si="1446"/>
        <v>0</v>
      </c>
      <c r="CD580" s="238">
        <f t="shared" si="1447"/>
        <v>0</v>
      </c>
      <c r="CE580" s="238">
        <f t="shared" si="1448"/>
        <v>0</v>
      </c>
      <c r="CF580" s="238">
        <f t="shared" si="1449"/>
        <v>0</v>
      </c>
      <c r="CG580" s="238">
        <f t="shared" si="1450"/>
        <v>0</v>
      </c>
      <c r="CH580" s="238">
        <f t="shared" si="1451"/>
        <v>0</v>
      </c>
      <c r="CI580" s="238">
        <f t="shared" si="1452"/>
        <v>0</v>
      </c>
      <c r="CJ580" s="238">
        <f t="shared" si="1453"/>
        <v>0</v>
      </c>
      <c r="CK580" s="238">
        <f t="shared" si="1454"/>
        <v>0</v>
      </c>
      <c r="CL580" s="238">
        <f t="shared" si="1455"/>
        <v>0</v>
      </c>
      <c r="CM580" s="238">
        <f t="shared" si="1456"/>
        <v>0</v>
      </c>
      <c r="CN580" s="238">
        <f t="shared" si="1457"/>
        <v>0</v>
      </c>
      <c r="CO580" s="238">
        <f t="shared" si="1458"/>
        <v>0</v>
      </c>
      <c r="CP580" s="238">
        <f t="shared" si="1459"/>
        <v>0</v>
      </c>
      <c r="CQ580" s="238">
        <f t="shared" si="1460"/>
        <v>0</v>
      </c>
      <c r="CR580" s="238">
        <f t="shared" si="1461"/>
        <v>0</v>
      </c>
      <c r="CS580" s="238">
        <f t="shared" si="1462"/>
        <v>0</v>
      </c>
      <c r="CT580" s="238">
        <f t="shared" si="1463"/>
        <v>0</v>
      </c>
      <c r="CU580" s="238">
        <f t="shared" si="1464"/>
        <v>0</v>
      </c>
      <c r="CV580" s="238">
        <f t="shared" si="1465"/>
        <v>0</v>
      </c>
      <c r="CW580" s="238">
        <f t="shared" si="1466"/>
        <v>0</v>
      </c>
      <c r="CX580" s="238">
        <f t="shared" si="1467"/>
        <v>0</v>
      </c>
      <c r="CY580" s="238">
        <f t="shared" si="1468"/>
        <v>0</v>
      </c>
      <c r="CZ580" s="238">
        <f t="shared" si="1469"/>
        <v>0</v>
      </c>
      <c r="DA580" s="238">
        <f t="shared" si="1470"/>
        <v>0</v>
      </c>
      <c r="DB580" s="238">
        <f t="shared" si="1471"/>
        <v>0</v>
      </c>
      <c r="DC580" s="238">
        <f t="shared" si="1472"/>
        <v>0</v>
      </c>
      <c r="DD580" s="238">
        <f t="shared" si="1473"/>
        <v>0</v>
      </c>
      <c r="DE580" s="238">
        <f t="shared" si="1474"/>
        <v>0</v>
      </c>
      <c r="DF580" s="238">
        <f t="shared" si="1475"/>
        <v>0</v>
      </c>
      <c r="DG580" s="238">
        <f t="shared" si="1476"/>
        <v>0</v>
      </c>
      <c r="DH580" s="238">
        <f t="shared" si="1477"/>
        <v>0</v>
      </c>
      <c r="DI580" s="238">
        <f t="shared" si="1478"/>
        <v>0</v>
      </c>
      <c r="DJ580" s="238">
        <f t="shared" si="1479"/>
        <v>0</v>
      </c>
      <c r="DK580" s="238">
        <f t="shared" si="1480"/>
        <v>0</v>
      </c>
      <c r="DL580" s="238">
        <f t="shared" si="1481"/>
        <v>0</v>
      </c>
      <c r="DM580" s="238">
        <f t="shared" si="1482"/>
        <v>0</v>
      </c>
      <c r="DN580" s="238">
        <f t="shared" si="1483"/>
        <v>0</v>
      </c>
      <c r="DO580" s="238">
        <f t="shared" si="1484"/>
        <v>0</v>
      </c>
      <c r="DP580" s="238">
        <f t="shared" si="1485"/>
        <v>0</v>
      </c>
      <c r="DQ580" s="238">
        <f t="shared" si="1486"/>
        <v>0</v>
      </c>
      <c r="DR580" s="238">
        <f t="shared" si="1487"/>
        <v>0</v>
      </c>
      <c r="DS580" s="238">
        <f t="shared" si="1488"/>
        <v>0</v>
      </c>
      <c r="DT580" s="238">
        <f t="shared" si="1489"/>
        <v>0</v>
      </c>
      <c r="DU580" s="238">
        <f t="shared" si="1490"/>
        <v>0</v>
      </c>
      <c r="DV580" s="238">
        <f t="shared" si="1491"/>
        <v>0</v>
      </c>
      <c r="DW580" s="238">
        <f t="shared" si="1492"/>
        <v>0</v>
      </c>
      <c r="DX580" s="238">
        <f t="shared" si="1493"/>
        <v>0</v>
      </c>
      <c r="DY580" s="238">
        <f t="shared" si="1494"/>
        <v>0</v>
      </c>
      <c r="DZ580" s="238">
        <f t="shared" si="1495"/>
        <v>0</v>
      </c>
      <c r="EA580" s="238">
        <f t="shared" si="1496"/>
        <v>0</v>
      </c>
      <c r="EB580" s="238">
        <f t="shared" si="1497"/>
        <v>0</v>
      </c>
      <c r="EC580" s="238">
        <f t="shared" si="1498"/>
        <v>0</v>
      </c>
      <c r="ED580" s="238">
        <f t="shared" si="1499"/>
        <v>0</v>
      </c>
      <c r="EE580" s="238">
        <f t="shared" si="1500"/>
        <v>0</v>
      </c>
      <c r="EF580" s="238">
        <f t="shared" si="1501"/>
        <v>0</v>
      </c>
      <c r="EG580" s="238">
        <f t="shared" si="1502"/>
        <v>0</v>
      </c>
      <c r="EH580" s="238">
        <f t="shared" si="1503"/>
        <v>0</v>
      </c>
      <c r="EI580" s="238">
        <f t="shared" si="1504"/>
        <v>0</v>
      </c>
      <c r="EJ580" s="238">
        <f t="shared" si="1505"/>
        <v>0</v>
      </c>
      <c r="EK580" s="238">
        <f t="shared" si="1506"/>
        <v>0</v>
      </c>
      <c r="EL580" s="238">
        <f t="shared" si="1507"/>
        <v>0</v>
      </c>
      <c r="EM580" s="238">
        <f t="shared" si="1508"/>
        <v>0</v>
      </c>
      <c r="EN580" s="238">
        <f t="shared" si="1509"/>
        <v>0</v>
      </c>
      <c r="EO580" s="238">
        <f t="shared" si="1510"/>
        <v>0</v>
      </c>
      <c r="EP580" s="238">
        <f t="shared" si="1511"/>
        <v>0</v>
      </c>
      <c r="EQ580" s="238">
        <f t="shared" si="1512"/>
        <v>0</v>
      </c>
      <c r="ER580" s="238">
        <f t="shared" si="1513"/>
        <v>0</v>
      </c>
      <c r="ES580" s="238">
        <f t="shared" si="1514"/>
        <v>0</v>
      </c>
      <c r="ET580" s="238">
        <f t="shared" si="1515"/>
        <v>0</v>
      </c>
      <c r="EU580" s="238">
        <f t="shared" si="1516"/>
        <v>0</v>
      </c>
      <c r="EV580" s="238">
        <f t="shared" si="1517"/>
        <v>0</v>
      </c>
      <c r="EW580" s="238">
        <f t="shared" si="1518"/>
        <v>0</v>
      </c>
      <c r="EX580" s="238">
        <f t="shared" si="1519"/>
        <v>0</v>
      </c>
      <c r="EY580" s="238">
        <f t="shared" si="1520"/>
        <v>0</v>
      </c>
      <c r="EZ580" s="238">
        <f t="shared" si="1521"/>
        <v>0</v>
      </c>
      <c r="FA580" s="238">
        <f t="shared" si="1522"/>
        <v>0</v>
      </c>
      <c r="FB580" s="238">
        <f t="shared" si="1523"/>
        <v>0</v>
      </c>
      <c r="FC580" s="238">
        <f t="shared" si="1524"/>
        <v>0</v>
      </c>
      <c r="FD580" s="238">
        <f t="shared" si="1525"/>
        <v>0</v>
      </c>
      <c r="FE580" s="238">
        <f t="shared" si="1526"/>
        <v>0</v>
      </c>
      <c r="FF580" s="238">
        <f t="shared" si="1527"/>
        <v>0</v>
      </c>
      <c r="FG580" s="238">
        <f t="shared" si="1528"/>
        <v>0</v>
      </c>
      <c r="FH580" s="238">
        <f t="shared" si="1529"/>
        <v>0</v>
      </c>
      <c r="FI580" s="238">
        <f t="shared" si="1530"/>
        <v>0</v>
      </c>
      <c r="FJ580" s="238">
        <f t="shared" si="1531"/>
        <v>0</v>
      </c>
      <c r="FK580" s="238">
        <f t="shared" si="1532"/>
        <v>0</v>
      </c>
      <c r="FL580" s="238">
        <f t="shared" si="1533"/>
        <v>0</v>
      </c>
      <c r="FM580" s="238">
        <f t="shared" si="1534"/>
        <v>0</v>
      </c>
      <c r="FN580" s="238">
        <f t="shared" si="1535"/>
        <v>0</v>
      </c>
      <c r="FO580" s="238">
        <f t="shared" si="1536"/>
        <v>0</v>
      </c>
      <c r="FP580" s="238">
        <f t="shared" si="1537"/>
        <v>0</v>
      </c>
      <c r="FQ580" s="238">
        <f t="shared" si="1538"/>
        <v>0</v>
      </c>
      <c r="FR580" s="238">
        <f t="shared" si="1539"/>
        <v>0</v>
      </c>
      <c r="FS580" s="238">
        <f t="shared" si="1540"/>
        <v>0</v>
      </c>
      <c r="FT580" s="238">
        <f t="shared" si="1541"/>
        <v>0</v>
      </c>
      <c r="FU580" s="238">
        <f t="shared" si="1542"/>
        <v>0</v>
      </c>
      <c r="FV580" s="238">
        <f t="shared" si="1543"/>
        <v>0</v>
      </c>
      <c r="FW580" s="238">
        <f t="shared" si="1544"/>
        <v>0</v>
      </c>
      <c r="FX580" s="238">
        <f t="shared" si="1545"/>
        <v>0</v>
      </c>
      <c r="FY580" s="238">
        <f t="shared" si="1546"/>
        <v>0</v>
      </c>
      <c r="FZ580" s="238">
        <f t="shared" si="1547"/>
        <v>0</v>
      </c>
      <c r="GA580" s="238">
        <f t="shared" si="1548"/>
        <v>0</v>
      </c>
      <c r="GB580" s="238">
        <f t="shared" si="1549"/>
        <v>0</v>
      </c>
      <c r="GC580" s="238">
        <f t="shared" si="1550"/>
        <v>0</v>
      </c>
      <c r="GD580" s="238">
        <f t="shared" si="1551"/>
        <v>0</v>
      </c>
      <c r="GE580" s="238">
        <f t="shared" si="1552"/>
        <v>0</v>
      </c>
      <c r="GF580" s="238">
        <f t="shared" si="1553"/>
        <v>0</v>
      </c>
      <c r="GG580" s="238">
        <f t="shared" si="1554"/>
        <v>0</v>
      </c>
      <c r="GH580" s="238">
        <f t="shared" si="1555"/>
        <v>0</v>
      </c>
      <c r="GI580" s="238">
        <f t="shared" si="1556"/>
        <v>0</v>
      </c>
      <c r="GJ580" s="238">
        <f t="shared" si="1557"/>
        <v>0</v>
      </c>
      <c r="GK580" s="238">
        <f t="shared" si="1558"/>
        <v>0</v>
      </c>
      <c r="GL580" s="238">
        <f t="shared" si="1559"/>
        <v>0</v>
      </c>
      <c r="GM580" s="238">
        <f t="shared" si="1560"/>
        <v>0</v>
      </c>
      <c r="GN580" s="238">
        <f t="shared" si="1561"/>
        <v>0</v>
      </c>
      <c r="GO580" s="238">
        <f t="shared" si="1562"/>
        <v>0</v>
      </c>
      <c r="GP580" s="238">
        <f t="shared" si="1563"/>
        <v>0</v>
      </c>
      <c r="GQ580" s="238">
        <f t="shared" si="1564"/>
        <v>0</v>
      </c>
      <c r="GR580" s="238">
        <f t="shared" si="1565"/>
        <v>0</v>
      </c>
      <c r="GS580" s="238">
        <f t="shared" si="1566"/>
        <v>0</v>
      </c>
      <c r="GT580" s="238">
        <f t="shared" si="1567"/>
        <v>0</v>
      </c>
      <c r="GU580" s="238">
        <f t="shared" si="1568"/>
        <v>0</v>
      </c>
      <c r="GV580" s="238">
        <f t="shared" si="1569"/>
        <v>0</v>
      </c>
      <c r="GW580" s="238">
        <f t="shared" si="1570"/>
        <v>0</v>
      </c>
      <c r="GX580" s="238">
        <f t="shared" si="1571"/>
        <v>0</v>
      </c>
      <c r="GY580" s="238">
        <f t="shared" si="1572"/>
        <v>0</v>
      </c>
      <c r="GZ580" s="238">
        <f t="shared" si="1573"/>
        <v>0</v>
      </c>
      <c r="HA580" s="238">
        <f t="shared" si="1574"/>
        <v>0</v>
      </c>
      <c r="HB580" s="238">
        <f t="shared" si="1575"/>
        <v>0</v>
      </c>
      <c r="HC580" s="238">
        <f t="shared" si="1576"/>
        <v>0</v>
      </c>
      <c r="HD580" s="238">
        <f t="shared" si="1577"/>
        <v>0</v>
      </c>
      <c r="HE580" s="238">
        <f t="shared" si="1578"/>
        <v>0</v>
      </c>
      <c r="HF580" s="238">
        <f t="shared" si="1579"/>
        <v>0</v>
      </c>
      <c r="HG580" s="238">
        <f t="shared" si="1580"/>
        <v>0</v>
      </c>
      <c r="HH580" s="238">
        <f t="shared" si="1581"/>
        <v>0</v>
      </c>
      <c r="HI580" s="238">
        <f t="shared" si="1582"/>
        <v>0</v>
      </c>
      <c r="HJ580" s="238">
        <f t="shared" si="1583"/>
        <v>0</v>
      </c>
      <c r="HK580" s="238">
        <f t="shared" si="1584"/>
        <v>0</v>
      </c>
      <c r="HL580" s="238">
        <f t="shared" si="1585"/>
        <v>0</v>
      </c>
      <c r="HM580" s="238">
        <f t="shared" si="1586"/>
        <v>0</v>
      </c>
      <c r="HN580" s="238">
        <f t="shared" si="1587"/>
        <v>0</v>
      </c>
      <c r="HO580" s="238">
        <f t="shared" si="1588"/>
        <v>0</v>
      </c>
      <c r="HP580" s="238">
        <f t="shared" si="1589"/>
        <v>0</v>
      </c>
      <c r="HQ580" s="238">
        <f t="shared" si="1590"/>
        <v>0</v>
      </c>
      <c r="HR580" s="238">
        <f t="shared" si="1591"/>
        <v>0</v>
      </c>
      <c r="HS580" s="238">
        <f t="shared" si="1592"/>
        <v>0</v>
      </c>
      <c r="HT580" s="238">
        <f t="shared" si="1593"/>
        <v>0</v>
      </c>
      <c r="HU580" s="238">
        <f t="shared" si="1594"/>
        <v>0</v>
      </c>
      <c r="HV580" s="238">
        <f t="shared" si="1595"/>
        <v>0</v>
      </c>
      <c r="HW580" s="238">
        <f t="shared" si="1596"/>
        <v>0</v>
      </c>
      <c r="HX580" s="238">
        <f t="shared" si="1597"/>
        <v>0</v>
      </c>
      <c r="HY580" s="238">
        <f t="shared" si="1598"/>
        <v>0</v>
      </c>
      <c r="HZ580" s="238">
        <f t="shared" si="1599"/>
        <v>0</v>
      </c>
      <c r="IA580" s="238">
        <f t="shared" si="1600"/>
        <v>0</v>
      </c>
      <c r="IB580" s="238">
        <f t="shared" si="1601"/>
        <v>0</v>
      </c>
      <c r="IC580" s="238">
        <f t="shared" si="1602"/>
        <v>0</v>
      </c>
      <c r="ID580" s="238">
        <f t="shared" si="1603"/>
        <v>0</v>
      </c>
      <c r="IE580" s="238">
        <f t="shared" si="1604"/>
        <v>0</v>
      </c>
      <c r="IF580" s="238">
        <f t="shared" si="1605"/>
        <v>0</v>
      </c>
      <c r="IG580" s="238">
        <f t="shared" si="1606"/>
        <v>0</v>
      </c>
      <c r="IH580" s="238">
        <f t="shared" si="1607"/>
        <v>0</v>
      </c>
      <c r="II580" s="238">
        <f t="shared" si="1608"/>
        <v>0</v>
      </c>
      <c r="IJ580" s="238">
        <f t="shared" si="1609"/>
        <v>0</v>
      </c>
      <c r="IK580" s="238">
        <f t="shared" si="1610"/>
        <v>0</v>
      </c>
      <c r="IL580" s="238">
        <f t="shared" si="1611"/>
        <v>0</v>
      </c>
      <c r="IM580" s="238">
        <f t="shared" si="1612"/>
        <v>0</v>
      </c>
      <c r="IN580" s="238">
        <f t="shared" si="1613"/>
        <v>0</v>
      </c>
      <c r="IO580" s="238">
        <f t="shared" si="1614"/>
        <v>0</v>
      </c>
      <c r="IP580" s="238">
        <f t="shared" si="1615"/>
        <v>0</v>
      </c>
      <c r="IQ580" s="238">
        <f t="shared" si="1616"/>
        <v>0</v>
      </c>
      <c r="IR580" s="238">
        <f t="shared" si="1617"/>
        <v>0</v>
      </c>
      <c r="IS580" s="238">
        <f t="shared" si="1618"/>
        <v>0</v>
      </c>
      <c r="IT580" s="238">
        <f t="shared" si="1619"/>
        <v>0</v>
      </c>
      <c r="IU580" s="238">
        <f t="shared" si="1620"/>
        <v>0</v>
      </c>
      <c r="IV580" s="238">
        <f t="shared" si="1621"/>
        <v>0</v>
      </c>
      <c r="IW580" s="238">
        <f t="shared" si="1622"/>
        <v>0</v>
      </c>
      <c r="IX580" s="238">
        <f t="shared" si="1623"/>
        <v>0</v>
      </c>
      <c r="IY580" s="238">
        <f t="shared" si="1624"/>
        <v>0</v>
      </c>
      <c r="IZ580" s="238">
        <f t="shared" si="1625"/>
        <v>0</v>
      </c>
      <c r="JA580" s="238">
        <f t="shared" si="1626"/>
        <v>0</v>
      </c>
      <c r="JB580" s="238">
        <f t="shared" si="1627"/>
        <v>0</v>
      </c>
    </row>
    <row r="581" spans="2:262">
      <c r="B581" s="248">
        <v>220</v>
      </c>
      <c r="C581" s="247">
        <f t="shared" si="1628"/>
        <v>4.2968749999999943E-3</v>
      </c>
      <c r="D581" s="244">
        <f t="shared" ca="1" si="1371"/>
        <v>12.549692916542796</v>
      </c>
      <c r="E581" s="243">
        <f ca="1">HR361</f>
        <v>0.54969291654279662</v>
      </c>
      <c r="F581" s="242">
        <v>220</v>
      </c>
      <c r="G581" s="238">
        <f t="shared" si="1372"/>
        <v>0</v>
      </c>
      <c r="H581" s="238">
        <f t="shared" si="1373"/>
        <v>0</v>
      </c>
      <c r="I581" s="238">
        <f t="shared" si="1374"/>
        <v>0</v>
      </c>
      <c r="J581" s="238">
        <f t="shared" si="1375"/>
        <v>0</v>
      </c>
      <c r="K581" s="238">
        <f t="shared" si="1376"/>
        <v>0</v>
      </c>
      <c r="L581" s="238">
        <f t="shared" si="1377"/>
        <v>0</v>
      </c>
      <c r="M581" s="238">
        <f t="shared" si="1378"/>
        <v>0</v>
      </c>
      <c r="N581" s="238">
        <f t="shared" si="1379"/>
        <v>0</v>
      </c>
      <c r="O581" s="238">
        <f t="shared" si="1380"/>
        <v>0</v>
      </c>
      <c r="P581" s="238">
        <f t="shared" si="1381"/>
        <v>0</v>
      </c>
      <c r="Q581" s="238">
        <f t="shared" si="1382"/>
        <v>0</v>
      </c>
      <c r="R581" s="238">
        <f t="shared" si="1383"/>
        <v>0</v>
      </c>
      <c r="S581" s="238">
        <f t="shared" si="1384"/>
        <v>0</v>
      </c>
      <c r="T581" s="238">
        <f t="shared" si="1385"/>
        <v>0</v>
      </c>
      <c r="U581" s="239">
        <f t="shared" si="1386"/>
        <v>0</v>
      </c>
      <c r="V581" s="238">
        <f t="shared" si="1387"/>
        <v>0</v>
      </c>
      <c r="W581" s="238">
        <f t="shared" si="1388"/>
        <v>0</v>
      </c>
      <c r="X581" s="238">
        <f t="shared" si="1389"/>
        <v>0</v>
      </c>
      <c r="Y581" s="238">
        <f t="shared" si="1390"/>
        <v>0</v>
      </c>
      <c r="Z581" s="238">
        <f t="shared" si="1391"/>
        <v>0</v>
      </c>
      <c r="AA581" s="238">
        <f t="shared" si="1392"/>
        <v>0</v>
      </c>
      <c r="AB581" s="238">
        <f t="shared" si="1393"/>
        <v>0</v>
      </c>
      <c r="AC581" s="238">
        <f t="shared" si="1394"/>
        <v>0</v>
      </c>
      <c r="AD581" s="238">
        <f t="shared" si="1395"/>
        <v>0</v>
      </c>
      <c r="AE581" s="238">
        <f t="shared" si="1396"/>
        <v>0</v>
      </c>
      <c r="AF581" s="238">
        <f t="shared" si="1397"/>
        <v>0</v>
      </c>
      <c r="AG581" s="238">
        <f t="shared" si="1398"/>
        <v>0</v>
      </c>
      <c r="AH581" s="238">
        <f t="shared" si="1399"/>
        <v>0</v>
      </c>
      <c r="AI581" s="238">
        <f t="shared" si="1400"/>
        <v>0</v>
      </c>
      <c r="AJ581" s="238">
        <f t="shared" si="1401"/>
        <v>0</v>
      </c>
      <c r="AK581" s="238">
        <f t="shared" si="1402"/>
        <v>0</v>
      </c>
      <c r="AL581" s="238">
        <f t="shared" si="1403"/>
        <v>0</v>
      </c>
      <c r="AM581" s="238">
        <f t="shared" si="1404"/>
        <v>0</v>
      </c>
      <c r="AN581" s="238">
        <f t="shared" si="1405"/>
        <v>0</v>
      </c>
      <c r="AO581" s="238">
        <f t="shared" si="1406"/>
        <v>0</v>
      </c>
      <c r="AP581" s="238">
        <f t="shared" si="1407"/>
        <v>0</v>
      </c>
      <c r="AQ581" s="238">
        <f t="shared" si="1408"/>
        <v>0</v>
      </c>
      <c r="AR581" s="238">
        <f t="shared" si="1409"/>
        <v>0</v>
      </c>
      <c r="AS581" s="238">
        <f t="shared" si="1410"/>
        <v>0</v>
      </c>
      <c r="AT581" s="238">
        <f t="shared" si="1411"/>
        <v>0</v>
      </c>
      <c r="AU581" s="238">
        <f t="shared" si="1412"/>
        <v>0</v>
      </c>
      <c r="AV581" s="238">
        <f t="shared" si="1413"/>
        <v>0</v>
      </c>
      <c r="AW581" s="238">
        <f t="shared" si="1414"/>
        <v>0</v>
      </c>
      <c r="AX581" s="238">
        <f t="shared" si="1415"/>
        <v>0</v>
      </c>
      <c r="AY581" s="238">
        <f t="shared" si="1416"/>
        <v>0</v>
      </c>
      <c r="AZ581" s="238">
        <f t="shared" si="1417"/>
        <v>0</v>
      </c>
      <c r="BA581" s="238">
        <f t="shared" si="1418"/>
        <v>0</v>
      </c>
      <c r="BB581" s="238">
        <f t="shared" si="1419"/>
        <v>0</v>
      </c>
      <c r="BC581" s="238">
        <f t="shared" si="1420"/>
        <v>0</v>
      </c>
      <c r="BD581" s="238">
        <f t="shared" si="1421"/>
        <v>0</v>
      </c>
      <c r="BE581" s="238">
        <f t="shared" si="1422"/>
        <v>0</v>
      </c>
      <c r="BF581" s="238">
        <f t="shared" si="1423"/>
        <v>0</v>
      </c>
      <c r="BG581" s="238">
        <f t="shared" si="1424"/>
        <v>0</v>
      </c>
      <c r="BH581" s="238">
        <f t="shared" si="1425"/>
        <v>0</v>
      </c>
      <c r="BI581" s="238">
        <f t="shared" si="1426"/>
        <v>0</v>
      </c>
      <c r="BJ581" s="238">
        <f t="shared" si="1427"/>
        <v>0</v>
      </c>
      <c r="BK581" s="238">
        <f t="shared" si="1428"/>
        <v>0</v>
      </c>
      <c r="BL581" s="238">
        <f t="shared" si="1429"/>
        <v>0</v>
      </c>
      <c r="BM581" s="238">
        <f t="shared" si="1430"/>
        <v>0</v>
      </c>
      <c r="BN581" s="238">
        <f t="shared" si="1431"/>
        <v>0</v>
      </c>
      <c r="BO581" s="238">
        <f t="shared" si="1432"/>
        <v>0</v>
      </c>
      <c r="BP581" s="238">
        <f t="shared" si="1433"/>
        <v>0</v>
      </c>
      <c r="BQ581" s="238">
        <f t="shared" si="1434"/>
        <v>0</v>
      </c>
      <c r="BR581" s="238">
        <f t="shared" si="1435"/>
        <v>0</v>
      </c>
      <c r="BS581" s="238">
        <f t="shared" si="1436"/>
        <v>0</v>
      </c>
      <c r="BT581" s="238">
        <f t="shared" si="1437"/>
        <v>0</v>
      </c>
      <c r="BU581" s="238">
        <f t="shared" si="1438"/>
        <v>0</v>
      </c>
      <c r="BV581" s="238">
        <f t="shared" si="1439"/>
        <v>0</v>
      </c>
      <c r="BW581" s="238">
        <f t="shared" si="1440"/>
        <v>0</v>
      </c>
      <c r="BX581" s="238">
        <f t="shared" si="1441"/>
        <v>0</v>
      </c>
      <c r="BY581" s="238">
        <f t="shared" si="1442"/>
        <v>0</v>
      </c>
      <c r="BZ581" s="238">
        <f t="shared" si="1443"/>
        <v>0</v>
      </c>
      <c r="CA581" s="238">
        <f t="shared" si="1444"/>
        <v>0</v>
      </c>
      <c r="CB581" s="238">
        <f t="shared" si="1445"/>
        <v>0</v>
      </c>
      <c r="CC581" s="238">
        <f t="shared" si="1446"/>
        <v>0</v>
      </c>
      <c r="CD581" s="238">
        <f t="shared" si="1447"/>
        <v>0</v>
      </c>
      <c r="CE581" s="238">
        <f t="shared" si="1448"/>
        <v>0</v>
      </c>
      <c r="CF581" s="238">
        <f t="shared" si="1449"/>
        <v>0</v>
      </c>
      <c r="CG581" s="238">
        <f t="shared" si="1450"/>
        <v>0</v>
      </c>
      <c r="CH581" s="238">
        <f t="shared" si="1451"/>
        <v>0</v>
      </c>
      <c r="CI581" s="238">
        <f t="shared" si="1452"/>
        <v>0</v>
      </c>
      <c r="CJ581" s="238">
        <f t="shared" si="1453"/>
        <v>0</v>
      </c>
      <c r="CK581" s="238">
        <f t="shared" si="1454"/>
        <v>0</v>
      </c>
      <c r="CL581" s="238">
        <f t="shared" si="1455"/>
        <v>0</v>
      </c>
      <c r="CM581" s="238">
        <f t="shared" si="1456"/>
        <v>0</v>
      </c>
      <c r="CN581" s="238">
        <f t="shared" si="1457"/>
        <v>0</v>
      </c>
      <c r="CO581" s="238">
        <f t="shared" si="1458"/>
        <v>0</v>
      </c>
      <c r="CP581" s="238">
        <f t="shared" si="1459"/>
        <v>0</v>
      </c>
      <c r="CQ581" s="238">
        <f t="shared" si="1460"/>
        <v>0</v>
      </c>
      <c r="CR581" s="238">
        <f t="shared" si="1461"/>
        <v>0</v>
      </c>
      <c r="CS581" s="238">
        <f t="shared" si="1462"/>
        <v>0</v>
      </c>
      <c r="CT581" s="238">
        <f t="shared" si="1463"/>
        <v>0</v>
      </c>
      <c r="CU581" s="238">
        <f t="shared" si="1464"/>
        <v>0</v>
      </c>
      <c r="CV581" s="238">
        <f t="shared" si="1465"/>
        <v>0</v>
      </c>
      <c r="CW581" s="238">
        <f t="shared" si="1466"/>
        <v>0</v>
      </c>
      <c r="CX581" s="238">
        <f t="shared" si="1467"/>
        <v>0</v>
      </c>
      <c r="CY581" s="238">
        <f t="shared" si="1468"/>
        <v>0</v>
      </c>
      <c r="CZ581" s="238">
        <f t="shared" si="1469"/>
        <v>0</v>
      </c>
      <c r="DA581" s="238">
        <f t="shared" si="1470"/>
        <v>0</v>
      </c>
      <c r="DB581" s="238">
        <f t="shared" si="1471"/>
        <v>0</v>
      </c>
      <c r="DC581" s="238">
        <f t="shared" si="1472"/>
        <v>0</v>
      </c>
      <c r="DD581" s="238">
        <f t="shared" si="1473"/>
        <v>0</v>
      </c>
      <c r="DE581" s="238">
        <f t="shared" si="1474"/>
        <v>0</v>
      </c>
      <c r="DF581" s="238">
        <f t="shared" si="1475"/>
        <v>0</v>
      </c>
      <c r="DG581" s="238">
        <f t="shared" si="1476"/>
        <v>0</v>
      </c>
      <c r="DH581" s="238">
        <f t="shared" si="1477"/>
        <v>0</v>
      </c>
      <c r="DI581" s="238">
        <f t="shared" si="1478"/>
        <v>0</v>
      </c>
      <c r="DJ581" s="238">
        <f t="shared" si="1479"/>
        <v>0</v>
      </c>
      <c r="DK581" s="238">
        <f t="shared" si="1480"/>
        <v>0</v>
      </c>
      <c r="DL581" s="238">
        <f t="shared" si="1481"/>
        <v>0</v>
      </c>
      <c r="DM581" s="238">
        <f t="shared" si="1482"/>
        <v>0</v>
      </c>
      <c r="DN581" s="238">
        <f t="shared" si="1483"/>
        <v>0</v>
      </c>
      <c r="DO581" s="238">
        <f t="shared" si="1484"/>
        <v>0</v>
      </c>
      <c r="DP581" s="238">
        <f t="shared" si="1485"/>
        <v>0</v>
      </c>
      <c r="DQ581" s="238">
        <f t="shared" si="1486"/>
        <v>0</v>
      </c>
      <c r="DR581" s="238">
        <f t="shared" si="1487"/>
        <v>0</v>
      </c>
      <c r="DS581" s="238">
        <f t="shared" si="1488"/>
        <v>0</v>
      </c>
      <c r="DT581" s="238">
        <f t="shared" si="1489"/>
        <v>0</v>
      </c>
      <c r="DU581" s="238">
        <f t="shared" si="1490"/>
        <v>0</v>
      </c>
      <c r="DV581" s="238">
        <f t="shared" si="1491"/>
        <v>0</v>
      </c>
      <c r="DW581" s="238">
        <f t="shared" si="1492"/>
        <v>0</v>
      </c>
      <c r="DX581" s="238">
        <f t="shared" si="1493"/>
        <v>0</v>
      </c>
      <c r="DY581" s="238">
        <f t="shared" si="1494"/>
        <v>0</v>
      </c>
      <c r="DZ581" s="238">
        <f t="shared" si="1495"/>
        <v>0</v>
      </c>
      <c r="EA581" s="238">
        <f t="shared" si="1496"/>
        <v>0</v>
      </c>
      <c r="EB581" s="238">
        <f t="shared" si="1497"/>
        <v>0</v>
      </c>
      <c r="EC581" s="238">
        <f t="shared" si="1498"/>
        <v>0</v>
      </c>
      <c r="ED581" s="238">
        <f t="shared" si="1499"/>
        <v>0</v>
      </c>
      <c r="EE581" s="238">
        <f t="shared" si="1500"/>
        <v>0</v>
      </c>
      <c r="EF581" s="238">
        <f t="shared" si="1501"/>
        <v>0</v>
      </c>
      <c r="EG581" s="238">
        <f t="shared" si="1502"/>
        <v>0</v>
      </c>
      <c r="EH581" s="238">
        <f t="shared" si="1503"/>
        <v>0</v>
      </c>
      <c r="EI581" s="238">
        <f t="shared" si="1504"/>
        <v>0</v>
      </c>
      <c r="EJ581" s="238">
        <f t="shared" si="1505"/>
        <v>0</v>
      </c>
      <c r="EK581" s="238">
        <f t="shared" si="1506"/>
        <v>0</v>
      </c>
      <c r="EL581" s="238">
        <f t="shared" si="1507"/>
        <v>0</v>
      </c>
      <c r="EM581" s="238">
        <f t="shared" si="1508"/>
        <v>0</v>
      </c>
      <c r="EN581" s="238">
        <f t="shared" si="1509"/>
        <v>0</v>
      </c>
      <c r="EO581" s="238">
        <f t="shared" si="1510"/>
        <v>0</v>
      </c>
      <c r="EP581" s="238">
        <f t="shared" si="1511"/>
        <v>0</v>
      </c>
      <c r="EQ581" s="238">
        <f t="shared" si="1512"/>
        <v>0</v>
      </c>
      <c r="ER581" s="238">
        <f t="shared" si="1513"/>
        <v>0</v>
      </c>
      <c r="ES581" s="238">
        <f t="shared" si="1514"/>
        <v>0</v>
      </c>
      <c r="ET581" s="238">
        <f t="shared" si="1515"/>
        <v>0</v>
      </c>
      <c r="EU581" s="238">
        <f t="shared" si="1516"/>
        <v>0</v>
      </c>
      <c r="EV581" s="238">
        <f t="shared" si="1517"/>
        <v>0</v>
      </c>
      <c r="EW581" s="238">
        <f t="shared" si="1518"/>
        <v>0</v>
      </c>
      <c r="EX581" s="238">
        <f t="shared" si="1519"/>
        <v>0</v>
      </c>
      <c r="EY581" s="238">
        <f t="shared" si="1520"/>
        <v>0</v>
      </c>
      <c r="EZ581" s="238">
        <f t="shared" si="1521"/>
        <v>0</v>
      </c>
      <c r="FA581" s="238">
        <f t="shared" si="1522"/>
        <v>0</v>
      </c>
      <c r="FB581" s="238">
        <f t="shared" si="1523"/>
        <v>0</v>
      </c>
      <c r="FC581" s="238">
        <f t="shared" si="1524"/>
        <v>0</v>
      </c>
      <c r="FD581" s="238">
        <f t="shared" si="1525"/>
        <v>0</v>
      </c>
      <c r="FE581" s="238">
        <f t="shared" si="1526"/>
        <v>0</v>
      </c>
      <c r="FF581" s="238">
        <f t="shared" si="1527"/>
        <v>0</v>
      </c>
      <c r="FG581" s="238">
        <f t="shared" si="1528"/>
        <v>0</v>
      </c>
      <c r="FH581" s="238">
        <f t="shared" si="1529"/>
        <v>0</v>
      </c>
      <c r="FI581" s="238">
        <f t="shared" si="1530"/>
        <v>0</v>
      </c>
      <c r="FJ581" s="238">
        <f t="shared" si="1531"/>
        <v>0</v>
      </c>
      <c r="FK581" s="238">
        <f t="shared" si="1532"/>
        <v>0</v>
      </c>
      <c r="FL581" s="238">
        <f t="shared" si="1533"/>
        <v>0</v>
      </c>
      <c r="FM581" s="238">
        <f t="shared" si="1534"/>
        <v>0</v>
      </c>
      <c r="FN581" s="238">
        <f t="shared" si="1535"/>
        <v>0</v>
      </c>
      <c r="FO581" s="238">
        <f t="shared" si="1536"/>
        <v>0</v>
      </c>
      <c r="FP581" s="238">
        <f t="shared" si="1537"/>
        <v>0</v>
      </c>
      <c r="FQ581" s="238">
        <f t="shared" si="1538"/>
        <v>0</v>
      </c>
      <c r="FR581" s="238">
        <f t="shared" si="1539"/>
        <v>0</v>
      </c>
      <c r="FS581" s="238">
        <f t="shared" si="1540"/>
        <v>0</v>
      </c>
      <c r="FT581" s="238">
        <f t="shared" si="1541"/>
        <v>0</v>
      </c>
      <c r="FU581" s="238">
        <f t="shared" si="1542"/>
        <v>0</v>
      </c>
      <c r="FV581" s="238">
        <f t="shared" si="1543"/>
        <v>0</v>
      </c>
      <c r="FW581" s="238">
        <f t="shared" si="1544"/>
        <v>0</v>
      </c>
      <c r="FX581" s="238">
        <f t="shared" si="1545"/>
        <v>0</v>
      </c>
      <c r="FY581" s="238">
        <f t="shared" si="1546"/>
        <v>0</v>
      </c>
      <c r="FZ581" s="238">
        <f t="shared" si="1547"/>
        <v>0</v>
      </c>
      <c r="GA581" s="238">
        <f t="shared" si="1548"/>
        <v>0</v>
      </c>
      <c r="GB581" s="238">
        <f t="shared" si="1549"/>
        <v>0</v>
      </c>
      <c r="GC581" s="238">
        <f t="shared" si="1550"/>
        <v>0</v>
      </c>
      <c r="GD581" s="238">
        <f t="shared" si="1551"/>
        <v>0</v>
      </c>
      <c r="GE581" s="238">
        <f t="shared" si="1552"/>
        <v>0</v>
      </c>
      <c r="GF581" s="238">
        <f t="shared" si="1553"/>
        <v>0</v>
      </c>
      <c r="GG581" s="238">
        <f t="shared" si="1554"/>
        <v>0</v>
      </c>
      <c r="GH581" s="238">
        <f t="shared" si="1555"/>
        <v>0</v>
      </c>
      <c r="GI581" s="238">
        <f t="shared" si="1556"/>
        <v>0</v>
      </c>
      <c r="GJ581" s="238">
        <f t="shared" si="1557"/>
        <v>0</v>
      </c>
      <c r="GK581" s="238">
        <f t="shared" si="1558"/>
        <v>0</v>
      </c>
      <c r="GL581" s="238">
        <f t="shared" si="1559"/>
        <v>0</v>
      </c>
      <c r="GM581" s="238">
        <f t="shared" si="1560"/>
        <v>0</v>
      </c>
      <c r="GN581" s="238">
        <f t="shared" si="1561"/>
        <v>0</v>
      </c>
      <c r="GO581" s="238">
        <f t="shared" si="1562"/>
        <v>0</v>
      </c>
      <c r="GP581" s="238">
        <f t="shared" si="1563"/>
        <v>0</v>
      </c>
      <c r="GQ581" s="238">
        <f t="shared" si="1564"/>
        <v>0</v>
      </c>
      <c r="GR581" s="238">
        <f t="shared" si="1565"/>
        <v>0</v>
      </c>
      <c r="GS581" s="238">
        <f t="shared" si="1566"/>
        <v>0</v>
      </c>
      <c r="GT581" s="238">
        <f t="shared" si="1567"/>
        <v>0</v>
      </c>
      <c r="GU581" s="238">
        <f t="shared" si="1568"/>
        <v>0</v>
      </c>
      <c r="GV581" s="238">
        <f t="shared" si="1569"/>
        <v>0</v>
      </c>
      <c r="GW581" s="238">
        <f t="shared" si="1570"/>
        <v>0</v>
      </c>
      <c r="GX581" s="238">
        <f t="shared" si="1571"/>
        <v>0</v>
      </c>
      <c r="GY581" s="238">
        <f t="shared" si="1572"/>
        <v>0</v>
      </c>
      <c r="GZ581" s="238">
        <f t="shared" si="1573"/>
        <v>0</v>
      </c>
      <c r="HA581" s="238">
        <f t="shared" si="1574"/>
        <v>0</v>
      </c>
      <c r="HB581" s="238">
        <f t="shared" si="1575"/>
        <v>0</v>
      </c>
      <c r="HC581" s="238">
        <f t="shared" si="1576"/>
        <v>0</v>
      </c>
      <c r="HD581" s="238">
        <f t="shared" si="1577"/>
        <v>0</v>
      </c>
      <c r="HE581" s="238">
        <f t="shared" si="1578"/>
        <v>0</v>
      </c>
      <c r="HF581" s="238">
        <f t="shared" si="1579"/>
        <v>0</v>
      </c>
      <c r="HG581" s="238">
        <f t="shared" si="1580"/>
        <v>0</v>
      </c>
      <c r="HH581" s="238">
        <f t="shared" si="1581"/>
        <v>0</v>
      </c>
      <c r="HI581" s="238">
        <f t="shared" si="1582"/>
        <v>0</v>
      </c>
      <c r="HJ581" s="238">
        <f t="shared" si="1583"/>
        <v>0</v>
      </c>
      <c r="HK581" s="238">
        <f t="shared" si="1584"/>
        <v>0</v>
      </c>
      <c r="HL581" s="238">
        <f t="shared" si="1585"/>
        <v>0</v>
      </c>
      <c r="HM581" s="238">
        <f t="shared" si="1586"/>
        <v>0</v>
      </c>
      <c r="HN581" s="238">
        <f t="shared" si="1587"/>
        <v>0</v>
      </c>
      <c r="HO581" s="238">
        <f t="shared" si="1588"/>
        <v>0</v>
      </c>
      <c r="HP581" s="238">
        <f t="shared" si="1589"/>
        <v>0</v>
      </c>
      <c r="HQ581" s="238">
        <f t="shared" si="1590"/>
        <v>0</v>
      </c>
      <c r="HR581" s="238">
        <f t="shared" si="1591"/>
        <v>0</v>
      </c>
      <c r="HS581" s="238">
        <f t="shared" si="1592"/>
        <v>0</v>
      </c>
      <c r="HT581" s="238">
        <f t="shared" si="1593"/>
        <v>0</v>
      </c>
      <c r="HU581" s="238">
        <f t="shared" si="1594"/>
        <v>0</v>
      </c>
      <c r="HV581" s="238">
        <f t="shared" si="1595"/>
        <v>0</v>
      </c>
      <c r="HW581" s="238">
        <f t="shared" si="1596"/>
        <v>0</v>
      </c>
      <c r="HX581" s="238">
        <f t="shared" si="1597"/>
        <v>0</v>
      </c>
      <c r="HY581" s="238">
        <f t="shared" si="1598"/>
        <v>0</v>
      </c>
      <c r="HZ581" s="238">
        <f t="shared" si="1599"/>
        <v>0</v>
      </c>
      <c r="IA581" s="238">
        <f t="shared" si="1600"/>
        <v>0</v>
      </c>
      <c r="IB581" s="238">
        <f t="shared" si="1601"/>
        <v>0</v>
      </c>
      <c r="IC581" s="238">
        <f t="shared" si="1602"/>
        <v>0</v>
      </c>
      <c r="ID581" s="238">
        <f t="shared" si="1603"/>
        <v>0</v>
      </c>
      <c r="IE581" s="238">
        <f t="shared" si="1604"/>
        <v>0</v>
      </c>
      <c r="IF581" s="238">
        <f t="shared" si="1605"/>
        <v>0</v>
      </c>
      <c r="IG581" s="238">
        <f t="shared" si="1606"/>
        <v>0</v>
      </c>
      <c r="IH581" s="238">
        <f t="shared" si="1607"/>
        <v>0</v>
      </c>
      <c r="II581" s="238">
        <f t="shared" si="1608"/>
        <v>0</v>
      </c>
      <c r="IJ581" s="238">
        <f t="shared" si="1609"/>
        <v>0</v>
      </c>
      <c r="IK581" s="238">
        <f t="shared" si="1610"/>
        <v>0</v>
      </c>
      <c r="IL581" s="238">
        <f t="shared" si="1611"/>
        <v>0</v>
      </c>
      <c r="IM581" s="238">
        <f t="shared" si="1612"/>
        <v>0</v>
      </c>
      <c r="IN581" s="238">
        <f t="shared" si="1613"/>
        <v>0</v>
      </c>
      <c r="IO581" s="238">
        <f t="shared" si="1614"/>
        <v>0</v>
      </c>
      <c r="IP581" s="238">
        <f t="shared" si="1615"/>
        <v>0</v>
      </c>
      <c r="IQ581" s="238">
        <f t="shared" si="1616"/>
        <v>0</v>
      </c>
      <c r="IR581" s="238">
        <f t="shared" si="1617"/>
        <v>0</v>
      </c>
      <c r="IS581" s="238">
        <f t="shared" si="1618"/>
        <v>0</v>
      </c>
      <c r="IT581" s="238">
        <f t="shared" si="1619"/>
        <v>0</v>
      </c>
      <c r="IU581" s="238">
        <f t="shared" si="1620"/>
        <v>0</v>
      </c>
      <c r="IV581" s="238">
        <f t="shared" si="1621"/>
        <v>0</v>
      </c>
      <c r="IW581" s="238">
        <f t="shared" si="1622"/>
        <v>0</v>
      </c>
      <c r="IX581" s="238">
        <f t="shared" si="1623"/>
        <v>0</v>
      </c>
      <c r="IY581" s="238">
        <f t="shared" si="1624"/>
        <v>0</v>
      </c>
      <c r="IZ581" s="238">
        <f t="shared" si="1625"/>
        <v>0</v>
      </c>
      <c r="JA581" s="238">
        <f t="shared" si="1626"/>
        <v>0</v>
      </c>
      <c r="JB581" s="238">
        <f t="shared" si="1627"/>
        <v>0</v>
      </c>
    </row>
    <row r="582" spans="2:262">
      <c r="B582" s="248">
        <v>221</v>
      </c>
      <c r="C582" s="247">
        <f t="shared" si="1628"/>
        <v>4.3164062499999939E-3</v>
      </c>
      <c r="D582" s="244">
        <f t="shared" ca="1" si="1371"/>
        <v>12.543815931360779</v>
      </c>
      <c r="E582" s="243">
        <f ca="1">HS361</f>
        <v>0.54381593136077944</v>
      </c>
      <c r="F582" s="242">
        <v>221</v>
      </c>
      <c r="G582" s="238">
        <f t="shared" si="1372"/>
        <v>0</v>
      </c>
      <c r="H582" s="238">
        <f t="shared" si="1373"/>
        <v>0</v>
      </c>
      <c r="I582" s="238">
        <f t="shared" si="1374"/>
        <v>0</v>
      </c>
      <c r="J582" s="238">
        <f t="shared" si="1375"/>
        <v>0</v>
      </c>
      <c r="K582" s="238">
        <f t="shared" si="1376"/>
        <v>0</v>
      </c>
      <c r="L582" s="238">
        <f t="shared" si="1377"/>
        <v>0</v>
      </c>
      <c r="M582" s="238">
        <f t="shared" si="1378"/>
        <v>0</v>
      </c>
      <c r="N582" s="238">
        <f t="shared" si="1379"/>
        <v>0</v>
      </c>
      <c r="O582" s="238">
        <f t="shared" si="1380"/>
        <v>0</v>
      </c>
      <c r="P582" s="238">
        <f t="shared" si="1381"/>
        <v>0</v>
      </c>
      <c r="Q582" s="238">
        <f t="shared" si="1382"/>
        <v>0</v>
      </c>
      <c r="R582" s="238">
        <f t="shared" si="1383"/>
        <v>0</v>
      </c>
      <c r="S582" s="238">
        <f t="shared" si="1384"/>
        <v>0</v>
      </c>
      <c r="T582" s="238">
        <f t="shared" si="1385"/>
        <v>0</v>
      </c>
      <c r="U582" s="239">
        <f t="shared" si="1386"/>
        <v>0</v>
      </c>
      <c r="V582" s="238">
        <f t="shared" si="1387"/>
        <v>0</v>
      </c>
      <c r="W582" s="238">
        <f t="shared" si="1388"/>
        <v>0</v>
      </c>
      <c r="X582" s="238">
        <f t="shared" si="1389"/>
        <v>0</v>
      </c>
      <c r="Y582" s="238">
        <f t="shared" si="1390"/>
        <v>0</v>
      </c>
      <c r="Z582" s="238">
        <f t="shared" si="1391"/>
        <v>0</v>
      </c>
      <c r="AA582" s="238">
        <f t="shared" si="1392"/>
        <v>0</v>
      </c>
      <c r="AB582" s="238">
        <f t="shared" si="1393"/>
        <v>0</v>
      </c>
      <c r="AC582" s="238">
        <f t="shared" si="1394"/>
        <v>0</v>
      </c>
      <c r="AD582" s="238">
        <f t="shared" si="1395"/>
        <v>0</v>
      </c>
      <c r="AE582" s="238">
        <f t="shared" si="1396"/>
        <v>0</v>
      </c>
      <c r="AF582" s="238">
        <f t="shared" si="1397"/>
        <v>0</v>
      </c>
      <c r="AG582" s="238">
        <f t="shared" si="1398"/>
        <v>0</v>
      </c>
      <c r="AH582" s="238">
        <f t="shared" si="1399"/>
        <v>0</v>
      </c>
      <c r="AI582" s="238">
        <f t="shared" si="1400"/>
        <v>0</v>
      </c>
      <c r="AJ582" s="238">
        <f t="shared" si="1401"/>
        <v>0</v>
      </c>
      <c r="AK582" s="238">
        <f t="shared" si="1402"/>
        <v>0</v>
      </c>
      <c r="AL582" s="238">
        <f t="shared" si="1403"/>
        <v>0</v>
      </c>
      <c r="AM582" s="238">
        <f t="shared" si="1404"/>
        <v>0</v>
      </c>
      <c r="AN582" s="238">
        <f t="shared" si="1405"/>
        <v>0</v>
      </c>
      <c r="AO582" s="238">
        <f t="shared" si="1406"/>
        <v>0</v>
      </c>
      <c r="AP582" s="238">
        <f t="shared" si="1407"/>
        <v>0</v>
      </c>
      <c r="AQ582" s="238">
        <f t="shared" si="1408"/>
        <v>0</v>
      </c>
      <c r="AR582" s="238">
        <f t="shared" si="1409"/>
        <v>0</v>
      </c>
      <c r="AS582" s="238">
        <f t="shared" si="1410"/>
        <v>0</v>
      </c>
      <c r="AT582" s="238">
        <f t="shared" si="1411"/>
        <v>0</v>
      </c>
      <c r="AU582" s="238">
        <f t="shared" si="1412"/>
        <v>0</v>
      </c>
      <c r="AV582" s="238">
        <f t="shared" si="1413"/>
        <v>0</v>
      </c>
      <c r="AW582" s="238">
        <f t="shared" si="1414"/>
        <v>0</v>
      </c>
      <c r="AX582" s="238">
        <f t="shared" si="1415"/>
        <v>0</v>
      </c>
      <c r="AY582" s="238">
        <f t="shared" si="1416"/>
        <v>0</v>
      </c>
      <c r="AZ582" s="238">
        <f t="shared" si="1417"/>
        <v>0</v>
      </c>
      <c r="BA582" s="238">
        <f t="shared" si="1418"/>
        <v>0</v>
      </c>
      <c r="BB582" s="238">
        <f t="shared" si="1419"/>
        <v>0</v>
      </c>
      <c r="BC582" s="238">
        <f t="shared" si="1420"/>
        <v>0</v>
      </c>
      <c r="BD582" s="238">
        <f t="shared" si="1421"/>
        <v>0</v>
      </c>
      <c r="BE582" s="238">
        <f t="shared" si="1422"/>
        <v>0</v>
      </c>
      <c r="BF582" s="238">
        <f t="shared" si="1423"/>
        <v>0</v>
      </c>
      <c r="BG582" s="238">
        <f t="shared" si="1424"/>
        <v>0</v>
      </c>
      <c r="BH582" s="238">
        <f t="shared" si="1425"/>
        <v>0</v>
      </c>
      <c r="BI582" s="238">
        <f t="shared" si="1426"/>
        <v>0</v>
      </c>
      <c r="BJ582" s="238">
        <f t="shared" si="1427"/>
        <v>0</v>
      </c>
      <c r="BK582" s="238">
        <f t="shared" si="1428"/>
        <v>0</v>
      </c>
      <c r="BL582" s="238">
        <f t="shared" si="1429"/>
        <v>0</v>
      </c>
      <c r="BM582" s="238">
        <f t="shared" si="1430"/>
        <v>0</v>
      </c>
      <c r="BN582" s="238">
        <f t="shared" si="1431"/>
        <v>0</v>
      </c>
      <c r="BO582" s="238">
        <f t="shared" si="1432"/>
        <v>0</v>
      </c>
      <c r="BP582" s="238">
        <f t="shared" si="1433"/>
        <v>0</v>
      </c>
      <c r="BQ582" s="238">
        <f t="shared" si="1434"/>
        <v>0</v>
      </c>
      <c r="BR582" s="238">
        <f t="shared" si="1435"/>
        <v>0</v>
      </c>
      <c r="BS582" s="238">
        <f t="shared" si="1436"/>
        <v>0</v>
      </c>
      <c r="BT582" s="238">
        <f t="shared" si="1437"/>
        <v>0</v>
      </c>
      <c r="BU582" s="238">
        <f t="shared" si="1438"/>
        <v>0</v>
      </c>
      <c r="BV582" s="238">
        <f t="shared" si="1439"/>
        <v>0</v>
      </c>
      <c r="BW582" s="238">
        <f t="shared" si="1440"/>
        <v>0</v>
      </c>
      <c r="BX582" s="238">
        <f t="shared" si="1441"/>
        <v>0</v>
      </c>
      <c r="BY582" s="238">
        <f t="shared" si="1442"/>
        <v>0</v>
      </c>
      <c r="BZ582" s="238">
        <f t="shared" si="1443"/>
        <v>0</v>
      </c>
      <c r="CA582" s="238">
        <f t="shared" si="1444"/>
        <v>0</v>
      </c>
      <c r="CB582" s="238">
        <f t="shared" si="1445"/>
        <v>0</v>
      </c>
      <c r="CC582" s="238">
        <f t="shared" si="1446"/>
        <v>0</v>
      </c>
      <c r="CD582" s="238">
        <f t="shared" si="1447"/>
        <v>0</v>
      </c>
      <c r="CE582" s="238">
        <f t="shared" si="1448"/>
        <v>0</v>
      </c>
      <c r="CF582" s="238">
        <f t="shared" si="1449"/>
        <v>0</v>
      </c>
      <c r="CG582" s="238">
        <f t="shared" si="1450"/>
        <v>0</v>
      </c>
      <c r="CH582" s="238">
        <f t="shared" si="1451"/>
        <v>0</v>
      </c>
      <c r="CI582" s="238">
        <f t="shared" si="1452"/>
        <v>0</v>
      </c>
      <c r="CJ582" s="238">
        <f t="shared" si="1453"/>
        <v>0</v>
      </c>
      <c r="CK582" s="238">
        <f t="shared" si="1454"/>
        <v>0</v>
      </c>
      <c r="CL582" s="238">
        <f t="shared" si="1455"/>
        <v>0</v>
      </c>
      <c r="CM582" s="238">
        <f t="shared" si="1456"/>
        <v>0</v>
      </c>
      <c r="CN582" s="238">
        <f t="shared" si="1457"/>
        <v>0</v>
      </c>
      <c r="CO582" s="238">
        <f t="shared" si="1458"/>
        <v>0</v>
      </c>
      <c r="CP582" s="238">
        <f t="shared" si="1459"/>
        <v>0</v>
      </c>
      <c r="CQ582" s="238">
        <f t="shared" si="1460"/>
        <v>0</v>
      </c>
      <c r="CR582" s="238">
        <f t="shared" si="1461"/>
        <v>0</v>
      </c>
      <c r="CS582" s="238">
        <f t="shared" si="1462"/>
        <v>0</v>
      </c>
      <c r="CT582" s="238">
        <f t="shared" si="1463"/>
        <v>0</v>
      </c>
      <c r="CU582" s="238">
        <f t="shared" si="1464"/>
        <v>0</v>
      </c>
      <c r="CV582" s="238">
        <f t="shared" si="1465"/>
        <v>0</v>
      </c>
      <c r="CW582" s="238">
        <f t="shared" si="1466"/>
        <v>0</v>
      </c>
      <c r="CX582" s="238">
        <f t="shared" si="1467"/>
        <v>0</v>
      </c>
      <c r="CY582" s="238">
        <f t="shared" si="1468"/>
        <v>0</v>
      </c>
      <c r="CZ582" s="238">
        <f t="shared" si="1469"/>
        <v>0</v>
      </c>
      <c r="DA582" s="238">
        <f t="shared" si="1470"/>
        <v>0</v>
      </c>
      <c r="DB582" s="238">
        <f t="shared" si="1471"/>
        <v>0</v>
      </c>
      <c r="DC582" s="238">
        <f t="shared" si="1472"/>
        <v>0</v>
      </c>
      <c r="DD582" s="238">
        <f t="shared" si="1473"/>
        <v>0</v>
      </c>
      <c r="DE582" s="238">
        <f t="shared" si="1474"/>
        <v>0</v>
      </c>
      <c r="DF582" s="238">
        <f t="shared" si="1475"/>
        <v>0</v>
      </c>
      <c r="DG582" s="238">
        <f t="shared" si="1476"/>
        <v>0</v>
      </c>
      <c r="DH582" s="238">
        <f t="shared" si="1477"/>
        <v>0</v>
      </c>
      <c r="DI582" s="238">
        <f t="shared" si="1478"/>
        <v>0</v>
      </c>
      <c r="DJ582" s="238">
        <f t="shared" si="1479"/>
        <v>0</v>
      </c>
      <c r="DK582" s="238">
        <f t="shared" si="1480"/>
        <v>0</v>
      </c>
      <c r="DL582" s="238">
        <f t="shared" si="1481"/>
        <v>0</v>
      </c>
      <c r="DM582" s="238">
        <f t="shared" si="1482"/>
        <v>0</v>
      </c>
      <c r="DN582" s="238">
        <f t="shared" si="1483"/>
        <v>0</v>
      </c>
      <c r="DO582" s="238">
        <f t="shared" si="1484"/>
        <v>0</v>
      </c>
      <c r="DP582" s="238">
        <f t="shared" si="1485"/>
        <v>0</v>
      </c>
      <c r="DQ582" s="238">
        <f t="shared" si="1486"/>
        <v>0</v>
      </c>
      <c r="DR582" s="238">
        <f t="shared" si="1487"/>
        <v>0</v>
      </c>
      <c r="DS582" s="238">
        <f t="shared" si="1488"/>
        <v>0</v>
      </c>
      <c r="DT582" s="238">
        <f t="shared" si="1489"/>
        <v>0</v>
      </c>
      <c r="DU582" s="238">
        <f t="shared" si="1490"/>
        <v>0</v>
      </c>
      <c r="DV582" s="238">
        <f t="shared" si="1491"/>
        <v>0</v>
      </c>
      <c r="DW582" s="238">
        <f t="shared" si="1492"/>
        <v>0</v>
      </c>
      <c r="DX582" s="238">
        <f t="shared" si="1493"/>
        <v>0</v>
      </c>
      <c r="DY582" s="238">
        <f t="shared" si="1494"/>
        <v>0</v>
      </c>
      <c r="DZ582" s="238">
        <f t="shared" si="1495"/>
        <v>0</v>
      </c>
      <c r="EA582" s="238">
        <f t="shared" si="1496"/>
        <v>0</v>
      </c>
      <c r="EB582" s="238">
        <f t="shared" si="1497"/>
        <v>0</v>
      </c>
      <c r="EC582" s="238">
        <f t="shared" si="1498"/>
        <v>0</v>
      </c>
      <c r="ED582" s="238">
        <f t="shared" si="1499"/>
        <v>0</v>
      </c>
      <c r="EE582" s="238">
        <f t="shared" si="1500"/>
        <v>0</v>
      </c>
      <c r="EF582" s="238">
        <f t="shared" si="1501"/>
        <v>0</v>
      </c>
      <c r="EG582" s="238">
        <f t="shared" si="1502"/>
        <v>0</v>
      </c>
      <c r="EH582" s="238">
        <f t="shared" si="1503"/>
        <v>0</v>
      </c>
      <c r="EI582" s="238">
        <f t="shared" si="1504"/>
        <v>0</v>
      </c>
      <c r="EJ582" s="238">
        <f t="shared" si="1505"/>
        <v>0</v>
      </c>
      <c r="EK582" s="238">
        <f t="shared" si="1506"/>
        <v>0</v>
      </c>
      <c r="EL582" s="238">
        <f t="shared" si="1507"/>
        <v>0</v>
      </c>
      <c r="EM582" s="238">
        <f t="shared" si="1508"/>
        <v>0</v>
      </c>
      <c r="EN582" s="238">
        <f t="shared" si="1509"/>
        <v>0</v>
      </c>
      <c r="EO582" s="238">
        <f t="shared" si="1510"/>
        <v>0</v>
      </c>
      <c r="EP582" s="238">
        <f t="shared" si="1511"/>
        <v>0</v>
      </c>
      <c r="EQ582" s="238">
        <f t="shared" si="1512"/>
        <v>0</v>
      </c>
      <c r="ER582" s="238">
        <f t="shared" si="1513"/>
        <v>0</v>
      </c>
      <c r="ES582" s="238">
        <f t="shared" si="1514"/>
        <v>0</v>
      </c>
      <c r="ET582" s="238">
        <f t="shared" si="1515"/>
        <v>0</v>
      </c>
      <c r="EU582" s="238">
        <f t="shared" si="1516"/>
        <v>0</v>
      </c>
      <c r="EV582" s="238">
        <f t="shared" si="1517"/>
        <v>0</v>
      </c>
      <c r="EW582" s="238">
        <f t="shared" si="1518"/>
        <v>0</v>
      </c>
      <c r="EX582" s="238">
        <f t="shared" si="1519"/>
        <v>0</v>
      </c>
      <c r="EY582" s="238">
        <f t="shared" si="1520"/>
        <v>0</v>
      </c>
      <c r="EZ582" s="238">
        <f t="shared" si="1521"/>
        <v>0</v>
      </c>
      <c r="FA582" s="238">
        <f t="shared" si="1522"/>
        <v>0</v>
      </c>
      <c r="FB582" s="238">
        <f t="shared" si="1523"/>
        <v>0</v>
      </c>
      <c r="FC582" s="238">
        <f t="shared" si="1524"/>
        <v>0</v>
      </c>
      <c r="FD582" s="238">
        <f t="shared" si="1525"/>
        <v>0</v>
      </c>
      <c r="FE582" s="238">
        <f t="shared" si="1526"/>
        <v>0</v>
      </c>
      <c r="FF582" s="238">
        <f t="shared" si="1527"/>
        <v>0</v>
      </c>
      <c r="FG582" s="238">
        <f t="shared" si="1528"/>
        <v>0</v>
      </c>
      <c r="FH582" s="238">
        <f t="shared" si="1529"/>
        <v>0</v>
      </c>
      <c r="FI582" s="238">
        <f t="shared" si="1530"/>
        <v>0</v>
      </c>
      <c r="FJ582" s="238">
        <f t="shared" si="1531"/>
        <v>0</v>
      </c>
      <c r="FK582" s="238">
        <f t="shared" si="1532"/>
        <v>0</v>
      </c>
      <c r="FL582" s="238">
        <f t="shared" si="1533"/>
        <v>0</v>
      </c>
      <c r="FM582" s="238">
        <f t="shared" si="1534"/>
        <v>0</v>
      </c>
      <c r="FN582" s="238">
        <f t="shared" si="1535"/>
        <v>0</v>
      </c>
      <c r="FO582" s="238">
        <f t="shared" si="1536"/>
        <v>0</v>
      </c>
      <c r="FP582" s="238">
        <f t="shared" si="1537"/>
        <v>0</v>
      </c>
      <c r="FQ582" s="238">
        <f t="shared" si="1538"/>
        <v>0</v>
      </c>
      <c r="FR582" s="238">
        <f t="shared" si="1539"/>
        <v>0</v>
      </c>
      <c r="FS582" s="238">
        <f t="shared" si="1540"/>
        <v>0</v>
      </c>
      <c r="FT582" s="238">
        <f t="shared" si="1541"/>
        <v>0</v>
      </c>
      <c r="FU582" s="238">
        <f t="shared" si="1542"/>
        <v>0</v>
      </c>
      <c r="FV582" s="238">
        <f t="shared" si="1543"/>
        <v>0</v>
      </c>
      <c r="FW582" s="238">
        <f t="shared" si="1544"/>
        <v>0</v>
      </c>
      <c r="FX582" s="238">
        <f t="shared" si="1545"/>
        <v>0</v>
      </c>
      <c r="FY582" s="238">
        <f t="shared" si="1546"/>
        <v>0</v>
      </c>
      <c r="FZ582" s="238">
        <f t="shared" si="1547"/>
        <v>0</v>
      </c>
      <c r="GA582" s="238">
        <f t="shared" si="1548"/>
        <v>0</v>
      </c>
      <c r="GB582" s="238">
        <f t="shared" si="1549"/>
        <v>0</v>
      </c>
      <c r="GC582" s="238">
        <f t="shared" si="1550"/>
        <v>0</v>
      </c>
      <c r="GD582" s="238">
        <f t="shared" si="1551"/>
        <v>0</v>
      </c>
      <c r="GE582" s="238">
        <f t="shared" si="1552"/>
        <v>0</v>
      </c>
      <c r="GF582" s="238">
        <f t="shared" si="1553"/>
        <v>0</v>
      </c>
      <c r="GG582" s="238">
        <f t="shared" si="1554"/>
        <v>0</v>
      </c>
      <c r="GH582" s="238">
        <f t="shared" si="1555"/>
        <v>0</v>
      </c>
      <c r="GI582" s="238">
        <f t="shared" si="1556"/>
        <v>0</v>
      </c>
      <c r="GJ582" s="238">
        <f t="shared" si="1557"/>
        <v>0</v>
      </c>
      <c r="GK582" s="238">
        <f t="shared" si="1558"/>
        <v>0</v>
      </c>
      <c r="GL582" s="238">
        <f t="shared" si="1559"/>
        <v>0</v>
      </c>
      <c r="GM582" s="238">
        <f t="shared" si="1560"/>
        <v>0</v>
      </c>
      <c r="GN582" s="238">
        <f t="shared" si="1561"/>
        <v>0</v>
      </c>
      <c r="GO582" s="238">
        <f t="shared" si="1562"/>
        <v>0</v>
      </c>
      <c r="GP582" s="238">
        <f t="shared" si="1563"/>
        <v>0</v>
      </c>
      <c r="GQ582" s="238">
        <f t="shared" si="1564"/>
        <v>0</v>
      </c>
      <c r="GR582" s="238">
        <f t="shared" si="1565"/>
        <v>0</v>
      </c>
      <c r="GS582" s="238">
        <f t="shared" si="1566"/>
        <v>0</v>
      </c>
      <c r="GT582" s="238">
        <f t="shared" si="1567"/>
        <v>0</v>
      </c>
      <c r="GU582" s="238">
        <f t="shared" si="1568"/>
        <v>0</v>
      </c>
      <c r="GV582" s="238">
        <f t="shared" si="1569"/>
        <v>0</v>
      </c>
      <c r="GW582" s="238">
        <f t="shared" si="1570"/>
        <v>0</v>
      </c>
      <c r="GX582" s="238">
        <f t="shared" si="1571"/>
        <v>0</v>
      </c>
      <c r="GY582" s="238">
        <f t="shared" si="1572"/>
        <v>0</v>
      </c>
      <c r="GZ582" s="238">
        <f t="shared" si="1573"/>
        <v>0</v>
      </c>
      <c r="HA582" s="238">
        <f t="shared" si="1574"/>
        <v>0</v>
      </c>
      <c r="HB582" s="238">
        <f t="shared" si="1575"/>
        <v>0</v>
      </c>
      <c r="HC582" s="238">
        <f t="shared" si="1576"/>
        <v>0</v>
      </c>
      <c r="HD582" s="238">
        <f t="shared" si="1577"/>
        <v>0</v>
      </c>
      <c r="HE582" s="238">
        <f t="shared" si="1578"/>
        <v>0</v>
      </c>
      <c r="HF582" s="238">
        <f t="shared" si="1579"/>
        <v>0</v>
      </c>
      <c r="HG582" s="238">
        <f t="shared" si="1580"/>
        <v>0</v>
      </c>
      <c r="HH582" s="238">
        <f t="shared" si="1581"/>
        <v>0</v>
      </c>
      <c r="HI582" s="238">
        <f t="shared" si="1582"/>
        <v>0</v>
      </c>
      <c r="HJ582" s="238">
        <f t="shared" si="1583"/>
        <v>0</v>
      </c>
      <c r="HK582" s="238">
        <f t="shared" si="1584"/>
        <v>0</v>
      </c>
      <c r="HL582" s="238">
        <f t="shared" si="1585"/>
        <v>0</v>
      </c>
      <c r="HM582" s="238">
        <f t="shared" si="1586"/>
        <v>0</v>
      </c>
      <c r="HN582" s="238">
        <f t="shared" si="1587"/>
        <v>0</v>
      </c>
      <c r="HO582" s="238">
        <f t="shared" si="1588"/>
        <v>0</v>
      </c>
      <c r="HP582" s="238">
        <f t="shared" si="1589"/>
        <v>0</v>
      </c>
      <c r="HQ582" s="238">
        <f t="shared" si="1590"/>
        <v>0</v>
      </c>
      <c r="HR582" s="238">
        <f t="shared" si="1591"/>
        <v>0</v>
      </c>
      <c r="HS582" s="238">
        <f t="shared" si="1592"/>
        <v>0</v>
      </c>
      <c r="HT582" s="238">
        <f t="shared" si="1593"/>
        <v>0</v>
      </c>
      <c r="HU582" s="238">
        <f t="shared" si="1594"/>
        <v>0</v>
      </c>
      <c r="HV582" s="238">
        <f t="shared" si="1595"/>
        <v>0</v>
      </c>
      <c r="HW582" s="238">
        <f t="shared" si="1596"/>
        <v>0</v>
      </c>
      <c r="HX582" s="238">
        <f t="shared" si="1597"/>
        <v>0</v>
      </c>
      <c r="HY582" s="238">
        <f t="shared" si="1598"/>
        <v>0</v>
      </c>
      <c r="HZ582" s="238">
        <f t="shared" si="1599"/>
        <v>0</v>
      </c>
      <c r="IA582" s="238">
        <f t="shared" si="1600"/>
        <v>0</v>
      </c>
      <c r="IB582" s="238">
        <f t="shared" si="1601"/>
        <v>0</v>
      </c>
      <c r="IC582" s="238">
        <f t="shared" si="1602"/>
        <v>0</v>
      </c>
      <c r="ID582" s="238">
        <f t="shared" si="1603"/>
        <v>0</v>
      </c>
      <c r="IE582" s="238">
        <f t="shared" si="1604"/>
        <v>0</v>
      </c>
      <c r="IF582" s="238">
        <f t="shared" si="1605"/>
        <v>0</v>
      </c>
      <c r="IG582" s="238">
        <f t="shared" si="1606"/>
        <v>0</v>
      </c>
      <c r="IH582" s="238">
        <f t="shared" si="1607"/>
        <v>0</v>
      </c>
      <c r="II582" s="238">
        <f t="shared" si="1608"/>
        <v>0</v>
      </c>
      <c r="IJ582" s="238">
        <f t="shared" si="1609"/>
        <v>0</v>
      </c>
      <c r="IK582" s="238">
        <f t="shared" si="1610"/>
        <v>0</v>
      </c>
      <c r="IL582" s="238">
        <f t="shared" si="1611"/>
        <v>0</v>
      </c>
      <c r="IM582" s="238">
        <f t="shared" si="1612"/>
        <v>0</v>
      </c>
      <c r="IN582" s="238">
        <f t="shared" si="1613"/>
        <v>0</v>
      </c>
      <c r="IO582" s="238">
        <f t="shared" si="1614"/>
        <v>0</v>
      </c>
      <c r="IP582" s="238">
        <f t="shared" si="1615"/>
        <v>0</v>
      </c>
      <c r="IQ582" s="238">
        <f t="shared" si="1616"/>
        <v>0</v>
      </c>
      <c r="IR582" s="238">
        <f t="shared" si="1617"/>
        <v>0</v>
      </c>
      <c r="IS582" s="238">
        <f t="shared" si="1618"/>
        <v>0</v>
      </c>
      <c r="IT582" s="238">
        <f t="shared" si="1619"/>
        <v>0</v>
      </c>
      <c r="IU582" s="238">
        <f t="shared" si="1620"/>
        <v>0</v>
      </c>
      <c r="IV582" s="238">
        <f t="shared" si="1621"/>
        <v>0</v>
      </c>
      <c r="IW582" s="238">
        <f t="shared" si="1622"/>
        <v>0</v>
      </c>
      <c r="IX582" s="238">
        <f t="shared" si="1623"/>
        <v>0</v>
      </c>
      <c r="IY582" s="238">
        <f t="shared" si="1624"/>
        <v>0</v>
      </c>
      <c r="IZ582" s="238">
        <f t="shared" si="1625"/>
        <v>0</v>
      </c>
      <c r="JA582" s="238">
        <f t="shared" si="1626"/>
        <v>0</v>
      </c>
      <c r="JB582" s="238">
        <f t="shared" si="1627"/>
        <v>0</v>
      </c>
    </row>
    <row r="583" spans="2:262">
      <c r="B583" s="248">
        <v>222</v>
      </c>
      <c r="C583" s="247">
        <f t="shared" si="1628"/>
        <v>4.3359374999999934E-3</v>
      </c>
      <c r="D583" s="244">
        <f t="shared" ca="1" si="1371"/>
        <v>12.539288768695137</v>
      </c>
      <c r="E583" s="243">
        <f ca="1">HT361</f>
        <v>0.53928876869513609</v>
      </c>
      <c r="F583" s="242">
        <v>222</v>
      </c>
      <c r="G583" s="238">
        <f t="shared" si="1372"/>
        <v>0</v>
      </c>
      <c r="H583" s="238">
        <f t="shared" si="1373"/>
        <v>0</v>
      </c>
      <c r="I583" s="238">
        <f t="shared" si="1374"/>
        <v>0</v>
      </c>
      <c r="J583" s="238">
        <f t="shared" si="1375"/>
        <v>0</v>
      </c>
      <c r="K583" s="238">
        <f t="shared" si="1376"/>
        <v>0</v>
      </c>
      <c r="L583" s="238">
        <f t="shared" si="1377"/>
        <v>0</v>
      </c>
      <c r="M583" s="238">
        <f t="shared" si="1378"/>
        <v>0</v>
      </c>
      <c r="N583" s="238">
        <f t="shared" si="1379"/>
        <v>0</v>
      </c>
      <c r="O583" s="238">
        <f t="shared" si="1380"/>
        <v>0</v>
      </c>
      <c r="P583" s="238">
        <f t="shared" si="1381"/>
        <v>0</v>
      </c>
      <c r="Q583" s="238">
        <f t="shared" si="1382"/>
        <v>0</v>
      </c>
      <c r="R583" s="238">
        <f t="shared" si="1383"/>
        <v>0</v>
      </c>
      <c r="S583" s="238">
        <f t="shared" si="1384"/>
        <v>0</v>
      </c>
      <c r="T583" s="238">
        <f t="shared" si="1385"/>
        <v>0</v>
      </c>
      <c r="U583" s="239">
        <f t="shared" si="1386"/>
        <v>0</v>
      </c>
      <c r="V583" s="238">
        <f t="shared" si="1387"/>
        <v>0</v>
      </c>
      <c r="W583" s="238">
        <f t="shared" si="1388"/>
        <v>0</v>
      </c>
      <c r="X583" s="238">
        <f t="shared" si="1389"/>
        <v>0</v>
      </c>
      <c r="Y583" s="238">
        <f t="shared" si="1390"/>
        <v>0</v>
      </c>
      <c r="Z583" s="238">
        <f t="shared" si="1391"/>
        <v>0</v>
      </c>
      <c r="AA583" s="238">
        <f t="shared" si="1392"/>
        <v>0</v>
      </c>
      <c r="AB583" s="238">
        <f t="shared" si="1393"/>
        <v>0</v>
      </c>
      <c r="AC583" s="238">
        <f t="shared" si="1394"/>
        <v>0</v>
      </c>
      <c r="AD583" s="238">
        <f t="shared" si="1395"/>
        <v>0</v>
      </c>
      <c r="AE583" s="238">
        <f t="shared" si="1396"/>
        <v>0</v>
      </c>
      <c r="AF583" s="238">
        <f t="shared" si="1397"/>
        <v>0</v>
      </c>
      <c r="AG583" s="238">
        <f t="shared" si="1398"/>
        <v>0</v>
      </c>
      <c r="AH583" s="238">
        <f t="shared" si="1399"/>
        <v>0</v>
      </c>
      <c r="AI583" s="238">
        <f t="shared" si="1400"/>
        <v>0</v>
      </c>
      <c r="AJ583" s="238">
        <f t="shared" si="1401"/>
        <v>0</v>
      </c>
      <c r="AK583" s="238">
        <f t="shared" si="1402"/>
        <v>0</v>
      </c>
      <c r="AL583" s="238">
        <f t="shared" si="1403"/>
        <v>0</v>
      </c>
      <c r="AM583" s="238">
        <f t="shared" si="1404"/>
        <v>0</v>
      </c>
      <c r="AN583" s="238">
        <f t="shared" si="1405"/>
        <v>0</v>
      </c>
      <c r="AO583" s="238">
        <f t="shared" si="1406"/>
        <v>0</v>
      </c>
      <c r="AP583" s="238">
        <f t="shared" si="1407"/>
        <v>0</v>
      </c>
      <c r="AQ583" s="238">
        <f t="shared" si="1408"/>
        <v>0</v>
      </c>
      <c r="AR583" s="238">
        <f t="shared" si="1409"/>
        <v>0</v>
      </c>
      <c r="AS583" s="238">
        <f t="shared" si="1410"/>
        <v>0</v>
      </c>
      <c r="AT583" s="238">
        <f t="shared" si="1411"/>
        <v>0</v>
      </c>
      <c r="AU583" s="238">
        <f t="shared" si="1412"/>
        <v>0</v>
      </c>
      <c r="AV583" s="238">
        <f t="shared" si="1413"/>
        <v>0</v>
      </c>
      <c r="AW583" s="238">
        <f t="shared" si="1414"/>
        <v>0</v>
      </c>
      <c r="AX583" s="238">
        <f t="shared" si="1415"/>
        <v>0</v>
      </c>
      <c r="AY583" s="238">
        <f t="shared" si="1416"/>
        <v>0</v>
      </c>
      <c r="AZ583" s="238">
        <f t="shared" si="1417"/>
        <v>0</v>
      </c>
      <c r="BA583" s="238">
        <f t="shared" si="1418"/>
        <v>0</v>
      </c>
      <c r="BB583" s="238">
        <f t="shared" si="1419"/>
        <v>0</v>
      </c>
      <c r="BC583" s="238">
        <f t="shared" si="1420"/>
        <v>0</v>
      </c>
      <c r="BD583" s="238">
        <f t="shared" si="1421"/>
        <v>0</v>
      </c>
      <c r="BE583" s="238">
        <f t="shared" si="1422"/>
        <v>0</v>
      </c>
      <c r="BF583" s="238">
        <f t="shared" si="1423"/>
        <v>0</v>
      </c>
      <c r="BG583" s="238">
        <f t="shared" si="1424"/>
        <v>0</v>
      </c>
      <c r="BH583" s="238">
        <f t="shared" si="1425"/>
        <v>0</v>
      </c>
      <c r="BI583" s="238">
        <f t="shared" si="1426"/>
        <v>0</v>
      </c>
      <c r="BJ583" s="238">
        <f t="shared" si="1427"/>
        <v>0</v>
      </c>
      <c r="BK583" s="238">
        <f t="shared" si="1428"/>
        <v>0</v>
      </c>
      <c r="BL583" s="238">
        <f t="shared" si="1429"/>
        <v>0</v>
      </c>
      <c r="BM583" s="238">
        <f t="shared" si="1430"/>
        <v>0</v>
      </c>
      <c r="BN583" s="238">
        <f t="shared" si="1431"/>
        <v>0</v>
      </c>
      <c r="BO583" s="238">
        <f t="shared" si="1432"/>
        <v>0</v>
      </c>
      <c r="BP583" s="238">
        <f t="shared" si="1433"/>
        <v>0</v>
      </c>
      <c r="BQ583" s="238">
        <f t="shared" si="1434"/>
        <v>0</v>
      </c>
      <c r="BR583" s="238">
        <f t="shared" si="1435"/>
        <v>0</v>
      </c>
      <c r="BS583" s="238">
        <f t="shared" si="1436"/>
        <v>0</v>
      </c>
      <c r="BT583" s="238">
        <f t="shared" si="1437"/>
        <v>0</v>
      </c>
      <c r="BU583" s="238">
        <f t="shared" si="1438"/>
        <v>0</v>
      </c>
      <c r="BV583" s="238">
        <f t="shared" si="1439"/>
        <v>0</v>
      </c>
      <c r="BW583" s="238">
        <f t="shared" si="1440"/>
        <v>0</v>
      </c>
      <c r="BX583" s="238">
        <f t="shared" si="1441"/>
        <v>0</v>
      </c>
      <c r="BY583" s="238">
        <f t="shared" si="1442"/>
        <v>0</v>
      </c>
      <c r="BZ583" s="238">
        <f t="shared" si="1443"/>
        <v>0</v>
      </c>
      <c r="CA583" s="238">
        <f t="shared" si="1444"/>
        <v>0</v>
      </c>
      <c r="CB583" s="238">
        <f t="shared" si="1445"/>
        <v>0</v>
      </c>
      <c r="CC583" s="238">
        <f t="shared" si="1446"/>
        <v>0</v>
      </c>
      <c r="CD583" s="238">
        <f t="shared" si="1447"/>
        <v>0</v>
      </c>
      <c r="CE583" s="238">
        <f t="shared" si="1448"/>
        <v>0</v>
      </c>
      <c r="CF583" s="238">
        <f t="shared" si="1449"/>
        <v>0</v>
      </c>
      <c r="CG583" s="238">
        <f t="shared" si="1450"/>
        <v>0</v>
      </c>
      <c r="CH583" s="238">
        <f t="shared" si="1451"/>
        <v>0</v>
      </c>
      <c r="CI583" s="238">
        <f t="shared" si="1452"/>
        <v>0</v>
      </c>
      <c r="CJ583" s="238">
        <f t="shared" si="1453"/>
        <v>0</v>
      </c>
      <c r="CK583" s="238">
        <f t="shared" si="1454"/>
        <v>0</v>
      </c>
      <c r="CL583" s="238">
        <f t="shared" si="1455"/>
        <v>0</v>
      </c>
      <c r="CM583" s="238">
        <f t="shared" si="1456"/>
        <v>0</v>
      </c>
      <c r="CN583" s="238">
        <f t="shared" si="1457"/>
        <v>0</v>
      </c>
      <c r="CO583" s="238">
        <f t="shared" si="1458"/>
        <v>0</v>
      </c>
      <c r="CP583" s="238">
        <f t="shared" si="1459"/>
        <v>0</v>
      </c>
      <c r="CQ583" s="238">
        <f t="shared" si="1460"/>
        <v>0</v>
      </c>
      <c r="CR583" s="238">
        <f t="shared" si="1461"/>
        <v>0</v>
      </c>
      <c r="CS583" s="238">
        <f t="shared" si="1462"/>
        <v>0</v>
      </c>
      <c r="CT583" s="238">
        <f t="shared" si="1463"/>
        <v>0</v>
      </c>
      <c r="CU583" s="238">
        <f t="shared" si="1464"/>
        <v>0</v>
      </c>
      <c r="CV583" s="238">
        <f t="shared" si="1465"/>
        <v>0</v>
      </c>
      <c r="CW583" s="238">
        <f t="shared" si="1466"/>
        <v>0</v>
      </c>
      <c r="CX583" s="238">
        <f t="shared" si="1467"/>
        <v>0</v>
      </c>
      <c r="CY583" s="238">
        <f t="shared" si="1468"/>
        <v>0</v>
      </c>
      <c r="CZ583" s="238">
        <f t="shared" si="1469"/>
        <v>0</v>
      </c>
      <c r="DA583" s="238">
        <f t="shared" si="1470"/>
        <v>0</v>
      </c>
      <c r="DB583" s="238">
        <f t="shared" si="1471"/>
        <v>0</v>
      </c>
      <c r="DC583" s="238">
        <f t="shared" si="1472"/>
        <v>0</v>
      </c>
      <c r="DD583" s="238">
        <f t="shared" si="1473"/>
        <v>0</v>
      </c>
      <c r="DE583" s="238">
        <f t="shared" si="1474"/>
        <v>0</v>
      </c>
      <c r="DF583" s="238">
        <f t="shared" si="1475"/>
        <v>0</v>
      </c>
      <c r="DG583" s="238">
        <f t="shared" si="1476"/>
        <v>0</v>
      </c>
      <c r="DH583" s="238">
        <f t="shared" si="1477"/>
        <v>0</v>
      </c>
      <c r="DI583" s="238">
        <f t="shared" si="1478"/>
        <v>0</v>
      </c>
      <c r="DJ583" s="238">
        <f t="shared" si="1479"/>
        <v>0</v>
      </c>
      <c r="DK583" s="238">
        <f t="shared" si="1480"/>
        <v>0</v>
      </c>
      <c r="DL583" s="238">
        <f t="shared" si="1481"/>
        <v>0</v>
      </c>
      <c r="DM583" s="238">
        <f t="shared" si="1482"/>
        <v>0</v>
      </c>
      <c r="DN583" s="238">
        <f t="shared" si="1483"/>
        <v>0</v>
      </c>
      <c r="DO583" s="238">
        <f t="shared" si="1484"/>
        <v>0</v>
      </c>
      <c r="DP583" s="238">
        <f t="shared" si="1485"/>
        <v>0</v>
      </c>
      <c r="DQ583" s="238">
        <f t="shared" si="1486"/>
        <v>0</v>
      </c>
      <c r="DR583" s="238">
        <f t="shared" si="1487"/>
        <v>0</v>
      </c>
      <c r="DS583" s="238">
        <f t="shared" si="1488"/>
        <v>0</v>
      </c>
      <c r="DT583" s="238">
        <f t="shared" si="1489"/>
        <v>0</v>
      </c>
      <c r="DU583" s="238">
        <f t="shared" si="1490"/>
        <v>0</v>
      </c>
      <c r="DV583" s="238">
        <f t="shared" si="1491"/>
        <v>0</v>
      </c>
      <c r="DW583" s="238">
        <f t="shared" si="1492"/>
        <v>0</v>
      </c>
      <c r="DX583" s="238">
        <f t="shared" si="1493"/>
        <v>0</v>
      </c>
      <c r="DY583" s="238">
        <f t="shared" si="1494"/>
        <v>0</v>
      </c>
      <c r="DZ583" s="238">
        <f t="shared" si="1495"/>
        <v>0</v>
      </c>
      <c r="EA583" s="238">
        <f t="shared" si="1496"/>
        <v>0</v>
      </c>
      <c r="EB583" s="238">
        <f t="shared" si="1497"/>
        <v>0</v>
      </c>
      <c r="EC583" s="238">
        <f t="shared" si="1498"/>
        <v>0</v>
      </c>
      <c r="ED583" s="238">
        <f t="shared" si="1499"/>
        <v>0</v>
      </c>
      <c r="EE583" s="238">
        <f t="shared" si="1500"/>
        <v>0</v>
      </c>
      <c r="EF583" s="238">
        <f t="shared" si="1501"/>
        <v>0</v>
      </c>
      <c r="EG583" s="238">
        <f t="shared" si="1502"/>
        <v>0</v>
      </c>
      <c r="EH583" s="238">
        <f t="shared" si="1503"/>
        <v>0</v>
      </c>
      <c r="EI583" s="238">
        <f t="shared" si="1504"/>
        <v>0</v>
      </c>
      <c r="EJ583" s="238">
        <f t="shared" si="1505"/>
        <v>0</v>
      </c>
      <c r="EK583" s="238">
        <f t="shared" si="1506"/>
        <v>0</v>
      </c>
      <c r="EL583" s="238">
        <f t="shared" si="1507"/>
        <v>0</v>
      </c>
      <c r="EM583" s="238">
        <f t="shared" si="1508"/>
        <v>0</v>
      </c>
      <c r="EN583" s="238">
        <f t="shared" si="1509"/>
        <v>0</v>
      </c>
      <c r="EO583" s="238">
        <f t="shared" si="1510"/>
        <v>0</v>
      </c>
      <c r="EP583" s="238">
        <f t="shared" si="1511"/>
        <v>0</v>
      </c>
      <c r="EQ583" s="238">
        <f t="shared" si="1512"/>
        <v>0</v>
      </c>
      <c r="ER583" s="238">
        <f t="shared" si="1513"/>
        <v>0</v>
      </c>
      <c r="ES583" s="238">
        <f t="shared" si="1514"/>
        <v>0</v>
      </c>
      <c r="ET583" s="238">
        <f t="shared" si="1515"/>
        <v>0</v>
      </c>
      <c r="EU583" s="238">
        <f t="shared" si="1516"/>
        <v>0</v>
      </c>
      <c r="EV583" s="238">
        <f t="shared" si="1517"/>
        <v>0</v>
      </c>
      <c r="EW583" s="238">
        <f t="shared" si="1518"/>
        <v>0</v>
      </c>
      <c r="EX583" s="238">
        <f t="shared" si="1519"/>
        <v>0</v>
      </c>
      <c r="EY583" s="238">
        <f t="shared" si="1520"/>
        <v>0</v>
      </c>
      <c r="EZ583" s="238">
        <f t="shared" si="1521"/>
        <v>0</v>
      </c>
      <c r="FA583" s="238">
        <f t="shared" si="1522"/>
        <v>0</v>
      </c>
      <c r="FB583" s="238">
        <f t="shared" si="1523"/>
        <v>0</v>
      </c>
      <c r="FC583" s="238">
        <f t="shared" si="1524"/>
        <v>0</v>
      </c>
      <c r="FD583" s="238">
        <f t="shared" si="1525"/>
        <v>0</v>
      </c>
      <c r="FE583" s="238">
        <f t="shared" si="1526"/>
        <v>0</v>
      </c>
      <c r="FF583" s="238">
        <f t="shared" si="1527"/>
        <v>0</v>
      </c>
      <c r="FG583" s="238">
        <f t="shared" si="1528"/>
        <v>0</v>
      </c>
      <c r="FH583" s="238">
        <f t="shared" si="1529"/>
        <v>0</v>
      </c>
      <c r="FI583" s="238">
        <f t="shared" si="1530"/>
        <v>0</v>
      </c>
      <c r="FJ583" s="238">
        <f t="shared" si="1531"/>
        <v>0</v>
      </c>
      <c r="FK583" s="238">
        <f t="shared" si="1532"/>
        <v>0</v>
      </c>
      <c r="FL583" s="238">
        <f t="shared" si="1533"/>
        <v>0</v>
      </c>
      <c r="FM583" s="238">
        <f t="shared" si="1534"/>
        <v>0</v>
      </c>
      <c r="FN583" s="238">
        <f t="shared" si="1535"/>
        <v>0</v>
      </c>
      <c r="FO583" s="238">
        <f t="shared" si="1536"/>
        <v>0</v>
      </c>
      <c r="FP583" s="238">
        <f t="shared" si="1537"/>
        <v>0</v>
      </c>
      <c r="FQ583" s="238">
        <f t="shared" si="1538"/>
        <v>0</v>
      </c>
      <c r="FR583" s="238">
        <f t="shared" si="1539"/>
        <v>0</v>
      </c>
      <c r="FS583" s="238">
        <f t="shared" si="1540"/>
        <v>0</v>
      </c>
      <c r="FT583" s="238">
        <f t="shared" si="1541"/>
        <v>0</v>
      </c>
      <c r="FU583" s="238">
        <f t="shared" si="1542"/>
        <v>0</v>
      </c>
      <c r="FV583" s="238">
        <f t="shared" si="1543"/>
        <v>0</v>
      </c>
      <c r="FW583" s="238">
        <f t="shared" si="1544"/>
        <v>0</v>
      </c>
      <c r="FX583" s="238">
        <f t="shared" si="1545"/>
        <v>0</v>
      </c>
      <c r="FY583" s="238">
        <f t="shared" si="1546"/>
        <v>0</v>
      </c>
      <c r="FZ583" s="238">
        <f t="shared" si="1547"/>
        <v>0</v>
      </c>
      <c r="GA583" s="238">
        <f t="shared" si="1548"/>
        <v>0</v>
      </c>
      <c r="GB583" s="238">
        <f t="shared" si="1549"/>
        <v>0</v>
      </c>
      <c r="GC583" s="238">
        <f t="shared" si="1550"/>
        <v>0</v>
      </c>
      <c r="GD583" s="238">
        <f t="shared" si="1551"/>
        <v>0</v>
      </c>
      <c r="GE583" s="238">
        <f t="shared" si="1552"/>
        <v>0</v>
      </c>
      <c r="GF583" s="238">
        <f t="shared" si="1553"/>
        <v>0</v>
      </c>
      <c r="GG583" s="238">
        <f t="shared" si="1554"/>
        <v>0</v>
      </c>
      <c r="GH583" s="238">
        <f t="shared" si="1555"/>
        <v>0</v>
      </c>
      <c r="GI583" s="238">
        <f t="shared" si="1556"/>
        <v>0</v>
      </c>
      <c r="GJ583" s="238">
        <f t="shared" si="1557"/>
        <v>0</v>
      </c>
      <c r="GK583" s="238">
        <f t="shared" si="1558"/>
        <v>0</v>
      </c>
      <c r="GL583" s="238">
        <f t="shared" si="1559"/>
        <v>0</v>
      </c>
      <c r="GM583" s="238">
        <f t="shared" si="1560"/>
        <v>0</v>
      </c>
      <c r="GN583" s="238">
        <f t="shared" si="1561"/>
        <v>0</v>
      </c>
      <c r="GO583" s="238">
        <f t="shared" si="1562"/>
        <v>0</v>
      </c>
      <c r="GP583" s="238">
        <f t="shared" si="1563"/>
        <v>0</v>
      </c>
      <c r="GQ583" s="238">
        <f t="shared" si="1564"/>
        <v>0</v>
      </c>
      <c r="GR583" s="238">
        <f t="shared" si="1565"/>
        <v>0</v>
      </c>
      <c r="GS583" s="238">
        <f t="shared" si="1566"/>
        <v>0</v>
      </c>
      <c r="GT583" s="238">
        <f t="shared" si="1567"/>
        <v>0</v>
      </c>
      <c r="GU583" s="238">
        <f t="shared" si="1568"/>
        <v>0</v>
      </c>
      <c r="GV583" s="238">
        <f t="shared" si="1569"/>
        <v>0</v>
      </c>
      <c r="GW583" s="238">
        <f t="shared" si="1570"/>
        <v>0</v>
      </c>
      <c r="GX583" s="238">
        <f t="shared" si="1571"/>
        <v>0</v>
      </c>
      <c r="GY583" s="238">
        <f t="shared" si="1572"/>
        <v>0</v>
      </c>
      <c r="GZ583" s="238">
        <f t="shared" si="1573"/>
        <v>0</v>
      </c>
      <c r="HA583" s="238">
        <f t="shared" si="1574"/>
        <v>0</v>
      </c>
      <c r="HB583" s="238">
        <f t="shared" si="1575"/>
        <v>0</v>
      </c>
      <c r="HC583" s="238">
        <f t="shared" si="1576"/>
        <v>0</v>
      </c>
      <c r="HD583" s="238">
        <f t="shared" si="1577"/>
        <v>0</v>
      </c>
      <c r="HE583" s="238">
        <f t="shared" si="1578"/>
        <v>0</v>
      </c>
      <c r="HF583" s="238">
        <f t="shared" si="1579"/>
        <v>0</v>
      </c>
      <c r="HG583" s="238">
        <f t="shared" si="1580"/>
        <v>0</v>
      </c>
      <c r="HH583" s="238">
        <f t="shared" si="1581"/>
        <v>0</v>
      </c>
      <c r="HI583" s="238">
        <f t="shared" si="1582"/>
        <v>0</v>
      </c>
      <c r="HJ583" s="238">
        <f t="shared" si="1583"/>
        <v>0</v>
      </c>
      <c r="HK583" s="238">
        <f t="shared" si="1584"/>
        <v>0</v>
      </c>
      <c r="HL583" s="238">
        <f t="shared" si="1585"/>
        <v>0</v>
      </c>
      <c r="HM583" s="238">
        <f t="shared" si="1586"/>
        <v>0</v>
      </c>
      <c r="HN583" s="238">
        <f t="shared" si="1587"/>
        <v>0</v>
      </c>
      <c r="HO583" s="238">
        <f t="shared" si="1588"/>
        <v>0</v>
      </c>
      <c r="HP583" s="238">
        <f t="shared" si="1589"/>
        <v>0</v>
      </c>
      <c r="HQ583" s="238">
        <f t="shared" si="1590"/>
        <v>0</v>
      </c>
      <c r="HR583" s="238">
        <f t="shared" si="1591"/>
        <v>0</v>
      </c>
      <c r="HS583" s="238">
        <f t="shared" si="1592"/>
        <v>0</v>
      </c>
      <c r="HT583" s="238">
        <f t="shared" si="1593"/>
        <v>0</v>
      </c>
      <c r="HU583" s="238">
        <f t="shared" si="1594"/>
        <v>0</v>
      </c>
      <c r="HV583" s="238">
        <f t="shared" si="1595"/>
        <v>0</v>
      </c>
      <c r="HW583" s="238">
        <f t="shared" si="1596"/>
        <v>0</v>
      </c>
      <c r="HX583" s="238">
        <f t="shared" si="1597"/>
        <v>0</v>
      </c>
      <c r="HY583" s="238">
        <f t="shared" si="1598"/>
        <v>0</v>
      </c>
      <c r="HZ583" s="238">
        <f t="shared" si="1599"/>
        <v>0</v>
      </c>
      <c r="IA583" s="238">
        <f t="shared" si="1600"/>
        <v>0</v>
      </c>
      <c r="IB583" s="238">
        <f t="shared" si="1601"/>
        <v>0</v>
      </c>
      <c r="IC583" s="238">
        <f t="shared" si="1602"/>
        <v>0</v>
      </c>
      <c r="ID583" s="238">
        <f t="shared" si="1603"/>
        <v>0</v>
      </c>
      <c r="IE583" s="238">
        <f t="shared" si="1604"/>
        <v>0</v>
      </c>
      <c r="IF583" s="238">
        <f t="shared" si="1605"/>
        <v>0</v>
      </c>
      <c r="IG583" s="238">
        <f t="shared" si="1606"/>
        <v>0</v>
      </c>
      <c r="IH583" s="238">
        <f t="shared" si="1607"/>
        <v>0</v>
      </c>
      <c r="II583" s="238">
        <f t="shared" si="1608"/>
        <v>0</v>
      </c>
      <c r="IJ583" s="238">
        <f t="shared" si="1609"/>
        <v>0</v>
      </c>
      <c r="IK583" s="238">
        <f t="shared" si="1610"/>
        <v>0</v>
      </c>
      <c r="IL583" s="238">
        <f t="shared" si="1611"/>
        <v>0</v>
      </c>
      <c r="IM583" s="238">
        <f t="shared" si="1612"/>
        <v>0</v>
      </c>
      <c r="IN583" s="238">
        <f t="shared" si="1613"/>
        <v>0</v>
      </c>
      <c r="IO583" s="238">
        <f t="shared" si="1614"/>
        <v>0</v>
      </c>
      <c r="IP583" s="238">
        <f t="shared" si="1615"/>
        <v>0</v>
      </c>
      <c r="IQ583" s="238">
        <f t="shared" si="1616"/>
        <v>0</v>
      </c>
      <c r="IR583" s="238">
        <f t="shared" si="1617"/>
        <v>0</v>
      </c>
      <c r="IS583" s="238">
        <f t="shared" si="1618"/>
        <v>0</v>
      </c>
      <c r="IT583" s="238">
        <f t="shared" si="1619"/>
        <v>0</v>
      </c>
      <c r="IU583" s="238">
        <f t="shared" si="1620"/>
        <v>0</v>
      </c>
      <c r="IV583" s="238">
        <f t="shared" si="1621"/>
        <v>0</v>
      </c>
      <c r="IW583" s="238">
        <f t="shared" si="1622"/>
        <v>0</v>
      </c>
      <c r="IX583" s="238">
        <f t="shared" si="1623"/>
        <v>0</v>
      </c>
      <c r="IY583" s="238">
        <f t="shared" si="1624"/>
        <v>0</v>
      </c>
      <c r="IZ583" s="238">
        <f t="shared" si="1625"/>
        <v>0</v>
      </c>
      <c r="JA583" s="238">
        <f t="shared" si="1626"/>
        <v>0</v>
      </c>
      <c r="JB583" s="238">
        <f t="shared" si="1627"/>
        <v>0</v>
      </c>
    </row>
    <row r="584" spans="2:262">
      <c r="B584" s="248">
        <v>223</v>
      </c>
      <c r="C584" s="247">
        <f t="shared" si="1628"/>
        <v>4.355468749999993E-3</v>
      </c>
      <c r="D584" s="244">
        <f t="shared" ca="1" si="1371"/>
        <v>12.536509863538274</v>
      </c>
      <c r="E584" s="243">
        <f ca="1">HU361</f>
        <v>0.5365098635382749</v>
      </c>
      <c r="F584" s="242">
        <v>223</v>
      </c>
      <c r="G584" s="238">
        <f t="shared" si="1372"/>
        <v>0</v>
      </c>
      <c r="H584" s="238">
        <f t="shared" si="1373"/>
        <v>0</v>
      </c>
      <c r="I584" s="238">
        <f t="shared" si="1374"/>
        <v>0</v>
      </c>
      <c r="J584" s="238">
        <f t="shared" si="1375"/>
        <v>0</v>
      </c>
      <c r="K584" s="238">
        <f t="shared" si="1376"/>
        <v>0</v>
      </c>
      <c r="L584" s="238">
        <f t="shared" si="1377"/>
        <v>0</v>
      </c>
      <c r="M584" s="238">
        <f t="shared" si="1378"/>
        <v>0</v>
      </c>
      <c r="N584" s="238">
        <f t="shared" si="1379"/>
        <v>0</v>
      </c>
      <c r="O584" s="238">
        <f t="shared" si="1380"/>
        <v>0</v>
      </c>
      <c r="P584" s="238">
        <f t="shared" si="1381"/>
        <v>0</v>
      </c>
      <c r="Q584" s="238">
        <f t="shared" si="1382"/>
        <v>0</v>
      </c>
      <c r="R584" s="238">
        <f t="shared" si="1383"/>
        <v>0</v>
      </c>
      <c r="S584" s="238">
        <f t="shared" si="1384"/>
        <v>0</v>
      </c>
      <c r="T584" s="238">
        <f t="shared" si="1385"/>
        <v>0</v>
      </c>
      <c r="U584" s="239">
        <f t="shared" si="1386"/>
        <v>0</v>
      </c>
      <c r="V584" s="238">
        <f t="shared" si="1387"/>
        <v>0</v>
      </c>
      <c r="W584" s="238">
        <f t="shared" si="1388"/>
        <v>0</v>
      </c>
      <c r="X584" s="238">
        <f t="shared" si="1389"/>
        <v>0</v>
      </c>
      <c r="Y584" s="238">
        <f t="shared" si="1390"/>
        <v>0</v>
      </c>
      <c r="Z584" s="238">
        <f t="shared" si="1391"/>
        <v>0</v>
      </c>
      <c r="AA584" s="238">
        <f t="shared" si="1392"/>
        <v>0</v>
      </c>
      <c r="AB584" s="238">
        <f t="shared" si="1393"/>
        <v>0</v>
      </c>
      <c r="AC584" s="238">
        <f t="shared" si="1394"/>
        <v>0</v>
      </c>
      <c r="AD584" s="238">
        <f t="shared" si="1395"/>
        <v>0</v>
      </c>
      <c r="AE584" s="238">
        <f t="shared" si="1396"/>
        <v>0</v>
      </c>
      <c r="AF584" s="238">
        <f t="shared" si="1397"/>
        <v>0</v>
      </c>
      <c r="AG584" s="238">
        <f t="shared" si="1398"/>
        <v>0</v>
      </c>
      <c r="AH584" s="238">
        <f t="shared" si="1399"/>
        <v>0</v>
      </c>
      <c r="AI584" s="238">
        <f t="shared" si="1400"/>
        <v>0</v>
      </c>
      <c r="AJ584" s="238">
        <f t="shared" si="1401"/>
        <v>0</v>
      </c>
      <c r="AK584" s="238">
        <f t="shared" si="1402"/>
        <v>0</v>
      </c>
      <c r="AL584" s="238">
        <f t="shared" si="1403"/>
        <v>0</v>
      </c>
      <c r="AM584" s="238">
        <f t="shared" si="1404"/>
        <v>0</v>
      </c>
      <c r="AN584" s="238">
        <f t="shared" si="1405"/>
        <v>0</v>
      </c>
      <c r="AO584" s="238">
        <f t="shared" si="1406"/>
        <v>0</v>
      </c>
      <c r="AP584" s="238">
        <f t="shared" si="1407"/>
        <v>0</v>
      </c>
      <c r="AQ584" s="238">
        <f t="shared" si="1408"/>
        <v>0</v>
      </c>
      <c r="AR584" s="238">
        <f t="shared" si="1409"/>
        <v>0</v>
      </c>
      <c r="AS584" s="238">
        <f t="shared" si="1410"/>
        <v>0</v>
      </c>
      <c r="AT584" s="238">
        <f t="shared" si="1411"/>
        <v>0</v>
      </c>
      <c r="AU584" s="238">
        <f t="shared" si="1412"/>
        <v>0</v>
      </c>
      <c r="AV584" s="238">
        <f t="shared" si="1413"/>
        <v>0</v>
      </c>
      <c r="AW584" s="238">
        <f t="shared" si="1414"/>
        <v>0</v>
      </c>
      <c r="AX584" s="238">
        <f t="shared" si="1415"/>
        <v>0</v>
      </c>
      <c r="AY584" s="238">
        <f t="shared" si="1416"/>
        <v>0</v>
      </c>
      <c r="AZ584" s="238">
        <f t="shared" si="1417"/>
        <v>0</v>
      </c>
      <c r="BA584" s="238">
        <f t="shared" si="1418"/>
        <v>0</v>
      </c>
      <c r="BB584" s="238">
        <f t="shared" si="1419"/>
        <v>0</v>
      </c>
      <c r="BC584" s="238">
        <f t="shared" si="1420"/>
        <v>0</v>
      </c>
      <c r="BD584" s="238">
        <f t="shared" si="1421"/>
        <v>0</v>
      </c>
      <c r="BE584" s="238">
        <f t="shared" si="1422"/>
        <v>0</v>
      </c>
      <c r="BF584" s="238">
        <f t="shared" si="1423"/>
        <v>0</v>
      </c>
      <c r="BG584" s="238">
        <f t="shared" si="1424"/>
        <v>0</v>
      </c>
      <c r="BH584" s="238">
        <f t="shared" si="1425"/>
        <v>0</v>
      </c>
      <c r="BI584" s="238">
        <f t="shared" si="1426"/>
        <v>0</v>
      </c>
      <c r="BJ584" s="238">
        <f t="shared" si="1427"/>
        <v>0</v>
      </c>
      <c r="BK584" s="238">
        <f t="shared" si="1428"/>
        <v>0</v>
      </c>
      <c r="BL584" s="238">
        <f t="shared" si="1429"/>
        <v>0</v>
      </c>
      <c r="BM584" s="238">
        <f t="shared" si="1430"/>
        <v>0</v>
      </c>
      <c r="BN584" s="238">
        <f t="shared" si="1431"/>
        <v>0</v>
      </c>
      <c r="BO584" s="238">
        <f t="shared" si="1432"/>
        <v>0</v>
      </c>
      <c r="BP584" s="238">
        <f t="shared" si="1433"/>
        <v>0</v>
      </c>
      <c r="BQ584" s="238">
        <f t="shared" si="1434"/>
        <v>0</v>
      </c>
      <c r="BR584" s="238">
        <f t="shared" si="1435"/>
        <v>0</v>
      </c>
      <c r="BS584" s="238">
        <f t="shared" si="1436"/>
        <v>0</v>
      </c>
      <c r="BT584" s="238">
        <f t="shared" si="1437"/>
        <v>0</v>
      </c>
      <c r="BU584" s="238">
        <f t="shared" si="1438"/>
        <v>0</v>
      </c>
      <c r="BV584" s="238">
        <f t="shared" si="1439"/>
        <v>0</v>
      </c>
      <c r="BW584" s="238">
        <f t="shared" si="1440"/>
        <v>0</v>
      </c>
      <c r="BX584" s="238">
        <f t="shared" si="1441"/>
        <v>0</v>
      </c>
      <c r="BY584" s="238">
        <f t="shared" si="1442"/>
        <v>0</v>
      </c>
      <c r="BZ584" s="238">
        <f t="shared" si="1443"/>
        <v>0</v>
      </c>
      <c r="CA584" s="238">
        <f t="shared" si="1444"/>
        <v>0</v>
      </c>
      <c r="CB584" s="238">
        <f t="shared" si="1445"/>
        <v>0</v>
      </c>
      <c r="CC584" s="238">
        <f t="shared" si="1446"/>
        <v>0</v>
      </c>
      <c r="CD584" s="238">
        <f t="shared" si="1447"/>
        <v>0</v>
      </c>
      <c r="CE584" s="238">
        <f t="shared" si="1448"/>
        <v>0</v>
      </c>
      <c r="CF584" s="238">
        <f t="shared" si="1449"/>
        <v>0</v>
      </c>
      <c r="CG584" s="238">
        <f t="shared" si="1450"/>
        <v>0</v>
      </c>
      <c r="CH584" s="238">
        <f t="shared" si="1451"/>
        <v>0</v>
      </c>
      <c r="CI584" s="238">
        <f t="shared" si="1452"/>
        <v>0</v>
      </c>
      <c r="CJ584" s="238">
        <f t="shared" si="1453"/>
        <v>0</v>
      </c>
      <c r="CK584" s="238">
        <f t="shared" si="1454"/>
        <v>0</v>
      </c>
      <c r="CL584" s="238">
        <f t="shared" si="1455"/>
        <v>0</v>
      </c>
      <c r="CM584" s="238">
        <f t="shared" si="1456"/>
        <v>0</v>
      </c>
      <c r="CN584" s="238">
        <f t="shared" si="1457"/>
        <v>0</v>
      </c>
      <c r="CO584" s="238">
        <f t="shared" si="1458"/>
        <v>0</v>
      </c>
      <c r="CP584" s="238">
        <f t="shared" si="1459"/>
        <v>0</v>
      </c>
      <c r="CQ584" s="238">
        <f t="shared" si="1460"/>
        <v>0</v>
      </c>
      <c r="CR584" s="238">
        <f t="shared" si="1461"/>
        <v>0</v>
      </c>
      <c r="CS584" s="238">
        <f t="shared" si="1462"/>
        <v>0</v>
      </c>
      <c r="CT584" s="238">
        <f t="shared" si="1463"/>
        <v>0</v>
      </c>
      <c r="CU584" s="238">
        <f t="shared" si="1464"/>
        <v>0</v>
      </c>
      <c r="CV584" s="238">
        <f t="shared" si="1465"/>
        <v>0</v>
      </c>
      <c r="CW584" s="238">
        <f t="shared" si="1466"/>
        <v>0</v>
      </c>
      <c r="CX584" s="238">
        <f t="shared" si="1467"/>
        <v>0</v>
      </c>
      <c r="CY584" s="238">
        <f t="shared" si="1468"/>
        <v>0</v>
      </c>
      <c r="CZ584" s="238">
        <f t="shared" si="1469"/>
        <v>0</v>
      </c>
      <c r="DA584" s="238">
        <f t="shared" si="1470"/>
        <v>0</v>
      </c>
      <c r="DB584" s="238">
        <f t="shared" si="1471"/>
        <v>0</v>
      </c>
      <c r="DC584" s="238">
        <f t="shared" si="1472"/>
        <v>0</v>
      </c>
      <c r="DD584" s="238">
        <f t="shared" si="1473"/>
        <v>0</v>
      </c>
      <c r="DE584" s="238">
        <f t="shared" si="1474"/>
        <v>0</v>
      </c>
      <c r="DF584" s="238">
        <f t="shared" si="1475"/>
        <v>0</v>
      </c>
      <c r="DG584" s="238">
        <f t="shared" si="1476"/>
        <v>0</v>
      </c>
      <c r="DH584" s="238">
        <f t="shared" si="1477"/>
        <v>0</v>
      </c>
      <c r="DI584" s="238">
        <f t="shared" si="1478"/>
        <v>0</v>
      </c>
      <c r="DJ584" s="238">
        <f t="shared" si="1479"/>
        <v>0</v>
      </c>
      <c r="DK584" s="238">
        <f t="shared" si="1480"/>
        <v>0</v>
      </c>
      <c r="DL584" s="238">
        <f t="shared" si="1481"/>
        <v>0</v>
      </c>
      <c r="DM584" s="238">
        <f t="shared" si="1482"/>
        <v>0</v>
      </c>
      <c r="DN584" s="238">
        <f t="shared" si="1483"/>
        <v>0</v>
      </c>
      <c r="DO584" s="238">
        <f t="shared" si="1484"/>
        <v>0</v>
      </c>
      <c r="DP584" s="238">
        <f t="shared" si="1485"/>
        <v>0</v>
      </c>
      <c r="DQ584" s="238">
        <f t="shared" si="1486"/>
        <v>0</v>
      </c>
      <c r="DR584" s="238">
        <f t="shared" si="1487"/>
        <v>0</v>
      </c>
      <c r="DS584" s="238">
        <f t="shared" si="1488"/>
        <v>0</v>
      </c>
      <c r="DT584" s="238">
        <f t="shared" si="1489"/>
        <v>0</v>
      </c>
      <c r="DU584" s="238">
        <f t="shared" si="1490"/>
        <v>0</v>
      </c>
      <c r="DV584" s="238">
        <f t="shared" si="1491"/>
        <v>0</v>
      </c>
      <c r="DW584" s="238">
        <f t="shared" si="1492"/>
        <v>0</v>
      </c>
      <c r="DX584" s="238">
        <f t="shared" si="1493"/>
        <v>0</v>
      </c>
      <c r="DY584" s="238">
        <f t="shared" si="1494"/>
        <v>0</v>
      </c>
      <c r="DZ584" s="238">
        <f t="shared" si="1495"/>
        <v>0</v>
      </c>
      <c r="EA584" s="238">
        <f t="shared" si="1496"/>
        <v>0</v>
      </c>
      <c r="EB584" s="238">
        <f t="shared" si="1497"/>
        <v>0</v>
      </c>
      <c r="EC584" s="238">
        <f t="shared" si="1498"/>
        <v>0</v>
      </c>
      <c r="ED584" s="238">
        <f t="shared" si="1499"/>
        <v>0</v>
      </c>
      <c r="EE584" s="238">
        <f t="shared" si="1500"/>
        <v>0</v>
      </c>
      <c r="EF584" s="238">
        <f t="shared" si="1501"/>
        <v>0</v>
      </c>
      <c r="EG584" s="238">
        <f t="shared" si="1502"/>
        <v>0</v>
      </c>
      <c r="EH584" s="238">
        <f t="shared" si="1503"/>
        <v>0</v>
      </c>
      <c r="EI584" s="238">
        <f t="shared" si="1504"/>
        <v>0</v>
      </c>
      <c r="EJ584" s="238">
        <f t="shared" si="1505"/>
        <v>0</v>
      </c>
      <c r="EK584" s="238">
        <f t="shared" si="1506"/>
        <v>0</v>
      </c>
      <c r="EL584" s="238">
        <f t="shared" si="1507"/>
        <v>0</v>
      </c>
      <c r="EM584" s="238">
        <f t="shared" si="1508"/>
        <v>0</v>
      </c>
      <c r="EN584" s="238">
        <f t="shared" si="1509"/>
        <v>0</v>
      </c>
      <c r="EO584" s="238">
        <f t="shared" si="1510"/>
        <v>0</v>
      </c>
      <c r="EP584" s="238">
        <f t="shared" si="1511"/>
        <v>0</v>
      </c>
      <c r="EQ584" s="238">
        <f t="shared" si="1512"/>
        <v>0</v>
      </c>
      <c r="ER584" s="238">
        <f t="shared" si="1513"/>
        <v>0</v>
      </c>
      <c r="ES584" s="238">
        <f t="shared" si="1514"/>
        <v>0</v>
      </c>
      <c r="ET584" s="238">
        <f t="shared" si="1515"/>
        <v>0</v>
      </c>
      <c r="EU584" s="238">
        <f t="shared" si="1516"/>
        <v>0</v>
      </c>
      <c r="EV584" s="238">
        <f t="shared" si="1517"/>
        <v>0</v>
      </c>
      <c r="EW584" s="238">
        <f t="shared" si="1518"/>
        <v>0</v>
      </c>
      <c r="EX584" s="238">
        <f t="shared" si="1519"/>
        <v>0</v>
      </c>
      <c r="EY584" s="238">
        <f t="shared" si="1520"/>
        <v>0</v>
      </c>
      <c r="EZ584" s="238">
        <f t="shared" si="1521"/>
        <v>0</v>
      </c>
      <c r="FA584" s="238">
        <f t="shared" si="1522"/>
        <v>0</v>
      </c>
      <c r="FB584" s="238">
        <f t="shared" si="1523"/>
        <v>0</v>
      </c>
      <c r="FC584" s="238">
        <f t="shared" si="1524"/>
        <v>0</v>
      </c>
      <c r="FD584" s="238">
        <f t="shared" si="1525"/>
        <v>0</v>
      </c>
      <c r="FE584" s="238">
        <f t="shared" si="1526"/>
        <v>0</v>
      </c>
      <c r="FF584" s="238">
        <f t="shared" si="1527"/>
        <v>0</v>
      </c>
      <c r="FG584" s="238">
        <f t="shared" si="1528"/>
        <v>0</v>
      </c>
      <c r="FH584" s="238">
        <f t="shared" si="1529"/>
        <v>0</v>
      </c>
      <c r="FI584" s="238">
        <f t="shared" si="1530"/>
        <v>0</v>
      </c>
      <c r="FJ584" s="238">
        <f t="shared" si="1531"/>
        <v>0</v>
      </c>
      <c r="FK584" s="238">
        <f t="shared" si="1532"/>
        <v>0</v>
      </c>
      <c r="FL584" s="238">
        <f t="shared" si="1533"/>
        <v>0</v>
      </c>
      <c r="FM584" s="238">
        <f t="shared" si="1534"/>
        <v>0</v>
      </c>
      <c r="FN584" s="238">
        <f t="shared" si="1535"/>
        <v>0</v>
      </c>
      <c r="FO584" s="238">
        <f t="shared" si="1536"/>
        <v>0</v>
      </c>
      <c r="FP584" s="238">
        <f t="shared" si="1537"/>
        <v>0</v>
      </c>
      <c r="FQ584" s="238">
        <f t="shared" si="1538"/>
        <v>0</v>
      </c>
      <c r="FR584" s="238">
        <f t="shared" si="1539"/>
        <v>0</v>
      </c>
      <c r="FS584" s="238">
        <f t="shared" si="1540"/>
        <v>0</v>
      </c>
      <c r="FT584" s="238">
        <f t="shared" si="1541"/>
        <v>0</v>
      </c>
      <c r="FU584" s="238">
        <f t="shared" si="1542"/>
        <v>0</v>
      </c>
      <c r="FV584" s="238">
        <f t="shared" si="1543"/>
        <v>0</v>
      </c>
      <c r="FW584" s="238">
        <f t="shared" si="1544"/>
        <v>0</v>
      </c>
      <c r="FX584" s="238">
        <f t="shared" si="1545"/>
        <v>0</v>
      </c>
      <c r="FY584" s="238">
        <f t="shared" si="1546"/>
        <v>0</v>
      </c>
      <c r="FZ584" s="238">
        <f t="shared" si="1547"/>
        <v>0</v>
      </c>
      <c r="GA584" s="238">
        <f t="shared" si="1548"/>
        <v>0</v>
      </c>
      <c r="GB584" s="238">
        <f t="shared" si="1549"/>
        <v>0</v>
      </c>
      <c r="GC584" s="238">
        <f t="shared" si="1550"/>
        <v>0</v>
      </c>
      <c r="GD584" s="238">
        <f t="shared" si="1551"/>
        <v>0</v>
      </c>
      <c r="GE584" s="238">
        <f t="shared" si="1552"/>
        <v>0</v>
      </c>
      <c r="GF584" s="238">
        <f t="shared" si="1553"/>
        <v>0</v>
      </c>
      <c r="GG584" s="238">
        <f t="shared" si="1554"/>
        <v>0</v>
      </c>
      <c r="GH584" s="238">
        <f t="shared" si="1555"/>
        <v>0</v>
      </c>
      <c r="GI584" s="238">
        <f t="shared" si="1556"/>
        <v>0</v>
      </c>
      <c r="GJ584" s="238">
        <f t="shared" si="1557"/>
        <v>0</v>
      </c>
      <c r="GK584" s="238">
        <f t="shared" si="1558"/>
        <v>0</v>
      </c>
      <c r="GL584" s="238">
        <f t="shared" si="1559"/>
        <v>0</v>
      </c>
      <c r="GM584" s="238">
        <f t="shared" si="1560"/>
        <v>0</v>
      </c>
      <c r="GN584" s="238">
        <f t="shared" si="1561"/>
        <v>0</v>
      </c>
      <c r="GO584" s="238">
        <f t="shared" si="1562"/>
        <v>0</v>
      </c>
      <c r="GP584" s="238">
        <f t="shared" si="1563"/>
        <v>0</v>
      </c>
      <c r="GQ584" s="238">
        <f t="shared" si="1564"/>
        <v>0</v>
      </c>
      <c r="GR584" s="238">
        <f t="shared" si="1565"/>
        <v>0</v>
      </c>
      <c r="GS584" s="238">
        <f t="shared" si="1566"/>
        <v>0</v>
      </c>
      <c r="GT584" s="238">
        <f t="shared" si="1567"/>
        <v>0</v>
      </c>
      <c r="GU584" s="238">
        <f t="shared" si="1568"/>
        <v>0</v>
      </c>
      <c r="GV584" s="238">
        <f t="shared" si="1569"/>
        <v>0</v>
      </c>
      <c r="GW584" s="238">
        <f t="shared" si="1570"/>
        <v>0</v>
      </c>
      <c r="GX584" s="238">
        <f t="shared" si="1571"/>
        <v>0</v>
      </c>
      <c r="GY584" s="238">
        <f t="shared" si="1572"/>
        <v>0</v>
      </c>
      <c r="GZ584" s="238">
        <f t="shared" si="1573"/>
        <v>0</v>
      </c>
      <c r="HA584" s="238">
        <f t="shared" si="1574"/>
        <v>0</v>
      </c>
      <c r="HB584" s="238">
        <f t="shared" si="1575"/>
        <v>0</v>
      </c>
      <c r="HC584" s="238">
        <f t="shared" si="1576"/>
        <v>0</v>
      </c>
      <c r="HD584" s="238">
        <f t="shared" si="1577"/>
        <v>0</v>
      </c>
      <c r="HE584" s="238">
        <f t="shared" si="1578"/>
        <v>0</v>
      </c>
      <c r="HF584" s="238">
        <f t="shared" si="1579"/>
        <v>0</v>
      </c>
      <c r="HG584" s="238">
        <f t="shared" si="1580"/>
        <v>0</v>
      </c>
      <c r="HH584" s="238">
        <f t="shared" si="1581"/>
        <v>0</v>
      </c>
      <c r="HI584" s="238">
        <f t="shared" si="1582"/>
        <v>0</v>
      </c>
      <c r="HJ584" s="238">
        <f t="shared" si="1583"/>
        <v>0</v>
      </c>
      <c r="HK584" s="238">
        <f t="shared" si="1584"/>
        <v>0</v>
      </c>
      <c r="HL584" s="238">
        <f t="shared" si="1585"/>
        <v>0</v>
      </c>
      <c r="HM584" s="238">
        <f t="shared" si="1586"/>
        <v>0</v>
      </c>
      <c r="HN584" s="238">
        <f t="shared" si="1587"/>
        <v>0</v>
      </c>
      <c r="HO584" s="238">
        <f t="shared" si="1588"/>
        <v>0</v>
      </c>
      <c r="HP584" s="238">
        <f t="shared" si="1589"/>
        <v>0</v>
      </c>
      <c r="HQ584" s="238">
        <f t="shared" si="1590"/>
        <v>0</v>
      </c>
      <c r="HR584" s="238">
        <f t="shared" si="1591"/>
        <v>0</v>
      </c>
      <c r="HS584" s="238">
        <f t="shared" si="1592"/>
        <v>0</v>
      </c>
      <c r="HT584" s="238">
        <f t="shared" si="1593"/>
        <v>0</v>
      </c>
      <c r="HU584" s="238">
        <f t="shared" si="1594"/>
        <v>0</v>
      </c>
      <c r="HV584" s="238">
        <f t="shared" si="1595"/>
        <v>0</v>
      </c>
      <c r="HW584" s="238">
        <f t="shared" si="1596"/>
        <v>0</v>
      </c>
      <c r="HX584" s="238">
        <f t="shared" si="1597"/>
        <v>0</v>
      </c>
      <c r="HY584" s="238">
        <f t="shared" si="1598"/>
        <v>0</v>
      </c>
      <c r="HZ584" s="238">
        <f t="shared" si="1599"/>
        <v>0</v>
      </c>
      <c r="IA584" s="238">
        <f t="shared" si="1600"/>
        <v>0</v>
      </c>
      <c r="IB584" s="238">
        <f t="shared" si="1601"/>
        <v>0</v>
      </c>
      <c r="IC584" s="238">
        <f t="shared" si="1602"/>
        <v>0</v>
      </c>
      <c r="ID584" s="238">
        <f t="shared" si="1603"/>
        <v>0</v>
      </c>
      <c r="IE584" s="238">
        <f t="shared" si="1604"/>
        <v>0</v>
      </c>
      <c r="IF584" s="238">
        <f t="shared" si="1605"/>
        <v>0</v>
      </c>
      <c r="IG584" s="238">
        <f t="shared" si="1606"/>
        <v>0</v>
      </c>
      <c r="IH584" s="238">
        <f t="shared" si="1607"/>
        <v>0</v>
      </c>
      <c r="II584" s="238">
        <f t="shared" si="1608"/>
        <v>0</v>
      </c>
      <c r="IJ584" s="238">
        <f t="shared" si="1609"/>
        <v>0</v>
      </c>
      <c r="IK584" s="238">
        <f t="shared" si="1610"/>
        <v>0</v>
      </c>
      <c r="IL584" s="238">
        <f t="shared" si="1611"/>
        <v>0</v>
      </c>
      <c r="IM584" s="238">
        <f t="shared" si="1612"/>
        <v>0</v>
      </c>
      <c r="IN584" s="238">
        <f t="shared" si="1613"/>
        <v>0</v>
      </c>
      <c r="IO584" s="238">
        <f t="shared" si="1614"/>
        <v>0</v>
      </c>
      <c r="IP584" s="238">
        <f t="shared" si="1615"/>
        <v>0</v>
      </c>
      <c r="IQ584" s="238">
        <f t="shared" si="1616"/>
        <v>0</v>
      </c>
      <c r="IR584" s="238">
        <f t="shared" si="1617"/>
        <v>0</v>
      </c>
      <c r="IS584" s="238">
        <f t="shared" si="1618"/>
        <v>0</v>
      </c>
      <c r="IT584" s="238">
        <f t="shared" si="1619"/>
        <v>0</v>
      </c>
      <c r="IU584" s="238">
        <f t="shared" si="1620"/>
        <v>0</v>
      </c>
      <c r="IV584" s="238">
        <f t="shared" si="1621"/>
        <v>0</v>
      </c>
      <c r="IW584" s="238">
        <f t="shared" si="1622"/>
        <v>0</v>
      </c>
      <c r="IX584" s="238">
        <f t="shared" si="1623"/>
        <v>0</v>
      </c>
      <c r="IY584" s="238">
        <f t="shared" si="1624"/>
        <v>0</v>
      </c>
      <c r="IZ584" s="238">
        <f t="shared" si="1625"/>
        <v>0</v>
      </c>
      <c r="JA584" s="238">
        <f t="shared" si="1626"/>
        <v>0</v>
      </c>
      <c r="JB584" s="238">
        <f t="shared" si="1627"/>
        <v>0</v>
      </c>
    </row>
    <row r="585" spans="2:262">
      <c r="B585" s="248">
        <v>224</v>
      </c>
      <c r="C585" s="247">
        <f t="shared" si="1628"/>
        <v>4.3749999999999926E-3</v>
      </c>
      <c r="D585" s="244">
        <f t="shared" ca="1" si="1371"/>
        <v>12.53447381837427</v>
      </c>
      <c r="E585" s="243">
        <f ca="1">HV361</f>
        <v>0.53447381837427044</v>
      </c>
      <c r="F585" s="242">
        <v>224</v>
      </c>
      <c r="G585" s="238">
        <f t="shared" si="1372"/>
        <v>0</v>
      </c>
      <c r="H585" s="238">
        <f t="shared" si="1373"/>
        <v>0</v>
      </c>
      <c r="I585" s="238">
        <f t="shared" si="1374"/>
        <v>0</v>
      </c>
      <c r="J585" s="238">
        <f t="shared" si="1375"/>
        <v>0</v>
      </c>
      <c r="K585" s="238">
        <f t="shared" si="1376"/>
        <v>0</v>
      </c>
      <c r="L585" s="238">
        <f t="shared" si="1377"/>
        <v>0</v>
      </c>
      <c r="M585" s="238">
        <f t="shared" si="1378"/>
        <v>0</v>
      </c>
      <c r="N585" s="238">
        <f t="shared" si="1379"/>
        <v>0</v>
      </c>
      <c r="O585" s="238">
        <f t="shared" si="1380"/>
        <v>0</v>
      </c>
      <c r="P585" s="238">
        <f t="shared" si="1381"/>
        <v>0</v>
      </c>
      <c r="Q585" s="238">
        <f t="shared" si="1382"/>
        <v>0</v>
      </c>
      <c r="R585" s="238">
        <f t="shared" si="1383"/>
        <v>0</v>
      </c>
      <c r="S585" s="238">
        <f t="shared" si="1384"/>
        <v>0</v>
      </c>
      <c r="T585" s="238">
        <f t="shared" si="1385"/>
        <v>0</v>
      </c>
      <c r="U585" s="239">
        <f t="shared" si="1386"/>
        <v>0</v>
      </c>
      <c r="V585" s="238">
        <f t="shared" si="1387"/>
        <v>0</v>
      </c>
      <c r="W585" s="238">
        <f t="shared" si="1388"/>
        <v>0</v>
      </c>
      <c r="X585" s="238">
        <f t="shared" si="1389"/>
        <v>0</v>
      </c>
      <c r="Y585" s="238">
        <f t="shared" si="1390"/>
        <v>0</v>
      </c>
      <c r="Z585" s="238">
        <f t="shared" si="1391"/>
        <v>0</v>
      </c>
      <c r="AA585" s="238">
        <f t="shared" si="1392"/>
        <v>0</v>
      </c>
      <c r="AB585" s="238">
        <f t="shared" si="1393"/>
        <v>0</v>
      </c>
      <c r="AC585" s="238">
        <f t="shared" si="1394"/>
        <v>0</v>
      </c>
      <c r="AD585" s="238">
        <f t="shared" si="1395"/>
        <v>0</v>
      </c>
      <c r="AE585" s="238">
        <f t="shared" si="1396"/>
        <v>0</v>
      </c>
      <c r="AF585" s="238">
        <f t="shared" si="1397"/>
        <v>0</v>
      </c>
      <c r="AG585" s="238">
        <f t="shared" si="1398"/>
        <v>0</v>
      </c>
      <c r="AH585" s="238">
        <f t="shared" si="1399"/>
        <v>0</v>
      </c>
      <c r="AI585" s="238">
        <f t="shared" si="1400"/>
        <v>0</v>
      </c>
      <c r="AJ585" s="238">
        <f t="shared" si="1401"/>
        <v>0</v>
      </c>
      <c r="AK585" s="238">
        <f t="shared" si="1402"/>
        <v>0</v>
      </c>
      <c r="AL585" s="238">
        <f t="shared" si="1403"/>
        <v>0</v>
      </c>
      <c r="AM585" s="238">
        <f t="shared" si="1404"/>
        <v>0</v>
      </c>
      <c r="AN585" s="238">
        <f t="shared" si="1405"/>
        <v>0</v>
      </c>
      <c r="AO585" s="238">
        <f t="shared" si="1406"/>
        <v>0</v>
      </c>
      <c r="AP585" s="238">
        <f t="shared" si="1407"/>
        <v>0</v>
      </c>
      <c r="AQ585" s="238">
        <f t="shared" si="1408"/>
        <v>0</v>
      </c>
      <c r="AR585" s="238">
        <f t="shared" si="1409"/>
        <v>0</v>
      </c>
      <c r="AS585" s="238">
        <f t="shared" si="1410"/>
        <v>0</v>
      </c>
      <c r="AT585" s="238">
        <f t="shared" si="1411"/>
        <v>0</v>
      </c>
      <c r="AU585" s="238">
        <f t="shared" si="1412"/>
        <v>0</v>
      </c>
      <c r="AV585" s="238">
        <f t="shared" si="1413"/>
        <v>0</v>
      </c>
      <c r="AW585" s="238">
        <f t="shared" si="1414"/>
        <v>0</v>
      </c>
      <c r="AX585" s="238">
        <f t="shared" si="1415"/>
        <v>0</v>
      </c>
      <c r="AY585" s="238">
        <f t="shared" si="1416"/>
        <v>0</v>
      </c>
      <c r="AZ585" s="238">
        <f t="shared" si="1417"/>
        <v>0</v>
      </c>
      <c r="BA585" s="238">
        <f t="shared" si="1418"/>
        <v>0</v>
      </c>
      <c r="BB585" s="238">
        <f t="shared" si="1419"/>
        <v>0</v>
      </c>
      <c r="BC585" s="238">
        <f t="shared" si="1420"/>
        <v>0</v>
      </c>
      <c r="BD585" s="238">
        <f t="shared" si="1421"/>
        <v>0</v>
      </c>
      <c r="BE585" s="238">
        <f t="shared" si="1422"/>
        <v>0</v>
      </c>
      <c r="BF585" s="238">
        <f t="shared" si="1423"/>
        <v>0</v>
      </c>
      <c r="BG585" s="238">
        <f t="shared" si="1424"/>
        <v>0</v>
      </c>
      <c r="BH585" s="238">
        <f t="shared" si="1425"/>
        <v>0</v>
      </c>
      <c r="BI585" s="238">
        <f t="shared" si="1426"/>
        <v>0</v>
      </c>
      <c r="BJ585" s="238">
        <f t="shared" si="1427"/>
        <v>0</v>
      </c>
      <c r="BK585" s="238">
        <f t="shared" si="1428"/>
        <v>0</v>
      </c>
      <c r="BL585" s="238">
        <f t="shared" si="1429"/>
        <v>0</v>
      </c>
      <c r="BM585" s="238">
        <f t="shared" si="1430"/>
        <v>0</v>
      </c>
      <c r="BN585" s="238">
        <f t="shared" si="1431"/>
        <v>0</v>
      </c>
      <c r="BO585" s="238">
        <f t="shared" si="1432"/>
        <v>0</v>
      </c>
      <c r="BP585" s="238">
        <f t="shared" si="1433"/>
        <v>0</v>
      </c>
      <c r="BQ585" s="238">
        <f t="shared" si="1434"/>
        <v>0</v>
      </c>
      <c r="BR585" s="238">
        <f t="shared" si="1435"/>
        <v>0</v>
      </c>
      <c r="BS585" s="238">
        <f t="shared" si="1436"/>
        <v>0</v>
      </c>
      <c r="BT585" s="238">
        <f t="shared" si="1437"/>
        <v>0</v>
      </c>
      <c r="BU585" s="238">
        <f t="shared" si="1438"/>
        <v>0</v>
      </c>
      <c r="BV585" s="238">
        <f t="shared" si="1439"/>
        <v>0</v>
      </c>
      <c r="BW585" s="238">
        <f t="shared" si="1440"/>
        <v>0</v>
      </c>
      <c r="BX585" s="238">
        <f t="shared" si="1441"/>
        <v>0</v>
      </c>
      <c r="BY585" s="238">
        <f t="shared" si="1442"/>
        <v>0</v>
      </c>
      <c r="BZ585" s="238">
        <f t="shared" si="1443"/>
        <v>0</v>
      </c>
      <c r="CA585" s="238">
        <f t="shared" si="1444"/>
        <v>0</v>
      </c>
      <c r="CB585" s="238">
        <f t="shared" si="1445"/>
        <v>0</v>
      </c>
      <c r="CC585" s="238">
        <f t="shared" si="1446"/>
        <v>0</v>
      </c>
      <c r="CD585" s="238">
        <f t="shared" si="1447"/>
        <v>0</v>
      </c>
      <c r="CE585" s="238">
        <f t="shared" si="1448"/>
        <v>0</v>
      </c>
      <c r="CF585" s="238">
        <f t="shared" si="1449"/>
        <v>0</v>
      </c>
      <c r="CG585" s="238">
        <f t="shared" si="1450"/>
        <v>0</v>
      </c>
      <c r="CH585" s="238">
        <f t="shared" si="1451"/>
        <v>0</v>
      </c>
      <c r="CI585" s="238">
        <f t="shared" si="1452"/>
        <v>0</v>
      </c>
      <c r="CJ585" s="238">
        <f t="shared" si="1453"/>
        <v>0</v>
      </c>
      <c r="CK585" s="238">
        <f t="shared" si="1454"/>
        <v>0</v>
      </c>
      <c r="CL585" s="238">
        <f t="shared" si="1455"/>
        <v>0</v>
      </c>
      <c r="CM585" s="238">
        <f t="shared" si="1456"/>
        <v>0</v>
      </c>
      <c r="CN585" s="238">
        <f t="shared" si="1457"/>
        <v>0</v>
      </c>
      <c r="CO585" s="238">
        <f t="shared" si="1458"/>
        <v>0</v>
      </c>
      <c r="CP585" s="238">
        <f t="shared" si="1459"/>
        <v>0</v>
      </c>
      <c r="CQ585" s="238">
        <f t="shared" si="1460"/>
        <v>0</v>
      </c>
      <c r="CR585" s="238">
        <f t="shared" si="1461"/>
        <v>0</v>
      </c>
      <c r="CS585" s="238">
        <f t="shared" si="1462"/>
        <v>0</v>
      </c>
      <c r="CT585" s="238">
        <f t="shared" si="1463"/>
        <v>0</v>
      </c>
      <c r="CU585" s="238">
        <f t="shared" si="1464"/>
        <v>0</v>
      </c>
      <c r="CV585" s="238">
        <f t="shared" si="1465"/>
        <v>0</v>
      </c>
      <c r="CW585" s="238">
        <f t="shared" si="1466"/>
        <v>0</v>
      </c>
      <c r="CX585" s="238">
        <f t="shared" si="1467"/>
        <v>0</v>
      </c>
      <c r="CY585" s="238">
        <f t="shared" si="1468"/>
        <v>0</v>
      </c>
      <c r="CZ585" s="238">
        <f t="shared" si="1469"/>
        <v>0</v>
      </c>
      <c r="DA585" s="238">
        <f t="shared" si="1470"/>
        <v>0</v>
      </c>
      <c r="DB585" s="238">
        <f t="shared" si="1471"/>
        <v>0</v>
      </c>
      <c r="DC585" s="238">
        <f t="shared" si="1472"/>
        <v>0</v>
      </c>
      <c r="DD585" s="238">
        <f t="shared" si="1473"/>
        <v>0</v>
      </c>
      <c r="DE585" s="238">
        <f t="shared" si="1474"/>
        <v>0</v>
      </c>
      <c r="DF585" s="238">
        <f t="shared" si="1475"/>
        <v>0</v>
      </c>
      <c r="DG585" s="238">
        <f t="shared" si="1476"/>
        <v>0</v>
      </c>
      <c r="DH585" s="238">
        <f t="shared" si="1477"/>
        <v>0</v>
      </c>
      <c r="DI585" s="238">
        <f t="shared" si="1478"/>
        <v>0</v>
      </c>
      <c r="DJ585" s="238">
        <f t="shared" si="1479"/>
        <v>0</v>
      </c>
      <c r="DK585" s="238">
        <f t="shared" si="1480"/>
        <v>0</v>
      </c>
      <c r="DL585" s="238">
        <f t="shared" si="1481"/>
        <v>0</v>
      </c>
      <c r="DM585" s="238">
        <f t="shared" si="1482"/>
        <v>0</v>
      </c>
      <c r="DN585" s="238">
        <f t="shared" si="1483"/>
        <v>0</v>
      </c>
      <c r="DO585" s="238">
        <f t="shared" si="1484"/>
        <v>0</v>
      </c>
      <c r="DP585" s="238">
        <f t="shared" si="1485"/>
        <v>0</v>
      </c>
      <c r="DQ585" s="238">
        <f t="shared" si="1486"/>
        <v>0</v>
      </c>
      <c r="DR585" s="238">
        <f t="shared" si="1487"/>
        <v>0</v>
      </c>
      <c r="DS585" s="238">
        <f t="shared" si="1488"/>
        <v>0</v>
      </c>
      <c r="DT585" s="238">
        <f t="shared" si="1489"/>
        <v>0</v>
      </c>
      <c r="DU585" s="238">
        <f t="shared" si="1490"/>
        <v>0</v>
      </c>
      <c r="DV585" s="238">
        <f t="shared" si="1491"/>
        <v>0</v>
      </c>
      <c r="DW585" s="238">
        <f t="shared" si="1492"/>
        <v>0</v>
      </c>
      <c r="DX585" s="238">
        <f t="shared" si="1493"/>
        <v>0</v>
      </c>
      <c r="DY585" s="238">
        <f t="shared" si="1494"/>
        <v>0</v>
      </c>
      <c r="DZ585" s="238">
        <f t="shared" si="1495"/>
        <v>0</v>
      </c>
      <c r="EA585" s="238">
        <f t="shared" si="1496"/>
        <v>0</v>
      </c>
      <c r="EB585" s="238">
        <f t="shared" si="1497"/>
        <v>0</v>
      </c>
      <c r="EC585" s="238">
        <f t="shared" si="1498"/>
        <v>0</v>
      </c>
      <c r="ED585" s="238">
        <f t="shared" si="1499"/>
        <v>0</v>
      </c>
      <c r="EE585" s="238">
        <f t="shared" si="1500"/>
        <v>0</v>
      </c>
      <c r="EF585" s="238">
        <f t="shared" si="1501"/>
        <v>0</v>
      </c>
      <c r="EG585" s="238">
        <f t="shared" si="1502"/>
        <v>0</v>
      </c>
      <c r="EH585" s="238">
        <f t="shared" si="1503"/>
        <v>0</v>
      </c>
      <c r="EI585" s="238">
        <f t="shared" si="1504"/>
        <v>0</v>
      </c>
      <c r="EJ585" s="238">
        <f t="shared" si="1505"/>
        <v>0</v>
      </c>
      <c r="EK585" s="238">
        <f t="shared" si="1506"/>
        <v>0</v>
      </c>
      <c r="EL585" s="238">
        <f t="shared" si="1507"/>
        <v>0</v>
      </c>
      <c r="EM585" s="238">
        <f t="shared" si="1508"/>
        <v>0</v>
      </c>
      <c r="EN585" s="238">
        <f t="shared" si="1509"/>
        <v>0</v>
      </c>
      <c r="EO585" s="238">
        <f t="shared" si="1510"/>
        <v>0</v>
      </c>
      <c r="EP585" s="238">
        <f t="shared" si="1511"/>
        <v>0</v>
      </c>
      <c r="EQ585" s="238">
        <f t="shared" si="1512"/>
        <v>0</v>
      </c>
      <c r="ER585" s="238">
        <f t="shared" si="1513"/>
        <v>0</v>
      </c>
      <c r="ES585" s="238">
        <f t="shared" si="1514"/>
        <v>0</v>
      </c>
      <c r="ET585" s="238">
        <f t="shared" si="1515"/>
        <v>0</v>
      </c>
      <c r="EU585" s="238">
        <f t="shared" si="1516"/>
        <v>0</v>
      </c>
      <c r="EV585" s="238">
        <f t="shared" si="1517"/>
        <v>0</v>
      </c>
      <c r="EW585" s="238">
        <f t="shared" si="1518"/>
        <v>0</v>
      </c>
      <c r="EX585" s="238">
        <f t="shared" si="1519"/>
        <v>0</v>
      </c>
      <c r="EY585" s="238">
        <f t="shared" si="1520"/>
        <v>0</v>
      </c>
      <c r="EZ585" s="238">
        <f t="shared" si="1521"/>
        <v>0</v>
      </c>
      <c r="FA585" s="238">
        <f t="shared" si="1522"/>
        <v>0</v>
      </c>
      <c r="FB585" s="238">
        <f t="shared" si="1523"/>
        <v>0</v>
      </c>
      <c r="FC585" s="238">
        <f t="shared" si="1524"/>
        <v>0</v>
      </c>
      <c r="FD585" s="238">
        <f t="shared" si="1525"/>
        <v>0</v>
      </c>
      <c r="FE585" s="238">
        <f t="shared" si="1526"/>
        <v>0</v>
      </c>
      <c r="FF585" s="238">
        <f t="shared" si="1527"/>
        <v>0</v>
      </c>
      <c r="FG585" s="238">
        <f t="shared" si="1528"/>
        <v>0</v>
      </c>
      <c r="FH585" s="238">
        <f t="shared" si="1529"/>
        <v>0</v>
      </c>
      <c r="FI585" s="238">
        <f t="shared" si="1530"/>
        <v>0</v>
      </c>
      <c r="FJ585" s="238">
        <f t="shared" si="1531"/>
        <v>0</v>
      </c>
      <c r="FK585" s="238">
        <f t="shared" si="1532"/>
        <v>0</v>
      </c>
      <c r="FL585" s="238">
        <f t="shared" si="1533"/>
        <v>0</v>
      </c>
      <c r="FM585" s="238">
        <f t="shared" si="1534"/>
        <v>0</v>
      </c>
      <c r="FN585" s="238">
        <f t="shared" si="1535"/>
        <v>0</v>
      </c>
      <c r="FO585" s="238">
        <f t="shared" si="1536"/>
        <v>0</v>
      </c>
      <c r="FP585" s="238">
        <f t="shared" si="1537"/>
        <v>0</v>
      </c>
      <c r="FQ585" s="238">
        <f t="shared" si="1538"/>
        <v>0</v>
      </c>
      <c r="FR585" s="238">
        <f t="shared" si="1539"/>
        <v>0</v>
      </c>
      <c r="FS585" s="238">
        <f t="shared" si="1540"/>
        <v>0</v>
      </c>
      <c r="FT585" s="238">
        <f t="shared" si="1541"/>
        <v>0</v>
      </c>
      <c r="FU585" s="238">
        <f t="shared" si="1542"/>
        <v>0</v>
      </c>
      <c r="FV585" s="238">
        <f t="shared" si="1543"/>
        <v>0</v>
      </c>
      <c r="FW585" s="238">
        <f t="shared" si="1544"/>
        <v>0</v>
      </c>
      <c r="FX585" s="238">
        <f t="shared" si="1545"/>
        <v>0</v>
      </c>
      <c r="FY585" s="238">
        <f t="shared" si="1546"/>
        <v>0</v>
      </c>
      <c r="FZ585" s="238">
        <f t="shared" si="1547"/>
        <v>0</v>
      </c>
      <c r="GA585" s="238">
        <f t="shared" si="1548"/>
        <v>0</v>
      </c>
      <c r="GB585" s="238">
        <f t="shared" si="1549"/>
        <v>0</v>
      </c>
      <c r="GC585" s="238">
        <f t="shared" si="1550"/>
        <v>0</v>
      </c>
      <c r="GD585" s="238">
        <f t="shared" si="1551"/>
        <v>0</v>
      </c>
      <c r="GE585" s="238">
        <f t="shared" si="1552"/>
        <v>0</v>
      </c>
      <c r="GF585" s="238">
        <f t="shared" si="1553"/>
        <v>0</v>
      </c>
      <c r="GG585" s="238">
        <f t="shared" si="1554"/>
        <v>0</v>
      </c>
      <c r="GH585" s="238">
        <f t="shared" si="1555"/>
        <v>0</v>
      </c>
      <c r="GI585" s="238">
        <f t="shared" si="1556"/>
        <v>0</v>
      </c>
      <c r="GJ585" s="238">
        <f t="shared" si="1557"/>
        <v>0</v>
      </c>
      <c r="GK585" s="238">
        <f t="shared" si="1558"/>
        <v>0</v>
      </c>
      <c r="GL585" s="238">
        <f t="shared" si="1559"/>
        <v>0</v>
      </c>
      <c r="GM585" s="238">
        <f t="shared" si="1560"/>
        <v>0</v>
      </c>
      <c r="GN585" s="238">
        <f t="shared" si="1561"/>
        <v>0</v>
      </c>
      <c r="GO585" s="238">
        <f t="shared" si="1562"/>
        <v>0</v>
      </c>
      <c r="GP585" s="238">
        <f t="shared" si="1563"/>
        <v>0</v>
      </c>
      <c r="GQ585" s="238">
        <f t="shared" si="1564"/>
        <v>0</v>
      </c>
      <c r="GR585" s="238">
        <f t="shared" si="1565"/>
        <v>0</v>
      </c>
      <c r="GS585" s="238">
        <f t="shared" si="1566"/>
        <v>0</v>
      </c>
      <c r="GT585" s="238">
        <f t="shared" si="1567"/>
        <v>0</v>
      </c>
      <c r="GU585" s="238">
        <f t="shared" si="1568"/>
        <v>0</v>
      </c>
      <c r="GV585" s="238">
        <f t="shared" si="1569"/>
        <v>0</v>
      </c>
      <c r="GW585" s="238">
        <f t="shared" si="1570"/>
        <v>0</v>
      </c>
      <c r="GX585" s="238">
        <f t="shared" si="1571"/>
        <v>0</v>
      </c>
      <c r="GY585" s="238">
        <f t="shared" si="1572"/>
        <v>0</v>
      </c>
      <c r="GZ585" s="238">
        <f t="shared" si="1573"/>
        <v>0</v>
      </c>
      <c r="HA585" s="238">
        <f t="shared" si="1574"/>
        <v>0</v>
      </c>
      <c r="HB585" s="238">
        <f t="shared" si="1575"/>
        <v>0</v>
      </c>
      <c r="HC585" s="238">
        <f t="shared" si="1576"/>
        <v>0</v>
      </c>
      <c r="HD585" s="238">
        <f t="shared" si="1577"/>
        <v>0</v>
      </c>
      <c r="HE585" s="238">
        <f t="shared" si="1578"/>
        <v>0</v>
      </c>
      <c r="HF585" s="238">
        <f t="shared" si="1579"/>
        <v>0</v>
      </c>
      <c r="HG585" s="238">
        <f t="shared" si="1580"/>
        <v>0</v>
      </c>
      <c r="HH585" s="238">
        <f t="shared" si="1581"/>
        <v>0</v>
      </c>
      <c r="HI585" s="238">
        <f t="shared" si="1582"/>
        <v>0</v>
      </c>
      <c r="HJ585" s="238">
        <f t="shared" si="1583"/>
        <v>0</v>
      </c>
      <c r="HK585" s="238">
        <f t="shared" si="1584"/>
        <v>0</v>
      </c>
      <c r="HL585" s="238">
        <f t="shared" si="1585"/>
        <v>0</v>
      </c>
      <c r="HM585" s="238">
        <f t="shared" si="1586"/>
        <v>0</v>
      </c>
      <c r="HN585" s="238">
        <f t="shared" si="1587"/>
        <v>0</v>
      </c>
      <c r="HO585" s="238">
        <f t="shared" si="1588"/>
        <v>0</v>
      </c>
      <c r="HP585" s="238">
        <f t="shared" si="1589"/>
        <v>0</v>
      </c>
      <c r="HQ585" s="238">
        <f t="shared" si="1590"/>
        <v>0</v>
      </c>
      <c r="HR585" s="238">
        <f t="shared" si="1591"/>
        <v>0</v>
      </c>
      <c r="HS585" s="238">
        <f t="shared" si="1592"/>
        <v>0</v>
      </c>
      <c r="HT585" s="238">
        <f t="shared" si="1593"/>
        <v>0</v>
      </c>
      <c r="HU585" s="238">
        <f t="shared" si="1594"/>
        <v>0</v>
      </c>
      <c r="HV585" s="238">
        <f t="shared" si="1595"/>
        <v>0</v>
      </c>
      <c r="HW585" s="238">
        <f t="shared" si="1596"/>
        <v>0</v>
      </c>
      <c r="HX585" s="238">
        <f t="shared" si="1597"/>
        <v>0</v>
      </c>
      <c r="HY585" s="238">
        <f t="shared" si="1598"/>
        <v>0</v>
      </c>
      <c r="HZ585" s="238">
        <f t="shared" si="1599"/>
        <v>0</v>
      </c>
      <c r="IA585" s="238">
        <f t="shared" si="1600"/>
        <v>0</v>
      </c>
      <c r="IB585" s="238">
        <f t="shared" si="1601"/>
        <v>0</v>
      </c>
      <c r="IC585" s="238">
        <f t="shared" si="1602"/>
        <v>0</v>
      </c>
      <c r="ID585" s="238">
        <f t="shared" si="1603"/>
        <v>0</v>
      </c>
      <c r="IE585" s="238">
        <f t="shared" si="1604"/>
        <v>0</v>
      </c>
      <c r="IF585" s="238">
        <f t="shared" si="1605"/>
        <v>0</v>
      </c>
      <c r="IG585" s="238">
        <f t="shared" si="1606"/>
        <v>0</v>
      </c>
      <c r="IH585" s="238">
        <f t="shared" si="1607"/>
        <v>0</v>
      </c>
      <c r="II585" s="238">
        <f t="shared" si="1608"/>
        <v>0</v>
      </c>
      <c r="IJ585" s="238">
        <f t="shared" si="1609"/>
        <v>0</v>
      </c>
      <c r="IK585" s="238">
        <f t="shared" si="1610"/>
        <v>0</v>
      </c>
      <c r="IL585" s="238">
        <f t="shared" si="1611"/>
        <v>0</v>
      </c>
      <c r="IM585" s="238">
        <f t="shared" si="1612"/>
        <v>0</v>
      </c>
      <c r="IN585" s="238">
        <f t="shared" si="1613"/>
        <v>0</v>
      </c>
      <c r="IO585" s="238">
        <f t="shared" si="1614"/>
        <v>0</v>
      </c>
      <c r="IP585" s="238">
        <f t="shared" si="1615"/>
        <v>0</v>
      </c>
      <c r="IQ585" s="238">
        <f t="shared" si="1616"/>
        <v>0</v>
      </c>
      <c r="IR585" s="238">
        <f t="shared" si="1617"/>
        <v>0</v>
      </c>
      <c r="IS585" s="238">
        <f t="shared" si="1618"/>
        <v>0</v>
      </c>
      <c r="IT585" s="238">
        <f t="shared" si="1619"/>
        <v>0</v>
      </c>
      <c r="IU585" s="238">
        <f t="shared" si="1620"/>
        <v>0</v>
      </c>
      <c r="IV585" s="238">
        <f t="shared" si="1621"/>
        <v>0</v>
      </c>
      <c r="IW585" s="238">
        <f t="shared" si="1622"/>
        <v>0</v>
      </c>
      <c r="IX585" s="238">
        <f t="shared" si="1623"/>
        <v>0</v>
      </c>
      <c r="IY585" s="238">
        <f t="shared" si="1624"/>
        <v>0</v>
      </c>
      <c r="IZ585" s="238">
        <f t="shared" si="1625"/>
        <v>0</v>
      </c>
      <c r="JA585" s="238">
        <f t="shared" si="1626"/>
        <v>0</v>
      </c>
      <c r="JB585" s="238">
        <f t="shared" si="1627"/>
        <v>0</v>
      </c>
    </row>
    <row r="586" spans="2:262">
      <c r="B586" s="248">
        <v>225</v>
      </c>
      <c r="C586" s="247">
        <f t="shared" si="1628"/>
        <v>4.3945312499999922E-3</v>
      </c>
      <c r="D586" s="244">
        <f t="shared" ca="1" si="1371"/>
        <v>12.533965061428503</v>
      </c>
      <c r="E586" s="243">
        <f ca="1">HW361</f>
        <v>0.53396506142850331</v>
      </c>
      <c r="F586" s="242">
        <v>225</v>
      </c>
      <c r="G586" s="238">
        <f t="shared" si="1372"/>
        <v>0</v>
      </c>
      <c r="H586" s="238">
        <f t="shared" si="1373"/>
        <v>0</v>
      </c>
      <c r="I586" s="238">
        <f t="shared" si="1374"/>
        <v>0</v>
      </c>
      <c r="J586" s="238">
        <f t="shared" si="1375"/>
        <v>0</v>
      </c>
      <c r="K586" s="238">
        <f t="shared" si="1376"/>
        <v>0</v>
      </c>
      <c r="L586" s="238">
        <f t="shared" si="1377"/>
        <v>0</v>
      </c>
      <c r="M586" s="238">
        <f t="shared" si="1378"/>
        <v>0</v>
      </c>
      <c r="N586" s="238">
        <f t="shared" si="1379"/>
        <v>0</v>
      </c>
      <c r="O586" s="238">
        <f t="shared" si="1380"/>
        <v>0</v>
      </c>
      <c r="P586" s="238">
        <f t="shared" si="1381"/>
        <v>0</v>
      </c>
      <c r="Q586" s="238">
        <f t="shared" si="1382"/>
        <v>0</v>
      </c>
      <c r="R586" s="238">
        <f t="shared" si="1383"/>
        <v>0</v>
      </c>
      <c r="S586" s="238">
        <f t="shared" si="1384"/>
        <v>0</v>
      </c>
      <c r="T586" s="238">
        <f t="shared" si="1385"/>
        <v>0</v>
      </c>
      <c r="U586" s="239">
        <f t="shared" si="1386"/>
        <v>0</v>
      </c>
      <c r="V586" s="238">
        <f t="shared" si="1387"/>
        <v>0</v>
      </c>
      <c r="W586" s="238">
        <f t="shared" si="1388"/>
        <v>0</v>
      </c>
      <c r="X586" s="238">
        <f t="shared" si="1389"/>
        <v>0</v>
      </c>
      <c r="Y586" s="238">
        <f t="shared" si="1390"/>
        <v>0</v>
      </c>
      <c r="Z586" s="238">
        <f t="shared" si="1391"/>
        <v>0</v>
      </c>
      <c r="AA586" s="238">
        <f t="shared" si="1392"/>
        <v>0</v>
      </c>
      <c r="AB586" s="238">
        <f t="shared" si="1393"/>
        <v>0</v>
      </c>
      <c r="AC586" s="238">
        <f t="shared" si="1394"/>
        <v>0</v>
      </c>
      <c r="AD586" s="238">
        <f t="shared" si="1395"/>
        <v>0</v>
      </c>
      <c r="AE586" s="238">
        <f t="shared" si="1396"/>
        <v>0</v>
      </c>
      <c r="AF586" s="238">
        <f t="shared" si="1397"/>
        <v>0</v>
      </c>
      <c r="AG586" s="238">
        <f t="shared" si="1398"/>
        <v>0</v>
      </c>
      <c r="AH586" s="238">
        <f t="shared" si="1399"/>
        <v>0</v>
      </c>
      <c r="AI586" s="238">
        <f t="shared" si="1400"/>
        <v>0</v>
      </c>
      <c r="AJ586" s="238">
        <f t="shared" si="1401"/>
        <v>0</v>
      </c>
      <c r="AK586" s="238">
        <f t="shared" si="1402"/>
        <v>0</v>
      </c>
      <c r="AL586" s="238">
        <f t="shared" si="1403"/>
        <v>0</v>
      </c>
      <c r="AM586" s="238">
        <f t="shared" si="1404"/>
        <v>0</v>
      </c>
      <c r="AN586" s="238">
        <f t="shared" si="1405"/>
        <v>0</v>
      </c>
      <c r="AO586" s="238">
        <f t="shared" si="1406"/>
        <v>0</v>
      </c>
      <c r="AP586" s="238">
        <f t="shared" si="1407"/>
        <v>0</v>
      </c>
      <c r="AQ586" s="238">
        <f t="shared" si="1408"/>
        <v>0</v>
      </c>
      <c r="AR586" s="238">
        <f t="shared" si="1409"/>
        <v>0</v>
      </c>
      <c r="AS586" s="238">
        <f t="shared" si="1410"/>
        <v>0</v>
      </c>
      <c r="AT586" s="238">
        <f t="shared" si="1411"/>
        <v>0</v>
      </c>
      <c r="AU586" s="238">
        <f t="shared" si="1412"/>
        <v>0</v>
      </c>
      <c r="AV586" s="238">
        <f t="shared" si="1413"/>
        <v>0</v>
      </c>
      <c r="AW586" s="238">
        <f t="shared" si="1414"/>
        <v>0</v>
      </c>
      <c r="AX586" s="238">
        <f t="shared" si="1415"/>
        <v>0</v>
      </c>
      <c r="AY586" s="238">
        <f t="shared" si="1416"/>
        <v>0</v>
      </c>
      <c r="AZ586" s="238">
        <f t="shared" si="1417"/>
        <v>0</v>
      </c>
      <c r="BA586" s="238">
        <f t="shared" si="1418"/>
        <v>0</v>
      </c>
      <c r="BB586" s="238">
        <f t="shared" si="1419"/>
        <v>0</v>
      </c>
      <c r="BC586" s="238">
        <f t="shared" si="1420"/>
        <v>0</v>
      </c>
      <c r="BD586" s="238">
        <f t="shared" si="1421"/>
        <v>0</v>
      </c>
      <c r="BE586" s="238">
        <f t="shared" si="1422"/>
        <v>0</v>
      </c>
      <c r="BF586" s="238">
        <f t="shared" si="1423"/>
        <v>0</v>
      </c>
      <c r="BG586" s="238">
        <f t="shared" si="1424"/>
        <v>0</v>
      </c>
      <c r="BH586" s="238">
        <f t="shared" si="1425"/>
        <v>0</v>
      </c>
      <c r="BI586" s="238">
        <f t="shared" si="1426"/>
        <v>0</v>
      </c>
      <c r="BJ586" s="238">
        <f t="shared" si="1427"/>
        <v>0</v>
      </c>
      <c r="BK586" s="238">
        <f t="shared" si="1428"/>
        <v>0</v>
      </c>
      <c r="BL586" s="238">
        <f t="shared" si="1429"/>
        <v>0</v>
      </c>
      <c r="BM586" s="238">
        <f t="shared" si="1430"/>
        <v>0</v>
      </c>
      <c r="BN586" s="238">
        <f t="shared" si="1431"/>
        <v>0</v>
      </c>
      <c r="BO586" s="238">
        <f t="shared" si="1432"/>
        <v>0</v>
      </c>
      <c r="BP586" s="238">
        <f t="shared" si="1433"/>
        <v>0</v>
      </c>
      <c r="BQ586" s="238">
        <f t="shared" si="1434"/>
        <v>0</v>
      </c>
      <c r="BR586" s="238">
        <f t="shared" si="1435"/>
        <v>0</v>
      </c>
      <c r="BS586" s="238">
        <f t="shared" si="1436"/>
        <v>0</v>
      </c>
      <c r="BT586" s="238">
        <f t="shared" si="1437"/>
        <v>0</v>
      </c>
      <c r="BU586" s="238">
        <f t="shared" si="1438"/>
        <v>0</v>
      </c>
      <c r="BV586" s="238">
        <f t="shared" si="1439"/>
        <v>0</v>
      </c>
      <c r="BW586" s="238">
        <f t="shared" si="1440"/>
        <v>0</v>
      </c>
      <c r="BX586" s="238">
        <f t="shared" si="1441"/>
        <v>0</v>
      </c>
      <c r="BY586" s="238">
        <f t="shared" si="1442"/>
        <v>0</v>
      </c>
      <c r="BZ586" s="238">
        <f t="shared" si="1443"/>
        <v>0</v>
      </c>
      <c r="CA586" s="238">
        <f t="shared" si="1444"/>
        <v>0</v>
      </c>
      <c r="CB586" s="238">
        <f t="shared" si="1445"/>
        <v>0</v>
      </c>
      <c r="CC586" s="238">
        <f t="shared" si="1446"/>
        <v>0</v>
      </c>
      <c r="CD586" s="238">
        <f t="shared" si="1447"/>
        <v>0</v>
      </c>
      <c r="CE586" s="238">
        <f t="shared" si="1448"/>
        <v>0</v>
      </c>
      <c r="CF586" s="238">
        <f t="shared" si="1449"/>
        <v>0</v>
      </c>
      <c r="CG586" s="238">
        <f t="shared" si="1450"/>
        <v>0</v>
      </c>
      <c r="CH586" s="238">
        <f t="shared" si="1451"/>
        <v>0</v>
      </c>
      <c r="CI586" s="238">
        <f t="shared" si="1452"/>
        <v>0</v>
      </c>
      <c r="CJ586" s="238">
        <f t="shared" si="1453"/>
        <v>0</v>
      </c>
      <c r="CK586" s="238">
        <f t="shared" si="1454"/>
        <v>0</v>
      </c>
      <c r="CL586" s="238">
        <f t="shared" si="1455"/>
        <v>0</v>
      </c>
      <c r="CM586" s="238">
        <f t="shared" si="1456"/>
        <v>0</v>
      </c>
      <c r="CN586" s="238">
        <f t="shared" si="1457"/>
        <v>0</v>
      </c>
      <c r="CO586" s="238">
        <f t="shared" si="1458"/>
        <v>0</v>
      </c>
      <c r="CP586" s="238">
        <f t="shared" si="1459"/>
        <v>0</v>
      </c>
      <c r="CQ586" s="238">
        <f t="shared" si="1460"/>
        <v>0</v>
      </c>
      <c r="CR586" s="238">
        <f t="shared" si="1461"/>
        <v>0</v>
      </c>
      <c r="CS586" s="238">
        <f t="shared" si="1462"/>
        <v>0</v>
      </c>
      <c r="CT586" s="238">
        <f t="shared" si="1463"/>
        <v>0</v>
      </c>
      <c r="CU586" s="238">
        <f t="shared" si="1464"/>
        <v>0</v>
      </c>
      <c r="CV586" s="238">
        <f t="shared" si="1465"/>
        <v>0</v>
      </c>
      <c r="CW586" s="238">
        <f t="shared" si="1466"/>
        <v>0</v>
      </c>
      <c r="CX586" s="238">
        <f t="shared" si="1467"/>
        <v>0</v>
      </c>
      <c r="CY586" s="238">
        <f t="shared" si="1468"/>
        <v>0</v>
      </c>
      <c r="CZ586" s="238">
        <f t="shared" si="1469"/>
        <v>0</v>
      </c>
      <c r="DA586" s="238">
        <f t="shared" si="1470"/>
        <v>0</v>
      </c>
      <c r="DB586" s="238">
        <f t="shared" si="1471"/>
        <v>0</v>
      </c>
      <c r="DC586" s="238">
        <f t="shared" si="1472"/>
        <v>0</v>
      </c>
      <c r="DD586" s="238">
        <f t="shared" si="1473"/>
        <v>0</v>
      </c>
      <c r="DE586" s="238">
        <f t="shared" si="1474"/>
        <v>0</v>
      </c>
      <c r="DF586" s="238">
        <f t="shared" si="1475"/>
        <v>0</v>
      </c>
      <c r="DG586" s="238">
        <f t="shared" si="1476"/>
        <v>0</v>
      </c>
      <c r="DH586" s="238">
        <f t="shared" si="1477"/>
        <v>0</v>
      </c>
      <c r="DI586" s="238">
        <f t="shared" si="1478"/>
        <v>0</v>
      </c>
      <c r="DJ586" s="238">
        <f t="shared" si="1479"/>
        <v>0</v>
      </c>
      <c r="DK586" s="238">
        <f t="shared" si="1480"/>
        <v>0</v>
      </c>
      <c r="DL586" s="238">
        <f t="shared" si="1481"/>
        <v>0</v>
      </c>
      <c r="DM586" s="238">
        <f t="shared" si="1482"/>
        <v>0</v>
      </c>
      <c r="DN586" s="238">
        <f t="shared" si="1483"/>
        <v>0</v>
      </c>
      <c r="DO586" s="238">
        <f t="shared" si="1484"/>
        <v>0</v>
      </c>
      <c r="DP586" s="238">
        <f t="shared" si="1485"/>
        <v>0</v>
      </c>
      <c r="DQ586" s="238">
        <f t="shared" si="1486"/>
        <v>0</v>
      </c>
      <c r="DR586" s="238">
        <f t="shared" si="1487"/>
        <v>0</v>
      </c>
      <c r="DS586" s="238">
        <f t="shared" si="1488"/>
        <v>0</v>
      </c>
      <c r="DT586" s="238">
        <f t="shared" si="1489"/>
        <v>0</v>
      </c>
      <c r="DU586" s="238">
        <f t="shared" si="1490"/>
        <v>0</v>
      </c>
      <c r="DV586" s="238">
        <f t="shared" si="1491"/>
        <v>0</v>
      </c>
      <c r="DW586" s="238">
        <f t="shared" si="1492"/>
        <v>0</v>
      </c>
      <c r="DX586" s="238">
        <f t="shared" si="1493"/>
        <v>0</v>
      </c>
      <c r="DY586" s="238">
        <f t="shared" si="1494"/>
        <v>0</v>
      </c>
      <c r="DZ586" s="238">
        <f t="shared" si="1495"/>
        <v>0</v>
      </c>
      <c r="EA586" s="238">
        <f t="shared" si="1496"/>
        <v>0</v>
      </c>
      <c r="EB586" s="238">
        <f t="shared" si="1497"/>
        <v>0</v>
      </c>
      <c r="EC586" s="238">
        <f t="shared" si="1498"/>
        <v>0</v>
      </c>
      <c r="ED586" s="238">
        <f t="shared" si="1499"/>
        <v>0</v>
      </c>
      <c r="EE586" s="238">
        <f t="shared" si="1500"/>
        <v>0</v>
      </c>
      <c r="EF586" s="238">
        <f t="shared" si="1501"/>
        <v>0</v>
      </c>
      <c r="EG586" s="238">
        <f t="shared" si="1502"/>
        <v>0</v>
      </c>
      <c r="EH586" s="238">
        <f t="shared" si="1503"/>
        <v>0</v>
      </c>
      <c r="EI586" s="238">
        <f t="shared" si="1504"/>
        <v>0</v>
      </c>
      <c r="EJ586" s="238">
        <f t="shared" si="1505"/>
        <v>0</v>
      </c>
      <c r="EK586" s="238">
        <f t="shared" si="1506"/>
        <v>0</v>
      </c>
      <c r="EL586" s="238">
        <f t="shared" si="1507"/>
        <v>0</v>
      </c>
      <c r="EM586" s="238">
        <f t="shared" si="1508"/>
        <v>0</v>
      </c>
      <c r="EN586" s="238">
        <f t="shared" si="1509"/>
        <v>0</v>
      </c>
      <c r="EO586" s="238">
        <f t="shared" si="1510"/>
        <v>0</v>
      </c>
      <c r="EP586" s="238">
        <f t="shared" si="1511"/>
        <v>0</v>
      </c>
      <c r="EQ586" s="238">
        <f t="shared" si="1512"/>
        <v>0</v>
      </c>
      <c r="ER586" s="238">
        <f t="shared" si="1513"/>
        <v>0</v>
      </c>
      <c r="ES586" s="238">
        <f t="shared" si="1514"/>
        <v>0</v>
      </c>
      <c r="ET586" s="238">
        <f t="shared" si="1515"/>
        <v>0</v>
      </c>
      <c r="EU586" s="238">
        <f t="shared" si="1516"/>
        <v>0</v>
      </c>
      <c r="EV586" s="238">
        <f t="shared" si="1517"/>
        <v>0</v>
      </c>
      <c r="EW586" s="238">
        <f t="shared" si="1518"/>
        <v>0</v>
      </c>
      <c r="EX586" s="238">
        <f t="shared" si="1519"/>
        <v>0</v>
      </c>
      <c r="EY586" s="238">
        <f t="shared" si="1520"/>
        <v>0</v>
      </c>
      <c r="EZ586" s="238">
        <f t="shared" si="1521"/>
        <v>0</v>
      </c>
      <c r="FA586" s="238">
        <f t="shared" si="1522"/>
        <v>0</v>
      </c>
      <c r="FB586" s="238">
        <f t="shared" si="1523"/>
        <v>0</v>
      </c>
      <c r="FC586" s="238">
        <f t="shared" si="1524"/>
        <v>0</v>
      </c>
      <c r="FD586" s="238">
        <f t="shared" si="1525"/>
        <v>0</v>
      </c>
      <c r="FE586" s="238">
        <f t="shared" si="1526"/>
        <v>0</v>
      </c>
      <c r="FF586" s="238">
        <f t="shared" si="1527"/>
        <v>0</v>
      </c>
      <c r="FG586" s="238">
        <f t="shared" si="1528"/>
        <v>0</v>
      </c>
      <c r="FH586" s="238">
        <f t="shared" si="1529"/>
        <v>0</v>
      </c>
      <c r="FI586" s="238">
        <f t="shared" si="1530"/>
        <v>0</v>
      </c>
      <c r="FJ586" s="238">
        <f t="shared" si="1531"/>
        <v>0</v>
      </c>
      <c r="FK586" s="238">
        <f t="shared" si="1532"/>
        <v>0</v>
      </c>
      <c r="FL586" s="238">
        <f t="shared" si="1533"/>
        <v>0</v>
      </c>
      <c r="FM586" s="238">
        <f t="shared" si="1534"/>
        <v>0</v>
      </c>
      <c r="FN586" s="238">
        <f t="shared" si="1535"/>
        <v>0</v>
      </c>
      <c r="FO586" s="238">
        <f t="shared" si="1536"/>
        <v>0</v>
      </c>
      <c r="FP586" s="238">
        <f t="shared" si="1537"/>
        <v>0</v>
      </c>
      <c r="FQ586" s="238">
        <f t="shared" si="1538"/>
        <v>0</v>
      </c>
      <c r="FR586" s="238">
        <f t="shared" si="1539"/>
        <v>0</v>
      </c>
      <c r="FS586" s="238">
        <f t="shared" si="1540"/>
        <v>0</v>
      </c>
      <c r="FT586" s="238">
        <f t="shared" si="1541"/>
        <v>0</v>
      </c>
      <c r="FU586" s="238">
        <f t="shared" si="1542"/>
        <v>0</v>
      </c>
      <c r="FV586" s="238">
        <f t="shared" si="1543"/>
        <v>0</v>
      </c>
      <c r="FW586" s="238">
        <f t="shared" si="1544"/>
        <v>0</v>
      </c>
      <c r="FX586" s="238">
        <f t="shared" si="1545"/>
        <v>0</v>
      </c>
      <c r="FY586" s="238">
        <f t="shared" si="1546"/>
        <v>0</v>
      </c>
      <c r="FZ586" s="238">
        <f t="shared" si="1547"/>
        <v>0</v>
      </c>
      <c r="GA586" s="238">
        <f t="shared" si="1548"/>
        <v>0</v>
      </c>
      <c r="GB586" s="238">
        <f t="shared" si="1549"/>
        <v>0</v>
      </c>
      <c r="GC586" s="238">
        <f t="shared" si="1550"/>
        <v>0</v>
      </c>
      <c r="GD586" s="238">
        <f t="shared" si="1551"/>
        <v>0</v>
      </c>
      <c r="GE586" s="238">
        <f t="shared" si="1552"/>
        <v>0</v>
      </c>
      <c r="GF586" s="238">
        <f t="shared" si="1553"/>
        <v>0</v>
      </c>
      <c r="GG586" s="238">
        <f t="shared" si="1554"/>
        <v>0</v>
      </c>
      <c r="GH586" s="238">
        <f t="shared" si="1555"/>
        <v>0</v>
      </c>
      <c r="GI586" s="238">
        <f t="shared" si="1556"/>
        <v>0</v>
      </c>
      <c r="GJ586" s="238">
        <f t="shared" si="1557"/>
        <v>0</v>
      </c>
      <c r="GK586" s="238">
        <f t="shared" si="1558"/>
        <v>0</v>
      </c>
      <c r="GL586" s="238">
        <f t="shared" si="1559"/>
        <v>0</v>
      </c>
      <c r="GM586" s="238">
        <f t="shared" si="1560"/>
        <v>0</v>
      </c>
      <c r="GN586" s="238">
        <f t="shared" si="1561"/>
        <v>0</v>
      </c>
      <c r="GO586" s="238">
        <f t="shared" si="1562"/>
        <v>0</v>
      </c>
      <c r="GP586" s="238">
        <f t="shared" si="1563"/>
        <v>0</v>
      </c>
      <c r="GQ586" s="238">
        <f t="shared" si="1564"/>
        <v>0</v>
      </c>
      <c r="GR586" s="238">
        <f t="shared" si="1565"/>
        <v>0</v>
      </c>
      <c r="GS586" s="238">
        <f t="shared" si="1566"/>
        <v>0</v>
      </c>
      <c r="GT586" s="238">
        <f t="shared" si="1567"/>
        <v>0</v>
      </c>
      <c r="GU586" s="238">
        <f t="shared" si="1568"/>
        <v>0</v>
      </c>
      <c r="GV586" s="238">
        <f t="shared" si="1569"/>
        <v>0</v>
      </c>
      <c r="GW586" s="238">
        <f t="shared" si="1570"/>
        <v>0</v>
      </c>
      <c r="GX586" s="238">
        <f t="shared" si="1571"/>
        <v>0</v>
      </c>
      <c r="GY586" s="238">
        <f t="shared" si="1572"/>
        <v>0</v>
      </c>
      <c r="GZ586" s="238">
        <f t="shared" si="1573"/>
        <v>0</v>
      </c>
      <c r="HA586" s="238">
        <f t="shared" si="1574"/>
        <v>0</v>
      </c>
      <c r="HB586" s="238">
        <f t="shared" si="1575"/>
        <v>0</v>
      </c>
      <c r="HC586" s="238">
        <f t="shared" si="1576"/>
        <v>0</v>
      </c>
      <c r="HD586" s="238">
        <f t="shared" si="1577"/>
        <v>0</v>
      </c>
      <c r="HE586" s="238">
        <f t="shared" si="1578"/>
        <v>0</v>
      </c>
      <c r="HF586" s="238">
        <f t="shared" si="1579"/>
        <v>0</v>
      </c>
      <c r="HG586" s="238">
        <f t="shared" si="1580"/>
        <v>0</v>
      </c>
      <c r="HH586" s="238">
        <f t="shared" si="1581"/>
        <v>0</v>
      </c>
      <c r="HI586" s="238">
        <f t="shared" si="1582"/>
        <v>0</v>
      </c>
      <c r="HJ586" s="238">
        <f t="shared" si="1583"/>
        <v>0</v>
      </c>
      <c r="HK586" s="238">
        <f t="shared" si="1584"/>
        <v>0</v>
      </c>
      <c r="HL586" s="238">
        <f t="shared" si="1585"/>
        <v>0</v>
      </c>
      <c r="HM586" s="238">
        <f t="shared" si="1586"/>
        <v>0</v>
      </c>
      <c r="HN586" s="238">
        <f t="shared" si="1587"/>
        <v>0</v>
      </c>
      <c r="HO586" s="238">
        <f t="shared" si="1588"/>
        <v>0</v>
      </c>
      <c r="HP586" s="238">
        <f t="shared" si="1589"/>
        <v>0</v>
      </c>
      <c r="HQ586" s="238">
        <f t="shared" si="1590"/>
        <v>0</v>
      </c>
      <c r="HR586" s="238">
        <f t="shared" si="1591"/>
        <v>0</v>
      </c>
      <c r="HS586" s="238">
        <f t="shared" si="1592"/>
        <v>0</v>
      </c>
      <c r="HT586" s="238">
        <f t="shared" si="1593"/>
        <v>0</v>
      </c>
      <c r="HU586" s="238">
        <f t="shared" si="1594"/>
        <v>0</v>
      </c>
      <c r="HV586" s="238">
        <f t="shared" si="1595"/>
        <v>0</v>
      </c>
      <c r="HW586" s="238">
        <f t="shared" si="1596"/>
        <v>0</v>
      </c>
      <c r="HX586" s="238">
        <f t="shared" si="1597"/>
        <v>0</v>
      </c>
      <c r="HY586" s="238">
        <f t="shared" si="1598"/>
        <v>0</v>
      </c>
      <c r="HZ586" s="238">
        <f t="shared" si="1599"/>
        <v>0</v>
      </c>
      <c r="IA586" s="238">
        <f t="shared" si="1600"/>
        <v>0</v>
      </c>
      <c r="IB586" s="238">
        <f t="shared" si="1601"/>
        <v>0</v>
      </c>
      <c r="IC586" s="238">
        <f t="shared" si="1602"/>
        <v>0</v>
      </c>
      <c r="ID586" s="238">
        <f t="shared" si="1603"/>
        <v>0</v>
      </c>
      <c r="IE586" s="238">
        <f t="shared" si="1604"/>
        <v>0</v>
      </c>
      <c r="IF586" s="238">
        <f t="shared" si="1605"/>
        <v>0</v>
      </c>
      <c r="IG586" s="238">
        <f t="shared" si="1606"/>
        <v>0</v>
      </c>
      <c r="IH586" s="238">
        <f t="shared" si="1607"/>
        <v>0</v>
      </c>
      <c r="II586" s="238">
        <f t="shared" si="1608"/>
        <v>0</v>
      </c>
      <c r="IJ586" s="238">
        <f t="shared" si="1609"/>
        <v>0</v>
      </c>
      <c r="IK586" s="238">
        <f t="shared" si="1610"/>
        <v>0</v>
      </c>
      <c r="IL586" s="238">
        <f t="shared" si="1611"/>
        <v>0</v>
      </c>
      <c r="IM586" s="238">
        <f t="shared" si="1612"/>
        <v>0</v>
      </c>
      <c r="IN586" s="238">
        <f t="shared" si="1613"/>
        <v>0</v>
      </c>
      <c r="IO586" s="238">
        <f t="shared" si="1614"/>
        <v>0</v>
      </c>
      <c r="IP586" s="238">
        <f t="shared" si="1615"/>
        <v>0</v>
      </c>
      <c r="IQ586" s="238">
        <f t="shared" si="1616"/>
        <v>0</v>
      </c>
      <c r="IR586" s="238">
        <f t="shared" si="1617"/>
        <v>0</v>
      </c>
      <c r="IS586" s="238">
        <f t="shared" si="1618"/>
        <v>0</v>
      </c>
      <c r="IT586" s="238">
        <f t="shared" si="1619"/>
        <v>0</v>
      </c>
      <c r="IU586" s="238">
        <f t="shared" si="1620"/>
        <v>0</v>
      </c>
      <c r="IV586" s="238">
        <f t="shared" si="1621"/>
        <v>0</v>
      </c>
      <c r="IW586" s="238">
        <f t="shared" si="1622"/>
        <v>0</v>
      </c>
      <c r="IX586" s="238">
        <f t="shared" si="1623"/>
        <v>0</v>
      </c>
      <c r="IY586" s="238">
        <f t="shared" si="1624"/>
        <v>0</v>
      </c>
      <c r="IZ586" s="238">
        <f t="shared" si="1625"/>
        <v>0</v>
      </c>
      <c r="JA586" s="238">
        <f t="shared" si="1626"/>
        <v>0</v>
      </c>
      <c r="JB586" s="238">
        <f t="shared" si="1627"/>
        <v>0</v>
      </c>
    </row>
    <row r="587" spans="2:262">
      <c r="B587" s="248">
        <v>226</v>
      </c>
      <c r="C587" s="247">
        <f t="shared" si="1628"/>
        <v>4.4140624999999918E-3</v>
      </c>
      <c r="D587" s="244">
        <f t="shared" ca="1" si="1371"/>
        <v>12.530950092926028</v>
      </c>
      <c r="E587" s="243">
        <f ca="1">HX361</f>
        <v>0.53095009292602813</v>
      </c>
      <c r="F587" s="242">
        <v>226</v>
      </c>
      <c r="G587" s="238">
        <f t="shared" si="1372"/>
        <v>0</v>
      </c>
      <c r="H587" s="238">
        <f t="shared" si="1373"/>
        <v>0</v>
      </c>
      <c r="I587" s="238">
        <f t="shared" si="1374"/>
        <v>0</v>
      </c>
      <c r="J587" s="238">
        <f t="shared" si="1375"/>
        <v>0</v>
      </c>
      <c r="K587" s="238">
        <f t="shared" si="1376"/>
        <v>0</v>
      </c>
      <c r="L587" s="238">
        <f t="shared" si="1377"/>
        <v>0</v>
      </c>
      <c r="M587" s="238">
        <f t="shared" si="1378"/>
        <v>0</v>
      </c>
      <c r="N587" s="238">
        <f t="shared" si="1379"/>
        <v>0</v>
      </c>
      <c r="O587" s="238">
        <f t="shared" si="1380"/>
        <v>0</v>
      </c>
      <c r="P587" s="238">
        <f t="shared" si="1381"/>
        <v>0</v>
      </c>
      <c r="Q587" s="238">
        <f t="shared" si="1382"/>
        <v>0</v>
      </c>
      <c r="R587" s="238">
        <f t="shared" si="1383"/>
        <v>0</v>
      </c>
      <c r="S587" s="238">
        <f t="shared" si="1384"/>
        <v>0</v>
      </c>
      <c r="T587" s="238">
        <f t="shared" si="1385"/>
        <v>0</v>
      </c>
      <c r="U587" s="239">
        <f t="shared" si="1386"/>
        <v>0</v>
      </c>
      <c r="V587" s="238">
        <f t="shared" si="1387"/>
        <v>0</v>
      </c>
      <c r="W587" s="238">
        <f t="shared" si="1388"/>
        <v>0</v>
      </c>
      <c r="X587" s="238">
        <f t="shared" si="1389"/>
        <v>0</v>
      </c>
      <c r="Y587" s="238">
        <f t="shared" si="1390"/>
        <v>0</v>
      </c>
      <c r="Z587" s="238">
        <f t="shared" si="1391"/>
        <v>0</v>
      </c>
      <c r="AA587" s="238">
        <f t="shared" si="1392"/>
        <v>0</v>
      </c>
      <c r="AB587" s="238">
        <f t="shared" si="1393"/>
        <v>0</v>
      </c>
      <c r="AC587" s="238">
        <f t="shared" si="1394"/>
        <v>0</v>
      </c>
      <c r="AD587" s="238">
        <f t="shared" si="1395"/>
        <v>0</v>
      </c>
      <c r="AE587" s="238">
        <f t="shared" si="1396"/>
        <v>0</v>
      </c>
      <c r="AF587" s="238">
        <f t="shared" si="1397"/>
        <v>0</v>
      </c>
      <c r="AG587" s="238">
        <f t="shared" si="1398"/>
        <v>0</v>
      </c>
      <c r="AH587" s="238">
        <f t="shared" si="1399"/>
        <v>0</v>
      </c>
      <c r="AI587" s="238">
        <f t="shared" si="1400"/>
        <v>0</v>
      </c>
      <c r="AJ587" s="238">
        <f t="shared" si="1401"/>
        <v>0</v>
      </c>
      <c r="AK587" s="238">
        <f t="shared" si="1402"/>
        <v>0</v>
      </c>
      <c r="AL587" s="238">
        <f t="shared" si="1403"/>
        <v>0</v>
      </c>
      <c r="AM587" s="238">
        <f t="shared" si="1404"/>
        <v>0</v>
      </c>
      <c r="AN587" s="238">
        <f t="shared" si="1405"/>
        <v>0</v>
      </c>
      <c r="AO587" s="238">
        <f t="shared" si="1406"/>
        <v>0</v>
      </c>
      <c r="AP587" s="238">
        <f t="shared" si="1407"/>
        <v>0</v>
      </c>
      <c r="AQ587" s="238">
        <f t="shared" si="1408"/>
        <v>0</v>
      </c>
      <c r="AR587" s="238">
        <f t="shared" si="1409"/>
        <v>0</v>
      </c>
      <c r="AS587" s="238">
        <f t="shared" si="1410"/>
        <v>0</v>
      </c>
      <c r="AT587" s="238">
        <f t="shared" si="1411"/>
        <v>0</v>
      </c>
      <c r="AU587" s="238">
        <f t="shared" si="1412"/>
        <v>0</v>
      </c>
      <c r="AV587" s="238">
        <f t="shared" si="1413"/>
        <v>0</v>
      </c>
      <c r="AW587" s="238">
        <f t="shared" si="1414"/>
        <v>0</v>
      </c>
      <c r="AX587" s="238">
        <f t="shared" si="1415"/>
        <v>0</v>
      </c>
      <c r="AY587" s="238">
        <f t="shared" si="1416"/>
        <v>0</v>
      </c>
      <c r="AZ587" s="238">
        <f t="shared" si="1417"/>
        <v>0</v>
      </c>
      <c r="BA587" s="238">
        <f t="shared" si="1418"/>
        <v>0</v>
      </c>
      <c r="BB587" s="238">
        <f t="shared" si="1419"/>
        <v>0</v>
      </c>
      <c r="BC587" s="238">
        <f t="shared" si="1420"/>
        <v>0</v>
      </c>
      <c r="BD587" s="238">
        <f t="shared" si="1421"/>
        <v>0</v>
      </c>
      <c r="BE587" s="238">
        <f t="shared" si="1422"/>
        <v>0</v>
      </c>
      <c r="BF587" s="238">
        <f t="shared" si="1423"/>
        <v>0</v>
      </c>
      <c r="BG587" s="238">
        <f t="shared" si="1424"/>
        <v>0</v>
      </c>
      <c r="BH587" s="238">
        <f t="shared" si="1425"/>
        <v>0</v>
      </c>
      <c r="BI587" s="238">
        <f t="shared" si="1426"/>
        <v>0</v>
      </c>
      <c r="BJ587" s="238">
        <f t="shared" si="1427"/>
        <v>0</v>
      </c>
      <c r="BK587" s="238">
        <f t="shared" si="1428"/>
        <v>0</v>
      </c>
      <c r="BL587" s="238">
        <f t="shared" si="1429"/>
        <v>0</v>
      </c>
      <c r="BM587" s="238">
        <f t="shared" si="1430"/>
        <v>0</v>
      </c>
      <c r="BN587" s="238">
        <f t="shared" si="1431"/>
        <v>0</v>
      </c>
      <c r="BO587" s="238">
        <f t="shared" si="1432"/>
        <v>0</v>
      </c>
      <c r="BP587" s="238">
        <f t="shared" si="1433"/>
        <v>0</v>
      </c>
      <c r="BQ587" s="238">
        <f t="shared" si="1434"/>
        <v>0</v>
      </c>
      <c r="BR587" s="238">
        <f t="shared" si="1435"/>
        <v>0</v>
      </c>
      <c r="BS587" s="238">
        <f t="shared" si="1436"/>
        <v>0</v>
      </c>
      <c r="BT587" s="238">
        <f t="shared" si="1437"/>
        <v>0</v>
      </c>
      <c r="BU587" s="238">
        <f t="shared" si="1438"/>
        <v>0</v>
      </c>
      <c r="BV587" s="238">
        <f t="shared" si="1439"/>
        <v>0</v>
      </c>
      <c r="BW587" s="238">
        <f t="shared" si="1440"/>
        <v>0</v>
      </c>
      <c r="BX587" s="238">
        <f t="shared" si="1441"/>
        <v>0</v>
      </c>
      <c r="BY587" s="238">
        <f t="shared" si="1442"/>
        <v>0</v>
      </c>
      <c r="BZ587" s="238">
        <f t="shared" si="1443"/>
        <v>0</v>
      </c>
      <c r="CA587" s="238">
        <f t="shared" si="1444"/>
        <v>0</v>
      </c>
      <c r="CB587" s="238">
        <f t="shared" si="1445"/>
        <v>0</v>
      </c>
      <c r="CC587" s="238">
        <f t="shared" si="1446"/>
        <v>0</v>
      </c>
      <c r="CD587" s="238">
        <f t="shared" si="1447"/>
        <v>0</v>
      </c>
      <c r="CE587" s="238">
        <f t="shared" si="1448"/>
        <v>0</v>
      </c>
      <c r="CF587" s="238">
        <f t="shared" si="1449"/>
        <v>0</v>
      </c>
      <c r="CG587" s="238">
        <f t="shared" si="1450"/>
        <v>0</v>
      </c>
      <c r="CH587" s="238">
        <f t="shared" si="1451"/>
        <v>0</v>
      </c>
      <c r="CI587" s="238">
        <f t="shared" si="1452"/>
        <v>0</v>
      </c>
      <c r="CJ587" s="238">
        <f t="shared" si="1453"/>
        <v>0</v>
      </c>
      <c r="CK587" s="238">
        <f t="shared" si="1454"/>
        <v>0</v>
      </c>
      <c r="CL587" s="238">
        <f t="shared" si="1455"/>
        <v>0</v>
      </c>
      <c r="CM587" s="238">
        <f t="shared" si="1456"/>
        <v>0</v>
      </c>
      <c r="CN587" s="238">
        <f t="shared" si="1457"/>
        <v>0</v>
      </c>
      <c r="CO587" s="238">
        <f t="shared" si="1458"/>
        <v>0</v>
      </c>
      <c r="CP587" s="238">
        <f t="shared" si="1459"/>
        <v>0</v>
      </c>
      <c r="CQ587" s="238">
        <f t="shared" si="1460"/>
        <v>0</v>
      </c>
      <c r="CR587" s="238">
        <f t="shared" si="1461"/>
        <v>0</v>
      </c>
      <c r="CS587" s="238">
        <f t="shared" si="1462"/>
        <v>0</v>
      </c>
      <c r="CT587" s="238">
        <f t="shared" si="1463"/>
        <v>0</v>
      </c>
      <c r="CU587" s="238">
        <f t="shared" si="1464"/>
        <v>0</v>
      </c>
      <c r="CV587" s="238">
        <f t="shared" si="1465"/>
        <v>0</v>
      </c>
      <c r="CW587" s="238">
        <f t="shared" si="1466"/>
        <v>0</v>
      </c>
      <c r="CX587" s="238">
        <f t="shared" si="1467"/>
        <v>0</v>
      </c>
      <c r="CY587" s="238">
        <f t="shared" si="1468"/>
        <v>0</v>
      </c>
      <c r="CZ587" s="238">
        <f t="shared" si="1469"/>
        <v>0</v>
      </c>
      <c r="DA587" s="238">
        <f t="shared" si="1470"/>
        <v>0</v>
      </c>
      <c r="DB587" s="238">
        <f t="shared" si="1471"/>
        <v>0</v>
      </c>
      <c r="DC587" s="238">
        <f t="shared" si="1472"/>
        <v>0</v>
      </c>
      <c r="DD587" s="238">
        <f t="shared" si="1473"/>
        <v>0</v>
      </c>
      <c r="DE587" s="238">
        <f t="shared" si="1474"/>
        <v>0</v>
      </c>
      <c r="DF587" s="238">
        <f t="shared" si="1475"/>
        <v>0</v>
      </c>
      <c r="DG587" s="238">
        <f t="shared" si="1476"/>
        <v>0</v>
      </c>
      <c r="DH587" s="238">
        <f t="shared" si="1477"/>
        <v>0</v>
      </c>
      <c r="DI587" s="238">
        <f t="shared" si="1478"/>
        <v>0</v>
      </c>
      <c r="DJ587" s="238">
        <f t="shared" si="1479"/>
        <v>0</v>
      </c>
      <c r="DK587" s="238">
        <f t="shared" si="1480"/>
        <v>0</v>
      </c>
      <c r="DL587" s="238">
        <f t="shared" si="1481"/>
        <v>0</v>
      </c>
      <c r="DM587" s="238">
        <f t="shared" si="1482"/>
        <v>0</v>
      </c>
      <c r="DN587" s="238">
        <f t="shared" si="1483"/>
        <v>0</v>
      </c>
      <c r="DO587" s="238">
        <f t="shared" si="1484"/>
        <v>0</v>
      </c>
      <c r="DP587" s="238">
        <f t="shared" si="1485"/>
        <v>0</v>
      </c>
      <c r="DQ587" s="238">
        <f t="shared" si="1486"/>
        <v>0</v>
      </c>
      <c r="DR587" s="238">
        <f t="shared" si="1487"/>
        <v>0</v>
      </c>
      <c r="DS587" s="238">
        <f t="shared" si="1488"/>
        <v>0</v>
      </c>
      <c r="DT587" s="238">
        <f t="shared" si="1489"/>
        <v>0</v>
      </c>
      <c r="DU587" s="238">
        <f t="shared" si="1490"/>
        <v>0</v>
      </c>
      <c r="DV587" s="238">
        <f t="shared" si="1491"/>
        <v>0</v>
      </c>
      <c r="DW587" s="238">
        <f t="shared" si="1492"/>
        <v>0</v>
      </c>
      <c r="DX587" s="238">
        <f t="shared" si="1493"/>
        <v>0</v>
      </c>
      <c r="DY587" s="238">
        <f t="shared" si="1494"/>
        <v>0</v>
      </c>
      <c r="DZ587" s="238">
        <f t="shared" si="1495"/>
        <v>0</v>
      </c>
      <c r="EA587" s="238">
        <f t="shared" si="1496"/>
        <v>0</v>
      </c>
      <c r="EB587" s="238">
        <f t="shared" si="1497"/>
        <v>0</v>
      </c>
      <c r="EC587" s="238">
        <f t="shared" si="1498"/>
        <v>0</v>
      </c>
      <c r="ED587" s="238">
        <f t="shared" si="1499"/>
        <v>0</v>
      </c>
      <c r="EE587" s="238">
        <f t="shared" si="1500"/>
        <v>0</v>
      </c>
      <c r="EF587" s="238">
        <f t="shared" si="1501"/>
        <v>0</v>
      </c>
      <c r="EG587" s="238">
        <f t="shared" si="1502"/>
        <v>0</v>
      </c>
      <c r="EH587" s="238">
        <f t="shared" si="1503"/>
        <v>0</v>
      </c>
      <c r="EI587" s="238">
        <f t="shared" si="1504"/>
        <v>0</v>
      </c>
      <c r="EJ587" s="238">
        <f t="shared" si="1505"/>
        <v>0</v>
      </c>
      <c r="EK587" s="238">
        <f t="shared" si="1506"/>
        <v>0</v>
      </c>
      <c r="EL587" s="238">
        <f t="shared" si="1507"/>
        <v>0</v>
      </c>
      <c r="EM587" s="238">
        <f t="shared" si="1508"/>
        <v>0</v>
      </c>
      <c r="EN587" s="238">
        <f t="shared" si="1509"/>
        <v>0</v>
      </c>
      <c r="EO587" s="238">
        <f t="shared" si="1510"/>
        <v>0</v>
      </c>
      <c r="EP587" s="238">
        <f t="shared" si="1511"/>
        <v>0</v>
      </c>
      <c r="EQ587" s="238">
        <f t="shared" si="1512"/>
        <v>0</v>
      </c>
      <c r="ER587" s="238">
        <f t="shared" si="1513"/>
        <v>0</v>
      </c>
      <c r="ES587" s="238">
        <f t="shared" si="1514"/>
        <v>0</v>
      </c>
      <c r="ET587" s="238">
        <f t="shared" si="1515"/>
        <v>0</v>
      </c>
      <c r="EU587" s="238">
        <f t="shared" si="1516"/>
        <v>0</v>
      </c>
      <c r="EV587" s="238">
        <f t="shared" si="1517"/>
        <v>0</v>
      </c>
      <c r="EW587" s="238">
        <f t="shared" si="1518"/>
        <v>0</v>
      </c>
      <c r="EX587" s="238">
        <f t="shared" si="1519"/>
        <v>0</v>
      </c>
      <c r="EY587" s="238">
        <f t="shared" si="1520"/>
        <v>0</v>
      </c>
      <c r="EZ587" s="238">
        <f t="shared" si="1521"/>
        <v>0</v>
      </c>
      <c r="FA587" s="238">
        <f t="shared" si="1522"/>
        <v>0</v>
      </c>
      <c r="FB587" s="238">
        <f t="shared" si="1523"/>
        <v>0</v>
      </c>
      <c r="FC587" s="238">
        <f t="shared" si="1524"/>
        <v>0</v>
      </c>
      <c r="FD587" s="238">
        <f t="shared" si="1525"/>
        <v>0</v>
      </c>
      <c r="FE587" s="238">
        <f t="shared" si="1526"/>
        <v>0</v>
      </c>
      <c r="FF587" s="238">
        <f t="shared" si="1527"/>
        <v>0</v>
      </c>
      <c r="FG587" s="238">
        <f t="shared" si="1528"/>
        <v>0</v>
      </c>
      <c r="FH587" s="238">
        <f t="shared" si="1529"/>
        <v>0</v>
      </c>
      <c r="FI587" s="238">
        <f t="shared" si="1530"/>
        <v>0</v>
      </c>
      <c r="FJ587" s="238">
        <f t="shared" si="1531"/>
        <v>0</v>
      </c>
      <c r="FK587" s="238">
        <f t="shared" si="1532"/>
        <v>0</v>
      </c>
      <c r="FL587" s="238">
        <f t="shared" si="1533"/>
        <v>0</v>
      </c>
      <c r="FM587" s="238">
        <f t="shared" si="1534"/>
        <v>0</v>
      </c>
      <c r="FN587" s="238">
        <f t="shared" si="1535"/>
        <v>0</v>
      </c>
      <c r="FO587" s="238">
        <f t="shared" si="1536"/>
        <v>0</v>
      </c>
      <c r="FP587" s="238">
        <f t="shared" si="1537"/>
        <v>0</v>
      </c>
      <c r="FQ587" s="238">
        <f t="shared" si="1538"/>
        <v>0</v>
      </c>
      <c r="FR587" s="238">
        <f t="shared" si="1539"/>
        <v>0</v>
      </c>
      <c r="FS587" s="238">
        <f t="shared" si="1540"/>
        <v>0</v>
      </c>
      <c r="FT587" s="238">
        <f t="shared" si="1541"/>
        <v>0</v>
      </c>
      <c r="FU587" s="238">
        <f t="shared" si="1542"/>
        <v>0</v>
      </c>
      <c r="FV587" s="238">
        <f t="shared" si="1543"/>
        <v>0</v>
      </c>
      <c r="FW587" s="238">
        <f t="shared" si="1544"/>
        <v>0</v>
      </c>
      <c r="FX587" s="238">
        <f t="shared" si="1545"/>
        <v>0</v>
      </c>
      <c r="FY587" s="238">
        <f t="shared" si="1546"/>
        <v>0</v>
      </c>
      <c r="FZ587" s="238">
        <f t="shared" si="1547"/>
        <v>0</v>
      </c>
      <c r="GA587" s="238">
        <f t="shared" si="1548"/>
        <v>0</v>
      </c>
      <c r="GB587" s="238">
        <f t="shared" si="1549"/>
        <v>0</v>
      </c>
      <c r="GC587" s="238">
        <f t="shared" si="1550"/>
        <v>0</v>
      </c>
      <c r="GD587" s="238">
        <f t="shared" si="1551"/>
        <v>0</v>
      </c>
      <c r="GE587" s="238">
        <f t="shared" si="1552"/>
        <v>0</v>
      </c>
      <c r="GF587" s="238">
        <f t="shared" si="1553"/>
        <v>0</v>
      </c>
      <c r="GG587" s="238">
        <f t="shared" si="1554"/>
        <v>0</v>
      </c>
      <c r="GH587" s="238">
        <f t="shared" si="1555"/>
        <v>0</v>
      </c>
      <c r="GI587" s="238">
        <f t="shared" si="1556"/>
        <v>0</v>
      </c>
      <c r="GJ587" s="238">
        <f t="shared" si="1557"/>
        <v>0</v>
      </c>
      <c r="GK587" s="238">
        <f t="shared" si="1558"/>
        <v>0</v>
      </c>
      <c r="GL587" s="238">
        <f t="shared" si="1559"/>
        <v>0</v>
      </c>
      <c r="GM587" s="238">
        <f t="shared" si="1560"/>
        <v>0</v>
      </c>
      <c r="GN587" s="238">
        <f t="shared" si="1561"/>
        <v>0</v>
      </c>
      <c r="GO587" s="238">
        <f t="shared" si="1562"/>
        <v>0</v>
      </c>
      <c r="GP587" s="238">
        <f t="shared" si="1563"/>
        <v>0</v>
      </c>
      <c r="GQ587" s="238">
        <f t="shared" si="1564"/>
        <v>0</v>
      </c>
      <c r="GR587" s="238">
        <f t="shared" si="1565"/>
        <v>0</v>
      </c>
      <c r="GS587" s="238">
        <f t="shared" si="1566"/>
        <v>0</v>
      </c>
      <c r="GT587" s="238">
        <f t="shared" si="1567"/>
        <v>0</v>
      </c>
      <c r="GU587" s="238">
        <f t="shared" si="1568"/>
        <v>0</v>
      </c>
      <c r="GV587" s="238">
        <f t="shared" si="1569"/>
        <v>0</v>
      </c>
      <c r="GW587" s="238">
        <f t="shared" si="1570"/>
        <v>0</v>
      </c>
      <c r="GX587" s="238">
        <f t="shared" si="1571"/>
        <v>0</v>
      </c>
      <c r="GY587" s="238">
        <f t="shared" si="1572"/>
        <v>0</v>
      </c>
      <c r="GZ587" s="238">
        <f t="shared" si="1573"/>
        <v>0</v>
      </c>
      <c r="HA587" s="238">
        <f t="shared" si="1574"/>
        <v>0</v>
      </c>
      <c r="HB587" s="238">
        <f t="shared" si="1575"/>
        <v>0</v>
      </c>
      <c r="HC587" s="238">
        <f t="shared" si="1576"/>
        <v>0</v>
      </c>
      <c r="HD587" s="238">
        <f t="shared" si="1577"/>
        <v>0</v>
      </c>
      <c r="HE587" s="238">
        <f t="shared" si="1578"/>
        <v>0</v>
      </c>
      <c r="HF587" s="238">
        <f t="shared" si="1579"/>
        <v>0</v>
      </c>
      <c r="HG587" s="238">
        <f t="shared" si="1580"/>
        <v>0</v>
      </c>
      <c r="HH587" s="238">
        <f t="shared" si="1581"/>
        <v>0</v>
      </c>
      <c r="HI587" s="238">
        <f t="shared" si="1582"/>
        <v>0</v>
      </c>
      <c r="HJ587" s="238">
        <f t="shared" si="1583"/>
        <v>0</v>
      </c>
      <c r="HK587" s="238">
        <f t="shared" si="1584"/>
        <v>0</v>
      </c>
      <c r="HL587" s="238">
        <f t="shared" si="1585"/>
        <v>0</v>
      </c>
      <c r="HM587" s="238">
        <f t="shared" si="1586"/>
        <v>0</v>
      </c>
      <c r="HN587" s="238">
        <f t="shared" si="1587"/>
        <v>0</v>
      </c>
      <c r="HO587" s="238">
        <f t="shared" si="1588"/>
        <v>0</v>
      </c>
      <c r="HP587" s="238">
        <f t="shared" si="1589"/>
        <v>0</v>
      </c>
      <c r="HQ587" s="238">
        <f t="shared" si="1590"/>
        <v>0</v>
      </c>
      <c r="HR587" s="238">
        <f t="shared" si="1591"/>
        <v>0</v>
      </c>
      <c r="HS587" s="238">
        <f t="shared" si="1592"/>
        <v>0</v>
      </c>
      <c r="HT587" s="238">
        <f t="shared" si="1593"/>
        <v>0</v>
      </c>
      <c r="HU587" s="238">
        <f t="shared" si="1594"/>
        <v>0</v>
      </c>
      <c r="HV587" s="238">
        <f t="shared" si="1595"/>
        <v>0</v>
      </c>
      <c r="HW587" s="238">
        <f t="shared" si="1596"/>
        <v>0</v>
      </c>
      <c r="HX587" s="238">
        <f t="shared" si="1597"/>
        <v>0</v>
      </c>
      <c r="HY587" s="238">
        <f t="shared" si="1598"/>
        <v>0</v>
      </c>
      <c r="HZ587" s="238">
        <f t="shared" si="1599"/>
        <v>0</v>
      </c>
      <c r="IA587" s="238">
        <f t="shared" si="1600"/>
        <v>0</v>
      </c>
      <c r="IB587" s="238">
        <f t="shared" si="1601"/>
        <v>0</v>
      </c>
      <c r="IC587" s="238">
        <f t="shared" si="1602"/>
        <v>0</v>
      </c>
      <c r="ID587" s="238">
        <f t="shared" si="1603"/>
        <v>0</v>
      </c>
      <c r="IE587" s="238">
        <f t="shared" si="1604"/>
        <v>0</v>
      </c>
      <c r="IF587" s="238">
        <f t="shared" si="1605"/>
        <v>0</v>
      </c>
      <c r="IG587" s="238">
        <f t="shared" si="1606"/>
        <v>0</v>
      </c>
      <c r="IH587" s="238">
        <f t="shared" si="1607"/>
        <v>0</v>
      </c>
      <c r="II587" s="238">
        <f t="shared" si="1608"/>
        <v>0</v>
      </c>
      <c r="IJ587" s="238">
        <f t="shared" si="1609"/>
        <v>0</v>
      </c>
      <c r="IK587" s="238">
        <f t="shared" si="1610"/>
        <v>0</v>
      </c>
      <c r="IL587" s="238">
        <f t="shared" si="1611"/>
        <v>0</v>
      </c>
      <c r="IM587" s="238">
        <f t="shared" si="1612"/>
        <v>0</v>
      </c>
      <c r="IN587" s="238">
        <f t="shared" si="1613"/>
        <v>0</v>
      </c>
      <c r="IO587" s="238">
        <f t="shared" si="1614"/>
        <v>0</v>
      </c>
      <c r="IP587" s="238">
        <f t="shared" si="1615"/>
        <v>0</v>
      </c>
      <c r="IQ587" s="238">
        <f t="shared" si="1616"/>
        <v>0</v>
      </c>
      <c r="IR587" s="238">
        <f t="shared" si="1617"/>
        <v>0</v>
      </c>
      <c r="IS587" s="238">
        <f t="shared" si="1618"/>
        <v>0</v>
      </c>
      <c r="IT587" s="238">
        <f t="shared" si="1619"/>
        <v>0</v>
      </c>
      <c r="IU587" s="238">
        <f t="shared" si="1620"/>
        <v>0</v>
      </c>
      <c r="IV587" s="238">
        <f t="shared" si="1621"/>
        <v>0</v>
      </c>
      <c r="IW587" s="238">
        <f t="shared" si="1622"/>
        <v>0</v>
      </c>
      <c r="IX587" s="238">
        <f t="shared" si="1623"/>
        <v>0</v>
      </c>
      <c r="IY587" s="238">
        <f t="shared" si="1624"/>
        <v>0</v>
      </c>
      <c r="IZ587" s="238">
        <f t="shared" si="1625"/>
        <v>0</v>
      </c>
      <c r="JA587" s="238">
        <f t="shared" si="1626"/>
        <v>0</v>
      </c>
      <c r="JB587" s="238">
        <f t="shared" si="1627"/>
        <v>0</v>
      </c>
    </row>
    <row r="588" spans="2:262">
      <c r="B588" s="248">
        <v>227</v>
      </c>
      <c r="C588" s="247">
        <f t="shared" si="1628"/>
        <v>4.4335937499999914E-3</v>
      </c>
      <c r="D588" s="244">
        <f t="shared" ca="1" si="1371"/>
        <v>12.528149790005198</v>
      </c>
      <c r="E588" s="243">
        <f ca="1">HY361</f>
        <v>0.52814979000519835</v>
      </c>
      <c r="F588" s="242">
        <v>227</v>
      </c>
      <c r="G588" s="238">
        <f t="shared" si="1372"/>
        <v>0</v>
      </c>
      <c r="H588" s="238">
        <f t="shared" si="1373"/>
        <v>0</v>
      </c>
      <c r="I588" s="238">
        <f t="shared" si="1374"/>
        <v>0</v>
      </c>
      <c r="J588" s="238">
        <f t="shared" si="1375"/>
        <v>0</v>
      </c>
      <c r="K588" s="238">
        <f t="shared" si="1376"/>
        <v>0</v>
      </c>
      <c r="L588" s="238">
        <f t="shared" si="1377"/>
        <v>0</v>
      </c>
      <c r="M588" s="238">
        <f t="shared" si="1378"/>
        <v>0</v>
      </c>
      <c r="N588" s="238">
        <f t="shared" si="1379"/>
        <v>0</v>
      </c>
      <c r="O588" s="238">
        <f t="shared" si="1380"/>
        <v>0</v>
      </c>
      <c r="P588" s="238">
        <f t="shared" si="1381"/>
        <v>0</v>
      </c>
      <c r="Q588" s="238">
        <f t="shared" si="1382"/>
        <v>0</v>
      </c>
      <c r="R588" s="238">
        <f t="shared" si="1383"/>
        <v>0</v>
      </c>
      <c r="S588" s="238">
        <f t="shared" si="1384"/>
        <v>0</v>
      </c>
      <c r="T588" s="238">
        <f t="shared" si="1385"/>
        <v>0</v>
      </c>
      <c r="U588" s="239">
        <f t="shared" si="1386"/>
        <v>0</v>
      </c>
      <c r="V588" s="238">
        <f t="shared" si="1387"/>
        <v>0</v>
      </c>
      <c r="W588" s="238">
        <f t="shared" si="1388"/>
        <v>0</v>
      </c>
      <c r="X588" s="238">
        <f t="shared" si="1389"/>
        <v>0</v>
      </c>
      <c r="Y588" s="238">
        <f t="shared" si="1390"/>
        <v>0</v>
      </c>
      <c r="Z588" s="238">
        <f t="shared" si="1391"/>
        <v>0</v>
      </c>
      <c r="AA588" s="238">
        <f t="shared" si="1392"/>
        <v>0</v>
      </c>
      <c r="AB588" s="238">
        <f t="shared" si="1393"/>
        <v>0</v>
      </c>
      <c r="AC588" s="238">
        <f t="shared" si="1394"/>
        <v>0</v>
      </c>
      <c r="AD588" s="238">
        <f t="shared" si="1395"/>
        <v>0</v>
      </c>
      <c r="AE588" s="238">
        <f t="shared" si="1396"/>
        <v>0</v>
      </c>
      <c r="AF588" s="238">
        <f t="shared" si="1397"/>
        <v>0</v>
      </c>
      <c r="AG588" s="238">
        <f t="shared" si="1398"/>
        <v>0</v>
      </c>
      <c r="AH588" s="238">
        <f t="shared" si="1399"/>
        <v>0</v>
      </c>
      <c r="AI588" s="238">
        <f t="shared" si="1400"/>
        <v>0</v>
      </c>
      <c r="AJ588" s="238">
        <f t="shared" si="1401"/>
        <v>0</v>
      </c>
      <c r="AK588" s="238">
        <f t="shared" si="1402"/>
        <v>0</v>
      </c>
      <c r="AL588" s="238">
        <f t="shared" si="1403"/>
        <v>0</v>
      </c>
      <c r="AM588" s="238">
        <f t="shared" si="1404"/>
        <v>0</v>
      </c>
      <c r="AN588" s="238">
        <f t="shared" si="1405"/>
        <v>0</v>
      </c>
      <c r="AO588" s="238">
        <f t="shared" si="1406"/>
        <v>0</v>
      </c>
      <c r="AP588" s="238">
        <f t="shared" si="1407"/>
        <v>0</v>
      </c>
      <c r="AQ588" s="238">
        <f t="shared" si="1408"/>
        <v>0</v>
      </c>
      <c r="AR588" s="238">
        <f t="shared" si="1409"/>
        <v>0</v>
      </c>
      <c r="AS588" s="238">
        <f t="shared" si="1410"/>
        <v>0</v>
      </c>
      <c r="AT588" s="238">
        <f t="shared" si="1411"/>
        <v>0</v>
      </c>
      <c r="AU588" s="238">
        <f t="shared" si="1412"/>
        <v>0</v>
      </c>
      <c r="AV588" s="238">
        <f t="shared" si="1413"/>
        <v>0</v>
      </c>
      <c r="AW588" s="238">
        <f t="shared" si="1414"/>
        <v>0</v>
      </c>
      <c r="AX588" s="238">
        <f t="shared" si="1415"/>
        <v>0</v>
      </c>
      <c r="AY588" s="238">
        <f t="shared" si="1416"/>
        <v>0</v>
      </c>
      <c r="AZ588" s="238">
        <f t="shared" si="1417"/>
        <v>0</v>
      </c>
      <c r="BA588" s="238">
        <f t="shared" si="1418"/>
        <v>0</v>
      </c>
      <c r="BB588" s="238">
        <f t="shared" si="1419"/>
        <v>0</v>
      </c>
      <c r="BC588" s="238">
        <f t="shared" si="1420"/>
        <v>0</v>
      </c>
      <c r="BD588" s="238">
        <f t="shared" si="1421"/>
        <v>0</v>
      </c>
      <c r="BE588" s="238">
        <f t="shared" si="1422"/>
        <v>0</v>
      </c>
      <c r="BF588" s="238">
        <f t="shared" si="1423"/>
        <v>0</v>
      </c>
      <c r="BG588" s="238">
        <f t="shared" si="1424"/>
        <v>0</v>
      </c>
      <c r="BH588" s="238">
        <f t="shared" si="1425"/>
        <v>0</v>
      </c>
      <c r="BI588" s="238">
        <f t="shared" si="1426"/>
        <v>0</v>
      </c>
      <c r="BJ588" s="238">
        <f t="shared" si="1427"/>
        <v>0</v>
      </c>
      <c r="BK588" s="238">
        <f t="shared" si="1428"/>
        <v>0</v>
      </c>
      <c r="BL588" s="238">
        <f t="shared" si="1429"/>
        <v>0</v>
      </c>
      <c r="BM588" s="238">
        <f t="shared" si="1430"/>
        <v>0</v>
      </c>
      <c r="BN588" s="238">
        <f t="shared" si="1431"/>
        <v>0</v>
      </c>
      <c r="BO588" s="238">
        <f t="shared" si="1432"/>
        <v>0</v>
      </c>
      <c r="BP588" s="238">
        <f t="shared" si="1433"/>
        <v>0</v>
      </c>
      <c r="BQ588" s="238">
        <f t="shared" si="1434"/>
        <v>0</v>
      </c>
      <c r="BR588" s="238">
        <f t="shared" si="1435"/>
        <v>0</v>
      </c>
      <c r="BS588" s="238">
        <f t="shared" si="1436"/>
        <v>0</v>
      </c>
      <c r="BT588" s="238">
        <f t="shared" si="1437"/>
        <v>0</v>
      </c>
      <c r="BU588" s="238">
        <f t="shared" si="1438"/>
        <v>0</v>
      </c>
      <c r="BV588" s="238">
        <f t="shared" si="1439"/>
        <v>0</v>
      </c>
      <c r="BW588" s="238">
        <f t="shared" si="1440"/>
        <v>0</v>
      </c>
      <c r="BX588" s="238">
        <f t="shared" si="1441"/>
        <v>0</v>
      </c>
      <c r="BY588" s="238">
        <f t="shared" si="1442"/>
        <v>0</v>
      </c>
      <c r="BZ588" s="238">
        <f t="shared" si="1443"/>
        <v>0</v>
      </c>
      <c r="CA588" s="238">
        <f t="shared" si="1444"/>
        <v>0</v>
      </c>
      <c r="CB588" s="238">
        <f t="shared" si="1445"/>
        <v>0</v>
      </c>
      <c r="CC588" s="238">
        <f t="shared" si="1446"/>
        <v>0</v>
      </c>
      <c r="CD588" s="238">
        <f t="shared" si="1447"/>
        <v>0</v>
      </c>
      <c r="CE588" s="238">
        <f t="shared" si="1448"/>
        <v>0</v>
      </c>
      <c r="CF588" s="238">
        <f t="shared" si="1449"/>
        <v>0</v>
      </c>
      <c r="CG588" s="238">
        <f t="shared" si="1450"/>
        <v>0</v>
      </c>
      <c r="CH588" s="238">
        <f t="shared" si="1451"/>
        <v>0</v>
      </c>
      <c r="CI588" s="238">
        <f t="shared" si="1452"/>
        <v>0</v>
      </c>
      <c r="CJ588" s="238">
        <f t="shared" si="1453"/>
        <v>0</v>
      </c>
      <c r="CK588" s="238">
        <f t="shared" si="1454"/>
        <v>0</v>
      </c>
      <c r="CL588" s="238">
        <f t="shared" si="1455"/>
        <v>0</v>
      </c>
      <c r="CM588" s="238">
        <f t="shared" si="1456"/>
        <v>0</v>
      </c>
      <c r="CN588" s="238">
        <f t="shared" si="1457"/>
        <v>0</v>
      </c>
      <c r="CO588" s="238">
        <f t="shared" si="1458"/>
        <v>0</v>
      </c>
      <c r="CP588" s="238">
        <f t="shared" si="1459"/>
        <v>0</v>
      </c>
      <c r="CQ588" s="238">
        <f t="shared" si="1460"/>
        <v>0</v>
      </c>
      <c r="CR588" s="238">
        <f t="shared" si="1461"/>
        <v>0</v>
      </c>
      <c r="CS588" s="238">
        <f t="shared" si="1462"/>
        <v>0</v>
      </c>
      <c r="CT588" s="238">
        <f t="shared" si="1463"/>
        <v>0</v>
      </c>
      <c r="CU588" s="238">
        <f t="shared" si="1464"/>
        <v>0</v>
      </c>
      <c r="CV588" s="238">
        <f t="shared" si="1465"/>
        <v>0</v>
      </c>
      <c r="CW588" s="238">
        <f t="shared" si="1466"/>
        <v>0</v>
      </c>
      <c r="CX588" s="238">
        <f t="shared" si="1467"/>
        <v>0</v>
      </c>
      <c r="CY588" s="238">
        <f t="shared" si="1468"/>
        <v>0</v>
      </c>
      <c r="CZ588" s="238">
        <f t="shared" si="1469"/>
        <v>0</v>
      </c>
      <c r="DA588" s="238">
        <f t="shared" si="1470"/>
        <v>0</v>
      </c>
      <c r="DB588" s="238">
        <f t="shared" si="1471"/>
        <v>0</v>
      </c>
      <c r="DC588" s="238">
        <f t="shared" si="1472"/>
        <v>0</v>
      </c>
      <c r="DD588" s="238">
        <f t="shared" si="1473"/>
        <v>0</v>
      </c>
      <c r="DE588" s="238">
        <f t="shared" si="1474"/>
        <v>0</v>
      </c>
      <c r="DF588" s="238">
        <f t="shared" si="1475"/>
        <v>0</v>
      </c>
      <c r="DG588" s="238">
        <f t="shared" si="1476"/>
        <v>0</v>
      </c>
      <c r="DH588" s="238">
        <f t="shared" si="1477"/>
        <v>0</v>
      </c>
      <c r="DI588" s="238">
        <f t="shared" si="1478"/>
        <v>0</v>
      </c>
      <c r="DJ588" s="238">
        <f t="shared" si="1479"/>
        <v>0</v>
      </c>
      <c r="DK588" s="238">
        <f t="shared" si="1480"/>
        <v>0</v>
      </c>
      <c r="DL588" s="238">
        <f t="shared" si="1481"/>
        <v>0</v>
      </c>
      <c r="DM588" s="238">
        <f t="shared" si="1482"/>
        <v>0</v>
      </c>
      <c r="DN588" s="238">
        <f t="shared" si="1483"/>
        <v>0</v>
      </c>
      <c r="DO588" s="238">
        <f t="shared" si="1484"/>
        <v>0</v>
      </c>
      <c r="DP588" s="238">
        <f t="shared" si="1485"/>
        <v>0</v>
      </c>
      <c r="DQ588" s="238">
        <f t="shared" si="1486"/>
        <v>0</v>
      </c>
      <c r="DR588" s="238">
        <f t="shared" si="1487"/>
        <v>0</v>
      </c>
      <c r="DS588" s="238">
        <f t="shared" si="1488"/>
        <v>0</v>
      </c>
      <c r="DT588" s="238">
        <f t="shared" si="1489"/>
        <v>0</v>
      </c>
      <c r="DU588" s="238">
        <f t="shared" si="1490"/>
        <v>0</v>
      </c>
      <c r="DV588" s="238">
        <f t="shared" si="1491"/>
        <v>0</v>
      </c>
      <c r="DW588" s="238">
        <f t="shared" si="1492"/>
        <v>0</v>
      </c>
      <c r="DX588" s="238">
        <f t="shared" si="1493"/>
        <v>0</v>
      </c>
      <c r="DY588" s="238">
        <f t="shared" si="1494"/>
        <v>0</v>
      </c>
      <c r="DZ588" s="238">
        <f t="shared" si="1495"/>
        <v>0</v>
      </c>
      <c r="EA588" s="238">
        <f t="shared" si="1496"/>
        <v>0</v>
      </c>
      <c r="EB588" s="238">
        <f t="shared" si="1497"/>
        <v>0</v>
      </c>
      <c r="EC588" s="238">
        <f t="shared" si="1498"/>
        <v>0</v>
      </c>
      <c r="ED588" s="238">
        <f t="shared" si="1499"/>
        <v>0</v>
      </c>
      <c r="EE588" s="238">
        <f t="shared" si="1500"/>
        <v>0</v>
      </c>
      <c r="EF588" s="238">
        <f t="shared" si="1501"/>
        <v>0</v>
      </c>
      <c r="EG588" s="238">
        <f t="shared" si="1502"/>
        <v>0</v>
      </c>
      <c r="EH588" s="238">
        <f t="shared" si="1503"/>
        <v>0</v>
      </c>
      <c r="EI588" s="238">
        <f t="shared" si="1504"/>
        <v>0</v>
      </c>
      <c r="EJ588" s="238">
        <f t="shared" si="1505"/>
        <v>0</v>
      </c>
      <c r="EK588" s="238">
        <f t="shared" si="1506"/>
        <v>0</v>
      </c>
      <c r="EL588" s="238">
        <f t="shared" si="1507"/>
        <v>0</v>
      </c>
      <c r="EM588" s="238">
        <f t="shared" si="1508"/>
        <v>0</v>
      </c>
      <c r="EN588" s="238">
        <f t="shared" si="1509"/>
        <v>0</v>
      </c>
      <c r="EO588" s="238">
        <f t="shared" si="1510"/>
        <v>0</v>
      </c>
      <c r="EP588" s="238">
        <f t="shared" si="1511"/>
        <v>0</v>
      </c>
      <c r="EQ588" s="238">
        <f t="shared" si="1512"/>
        <v>0</v>
      </c>
      <c r="ER588" s="238">
        <f t="shared" si="1513"/>
        <v>0</v>
      </c>
      <c r="ES588" s="238">
        <f t="shared" si="1514"/>
        <v>0</v>
      </c>
      <c r="ET588" s="238">
        <f t="shared" si="1515"/>
        <v>0</v>
      </c>
      <c r="EU588" s="238">
        <f t="shared" si="1516"/>
        <v>0</v>
      </c>
      <c r="EV588" s="238">
        <f t="shared" si="1517"/>
        <v>0</v>
      </c>
      <c r="EW588" s="238">
        <f t="shared" si="1518"/>
        <v>0</v>
      </c>
      <c r="EX588" s="238">
        <f t="shared" si="1519"/>
        <v>0</v>
      </c>
      <c r="EY588" s="238">
        <f t="shared" si="1520"/>
        <v>0</v>
      </c>
      <c r="EZ588" s="238">
        <f t="shared" si="1521"/>
        <v>0</v>
      </c>
      <c r="FA588" s="238">
        <f t="shared" si="1522"/>
        <v>0</v>
      </c>
      <c r="FB588" s="238">
        <f t="shared" si="1523"/>
        <v>0</v>
      </c>
      <c r="FC588" s="238">
        <f t="shared" si="1524"/>
        <v>0</v>
      </c>
      <c r="FD588" s="238">
        <f t="shared" si="1525"/>
        <v>0</v>
      </c>
      <c r="FE588" s="238">
        <f t="shared" si="1526"/>
        <v>0</v>
      </c>
      <c r="FF588" s="238">
        <f t="shared" si="1527"/>
        <v>0</v>
      </c>
      <c r="FG588" s="238">
        <f t="shared" si="1528"/>
        <v>0</v>
      </c>
      <c r="FH588" s="238">
        <f t="shared" si="1529"/>
        <v>0</v>
      </c>
      <c r="FI588" s="238">
        <f t="shared" si="1530"/>
        <v>0</v>
      </c>
      <c r="FJ588" s="238">
        <f t="shared" si="1531"/>
        <v>0</v>
      </c>
      <c r="FK588" s="238">
        <f t="shared" si="1532"/>
        <v>0</v>
      </c>
      <c r="FL588" s="238">
        <f t="shared" si="1533"/>
        <v>0</v>
      </c>
      <c r="FM588" s="238">
        <f t="shared" si="1534"/>
        <v>0</v>
      </c>
      <c r="FN588" s="238">
        <f t="shared" si="1535"/>
        <v>0</v>
      </c>
      <c r="FO588" s="238">
        <f t="shared" si="1536"/>
        <v>0</v>
      </c>
      <c r="FP588" s="238">
        <f t="shared" si="1537"/>
        <v>0</v>
      </c>
      <c r="FQ588" s="238">
        <f t="shared" si="1538"/>
        <v>0</v>
      </c>
      <c r="FR588" s="238">
        <f t="shared" si="1539"/>
        <v>0</v>
      </c>
      <c r="FS588" s="238">
        <f t="shared" si="1540"/>
        <v>0</v>
      </c>
      <c r="FT588" s="238">
        <f t="shared" si="1541"/>
        <v>0</v>
      </c>
      <c r="FU588" s="238">
        <f t="shared" si="1542"/>
        <v>0</v>
      </c>
      <c r="FV588" s="238">
        <f t="shared" si="1543"/>
        <v>0</v>
      </c>
      <c r="FW588" s="238">
        <f t="shared" si="1544"/>
        <v>0</v>
      </c>
      <c r="FX588" s="238">
        <f t="shared" si="1545"/>
        <v>0</v>
      </c>
      <c r="FY588" s="238">
        <f t="shared" si="1546"/>
        <v>0</v>
      </c>
      <c r="FZ588" s="238">
        <f t="shared" si="1547"/>
        <v>0</v>
      </c>
      <c r="GA588" s="238">
        <f t="shared" si="1548"/>
        <v>0</v>
      </c>
      <c r="GB588" s="238">
        <f t="shared" si="1549"/>
        <v>0</v>
      </c>
      <c r="GC588" s="238">
        <f t="shared" si="1550"/>
        <v>0</v>
      </c>
      <c r="GD588" s="238">
        <f t="shared" si="1551"/>
        <v>0</v>
      </c>
      <c r="GE588" s="238">
        <f t="shared" si="1552"/>
        <v>0</v>
      </c>
      <c r="GF588" s="238">
        <f t="shared" si="1553"/>
        <v>0</v>
      </c>
      <c r="GG588" s="238">
        <f t="shared" si="1554"/>
        <v>0</v>
      </c>
      <c r="GH588" s="238">
        <f t="shared" si="1555"/>
        <v>0</v>
      </c>
      <c r="GI588" s="238">
        <f t="shared" si="1556"/>
        <v>0</v>
      </c>
      <c r="GJ588" s="238">
        <f t="shared" si="1557"/>
        <v>0</v>
      </c>
      <c r="GK588" s="238">
        <f t="shared" si="1558"/>
        <v>0</v>
      </c>
      <c r="GL588" s="238">
        <f t="shared" si="1559"/>
        <v>0</v>
      </c>
      <c r="GM588" s="238">
        <f t="shared" si="1560"/>
        <v>0</v>
      </c>
      <c r="GN588" s="238">
        <f t="shared" si="1561"/>
        <v>0</v>
      </c>
      <c r="GO588" s="238">
        <f t="shared" si="1562"/>
        <v>0</v>
      </c>
      <c r="GP588" s="238">
        <f t="shared" si="1563"/>
        <v>0</v>
      </c>
      <c r="GQ588" s="238">
        <f t="shared" si="1564"/>
        <v>0</v>
      </c>
      <c r="GR588" s="238">
        <f t="shared" si="1565"/>
        <v>0</v>
      </c>
      <c r="GS588" s="238">
        <f t="shared" si="1566"/>
        <v>0</v>
      </c>
      <c r="GT588" s="238">
        <f t="shared" si="1567"/>
        <v>0</v>
      </c>
      <c r="GU588" s="238">
        <f t="shared" si="1568"/>
        <v>0</v>
      </c>
      <c r="GV588" s="238">
        <f t="shared" si="1569"/>
        <v>0</v>
      </c>
      <c r="GW588" s="238">
        <f t="shared" si="1570"/>
        <v>0</v>
      </c>
      <c r="GX588" s="238">
        <f t="shared" si="1571"/>
        <v>0</v>
      </c>
      <c r="GY588" s="238">
        <f t="shared" si="1572"/>
        <v>0</v>
      </c>
      <c r="GZ588" s="238">
        <f t="shared" si="1573"/>
        <v>0</v>
      </c>
      <c r="HA588" s="238">
        <f t="shared" si="1574"/>
        <v>0</v>
      </c>
      <c r="HB588" s="238">
        <f t="shared" si="1575"/>
        <v>0</v>
      </c>
      <c r="HC588" s="238">
        <f t="shared" si="1576"/>
        <v>0</v>
      </c>
      <c r="HD588" s="238">
        <f t="shared" si="1577"/>
        <v>0</v>
      </c>
      <c r="HE588" s="238">
        <f t="shared" si="1578"/>
        <v>0</v>
      </c>
      <c r="HF588" s="238">
        <f t="shared" si="1579"/>
        <v>0</v>
      </c>
      <c r="HG588" s="238">
        <f t="shared" si="1580"/>
        <v>0</v>
      </c>
      <c r="HH588" s="238">
        <f t="shared" si="1581"/>
        <v>0</v>
      </c>
      <c r="HI588" s="238">
        <f t="shared" si="1582"/>
        <v>0</v>
      </c>
      <c r="HJ588" s="238">
        <f t="shared" si="1583"/>
        <v>0</v>
      </c>
      <c r="HK588" s="238">
        <f t="shared" si="1584"/>
        <v>0</v>
      </c>
      <c r="HL588" s="238">
        <f t="shared" si="1585"/>
        <v>0</v>
      </c>
      <c r="HM588" s="238">
        <f t="shared" si="1586"/>
        <v>0</v>
      </c>
      <c r="HN588" s="238">
        <f t="shared" si="1587"/>
        <v>0</v>
      </c>
      <c r="HO588" s="238">
        <f t="shared" si="1588"/>
        <v>0</v>
      </c>
      <c r="HP588" s="238">
        <f t="shared" si="1589"/>
        <v>0</v>
      </c>
      <c r="HQ588" s="238">
        <f t="shared" si="1590"/>
        <v>0</v>
      </c>
      <c r="HR588" s="238">
        <f t="shared" si="1591"/>
        <v>0</v>
      </c>
      <c r="HS588" s="238">
        <f t="shared" si="1592"/>
        <v>0</v>
      </c>
      <c r="HT588" s="238">
        <f t="shared" si="1593"/>
        <v>0</v>
      </c>
      <c r="HU588" s="238">
        <f t="shared" si="1594"/>
        <v>0</v>
      </c>
      <c r="HV588" s="238">
        <f t="shared" si="1595"/>
        <v>0</v>
      </c>
      <c r="HW588" s="238">
        <f t="shared" si="1596"/>
        <v>0</v>
      </c>
      <c r="HX588" s="238">
        <f t="shared" si="1597"/>
        <v>0</v>
      </c>
      <c r="HY588" s="238">
        <f t="shared" si="1598"/>
        <v>0</v>
      </c>
      <c r="HZ588" s="238">
        <f t="shared" si="1599"/>
        <v>0</v>
      </c>
      <c r="IA588" s="238">
        <f t="shared" si="1600"/>
        <v>0</v>
      </c>
      <c r="IB588" s="238">
        <f t="shared" si="1601"/>
        <v>0</v>
      </c>
      <c r="IC588" s="238">
        <f t="shared" si="1602"/>
        <v>0</v>
      </c>
      <c r="ID588" s="238">
        <f t="shared" si="1603"/>
        <v>0</v>
      </c>
      <c r="IE588" s="238">
        <f t="shared" si="1604"/>
        <v>0</v>
      </c>
      <c r="IF588" s="238">
        <f t="shared" si="1605"/>
        <v>0</v>
      </c>
      <c r="IG588" s="238">
        <f t="shared" si="1606"/>
        <v>0</v>
      </c>
      <c r="IH588" s="238">
        <f t="shared" si="1607"/>
        <v>0</v>
      </c>
      <c r="II588" s="238">
        <f t="shared" si="1608"/>
        <v>0</v>
      </c>
      <c r="IJ588" s="238">
        <f t="shared" si="1609"/>
        <v>0</v>
      </c>
      <c r="IK588" s="238">
        <f t="shared" si="1610"/>
        <v>0</v>
      </c>
      <c r="IL588" s="238">
        <f t="shared" si="1611"/>
        <v>0</v>
      </c>
      <c r="IM588" s="238">
        <f t="shared" si="1612"/>
        <v>0</v>
      </c>
      <c r="IN588" s="238">
        <f t="shared" si="1613"/>
        <v>0</v>
      </c>
      <c r="IO588" s="238">
        <f t="shared" si="1614"/>
        <v>0</v>
      </c>
      <c r="IP588" s="238">
        <f t="shared" si="1615"/>
        <v>0</v>
      </c>
      <c r="IQ588" s="238">
        <f t="shared" si="1616"/>
        <v>0</v>
      </c>
      <c r="IR588" s="238">
        <f t="shared" si="1617"/>
        <v>0</v>
      </c>
      <c r="IS588" s="238">
        <f t="shared" si="1618"/>
        <v>0</v>
      </c>
      <c r="IT588" s="238">
        <f t="shared" si="1619"/>
        <v>0</v>
      </c>
      <c r="IU588" s="238">
        <f t="shared" si="1620"/>
        <v>0</v>
      </c>
      <c r="IV588" s="238">
        <f t="shared" si="1621"/>
        <v>0</v>
      </c>
      <c r="IW588" s="238">
        <f t="shared" si="1622"/>
        <v>0</v>
      </c>
      <c r="IX588" s="238">
        <f t="shared" si="1623"/>
        <v>0</v>
      </c>
      <c r="IY588" s="238">
        <f t="shared" si="1624"/>
        <v>0</v>
      </c>
      <c r="IZ588" s="238">
        <f t="shared" si="1625"/>
        <v>0</v>
      </c>
      <c r="JA588" s="238">
        <f t="shared" si="1626"/>
        <v>0</v>
      </c>
      <c r="JB588" s="238">
        <f t="shared" si="1627"/>
        <v>0</v>
      </c>
    </row>
    <row r="589" spans="2:262">
      <c r="B589" s="248">
        <v>228</v>
      </c>
      <c r="C589" s="247">
        <f t="shared" si="1628"/>
        <v>4.4531249999999909E-3</v>
      </c>
      <c r="D589" s="244">
        <f t="shared" ca="1" si="1371"/>
        <v>12.521110369182518</v>
      </c>
      <c r="E589" s="243">
        <f ca="1">HZ361</f>
        <v>0.52111036918251796</v>
      </c>
      <c r="F589" s="242">
        <v>228</v>
      </c>
      <c r="G589" s="238">
        <f t="shared" si="1372"/>
        <v>0</v>
      </c>
      <c r="H589" s="238">
        <f t="shared" si="1373"/>
        <v>0</v>
      </c>
      <c r="I589" s="238">
        <f t="shared" si="1374"/>
        <v>0</v>
      </c>
      <c r="J589" s="238">
        <f t="shared" si="1375"/>
        <v>0</v>
      </c>
      <c r="K589" s="238">
        <f t="shared" si="1376"/>
        <v>0</v>
      </c>
      <c r="L589" s="238">
        <f t="shared" si="1377"/>
        <v>0</v>
      </c>
      <c r="M589" s="238">
        <f t="shared" si="1378"/>
        <v>0</v>
      </c>
      <c r="N589" s="238">
        <f t="shared" si="1379"/>
        <v>0</v>
      </c>
      <c r="O589" s="238">
        <f t="shared" si="1380"/>
        <v>0</v>
      </c>
      <c r="P589" s="238">
        <f t="shared" si="1381"/>
        <v>0</v>
      </c>
      <c r="Q589" s="238">
        <f t="shared" si="1382"/>
        <v>0</v>
      </c>
      <c r="R589" s="238">
        <f t="shared" si="1383"/>
        <v>0</v>
      </c>
      <c r="S589" s="238">
        <f t="shared" si="1384"/>
        <v>0</v>
      </c>
      <c r="T589" s="238">
        <f t="shared" si="1385"/>
        <v>0</v>
      </c>
      <c r="U589" s="239">
        <f t="shared" si="1386"/>
        <v>0</v>
      </c>
      <c r="V589" s="238">
        <f t="shared" si="1387"/>
        <v>0</v>
      </c>
      <c r="W589" s="238">
        <f t="shared" si="1388"/>
        <v>0</v>
      </c>
      <c r="X589" s="238">
        <f t="shared" si="1389"/>
        <v>0</v>
      </c>
      <c r="Y589" s="238">
        <f t="shared" si="1390"/>
        <v>0</v>
      </c>
      <c r="Z589" s="238">
        <f t="shared" si="1391"/>
        <v>0</v>
      </c>
      <c r="AA589" s="238">
        <f t="shared" si="1392"/>
        <v>0</v>
      </c>
      <c r="AB589" s="238">
        <f t="shared" si="1393"/>
        <v>0</v>
      </c>
      <c r="AC589" s="238">
        <f t="shared" si="1394"/>
        <v>0</v>
      </c>
      <c r="AD589" s="238">
        <f t="shared" si="1395"/>
        <v>0</v>
      </c>
      <c r="AE589" s="238">
        <f t="shared" si="1396"/>
        <v>0</v>
      </c>
      <c r="AF589" s="238">
        <f t="shared" si="1397"/>
        <v>0</v>
      </c>
      <c r="AG589" s="238">
        <f t="shared" si="1398"/>
        <v>0</v>
      </c>
      <c r="AH589" s="238">
        <f t="shared" si="1399"/>
        <v>0</v>
      </c>
      <c r="AI589" s="238">
        <f t="shared" si="1400"/>
        <v>0</v>
      </c>
      <c r="AJ589" s="238">
        <f t="shared" si="1401"/>
        <v>0</v>
      </c>
      <c r="AK589" s="238">
        <f t="shared" si="1402"/>
        <v>0</v>
      </c>
      <c r="AL589" s="238">
        <f t="shared" si="1403"/>
        <v>0</v>
      </c>
      <c r="AM589" s="238">
        <f t="shared" si="1404"/>
        <v>0</v>
      </c>
      <c r="AN589" s="238">
        <f t="shared" si="1405"/>
        <v>0</v>
      </c>
      <c r="AO589" s="238">
        <f t="shared" si="1406"/>
        <v>0</v>
      </c>
      <c r="AP589" s="238">
        <f t="shared" si="1407"/>
        <v>0</v>
      </c>
      <c r="AQ589" s="238">
        <f t="shared" si="1408"/>
        <v>0</v>
      </c>
      <c r="AR589" s="238">
        <f t="shared" si="1409"/>
        <v>0</v>
      </c>
      <c r="AS589" s="238">
        <f t="shared" si="1410"/>
        <v>0</v>
      </c>
      <c r="AT589" s="238">
        <f t="shared" si="1411"/>
        <v>0</v>
      </c>
      <c r="AU589" s="238">
        <f t="shared" si="1412"/>
        <v>0</v>
      </c>
      <c r="AV589" s="238">
        <f t="shared" si="1413"/>
        <v>0</v>
      </c>
      <c r="AW589" s="238">
        <f t="shared" si="1414"/>
        <v>0</v>
      </c>
      <c r="AX589" s="238">
        <f t="shared" si="1415"/>
        <v>0</v>
      </c>
      <c r="AY589" s="238">
        <f t="shared" si="1416"/>
        <v>0</v>
      </c>
      <c r="AZ589" s="238">
        <f t="shared" si="1417"/>
        <v>0</v>
      </c>
      <c r="BA589" s="238">
        <f t="shared" si="1418"/>
        <v>0</v>
      </c>
      <c r="BB589" s="238">
        <f t="shared" si="1419"/>
        <v>0</v>
      </c>
      <c r="BC589" s="238">
        <f t="shared" si="1420"/>
        <v>0</v>
      </c>
      <c r="BD589" s="238">
        <f t="shared" si="1421"/>
        <v>0</v>
      </c>
      <c r="BE589" s="238">
        <f t="shared" si="1422"/>
        <v>0</v>
      </c>
      <c r="BF589" s="238">
        <f t="shared" si="1423"/>
        <v>0</v>
      </c>
      <c r="BG589" s="238">
        <f t="shared" si="1424"/>
        <v>0</v>
      </c>
      <c r="BH589" s="238">
        <f t="shared" si="1425"/>
        <v>0</v>
      </c>
      <c r="BI589" s="238">
        <f t="shared" si="1426"/>
        <v>0</v>
      </c>
      <c r="BJ589" s="238">
        <f t="shared" si="1427"/>
        <v>0</v>
      </c>
      <c r="BK589" s="238">
        <f t="shared" si="1428"/>
        <v>0</v>
      </c>
      <c r="BL589" s="238">
        <f t="shared" si="1429"/>
        <v>0</v>
      </c>
      <c r="BM589" s="238">
        <f t="shared" si="1430"/>
        <v>0</v>
      </c>
      <c r="BN589" s="238">
        <f t="shared" si="1431"/>
        <v>0</v>
      </c>
      <c r="BO589" s="238">
        <f t="shared" si="1432"/>
        <v>0</v>
      </c>
      <c r="BP589" s="238">
        <f t="shared" si="1433"/>
        <v>0</v>
      </c>
      <c r="BQ589" s="238">
        <f t="shared" si="1434"/>
        <v>0</v>
      </c>
      <c r="BR589" s="238">
        <f t="shared" si="1435"/>
        <v>0</v>
      </c>
      <c r="BS589" s="238">
        <f t="shared" si="1436"/>
        <v>0</v>
      </c>
      <c r="BT589" s="238">
        <f t="shared" si="1437"/>
        <v>0</v>
      </c>
      <c r="BU589" s="238">
        <f t="shared" si="1438"/>
        <v>0</v>
      </c>
      <c r="BV589" s="238">
        <f t="shared" si="1439"/>
        <v>0</v>
      </c>
      <c r="BW589" s="238">
        <f t="shared" si="1440"/>
        <v>0</v>
      </c>
      <c r="BX589" s="238">
        <f t="shared" si="1441"/>
        <v>0</v>
      </c>
      <c r="BY589" s="238">
        <f t="shared" si="1442"/>
        <v>0</v>
      </c>
      <c r="BZ589" s="238">
        <f t="shared" si="1443"/>
        <v>0</v>
      </c>
      <c r="CA589" s="238">
        <f t="shared" si="1444"/>
        <v>0</v>
      </c>
      <c r="CB589" s="238">
        <f t="shared" si="1445"/>
        <v>0</v>
      </c>
      <c r="CC589" s="238">
        <f t="shared" si="1446"/>
        <v>0</v>
      </c>
      <c r="CD589" s="238">
        <f t="shared" si="1447"/>
        <v>0</v>
      </c>
      <c r="CE589" s="238">
        <f t="shared" si="1448"/>
        <v>0</v>
      </c>
      <c r="CF589" s="238">
        <f t="shared" si="1449"/>
        <v>0</v>
      </c>
      <c r="CG589" s="238">
        <f t="shared" si="1450"/>
        <v>0</v>
      </c>
      <c r="CH589" s="238">
        <f t="shared" si="1451"/>
        <v>0</v>
      </c>
      <c r="CI589" s="238">
        <f t="shared" si="1452"/>
        <v>0</v>
      </c>
      <c r="CJ589" s="238">
        <f t="shared" si="1453"/>
        <v>0</v>
      </c>
      <c r="CK589" s="238">
        <f t="shared" si="1454"/>
        <v>0</v>
      </c>
      <c r="CL589" s="238">
        <f t="shared" si="1455"/>
        <v>0</v>
      </c>
      <c r="CM589" s="238">
        <f t="shared" si="1456"/>
        <v>0</v>
      </c>
      <c r="CN589" s="238">
        <f t="shared" si="1457"/>
        <v>0</v>
      </c>
      <c r="CO589" s="238">
        <f t="shared" si="1458"/>
        <v>0</v>
      </c>
      <c r="CP589" s="238">
        <f t="shared" si="1459"/>
        <v>0</v>
      </c>
      <c r="CQ589" s="238">
        <f t="shared" si="1460"/>
        <v>0</v>
      </c>
      <c r="CR589" s="238">
        <f t="shared" si="1461"/>
        <v>0</v>
      </c>
      <c r="CS589" s="238">
        <f t="shared" si="1462"/>
        <v>0</v>
      </c>
      <c r="CT589" s="238">
        <f t="shared" si="1463"/>
        <v>0</v>
      </c>
      <c r="CU589" s="238">
        <f t="shared" si="1464"/>
        <v>0</v>
      </c>
      <c r="CV589" s="238">
        <f t="shared" si="1465"/>
        <v>0</v>
      </c>
      <c r="CW589" s="238">
        <f t="shared" si="1466"/>
        <v>0</v>
      </c>
      <c r="CX589" s="238">
        <f t="shared" si="1467"/>
        <v>0</v>
      </c>
      <c r="CY589" s="238">
        <f t="shared" si="1468"/>
        <v>0</v>
      </c>
      <c r="CZ589" s="238">
        <f t="shared" si="1469"/>
        <v>0</v>
      </c>
      <c r="DA589" s="238">
        <f t="shared" si="1470"/>
        <v>0</v>
      </c>
      <c r="DB589" s="238">
        <f t="shared" si="1471"/>
        <v>0</v>
      </c>
      <c r="DC589" s="238">
        <f t="shared" si="1472"/>
        <v>0</v>
      </c>
      <c r="DD589" s="238">
        <f t="shared" si="1473"/>
        <v>0</v>
      </c>
      <c r="DE589" s="238">
        <f t="shared" si="1474"/>
        <v>0</v>
      </c>
      <c r="DF589" s="238">
        <f t="shared" si="1475"/>
        <v>0</v>
      </c>
      <c r="DG589" s="238">
        <f t="shared" si="1476"/>
        <v>0</v>
      </c>
      <c r="DH589" s="238">
        <f t="shared" si="1477"/>
        <v>0</v>
      </c>
      <c r="DI589" s="238">
        <f t="shared" si="1478"/>
        <v>0</v>
      </c>
      <c r="DJ589" s="238">
        <f t="shared" si="1479"/>
        <v>0</v>
      </c>
      <c r="DK589" s="238">
        <f t="shared" si="1480"/>
        <v>0</v>
      </c>
      <c r="DL589" s="238">
        <f t="shared" si="1481"/>
        <v>0</v>
      </c>
      <c r="DM589" s="238">
        <f t="shared" si="1482"/>
        <v>0</v>
      </c>
      <c r="DN589" s="238">
        <f t="shared" si="1483"/>
        <v>0</v>
      </c>
      <c r="DO589" s="238">
        <f t="shared" si="1484"/>
        <v>0</v>
      </c>
      <c r="DP589" s="238">
        <f t="shared" si="1485"/>
        <v>0</v>
      </c>
      <c r="DQ589" s="238">
        <f t="shared" si="1486"/>
        <v>0</v>
      </c>
      <c r="DR589" s="238">
        <f t="shared" si="1487"/>
        <v>0</v>
      </c>
      <c r="DS589" s="238">
        <f t="shared" si="1488"/>
        <v>0</v>
      </c>
      <c r="DT589" s="238">
        <f t="shared" si="1489"/>
        <v>0</v>
      </c>
      <c r="DU589" s="238">
        <f t="shared" si="1490"/>
        <v>0</v>
      </c>
      <c r="DV589" s="238">
        <f t="shared" si="1491"/>
        <v>0</v>
      </c>
      <c r="DW589" s="238">
        <f t="shared" si="1492"/>
        <v>0</v>
      </c>
      <c r="DX589" s="238">
        <f t="shared" si="1493"/>
        <v>0</v>
      </c>
      <c r="DY589" s="238">
        <f t="shared" si="1494"/>
        <v>0</v>
      </c>
      <c r="DZ589" s="238">
        <f t="shared" si="1495"/>
        <v>0</v>
      </c>
      <c r="EA589" s="238">
        <f t="shared" si="1496"/>
        <v>0</v>
      </c>
      <c r="EB589" s="238">
        <f t="shared" si="1497"/>
        <v>0</v>
      </c>
      <c r="EC589" s="238">
        <f t="shared" si="1498"/>
        <v>0</v>
      </c>
      <c r="ED589" s="238">
        <f t="shared" si="1499"/>
        <v>0</v>
      </c>
      <c r="EE589" s="238">
        <f t="shared" si="1500"/>
        <v>0</v>
      </c>
      <c r="EF589" s="238">
        <f t="shared" si="1501"/>
        <v>0</v>
      </c>
      <c r="EG589" s="238">
        <f t="shared" si="1502"/>
        <v>0</v>
      </c>
      <c r="EH589" s="238">
        <f t="shared" si="1503"/>
        <v>0</v>
      </c>
      <c r="EI589" s="238">
        <f t="shared" si="1504"/>
        <v>0</v>
      </c>
      <c r="EJ589" s="238">
        <f t="shared" si="1505"/>
        <v>0</v>
      </c>
      <c r="EK589" s="238">
        <f t="shared" si="1506"/>
        <v>0</v>
      </c>
      <c r="EL589" s="238">
        <f t="shared" si="1507"/>
        <v>0</v>
      </c>
      <c r="EM589" s="238">
        <f t="shared" si="1508"/>
        <v>0</v>
      </c>
      <c r="EN589" s="238">
        <f t="shared" si="1509"/>
        <v>0</v>
      </c>
      <c r="EO589" s="238">
        <f t="shared" si="1510"/>
        <v>0</v>
      </c>
      <c r="EP589" s="238">
        <f t="shared" si="1511"/>
        <v>0</v>
      </c>
      <c r="EQ589" s="238">
        <f t="shared" si="1512"/>
        <v>0</v>
      </c>
      <c r="ER589" s="238">
        <f t="shared" si="1513"/>
        <v>0</v>
      </c>
      <c r="ES589" s="238">
        <f t="shared" si="1514"/>
        <v>0</v>
      </c>
      <c r="ET589" s="238">
        <f t="shared" si="1515"/>
        <v>0</v>
      </c>
      <c r="EU589" s="238">
        <f t="shared" si="1516"/>
        <v>0</v>
      </c>
      <c r="EV589" s="238">
        <f t="shared" si="1517"/>
        <v>0</v>
      </c>
      <c r="EW589" s="238">
        <f t="shared" si="1518"/>
        <v>0</v>
      </c>
      <c r="EX589" s="238">
        <f t="shared" si="1519"/>
        <v>0</v>
      </c>
      <c r="EY589" s="238">
        <f t="shared" si="1520"/>
        <v>0</v>
      </c>
      <c r="EZ589" s="238">
        <f t="shared" si="1521"/>
        <v>0</v>
      </c>
      <c r="FA589" s="238">
        <f t="shared" si="1522"/>
        <v>0</v>
      </c>
      <c r="FB589" s="238">
        <f t="shared" si="1523"/>
        <v>0</v>
      </c>
      <c r="FC589" s="238">
        <f t="shared" si="1524"/>
        <v>0</v>
      </c>
      <c r="FD589" s="238">
        <f t="shared" si="1525"/>
        <v>0</v>
      </c>
      <c r="FE589" s="238">
        <f t="shared" si="1526"/>
        <v>0</v>
      </c>
      <c r="FF589" s="238">
        <f t="shared" si="1527"/>
        <v>0</v>
      </c>
      <c r="FG589" s="238">
        <f t="shared" si="1528"/>
        <v>0</v>
      </c>
      <c r="FH589" s="238">
        <f t="shared" si="1529"/>
        <v>0</v>
      </c>
      <c r="FI589" s="238">
        <f t="shared" si="1530"/>
        <v>0</v>
      </c>
      <c r="FJ589" s="238">
        <f t="shared" si="1531"/>
        <v>0</v>
      </c>
      <c r="FK589" s="238">
        <f t="shared" si="1532"/>
        <v>0</v>
      </c>
      <c r="FL589" s="238">
        <f t="shared" si="1533"/>
        <v>0</v>
      </c>
      <c r="FM589" s="238">
        <f t="shared" si="1534"/>
        <v>0</v>
      </c>
      <c r="FN589" s="238">
        <f t="shared" si="1535"/>
        <v>0</v>
      </c>
      <c r="FO589" s="238">
        <f t="shared" si="1536"/>
        <v>0</v>
      </c>
      <c r="FP589" s="238">
        <f t="shared" si="1537"/>
        <v>0</v>
      </c>
      <c r="FQ589" s="238">
        <f t="shared" si="1538"/>
        <v>0</v>
      </c>
      <c r="FR589" s="238">
        <f t="shared" si="1539"/>
        <v>0</v>
      </c>
      <c r="FS589" s="238">
        <f t="shared" si="1540"/>
        <v>0</v>
      </c>
      <c r="FT589" s="238">
        <f t="shared" si="1541"/>
        <v>0</v>
      </c>
      <c r="FU589" s="238">
        <f t="shared" si="1542"/>
        <v>0</v>
      </c>
      <c r="FV589" s="238">
        <f t="shared" si="1543"/>
        <v>0</v>
      </c>
      <c r="FW589" s="238">
        <f t="shared" si="1544"/>
        <v>0</v>
      </c>
      <c r="FX589" s="238">
        <f t="shared" si="1545"/>
        <v>0</v>
      </c>
      <c r="FY589" s="238">
        <f t="shared" si="1546"/>
        <v>0</v>
      </c>
      <c r="FZ589" s="238">
        <f t="shared" si="1547"/>
        <v>0</v>
      </c>
      <c r="GA589" s="238">
        <f t="shared" si="1548"/>
        <v>0</v>
      </c>
      <c r="GB589" s="238">
        <f t="shared" si="1549"/>
        <v>0</v>
      </c>
      <c r="GC589" s="238">
        <f t="shared" si="1550"/>
        <v>0</v>
      </c>
      <c r="GD589" s="238">
        <f t="shared" si="1551"/>
        <v>0</v>
      </c>
      <c r="GE589" s="238">
        <f t="shared" si="1552"/>
        <v>0</v>
      </c>
      <c r="GF589" s="238">
        <f t="shared" si="1553"/>
        <v>0</v>
      </c>
      <c r="GG589" s="238">
        <f t="shared" si="1554"/>
        <v>0</v>
      </c>
      <c r="GH589" s="238">
        <f t="shared" si="1555"/>
        <v>0</v>
      </c>
      <c r="GI589" s="238">
        <f t="shared" si="1556"/>
        <v>0</v>
      </c>
      <c r="GJ589" s="238">
        <f t="shared" si="1557"/>
        <v>0</v>
      </c>
      <c r="GK589" s="238">
        <f t="shared" si="1558"/>
        <v>0</v>
      </c>
      <c r="GL589" s="238">
        <f t="shared" si="1559"/>
        <v>0</v>
      </c>
      <c r="GM589" s="238">
        <f t="shared" si="1560"/>
        <v>0</v>
      </c>
      <c r="GN589" s="238">
        <f t="shared" si="1561"/>
        <v>0</v>
      </c>
      <c r="GO589" s="238">
        <f t="shared" si="1562"/>
        <v>0</v>
      </c>
      <c r="GP589" s="238">
        <f t="shared" si="1563"/>
        <v>0</v>
      </c>
      <c r="GQ589" s="238">
        <f t="shared" si="1564"/>
        <v>0</v>
      </c>
      <c r="GR589" s="238">
        <f t="shared" si="1565"/>
        <v>0</v>
      </c>
      <c r="GS589" s="238">
        <f t="shared" si="1566"/>
        <v>0</v>
      </c>
      <c r="GT589" s="238">
        <f t="shared" si="1567"/>
        <v>0</v>
      </c>
      <c r="GU589" s="238">
        <f t="shared" si="1568"/>
        <v>0</v>
      </c>
      <c r="GV589" s="238">
        <f t="shared" si="1569"/>
        <v>0</v>
      </c>
      <c r="GW589" s="238">
        <f t="shared" si="1570"/>
        <v>0</v>
      </c>
      <c r="GX589" s="238">
        <f t="shared" si="1571"/>
        <v>0</v>
      </c>
      <c r="GY589" s="238">
        <f t="shared" si="1572"/>
        <v>0</v>
      </c>
      <c r="GZ589" s="238">
        <f t="shared" si="1573"/>
        <v>0</v>
      </c>
      <c r="HA589" s="238">
        <f t="shared" si="1574"/>
        <v>0</v>
      </c>
      <c r="HB589" s="238">
        <f t="shared" si="1575"/>
        <v>0</v>
      </c>
      <c r="HC589" s="238">
        <f t="shared" si="1576"/>
        <v>0</v>
      </c>
      <c r="HD589" s="238">
        <f t="shared" si="1577"/>
        <v>0</v>
      </c>
      <c r="HE589" s="238">
        <f t="shared" si="1578"/>
        <v>0</v>
      </c>
      <c r="HF589" s="238">
        <f t="shared" si="1579"/>
        <v>0</v>
      </c>
      <c r="HG589" s="238">
        <f t="shared" si="1580"/>
        <v>0</v>
      </c>
      <c r="HH589" s="238">
        <f t="shared" si="1581"/>
        <v>0</v>
      </c>
      <c r="HI589" s="238">
        <f t="shared" si="1582"/>
        <v>0</v>
      </c>
      <c r="HJ589" s="238">
        <f t="shared" si="1583"/>
        <v>0</v>
      </c>
      <c r="HK589" s="238">
        <f t="shared" si="1584"/>
        <v>0</v>
      </c>
      <c r="HL589" s="238">
        <f t="shared" si="1585"/>
        <v>0</v>
      </c>
      <c r="HM589" s="238">
        <f t="shared" si="1586"/>
        <v>0</v>
      </c>
      <c r="HN589" s="238">
        <f t="shared" si="1587"/>
        <v>0</v>
      </c>
      <c r="HO589" s="238">
        <f t="shared" si="1588"/>
        <v>0</v>
      </c>
      <c r="HP589" s="238">
        <f t="shared" si="1589"/>
        <v>0</v>
      </c>
      <c r="HQ589" s="238">
        <f t="shared" si="1590"/>
        <v>0</v>
      </c>
      <c r="HR589" s="238">
        <f t="shared" si="1591"/>
        <v>0</v>
      </c>
      <c r="HS589" s="238">
        <f t="shared" si="1592"/>
        <v>0</v>
      </c>
      <c r="HT589" s="238">
        <f t="shared" si="1593"/>
        <v>0</v>
      </c>
      <c r="HU589" s="238">
        <f t="shared" si="1594"/>
        <v>0</v>
      </c>
      <c r="HV589" s="238">
        <f t="shared" si="1595"/>
        <v>0</v>
      </c>
      <c r="HW589" s="238">
        <f t="shared" si="1596"/>
        <v>0</v>
      </c>
      <c r="HX589" s="238">
        <f t="shared" si="1597"/>
        <v>0</v>
      </c>
      <c r="HY589" s="238">
        <f t="shared" si="1598"/>
        <v>0</v>
      </c>
      <c r="HZ589" s="238">
        <f t="shared" si="1599"/>
        <v>0</v>
      </c>
      <c r="IA589" s="238">
        <f t="shared" si="1600"/>
        <v>0</v>
      </c>
      <c r="IB589" s="238">
        <f t="shared" si="1601"/>
        <v>0</v>
      </c>
      <c r="IC589" s="238">
        <f t="shared" si="1602"/>
        <v>0</v>
      </c>
      <c r="ID589" s="238">
        <f t="shared" si="1603"/>
        <v>0</v>
      </c>
      <c r="IE589" s="238">
        <f t="shared" si="1604"/>
        <v>0</v>
      </c>
      <c r="IF589" s="238">
        <f t="shared" si="1605"/>
        <v>0</v>
      </c>
      <c r="IG589" s="238">
        <f t="shared" si="1606"/>
        <v>0</v>
      </c>
      <c r="IH589" s="238">
        <f t="shared" si="1607"/>
        <v>0</v>
      </c>
      <c r="II589" s="238">
        <f t="shared" si="1608"/>
        <v>0</v>
      </c>
      <c r="IJ589" s="238">
        <f t="shared" si="1609"/>
        <v>0</v>
      </c>
      <c r="IK589" s="238">
        <f t="shared" si="1610"/>
        <v>0</v>
      </c>
      <c r="IL589" s="238">
        <f t="shared" si="1611"/>
        <v>0</v>
      </c>
      <c r="IM589" s="238">
        <f t="shared" si="1612"/>
        <v>0</v>
      </c>
      <c r="IN589" s="238">
        <f t="shared" si="1613"/>
        <v>0</v>
      </c>
      <c r="IO589" s="238">
        <f t="shared" si="1614"/>
        <v>0</v>
      </c>
      <c r="IP589" s="238">
        <f t="shared" si="1615"/>
        <v>0</v>
      </c>
      <c r="IQ589" s="238">
        <f t="shared" si="1616"/>
        <v>0</v>
      </c>
      <c r="IR589" s="238">
        <f t="shared" si="1617"/>
        <v>0</v>
      </c>
      <c r="IS589" s="238">
        <f t="shared" si="1618"/>
        <v>0</v>
      </c>
      <c r="IT589" s="238">
        <f t="shared" si="1619"/>
        <v>0</v>
      </c>
      <c r="IU589" s="238">
        <f t="shared" si="1620"/>
        <v>0</v>
      </c>
      <c r="IV589" s="238">
        <f t="shared" si="1621"/>
        <v>0</v>
      </c>
      <c r="IW589" s="238">
        <f t="shared" si="1622"/>
        <v>0</v>
      </c>
      <c r="IX589" s="238">
        <f t="shared" si="1623"/>
        <v>0</v>
      </c>
      <c r="IY589" s="238">
        <f t="shared" si="1624"/>
        <v>0</v>
      </c>
      <c r="IZ589" s="238">
        <f t="shared" si="1625"/>
        <v>0</v>
      </c>
      <c r="JA589" s="238">
        <f t="shared" si="1626"/>
        <v>0</v>
      </c>
      <c r="JB589" s="238">
        <f t="shared" si="1627"/>
        <v>0</v>
      </c>
    </row>
    <row r="590" spans="2:262">
      <c r="B590" s="248">
        <v>229</v>
      </c>
      <c r="C590" s="247">
        <f t="shared" si="1628"/>
        <v>4.4726562499999905E-3</v>
      </c>
      <c r="D590" s="244">
        <f t="shared" ca="1" si="1371"/>
        <v>12.515548418528244</v>
      </c>
      <c r="E590" s="243">
        <f ca="1">IA361</f>
        <v>0.51554841852824307</v>
      </c>
      <c r="F590" s="242">
        <v>229</v>
      </c>
      <c r="G590" s="238">
        <f t="shared" si="1372"/>
        <v>0</v>
      </c>
      <c r="H590" s="238">
        <f t="shared" si="1373"/>
        <v>0</v>
      </c>
      <c r="I590" s="238">
        <f t="shared" si="1374"/>
        <v>0</v>
      </c>
      <c r="J590" s="238">
        <f t="shared" si="1375"/>
        <v>0</v>
      </c>
      <c r="K590" s="238">
        <f t="shared" si="1376"/>
        <v>0</v>
      </c>
      <c r="L590" s="238">
        <f t="shared" si="1377"/>
        <v>0</v>
      </c>
      <c r="M590" s="238">
        <f t="shared" si="1378"/>
        <v>0</v>
      </c>
      <c r="N590" s="238">
        <f t="shared" si="1379"/>
        <v>0</v>
      </c>
      <c r="O590" s="238">
        <f t="shared" si="1380"/>
        <v>0</v>
      </c>
      <c r="P590" s="238">
        <f t="shared" si="1381"/>
        <v>0</v>
      </c>
      <c r="Q590" s="238">
        <f t="shared" si="1382"/>
        <v>0</v>
      </c>
      <c r="R590" s="238">
        <f t="shared" si="1383"/>
        <v>0</v>
      </c>
      <c r="S590" s="238">
        <f t="shared" si="1384"/>
        <v>0</v>
      </c>
      <c r="T590" s="238">
        <f t="shared" si="1385"/>
        <v>0</v>
      </c>
      <c r="U590" s="239">
        <f t="shared" si="1386"/>
        <v>0</v>
      </c>
      <c r="V590" s="238">
        <f t="shared" si="1387"/>
        <v>0</v>
      </c>
      <c r="W590" s="238">
        <f t="shared" si="1388"/>
        <v>0</v>
      </c>
      <c r="X590" s="238">
        <f t="shared" si="1389"/>
        <v>0</v>
      </c>
      <c r="Y590" s="238">
        <f t="shared" si="1390"/>
        <v>0</v>
      </c>
      <c r="Z590" s="238">
        <f t="shared" si="1391"/>
        <v>0</v>
      </c>
      <c r="AA590" s="238">
        <f t="shared" si="1392"/>
        <v>0</v>
      </c>
      <c r="AB590" s="238">
        <f t="shared" si="1393"/>
        <v>0</v>
      </c>
      <c r="AC590" s="238">
        <f t="shared" si="1394"/>
        <v>0</v>
      </c>
      <c r="AD590" s="238">
        <f t="shared" si="1395"/>
        <v>0</v>
      </c>
      <c r="AE590" s="238">
        <f t="shared" si="1396"/>
        <v>0</v>
      </c>
      <c r="AF590" s="238">
        <f t="shared" si="1397"/>
        <v>0</v>
      </c>
      <c r="AG590" s="238">
        <f t="shared" si="1398"/>
        <v>0</v>
      </c>
      <c r="AH590" s="238">
        <f t="shared" si="1399"/>
        <v>0</v>
      </c>
      <c r="AI590" s="238">
        <f t="shared" si="1400"/>
        <v>0</v>
      </c>
      <c r="AJ590" s="238">
        <f t="shared" si="1401"/>
        <v>0</v>
      </c>
      <c r="AK590" s="238">
        <f t="shared" si="1402"/>
        <v>0</v>
      </c>
      <c r="AL590" s="238">
        <f t="shared" si="1403"/>
        <v>0</v>
      </c>
      <c r="AM590" s="238">
        <f t="shared" si="1404"/>
        <v>0</v>
      </c>
      <c r="AN590" s="238">
        <f t="shared" si="1405"/>
        <v>0</v>
      </c>
      <c r="AO590" s="238">
        <f t="shared" si="1406"/>
        <v>0</v>
      </c>
      <c r="AP590" s="238">
        <f t="shared" si="1407"/>
        <v>0</v>
      </c>
      <c r="AQ590" s="238">
        <f t="shared" si="1408"/>
        <v>0</v>
      </c>
      <c r="AR590" s="238">
        <f t="shared" si="1409"/>
        <v>0</v>
      </c>
      <c r="AS590" s="238">
        <f t="shared" si="1410"/>
        <v>0</v>
      </c>
      <c r="AT590" s="238">
        <f t="shared" si="1411"/>
        <v>0</v>
      </c>
      <c r="AU590" s="238">
        <f t="shared" si="1412"/>
        <v>0</v>
      </c>
      <c r="AV590" s="238">
        <f t="shared" si="1413"/>
        <v>0</v>
      </c>
      <c r="AW590" s="238">
        <f t="shared" si="1414"/>
        <v>0</v>
      </c>
      <c r="AX590" s="238">
        <f t="shared" si="1415"/>
        <v>0</v>
      </c>
      <c r="AY590" s="238">
        <f t="shared" si="1416"/>
        <v>0</v>
      </c>
      <c r="AZ590" s="238">
        <f t="shared" si="1417"/>
        <v>0</v>
      </c>
      <c r="BA590" s="238">
        <f t="shared" si="1418"/>
        <v>0</v>
      </c>
      <c r="BB590" s="238">
        <f t="shared" si="1419"/>
        <v>0</v>
      </c>
      <c r="BC590" s="238">
        <f t="shared" si="1420"/>
        <v>0</v>
      </c>
      <c r="BD590" s="238">
        <f t="shared" si="1421"/>
        <v>0</v>
      </c>
      <c r="BE590" s="238">
        <f t="shared" si="1422"/>
        <v>0</v>
      </c>
      <c r="BF590" s="238">
        <f t="shared" si="1423"/>
        <v>0</v>
      </c>
      <c r="BG590" s="238">
        <f t="shared" si="1424"/>
        <v>0</v>
      </c>
      <c r="BH590" s="238">
        <f t="shared" si="1425"/>
        <v>0</v>
      </c>
      <c r="BI590" s="238">
        <f t="shared" si="1426"/>
        <v>0</v>
      </c>
      <c r="BJ590" s="238">
        <f t="shared" si="1427"/>
        <v>0</v>
      </c>
      <c r="BK590" s="238">
        <f t="shared" si="1428"/>
        <v>0</v>
      </c>
      <c r="BL590" s="238">
        <f t="shared" si="1429"/>
        <v>0</v>
      </c>
      <c r="BM590" s="238">
        <f t="shared" si="1430"/>
        <v>0</v>
      </c>
      <c r="BN590" s="238">
        <f t="shared" si="1431"/>
        <v>0</v>
      </c>
      <c r="BO590" s="238">
        <f t="shared" si="1432"/>
        <v>0</v>
      </c>
      <c r="BP590" s="238">
        <f t="shared" si="1433"/>
        <v>0</v>
      </c>
      <c r="BQ590" s="238">
        <f t="shared" si="1434"/>
        <v>0</v>
      </c>
      <c r="BR590" s="238">
        <f t="shared" si="1435"/>
        <v>0</v>
      </c>
      <c r="BS590" s="238">
        <f t="shared" si="1436"/>
        <v>0</v>
      </c>
      <c r="BT590" s="238">
        <f t="shared" si="1437"/>
        <v>0</v>
      </c>
      <c r="BU590" s="238">
        <f t="shared" si="1438"/>
        <v>0</v>
      </c>
      <c r="BV590" s="238">
        <f t="shared" si="1439"/>
        <v>0</v>
      </c>
      <c r="BW590" s="238">
        <f t="shared" si="1440"/>
        <v>0</v>
      </c>
      <c r="BX590" s="238">
        <f t="shared" si="1441"/>
        <v>0</v>
      </c>
      <c r="BY590" s="238">
        <f t="shared" si="1442"/>
        <v>0</v>
      </c>
      <c r="BZ590" s="238">
        <f t="shared" si="1443"/>
        <v>0</v>
      </c>
      <c r="CA590" s="238">
        <f t="shared" si="1444"/>
        <v>0</v>
      </c>
      <c r="CB590" s="238">
        <f t="shared" si="1445"/>
        <v>0</v>
      </c>
      <c r="CC590" s="238">
        <f t="shared" si="1446"/>
        <v>0</v>
      </c>
      <c r="CD590" s="238">
        <f t="shared" si="1447"/>
        <v>0</v>
      </c>
      <c r="CE590" s="238">
        <f t="shared" si="1448"/>
        <v>0</v>
      </c>
      <c r="CF590" s="238">
        <f t="shared" si="1449"/>
        <v>0</v>
      </c>
      <c r="CG590" s="238">
        <f t="shared" si="1450"/>
        <v>0</v>
      </c>
      <c r="CH590" s="238">
        <f t="shared" si="1451"/>
        <v>0</v>
      </c>
      <c r="CI590" s="238">
        <f t="shared" si="1452"/>
        <v>0</v>
      </c>
      <c r="CJ590" s="238">
        <f t="shared" si="1453"/>
        <v>0</v>
      </c>
      <c r="CK590" s="238">
        <f t="shared" si="1454"/>
        <v>0</v>
      </c>
      <c r="CL590" s="238">
        <f t="shared" si="1455"/>
        <v>0</v>
      </c>
      <c r="CM590" s="238">
        <f t="shared" si="1456"/>
        <v>0</v>
      </c>
      <c r="CN590" s="238">
        <f t="shared" si="1457"/>
        <v>0</v>
      </c>
      <c r="CO590" s="238">
        <f t="shared" si="1458"/>
        <v>0</v>
      </c>
      <c r="CP590" s="238">
        <f t="shared" si="1459"/>
        <v>0</v>
      </c>
      <c r="CQ590" s="238">
        <f t="shared" si="1460"/>
        <v>0</v>
      </c>
      <c r="CR590" s="238">
        <f t="shared" si="1461"/>
        <v>0</v>
      </c>
      <c r="CS590" s="238">
        <f t="shared" si="1462"/>
        <v>0</v>
      </c>
      <c r="CT590" s="238">
        <f t="shared" si="1463"/>
        <v>0</v>
      </c>
      <c r="CU590" s="238">
        <f t="shared" si="1464"/>
        <v>0</v>
      </c>
      <c r="CV590" s="238">
        <f t="shared" si="1465"/>
        <v>0</v>
      </c>
      <c r="CW590" s="238">
        <f t="shared" si="1466"/>
        <v>0</v>
      </c>
      <c r="CX590" s="238">
        <f t="shared" si="1467"/>
        <v>0</v>
      </c>
      <c r="CY590" s="238">
        <f t="shared" si="1468"/>
        <v>0</v>
      </c>
      <c r="CZ590" s="238">
        <f t="shared" si="1469"/>
        <v>0</v>
      </c>
      <c r="DA590" s="238">
        <f t="shared" si="1470"/>
        <v>0</v>
      </c>
      <c r="DB590" s="238">
        <f t="shared" si="1471"/>
        <v>0</v>
      </c>
      <c r="DC590" s="238">
        <f t="shared" si="1472"/>
        <v>0</v>
      </c>
      <c r="DD590" s="238">
        <f t="shared" si="1473"/>
        <v>0</v>
      </c>
      <c r="DE590" s="238">
        <f t="shared" si="1474"/>
        <v>0</v>
      </c>
      <c r="DF590" s="238">
        <f t="shared" si="1475"/>
        <v>0</v>
      </c>
      <c r="DG590" s="238">
        <f t="shared" si="1476"/>
        <v>0</v>
      </c>
      <c r="DH590" s="238">
        <f t="shared" si="1477"/>
        <v>0</v>
      </c>
      <c r="DI590" s="238">
        <f t="shared" si="1478"/>
        <v>0</v>
      </c>
      <c r="DJ590" s="238">
        <f t="shared" si="1479"/>
        <v>0</v>
      </c>
      <c r="DK590" s="238">
        <f t="shared" si="1480"/>
        <v>0</v>
      </c>
      <c r="DL590" s="238">
        <f t="shared" si="1481"/>
        <v>0</v>
      </c>
      <c r="DM590" s="238">
        <f t="shared" si="1482"/>
        <v>0</v>
      </c>
      <c r="DN590" s="238">
        <f t="shared" si="1483"/>
        <v>0</v>
      </c>
      <c r="DO590" s="238">
        <f t="shared" si="1484"/>
        <v>0</v>
      </c>
      <c r="DP590" s="238">
        <f t="shared" si="1485"/>
        <v>0</v>
      </c>
      <c r="DQ590" s="238">
        <f t="shared" si="1486"/>
        <v>0</v>
      </c>
      <c r="DR590" s="238">
        <f t="shared" si="1487"/>
        <v>0</v>
      </c>
      <c r="DS590" s="238">
        <f t="shared" si="1488"/>
        <v>0</v>
      </c>
      <c r="DT590" s="238">
        <f t="shared" si="1489"/>
        <v>0</v>
      </c>
      <c r="DU590" s="238">
        <f t="shared" si="1490"/>
        <v>0</v>
      </c>
      <c r="DV590" s="238">
        <f t="shared" si="1491"/>
        <v>0</v>
      </c>
      <c r="DW590" s="238">
        <f t="shared" si="1492"/>
        <v>0</v>
      </c>
      <c r="DX590" s="238">
        <f t="shared" si="1493"/>
        <v>0</v>
      </c>
      <c r="DY590" s="238">
        <f t="shared" si="1494"/>
        <v>0</v>
      </c>
      <c r="DZ590" s="238">
        <f t="shared" si="1495"/>
        <v>0</v>
      </c>
      <c r="EA590" s="238">
        <f t="shared" si="1496"/>
        <v>0</v>
      </c>
      <c r="EB590" s="238">
        <f t="shared" si="1497"/>
        <v>0</v>
      </c>
      <c r="EC590" s="238">
        <f t="shared" si="1498"/>
        <v>0</v>
      </c>
      <c r="ED590" s="238">
        <f t="shared" si="1499"/>
        <v>0</v>
      </c>
      <c r="EE590" s="238">
        <f t="shared" si="1500"/>
        <v>0</v>
      </c>
      <c r="EF590" s="238">
        <f t="shared" si="1501"/>
        <v>0</v>
      </c>
      <c r="EG590" s="238">
        <f t="shared" si="1502"/>
        <v>0</v>
      </c>
      <c r="EH590" s="238">
        <f t="shared" si="1503"/>
        <v>0</v>
      </c>
      <c r="EI590" s="238">
        <f t="shared" si="1504"/>
        <v>0</v>
      </c>
      <c r="EJ590" s="238">
        <f t="shared" si="1505"/>
        <v>0</v>
      </c>
      <c r="EK590" s="238">
        <f t="shared" si="1506"/>
        <v>0</v>
      </c>
      <c r="EL590" s="238">
        <f t="shared" si="1507"/>
        <v>0</v>
      </c>
      <c r="EM590" s="238">
        <f t="shared" si="1508"/>
        <v>0</v>
      </c>
      <c r="EN590" s="238">
        <f t="shared" si="1509"/>
        <v>0</v>
      </c>
      <c r="EO590" s="238">
        <f t="shared" si="1510"/>
        <v>0</v>
      </c>
      <c r="EP590" s="238">
        <f t="shared" si="1511"/>
        <v>0</v>
      </c>
      <c r="EQ590" s="238">
        <f t="shared" si="1512"/>
        <v>0</v>
      </c>
      <c r="ER590" s="238">
        <f t="shared" si="1513"/>
        <v>0</v>
      </c>
      <c r="ES590" s="238">
        <f t="shared" si="1514"/>
        <v>0</v>
      </c>
      <c r="ET590" s="238">
        <f t="shared" si="1515"/>
        <v>0</v>
      </c>
      <c r="EU590" s="238">
        <f t="shared" si="1516"/>
        <v>0</v>
      </c>
      <c r="EV590" s="238">
        <f t="shared" si="1517"/>
        <v>0</v>
      </c>
      <c r="EW590" s="238">
        <f t="shared" si="1518"/>
        <v>0</v>
      </c>
      <c r="EX590" s="238">
        <f t="shared" si="1519"/>
        <v>0</v>
      </c>
      <c r="EY590" s="238">
        <f t="shared" si="1520"/>
        <v>0</v>
      </c>
      <c r="EZ590" s="238">
        <f t="shared" si="1521"/>
        <v>0</v>
      </c>
      <c r="FA590" s="238">
        <f t="shared" si="1522"/>
        <v>0</v>
      </c>
      <c r="FB590" s="238">
        <f t="shared" si="1523"/>
        <v>0</v>
      </c>
      <c r="FC590" s="238">
        <f t="shared" si="1524"/>
        <v>0</v>
      </c>
      <c r="FD590" s="238">
        <f t="shared" si="1525"/>
        <v>0</v>
      </c>
      <c r="FE590" s="238">
        <f t="shared" si="1526"/>
        <v>0</v>
      </c>
      <c r="FF590" s="238">
        <f t="shared" si="1527"/>
        <v>0</v>
      </c>
      <c r="FG590" s="238">
        <f t="shared" si="1528"/>
        <v>0</v>
      </c>
      <c r="FH590" s="238">
        <f t="shared" si="1529"/>
        <v>0</v>
      </c>
      <c r="FI590" s="238">
        <f t="shared" si="1530"/>
        <v>0</v>
      </c>
      <c r="FJ590" s="238">
        <f t="shared" si="1531"/>
        <v>0</v>
      </c>
      <c r="FK590" s="238">
        <f t="shared" si="1532"/>
        <v>0</v>
      </c>
      <c r="FL590" s="238">
        <f t="shared" si="1533"/>
        <v>0</v>
      </c>
      <c r="FM590" s="238">
        <f t="shared" si="1534"/>
        <v>0</v>
      </c>
      <c r="FN590" s="238">
        <f t="shared" si="1535"/>
        <v>0</v>
      </c>
      <c r="FO590" s="238">
        <f t="shared" si="1536"/>
        <v>0</v>
      </c>
      <c r="FP590" s="238">
        <f t="shared" si="1537"/>
        <v>0</v>
      </c>
      <c r="FQ590" s="238">
        <f t="shared" si="1538"/>
        <v>0</v>
      </c>
      <c r="FR590" s="238">
        <f t="shared" si="1539"/>
        <v>0</v>
      </c>
      <c r="FS590" s="238">
        <f t="shared" si="1540"/>
        <v>0</v>
      </c>
      <c r="FT590" s="238">
        <f t="shared" si="1541"/>
        <v>0</v>
      </c>
      <c r="FU590" s="238">
        <f t="shared" si="1542"/>
        <v>0</v>
      </c>
      <c r="FV590" s="238">
        <f t="shared" si="1543"/>
        <v>0</v>
      </c>
      <c r="FW590" s="238">
        <f t="shared" si="1544"/>
        <v>0</v>
      </c>
      <c r="FX590" s="238">
        <f t="shared" si="1545"/>
        <v>0</v>
      </c>
      <c r="FY590" s="238">
        <f t="shared" si="1546"/>
        <v>0</v>
      </c>
      <c r="FZ590" s="238">
        <f t="shared" si="1547"/>
        <v>0</v>
      </c>
      <c r="GA590" s="238">
        <f t="shared" si="1548"/>
        <v>0</v>
      </c>
      <c r="GB590" s="238">
        <f t="shared" si="1549"/>
        <v>0</v>
      </c>
      <c r="GC590" s="238">
        <f t="shared" si="1550"/>
        <v>0</v>
      </c>
      <c r="GD590" s="238">
        <f t="shared" si="1551"/>
        <v>0</v>
      </c>
      <c r="GE590" s="238">
        <f t="shared" si="1552"/>
        <v>0</v>
      </c>
      <c r="GF590" s="238">
        <f t="shared" si="1553"/>
        <v>0</v>
      </c>
      <c r="GG590" s="238">
        <f t="shared" si="1554"/>
        <v>0</v>
      </c>
      <c r="GH590" s="238">
        <f t="shared" si="1555"/>
        <v>0</v>
      </c>
      <c r="GI590" s="238">
        <f t="shared" si="1556"/>
        <v>0</v>
      </c>
      <c r="GJ590" s="238">
        <f t="shared" si="1557"/>
        <v>0</v>
      </c>
      <c r="GK590" s="238">
        <f t="shared" si="1558"/>
        <v>0</v>
      </c>
      <c r="GL590" s="238">
        <f t="shared" si="1559"/>
        <v>0</v>
      </c>
      <c r="GM590" s="238">
        <f t="shared" si="1560"/>
        <v>0</v>
      </c>
      <c r="GN590" s="238">
        <f t="shared" si="1561"/>
        <v>0</v>
      </c>
      <c r="GO590" s="238">
        <f t="shared" si="1562"/>
        <v>0</v>
      </c>
      <c r="GP590" s="238">
        <f t="shared" si="1563"/>
        <v>0</v>
      </c>
      <c r="GQ590" s="238">
        <f t="shared" si="1564"/>
        <v>0</v>
      </c>
      <c r="GR590" s="238">
        <f t="shared" si="1565"/>
        <v>0</v>
      </c>
      <c r="GS590" s="238">
        <f t="shared" si="1566"/>
        <v>0</v>
      </c>
      <c r="GT590" s="238">
        <f t="shared" si="1567"/>
        <v>0</v>
      </c>
      <c r="GU590" s="238">
        <f t="shared" si="1568"/>
        <v>0</v>
      </c>
      <c r="GV590" s="238">
        <f t="shared" si="1569"/>
        <v>0</v>
      </c>
      <c r="GW590" s="238">
        <f t="shared" si="1570"/>
        <v>0</v>
      </c>
      <c r="GX590" s="238">
        <f t="shared" si="1571"/>
        <v>0</v>
      </c>
      <c r="GY590" s="238">
        <f t="shared" si="1572"/>
        <v>0</v>
      </c>
      <c r="GZ590" s="238">
        <f t="shared" si="1573"/>
        <v>0</v>
      </c>
      <c r="HA590" s="238">
        <f t="shared" si="1574"/>
        <v>0</v>
      </c>
      <c r="HB590" s="238">
        <f t="shared" si="1575"/>
        <v>0</v>
      </c>
      <c r="HC590" s="238">
        <f t="shared" si="1576"/>
        <v>0</v>
      </c>
      <c r="HD590" s="238">
        <f t="shared" si="1577"/>
        <v>0</v>
      </c>
      <c r="HE590" s="238">
        <f t="shared" si="1578"/>
        <v>0</v>
      </c>
      <c r="HF590" s="238">
        <f t="shared" si="1579"/>
        <v>0</v>
      </c>
      <c r="HG590" s="238">
        <f t="shared" si="1580"/>
        <v>0</v>
      </c>
      <c r="HH590" s="238">
        <f t="shared" si="1581"/>
        <v>0</v>
      </c>
      <c r="HI590" s="238">
        <f t="shared" si="1582"/>
        <v>0</v>
      </c>
      <c r="HJ590" s="238">
        <f t="shared" si="1583"/>
        <v>0</v>
      </c>
      <c r="HK590" s="238">
        <f t="shared" si="1584"/>
        <v>0</v>
      </c>
      <c r="HL590" s="238">
        <f t="shared" si="1585"/>
        <v>0</v>
      </c>
      <c r="HM590" s="238">
        <f t="shared" si="1586"/>
        <v>0</v>
      </c>
      <c r="HN590" s="238">
        <f t="shared" si="1587"/>
        <v>0</v>
      </c>
      <c r="HO590" s="238">
        <f t="shared" si="1588"/>
        <v>0</v>
      </c>
      <c r="HP590" s="238">
        <f t="shared" si="1589"/>
        <v>0</v>
      </c>
      <c r="HQ590" s="238">
        <f t="shared" si="1590"/>
        <v>0</v>
      </c>
      <c r="HR590" s="238">
        <f t="shared" si="1591"/>
        <v>0</v>
      </c>
      <c r="HS590" s="238">
        <f t="shared" si="1592"/>
        <v>0</v>
      </c>
      <c r="HT590" s="238">
        <f t="shared" si="1593"/>
        <v>0</v>
      </c>
      <c r="HU590" s="238">
        <f t="shared" si="1594"/>
        <v>0</v>
      </c>
      <c r="HV590" s="238">
        <f t="shared" si="1595"/>
        <v>0</v>
      </c>
      <c r="HW590" s="238">
        <f t="shared" si="1596"/>
        <v>0</v>
      </c>
      <c r="HX590" s="238">
        <f t="shared" si="1597"/>
        <v>0</v>
      </c>
      <c r="HY590" s="238">
        <f t="shared" si="1598"/>
        <v>0</v>
      </c>
      <c r="HZ590" s="238">
        <f t="shared" si="1599"/>
        <v>0</v>
      </c>
      <c r="IA590" s="238">
        <f t="shared" si="1600"/>
        <v>0</v>
      </c>
      <c r="IB590" s="238">
        <f t="shared" si="1601"/>
        <v>0</v>
      </c>
      <c r="IC590" s="238">
        <f t="shared" si="1602"/>
        <v>0</v>
      </c>
      <c r="ID590" s="238">
        <f t="shared" si="1603"/>
        <v>0</v>
      </c>
      <c r="IE590" s="238">
        <f t="shared" si="1604"/>
        <v>0</v>
      </c>
      <c r="IF590" s="238">
        <f t="shared" si="1605"/>
        <v>0</v>
      </c>
      <c r="IG590" s="238">
        <f t="shared" si="1606"/>
        <v>0</v>
      </c>
      <c r="IH590" s="238">
        <f t="shared" si="1607"/>
        <v>0</v>
      </c>
      <c r="II590" s="238">
        <f t="shared" si="1608"/>
        <v>0</v>
      </c>
      <c r="IJ590" s="238">
        <f t="shared" si="1609"/>
        <v>0</v>
      </c>
      <c r="IK590" s="238">
        <f t="shared" si="1610"/>
        <v>0</v>
      </c>
      <c r="IL590" s="238">
        <f t="shared" si="1611"/>
        <v>0</v>
      </c>
      <c r="IM590" s="238">
        <f t="shared" si="1612"/>
        <v>0</v>
      </c>
      <c r="IN590" s="238">
        <f t="shared" si="1613"/>
        <v>0</v>
      </c>
      <c r="IO590" s="238">
        <f t="shared" si="1614"/>
        <v>0</v>
      </c>
      <c r="IP590" s="238">
        <f t="shared" si="1615"/>
        <v>0</v>
      </c>
      <c r="IQ590" s="238">
        <f t="shared" si="1616"/>
        <v>0</v>
      </c>
      <c r="IR590" s="238">
        <f t="shared" si="1617"/>
        <v>0</v>
      </c>
      <c r="IS590" s="238">
        <f t="shared" si="1618"/>
        <v>0</v>
      </c>
      <c r="IT590" s="238">
        <f t="shared" si="1619"/>
        <v>0</v>
      </c>
      <c r="IU590" s="238">
        <f t="shared" si="1620"/>
        <v>0</v>
      </c>
      <c r="IV590" s="238">
        <f t="shared" si="1621"/>
        <v>0</v>
      </c>
      <c r="IW590" s="238">
        <f t="shared" si="1622"/>
        <v>0</v>
      </c>
      <c r="IX590" s="238">
        <f t="shared" si="1623"/>
        <v>0</v>
      </c>
      <c r="IY590" s="238">
        <f t="shared" si="1624"/>
        <v>0</v>
      </c>
      <c r="IZ590" s="238">
        <f t="shared" si="1625"/>
        <v>0</v>
      </c>
      <c r="JA590" s="238">
        <f t="shared" si="1626"/>
        <v>0</v>
      </c>
      <c r="JB590" s="238">
        <f t="shared" si="1627"/>
        <v>0</v>
      </c>
    </row>
    <row r="591" spans="2:262">
      <c r="B591" s="248">
        <v>230</v>
      </c>
      <c r="C591" s="247">
        <f t="shared" si="1628"/>
        <v>4.4921874999999901E-3</v>
      </c>
      <c r="D591" s="244">
        <f t="shared" ca="1" si="1371"/>
        <v>12.507434250106101</v>
      </c>
      <c r="E591" s="243">
        <f ca="1">IB361</f>
        <v>0.50743425010610077</v>
      </c>
      <c r="F591" s="242">
        <v>230</v>
      </c>
      <c r="G591" s="238">
        <f t="shared" si="1372"/>
        <v>0</v>
      </c>
      <c r="H591" s="238">
        <f t="shared" si="1373"/>
        <v>0</v>
      </c>
      <c r="I591" s="238">
        <f t="shared" si="1374"/>
        <v>0</v>
      </c>
      <c r="J591" s="238">
        <f t="shared" si="1375"/>
        <v>0</v>
      </c>
      <c r="K591" s="238">
        <f t="shared" si="1376"/>
        <v>0</v>
      </c>
      <c r="L591" s="238">
        <f t="shared" si="1377"/>
        <v>0</v>
      </c>
      <c r="M591" s="238">
        <f t="shared" si="1378"/>
        <v>0</v>
      </c>
      <c r="N591" s="238">
        <f t="shared" si="1379"/>
        <v>0</v>
      </c>
      <c r="O591" s="238">
        <f t="shared" si="1380"/>
        <v>0</v>
      </c>
      <c r="P591" s="238">
        <f t="shared" si="1381"/>
        <v>0</v>
      </c>
      <c r="Q591" s="238">
        <f t="shared" si="1382"/>
        <v>0</v>
      </c>
      <c r="R591" s="238">
        <f t="shared" si="1383"/>
        <v>0</v>
      </c>
      <c r="S591" s="238">
        <f t="shared" si="1384"/>
        <v>0</v>
      </c>
      <c r="T591" s="238">
        <f t="shared" si="1385"/>
        <v>0</v>
      </c>
      <c r="U591" s="239">
        <f t="shared" si="1386"/>
        <v>0</v>
      </c>
      <c r="V591" s="238">
        <f t="shared" si="1387"/>
        <v>0</v>
      </c>
      <c r="W591" s="238">
        <f t="shared" si="1388"/>
        <v>0</v>
      </c>
      <c r="X591" s="238">
        <f t="shared" si="1389"/>
        <v>0</v>
      </c>
      <c r="Y591" s="238">
        <f t="shared" si="1390"/>
        <v>0</v>
      </c>
      <c r="Z591" s="238">
        <f t="shared" si="1391"/>
        <v>0</v>
      </c>
      <c r="AA591" s="238">
        <f t="shared" si="1392"/>
        <v>0</v>
      </c>
      <c r="AB591" s="238">
        <f t="shared" si="1393"/>
        <v>0</v>
      </c>
      <c r="AC591" s="238">
        <f t="shared" si="1394"/>
        <v>0</v>
      </c>
      <c r="AD591" s="238">
        <f t="shared" si="1395"/>
        <v>0</v>
      </c>
      <c r="AE591" s="238">
        <f t="shared" si="1396"/>
        <v>0</v>
      </c>
      <c r="AF591" s="238">
        <f t="shared" si="1397"/>
        <v>0</v>
      </c>
      <c r="AG591" s="238">
        <f t="shared" si="1398"/>
        <v>0</v>
      </c>
      <c r="AH591" s="238">
        <f t="shared" si="1399"/>
        <v>0</v>
      </c>
      <c r="AI591" s="238">
        <f t="shared" si="1400"/>
        <v>0</v>
      </c>
      <c r="AJ591" s="238">
        <f t="shared" si="1401"/>
        <v>0</v>
      </c>
      <c r="AK591" s="238">
        <f t="shared" si="1402"/>
        <v>0</v>
      </c>
      <c r="AL591" s="238">
        <f t="shared" si="1403"/>
        <v>0</v>
      </c>
      <c r="AM591" s="238">
        <f t="shared" si="1404"/>
        <v>0</v>
      </c>
      <c r="AN591" s="238">
        <f t="shared" si="1405"/>
        <v>0</v>
      </c>
      <c r="AO591" s="238">
        <f t="shared" si="1406"/>
        <v>0</v>
      </c>
      <c r="AP591" s="238">
        <f t="shared" si="1407"/>
        <v>0</v>
      </c>
      <c r="AQ591" s="238">
        <f t="shared" si="1408"/>
        <v>0</v>
      </c>
      <c r="AR591" s="238">
        <f t="shared" si="1409"/>
        <v>0</v>
      </c>
      <c r="AS591" s="238">
        <f t="shared" si="1410"/>
        <v>0</v>
      </c>
      <c r="AT591" s="238">
        <f t="shared" si="1411"/>
        <v>0</v>
      </c>
      <c r="AU591" s="238">
        <f t="shared" si="1412"/>
        <v>0</v>
      </c>
      <c r="AV591" s="238">
        <f t="shared" si="1413"/>
        <v>0</v>
      </c>
      <c r="AW591" s="238">
        <f t="shared" si="1414"/>
        <v>0</v>
      </c>
      <c r="AX591" s="238">
        <f t="shared" si="1415"/>
        <v>0</v>
      </c>
      <c r="AY591" s="238">
        <f t="shared" si="1416"/>
        <v>0</v>
      </c>
      <c r="AZ591" s="238">
        <f t="shared" si="1417"/>
        <v>0</v>
      </c>
      <c r="BA591" s="238">
        <f t="shared" si="1418"/>
        <v>0</v>
      </c>
      <c r="BB591" s="238">
        <f t="shared" si="1419"/>
        <v>0</v>
      </c>
      <c r="BC591" s="238">
        <f t="shared" si="1420"/>
        <v>0</v>
      </c>
      <c r="BD591" s="238">
        <f t="shared" si="1421"/>
        <v>0</v>
      </c>
      <c r="BE591" s="238">
        <f t="shared" si="1422"/>
        <v>0</v>
      </c>
      <c r="BF591" s="238">
        <f t="shared" si="1423"/>
        <v>0</v>
      </c>
      <c r="BG591" s="238">
        <f t="shared" si="1424"/>
        <v>0</v>
      </c>
      <c r="BH591" s="238">
        <f t="shared" si="1425"/>
        <v>0</v>
      </c>
      <c r="BI591" s="238">
        <f t="shared" si="1426"/>
        <v>0</v>
      </c>
      <c r="BJ591" s="238">
        <f t="shared" si="1427"/>
        <v>0</v>
      </c>
      <c r="BK591" s="238">
        <f t="shared" si="1428"/>
        <v>0</v>
      </c>
      <c r="BL591" s="238">
        <f t="shared" si="1429"/>
        <v>0</v>
      </c>
      <c r="BM591" s="238">
        <f t="shared" si="1430"/>
        <v>0</v>
      </c>
      <c r="BN591" s="238">
        <f t="shared" si="1431"/>
        <v>0</v>
      </c>
      <c r="BO591" s="238">
        <f t="shared" si="1432"/>
        <v>0</v>
      </c>
      <c r="BP591" s="238">
        <f t="shared" si="1433"/>
        <v>0</v>
      </c>
      <c r="BQ591" s="238">
        <f t="shared" si="1434"/>
        <v>0</v>
      </c>
      <c r="BR591" s="238">
        <f t="shared" si="1435"/>
        <v>0</v>
      </c>
      <c r="BS591" s="238">
        <f t="shared" si="1436"/>
        <v>0</v>
      </c>
      <c r="BT591" s="238">
        <f t="shared" si="1437"/>
        <v>0</v>
      </c>
      <c r="BU591" s="238">
        <f t="shared" si="1438"/>
        <v>0</v>
      </c>
      <c r="BV591" s="238">
        <f t="shared" si="1439"/>
        <v>0</v>
      </c>
      <c r="BW591" s="238">
        <f t="shared" si="1440"/>
        <v>0</v>
      </c>
      <c r="BX591" s="238">
        <f t="shared" si="1441"/>
        <v>0</v>
      </c>
      <c r="BY591" s="238">
        <f t="shared" si="1442"/>
        <v>0</v>
      </c>
      <c r="BZ591" s="238">
        <f t="shared" si="1443"/>
        <v>0</v>
      </c>
      <c r="CA591" s="238">
        <f t="shared" si="1444"/>
        <v>0</v>
      </c>
      <c r="CB591" s="238">
        <f t="shared" si="1445"/>
        <v>0</v>
      </c>
      <c r="CC591" s="238">
        <f t="shared" si="1446"/>
        <v>0</v>
      </c>
      <c r="CD591" s="238">
        <f t="shared" si="1447"/>
        <v>0</v>
      </c>
      <c r="CE591" s="238">
        <f t="shared" si="1448"/>
        <v>0</v>
      </c>
      <c r="CF591" s="238">
        <f t="shared" si="1449"/>
        <v>0</v>
      </c>
      <c r="CG591" s="238">
        <f t="shared" si="1450"/>
        <v>0</v>
      </c>
      <c r="CH591" s="238">
        <f t="shared" si="1451"/>
        <v>0</v>
      </c>
      <c r="CI591" s="238">
        <f t="shared" si="1452"/>
        <v>0</v>
      </c>
      <c r="CJ591" s="238">
        <f t="shared" si="1453"/>
        <v>0</v>
      </c>
      <c r="CK591" s="238">
        <f t="shared" si="1454"/>
        <v>0</v>
      </c>
      <c r="CL591" s="238">
        <f t="shared" si="1455"/>
        <v>0</v>
      </c>
      <c r="CM591" s="238">
        <f t="shared" si="1456"/>
        <v>0</v>
      </c>
      <c r="CN591" s="238">
        <f t="shared" si="1457"/>
        <v>0</v>
      </c>
      <c r="CO591" s="238">
        <f t="shared" si="1458"/>
        <v>0</v>
      </c>
      <c r="CP591" s="238">
        <f t="shared" si="1459"/>
        <v>0</v>
      </c>
      <c r="CQ591" s="238">
        <f t="shared" si="1460"/>
        <v>0</v>
      </c>
      <c r="CR591" s="238">
        <f t="shared" si="1461"/>
        <v>0</v>
      </c>
      <c r="CS591" s="238">
        <f t="shared" si="1462"/>
        <v>0</v>
      </c>
      <c r="CT591" s="238">
        <f t="shared" si="1463"/>
        <v>0</v>
      </c>
      <c r="CU591" s="238">
        <f t="shared" si="1464"/>
        <v>0</v>
      </c>
      <c r="CV591" s="238">
        <f t="shared" si="1465"/>
        <v>0</v>
      </c>
      <c r="CW591" s="238">
        <f t="shared" si="1466"/>
        <v>0</v>
      </c>
      <c r="CX591" s="238">
        <f t="shared" si="1467"/>
        <v>0</v>
      </c>
      <c r="CY591" s="238">
        <f t="shared" si="1468"/>
        <v>0</v>
      </c>
      <c r="CZ591" s="238">
        <f t="shared" si="1469"/>
        <v>0</v>
      </c>
      <c r="DA591" s="238">
        <f t="shared" si="1470"/>
        <v>0</v>
      </c>
      <c r="DB591" s="238">
        <f t="shared" si="1471"/>
        <v>0</v>
      </c>
      <c r="DC591" s="238">
        <f t="shared" si="1472"/>
        <v>0</v>
      </c>
      <c r="DD591" s="238">
        <f t="shared" si="1473"/>
        <v>0</v>
      </c>
      <c r="DE591" s="238">
        <f t="shared" si="1474"/>
        <v>0</v>
      </c>
      <c r="DF591" s="238">
        <f t="shared" si="1475"/>
        <v>0</v>
      </c>
      <c r="DG591" s="238">
        <f t="shared" si="1476"/>
        <v>0</v>
      </c>
      <c r="DH591" s="238">
        <f t="shared" si="1477"/>
        <v>0</v>
      </c>
      <c r="DI591" s="238">
        <f t="shared" si="1478"/>
        <v>0</v>
      </c>
      <c r="DJ591" s="238">
        <f t="shared" si="1479"/>
        <v>0</v>
      </c>
      <c r="DK591" s="238">
        <f t="shared" si="1480"/>
        <v>0</v>
      </c>
      <c r="DL591" s="238">
        <f t="shared" si="1481"/>
        <v>0</v>
      </c>
      <c r="DM591" s="238">
        <f t="shared" si="1482"/>
        <v>0</v>
      </c>
      <c r="DN591" s="238">
        <f t="shared" si="1483"/>
        <v>0</v>
      </c>
      <c r="DO591" s="238">
        <f t="shared" si="1484"/>
        <v>0</v>
      </c>
      <c r="DP591" s="238">
        <f t="shared" si="1485"/>
        <v>0</v>
      </c>
      <c r="DQ591" s="238">
        <f t="shared" si="1486"/>
        <v>0</v>
      </c>
      <c r="DR591" s="238">
        <f t="shared" si="1487"/>
        <v>0</v>
      </c>
      <c r="DS591" s="238">
        <f t="shared" si="1488"/>
        <v>0</v>
      </c>
      <c r="DT591" s="238">
        <f t="shared" si="1489"/>
        <v>0</v>
      </c>
      <c r="DU591" s="238">
        <f t="shared" si="1490"/>
        <v>0</v>
      </c>
      <c r="DV591" s="238">
        <f t="shared" si="1491"/>
        <v>0</v>
      </c>
      <c r="DW591" s="238">
        <f t="shared" si="1492"/>
        <v>0</v>
      </c>
      <c r="DX591" s="238">
        <f t="shared" si="1493"/>
        <v>0</v>
      </c>
      <c r="DY591" s="238">
        <f t="shared" si="1494"/>
        <v>0</v>
      </c>
      <c r="DZ591" s="238">
        <f t="shared" si="1495"/>
        <v>0</v>
      </c>
      <c r="EA591" s="238">
        <f t="shared" si="1496"/>
        <v>0</v>
      </c>
      <c r="EB591" s="238">
        <f t="shared" si="1497"/>
        <v>0</v>
      </c>
      <c r="EC591" s="238">
        <f t="shared" si="1498"/>
        <v>0</v>
      </c>
      <c r="ED591" s="238">
        <f t="shared" si="1499"/>
        <v>0</v>
      </c>
      <c r="EE591" s="238">
        <f t="shared" si="1500"/>
        <v>0</v>
      </c>
      <c r="EF591" s="238">
        <f t="shared" si="1501"/>
        <v>0</v>
      </c>
      <c r="EG591" s="238">
        <f t="shared" si="1502"/>
        <v>0</v>
      </c>
      <c r="EH591" s="238">
        <f t="shared" si="1503"/>
        <v>0</v>
      </c>
      <c r="EI591" s="238">
        <f t="shared" si="1504"/>
        <v>0</v>
      </c>
      <c r="EJ591" s="238">
        <f t="shared" si="1505"/>
        <v>0</v>
      </c>
      <c r="EK591" s="238">
        <f t="shared" si="1506"/>
        <v>0</v>
      </c>
      <c r="EL591" s="238">
        <f t="shared" si="1507"/>
        <v>0</v>
      </c>
      <c r="EM591" s="238">
        <f t="shared" si="1508"/>
        <v>0</v>
      </c>
      <c r="EN591" s="238">
        <f t="shared" si="1509"/>
        <v>0</v>
      </c>
      <c r="EO591" s="238">
        <f t="shared" si="1510"/>
        <v>0</v>
      </c>
      <c r="EP591" s="238">
        <f t="shared" si="1511"/>
        <v>0</v>
      </c>
      <c r="EQ591" s="238">
        <f t="shared" si="1512"/>
        <v>0</v>
      </c>
      <c r="ER591" s="238">
        <f t="shared" si="1513"/>
        <v>0</v>
      </c>
      <c r="ES591" s="238">
        <f t="shared" si="1514"/>
        <v>0</v>
      </c>
      <c r="ET591" s="238">
        <f t="shared" si="1515"/>
        <v>0</v>
      </c>
      <c r="EU591" s="238">
        <f t="shared" si="1516"/>
        <v>0</v>
      </c>
      <c r="EV591" s="238">
        <f t="shared" si="1517"/>
        <v>0</v>
      </c>
      <c r="EW591" s="238">
        <f t="shared" si="1518"/>
        <v>0</v>
      </c>
      <c r="EX591" s="238">
        <f t="shared" si="1519"/>
        <v>0</v>
      </c>
      <c r="EY591" s="238">
        <f t="shared" si="1520"/>
        <v>0</v>
      </c>
      <c r="EZ591" s="238">
        <f t="shared" si="1521"/>
        <v>0</v>
      </c>
      <c r="FA591" s="238">
        <f t="shared" si="1522"/>
        <v>0</v>
      </c>
      <c r="FB591" s="238">
        <f t="shared" si="1523"/>
        <v>0</v>
      </c>
      <c r="FC591" s="238">
        <f t="shared" si="1524"/>
        <v>0</v>
      </c>
      <c r="FD591" s="238">
        <f t="shared" si="1525"/>
        <v>0</v>
      </c>
      <c r="FE591" s="238">
        <f t="shared" si="1526"/>
        <v>0</v>
      </c>
      <c r="FF591" s="238">
        <f t="shared" si="1527"/>
        <v>0</v>
      </c>
      <c r="FG591" s="238">
        <f t="shared" si="1528"/>
        <v>0</v>
      </c>
      <c r="FH591" s="238">
        <f t="shared" si="1529"/>
        <v>0</v>
      </c>
      <c r="FI591" s="238">
        <f t="shared" si="1530"/>
        <v>0</v>
      </c>
      <c r="FJ591" s="238">
        <f t="shared" si="1531"/>
        <v>0</v>
      </c>
      <c r="FK591" s="238">
        <f t="shared" si="1532"/>
        <v>0</v>
      </c>
      <c r="FL591" s="238">
        <f t="shared" si="1533"/>
        <v>0</v>
      </c>
      <c r="FM591" s="238">
        <f t="shared" si="1534"/>
        <v>0</v>
      </c>
      <c r="FN591" s="238">
        <f t="shared" si="1535"/>
        <v>0</v>
      </c>
      <c r="FO591" s="238">
        <f t="shared" si="1536"/>
        <v>0</v>
      </c>
      <c r="FP591" s="238">
        <f t="shared" si="1537"/>
        <v>0</v>
      </c>
      <c r="FQ591" s="238">
        <f t="shared" si="1538"/>
        <v>0</v>
      </c>
      <c r="FR591" s="238">
        <f t="shared" si="1539"/>
        <v>0</v>
      </c>
      <c r="FS591" s="238">
        <f t="shared" si="1540"/>
        <v>0</v>
      </c>
      <c r="FT591" s="238">
        <f t="shared" si="1541"/>
        <v>0</v>
      </c>
      <c r="FU591" s="238">
        <f t="shared" si="1542"/>
        <v>0</v>
      </c>
      <c r="FV591" s="238">
        <f t="shared" si="1543"/>
        <v>0</v>
      </c>
      <c r="FW591" s="238">
        <f t="shared" si="1544"/>
        <v>0</v>
      </c>
      <c r="FX591" s="238">
        <f t="shared" si="1545"/>
        <v>0</v>
      </c>
      <c r="FY591" s="238">
        <f t="shared" si="1546"/>
        <v>0</v>
      </c>
      <c r="FZ591" s="238">
        <f t="shared" si="1547"/>
        <v>0</v>
      </c>
      <c r="GA591" s="238">
        <f t="shared" si="1548"/>
        <v>0</v>
      </c>
      <c r="GB591" s="238">
        <f t="shared" si="1549"/>
        <v>0</v>
      </c>
      <c r="GC591" s="238">
        <f t="shared" si="1550"/>
        <v>0</v>
      </c>
      <c r="GD591" s="238">
        <f t="shared" si="1551"/>
        <v>0</v>
      </c>
      <c r="GE591" s="238">
        <f t="shared" si="1552"/>
        <v>0</v>
      </c>
      <c r="GF591" s="238">
        <f t="shared" si="1553"/>
        <v>0</v>
      </c>
      <c r="GG591" s="238">
        <f t="shared" si="1554"/>
        <v>0</v>
      </c>
      <c r="GH591" s="238">
        <f t="shared" si="1555"/>
        <v>0</v>
      </c>
      <c r="GI591" s="238">
        <f t="shared" si="1556"/>
        <v>0</v>
      </c>
      <c r="GJ591" s="238">
        <f t="shared" si="1557"/>
        <v>0</v>
      </c>
      <c r="GK591" s="238">
        <f t="shared" si="1558"/>
        <v>0</v>
      </c>
      <c r="GL591" s="238">
        <f t="shared" si="1559"/>
        <v>0</v>
      </c>
      <c r="GM591" s="238">
        <f t="shared" si="1560"/>
        <v>0</v>
      </c>
      <c r="GN591" s="238">
        <f t="shared" si="1561"/>
        <v>0</v>
      </c>
      <c r="GO591" s="238">
        <f t="shared" si="1562"/>
        <v>0</v>
      </c>
      <c r="GP591" s="238">
        <f t="shared" si="1563"/>
        <v>0</v>
      </c>
      <c r="GQ591" s="238">
        <f t="shared" si="1564"/>
        <v>0</v>
      </c>
      <c r="GR591" s="238">
        <f t="shared" si="1565"/>
        <v>0</v>
      </c>
      <c r="GS591" s="238">
        <f t="shared" si="1566"/>
        <v>0</v>
      </c>
      <c r="GT591" s="238">
        <f t="shared" si="1567"/>
        <v>0</v>
      </c>
      <c r="GU591" s="238">
        <f t="shared" si="1568"/>
        <v>0</v>
      </c>
      <c r="GV591" s="238">
        <f t="shared" si="1569"/>
        <v>0</v>
      </c>
      <c r="GW591" s="238">
        <f t="shared" si="1570"/>
        <v>0</v>
      </c>
      <c r="GX591" s="238">
        <f t="shared" si="1571"/>
        <v>0</v>
      </c>
      <c r="GY591" s="238">
        <f t="shared" si="1572"/>
        <v>0</v>
      </c>
      <c r="GZ591" s="238">
        <f t="shared" si="1573"/>
        <v>0</v>
      </c>
      <c r="HA591" s="238">
        <f t="shared" si="1574"/>
        <v>0</v>
      </c>
      <c r="HB591" s="238">
        <f t="shared" si="1575"/>
        <v>0</v>
      </c>
      <c r="HC591" s="238">
        <f t="shared" si="1576"/>
        <v>0</v>
      </c>
      <c r="HD591" s="238">
        <f t="shared" si="1577"/>
        <v>0</v>
      </c>
      <c r="HE591" s="238">
        <f t="shared" si="1578"/>
        <v>0</v>
      </c>
      <c r="HF591" s="238">
        <f t="shared" si="1579"/>
        <v>0</v>
      </c>
      <c r="HG591" s="238">
        <f t="shared" si="1580"/>
        <v>0</v>
      </c>
      <c r="HH591" s="238">
        <f t="shared" si="1581"/>
        <v>0</v>
      </c>
      <c r="HI591" s="238">
        <f t="shared" si="1582"/>
        <v>0</v>
      </c>
      <c r="HJ591" s="238">
        <f t="shared" si="1583"/>
        <v>0</v>
      </c>
      <c r="HK591" s="238">
        <f t="shared" si="1584"/>
        <v>0</v>
      </c>
      <c r="HL591" s="238">
        <f t="shared" si="1585"/>
        <v>0</v>
      </c>
      <c r="HM591" s="238">
        <f t="shared" si="1586"/>
        <v>0</v>
      </c>
      <c r="HN591" s="238">
        <f t="shared" si="1587"/>
        <v>0</v>
      </c>
      <c r="HO591" s="238">
        <f t="shared" si="1588"/>
        <v>0</v>
      </c>
      <c r="HP591" s="238">
        <f t="shared" si="1589"/>
        <v>0</v>
      </c>
      <c r="HQ591" s="238">
        <f t="shared" si="1590"/>
        <v>0</v>
      </c>
      <c r="HR591" s="238">
        <f t="shared" si="1591"/>
        <v>0</v>
      </c>
      <c r="HS591" s="238">
        <f t="shared" si="1592"/>
        <v>0</v>
      </c>
      <c r="HT591" s="238">
        <f t="shared" si="1593"/>
        <v>0</v>
      </c>
      <c r="HU591" s="238">
        <f t="shared" si="1594"/>
        <v>0</v>
      </c>
      <c r="HV591" s="238">
        <f t="shared" si="1595"/>
        <v>0</v>
      </c>
      <c r="HW591" s="238">
        <f t="shared" si="1596"/>
        <v>0</v>
      </c>
      <c r="HX591" s="238">
        <f t="shared" si="1597"/>
        <v>0</v>
      </c>
      <c r="HY591" s="238">
        <f t="shared" si="1598"/>
        <v>0</v>
      </c>
      <c r="HZ591" s="238">
        <f t="shared" si="1599"/>
        <v>0</v>
      </c>
      <c r="IA591" s="238">
        <f t="shared" si="1600"/>
        <v>0</v>
      </c>
      <c r="IB591" s="238">
        <f t="shared" si="1601"/>
        <v>0</v>
      </c>
      <c r="IC591" s="238">
        <f t="shared" si="1602"/>
        <v>0</v>
      </c>
      <c r="ID591" s="238">
        <f t="shared" si="1603"/>
        <v>0</v>
      </c>
      <c r="IE591" s="238">
        <f t="shared" si="1604"/>
        <v>0</v>
      </c>
      <c r="IF591" s="238">
        <f t="shared" si="1605"/>
        <v>0</v>
      </c>
      <c r="IG591" s="238">
        <f t="shared" si="1606"/>
        <v>0</v>
      </c>
      <c r="IH591" s="238">
        <f t="shared" si="1607"/>
        <v>0</v>
      </c>
      <c r="II591" s="238">
        <f t="shared" si="1608"/>
        <v>0</v>
      </c>
      <c r="IJ591" s="238">
        <f t="shared" si="1609"/>
        <v>0</v>
      </c>
      <c r="IK591" s="238">
        <f t="shared" si="1610"/>
        <v>0</v>
      </c>
      <c r="IL591" s="238">
        <f t="shared" si="1611"/>
        <v>0</v>
      </c>
      <c r="IM591" s="238">
        <f t="shared" si="1612"/>
        <v>0</v>
      </c>
      <c r="IN591" s="238">
        <f t="shared" si="1613"/>
        <v>0</v>
      </c>
      <c r="IO591" s="238">
        <f t="shared" si="1614"/>
        <v>0</v>
      </c>
      <c r="IP591" s="238">
        <f t="shared" si="1615"/>
        <v>0</v>
      </c>
      <c r="IQ591" s="238">
        <f t="shared" si="1616"/>
        <v>0</v>
      </c>
      <c r="IR591" s="238">
        <f t="shared" si="1617"/>
        <v>0</v>
      </c>
      <c r="IS591" s="238">
        <f t="shared" si="1618"/>
        <v>0</v>
      </c>
      <c r="IT591" s="238">
        <f t="shared" si="1619"/>
        <v>0</v>
      </c>
      <c r="IU591" s="238">
        <f t="shared" si="1620"/>
        <v>0</v>
      </c>
      <c r="IV591" s="238">
        <f t="shared" si="1621"/>
        <v>0</v>
      </c>
      <c r="IW591" s="238">
        <f t="shared" si="1622"/>
        <v>0</v>
      </c>
      <c r="IX591" s="238">
        <f t="shared" si="1623"/>
        <v>0</v>
      </c>
      <c r="IY591" s="238">
        <f t="shared" si="1624"/>
        <v>0</v>
      </c>
      <c r="IZ591" s="238">
        <f t="shared" si="1625"/>
        <v>0</v>
      </c>
      <c r="JA591" s="238">
        <f t="shared" si="1626"/>
        <v>0</v>
      </c>
      <c r="JB591" s="238">
        <f t="shared" si="1627"/>
        <v>0</v>
      </c>
    </row>
    <row r="592" spans="2:262">
      <c r="B592" s="248">
        <v>231</v>
      </c>
      <c r="C592" s="247">
        <f t="shared" si="1628"/>
        <v>4.5117187499999897E-3</v>
      </c>
      <c r="D592" s="244">
        <f t="shared" ca="1" si="1371"/>
        <v>12.503424779149569</v>
      </c>
      <c r="E592" s="243">
        <f ca="1">IC361</f>
        <v>0.50342477914956807</v>
      </c>
      <c r="F592" s="242">
        <v>231</v>
      </c>
      <c r="G592" s="238">
        <f t="shared" si="1372"/>
        <v>0</v>
      </c>
      <c r="H592" s="238">
        <f t="shared" si="1373"/>
        <v>0</v>
      </c>
      <c r="I592" s="238">
        <f t="shared" si="1374"/>
        <v>0</v>
      </c>
      <c r="J592" s="238">
        <f t="shared" si="1375"/>
        <v>0</v>
      </c>
      <c r="K592" s="238">
        <f t="shared" si="1376"/>
        <v>0</v>
      </c>
      <c r="L592" s="238">
        <f t="shared" si="1377"/>
        <v>0</v>
      </c>
      <c r="M592" s="238">
        <f t="shared" si="1378"/>
        <v>0</v>
      </c>
      <c r="N592" s="238">
        <f t="shared" si="1379"/>
        <v>0</v>
      </c>
      <c r="O592" s="238">
        <f t="shared" si="1380"/>
        <v>0</v>
      </c>
      <c r="P592" s="238">
        <f t="shared" si="1381"/>
        <v>0</v>
      </c>
      <c r="Q592" s="238">
        <f t="shared" si="1382"/>
        <v>0</v>
      </c>
      <c r="R592" s="238">
        <f t="shared" si="1383"/>
        <v>0</v>
      </c>
      <c r="S592" s="238">
        <f t="shared" si="1384"/>
        <v>0</v>
      </c>
      <c r="T592" s="238">
        <f t="shared" si="1385"/>
        <v>0</v>
      </c>
      <c r="U592" s="239">
        <f t="shared" si="1386"/>
        <v>0</v>
      </c>
      <c r="V592" s="238">
        <f t="shared" si="1387"/>
        <v>0</v>
      </c>
      <c r="W592" s="238">
        <f t="shared" si="1388"/>
        <v>0</v>
      </c>
      <c r="X592" s="238">
        <f t="shared" si="1389"/>
        <v>0</v>
      </c>
      <c r="Y592" s="238">
        <f t="shared" si="1390"/>
        <v>0</v>
      </c>
      <c r="Z592" s="238">
        <f t="shared" si="1391"/>
        <v>0</v>
      </c>
      <c r="AA592" s="238">
        <f t="shared" si="1392"/>
        <v>0</v>
      </c>
      <c r="AB592" s="238">
        <f t="shared" si="1393"/>
        <v>0</v>
      </c>
      <c r="AC592" s="238">
        <f t="shared" si="1394"/>
        <v>0</v>
      </c>
      <c r="AD592" s="238">
        <f t="shared" si="1395"/>
        <v>0</v>
      </c>
      <c r="AE592" s="238">
        <f t="shared" si="1396"/>
        <v>0</v>
      </c>
      <c r="AF592" s="238">
        <f t="shared" si="1397"/>
        <v>0</v>
      </c>
      <c r="AG592" s="238">
        <f t="shared" si="1398"/>
        <v>0</v>
      </c>
      <c r="AH592" s="238">
        <f t="shared" si="1399"/>
        <v>0</v>
      </c>
      <c r="AI592" s="238">
        <f t="shared" si="1400"/>
        <v>0</v>
      </c>
      <c r="AJ592" s="238">
        <f t="shared" si="1401"/>
        <v>0</v>
      </c>
      <c r="AK592" s="238">
        <f t="shared" si="1402"/>
        <v>0</v>
      </c>
      <c r="AL592" s="238">
        <f t="shared" si="1403"/>
        <v>0</v>
      </c>
      <c r="AM592" s="238">
        <f t="shared" si="1404"/>
        <v>0</v>
      </c>
      <c r="AN592" s="238">
        <f t="shared" si="1405"/>
        <v>0</v>
      </c>
      <c r="AO592" s="238">
        <f t="shared" si="1406"/>
        <v>0</v>
      </c>
      <c r="AP592" s="238">
        <f t="shared" si="1407"/>
        <v>0</v>
      </c>
      <c r="AQ592" s="238">
        <f t="shared" si="1408"/>
        <v>0</v>
      </c>
      <c r="AR592" s="238">
        <f t="shared" si="1409"/>
        <v>0</v>
      </c>
      <c r="AS592" s="238">
        <f t="shared" si="1410"/>
        <v>0</v>
      </c>
      <c r="AT592" s="238">
        <f t="shared" si="1411"/>
        <v>0</v>
      </c>
      <c r="AU592" s="238">
        <f t="shared" si="1412"/>
        <v>0</v>
      </c>
      <c r="AV592" s="238">
        <f t="shared" si="1413"/>
        <v>0</v>
      </c>
      <c r="AW592" s="238">
        <f t="shared" si="1414"/>
        <v>0</v>
      </c>
      <c r="AX592" s="238">
        <f t="shared" si="1415"/>
        <v>0</v>
      </c>
      <c r="AY592" s="238">
        <f t="shared" si="1416"/>
        <v>0</v>
      </c>
      <c r="AZ592" s="238">
        <f t="shared" si="1417"/>
        <v>0</v>
      </c>
      <c r="BA592" s="238">
        <f t="shared" si="1418"/>
        <v>0</v>
      </c>
      <c r="BB592" s="238">
        <f t="shared" si="1419"/>
        <v>0</v>
      </c>
      <c r="BC592" s="238">
        <f t="shared" si="1420"/>
        <v>0</v>
      </c>
      <c r="BD592" s="238">
        <f t="shared" si="1421"/>
        <v>0</v>
      </c>
      <c r="BE592" s="238">
        <f t="shared" si="1422"/>
        <v>0</v>
      </c>
      <c r="BF592" s="238">
        <f t="shared" si="1423"/>
        <v>0</v>
      </c>
      <c r="BG592" s="238">
        <f t="shared" si="1424"/>
        <v>0</v>
      </c>
      <c r="BH592" s="238">
        <f t="shared" si="1425"/>
        <v>0</v>
      </c>
      <c r="BI592" s="238">
        <f t="shared" si="1426"/>
        <v>0</v>
      </c>
      <c r="BJ592" s="238">
        <f t="shared" si="1427"/>
        <v>0</v>
      </c>
      <c r="BK592" s="238">
        <f t="shared" si="1428"/>
        <v>0</v>
      </c>
      <c r="BL592" s="238">
        <f t="shared" si="1429"/>
        <v>0</v>
      </c>
      <c r="BM592" s="238">
        <f t="shared" si="1430"/>
        <v>0</v>
      </c>
      <c r="BN592" s="238">
        <f t="shared" si="1431"/>
        <v>0</v>
      </c>
      <c r="BO592" s="238">
        <f t="shared" si="1432"/>
        <v>0</v>
      </c>
      <c r="BP592" s="238">
        <f t="shared" si="1433"/>
        <v>0</v>
      </c>
      <c r="BQ592" s="238">
        <f t="shared" si="1434"/>
        <v>0</v>
      </c>
      <c r="BR592" s="238">
        <f t="shared" si="1435"/>
        <v>0</v>
      </c>
      <c r="BS592" s="238">
        <f t="shared" si="1436"/>
        <v>0</v>
      </c>
      <c r="BT592" s="238">
        <f t="shared" si="1437"/>
        <v>0</v>
      </c>
      <c r="BU592" s="238">
        <f t="shared" si="1438"/>
        <v>0</v>
      </c>
      <c r="BV592" s="238">
        <f t="shared" si="1439"/>
        <v>0</v>
      </c>
      <c r="BW592" s="238">
        <f t="shared" si="1440"/>
        <v>0</v>
      </c>
      <c r="BX592" s="238">
        <f t="shared" si="1441"/>
        <v>0</v>
      </c>
      <c r="BY592" s="238">
        <f t="shared" si="1442"/>
        <v>0</v>
      </c>
      <c r="BZ592" s="238">
        <f t="shared" si="1443"/>
        <v>0</v>
      </c>
      <c r="CA592" s="238">
        <f t="shared" si="1444"/>
        <v>0</v>
      </c>
      <c r="CB592" s="238">
        <f t="shared" si="1445"/>
        <v>0</v>
      </c>
      <c r="CC592" s="238">
        <f t="shared" si="1446"/>
        <v>0</v>
      </c>
      <c r="CD592" s="238">
        <f t="shared" si="1447"/>
        <v>0</v>
      </c>
      <c r="CE592" s="238">
        <f t="shared" si="1448"/>
        <v>0</v>
      </c>
      <c r="CF592" s="238">
        <f t="shared" si="1449"/>
        <v>0</v>
      </c>
      <c r="CG592" s="238">
        <f t="shared" si="1450"/>
        <v>0</v>
      </c>
      <c r="CH592" s="238">
        <f t="shared" si="1451"/>
        <v>0</v>
      </c>
      <c r="CI592" s="238">
        <f t="shared" si="1452"/>
        <v>0</v>
      </c>
      <c r="CJ592" s="238">
        <f t="shared" si="1453"/>
        <v>0</v>
      </c>
      <c r="CK592" s="238">
        <f t="shared" si="1454"/>
        <v>0</v>
      </c>
      <c r="CL592" s="238">
        <f t="shared" si="1455"/>
        <v>0</v>
      </c>
      <c r="CM592" s="238">
        <f t="shared" si="1456"/>
        <v>0</v>
      </c>
      <c r="CN592" s="238">
        <f t="shared" si="1457"/>
        <v>0</v>
      </c>
      <c r="CO592" s="238">
        <f t="shared" si="1458"/>
        <v>0</v>
      </c>
      <c r="CP592" s="238">
        <f t="shared" si="1459"/>
        <v>0</v>
      </c>
      <c r="CQ592" s="238">
        <f t="shared" si="1460"/>
        <v>0</v>
      </c>
      <c r="CR592" s="238">
        <f t="shared" si="1461"/>
        <v>0</v>
      </c>
      <c r="CS592" s="238">
        <f t="shared" si="1462"/>
        <v>0</v>
      </c>
      <c r="CT592" s="238">
        <f t="shared" si="1463"/>
        <v>0</v>
      </c>
      <c r="CU592" s="238">
        <f t="shared" si="1464"/>
        <v>0</v>
      </c>
      <c r="CV592" s="238">
        <f t="shared" si="1465"/>
        <v>0</v>
      </c>
      <c r="CW592" s="238">
        <f t="shared" si="1466"/>
        <v>0</v>
      </c>
      <c r="CX592" s="238">
        <f t="shared" si="1467"/>
        <v>0</v>
      </c>
      <c r="CY592" s="238">
        <f t="shared" si="1468"/>
        <v>0</v>
      </c>
      <c r="CZ592" s="238">
        <f t="shared" si="1469"/>
        <v>0</v>
      </c>
      <c r="DA592" s="238">
        <f t="shared" si="1470"/>
        <v>0</v>
      </c>
      <c r="DB592" s="238">
        <f t="shared" si="1471"/>
        <v>0</v>
      </c>
      <c r="DC592" s="238">
        <f t="shared" si="1472"/>
        <v>0</v>
      </c>
      <c r="DD592" s="238">
        <f t="shared" si="1473"/>
        <v>0</v>
      </c>
      <c r="DE592" s="238">
        <f t="shared" si="1474"/>
        <v>0</v>
      </c>
      <c r="DF592" s="238">
        <f t="shared" si="1475"/>
        <v>0</v>
      </c>
      <c r="DG592" s="238">
        <f t="shared" si="1476"/>
        <v>0</v>
      </c>
      <c r="DH592" s="238">
        <f t="shared" si="1477"/>
        <v>0</v>
      </c>
      <c r="DI592" s="238">
        <f t="shared" si="1478"/>
        <v>0</v>
      </c>
      <c r="DJ592" s="238">
        <f t="shared" si="1479"/>
        <v>0</v>
      </c>
      <c r="DK592" s="238">
        <f t="shared" si="1480"/>
        <v>0</v>
      </c>
      <c r="DL592" s="238">
        <f t="shared" si="1481"/>
        <v>0</v>
      </c>
      <c r="DM592" s="238">
        <f t="shared" si="1482"/>
        <v>0</v>
      </c>
      <c r="DN592" s="238">
        <f t="shared" si="1483"/>
        <v>0</v>
      </c>
      <c r="DO592" s="238">
        <f t="shared" si="1484"/>
        <v>0</v>
      </c>
      <c r="DP592" s="238">
        <f t="shared" si="1485"/>
        <v>0</v>
      </c>
      <c r="DQ592" s="238">
        <f t="shared" si="1486"/>
        <v>0</v>
      </c>
      <c r="DR592" s="238">
        <f t="shared" si="1487"/>
        <v>0</v>
      </c>
      <c r="DS592" s="238">
        <f t="shared" si="1488"/>
        <v>0</v>
      </c>
      <c r="DT592" s="238">
        <f t="shared" si="1489"/>
        <v>0</v>
      </c>
      <c r="DU592" s="238">
        <f t="shared" si="1490"/>
        <v>0</v>
      </c>
      <c r="DV592" s="238">
        <f t="shared" si="1491"/>
        <v>0</v>
      </c>
      <c r="DW592" s="238">
        <f t="shared" si="1492"/>
        <v>0</v>
      </c>
      <c r="DX592" s="238">
        <f t="shared" si="1493"/>
        <v>0</v>
      </c>
      <c r="DY592" s="238">
        <f t="shared" si="1494"/>
        <v>0</v>
      </c>
      <c r="DZ592" s="238">
        <f t="shared" si="1495"/>
        <v>0</v>
      </c>
      <c r="EA592" s="238">
        <f t="shared" si="1496"/>
        <v>0</v>
      </c>
      <c r="EB592" s="238">
        <f t="shared" si="1497"/>
        <v>0</v>
      </c>
      <c r="EC592" s="238">
        <f t="shared" si="1498"/>
        <v>0</v>
      </c>
      <c r="ED592" s="238">
        <f t="shared" si="1499"/>
        <v>0</v>
      </c>
      <c r="EE592" s="238">
        <f t="shared" si="1500"/>
        <v>0</v>
      </c>
      <c r="EF592" s="238">
        <f t="shared" si="1501"/>
        <v>0</v>
      </c>
      <c r="EG592" s="238">
        <f t="shared" si="1502"/>
        <v>0</v>
      </c>
      <c r="EH592" s="238">
        <f t="shared" si="1503"/>
        <v>0</v>
      </c>
      <c r="EI592" s="238">
        <f t="shared" si="1504"/>
        <v>0</v>
      </c>
      <c r="EJ592" s="238">
        <f t="shared" si="1505"/>
        <v>0</v>
      </c>
      <c r="EK592" s="238">
        <f t="shared" si="1506"/>
        <v>0</v>
      </c>
      <c r="EL592" s="238">
        <f t="shared" si="1507"/>
        <v>0</v>
      </c>
      <c r="EM592" s="238">
        <f t="shared" si="1508"/>
        <v>0</v>
      </c>
      <c r="EN592" s="238">
        <f t="shared" si="1509"/>
        <v>0</v>
      </c>
      <c r="EO592" s="238">
        <f t="shared" si="1510"/>
        <v>0</v>
      </c>
      <c r="EP592" s="238">
        <f t="shared" si="1511"/>
        <v>0</v>
      </c>
      <c r="EQ592" s="238">
        <f t="shared" si="1512"/>
        <v>0</v>
      </c>
      <c r="ER592" s="238">
        <f t="shared" si="1513"/>
        <v>0</v>
      </c>
      <c r="ES592" s="238">
        <f t="shared" si="1514"/>
        <v>0</v>
      </c>
      <c r="ET592" s="238">
        <f t="shared" si="1515"/>
        <v>0</v>
      </c>
      <c r="EU592" s="238">
        <f t="shared" si="1516"/>
        <v>0</v>
      </c>
      <c r="EV592" s="238">
        <f t="shared" si="1517"/>
        <v>0</v>
      </c>
      <c r="EW592" s="238">
        <f t="shared" si="1518"/>
        <v>0</v>
      </c>
      <c r="EX592" s="238">
        <f t="shared" si="1519"/>
        <v>0</v>
      </c>
      <c r="EY592" s="238">
        <f t="shared" si="1520"/>
        <v>0</v>
      </c>
      <c r="EZ592" s="238">
        <f t="shared" si="1521"/>
        <v>0</v>
      </c>
      <c r="FA592" s="238">
        <f t="shared" si="1522"/>
        <v>0</v>
      </c>
      <c r="FB592" s="238">
        <f t="shared" si="1523"/>
        <v>0</v>
      </c>
      <c r="FC592" s="238">
        <f t="shared" si="1524"/>
        <v>0</v>
      </c>
      <c r="FD592" s="238">
        <f t="shared" si="1525"/>
        <v>0</v>
      </c>
      <c r="FE592" s="238">
        <f t="shared" si="1526"/>
        <v>0</v>
      </c>
      <c r="FF592" s="238">
        <f t="shared" si="1527"/>
        <v>0</v>
      </c>
      <c r="FG592" s="238">
        <f t="shared" si="1528"/>
        <v>0</v>
      </c>
      <c r="FH592" s="238">
        <f t="shared" si="1529"/>
        <v>0</v>
      </c>
      <c r="FI592" s="238">
        <f t="shared" si="1530"/>
        <v>0</v>
      </c>
      <c r="FJ592" s="238">
        <f t="shared" si="1531"/>
        <v>0</v>
      </c>
      <c r="FK592" s="238">
        <f t="shared" si="1532"/>
        <v>0</v>
      </c>
      <c r="FL592" s="238">
        <f t="shared" si="1533"/>
        <v>0</v>
      </c>
      <c r="FM592" s="238">
        <f t="shared" si="1534"/>
        <v>0</v>
      </c>
      <c r="FN592" s="238">
        <f t="shared" si="1535"/>
        <v>0</v>
      </c>
      <c r="FO592" s="238">
        <f t="shared" si="1536"/>
        <v>0</v>
      </c>
      <c r="FP592" s="238">
        <f t="shared" si="1537"/>
        <v>0</v>
      </c>
      <c r="FQ592" s="238">
        <f t="shared" si="1538"/>
        <v>0</v>
      </c>
      <c r="FR592" s="238">
        <f t="shared" si="1539"/>
        <v>0</v>
      </c>
      <c r="FS592" s="238">
        <f t="shared" si="1540"/>
        <v>0</v>
      </c>
      <c r="FT592" s="238">
        <f t="shared" si="1541"/>
        <v>0</v>
      </c>
      <c r="FU592" s="238">
        <f t="shared" si="1542"/>
        <v>0</v>
      </c>
      <c r="FV592" s="238">
        <f t="shared" si="1543"/>
        <v>0</v>
      </c>
      <c r="FW592" s="238">
        <f t="shared" si="1544"/>
        <v>0</v>
      </c>
      <c r="FX592" s="238">
        <f t="shared" si="1545"/>
        <v>0</v>
      </c>
      <c r="FY592" s="238">
        <f t="shared" si="1546"/>
        <v>0</v>
      </c>
      <c r="FZ592" s="238">
        <f t="shared" si="1547"/>
        <v>0</v>
      </c>
      <c r="GA592" s="238">
        <f t="shared" si="1548"/>
        <v>0</v>
      </c>
      <c r="GB592" s="238">
        <f t="shared" si="1549"/>
        <v>0</v>
      </c>
      <c r="GC592" s="238">
        <f t="shared" si="1550"/>
        <v>0</v>
      </c>
      <c r="GD592" s="238">
        <f t="shared" si="1551"/>
        <v>0</v>
      </c>
      <c r="GE592" s="238">
        <f t="shared" si="1552"/>
        <v>0</v>
      </c>
      <c r="GF592" s="238">
        <f t="shared" si="1553"/>
        <v>0</v>
      </c>
      <c r="GG592" s="238">
        <f t="shared" si="1554"/>
        <v>0</v>
      </c>
      <c r="GH592" s="238">
        <f t="shared" si="1555"/>
        <v>0</v>
      </c>
      <c r="GI592" s="238">
        <f t="shared" si="1556"/>
        <v>0</v>
      </c>
      <c r="GJ592" s="238">
        <f t="shared" si="1557"/>
        <v>0</v>
      </c>
      <c r="GK592" s="238">
        <f t="shared" si="1558"/>
        <v>0</v>
      </c>
      <c r="GL592" s="238">
        <f t="shared" si="1559"/>
        <v>0</v>
      </c>
      <c r="GM592" s="238">
        <f t="shared" si="1560"/>
        <v>0</v>
      </c>
      <c r="GN592" s="238">
        <f t="shared" si="1561"/>
        <v>0</v>
      </c>
      <c r="GO592" s="238">
        <f t="shared" si="1562"/>
        <v>0</v>
      </c>
      <c r="GP592" s="238">
        <f t="shared" si="1563"/>
        <v>0</v>
      </c>
      <c r="GQ592" s="238">
        <f t="shared" si="1564"/>
        <v>0</v>
      </c>
      <c r="GR592" s="238">
        <f t="shared" si="1565"/>
        <v>0</v>
      </c>
      <c r="GS592" s="238">
        <f t="shared" si="1566"/>
        <v>0</v>
      </c>
      <c r="GT592" s="238">
        <f t="shared" si="1567"/>
        <v>0</v>
      </c>
      <c r="GU592" s="238">
        <f t="shared" si="1568"/>
        <v>0</v>
      </c>
      <c r="GV592" s="238">
        <f t="shared" si="1569"/>
        <v>0</v>
      </c>
      <c r="GW592" s="238">
        <f t="shared" si="1570"/>
        <v>0</v>
      </c>
      <c r="GX592" s="238">
        <f t="shared" si="1571"/>
        <v>0</v>
      </c>
      <c r="GY592" s="238">
        <f t="shared" si="1572"/>
        <v>0</v>
      </c>
      <c r="GZ592" s="238">
        <f t="shared" si="1573"/>
        <v>0</v>
      </c>
      <c r="HA592" s="238">
        <f t="shared" si="1574"/>
        <v>0</v>
      </c>
      <c r="HB592" s="238">
        <f t="shared" si="1575"/>
        <v>0</v>
      </c>
      <c r="HC592" s="238">
        <f t="shared" si="1576"/>
        <v>0</v>
      </c>
      <c r="HD592" s="238">
        <f t="shared" si="1577"/>
        <v>0</v>
      </c>
      <c r="HE592" s="238">
        <f t="shared" si="1578"/>
        <v>0</v>
      </c>
      <c r="HF592" s="238">
        <f t="shared" si="1579"/>
        <v>0</v>
      </c>
      <c r="HG592" s="238">
        <f t="shared" si="1580"/>
        <v>0</v>
      </c>
      <c r="HH592" s="238">
        <f t="shared" si="1581"/>
        <v>0</v>
      </c>
      <c r="HI592" s="238">
        <f t="shared" si="1582"/>
        <v>0</v>
      </c>
      <c r="HJ592" s="238">
        <f t="shared" si="1583"/>
        <v>0</v>
      </c>
      <c r="HK592" s="238">
        <f t="shared" si="1584"/>
        <v>0</v>
      </c>
      <c r="HL592" s="238">
        <f t="shared" si="1585"/>
        <v>0</v>
      </c>
      <c r="HM592" s="238">
        <f t="shared" si="1586"/>
        <v>0</v>
      </c>
      <c r="HN592" s="238">
        <f t="shared" si="1587"/>
        <v>0</v>
      </c>
      <c r="HO592" s="238">
        <f t="shared" si="1588"/>
        <v>0</v>
      </c>
      <c r="HP592" s="238">
        <f t="shared" si="1589"/>
        <v>0</v>
      </c>
      <c r="HQ592" s="238">
        <f t="shared" si="1590"/>
        <v>0</v>
      </c>
      <c r="HR592" s="238">
        <f t="shared" si="1591"/>
        <v>0</v>
      </c>
      <c r="HS592" s="238">
        <f t="shared" si="1592"/>
        <v>0</v>
      </c>
      <c r="HT592" s="238">
        <f t="shared" si="1593"/>
        <v>0</v>
      </c>
      <c r="HU592" s="238">
        <f t="shared" si="1594"/>
        <v>0</v>
      </c>
      <c r="HV592" s="238">
        <f t="shared" si="1595"/>
        <v>0</v>
      </c>
      <c r="HW592" s="238">
        <f t="shared" si="1596"/>
        <v>0</v>
      </c>
      <c r="HX592" s="238">
        <f t="shared" si="1597"/>
        <v>0</v>
      </c>
      <c r="HY592" s="238">
        <f t="shared" si="1598"/>
        <v>0</v>
      </c>
      <c r="HZ592" s="238">
        <f t="shared" si="1599"/>
        <v>0</v>
      </c>
      <c r="IA592" s="238">
        <f t="shared" si="1600"/>
        <v>0</v>
      </c>
      <c r="IB592" s="238">
        <f t="shared" si="1601"/>
        <v>0</v>
      </c>
      <c r="IC592" s="238">
        <f t="shared" si="1602"/>
        <v>0</v>
      </c>
      <c r="ID592" s="238">
        <f t="shared" si="1603"/>
        <v>0</v>
      </c>
      <c r="IE592" s="238">
        <f t="shared" si="1604"/>
        <v>0</v>
      </c>
      <c r="IF592" s="238">
        <f t="shared" si="1605"/>
        <v>0</v>
      </c>
      <c r="IG592" s="238">
        <f t="shared" si="1606"/>
        <v>0</v>
      </c>
      <c r="IH592" s="238">
        <f t="shared" si="1607"/>
        <v>0</v>
      </c>
      <c r="II592" s="238">
        <f t="shared" si="1608"/>
        <v>0</v>
      </c>
      <c r="IJ592" s="238">
        <f t="shared" si="1609"/>
        <v>0</v>
      </c>
      <c r="IK592" s="238">
        <f t="shared" si="1610"/>
        <v>0</v>
      </c>
      <c r="IL592" s="238">
        <f t="shared" si="1611"/>
        <v>0</v>
      </c>
      <c r="IM592" s="238">
        <f t="shared" si="1612"/>
        <v>0</v>
      </c>
      <c r="IN592" s="238">
        <f t="shared" si="1613"/>
        <v>0</v>
      </c>
      <c r="IO592" s="238">
        <f t="shared" si="1614"/>
        <v>0</v>
      </c>
      <c r="IP592" s="238">
        <f t="shared" si="1615"/>
        <v>0</v>
      </c>
      <c r="IQ592" s="238">
        <f t="shared" si="1616"/>
        <v>0</v>
      </c>
      <c r="IR592" s="238">
        <f t="shared" si="1617"/>
        <v>0</v>
      </c>
      <c r="IS592" s="238">
        <f t="shared" si="1618"/>
        <v>0</v>
      </c>
      <c r="IT592" s="238">
        <f t="shared" si="1619"/>
        <v>0</v>
      </c>
      <c r="IU592" s="238">
        <f t="shared" si="1620"/>
        <v>0</v>
      </c>
      <c r="IV592" s="238">
        <f t="shared" si="1621"/>
        <v>0</v>
      </c>
      <c r="IW592" s="238">
        <f t="shared" si="1622"/>
        <v>0</v>
      </c>
      <c r="IX592" s="238">
        <f t="shared" si="1623"/>
        <v>0</v>
      </c>
      <c r="IY592" s="238">
        <f t="shared" si="1624"/>
        <v>0</v>
      </c>
      <c r="IZ592" s="238">
        <f t="shared" si="1625"/>
        <v>0</v>
      </c>
      <c r="JA592" s="238">
        <f t="shared" si="1626"/>
        <v>0</v>
      </c>
      <c r="JB592" s="238">
        <f t="shared" si="1627"/>
        <v>0</v>
      </c>
    </row>
    <row r="593" spans="2:262">
      <c r="B593" s="248">
        <v>232</v>
      </c>
      <c r="C593" s="247">
        <f t="shared" si="1628"/>
        <v>4.5312499999999893E-3</v>
      </c>
      <c r="D593" s="244">
        <f t="shared" ca="1" si="1371"/>
        <v>12.49856326623698</v>
      </c>
      <c r="E593" s="243">
        <f ca="1">ID361</f>
        <v>0.4985632662369795</v>
      </c>
      <c r="F593" s="242">
        <v>232</v>
      </c>
      <c r="G593" s="238">
        <f t="shared" si="1372"/>
        <v>0</v>
      </c>
      <c r="H593" s="238">
        <f t="shared" si="1373"/>
        <v>0</v>
      </c>
      <c r="I593" s="238">
        <f t="shared" si="1374"/>
        <v>0</v>
      </c>
      <c r="J593" s="238">
        <f t="shared" si="1375"/>
        <v>0</v>
      </c>
      <c r="K593" s="238">
        <f t="shared" si="1376"/>
        <v>0</v>
      </c>
      <c r="L593" s="238">
        <f t="shared" si="1377"/>
        <v>0</v>
      </c>
      <c r="M593" s="238">
        <f t="shared" si="1378"/>
        <v>0</v>
      </c>
      <c r="N593" s="238">
        <f t="shared" si="1379"/>
        <v>0</v>
      </c>
      <c r="O593" s="238">
        <f t="shared" si="1380"/>
        <v>0</v>
      </c>
      <c r="P593" s="238">
        <f t="shared" si="1381"/>
        <v>0</v>
      </c>
      <c r="Q593" s="238">
        <f t="shared" si="1382"/>
        <v>0</v>
      </c>
      <c r="R593" s="238">
        <f t="shared" si="1383"/>
        <v>0</v>
      </c>
      <c r="S593" s="238">
        <f t="shared" si="1384"/>
        <v>0</v>
      </c>
      <c r="T593" s="238">
        <f t="shared" si="1385"/>
        <v>0</v>
      </c>
      <c r="U593" s="239">
        <f t="shared" si="1386"/>
        <v>0</v>
      </c>
      <c r="V593" s="238">
        <f t="shared" si="1387"/>
        <v>0</v>
      </c>
      <c r="W593" s="238">
        <f t="shared" si="1388"/>
        <v>0</v>
      </c>
      <c r="X593" s="238">
        <f t="shared" si="1389"/>
        <v>0</v>
      </c>
      <c r="Y593" s="238">
        <f t="shared" si="1390"/>
        <v>0</v>
      </c>
      <c r="Z593" s="238">
        <f t="shared" si="1391"/>
        <v>0</v>
      </c>
      <c r="AA593" s="238">
        <f t="shared" si="1392"/>
        <v>0</v>
      </c>
      <c r="AB593" s="238">
        <f t="shared" si="1393"/>
        <v>0</v>
      </c>
      <c r="AC593" s="238">
        <f t="shared" si="1394"/>
        <v>0</v>
      </c>
      <c r="AD593" s="238">
        <f t="shared" si="1395"/>
        <v>0</v>
      </c>
      <c r="AE593" s="238">
        <f t="shared" si="1396"/>
        <v>0</v>
      </c>
      <c r="AF593" s="238">
        <f t="shared" si="1397"/>
        <v>0</v>
      </c>
      <c r="AG593" s="238">
        <f t="shared" si="1398"/>
        <v>0</v>
      </c>
      <c r="AH593" s="238">
        <f t="shared" si="1399"/>
        <v>0</v>
      </c>
      <c r="AI593" s="238">
        <f t="shared" si="1400"/>
        <v>0</v>
      </c>
      <c r="AJ593" s="238">
        <f t="shared" si="1401"/>
        <v>0</v>
      </c>
      <c r="AK593" s="238">
        <f t="shared" si="1402"/>
        <v>0</v>
      </c>
      <c r="AL593" s="238">
        <f t="shared" si="1403"/>
        <v>0</v>
      </c>
      <c r="AM593" s="238">
        <f t="shared" si="1404"/>
        <v>0</v>
      </c>
      <c r="AN593" s="238">
        <f t="shared" si="1405"/>
        <v>0</v>
      </c>
      <c r="AO593" s="238">
        <f t="shared" si="1406"/>
        <v>0</v>
      </c>
      <c r="AP593" s="238">
        <f t="shared" si="1407"/>
        <v>0</v>
      </c>
      <c r="AQ593" s="238">
        <f t="shared" si="1408"/>
        <v>0</v>
      </c>
      <c r="AR593" s="238">
        <f t="shared" si="1409"/>
        <v>0</v>
      </c>
      <c r="AS593" s="238">
        <f t="shared" si="1410"/>
        <v>0</v>
      </c>
      <c r="AT593" s="238">
        <f t="shared" si="1411"/>
        <v>0</v>
      </c>
      <c r="AU593" s="238">
        <f t="shared" si="1412"/>
        <v>0</v>
      </c>
      <c r="AV593" s="238">
        <f t="shared" si="1413"/>
        <v>0</v>
      </c>
      <c r="AW593" s="238">
        <f t="shared" si="1414"/>
        <v>0</v>
      </c>
      <c r="AX593" s="238">
        <f t="shared" si="1415"/>
        <v>0</v>
      </c>
      <c r="AY593" s="238">
        <f t="shared" si="1416"/>
        <v>0</v>
      </c>
      <c r="AZ593" s="238">
        <f t="shared" si="1417"/>
        <v>0</v>
      </c>
      <c r="BA593" s="238">
        <f t="shared" si="1418"/>
        <v>0</v>
      </c>
      <c r="BB593" s="238">
        <f t="shared" si="1419"/>
        <v>0</v>
      </c>
      <c r="BC593" s="238">
        <f t="shared" si="1420"/>
        <v>0</v>
      </c>
      <c r="BD593" s="238">
        <f t="shared" si="1421"/>
        <v>0</v>
      </c>
      <c r="BE593" s="238">
        <f t="shared" si="1422"/>
        <v>0</v>
      </c>
      <c r="BF593" s="238">
        <f t="shared" si="1423"/>
        <v>0</v>
      </c>
      <c r="BG593" s="238">
        <f t="shared" si="1424"/>
        <v>0</v>
      </c>
      <c r="BH593" s="238">
        <f t="shared" si="1425"/>
        <v>0</v>
      </c>
      <c r="BI593" s="238">
        <f t="shared" si="1426"/>
        <v>0</v>
      </c>
      <c r="BJ593" s="238">
        <f t="shared" si="1427"/>
        <v>0</v>
      </c>
      <c r="BK593" s="238">
        <f t="shared" si="1428"/>
        <v>0</v>
      </c>
      <c r="BL593" s="238">
        <f t="shared" si="1429"/>
        <v>0</v>
      </c>
      <c r="BM593" s="238">
        <f t="shared" si="1430"/>
        <v>0</v>
      </c>
      <c r="BN593" s="238">
        <f t="shared" si="1431"/>
        <v>0</v>
      </c>
      <c r="BO593" s="238">
        <f t="shared" si="1432"/>
        <v>0</v>
      </c>
      <c r="BP593" s="238">
        <f t="shared" si="1433"/>
        <v>0</v>
      </c>
      <c r="BQ593" s="238">
        <f t="shared" si="1434"/>
        <v>0</v>
      </c>
      <c r="BR593" s="238">
        <f t="shared" si="1435"/>
        <v>0</v>
      </c>
      <c r="BS593" s="238">
        <f t="shared" si="1436"/>
        <v>0</v>
      </c>
      <c r="BT593" s="238">
        <f t="shared" si="1437"/>
        <v>0</v>
      </c>
      <c r="BU593" s="238">
        <f t="shared" si="1438"/>
        <v>0</v>
      </c>
      <c r="BV593" s="238">
        <f t="shared" si="1439"/>
        <v>0</v>
      </c>
      <c r="BW593" s="238">
        <f t="shared" si="1440"/>
        <v>0</v>
      </c>
      <c r="BX593" s="238">
        <f t="shared" si="1441"/>
        <v>0</v>
      </c>
      <c r="BY593" s="238">
        <f t="shared" si="1442"/>
        <v>0</v>
      </c>
      <c r="BZ593" s="238">
        <f t="shared" si="1443"/>
        <v>0</v>
      </c>
      <c r="CA593" s="238">
        <f t="shared" si="1444"/>
        <v>0</v>
      </c>
      <c r="CB593" s="238">
        <f t="shared" si="1445"/>
        <v>0</v>
      </c>
      <c r="CC593" s="238">
        <f t="shared" si="1446"/>
        <v>0</v>
      </c>
      <c r="CD593" s="238">
        <f t="shared" si="1447"/>
        <v>0</v>
      </c>
      <c r="CE593" s="238">
        <f t="shared" si="1448"/>
        <v>0</v>
      </c>
      <c r="CF593" s="238">
        <f t="shared" si="1449"/>
        <v>0</v>
      </c>
      <c r="CG593" s="238">
        <f t="shared" si="1450"/>
        <v>0</v>
      </c>
      <c r="CH593" s="238">
        <f t="shared" si="1451"/>
        <v>0</v>
      </c>
      <c r="CI593" s="238">
        <f t="shared" si="1452"/>
        <v>0</v>
      </c>
      <c r="CJ593" s="238">
        <f t="shared" si="1453"/>
        <v>0</v>
      </c>
      <c r="CK593" s="238">
        <f t="shared" si="1454"/>
        <v>0</v>
      </c>
      <c r="CL593" s="238">
        <f t="shared" si="1455"/>
        <v>0</v>
      </c>
      <c r="CM593" s="238">
        <f t="shared" si="1456"/>
        <v>0</v>
      </c>
      <c r="CN593" s="238">
        <f t="shared" si="1457"/>
        <v>0</v>
      </c>
      <c r="CO593" s="238">
        <f t="shared" si="1458"/>
        <v>0</v>
      </c>
      <c r="CP593" s="238">
        <f t="shared" si="1459"/>
        <v>0</v>
      </c>
      <c r="CQ593" s="238">
        <f t="shared" si="1460"/>
        <v>0</v>
      </c>
      <c r="CR593" s="238">
        <f t="shared" si="1461"/>
        <v>0</v>
      </c>
      <c r="CS593" s="238">
        <f t="shared" si="1462"/>
        <v>0</v>
      </c>
      <c r="CT593" s="238">
        <f t="shared" si="1463"/>
        <v>0</v>
      </c>
      <c r="CU593" s="238">
        <f t="shared" si="1464"/>
        <v>0</v>
      </c>
      <c r="CV593" s="238">
        <f t="shared" si="1465"/>
        <v>0</v>
      </c>
      <c r="CW593" s="238">
        <f t="shared" si="1466"/>
        <v>0</v>
      </c>
      <c r="CX593" s="238">
        <f t="shared" si="1467"/>
        <v>0</v>
      </c>
      <c r="CY593" s="238">
        <f t="shared" si="1468"/>
        <v>0</v>
      </c>
      <c r="CZ593" s="238">
        <f t="shared" si="1469"/>
        <v>0</v>
      </c>
      <c r="DA593" s="238">
        <f t="shared" si="1470"/>
        <v>0</v>
      </c>
      <c r="DB593" s="238">
        <f t="shared" si="1471"/>
        <v>0</v>
      </c>
      <c r="DC593" s="238">
        <f t="shared" si="1472"/>
        <v>0</v>
      </c>
      <c r="DD593" s="238">
        <f t="shared" si="1473"/>
        <v>0</v>
      </c>
      <c r="DE593" s="238">
        <f t="shared" si="1474"/>
        <v>0</v>
      </c>
      <c r="DF593" s="238">
        <f t="shared" si="1475"/>
        <v>0</v>
      </c>
      <c r="DG593" s="238">
        <f t="shared" si="1476"/>
        <v>0</v>
      </c>
      <c r="DH593" s="238">
        <f t="shared" si="1477"/>
        <v>0</v>
      </c>
      <c r="DI593" s="238">
        <f t="shared" si="1478"/>
        <v>0</v>
      </c>
      <c r="DJ593" s="238">
        <f t="shared" si="1479"/>
        <v>0</v>
      </c>
      <c r="DK593" s="238">
        <f t="shared" si="1480"/>
        <v>0</v>
      </c>
      <c r="DL593" s="238">
        <f t="shared" si="1481"/>
        <v>0</v>
      </c>
      <c r="DM593" s="238">
        <f t="shared" si="1482"/>
        <v>0</v>
      </c>
      <c r="DN593" s="238">
        <f t="shared" si="1483"/>
        <v>0</v>
      </c>
      <c r="DO593" s="238">
        <f t="shared" si="1484"/>
        <v>0</v>
      </c>
      <c r="DP593" s="238">
        <f t="shared" si="1485"/>
        <v>0</v>
      </c>
      <c r="DQ593" s="238">
        <f t="shared" si="1486"/>
        <v>0</v>
      </c>
      <c r="DR593" s="238">
        <f t="shared" si="1487"/>
        <v>0</v>
      </c>
      <c r="DS593" s="238">
        <f t="shared" si="1488"/>
        <v>0</v>
      </c>
      <c r="DT593" s="238">
        <f t="shared" si="1489"/>
        <v>0</v>
      </c>
      <c r="DU593" s="238">
        <f t="shared" si="1490"/>
        <v>0</v>
      </c>
      <c r="DV593" s="238">
        <f t="shared" si="1491"/>
        <v>0</v>
      </c>
      <c r="DW593" s="238">
        <f t="shared" si="1492"/>
        <v>0</v>
      </c>
      <c r="DX593" s="238">
        <f t="shared" si="1493"/>
        <v>0</v>
      </c>
      <c r="DY593" s="238">
        <f t="shared" si="1494"/>
        <v>0</v>
      </c>
      <c r="DZ593" s="238">
        <f t="shared" si="1495"/>
        <v>0</v>
      </c>
      <c r="EA593" s="238">
        <f t="shared" si="1496"/>
        <v>0</v>
      </c>
      <c r="EB593" s="238">
        <f t="shared" si="1497"/>
        <v>0</v>
      </c>
      <c r="EC593" s="238">
        <f t="shared" si="1498"/>
        <v>0</v>
      </c>
      <c r="ED593" s="238">
        <f t="shared" si="1499"/>
        <v>0</v>
      </c>
      <c r="EE593" s="238">
        <f t="shared" si="1500"/>
        <v>0</v>
      </c>
      <c r="EF593" s="238">
        <f t="shared" si="1501"/>
        <v>0</v>
      </c>
      <c r="EG593" s="238">
        <f t="shared" si="1502"/>
        <v>0</v>
      </c>
      <c r="EH593" s="238">
        <f t="shared" si="1503"/>
        <v>0</v>
      </c>
      <c r="EI593" s="238">
        <f t="shared" si="1504"/>
        <v>0</v>
      </c>
      <c r="EJ593" s="238">
        <f t="shared" si="1505"/>
        <v>0</v>
      </c>
      <c r="EK593" s="238">
        <f t="shared" si="1506"/>
        <v>0</v>
      </c>
      <c r="EL593" s="238">
        <f t="shared" si="1507"/>
        <v>0</v>
      </c>
      <c r="EM593" s="238">
        <f t="shared" si="1508"/>
        <v>0</v>
      </c>
      <c r="EN593" s="238">
        <f t="shared" si="1509"/>
        <v>0</v>
      </c>
      <c r="EO593" s="238">
        <f t="shared" si="1510"/>
        <v>0</v>
      </c>
      <c r="EP593" s="238">
        <f t="shared" si="1511"/>
        <v>0</v>
      </c>
      <c r="EQ593" s="238">
        <f t="shared" si="1512"/>
        <v>0</v>
      </c>
      <c r="ER593" s="238">
        <f t="shared" si="1513"/>
        <v>0</v>
      </c>
      <c r="ES593" s="238">
        <f t="shared" si="1514"/>
        <v>0</v>
      </c>
      <c r="ET593" s="238">
        <f t="shared" si="1515"/>
        <v>0</v>
      </c>
      <c r="EU593" s="238">
        <f t="shared" si="1516"/>
        <v>0</v>
      </c>
      <c r="EV593" s="238">
        <f t="shared" si="1517"/>
        <v>0</v>
      </c>
      <c r="EW593" s="238">
        <f t="shared" si="1518"/>
        <v>0</v>
      </c>
      <c r="EX593" s="238">
        <f t="shared" si="1519"/>
        <v>0</v>
      </c>
      <c r="EY593" s="238">
        <f t="shared" si="1520"/>
        <v>0</v>
      </c>
      <c r="EZ593" s="238">
        <f t="shared" si="1521"/>
        <v>0</v>
      </c>
      <c r="FA593" s="238">
        <f t="shared" si="1522"/>
        <v>0</v>
      </c>
      <c r="FB593" s="238">
        <f t="shared" si="1523"/>
        <v>0</v>
      </c>
      <c r="FC593" s="238">
        <f t="shared" si="1524"/>
        <v>0</v>
      </c>
      <c r="FD593" s="238">
        <f t="shared" si="1525"/>
        <v>0</v>
      </c>
      <c r="FE593" s="238">
        <f t="shared" si="1526"/>
        <v>0</v>
      </c>
      <c r="FF593" s="238">
        <f t="shared" si="1527"/>
        <v>0</v>
      </c>
      <c r="FG593" s="238">
        <f t="shared" si="1528"/>
        <v>0</v>
      </c>
      <c r="FH593" s="238">
        <f t="shared" si="1529"/>
        <v>0</v>
      </c>
      <c r="FI593" s="238">
        <f t="shared" si="1530"/>
        <v>0</v>
      </c>
      <c r="FJ593" s="238">
        <f t="shared" si="1531"/>
        <v>0</v>
      </c>
      <c r="FK593" s="238">
        <f t="shared" si="1532"/>
        <v>0</v>
      </c>
      <c r="FL593" s="238">
        <f t="shared" si="1533"/>
        <v>0</v>
      </c>
      <c r="FM593" s="238">
        <f t="shared" si="1534"/>
        <v>0</v>
      </c>
      <c r="FN593" s="238">
        <f t="shared" si="1535"/>
        <v>0</v>
      </c>
      <c r="FO593" s="238">
        <f t="shared" si="1536"/>
        <v>0</v>
      </c>
      <c r="FP593" s="238">
        <f t="shared" si="1537"/>
        <v>0</v>
      </c>
      <c r="FQ593" s="238">
        <f t="shared" si="1538"/>
        <v>0</v>
      </c>
      <c r="FR593" s="238">
        <f t="shared" si="1539"/>
        <v>0</v>
      </c>
      <c r="FS593" s="238">
        <f t="shared" si="1540"/>
        <v>0</v>
      </c>
      <c r="FT593" s="238">
        <f t="shared" si="1541"/>
        <v>0</v>
      </c>
      <c r="FU593" s="238">
        <f t="shared" si="1542"/>
        <v>0</v>
      </c>
      <c r="FV593" s="238">
        <f t="shared" si="1543"/>
        <v>0</v>
      </c>
      <c r="FW593" s="238">
        <f t="shared" si="1544"/>
        <v>0</v>
      </c>
      <c r="FX593" s="238">
        <f t="shared" si="1545"/>
        <v>0</v>
      </c>
      <c r="FY593" s="238">
        <f t="shared" si="1546"/>
        <v>0</v>
      </c>
      <c r="FZ593" s="238">
        <f t="shared" si="1547"/>
        <v>0</v>
      </c>
      <c r="GA593" s="238">
        <f t="shared" si="1548"/>
        <v>0</v>
      </c>
      <c r="GB593" s="238">
        <f t="shared" si="1549"/>
        <v>0</v>
      </c>
      <c r="GC593" s="238">
        <f t="shared" si="1550"/>
        <v>0</v>
      </c>
      <c r="GD593" s="238">
        <f t="shared" si="1551"/>
        <v>0</v>
      </c>
      <c r="GE593" s="238">
        <f t="shared" si="1552"/>
        <v>0</v>
      </c>
      <c r="GF593" s="238">
        <f t="shared" si="1553"/>
        <v>0</v>
      </c>
      <c r="GG593" s="238">
        <f t="shared" si="1554"/>
        <v>0</v>
      </c>
      <c r="GH593" s="238">
        <f t="shared" si="1555"/>
        <v>0</v>
      </c>
      <c r="GI593" s="238">
        <f t="shared" si="1556"/>
        <v>0</v>
      </c>
      <c r="GJ593" s="238">
        <f t="shared" si="1557"/>
        <v>0</v>
      </c>
      <c r="GK593" s="238">
        <f t="shared" si="1558"/>
        <v>0</v>
      </c>
      <c r="GL593" s="238">
        <f t="shared" si="1559"/>
        <v>0</v>
      </c>
      <c r="GM593" s="238">
        <f t="shared" si="1560"/>
        <v>0</v>
      </c>
      <c r="GN593" s="238">
        <f t="shared" si="1561"/>
        <v>0</v>
      </c>
      <c r="GO593" s="238">
        <f t="shared" si="1562"/>
        <v>0</v>
      </c>
      <c r="GP593" s="238">
        <f t="shared" si="1563"/>
        <v>0</v>
      </c>
      <c r="GQ593" s="238">
        <f t="shared" si="1564"/>
        <v>0</v>
      </c>
      <c r="GR593" s="238">
        <f t="shared" si="1565"/>
        <v>0</v>
      </c>
      <c r="GS593" s="238">
        <f t="shared" si="1566"/>
        <v>0</v>
      </c>
      <c r="GT593" s="238">
        <f t="shared" si="1567"/>
        <v>0</v>
      </c>
      <c r="GU593" s="238">
        <f t="shared" si="1568"/>
        <v>0</v>
      </c>
      <c r="GV593" s="238">
        <f t="shared" si="1569"/>
        <v>0</v>
      </c>
      <c r="GW593" s="238">
        <f t="shared" si="1570"/>
        <v>0</v>
      </c>
      <c r="GX593" s="238">
        <f t="shared" si="1571"/>
        <v>0</v>
      </c>
      <c r="GY593" s="238">
        <f t="shared" si="1572"/>
        <v>0</v>
      </c>
      <c r="GZ593" s="238">
        <f t="shared" si="1573"/>
        <v>0</v>
      </c>
      <c r="HA593" s="238">
        <f t="shared" si="1574"/>
        <v>0</v>
      </c>
      <c r="HB593" s="238">
        <f t="shared" si="1575"/>
        <v>0</v>
      </c>
      <c r="HC593" s="238">
        <f t="shared" si="1576"/>
        <v>0</v>
      </c>
      <c r="HD593" s="238">
        <f t="shared" si="1577"/>
        <v>0</v>
      </c>
      <c r="HE593" s="238">
        <f t="shared" si="1578"/>
        <v>0</v>
      </c>
      <c r="HF593" s="238">
        <f t="shared" si="1579"/>
        <v>0</v>
      </c>
      <c r="HG593" s="238">
        <f t="shared" si="1580"/>
        <v>0</v>
      </c>
      <c r="HH593" s="238">
        <f t="shared" si="1581"/>
        <v>0</v>
      </c>
      <c r="HI593" s="238">
        <f t="shared" si="1582"/>
        <v>0</v>
      </c>
      <c r="HJ593" s="238">
        <f t="shared" si="1583"/>
        <v>0</v>
      </c>
      <c r="HK593" s="238">
        <f t="shared" si="1584"/>
        <v>0</v>
      </c>
      <c r="HL593" s="238">
        <f t="shared" si="1585"/>
        <v>0</v>
      </c>
      <c r="HM593" s="238">
        <f t="shared" si="1586"/>
        <v>0</v>
      </c>
      <c r="HN593" s="238">
        <f t="shared" si="1587"/>
        <v>0</v>
      </c>
      <c r="HO593" s="238">
        <f t="shared" si="1588"/>
        <v>0</v>
      </c>
      <c r="HP593" s="238">
        <f t="shared" si="1589"/>
        <v>0</v>
      </c>
      <c r="HQ593" s="238">
        <f t="shared" si="1590"/>
        <v>0</v>
      </c>
      <c r="HR593" s="238">
        <f t="shared" si="1591"/>
        <v>0</v>
      </c>
      <c r="HS593" s="238">
        <f t="shared" si="1592"/>
        <v>0</v>
      </c>
      <c r="HT593" s="238">
        <f t="shared" si="1593"/>
        <v>0</v>
      </c>
      <c r="HU593" s="238">
        <f t="shared" si="1594"/>
        <v>0</v>
      </c>
      <c r="HV593" s="238">
        <f t="shared" si="1595"/>
        <v>0</v>
      </c>
      <c r="HW593" s="238">
        <f t="shared" si="1596"/>
        <v>0</v>
      </c>
      <c r="HX593" s="238">
        <f t="shared" si="1597"/>
        <v>0</v>
      </c>
      <c r="HY593" s="238">
        <f t="shared" si="1598"/>
        <v>0</v>
      </c>
      <c r="HZ593" s="238">
        <f t="shared" si="1599"/>
        <v>0</v>
      </c>
      <c r="IA593" s="238">
        <f t="shared" si="1600"/>
        <v>0</v>
      </c>
      <c r="IB593" s="238">
        <f t="shared" si="1601"/>
        <v>0</v>
      </c>
      <c r="IC593" s="238">
        <f t="shared" si="1602"/>
        <v>0</v>
      </c>
      <c r="ID593" s="238">
        <f t="shared" si="1603"/>
        <v>0</v>
      </c>
      <c r="IE593" s="238">
        <f t="shared" si="1604"/>
        <v>0</v>
      </c>
      <c r="IF593" s="238">
        <f t="shared" si="1605"/>
        <v>0</v>
      </c>
      <c r="IG593" s="238">
        <f t="shared" si="1606"/>
        <v>0</v>
      </c>
      <c r="IH593" s="238">
        <f t="shared" si="1607"/>
        <v>0</v>
      </c>
      <c r="II593" s="238">
        <f t="shared" si="1608"/>
        <v>0</v>
      </c>
      <c r="IJ593" s="238">
        <f t="shared" si="1609"/>
        <v>0</v>
      </c>
      <c r="IK593" s="238">
        <f t="shared" si="1610"/>
        <v>0</v>
      </c>
      <c r="IL593" s="238">
        <f t="shared" si="1611"/>
        <v>0</v>
      </c>
      <c r="IM593" s="238">
        <f t="shared" si="1612"/>
        <v>0</v>
      </c>
      <c r="IN593" s="238">
        <f t="shared" si="1613"/>
        <v>0</v>
      </c>
      <c r="IO593" s="238">
        <f t="shared" si="1614"/>
        <v>0</v>
      </c>
      <c r="IP593" s="238">
        <f t="shared" si="1615"/>
        <v>0</v>
      </c>
      <c r="IQ593" s="238">
        <f t="shared" si="1616"/>
        <v>0</v>
      </c>
      <c r="IR593" s="238">
        <f t="shared" si="1617"/>
        <v>0</v>
      </c>
      <c r="IS593" s="238">
        <f t="shared" si="1618"/>
        <v>0</v>
      </c>
      <c r="IT593" s="238">
        <f t="shared" si="1619"/>
        <v>0</v>
      </c>
      <c r="IU593" s="238">
        <f t="shared" si="1620"/>
        <v>0</v>
      </c>
      <c r="IV593" s="238">
        <f t="shared" si="1621"/>
        <v>0</v>
      </c>
      <c r="IW593" s="238">
        <f t="shared" si="1622"/>
        <v>0</v>
      </c>
      <c r="IX593" s="238">
        <f t="shared" si="1623"/>
        <v>0</v>
      </c>
      <c r="IY593" s="238">
        <f t="shared" si="1624"/>
        <v>0</v>
      </c>
      <c r="IZ593" s="238">
        <f t="shared" si="1625"/>
        <v>0</v>
      </c>
      <c r="JA593" s="238">
        <f t="shared" si="1626"/>
        <v>0</v>
      </c>
      <c r="JB593" s="238">
        <f t="shared" si="1627"/>
        <v>0</v>
      </c>
    </row>
    <row r="594" spans="2:262">
      <c r="B594" s="248">
        <v>233</v>
      </c>
      <c r="C594" s="247">
        <f t="shared" si="1628"/>
        <v>4.5507812499999889E-3</v>
      </c>
      <c r="D594" s="244">
        <f t="shared" ca="1" si="1371"/>
        <v>12.531121163726715</v>
      </c>
      <c r="E594" s="243">
        <f ca="1">IE361</f>
        <v>0.53112116372671425</v>
      </c>
      <c r="F594" s="242">
        <v>233</v>
      </c>
      <c r="G594" s="238">
        <f t="shared" si="1372"/>
        <v>0</v>
      </c>
      <c r="H594" s="238">
        <f t="shared" si="1373"/>
        <v>0</v>
      </c>
      <c r="I594" s="238">
        <f t="shared" si="1374"/>
        <v>0</v>
      </c>
      <c r="J594" s="238">
        <f t="shared" si="1375"/>
        <v>0</v>
      </c>
      <c r="K594" s="238">
        <f t="shared" si="1376"/>
        <v>0</v>
      </c>
      <c r="L594" s="238">
        <f t="shared" si="1377"/>
        <v>0</v>
      </c>
      <c r="M594" s="238">
        <f t="shared" si="1378"/>
        <v>0</v>
      </c>
      <c r="N594" s="238">
        <f t="shared" si="1379"/>
        <v>0</v>
      </c>
      <c r="O594" s="238">
        <f t="shared" si="1380"/>
        <v>0</v>
      </c>
      <c r="P594" s="238">
        <f t="shared" si="1381"/>
        <v>0</v>
      </c>
      <c r="Q594" s="238">
        <f t="shared" si="1382"/>
        <v>0</v>
      </c>
      <c r="R594" s="238">
        <f t="shared" si="1383"/>
        <v>0</v>
      </c>
      <c r="S594" s="238">
        <f t="shared" si="1384"/>
        <v>0</v>
      </c>
      <c r="T594" s="238">
        <f t="shared" si="1385"/>
        <v>0</v>
      </c>
      <c r="U594" s="239">
        <f t="shared" si="1386"/>
        <v>0</v>
      </c>
      <c r="V594" s="238">
        <f t="shared" si="1387"/>
        <v>0</v>
      </c>
      <c r="W594" s="238">
        <f t="shared" si="1388"/>
        <v>0</v>
      </c>
      <c r="X594" s="238">
        <f t="shared" si="1389"/>
        <v>0</v>
      </c>
      <c r="Y594" s="238">
        <f t="shared" si="1390"/>
        <v>0</v>
      </c>
      <c r="Z594" s="238">
        <f t="shared" si="1391"/>
        <v>0</v>
      </c>
      <c r="AA594" s="238">
        <f t="shared" si="1392"/>
        <v>0</v>
      </c>
      <c r="AB594" s="238">
        <f t="shared" si="1393"/>
        <v>0</v>
      </c>
      <c r="AC594" s="238">
        <f t="shared" si="1394"/>
        <v>0</v>
      </c>
      <c r="AD594" s="238">
        <f t="shared" si="1395"/>
        <v>0</v>
      </c>
      <c r="AE594" s="238">
        <f t="shared" si="1396"/>
        <v>0</v>
      </c>
      <c r="AF594" s="238">
        <f t="shared" si="1397"/>
        <v>0</v>
      </c>
      <c r="AG594" s="238">
        <f t="shared" si="1398"/>
        <v>0</v>
      </c>
      <c r="AH594" s="238">
        <f t="shared" si="1399"/>
        <v>0</v>
      </c>
      <c r="AI594" s="238">
        <f t="shared" si="1400"/>
        <v>0</v>
      </c>
      <c r="AJ594" s="238">
        <f t="shared" si="1401"/>
        <v>0</v>
      </c>
      <c r="AK594" s="238">
        <f t="shared" si="1402"/>
        <v>0</v>
      </c>
      <c r="AL594" s="238">
        <f t="shared" si="1403"/>
        <v>0</v>
      </c>
      <c r="AM594" s="238">
        <f t="shared" si="1404"/>
        <v>0</v>
      </c>
      <c r="AN594" s="238">
        <f t="shared" si="1405"/>
        <v>0</v>
      </c>
      <c r="AO594" s="238">
        <f t="shared" si="1406"/>
        <v>0</v>
      </c>
      <c r="AP594" s="238">
        <f t="shared" si="1407"/>
        <v>0</v>
      </c>
      <c r="AQ594" s="238">
        <f t="shared" si="1408"/>
        <v>0</v>
      </c>
      <c r="AR594" s="238">
        <f t="shared" si="1409"/>
        <v>0</v>
      </c>
      <c r="AS594" s="238">
        <f t="shared" si="1410"/>
        <v>0</v>
      </c>
      <c r="AT594" s="238">
        <f t="shared" si="1411"/>
        <v>0</v>
      </c>
      <c r="AU594" s="238">
        <f t="shared" si="1412"/>
        <v>0</v>
      </c>
      <c r="AV594" s="238">
        <f t="shared" si="1413"/>
        <v>0</v>
      </c>
      <c r="AW594" s="238">
        <f t="shared" si="1414"/>
        <v>0</v>
      </c>
      <c r="AX594" s="238">
        <f t="shared" si="1415"/>
        <v>0</v>
      </c>
      <c r="AY594" s="238">
        <f t="shared" si="1416"/>
        <v>0</v>
      </c>
      <c r="AZ594" s="238">
        <f t="shared" si="1417"/>
        <v>0</v>
      </c>
      <c r="BA594" s="238">
        <f t="shared" si="1418"/>
        <v>0</v>
      </c>
      <c r="BB594" s="238">
        <f t="shared" si="1419"/>
        <v>0</v>
      </c>
      <c r="BC594" s="238">
        <f t="shared" si="1420"/>
        <v>0</v>
      </c>
      <c r="BD594" s="238">
        <f t="shared" si="1421"/>
        <v>0</v>
      </c>
      <c r="BE594" s="238">
        <f t="shared" si="1422"/>
        <v>0</v>
      </c>
      <c r="BF594" s="238">
        <f t="shared" si="1423"/>
        <v>0</v>
      </c>
      <c r="BG594" s="238">
        <f t="shared" si="1424"/>
        <v>0</v>
      </c>
      <c r="BH594" s="238">
        <f t="shared" si="1425"/>
        <v>0</v>
      </c>
      <c r="BI594" s="238">
        <f t="shared" si="1426"/>
        <v>0</v>
      </c>
      <c r="BJ594" s="238">
        <f t="shared" si="1427"/>
        <v>0</v>
      </c>
      <c r="BK594" s="238">
        <f t="shared" si="1428"/>
        <v>0</v>
      </c>
      <c r="BL594" s="238">
        <f t="shared" si="1429"/>
        <v>0</v>
      </c>
      <c r="BM594" s="238">
        <f t="shared" si="1430"/>
        <v>0</v>
      </c>
      <c r="BN594" s="238">
        <f t="shared" si="1431"/>
        <v>0</v>
      </c>
      <c r="BO594" s="238">
        <f t="shared" si="1432"/>
        <v>0</v>
      </c>
      <c r="BP594" s="238">
        <f t="shared" si="1433"/>
        <v>0</v>
      </c>
      <c r="BQ594" s="238">
        <f t="shared" si="1434"/>
        <v>0</v>
      </c>
      <c r="BR594" s="238">
        <f t="shared" si="1435"/>
        <v>0</v>
      </c>
      <c r="BS594" s="238">
        <f t="shared" si="1436"/>
        <v>0</v>
      </c>
      <c r="BT594" s="238">
        <f t="shared" si="1437"/>
        <v>0</v>
      </c>
      <c r="BU594" s="238">
        <f t="shared" si="1438"/>
        <v>0</v>
      </c>
      <c r="BV594" s="238">
        <f t="shared" si="1439"/>
        <v>0</v>
      </c>
      <c r="BW594" s="238">
        <f t="shared" si="1440"/>
        <v>0</v>
      </c>
      <c r="BX594" s="238">
        <f t="shared" si="1441"/>
        <v>0</v>
      </c>
      <c r="BY594" s="238">
        <f t="shared" si="1442"/>
        <v>0</v>
      </c>
      <c r="BZ594" s="238">
        <f t="shared" si="1443"/>
        <v>0</v>
      </c>
      <c r="CA594" s="238">
        <f t="shared" si="1444"/>
        <v>0</v>
      </c>
      <c r="CB594" s="238">
        <f t="shared" si="1445"/>
        <v>0</v>
      </c>
      <c r="CC594" s="238">
        <f t="shared" si="1446"/>
        <v>0</v>
      </c>
      <c r="CD594" s="238">
        <f t="shared" si="1447"/>
        <v>0</v>
      </c>
      <c r="CE594" s="238">
        <f t="shared" si="1448"/>
        <v>0</v>
      </c>
      <c r="CF594" s="238">
        <f t="shared" si="1449"/>
        <v>0</v>
      </c>
      <c r="CG594" s="238">
        <f t="shared" si="1450"/>
        <v>0</v>
      </c>
      <c r="CH594" s="238">
        <f t="shared" si="1451"/>
        <v>0</v>
      </c>
      <c r="CI594" s="238">
        <f t="shared" si="1452"/>
        <v>0</v>
      </c>
      <c r="CJ594" s="238">
        <f t="shared" si="1453"/>
        <v>0</v>
      </c>
      <c r="CK594" s="238">
        <f t="shared" si="1454"/>
        <v>0</v>
      </c>
      <c r="CL594" s="238">
        <f t="shared" si="1455"/>
        <v>0</v>
      </c>
      <c r="CM594" s="238">
        <f t="shared" si="1456"/>
        <v>0</v>
      </c>
      <c r="CN594" s="238">
        <f t="shared" si="1457"/>
        <v>0</v>
      </c>
      <c r="CO594" s="238">
        <f t="shared" si="1458"/>
        <v>0</v>
      </c>
      <c r="CP594" s="238">
        <f t="shared" si="1459"/>
        <v>0</v>
      </c>
      <c r="CQ594" s="238">
        <f t="shared" si="1460"/>
        <v>0</v>
      </c>
      <c r="CR594" s="238">
        <f t="shared" si="1461"/>
        <v>0</v>
      </c>
      <c r="CS594" s="238">
        <f t="shared" si="1462"/>
        <v>0</v>
      </c>
      <c r="CT594" s="238">
        <f t="shared" si="1463"/>
        <v>0</v>
      </c>
      <c r="CU594" s="238">
        <f t="shared" si="1464"/>
        <v>0</v>
      </c>
      <c r="CV594" s="238">
        <f t="shared" si="1465"/>
        <v>0</v>
      </c>
      <c r="CW594" s="238">
        <f t="shared" si="1466"/>
        <v>0</v>
      </c>
      <c r="CX594" s="238">
        <f t="shared" si="1467"/>
        <v>0</v>
      </c>
      <c r="CY594" s="238">
        <f t="shared" si="1468"/>
        <v>0</v>
      </c>
      <c r="CZ594" s="238">
        <f t="shared" si="1469"/>
        <v>0</v>
      </c>
      <c r="DA594" s="238">
        <f t="shared" si="1470"/>
        <v>0</v>
      </c>
      <c r="DB594" s="238">
        <f t="shared" si="1471"/>
        <v>0</v>
      </c>
      <c r="DC594" s="238">
        <f t="shared" si="1472"/>
        <v>0</v>
      </c>
      <c r="DD594" s="238">
        <f t="shared" si="1473"/>
        <v>0</v>
      </c>
      <c r="DE594" s="238">
        <f t="shared" si="1474"/>
        <v>0</v>
      </c>
      <c r="DF594" s="238">
        <f t="shared" si="1475"/>
        <v>0</v>
      </c>
      <c r="DG594" s="238">
        <f t="shared" si="1476"/>
        <v>0</v>
      </c>
      <c r="DH594" s="238">
        <f t="shared" si="1477"/>
        <v>0</v>
      </c>
      <c r="DI594" s="238">
        <f t="shared" si="1478"/>
        <v>0</v>
      </c>
      <c r="DJ594" s="238">
        <f t="shared" si="1479"/>
        <v>0</v>
      </c>
      <c r="DK594" s="238">
        <f t="shared" si="1480"/>
        <v>0</v>
      </c>
      <c r="DL594" s="238">
        <f t="shared" si="1481"/>
        <v>0</v>
      </c>
      <c r="DM594" s="238">
        <f t="shared" si="1482"/>
        <v>0</v>
      </c>
      <c r="DN594" s="238">
        <f t="shared" si="1483"/>
        <v>0</v>
      </c>
      <c r="DO594" s="238">
        <f t="shared" si="1484"/>
        <v>0</v>
      </c>
      <c r="DP594" s="238">
        <f t="shared" si="1485"/>
        <v>0</v>
      </c>
      <c r="DQ594" s="238">
        <f t="shared" si="1486"/>
        <v>0</v>
      </c>
      <c r="DR594" s="238">
        <f t="shared" si="1487"/>
        <v>0</v>
      </c>
      <c r="DS594" s="238">
        <f t="shared" si="1488"/>
        <v>0</v>
      </c>
      <c r="DT594" s="238">
        <f t="shared" si="1489"/>
        <v>0</v>
      </c>
      <c r="DU594" s="238">
        <f t="shared" si="1490"/>
        <v>0</v>
      </c>
      <c r="DV594" s="238">
        <f t="shared" si="1491"/>
        <v>0</v>
      </c>
      <c r="DW594" s="238">
        <f t="shared" si="1492"/>
        <v>0</v>
      </c>
      <c r="DX594" s="238">
        <f t="shared" si="1493"/>
        <v>0</v>
      </c>
      <c r="DY594" s="238">
        <f t="shared" si="1494"/>
        <v>0</v>
      </c>
      <c r="DZ594" s="238">
        <f t="shared" si="1495"/>
        <v>0</v>
      </c>
      <c r="EA594" s="238">
        <f t="shared" si="1496"/>
        <v>0</v>
      </c>
      <c r="EB594" s="238">
        <f t="shared" si="1497"/>
        <v>0</v>
      </c>
      <c r="EC594" s="238">
        <f t="shared" si="1498"/>
        <v>0</v>
      </c>
      <c r="ED594" s="238">
        <f t="shared" si="1499"/>
        <v>0</v>
      </c>
      <c r="EE594" s="238">
        <f t="shared" si="1500"/>
        <v>0</v>
      </c>
      <c r="EF594" s="238">
        <f t="shared" si="1501"/>
        <v>0</v>
      </c>
      <c r="EG594" s="238">
        <f t="shared" si="1502"/>
        <v>0</v>
      </c>
      <c r="EH594" s="238">
        <f t="shared" si="1503"/>
        <v>0</v>
      </c>
      <c r="EI594" s="238">
        <f t="shared" si="1504"/>
        <v>0</v>
      </c>
      <c r="EJ594" s="238">
        <f t="shared" si="1505"/>
        <v>0</v>
      </c>
      <c r="EK594" s="238">
        <f t="shared" si="1506"/>
        <v>0</v>
      </c>
      <c r="EL594" s="238">
        <f t="shared" si="1507"/>
        <v>0</v>
      </c>
      <c r="EM594" s="238">
        <f t="shared" si="1508"/>
        <v>0</v>
      </c>
      <c r="EN594" s="238">
        <f t="shared" si="1509"/>
        <v>0</v>
      </c>
      <c r="EO594" s="238">
        <f t="shared" si="1510"/>
        <v>0</v>
      </c>
      <c r="EP594" s="238">
        <f t="shared" si="1511"/>
        <v>0</v>
      </c>
      <c r="EQ594" s="238">
        <f t="shared" si="1512"/>
        <v>0</v>
      </c>
      <c r="ER594" s="238">
        <f t="shared" si="1513"/>
        <v>0</v>
      </c>
      <c r="ES594" s="238">
        <f t="shared" si="1514"/>
        <v>0</v>
      </c>
      <c r="ET594" s="238">
        <f t="shared" si="1515"/>
        <v>0</v>
      </c>
      <c r="EU594" s="238">
        <f t="shared" si="1516"/>
        <v>0</v>
      </c>
      <c r="EV594" s="238">
        <f t="shared" si="1517"/>
        <v>0</v>
      </c>
      <c r="EW594" s="238">
        <f t="shared" si="1518"/>
        <v>0</v>
      </c>
      <c r="EX594" s="238">
        <f t="shared" si="1519"/>
        <v>0</v>
      </c>
      <c r="EY594" s="238">
        <f t="shared" si="1520"/>
        <v>0</v>
      </c>
      <c r="EZ594" s="238">
        <f t="shared" si="1521"/>
        <v>0</v>
      </c>
      <c r="FA594" s="238">
        <f t="shared" si="1522"/>
        <v>0</v>
      </c>
      <c r="FB594" s="238">
        <f t="shared" si="1523"/>
        <v>0</v>
      </c>
      <c r="FC594" s="238">
        <f t="shared" si="1524"/>
        <v>0</v>
      </c>
      <c r="FD594" s="238">
        <f t="shared" si="1525"/>
        <v>0</v>
      </c>
      <c r="FE594" s="238">
        <f t="shared" si="1526"/>
        <v>0</v>
      </c>
      <c r="FF594" s="238">
        <f t="shared" si="1527"/>
        <v>0</v>
      </c>
      <c r="FG594" s="238">
        <f t="shared" si="1528"/>
        <v>0</v>
      </c>
      <c r="FH594" s="238">
        <f t="shared" si="1529"/>
        <v>0</v>
      </c>
      <c r="FI594" s="238">
        <f t="shared" si="1530"/>
        <v>0</v>
      </c>
      <c r="FJ594" s="238">
        <f t="shared" si="1531"/>
        <v>0</v>
      </c>
      <c r="FK594" s="238">
        <f t="shared" si="1532"/>
        <v>0</v>
      </c>
      <c r="FL594" s="238">
        <f t="shared" si="1533"/>
        <v>0</v>
      </c>
      <c r="FM594" s="238">
        <f t="shared" si="1534"/>
        <v>0</v>
      </c>
      <c r="FN594" s="238">
        <f t="shared" si="1535"/>
        <v>0</v>
      </c>
      <c r="FO594" s="238">
        <f t="shared" si="1536"/>
        <v>0</v>
      </c>
      <c r="FP594" s="238">
        <f t="shared" si="1537"/>
        <v>0</v>
      </c>
      <c r="FQ594" s="238">
        <f t="shared" si="1538"/>
        <v>0</v>
      </c>
      <c r="FR594" s="238">
        <f t="shared" si="1539"/>
        <v>0</v>
      </c>
      <c r="FS594" s="238">
        <f t="shared" si="1540"/>
        <v>0</v>
      </c>
      <c r="FT594" s="238">
        <f t="shared" si="1541"/>
        <v>0</v>
      </c>
      <c r="FU594" s="238">
        <f t="shared" si="1542"/>
        <v>0</v>
      </c>
      <c r="FV594" s="238">
        <f t="shared" si="1543"/>
        <v>0</v>
      </c>
      <c r="FW594" s="238">
        <f t="shared" si="1544"/>
        <v>0</v>
      </c>
      <c r="FX594" s="238">
        <f t="shared" si="1545"/>
        <v>0</v>
      </c>
      <c r="FY594" s="238">
        <f t="shared" si="1546"/>
        <v>0</v>
      </c>
      <c r="FZ594" s="238">
        <f t="shared" si="1547"/>
        <v>0</v>
      </c>
      <c r="GA594" s="238">
        <f t="shared" si="1548"/>
        <v>0</v>
      </c>
      <c r="GB594" s="238">
        <f t="shared" si="1549"/>
        <v>0</v>
      </c>
      <c r="GC594" s="238">
        <f t="shared" si="1550"/>
        <v>0</v>
      </c>
      <c r="GD594" s="238">
        <f t="shared" si="1551"/>
        <v>0</v>
      </c>
      <c r="GE594" s="238">
        <f t="shared" si="1552"/>
        <v>0</v>
      </c>
      <c r="GF594" s="238">
        <f t="shared" si="1553"/>
        <v>0</v>
      </c>
      <c r="GG594" s="238">
        <f t="shared" si="1554"/>
        <v>0</v>
      </c>
      <c r="GH594" s="238">
        <f t="shared" si="1555"/>
        <v>0</v>
      </c>
      <c r="GI594" s="238">
        <f t="shared" si="1556"/>
        <v>0</v>
      </c>
      <c r="GJ594" s="238">
        <f t="shared" si="1557"/>
        <v>0</v>
      </c>
      <c r="GK594" s="238">
        <f t="shared" si="1558"/>
        <v>0</v>
      </c>
      <c r="GL594" s="238">
        <f t="shared" si="1559"/>
        <v>0</v>
      </c>
      <c r="GM594" s="238">
        <f t="shared" si="1560"/>
        <v>0</v>
      </c>
      <c r="GN594" s="238">
        <f t="shared" si="1561"/>
        <v>0</v>
      </c>
      <c r="GO594" s="238">
        <f t="shared" si="1562"/>
        <v>0</v>
      </c>
      <c r="GP594" s="238">
        <f t="shared" si="1563"/>
        <v>0</v>
      </c>
      <c r="GQ594" s="238">
        <f t="shared" si="1564"/>
        <v>0</v>
      </c>
      <c r="GR594" s="238">
        <f t="shared" si="1565"/>
        <v>0</v>
      </c>
      <c r="GS594" s="238">
        <f t="shared" si="1566"/>
        <v>0</v>
      </c>
      <c r="GT594" s="238">
        <f t="shared" si="1567"/>
        <v>0</v>
      </c>
      <c r="GU594" s="238">
        <f t="shared" si="1568"/>
        <v>0</v>
      </c>
      <c r="GV594" s="238">
        <f t="shared" si="1569"/>
        <v>0</v>
      </c>
      <c r="GW594" s="238">
        <f t="shared" si="1570"/>
        <v>0</v>
      </c>
      <c r="GX594" s="238">
        <f t="shared" si="1571"/>
        <v>0</v>
      </c>
      <c r="GY594" s="238">
        <f t="shared" si="1572"/>
        <v>0</v>
      </c>
      <c r="GZ594" s="238">
        <f t="shared" si="1573"/>
        <v>0</v>
      </c>
      <c r="HA594" s="238">
        <f t="shared" si="1574"/>
        <v>0</v>
      </c>
      <c r="HB594" s="238">
        <f t="shared" si="1575"/>
        <v>0</v>
      </c>
      <c r="HC594" s="238">
        <f t="shared" si="1576"/>
        <v>0</v>
      </c>
      <c r="HD594" s="238">
        <f t="shared" si="1577"/>
        <v>0</v>
      </c>
      <c r="HE594" s="238">
        <f t="shared" si="1578"/>
        <v>0</v>
      </c>
      <c r="HF594" s="238">
        <f t="shared" si="1579"/>
        <v>0</v>
      </c>
      <c r="HG594" s="238">
        <f t="shared" si="1580"/>
        <v>0</v>
      </c>
      <c r="HH594" s="238">
        <f t="shared" si="1581"/>
        <v>0</v>
      </c>
      <c r="HI594" s="238">
        <f t="shared" si="1582"/>
        <v>0</v>
      </c>
      <c r="HJ594" s="238">
        <f t="shared" si="1583"/>
        <v>0</v>
      </c>
      <c r="HK594" s="238">
        <f t="shared" si="1584"/>
        <v>0</v>
      </c>
      <c r="HL594" s="238">
        <f t="shared" si="1585"/>
        <v>0</v>
      </c>
      <c r="HM594" s="238">
        <f t="shared" si="1586"/>
        <v>0</v>
      </c>
      <c r="HN594" s="238">
        <f t="shared" si="1587"/>
        <v>0</v>
      </c>
      <c r="HO594" s="238">
        <f t="shared" si="1588"/>
        <v>0</v>
      </c>
      <c r="HP594" s="238">
        <f t="shared" si="1589"/>
        <v>0</v>
      </c>
      <c r="HQ594" s="238">
        <f t="shared" si="1590"/>
        <v>0</v>
      </c>
      <c r="HR594" s="238">
        <f t="shared" si="1591"/>
        <v>0</v>
      </c>
      <c r="HS594" s="238">
        <f t="shared" si="1592"/>
        <v>0</v>
      </c>
      <c r="HT594" s="238">
        <f t="shared" si="1593"/>
        <v>0</v>
      </c>
      <c r="HU594" s="238">
        <f t="shared" si="1594"/>
        <v>0</v>
      </c>
      <c r="HV594" s="238">
        <f t="shared" si="1595"/>
        <v>0</v>
      </c>
      <c r="HW594" s="238">
        <f t="shared" si="1596"/>
        <v>0</v>
      </c>
      <c r="HX594" s="238">
        <f t="shared" si="1597"/>
        <v>0</v>
      </c>
      <c r="HY594" s="238">
        <f t="shared" si="1598"/>
        <v>0</v>
      </c>
      <c r="HZ594" s="238">
        <f t="shared" si="1599"/>
        <v>0</v>
      </c>
      <c r="IA594" s="238">
        <f t="shared" si="1600"/>
        <v>0</v>
      </c>
      <c r="IB594" s="238">
        <f t="shared" si="1601"/>
        <v>0</v>
      </c>
      <c r="IC594" s="238">
        <f t="shared" si="1602"/>
        <v>0</v>
      </c>
      <c r="ID594" s="238">
        <f t="shared" si="1603"/>
        <v>0</v>
      </c>
      <c r="IE594" s="238">
        <f t="shared" si="1604"/>
        <v>0</v>
      </c>
      <c r="IF594" s="238">
        <f t="shared" si="1605"/>
        <v>0</v>
      </c>
      <c r="IG594" s="238">
        <f t="shared" si="1606"/>
        <v>0</v>
      </c>
      <c r="IH594" s="238">
        <f t="shared" si="1607"/>
        <v>0</v>
      </c>
      <c r="II594" s="238">
        <f t="shared" si="1608"/>
        <v>0</v>
      </c>
      <c r="IJ594" s="238">
        <f t="shared" si="1609"/>
        <v>0</v>
      </c>
      <c r="IK594" s="238">
        <f t="shared" si="1610"/>
        <v>0</v>
      </c>
      <c r="IL594" s="238">
        <f t="shared" si="1611"/>
        <v>0</v>
      </c>
      <c r="IM594" s="238">
        <f t="shared" si="1612"/>
        <v>0</v>
      </c>
      <c r="IN594" s="238">
        <f t="shared" si="1613"/>
        <v>0</v>
      </c>
      <c r="IO594" s="238">
        <f t="shared" si="1614"/>
        <v>0</v>
      </c>
      <c r="IP594" s="238">
        <f t="shared" si="1615"/>
        <v>0</v>
      </c>
      <c r="IQ594" s="238">
        <f t="shared" si="1616"/>
        <v>0</v>
      </c>
      <c r="IR594" s="238">
        <f t="shared" si="1617"/>
        <v>0</v>
      </c>
      <c r="IS594" s="238">
        <f t="shared" si="1618"/>
        <v>0</v>
      </c>
      <c r="IT594" s="238">
        <f t="shared" si="1619"/>
        <v>0</v>
      </c>
      <c r="IU594" s="238">
        <f t="shared" si="1620"/>
        <v>0</v>
      </c>
      <c r="IV594" s="238">
        <f t="shared" si="1621"/>
        <v>0</v>
      </c>
      <c r="IW594" s="238">
        <f t="shared" si="1622"/>
        <v>0</v>
      </c>
      <c r="IX594" s="238">
        <f t="shared" si="1623"/>
        <v>0</v>
      </c>
      <c r="IY594" s="238">
        <f t="shared" si="1624"/>
        <v>0</v>
      </c>
      <c r="IZ594" s="238">
        <f t="shared" si="1625"/>
        <v>0</v>
      </c>
      <c r="JA594" s="238">
        <f t="shared" si="1626"/>
        <v>0</v>
      </c>
      <c r="JB594" s="238">
        <f t="shared" si="1627"/>
        <v>0</v>
      </c>
    </row>
    <row r="595" spans="2:262">
      <c r="B595" s="248">
        <v>234</v>
      </c>
      <c r="C595" s="247">
        <f t="shared" si="1628"/>
        <v>4.5703124999999884E-3</v>
      </c>
      <c r="D595" s="244">
        <f t="shared" ca="1" si="1371"/>
        <v>12.49476649416024</v>
      </c>
      <c r="E595" s="243">
        <f ca="1">IF361</f>
        <v>0.49476649416023943</v>
      </c>
      <c r="F595" s="242">
        <v>234</v>
      </c>
      <c r="G595" s="238">
        <f t="shared" si="1372"/>
        <v>0</v>
      </c>
      <c r="H595" s="238">
        <f t="shared" si="1373"/>
        <v>0</v>
      </c>
      <c r="I595" s="238">
        <f t="shared" si="1374"/>
        <v>0</v>
      </c>
      <c r="J595" s="238">
        <f t="shared" si="1375"/>
        <v>0</v>
      </c>
      <c r="K595" s="238">
        <f t="shared" si="1376"/>
        <v>0</v>
      </c>
      <c r="L595" s="238">
        <f t="shared" si="1377"/>
        <v>0</v>
      </c>
      <c r="M595" s="238">
        <f t="shared" si="1378"/>
        <v>0</v>
      </c>
      <c r="N595" s="238">
        <f t="shared" si="1379"/>
        <v>0</v>
      </c>
      <c r="O595" s="238">
        <f t="shared" si="1380"/>
        <v>0</v>
      </c>
      <c r="P595" s="238">
        <f t="shared" si="1381"/>
        <v>0</v>
      </c>
      <c r="Q595" s="238">
        <f t="shared" si="1382"/>
        <v>0</v>
      </c>
      <c r="R595" s="238">
        <f t="shared" si="1383"/>
        <v>0</v>
      </c>
      <c r="S595" s="238">
        <f t="shared" si="1384"/>
        <v>0</v>
      </c>
      <c r="T595" s="238">
        <f t="shared" si="1385"/>
        <v>0</v>
      </c>
      <c r="U595" s="239">
        <f t="shared" si="1386"/>
        <v>0</v>
      </c>
      <c r="V595" s="238">
        <f t="shared" si="1387"/>
        <v>0</v>
      </c>
      <c r="W595" s="238">
        <f t="shared" si="1388"/>
        <v>0</v>
      </c>
      <c r="X595" s="238">
        <f t="shared" si="1389"/>
        <v>0</v>
      </c>
      <c r="Y595" s="238">
        <f t="shared" si="1390"/>
        <v>0</v>
      </c>
      <c r="Z595" s="238">
        <f t="shared" si="1391"/>
        <v>0</v>
      </c>
      <c r="AA595" s="238">
        <f t="shared" si="1392"/>
        <v>0</v>
      </c>
      <c r="AB595" s="238">
        <f t="shared" si="1393"/>
        <v>0</v>
      </c>
      <c r="AC595" s="238">
        <f t="shared" si="1394"/>
        <v>0</v>
      </c>
      <c r="AD595" s="238">
        <f t="shared" si="1395"/>
        <v>0</v>
      </c>
      <c r="AE595" s="238">
        <f t="shared" si="1396"/>
        <v>0</v>
      </c>
      <c r="AF595" s="238">
        <f t="shared" si="1397"/>
        <v>0</v>
      </c>
      <c r="AG595" s="238">
        <f t="shared" si="1398"/>
        <v>0</v>
      </c>
      <c r="AH595" s="238">
        <f t="shared" si="1399"/>
        <v>0</v>
      </c>
      <c r="AI595" s="238">
        <f t="shared" si="1400"/>
        <v>0</v>
      </c>
      <c r="AJ595" s="238">
        <f t="shared" si="1401"/>
        <v>0</v>
      </c>
      <c r="AK595" s="238">
        <f t="shared" si="1402"/>
        <v>0</v>
      </c>
      <c r="AL595" s="238">
        <f t="shared" si="1403"/>
        <v>0</v>
      </c>
      <c r="AM595" s="238">
        <f t="shared" si="1404"/>
        <v>0</v>
      </c>
      <c r="AN595" s="238">
        <f t="shared" si="1405"/>
        <v>0</v>
      </c>
      <c r="AO595" s="238">
        <f t="shared" si="1406"/>
        <v>0</v>
      </c>
      <c r="AP595" s="238">
        <f t="shared" si="1407"/>
        <v>0</v>
      </c>
      <c r="AQ595" s="238">
        <f t="shared" si="1408"/>
        <v>0</v>
      </c>
      <c r="AR595" s="238">
        <f t="shared" si="1409"/>
        <v>0</v>
      </c>
      <c r="AS595" s="238">
        <f t="shared" si="1410"/>
        <v>0</v>
      </c>
      <c r="AT595" s="238">
        <f t="shared" si="1411"/>
        <v>0</v>
      </c>
      <c r="AU595" s="238">
        <f t="shared" si="1412"/>
        <v>0</v>
      </c>
      <c r="AV595" s="238">
        <f t="shared" si="1413"/>
        <v>0</v>
      </c>
      <c r="AW595" s="238">
        <f t="shared" si="1414"/>
        <v>0</v>
      </c>
      <c r="AX595" s="238">
        <f t="shared" si="1415"/>
        <v>0</v>
      </c>
      <c r="AY595" s="238">
        <f t="shared" si="1416"/>
        <v>0</v>
      </c>
      <c r="AZ595" s="238">
        <f t="shared" si="1417"/>
        <v>0</v>
      </c>
      <c r="BA595" s="238">
        <f t="shared" si="1418"/>
        <v>0</v>
      </c>
      <c r="BB595" s="238">
        <f t="shared" si="1419"/>
        <v>0</v>
      </c>
      <c r="BC595" s="238">
        <f t="shared" si="1420"/>
        <v>0</v>
      </c>
      <c r="BD595" s="238">
        <f t="shared" si="1421"/>
        <v>0</v>
      </c>
      <c r="BE595" s="238">
        <f t="shared" si="1422"/>
        <v>0</v>
      </c>
      <c r="BF595" s="238">
        <f t="shared" si="1423"/>
        <v>0</v>
      </c>
      <c r="BG595" s="238">
        <f t="shared" si="1424"/>
        <v>0</v>
      </c>
      <c r="BH595" s="238">
        <f t="shared" si="1425"/>
        <v>0</v>
      </c>
      <c r="BI595" s="238">
        <f t="shared" si="1426"/>
        <v>0</v>
      </c>
      <c r="BJ595" s="238">
        <f t="shared" si="1427"/>
        <v>0</v>
      </c>
      <c r="BK595" s="238">
        <f t="shared" si="1428"/>
        <v>0</v>
      </c>
      <c r="BL595" s="238">
        <f t="shared" si="1429"/>
        <v>0</v>
      </c>
      <c r="BM595" s="238">
        <f t="shared" si="1430"/>
        <v>0</v>
      </c>
      <c r="BN595" s="238">
        <f t="shared" si="1431"/>
        <v>0</v>
      </c>
      <c r="BO595" s="238">
        <f t="shared" si="1432"/>
        <v>0</v>
      </c>
      <c r="BP595" s="238">
        <f t="shared" si="1433"/>
        <v>0</v>
      </c>
      <c r="BQ595" s="238">
        <f t="shared" si="1434"/>
        <v>0</v>
      </c>
      <c r="BR595" s="238">
        <f t="shared" si="1435"/>
        <v>0</v>
      </c>
      <c r="BS595" s="238">
        <f t="shared" si="1436"/>
        <v>0</v>
      </c>
      <c r="BT595" s="238">
        <f t="shared" si="1437"/>
        <v>0</v>
      </c>
      <c r="BU595" s="238">
        <f t="shared" si="1438"/>
        <v>0</v>
      </c>
      <c r="BV595" s="238">
        <f t="shared" si="1439"/>
        <v>0</v>
      </c>
      <c r="BW595" s="238">
        <f t="shared" si="1440"/>
        <v>0</v>
      </c>
      <c r="BX595" s="238">
        <f t="shared" si="1441"/>
        <v>0</v>
      </c>
      <c r="BY595" s="238">
        <f t="shared" si="1442"/>
        <v>0</v>
      </c>
      <c r="BZ595" s="238">
        <f t="shared" si="1443"/>
        <v>0</v>
      </c>
      <c r="CA595" s="238">
        <f t="shared" si="1444"/>
        <v>0</v>
      </c>
      <c r="CB595" s="238">
        <f t="shared" si="1445"/>
        <v>0</v>
      </c>
      <c r="CC595" s="238">
        <f t="shared" si="1446"/>
        <v>0</v>
      </c>
      <c r="CD595" s="238">
        <f t="shared" si="1447"/>
        <v>0</v>
      </c>
      <c r="CE595" s="238">
        <f t="shared" si="1448"/>
        <v>0</v>
      </c>
      <c r="CF595" s="238">
        <f t="shared" si="1449"/>
        <v>0</v>
      </c>
      <c r="CG595" s="238">
        <f t="shared" si="1450"/>
        <v>0</v>
      </c>
      <c r="CH595" s="238">
        <f t="shared" si="1451"/>
        <v>0</v>
      </c>
      <c r="CI595" s="238">
        <f t="shared" si="1452"/>
        <v>0</v>
      </c>
      <c r="CJ595" s="238">
        <f t="shared" si="1453"/>
        <v>0</v>
      </c>
      <c r="CK595" s="238">
        <f t="shared" si="1454"/>
        <v>0</v>
      </c>
      <c r="CL595" s="238">
        <f t="shared" si="1455"/>
        <v>0</v>
      </c>
      <c r="CM595" s="238">
        <f t="shared" si="1456"/>
        <v>0</v>
      </c>
      <c r="CN595" s="238">
        <f t="shared" si="1457"/>
        <v>0</v>
      </c>
      <c r="CO595" s="238">
        <f t="shared" si="1458"/>
        <v>0</v>
      </c>
      <c r="CP595" s="238">
        <f t="shared" si="1459"/>
        <v>0</v>
      </c>
      <c r="CQ595" s="238">
        <f t="shared" si="1460"/>
        <v>0</v>
      </c>
      <c r="CR595" s="238">
        <f t="shared" si="1461"/>
        <v>0</v>
      </c>
      <c r="CS595" s="238">
        <f t="shared" si="1462"/>
        <v>0</v>
      </c>
      <c r="CT595" s="238">
        <f t="shared" si="1463"/>
        <v>0</v>
      </c>
      <c r="CU595" s="238">
        <f t="shared" si="1464"/>
        <v>0</v>
      </c>
      <c r="CV595" s="238">
        <f t="shared" si="1465"/>
        <v>0</v>
      </c>
      <c r="CW595" s="238">
        <f t="shared" si="1466"/>
        <v>0</v>
      </c>
      <c r="CX595" s="238">
        <f t="shared" si="1467"/>
        <v>0</v>
      </c>
      <c r="CY595" s="238">
        <f t="shared" si="1468"/>
        <v>0</v>
      </c>
      <c r="CZ595" s="238">
        <f t="shared" si="1469"/>
        <v>0</v>
      </c>
      <c r="DA595" s="238">
        <f t="shared" si="1470"/>
        <v>0</v>
      </c>
      <c r="DB595" s="238">
        <f t="shared" si="1471"/>
        <v>0</v>
      </c>
      <c r="DC595" s="238">
        <f t="shared" si="1472"/>
        <v>0</v>
      </c>
      <c r="DD595" s="238">
        <f t="shared" si="1473"/>
        <v>0</v>
      </c>
      <c r="DE595" s="238">
        <f t="shared" si="1474"/>
        <v>0</v>
      </c>
      <c r="DF595" s="238">
        <f t="shared" si="1475"/>
        <v>0</v>
      </c>
      <c r="DG595" s="238">
        <f t="shared" si="1476"/>
        <v>0</v>
      </c>
      <c r="DH595" s="238">
        <f t="shared" si="1477"/>
        <v>0</v>
      </c>
      <c r="DI595" s="238">
        <f t="shared" si="1478"/>
        <v>0</v>
      </c>
      <c r="DJ595" s="238">
        <f t="shared" si="1479"/>
        <v>0</v>
      </c>
      <c r="DK595" s="238">
        <f t="shared" si="1480"/>
        <v>0</v>
      </c>
      <c r="DL595" s="238">
        <f t="shared" si="1481"/>
        <v>0</v>
      </c>
      <c r="DM595" s="238">
        <f t="shared" si="1482"/>
        <v>0</v>
      </c>
      <c r="DN595" s="238">
        <f t="shared" si="1483"/>
        <v>0</v>
      </c>
      <c r="DO595" s="238">
        <f t="shared" si="1484"/>
        <v>0</v>
      </c>
      <c r="DP595" s="238">
        <f t="shared" si="1485"/>
        <v>0</v>
      </c>
      <c r="DQ595" s="238">
        <f t="shared" si="1486"/>
        <v>0</v>
      </c>
      <c r="DR595" s="238">
        <f t="shared" si="1487"/>
        <v>0</v>
      </c>
      <c r="DS595" s="238">
        <f t="shared" si="1488"/>
        <v>0</v>
      </c>
      <c r="DT595" s="238">
        <f t="shared" si="1489"/>
        <v>0</v>
      </c>
      <c r="DU595" s="238">
        <f t="shared" si="1490"/>
        <v>0</v>
      </c>
      <c r="DV595" s="238">
        <f t="shared" si="1491"/>
        <v>0</v>
      </c>
      <c r="DW595" s="238">
        <f t="shared" si="1492"/>
        <v>0</v>
      </c>
      <c r="DX595" s="238">
        <f t="shared" si="1493"/>
        <v>0</v>
      </c>
      <c r="DY595" s="238">
        <f t="shared" si="1494"/>
        <v>0</v>
      </c>
      <c r="DZ595" s="238">
        <f t="shared" si="1495"/>
        <v>0</v>
      </c>
      <c r="EA595" s="238">
        <f t="shared" si="1496"/>
        <v>0</v>
      </c>
      <c r="EB595" s="238">
        <f t="shared" si="1497"/>
        <v>0</v>
      </c>
      <c r="EC595" s="238">
        <f t="shared" si="1498"/>
        <v>0</v>
      </c>
      <c r="ED595" s="238">
        <f t="shared" si="1499"/>
        <v>0</v>
      </c>
      <c r="EE595" s="238">
        <f t="shared" si="1500"/>
        <v>0</v>
      </c>
      <c r="EF595" s="238">
        <f t="shared" si="1501"/>
        <v>0</v>
      </c>
      <c r="EG595" s="238">
        <f t="shared" si="1502"/>
        <v>0</v>
      </c>
      <c r="EH595" s="238">
        <f t="shared" si="1503"/>
        <v>0</v>
      </c>
      <c r="EI595" s="238">
        <f t="shared" si="1504"/>
        <v>0</v>
      </c>
      <c r="EJ595" s="238">
        <f t="shared" si="1505"/>
        <v>0</v>
      </c>
      <c r="EK595" s="238">
        <f t="shared" si="1506"/>
        <v>0</v>
      </c>
      <c r="EL595" s="238">
        <f t="shared" si="1507"/>
        <v>0</v>
      </c>
      <c r="EM595" s="238">
        <f t="shared" si="1508"/>
        <v>0</v>
      </c>
      <c r="EN595" s="238">
        <f t="shared" si="1509"/>
        <v>0</v>
      </c>
      <c r="EO595" s="238">
        <f t="shared" si="1510"/>
        <v>0</v>
      </c>
      <c r="EP595" s="238">
        <f t="shared" si="1511"/>
        <v>0</v>
      </c>
      <c r="EQ595" s="238">
        <f t="shared" si="1512"/>
        <v>0</v>
      </c>
      <c r="ER595" s="238">
        <f t="shared" si="1513"/>
        <v>0</v>
      </c>
      <c r="ES595" s="238">
        <f t="shared" si="1514"/>
        <v>0</v>
      </c>
      <c r="ET595" s="238">
        <f t="shared" si="1515"/>
        <v>0</v>
      </c>
      <c r="EU595" s="238">
        <f t="shared" si="1516"/>
        <v>0</v>
      </c>
      <c r="EV595" s="238">
        <f t="shared" si="1517"/>
        <v>0</v>
      </c>
      <c r="EW595" s="238">
        <f t="shared" si="1518"/>
        <v>0</v>
      </c>
      <c r="EX595" s="238">
        <f t="shared" si="1519"/>
        <v>0</v>
      </c>
      <c r="EY595" s="238">
        <f t="shared" si="1520"/>
        <v>0</v>
      </c>
      <c r="EZ595" s="238">
        <f t="shared" si="1521"/>
        <v>0</v>
      </c>
      <c r="FA595" s="238">
        <f t="shared" si="1522"/>
        <v>0</v>
      </c>
      <c r="FB595" s="238">
        <f t="shared" si="1523"/>
        <v>0</v>
      </c>
      <c r="FC595" s="238">
        <f t="shared" si="1524"/>
        <v>0</v>
      </c>
      <c r="FD595" s="238">
        <f t="shared" si="1525"/>
        <v>0</v>
      </c>
      <c r="FE595" s="238">
        <f t="shared" si="1526"/>
        <v>0</v>
      </c>
      <c r="FF595" s="238">
        <f t="shared" si="1527"/>
        <v>0</v>
      </c>
      <c r="FG595" s="238">
        <f t="shared" si="1528"/>
        <v>0</v>
      </c>
      <c r="FH595" s="238">
        <f t="shared" si="1529"/>
        <v>0</v>
      </c>
      <c r="FI595" s="238">
        <f t="shared" si="1530"/>
        <v>0</v>
      </c>
      <c r="FJ595" s="238">
        <f t="shared" si="1531"/>
        <v>0</v>
      </c>
      <c r="FK595" s="238">
        <f t="shared" si="1532"/>
        <v>0</v>
      </c>
      <c r="FL595" s="238">
        <f t="shared" si="1533"/>
        <v>0</v>
      </c>
      <c r="FM595" s="238">
        <f t="shared" si="1534"/>
        <v>0</v>
      </c>
      <c r="FN595" s="238">
        <f t="shared" si="1535"/>
        <v>0</v>
      </c>
      <c r="FO595" s="238">
        <f t="shared" si="1536"/>
        <v>0</v>
      </c>
      <c r="FP595" s="238">
        <f t="shared" si="1537"/>
        <v>0</v>
      </c>
      <c r="FQ595" s="238">
        <f t="shared" si="1538"/>
        <v>0</v>
      </c>
      <c r="FR595" s="238">
        <f t="shared" si="1539"/>
        <v>0</v>
      </c>
      <c r="FS595" s="238">
        <f t="shared" si="1540"/>
        <v>0</v>
      </c>
      <c r="FT595" s="238">
        <f t="shared" si="1541"/>
        <v>0</v>
      </c>
      <c r="FU595" s="238">
        <f t="shared" si="1542"/>
        <v>0</v>
      </c>
      <c r="FV595" s="238">
        <f t="shared" si="1543"/>
        <v>0</v>
      </c>
      <c r="FW595" s="238">
        <f t="shared" si="1544"/>
        <v>0</v>
      </c>
      <c r="FX595" s="238">
        <f t="shared" si="1545"/>
        <v>0</v>
      </c>
      <c r="FY595" s="238">
        <f t="shared" si="1546"/>
        <v>0</v>
      </c>
      <c r="FZ595" s="238">
        <f t="shared" si="1547"/>
        <v>0</v>
      </c>
      <c r="GA595" s="238">
        <f t="shared" si="1548"/>
        <v>0</v>
      </c>
      <c r="GB595" s="238">
        <f t="shared" si="1549"/>
        <v>0</v>
      </c>
      <c r="GC595" s="238">
        <f t="shared" si="1550"/>
        <v>0</v>
      </c>
      <c r="GD595" s="238">
        <f t="shared" si="1551"/>
        <v>0</v>
      </c>
      <c r="GE595" s="238">
        <f t="shared" si="1552"/>
        <v>0</v>
      </c>
      <c r="GF595" s="238">
        <f t="shared" si="1553"/>
        <v>0</v>
      </c>
      <c r="GG595" s="238">
        <f t="shared" si="1554"/>
        <v>0</v>
      </c>
      <c r="GH595" s="238">
        <f t="shared" si="1555"/>
        <v>0</v>
      </c>
      <c r="GI595" s="238">
        <f t="shared" si="1556"/>
        <v>0</v>
      </c>
      <c r="GJ595" s="238">
        <f t="shared" si="1557"/>
        <v>0</v>
      </c>
      <c r="GK595" s="238">
        <f t="shared" si="1558"/>
        <v>0</v>
      </c>
      <c r="GL595" s="238">
        <f t="shared" si="1559"/>
        <v>0</v>
      </c>
      <c r="GM595" s="238">
        <f t="shared" si="1560"/>
        <v>0</v>
      </c>
      <c r="GN595" s="238">
        <f t="shared" si="1561"/>
        <v>0</v>
      </c>
      <c r="GO595" s="238">
        <f t="shared" si="1562"/>
        <v>0</v>
      </c>
      <c r="GP595" s="238">
        <f t="shared" si="1563"/>
        <v>0</v>
      </c>
      <c r="GQ595" s="238">
        <f t="shared" si="1564"/>
        <v>0</v>
      </c>
      <c r="GR595" s="238">
        <f t="shared" si="1565"/>
        <v>0</v>
      </c>
      <c r="GS595" s="238">
        <f t="shared" si="1566"/>
        <v>0</v>
      </c>
      <c r="GT595" s="238">
        <f t="shared" si="1567"/>
        <v>0</v>
      </c>
      <c r="GU595" s="238">
        <f t="shared" si="1568"/>
        <v>0</v>
      </c>
      <c r="GV595" s="238">
        <f t="shared" si="1569"/>
        <v>0</v>
      </c>
      <c r="GW595" s="238">
        <f t="shared" si="1570"/>
        <v>0</v>
      </c>
      <c r="GX595" s="238">
        <f t="shared" si="1571"/>
        <v>0</v>
      </c>
      <c r="GY595" s="238">
        <f t="shared" si="1572"/>
        <v>0</v>
      </c>
      <c r="GZ595" s="238">
        <f t="shared" si="1573"/>
        <v>0</v>
      </c>
      <c r="HA595" s="238">
        <f t="shared" si="1574"/>
        <v>0</v>
      </c>
      <c r="HB595" s="238">
        <f t="shared" si="1575"/>
        <v>0</v>
      </c>
      <c r="HC595" s="238">
        <f t="shared" si="1576"/>
        <v>0</v>
      </c>
      <c r="HD595" s="238">
        <f t="shared" si="1577"/>
        <v>0</v>
      </c>
      <c r="HE595" s="238">
        <f t="shared" si="1578"/>
        <v>0</v>
      </c>
      <c r="HF595" s="238">
        <f t="shared" si="1579"/>
        <v>0</v>
      </c>
      <c r="HG595" s="238">
        <f t="shared" si="1580"/>
        <v>0</v>
      </c>
      <c r="HH595" s="238">
        <f t="shared" si="1581"/>
        <v>0</v>
      </c>
      <c r="HI595" s="238">
        <f t="shared" si="1582"/>
        <v>0</v>
      </c>
      <c r="HJ595" s="238">
        <f t="shared" si="1583"/>
        <v>0</v>
      </c>
      <c r="HK595" s="238">
        <f t="shared" si="1584"/>
        <v>0</v>
      </c>
      <c r="HL595" s="238">
        <f t="shared" si="1585"/>
        <v>0</v>
      </c>
      <c r="HM595" s="238">
        <f t="shared" si="1586"/>
        <v>0</v>
      </c>
      <c r="HN595" s="238">
        <f t="shared" si="1587"/>
        <v>0</v>
      </c>
      <c r="HO595" s="238">
        <f t="shared" si="1588"/>
        <v>0</v>
      </c>
      <c r="HP595" s="238">
        <f t="shared" si="1589"/>
        <v>0</v>
      </c>
      <c r="HQ595" s="238">
        <f t="shared" si="1590"/>
        <v>0</v>
      </c>
      <c r="HR595" s="238">
        <f t="shared" si="1591"/>
        <v>0</v>
      </c>
      <c r="HS595" s="238">
        <f t="shared" si="1592"/>
        <v>0</v>
      </c>
      <c r="HT595" s="238">
        <f t="shared" si="1593"/>
        <v>0</v>
      </c>
      <c r="HU595" s="238">
        <f t="shared" si="1594"/>
        <v>0</v>
      </c>
      <c r="HV595" s="238">
        <f t="shared" si="1595"/>
        <v>0</v>
      </c>
      <c r="HW595" s="238">
        <f t="shared" si="1596"/>
        <v>0</v>
      </c>
      <c r="HX595" s="238">
        <f t="shared" si="1597"/>
        <v>0</v>
      </c>
      <c r="HY595" s="238">
        <f t="shared" si="1598"/>
        <v>0</v>
      </c>
      <c r="HZ595" s="238">
        <f t="shared" si="1599"/>
        <v>0</v>
      </c>
      <c r="IA595" s="238">
        <f t="shared" si="1600"/>
        <v>0</v>
      </c>
      <c r="IB595" s="238">
        <f t="shared" si="1601"/>
        <v>0</v>
      </c>
      <c r="IC595" s="238">
        <f t="shared" si="1602"/>
        <v>0</v>
      </c>
      <c r="ID595" s="238">
        <f t="shared" si="1603"/>
        <v>0</v>
      </c>
      <c r="IE595" s="238">
        <f t="shared" si="1604"/>
        <v>0</v>
      </c>
      <c r="IF595" s="238">
        <f t="shared" si="1605"/>
        <v>0</v>
      </c>
      <c r="IG595" s="238">
        <f t="shared" si="1606"/>
        <v>0</v>
      </c>
      <c r="IH595" s="238">
        <f t="shared" si="1607"/>
        <v>0</v>
      </c>
      <c r="II595" s="238">
        <f t="shared" si="1608"/>
        <v>0</v>
      </c>
      <c r="IJ595" s="238">
        <f t="shared" si="1609"/>
        <v>0</v>
      </c>
      <c r="IK595" s="238">
        <f t="shared" si="1610"/>
        <v>0</v>
      </c>
      <c r="IL595" s="238">
        <f t="shared" si="1611"/>
        <v>0</v>
      </c>
      <c r="IM595" s="238">
        <f t="shared" si="1612"/>
        <v>0</v>
      </c>
      <c r="IN595" s="238">
        <f t="shared" si="1613"/>
        <v>0</v>
      </c>
      <c r="IO595" s="238">
        <f t="shared" si="1614"/>
        <v>0</v>
      </c>
      <c r="IP595" s="238">
        <f t="shared" si="1615"/>
        <v>0</v>
      </c>
      <c r="IQ595" s="238">
        <f t="shared" si="1616"/>
        <v>0</v>
      </c>
      <c r="IR595" s="238">
        <f t="shared" si="1617"/>
        <v>0</v>
      </c>
      <c r="IS595" s="238">
        <f t="shared" si="1618"/>
        <v>0</v>
      </c>
      <c r="IT595" s="238">
        <f t="shared" si="1619"/>
        <v>0</v>
      </c>
      <c r="IU595" s="238">
        <f t="shared" si="1620"/>
        <v>0</v>
      </c>
      <c r="IV595" s="238">
        <f t="shared" si="1621"/>
        <v>0</v>
      </c>
      <c r="IW595" s="238">
        <f t="shared" si="1622"/>
        <v>0</v>
      </c>
      <c r="IX595" s="238">
        <f t="shared" si="1623"/>
        <v>0</v>
      </c>
      <c r="IY595" s="238">
        <f t="shared" si="1624"/>
        <v>0</v>
      </c>
      <c r="IZ595" s="238">
        <f t="shared" si="1625"/>
        <v>0</v>
      </c>
      <c r="JA595" s="238">
        <f t="shared" si="1626"/>
        <v>0</v>
      </c>
      <c r="JB595" s="238">
        <f t="shared" si="1627"/>
        <v>0</v>
      </c>
    </row>
    <row r="596" spans="2:262">
      <c r="B596" s="248">
        <v>235</v>
      </c>
      <c r="C596" s="247">
        <f t="shared" si="1628"/>
        <v>4.589843749999988E-3</v>
      </c>
      <c r="D596" s="244">
        <f t="shared" ca="1" si="1371"/>
        <v>12.492827278667564</v>
      </c>
      <c r="E596" s="243">
        <f ca="1">IG361</f>
        <v>0.4928272786675631</v>
      </c>
      <c r="F596" s="242">
        <v>235</v>
      </c>
      <c r="G596" s="238">
        <f t="shared" si="1372"/>
        <v>0</v>
      </c>
      <c r="H596" s="238">
        <f t="shared" si="1373"/>
        <v>0</v>
      </c>
      <c r="I596" s="238">
        <f t="shared" si="1374"/>
        <v>0</v>
      </c>
      <c r="J596" s="238">
        <f t="shared" si="1375"/>
        <v>0</v>
      </c>
      <c r="K596" s="238">
        <f t="shared" si="1376"/>
        <v>0</v>
      </c>
      <c r="L596" s="238">
        <f t="shared" si="1377"/>
        <v>0</v>
      </c>
      <c r="M596" s="238">
        <f t="shared" si="1378"/>
        <v>0</v>
      </c>
      <c r="N596" s="238">
        <f t="shared" si="1379"/>
        <v>0</v>
      </c>
      <c r="O596" s="238">
        <f t="shared" si="1380"/>
        <v>0</v>
      </c>
      <c r="P596" s="238">
        <f t="shared" si="1381"/>
        <v>0</v>
      </c>
      <c r="Q596" s="238">
        <f t="shared" si="1382"/>
        <v>0</v>
      </c>
      <c r="R596" s="238">
        <f t="shared" si="1383"/>
        <v>0</v>
      </c>
      <c r="S596" s="238">
        <f t="shared" si="1384"/>
        <v>0</v>
      </c>
      <c r="T596" s="238">
        <f t="shared" si="1385"/>
        <v>0</v>
      </c>
      <c r="U596" s="239">
        <f t="shared" si="1386"/>
        <v>0</v>
      </c>
      <c r="V596" s="238">
        <f t="shared" si="1387"/>
        <v>0</v>
      </c>
      <c r="W596" s="238">
        <f t="shared" si="1388"/>
        <v>0</v>
      </c>
      <c r="X596" s="238">
        <f t="shared" si="1389"/>
        <v>0</v>
      </c>
      <c r="Y596" s="238">
        <f t="shared" si="1390"/>
        <v>0</v>
      </c>
      <c r="Z596" s="238">
        <f t="shared" si="1391"/>
        <v>0</v>
      </c>
      <c r="AA596" s="238">
        <f t="shared" si="1392"/>
        <v>0</v>
      </c>
      <c r="AB596" s="238">
        <f t="shared" si="1393"/>
        <v>0</v>
      </c>
      <c r="AC596" s="238">
        <f t="shared" si="1394"/>
        <v>0</v>
      </c>
      <c r="AD596" s="238">
        <f t="shared" si="1395"/>
        <v>0</v>
      </c>
      <c r="AE596" s="238">
        <f t="shared" si="1396"/>
        <v>0</v>
      </c>
      <c r="AF596" s="238">
        <f t="shared" si="1397"/>
        <v>0</v>
      </c>
      <c r="AG596" s="238">
        <f t="shared" si="1398"/>
        <v>0</v>
      </c>
      <c r="AH596" s="238">
        <f t="shared" si="1399"/>
        <v>0</v>
      </c>
      <c r="AI596" s="238">
        <f t="shared" si="1400"/>
        <v>0</v>
      </c>
      <c r="AJ596" s="238">
        <f t="shared" si="1401"/>
        <v>0</v>
      </c>
      <c r="AK596" s="238">
        <f t="shared" si="1402"/>
        <v>0</v>
      </c>
      <c r="AL596" s="238">
        <f t="shared" si="1403"/>
        <v>0</v>
      </c>
      <c r="AM596" s="238">
        <f t="shared" si="1404"/>
        <v>0</v>
      </c>
      <c r="AN596" s="238">
        <f t="shared" si="1405"/>
        <v>0</v>
      </c>
      <c r="AO596" s="238">
        <f t="shared" si="1406"/>
        <v>0</v>
      </c>
      <c r="AP596" s="238">
        <f t="shared" si="1407"/>
        <v>0</v>
      </c>
      <c r="AQ596" s="238">
        <f t="shared" si="1408"/>
        <v>0</v>
      </c>
      <c r="AR596" s="238">
        <f t="shared" si="1409"/>
        <v>0</v>
      </c>
      <c r="AS596" s="238">
        <f t="shared" si="1410"/>
        <v>0</v>
      </c>
      <c r="AT596" s="238">
        <f t="shared" si="1411"/>
        <v>0</v>
      </c>
      <c r="AU596" s="238">
        <f t="shared" si="1412"/>
        <v>0</v>
      </c>
      <c r="AV596" s="238">
        <f t="shared" si="1413"/>
        <v>0</v>
      </c>
      <c r="AW596" s="238">
        <f t="shared" si="1414"/>
        <v>0</v>
      </c>
      <c r="AX596" s="238">
        <f t="shared" si="1415"/>
        <v>0</v>
      </c>
      <c r="AY596" s="238">
        <f t="shared" si="1416"/>
        <v>0</v>
      </c>
      <c r="AZ596" s="238">
        <f t="shared" si="1417"/>
        <v>0</v>
      </c>
      <c r="BA596" s="238">
        <f t="shared" si="1418"/>
        <v>0</v>
      </c>
      <c r="BB596" s="238">
        <f t="shared" si="1419"/>
        <v>0</v>
      </c>
      <c r="BC596" s="238">
        <f t="shared" si="1420"/>
        <v>0</v>
      </c>
      <c r="BD596" s="238">
        <f t="shared" si="1421"/>
        <v>0</v>
      </c>
      <c r="BE596" s="238">
        <f t="shared" si="1422"/>
        <v>0</v>
      </c>
      <c r="BF596" s="238">
        <f t="shared" si="1423"/>
        <v>0</v>
      </c>
      <c r="BG596" s="238">
        <f t="shared" si="1424"/>
        <v>0</v>
      </c>
      <c r="BH596" s="238">
        <f t="shared" si="1425"/>
        <v>0</v>
      </c>
      <c r="BI596" s="238">
        <f t="shared" si="1426"/>
        <v>0</v>
      </c>
      <c r="BJ596" s="238">
        <f t="shared" si="1427"/>
        <v>0</v>
      </c>
      <c r="BK596" s="238">
        <f t="shared" si="1428"/>
        <v>0</v>
      </c>
      <c r="BL596" s="238">
        <f t="shared" si="1429"/>
        <v>0</v>
      </c>
      <c r="BM596" s="238">
        <f t="shared" si="1430"/>
        <v>0</v>
      </c>
      <c r="BN596" s="238">
        <f t="shared" si="1431"/>
        <v>0</v>
      </c>
      <c r="BO596" s="238">
        <f t="shared" si="1432"/>
        <v>0</v>
      </c>
      <c r="BP596" s="238">
        <f t="shared" si="1433"/>
        <v>0</v>
      </c>
      <c r="BQ596" s="238">
        <f t="shared" si="1434"/>
        <v>0</v>
      </c>
      <c r="BR596" s="238">
        <f t="shared" si="1435"/>
        <v>0</v>
      </c>
      <c r="BS596" s="238">
        <f t="shared" si="1436"/>
        <v>0</v>
      </c>
      <c r="BT596" s="238">
        <f t="shared" si="1437"/>
        <v>0</v>
      </c>
      <c r="BU596" s="238">
        <f t="shared" si="1438"/>
        <v>0</v>
      </c>
      <c r="BV596" s="238">
        <f t="shared" si="1439"/>
        <v>0</v>
      </c>
      <c r="BW596" s="238">
        <f t="shared" si="1440"/>
        <v>0</v>
      </c>
      <c r="BX596" s="238">
        <f t="shared" si="1441"/>
        <v>0</v>
      </c>
      <c r="BY596" s="238">
        <f t="shared" si="1442"/>
        <v>0</v>
      </c>
      <c r="BZ596" s="238">
        <f t="shared" si="1443"/>
        <v>0</v>
      </c>
      <c r="CA596" s="238">
        <f t="shared" si="1444"/>
        <v>0</v>
      </c>
      <c r="CB596" s="238">
        <f t="shared" si="1445"/>
        <v>0</v>
      </c>
      <c r="CC596" s="238">
        <f t="shared" si="1446"/>
        <v>0</v>
      </c>
      <c r="CD596" s="238">
        <f t="shared" si="1447"/>
        <v>0</v>
      </c>
      <c r="CE596" s="238">
        <f t="shared" si="1448"/>
        <v>0</v>
      </c>
      <c r="CF596" s="238">
        <f t="shared" si="1449"/>
        <v>0</v>
      </c>
      <c r="CG596" s="238">
        <f t="shared" si="1450"/>
        <v>0</v>
      </c>
      <c r="CH596" s="238">
        <f t="shared" si="1451"/>
        <v>0</v>
      </c>
      <c r="CI596" s="238">
        <f t="shared" si="1452"/>
        <v>0</v>
      </c>
      <c r="CJ596" s="238">
        <f t="shared" si="1453"/>
        <v>0</v>
      </c>
      <c r="CK596" s="238">
        <f t="shared" si="1454"/>
        <v>0</v>
      </c>
      <c r="CL596" s="238">
        <f t="shared" si="1455"/>
        <v>0</v>
      </c>
      <c r="CM596" s="238">
        <f t="shared" si="1456"/>
        <v>0</v>
      </c>
      <c r="CN596" s="238">
        <f t="shared" si="1457"/>
        <v>0</v>
      </c>
      <c r="CO596" s="238">
        <f t="shared" si="1458"/>
        <v>0</v>
      </c>
      <c r="CP596" s="238">
        <f t="shared" si="1459"/>
        <v>0</v>
      </c>
      <c r="CQ596" s="238">
        <f t="shared" si="1460"/>
        <v>0</v>
      </c>
      <c r="CR596" s="238">
        <f t="shared" si="1461"/>
        <v>0</v>
      </c>
      <c r="CS596" s="238">
        <f t="shared" si="1462"/>
        <v>0</v>
      </c>
      <c r="CT596" s="238">
        <f t="shared" si="1463"/>
        <v>0</v>
      </c>
      <c r="CU596" s="238">
        <f t="shared" si="1464"/>
        <v>0</v>
      </c>
      <c r="CV596" s="238">
        <f t="shared" si="1465"/>
        <v>0</v>
      </c>
      <c r="CW596" s="238">
        <f t="shared" si="1466"/>
        <v>0</v>
      </c>
      <c r="CX596" s="238">
        <f t="shared" si="1467"/>
        <v>0</v>
      </c>
      <c r="CY596" s="238">
        <f t="shared" si="1468"/>
        <v>0</v>
      </c>
      <c r="CZ596" s="238">
        <f t="shared" si="1469"/>
        <v>0</v>
      </c>
      <c r="DA596" s="238">
        <f t="shared" si="1470"/>
        <v>0</v>
      </c>
      <c r="DB596" s="238">
        <f t="shared" si="1471"/>
        <v>0</v>
      </c>
      <c r="DC596" s="238">
        <f t="shared" si="1472"/>
        <v>0</v>
      </c>
      <c r="DD596" s="238">
        <f t="shared" si="1473"/>
        <v>0</v>
      </c>
      <c r="DE596" s="238">
        <f t="shared" si="1474"/>
        <v>0</v>
      </c>
      <c r="DF596" s="238">
        <f t="shared" si="1475"/>
        <v>0</v>
      </c>
      <c r="DG596" s="238">
        <f t="shared" si="1476"/>
        <v>0</v>
      </c>
      <c r="DH596" s="238">
        <f t="shared" si="1477"/>
        <v>0</v>
      </c>
      <c r="DI596" s="238">
        <f t="shared" si="1478"/>
        <v>0</v>
      </c>
      <c r="DJ596" s="238">
        <f t="shared" si="1479"/>
        <v>0</v>
      </c>
      <c r="DK596" s="238">
        <f t="shared" si="1480"/>
        <v>0</v>
      </c>
      <c r="DL596" s="238">
        <f t="shared" si="1481"/>
        <v>0</v>
      </c>
      <c r="DM596" s="238">
        <f t="shared" si="1482"/>
        <v>0</v>
      </c>
      <c r="DN596" s="238">
        <f t="shared" si="1483"/>
        <v>0</v>
      </c>
      <c r="DO596" s="238">
        <f t="shared" si="1484"/>
        <v>0</v>
      </c>
      <c r="DP596" s="238">
        <f t="shared" si="1485"/>
        <v>0</v>
      </c>
      <c r="DQ596" s="238">
        <f t="shared" si="1486"/>
        <v>0</v>
      </c>
      <c r="DR596" s="238">
        <f t="shared" si="1487"/>
        <v>0</v>
      </c>
      <c r="DS596" s="238">
        <f t="shared" si="1488"/>
        <v>0</v>
      </c>
      <c r="DT596" s="238">
        <f t="shared" si="1489"/>
        <v>0</v>
      </c>
      <c r="DU596" s="238">
        <f t="shared" si="1490"/>
        <v>0</v>
      </c>
      <c r="DV596" s="238">
        <f t="shared" si="1491"/>
        <v>0</v>
      </c>
      <c r="DW596" s="238">
        <f t="shared" si="1492"/>
        <v>0</v>
      </c>
      <c r="DX596" s="238">
        <f t="shared" si="1493"/>
        <v>0</v>
      </c>
      <c r="DY596" s="238">
        <f t="shared" si="1494"/>
        <v>0</v>
      </c>
      <c r="DZ596" s="238">
        <f t="shared" si="1495"/>
        <v>0</v>
      </c>
      <c r="EA596" s="238">
        <f t="shared" si="1496"/>
        <v>0</v>
      </c>
      <c r="EB596" s="238">
        <f t="shared" si="1497"/>
        <v>0</v>
      </c>
      <c r="EC596" s="238">
        <f t="shared" si="1498"/>
        <v>0</v>
      </c>
      <c r="ED596" s="238">
        <f t="shared" si="1499"/>
        <v>0</v>
      </c>
      <c r="EE596" s="238">
        <f t="shared" si="1500"/>
        <v>0</v>
      </c>
      <c r="EF596" s="238">
        <f t="shared" si="1501"/>
        <v>0</v>
      </c>
      <c r="EG596" s="238">
        <f t="shared" si="1502"/>
        <v>0</v>
      </c>
      <c r="EH596" s="238">
        <f t="shared" si="1503"/>
        <v>0</v>
      </c>
      <c r="EI596" s="238">
        <f t="shared" si="1504"/>
        <v>0</v>
      </c>
      <c r="EJ596" s="238">
        <f t="shared" si="1505"/>
        <v>0</v>
      </c>
      <c r="EK596" s="238">
        <f t="shared" si="1506"/>
        <v>0</v>
      </c>
      <c r="EL596" s="238">
        <f t="shared" si="1507"/>
        <v>0</v>
      </c>
      <c r="EM596" s="238">
        <f t="shared" si="1508"/>
        <v>0</v>
      </c>
      <c r="EN596" s="238">
        <f t="shared" si="1509"/>
        <v>0</v>
      </c>
      <c r="EO596" s="238">
        <f t="shared" si="1510"/>
        <v>0</v>
      </c>
      <c r="EP596" s="238">
        <f t="shared" si="1511"/>
        <v>0</v>
      </c>
      <c r="EQ596" s="238">
        <f t="shared" si="1512"/>
        <v>0</v>
      </c>
      <c r="ER596" s="238">
        <f t="shared" si="1513"/>
        <v>0</v>
      </c>
      <c r="ES596" s="238">
        <f t="shared" si="1514"/>
        <v>0</v>
      </c>
      <c r="ET596" s="238">
        <f t="shared" si="1515"/>
        <v>0</v>
      </c>
      <c r="EU596" s="238">
        <f t="shared" si="1516"/>
        <v>0</v>
      </c>
      <c r="EV596" s="238">
        <f t="shared" si="1517"/>
        <v>0</v>
      </c>
      <c r="EW596" s="238">
        <f t="shared" si="1518"/>
        <v>0</v>
      </c>
      <c r="EX596" s="238">
        <f t="shared" si="1519"/>
        <v>0</v>
      </c>
      <c r="EY596" s="238">
        <f t="shared" si="1520"/>
        <v>0</v>
      </c>
      <c r="EZ596" s="238">
        <f t="shared" si="1521"/>
        <v>0</v>
      </c>
      <c r="FA596" s="238">
        <f t="shared" si="1522"/>
        <v>0</v>
      </c>
      <c r="FB596" s="238">
        <f t="shared" si="1523"/>
        <v>0</v>
      </c>
      <c r="FC596" s="238">
        <f t="shared" si="1524"/>
        <v>0</v>
      </c>
      <c r="FD596" s="238">
        <f t="shared" si="1525"/>
        <v>0</v>
      </c>
      <c r="FE596" s="238">
        <f t="shared" si="1526"/>
        <v>0</v>
      </c>
      <c r="FF596" s="238">
        <f t="shared" si="1527"/>
        <v>0</v>
      </c>
      <c r="FG596" s="238">
        <f t="shared" si="1528"/>
        <v>0</v>
      </c>
      <c r="FH596" s="238">
        <f t="shared" si="1529"/>
        <v>0</v>
      </c>
      <c r="FI596" s="238">
        <f t="shared" si="1530"/>
        <v>0</v>
      </c>
      <c r="FJ596" s="238">
        <f t="shared" si="1531"/>
        <v>0</v>
      </c>
      <c r="FK596" s="238">
        <f t="shared" si="1532"/>
        <v>0</v>
      </c>
      <c r="FL596" s="238">
        <f t="shared" si="1533"/>
        <v>0</v>
      </c>
      <c r="FM596" s="238">
        <f t="shared" si="1534"/>
        <v>0</v>
      </c>
      <c r="FN596" s="238">
        <f t="shared" si="1535"/>
        <v>0</v>
      </c>
      <c r="FO596" s="238">
        <f t="shared" si="1536"/>
        <v>0</v>
      </c>
      <c r="FP596" s="238">
        <f t="shared" si="1537"/>
        <v>0</v>
      </c>
      <c r="FQ596" s="238">
        <f t="shared" si="1538"/>
        <v>0</v>
      </c>
      <c r="FR596" s="238">
        <f t="shared" si="1539"/>
        <v>0</v>
      </c>
      <c r="FS596" s="238">
        <f t="shared" si="1540"/>
        <v>0</v>
      </c>
      <c r="FT596" s="238">
        <f t="shared" si="1541"/>
        <v>0</v>
      </c>
      <c r="FU596" s="238">
        <f t="shared" si="1542"/>
        <v>0</v>
      </c>
      <c r="FV596" s="238">
        <f t="shared" si="1543"/>
        <v>0</v>
      </c>
      <c r="FW596" s="238">
        <f t="shared" si="1544"/>
        <v>0</v>
      </c>
      <c r="FX596" s="238">
        <f t="shared" si="1545"/>
        <v>0</v>
      </c>
      <c r="FY596" s="238">
        <f t="shared" si="1546"/>
        <v>0</v>
      </c>
      <c r="FZ596" s="238">
        <f t="shared" si="1547"/>
        <v>0</v>
      </c>
      <c r="GA596" s="238">
        <f t="shared" si="1548"/>
        <v>0</v>
      </c>
      <c r="GB596" s="238">
        <f t="shared" si="1549"/>
        <v>0</v>
      </c>
      <c r="GC596" s="238">
        <f t="shared" si="1550"/>
        <v>0</v>
      </c>
      <c r="GD596" s="238">
        <f t="shared" si="1551"/>
        <v>0</v>
      </c>
      <c r="GE596" s="238">
        <f t="shared" si="1552"/>
        <v>0</v>
      </c>
      <c r="GF596" s="238">
        <f t="shared" si="1553"/>
        <v>0</v>
      </c>
      <c r="GG596" s="238">
        <f t="shared" si="1554"/>
        <v>0</v>
      </c>
      <c r="GH596" s="238">
        <f t="shared" si="1555"/>
        <v>0</v>
      </c>
      <c r="GI596" s="238">
        <f t="shared" si="1556"/>
        <v>0</v>
      </c>
      <c r="GJ596" s="238">
        <f t="shared" si="1557"/>
        <v>0</v>
      </c>
      <c r="GK596" s="238">
        <f t="shared" si="1558"/>
        <v>0</v>
      </c>
      <c r="GL596" s="238">
        <f t="shared" si="1559"/>
        <v>0</v>
      </c>
      <c r="GM596" s="238">
        <f t="shared" si="1560"/>
        <v>0</v>
      </c>
      <c r="GN596" s="238">
        <f t="shared" si="1561"/>
        <v>0</v>
      </c>
      <c r="GO596" s="238">
        <f t="shared" si="1562"/>
        <v>0</v>
      </c>
      <c r="GP596" s="238">
        <f t="shared" si="1563"/>
        <v>0</v>
      </c>
      <c r="GQ596" s="238">
        <f t="shared" si="1564"/>
        <v>0</v>
      </c>
      <c r="GR596" s="238">
        <f t="shared" si="1565"/>
        <v>0</v>
      </c>
      <c r="GS596" s="238">
        <f t="shared" si="1566"/>
        <v>0</v>
      </c>
      <c r="GT596" s="238">
        <f t="shared" si="1567"/>
        <v>0</v>
      </c>
      <c r="GU596" s="238">
        <f t="shared" si="1568"/>
        <v>0</v>
      </c>
      <c r="GV596" s="238">
        <f t="shared" si="1569"/>
        <v>0</v>
      </c>
      <c r="GW596" s="238">
        <f t="shared" si="1570"/>
        <v>0</v>
      </c>
      <c r="GX596" s="238">
        <f t="shared" si="1571"/>
        <v>0</v>
      </c>
      <c r="GY596" s="238">
        <f t="shared" si="1572"/>
        <v>0</v>
      </c>
      <c r="GZ596" s="238">
        <f t="shared" si="1573"/>
        <v>0</v>
      </c>
      <c r="HA596" s="238">
        <f t="shared" si="1574"/>
        <v>0</v>
      </c>
      <c r="HB596" s="238">
        <f t="shared" si="1575"/>
        <v>0</v>
      </c>
      <c r="HC596" s="238">
        <f t="shared" si="1576"/>
        <v>0</v>
      </c>
      <c r="HD596" s="238">
        <f t="shared" si="1577"/>
        <v>0</v>
      </c>
      <c r="HE596" s="238">
        <f t="shared" si="1578"/>
        <v>0</v>
      </c>
      <c r="HF596" s="238">
        <f t="shared" si="1579"/>
        <v>0</v>
      </c>
      <c r="HG596" s="238">
        <f t="shared" si="1580"/>
        <v>0</v>
      </c>
      <c r="HH596" s="238">
        <f t="shared" si="1581"/>
        <v>0</v>
      </c>
      <c r="HI596" s="238">
        <f t="shared" si="1582"/>
        <v>0</v>
      </c>
      <c r="HJ596" s="238">
        <f t="shared" si="1583"/>
        <v>0</v>
      </c>
      <c r="HK596" s="238">
        <f t="shared" si="1584"/>
        <v>0</v>
      </c>
      <c r="HL596" s="238">
        <f t="shared" si="1585"/>
        <v>0</v>
      </c>
      <c r="HM596" s="238">
        <f t="shared" si="1586"/>
        <v>0</v>
      </c>
      <c r="HN596" s="238">
        <f t="shared" si="1587"/>
        <v>0</v>
      </c>
      <c r="HO596" s="238">
        <f t="shared" si="1588"/>
        <v>0</v>
      </c>
      <c r="HP596" s="238">
        <f t="shared" si="1589"/>
        <v>0</v>
      </c>
      <c r="HQ596" s="238">
        <f t="shared" si="1590"/>
        <v>0</v>
      </c>
      <c r="HR596" s="238">
        <f t="shared" si="1591"/>
        <v>0</v>
      </c>
      <c r="HS596" s="238">
        <f t="shared" si="1592"/>
        <v>0</v>
      </c>
      <c r="HT596" s="238">
        <f t="shared" si="1593"/>
        <v>0</v>
      </c>
      <c r="HU596" s="238">
        <f t="shared" si="1594"/>
        <v>0</v>
      </c>
      <c r="HV596" s="238">
        <f t="shared" si="1595"/>
        <v>0</v>
      </c>
      <c r="HW596" s="238">
        <f t="shared" si="1596"/>
        <v>0</v>
      </c>
      <c r="HX596" s="238">
        <f t="shared" si="1597"/>
        <v>0</v>
      </c>
      <c r="HY596" s="238">
        <f t="shared" si="1598"/>
        <v>0</v>
      </c>
      <c r="HZ596" s="238">
        <f t="shared" si="1599"/>
        <v>0</v>
      </c>
      <c r="IA596" s="238">
        <f t="shared" si="1600"/>
        <v>0</v>
      </c>
      <c r="IB596" s="238">
        <f t="shared" si="1601"/>
        <v>0</v>
      </c>
      <c r="IC596" s="238">
        <f t="shared" si="1602"/>
        <v>0</v>
      </c>
      <c r="ID596" s="238">
        <f t="shared" si="1603"/>
        <v>0</v>
      </c>
      <c r="IE596" s="238">
        <f t="shared" si="1604"/>
        <v>0</v>
      </c>
      <c r="IF596" s="238">
        <f t="shared" si="1605"/>
        <v>0</v>
      </c>
      <c r="IG596" s="238">
        <f t="shared" si="1606"/>
        <v>0</v>
      </c>
      <c r="IH596" s="238">
        <f t="shared" si="1607"/>
        <v>0</v>
      </c>
      <c r="II596" s="238">
        <f t="shared" si="1608"/>
        <v>0</v>
      </c>
      <c r="IJ596" s="238">
        <f t="shared" si="1609"/>
        <v>0</v>
      </c>
      <c r="IK596" s="238">
        <f t="shared" si="1610"/>
        <v>0</v>
      </c>
      <c r="IL596" s="238">
        <f t="shared" si="1611"/>
        <v>0</v>
      </c>
      <c r="IM596" s="238">
        <f t="shared" si="1612"/>
        <v>0</v>
      </c>
      <c r="IN596" s="238">
        <f t="shared" si="1613"/>
        <v>0</v>
      </c>
      <c r="IO596" s="238">
        <f t="shared" si="1614"/>
        <v>0</v>
      </c>
      <c r="IP596" s="238">
        <f t="shared" si="1615"/>
        <v>0</v>
      </c>
      <c r="IQ596" s="238">
        <f t="shared" si="1616"/>
        <v>0</v>
      </c>
      <c r="IR596" s="238">
        <f t="shared" si="1617"/>
        <v>0</v>
      </c>
      <c r="IS596" s="238">
        <f t="shared" si="1618"/>
        <v>0</v>
      </c>
      <c r="IT596" s="238">
        <f t="shared" si="1619"/>
        <v>0</v>
      </c>
      <c r="IU596" s="238">
        <f t="shared" si="1620"/>
        <v>0</v>
      </c>
      <c r="IV596" s="238">
        <f t="shared" si="1621"/>
        <v>0</v>
      </c>
      <c r="IW596" s="238">
        <f t="shared" si="1622"/>
        <v>0</v>
      </c>
      <c r="IX596" s="238">
        <f t="shared" si="1623"/>
        <v>0</v>
      </c>
      <c r="IY596" s="238">
        <f t="shared" si="1624"/>
        <v>0</v>
      </c>
      <c r="IZ596" s="238">
        <f t="shared" si="1625"/>
        <v>0</v>
      </c>
      <c r="JA596" s="238">
        <f t="shared" si="1626"/>
        <v>0</v>
      </c>
      <c r="JB596" s="238">
        <f t="shared" si="1627"/>
        <v>0</v>
      </c>
    </row>
    <row r="597" spans="2:262">
      <c r="B597" s="248">
        <v>236</v>
      </c>
      <c r="C597" s="247">
        <f t="shared" si="1628"/>
        <v>4.6093749999999876E-3</v>
      </c>
      <c r="D597" s="244">
        <f t="shared" ca="1" si="1371"/>
        <v>12.48761298879977</v>
      </c>
      <c r="E597" s="243">
        <f ca="1">IH361</f>
        <v>0.48761298879976878</v>
      </c>
      <c r="F597" s="242">
        <v>236</v>
      </c>
      <c r="G597" s="238">
        <f t="shared" si="1372"/>
        <v>0</v>
      </c>
      <c r="H597" s="238">
        <f t="shared" si="1373"/>
        <v>0</v>
      </c>
      <c r="I597" s="238">
        <f t="shared" si="1374"/>
        <v>0</v>
      </c>
      <c r="J597" s="238">
        <f t="shared" si="1375"/>
        <v>0</v>
      </c>
      <c r="K597" s="238">
        <f t="shared" si="1376"/>
        <v>0</v>
      </c>
      <c r="L597" s="238">
        <f t="shared" si="1377"/>
        <v>0</v>
      </c>
      <c r="M597" s="238">
        <f t="shared" si="1378"/>
        <v>0</v>
      </c>
      <c r="N597" s="238">
        <f t="shared" si="1379"/>
        <v>0</v>
      </c>
      <c r="O597" s="238">
        <f t="shared" si="1380"/>
        <v>0</v>
      </c>
      <c r="P597" s="238">
        <f t="shared" si="1381"/>
        <v>0</v>
      </c>
      <c r="Q597" s="238">
        <f t="shared" si="1382"/>
        <v>0</v>
      </c>
      <c r="R597" s="238">
        <f t="shared" si="1383"/>
        <v>0</v>
      </c>
      <c r="S597" s="238">
        <f t="shared" si="1384"/>
        <v>0</v>
      </c>
      <c r="T597" s="238">
        <f t="shared" si="1385"/>
        <v>0</v>
      </c>
      <c r="U597" s="239">
        <f t="shared" si="1386"/>
        <v>0</v>
      </c>
      <c r="V597" s="238">
        <f t="shared" si="1387"/>
        <v>0</v>
      </c>
      <c r="W597" s="238">
        <f t="shared" si="1388"/>
        <v>0</v>
      </c>
      <c r="X597" s="238">
        <f t="shared" si="1389"/>
        <v>0</v>
      </c>
      <c r="Y597" s="238">
        <f t="shared" si="1390"/>
        <v>0</v>
      </c>
      <c r="Z597" s="238">
        <f t="shared" si="1391"/>
        <v>0</v>
      </c>
      <c r="AA597" s="238">
        <f t="shared" si="1392"/>
        <v>0</v>
      </c>
      <c r="AB597" s="238">
        <f t="shared" si="1393"/>
        <v>0</v>
      </c>
      <c r="AC597" s="238">
        <f t="shared" si="1394"/>
        <v>0</v>
      </c>
      <c r="AD597" s="238">
        <f t="shared" si="1395"/>
        <v>0</v>
      </c>
      <c r="AE597" s="238">
        <f t="shared" si="1396"/>
        <v>0</v>
      </c>
      <c r="AF597" s="238">
        <f t="shared" si="1397"/>
        <v>0</v>
      </c>
      <c r="AG597" s="238">
        <f t="shared" si="1398"/>
        <v>0</v>
      </c>
      <c r="AH597" s="238">
        <f t="shared" si="1399"/>
        <v>0</v>
      </c>
      <c r="AI597" s="238">
        <f t="shared" si="1400"/>
        <v>0</v>
      </c>
      <c r="AJ597" s="238">
        <f t="shared" si="1401"/>
        <v>0</v>
      </c>
      <c r="AK597" s="238">
        <f t="shared" si="1402"/>
        <v>0</v>
      </c>
      <c r="AL597" s="238">
        <f t="shared" si="1403"/>
        <v>0</v>
      </c>
      <c r="AM597" s="238">
        <f t="shared" si="1404"/>
        <v>0</v>
      </c>
      <c r="AN597" s="238">
        <f t="shared" si="1405"/>
        <v>0</v>
      </c>
      <c r="AO597" s="238">
        <f t="shared" si="1406"/>
        <v>0</v>
      </c>
      <c r="AP597" s="238">
        <f t="shared" si="1407"/>
        <v>0</v>
      </c>
      <c r="AQ597" s="238">
        <f t="shared" si="1408"/>
        <v>0</v>
      </c>
      <c r="AR597" s="238">
        <f t="shared" si="1409"/>
        <v>0</v>
      </c>
      <c r="AS597" s="238">
        <f t="shared" si="1410"/>
        <v>0</v>
      </c>
      <c r="AT597" s="238">
        <f t="shared" si="1411"/>
        <v>0</v>
      </c>
      <c r="AU597" s="238">
        <f t="shared" si="1412"/>
        <v>0</v>
      </c>
      <c r="AV597" s="238">
        <f t="shared" si="1413"/>
        <v>0</v>
      </c>
      <c r="AW597" s="238">
        <f t="shared" si="1414"/>
        <v>0</v>
      </c>
      <c r="AX597" s="238">
        <f t="shared" si="1415"/>
        <v>0</v>
      </c>
      <c r="AY597" s="238">
        <f t="shared" si="1416"/>
        <v>0</v>
      </c>
      <c r="AZ597" s="238">
        <f t="shared" si="1417"/>
        <v>0</v>
      </c>
      <c r="BA597" s="238">
        <f t="shared" si="1418"/>
        <v>0</v>
      </c>
      <c r="BB597" s="238">
        <f t="shared" si="1419"/>
        <v>0</v>
      </c>
      <c r="BC597" s="238">
        <f t="shared" si="1420"/>
        <v>0</v>
      </c>
      <c r="BD597" s="238">
        <f t="shared" si="1421"/>
        <v>0</v>
      </c>
      <c r="BE597" s="238">
        <f t="shared" si="1422"/>
        <v>0</v>
      </c>
      <c r="BF597" s="238">
        <f t="shared" si="1423"/>
        <v>0</v>
      </c>
      <c r="BG597" s="238">
        <f t="shared" si="1424"/>
        <v>0</v>
      </c>
      <c r="BH597" s="238">
        <f t="shared" si="1425"/>
        <v>0</v>
      </c>
      <c r="BI597" s="238">
        <f t="shared" si="1426"/>
        <v>0</v>
      </c>
      <c r="BJ597" s="238">
        <f t="shared" si="1427"/>
        <v>0</v>
      </c>
      <c r="BK597" s="238">
        <f t="shared" si="1428"/>
        <v>0</v>
      </c>
      <c r="BL597" s="238">
        <f t="shared" si="1429"/>
        <v>0</v>
      </c>
      <c r="BM597" s="238">
        <f t="shared" si="1430"/>
        <v>0</v>
      </c>
      <c r="BN597" s="238">
        <f t="shared" si="1431"/>
        <v>0</v>
      </c>
      <c r="BO597" s="238">
        <f t="shared" si="1432"/>
        <v>0</v>
      </c>
      <c r="BP597" s="238">
        <f t="shared" si="1433"/>
        <v>0</v>
      </c>
      <c r="BQ597" s="238">
        <f t="shared" si="1434"/>
        <v>0</v>
      </c>
      <c r="BR597" s="238">
        <f t="shared" si="1435"/>
        <v>0</v>
      </c>
      <c r="BS597" s="238">
        <f t="shared" si="1436"/>
        <v>0</v>
      </c>
      <c r="BT597" s="238">
        <f t="shared" si="1437"/>
        <v>0</v>
      </c>
      <c r="BU597" s="238">
        <f t="shared" si="1438"/>
        <v>0</v>
      </c>
      <c r="BV597" s="238">
        <f t="shared" si="1439"/>
        <v>0</v>
      </c>
      <c r="BW597" s="238">
        <f t="shared" si="1440"/>
        <v>0</v>
      </c>
      <c r="BX597" s="238">
        <f t="shared" si="1441"/>
        <v>0</v>
      </c>
      <c r="BY597" s="238">
        <f t="shared" si="1442"/>
        <v>0</v>
      </c>
      <c r="BZ597" s="238">
        <f t="shared" si="1443"/>
        <v>0</v>
      </c>
      <c r="CA597" s="238">
        <f t="shared" si="1444"/>
        <v>0</v>
      </c>
      <c r="CB597" s="238">
        <f t="shared" si="1445"/>
        <v>0</v>
      </c>
      <c r="CC597" s="238">
        <f t="shared" si="1446"/>
        <v>0</v>
      </c>
      <c r="CD597" s="238">
        <f t="shared" si="1447"/>
        <v>0</v>
      </c>
      <c r="CE597" s="238">
        <f t="shared" si="1448"/>
        <v>0</v>
      </c>
      <c r="CF597" s="238">
        <f t="shared" si="1449"/>
        <v>0</v>
      </c>
      <c r="CG597" s="238">
        <f t="shared" si="1450"/>
        <v>0</v>
      </c>
      <c r="CH597" s="238">
        <f t="shared" si="1451"/>
        <v>0</v>
      </c>
      <c r="CI597" s="238">
        <f t="shared" si="1452"/>
        <v>0</v>
      </c>
      <c r="CJ597" s="238">
        <f t="shared" si="1453"/>
        <v>0</v>
      </c>
      <c r="CK597" s="238">
        <f t="shared" si="1454"/>
        <v>0</v>
      </c>
      <c r="CL597" s="238">
        <f t="shared" si="1455"/>
        <v>0</v>
      </c>
      <c r="CM597" s="238">
        <f t="shared" si="1456"/>
        <v>0</v>
      </c>
      <c r="CN597" s="238">
        <f t="shared" si="1457"/>
        <v>0</v>
      </c>
      <c r="CO597" s="238">
        <f t="shared" si="1458"/>
        <v>0</v>
      </c>
      <c r="CP597" s="238">
        <f t="shared" si="1459"/>
        <v>0</v>
      </c>
      <c r="CQ597" s="238">
        <f t="shared" si="1460"/>
        <v>0</v>
      </c>
      <c r="CR597" s="238">
        <f t="shared" si="1461"/>
        <v>0</v>
      </c>
      <c r="CS597" s="238">
        <f t="shared" si="1462"/>
        <v>0</v>
      </c>
      <c r="CT597" s="238">
        <f t="shared" si="1463"/>
        <v>0</v>
      </c>
      <c r="CU597" s="238">
        <f t="shared" si="1464"/>
        <v>0</v>
      </c>
      <c r="CV597" s="238">
        <f t="shared" si="1465"/>
        <v>0</v>
      </c>
      <c r="CW597" s="238">
        <f t="shared" si="1466"/>
        <v>0</v>
      </c>
      <c r="CX597" s="238">
        <f t="shared" si="1467"/>
        <v>0</v>
      </c>
      <c r="CY597" s="238">
        <f t="shared" si="1468"/>
        <v>0</v>
      </c>
      <c r="CZ597" s="238">
        <f t="shared" si="1469"/>
        <v>0</v>
      </c>
      <c r="DA597" s="238">
        <f t="shared" si="1470"/>
        <v>0</v>
      </c>
      <c r="DB597" s="238">
        <f t="shared" si="1471"/>
        <v>0</v>
      </c>
      <c r="DC597" s="238">
        <f t="shared" si="1472"/>
        <v>0</v>
      </c>
      <c r="DD597" s="238">
        <f t="shared" si="1473"/>
        <v>0</v>
      </c>
      <c r="DE597" s="238">
        <f t="shared" si="1474"/>
        <v>0</v>
      </c>
      <c r="DF597" s="238">
        <f t="shared" si="1475"/>
        <v>0</v>
      </c>
      <c r="DG597" s="238">
        <f t="shared" si="1476"/>
        <v>0</v>
      </c>
      <c r="DH597" s="238">
        <f t="shared" si="1477"/>
        <v>0</v>
      </c>
      <c r="DI597" s="238">
        <f t="shared" si="1478"/>
        <v>0</v>
      </c>
      <c r="DJ597" s="238">
        <f t="shared" si="1479"/>
        <v>0</v>
      </c>
      <c r="DK597" s="238">
        <f t="shared" si="1480"/>
        <v>0</v>
      </c>
      <c r="DL597" s="238">
        <f t="shared" si="1481"/>
        <v>0</v>
      </c>
      <c r="DM597" s="238">
        <f t="shared" si="1482"/>
        <v>0</v>
      </c>
      <c r="DN597" s="238">
        <f t="shared" si="1483"/>
        <v>0</v>
      </c>
      <c r="DO597" s="238">
        <f t="shared" si="1484"/>
        <v>0</v>
      </c>
      <c r="DP597" s="238">
        <f t="shared" si="1485"/>
        <v>0</v>
      </c>
      <c r="DQ597" s="238">
        <f t="shared" si="1486"/>
        <v>0</v>
      </c>
      <c r="DR597" s="238">
        <f t="shared" si="1487"/>
        <v>0</v>
      </c>
      <c r="DS597" s="238">
        <f t="shared" si="1488"/>
        <v>0</v>
      </c>
      <c r="DT597" s="238">
        <f t="shared" si="1489"/>
        <v>0</v>
      </c>
      <c r="DU597" s="238">
        <f t="shared" si="1490"/>
        <v>0</v>
      </c>
      <c r="DV597" s="238">
        <f t="shared" si="1491"/>
        <v>0</v>
      </c>
      <c r="DW597" s="238">
        <f t="shared" si="1492"/>
        <v>0</v>
      </c>
      <c r="DX597" s="238">
        <f t="shared" si="1493"/>
        <v>0</v>
      </c>
      <c r="DY597" s="238">
        <f t="shared" si="1494"/>
        <v>0</v>
      </c>
      <c r="DZ597" s="238">
        <f t="shared" si="1495"/>
        <v>0</v>
      </c>
      <c r="EA597" s="238">
        <f t="shared" si="1496"/>
        <v>0</v>
      </c>
      <c r="EB597" s="238">
        <f t="shared" si="1497"/>
        <v>0</v>
      </c>
      <c r="EC597" s="238">
        <f t="shared" si="1498"/>
        <v>0</v>
      </c>
      <c r="ED597" s="238">
        <f t="shared" si="1499"/>
        <v>0</v>
      </c>
      <c r="EE597" s="238">
        <f t="shared" si="1500"/>
        <v>0</v>
      </c>
      <c r="EF597" s="238">
        <f t="shared" si="1501"/>
        <v>0</v>
      </c>
      <c r="EG597" s="238">
        <f t="shared" si="1502"/>
        <v>0</v>
      </c>
      <c r="EH597" s="238">
        <f t="shared" si="1503"/>
        <v>0</v>
      </c>
      <c r="EI597" s="238">
        <f t="shared" si="1504"/>
        <v>0</v>
      </c>
      <c r="EJ597" s="238">
        <f t="shared" si="1505"/>
        <v>0</v>
      </c>
      <c r="EK597" s="238">
        <f t="shared" si="1506"/>
        <v>0</v>
      </c>
      <c r="EL597" s="238">
        <f t="shared" si="1507"/>
        <v>0</v>
      </c>
      <c r="EM597" s="238">
        <f t="shared" si="1508"/>
        <v>0</v>
      </c>
      <c r="EN597" s="238">
        <f t="shared" si="1509"/>
        <v>0</v>
      </c>
      <c r="EO597" s="238">
        <f t="shared" si="1510"/>
        <v>0</v>
      </c>
      <c r="EP597" s="238">
        <f t="shared" si="1511"/>
        <v>0</v>
      </c>
      <c r="EQ597" s="238">
        <f t="shared" si="1512"/>
        <v>0</v>
      </c>
      <c r="ER597" s="238">
        <f t="shared" si="1513"/>
        <v>0</v>
      </c>
      <c r="ES597" s="238">
        <f t="shared" si="1514"/>
        <v>0</v>
      </c>
      <c r="ET597" s="238">
        <f t="shared" si="1515"/>
        <v>0</v>
      </c>
      <c r="EU597" s="238">
        <f t="shared" si="1516"/>
        <v>0</v>
      </c>
      <c r="EV597" s="238">
        <f t="shared" si="1517"/>
        <v>0</v>
      </c>
      <c r="EW597" s="238">
        <f t="shared" si="1518"/>
        <v>0</v>
      </c>
      <c r="EX597" s="238">
        <f t="shared" si="1519"/>
        <v>0</v>
      </c>
      <c r="EY597" s="238">
        <f t="shared" si="1520"/>
        <v>0</v>
      </c>
      <c r="EZ597" s="238">
        <f t="shared" si="1521"/>
        <v>0</v>
      </c>
      <c r="FA597" s="238">
        <f t="shared" si="1522"/>
        <v>0</v>
      </c>
      <c r="FB597" s="238">
        <f t="shared" si="1523"/>
        <v>0</v>
      </c>
      <c r="FC597" s="238">
        <f t="shared" si="1524"/>
        <v>0</v>
      </c>
      <c r="FD597" s="238">
        <f t="shared" si="1525"/>
        <v>0</v>
      </c>
      <c r="FE597" s="238">
        <f t="shared" si="1526"/>
        <v>0</v>
      </c>
      <c r="FF597" s="238">
        <f t="shared" si="1527"/>
        <v>0</v>
      </c>
      <c r="FG597" s="238">
        <f t="shared" si="1528"/>
        <v>0</v>
      </c>
      <c r="FH597" s="238">
        <f t="shared" si="1529"/>
        <v>0</v>
      </c>
      <c r="FI597" s="238">
        <f t="shared" si="1530"/>
        <v>0</v>
      </c>
      <c r="FJ597" s="238">
        <f t="shared" si="1531"/>
        <v>0</v>
      </c>
      <c r="FK597" s="238">
        <f t="shared" si="1532"/>
        <v>0</v>
      </c>
      <c r="FL597" s="238">
        <f t="shared" si="1533"/>
        <v>0</v>
      </c>
      <c r="FM597" s="238">
        <f t="shared" si="1534"/>
        <v>0</v>
      </c>
      <c r="FN597" s="238">
        <f t="shared" si="1535"/>
        <v>0</v>
      </c>
      <c r="FO597" s="238">
        <f t="shared" si="1536"/>
        <v>0</v>
      </c>
      <c r="FP597" s="238">
        <f t="shared" si="1537"/>
        <v>0</v>
      </c>
      <c r="FQ597" s="238">
        <f t="shared" si="1538"/>
        <v>0</v>
      </c>
      <c r="FR597" s="238">
        <f t="shared" si="1539"/>
        <v>0</v>
      </c>
      <c r="FS597" s="238">
        <f t="shared" si="1540"/>
        <v>0</v>
      </c>
      <c r="FT597" s="238">
        <f t="shared" si="1541"/>
        <v>0</v>
      </c>
      <c r="FU597" s="238">
        <f t="shared" si="1542"/>
        <v>0</v>
      </c>
      <c r="FV597" s="238">
        <f t="shared" si="1543"/>
        <v>0</v>
      </c>
      <c r="FW597" s="238">
        <f t="shared" si="1544"/>
        <v>0</v>
      </c>
      <c r="FX597" s="238">
        <f t="shared" si="1545"/>
        <v>0</v>
      </c>
      <c r="FY597" s="238">
        <f t="shared" si="1546"/>
        <v>0</v>
      </c>
      <c r="FZ597" s="238">
        <f t="shared" si="1547"/>
        <v>0</v>
      </c>
      <c r="GA597" s="238">
        <f t="shared" si="1548"/>
        <v>0</v>
      </c>
      <c r="GB597" s="238">
        <f t="shared" si="1549"/>
        <v>0</v>
      </c>
      <c r="GC597" s="238">
        <f t="shared" si="1550"/>
        <v>0</v>
      </c>
      <c r="GD597" s="238">
        <f t="shared" si="1551"/>
        <v>0</v>
      </c>
      <c r="GE597" s="238">
        <f t="shared" si="1552"/>
        <v>0</v>
      </c>
      <c r="GF597" s="238">
        <f t="shared" si="1553"/>
        <v>0</v>
      </c>
      <c r="GG597" s="238">
        <f t="shared" si="1554"/>
        <v>0</v>
      </c>
      <c r="GH597" s="238">
        <f t="shared" si="1555"/>
        <v>0</v>
      </c>
      <c r="GI597" s="238">
        <f t="shared" si="1556"/>
        <v>0</v>
      </c>
      <c r="GJ597" s="238">
        <f t="shared" si="1557"/>
        <v>0</v>
      </c>
      <c r="GK597" s="238">
        <f t="shared" si="1558"/>
        <v>0</v>
      </c>
      <c r="GL597" s="238">
        <f t="shared" si="1559"/>
        <v>0</v>
      </c>
      <c r="GM597" s="238">
        <f t="shared" si="1560"/>
        <v>0</v>
      </c>
      <c r="GN597" s="238">
        <f t="shared" si="1561"/>
        <v>0</v>
      </c>
      <c r="GO597" s="238">
        <f t="shared" si="1562"/>
        <v>0</v>
      </c>
      <c r="GP597" s="238">
        <f t="shared" si="1563"/>
        <v>0</v>
      </c>
      <c r="GQ597" s="238">
        <f t="shared" si="1564"/>
        <v>0</v>
      </c>
      <c r="GR597" s="238">
        <f t="shared" si="1565"/>
        <v>0</v>
      </c>
      <c r="GS597" s="238">
        <f t="shared" si="1566"/>
        <v>0</v>
      </c>
      <c r="GT597" s="238">
        <f t="shared" si="1567"/>
        <v>0</v>
      </c>
      <c r="GU597" s="238">
        <f t="shared" si="1568"/>
        <v>0</v>
      </c>
      <c r="GV597" s="238">
        <f t="shared" si="1569"/>
        <v>0</v>
      </c>
      <c r="GW597" s="238">
        <f t="shared" si="1570"/>
        <v>0</v>
      </c>
      <c r="GX597" s="238">
        <f t="shared" si="1571"/>
        <v>0</v>
      </c>
      <c r="GY597" s="238">
        <f t="shared" si="1572"/>
        <v>0</v>
      </c>
      <c r="GZ597" s="238">
        <f t="shared" si="1573"/>
        <v>0</v>
      </c>
      <c r="HA597" s="238">
        <f t="shared" si="1574"/>
        <v>0</v>
      </c>
      <c r="HB597" s="238">
        <f t="shared" si="1575"/>
        <v>0</v>
      </c>
      <c r="HC597" s="238">
        <f t="shared" si="1576"/>
        <v>0</v>
      </c>
      <c r="HD597" s="238">
        <f t="shared" si="1577"/>
        <v>0</v>
      </c>
      <c r="HE597" s="238">
        <f t="shared" si="1578"/>
        <v>0</v>
      </c>
      <c r="HF597" s="238">
        <f t="shared" si="1579"/>
        <v>0</v>
      </c>
      <c r="HG597" s="238">
        <f t="shared" si="1580"/>
        <v>0</v>
      </c>
      <c r="HH597" s="238">
        <f t="shared" si="1581"/>
        <v>0</v>
      </c>
      <c r="HI597" s="238">
        <f t="shared" si="1582"/>
        <v>0</v>
      </c>
      <c r="HJ597" s="238">
        <f t="shared" si="1583"/>
        <v>0</v>
      </c>
      <c r="HK597" s="238">
        <f t="shared" si="1584"/>
        <v>0</v>
      </c>
      <c r="HL597" s="238">
        <f t="shared" si="1585"/>
        <v>0</v>
      </c>
      <c r="HM597" s="238">
        <f t="shared" si="1586"/>
        <v>0</v>
      </c>
      <c r="HN597" s="238">
        <f t="shared" si="1587"/>
        <v>0</v>
      </c>
      <c r="HO597" s="238">
        <f t="shared" si="1588"/>
        <v>0</v>
      </c>
      <c r="HP597" s="238">
        <f t="shared" si="1589"/>
        <v>0</v>
      </c>
      <c r="HQ597" s="238">
        <f t="shared" si="1590"/>
        <v>0</v>
      </c>
      <c r="HR597" s="238">
        <f t="shared" si="1591"/>
        <v>0</v>
      </c>
      <c r="HS597" s="238">
        <f t="shared" si="1592"/>
        <v>0</v>
      </c>
      <c r="HT597" s="238">
        <f t="shared" si="1593"/>
        <v>0</v>
      </c>
      <c r="HU597" s="238">
        <f t="shared" si="1594"/>
        <v>0</v>
      </c>
      <c r="HV597" s="238">
        <f t="shared" si="1595"/>
        <v>0</v>
      </c>
      <c r="HW597" s="238">
        <f t="shared" si="1596"/>
        <v>0</v>
      </c>
      <c r="HX597" s="238">
        <f t="shared" si="1597"/>
        <v>0</v>
      </c>
      <c r="HY597" s="238">
        <f t="shared" si="1598"/>
        <v>0</v>
      </c>
      <c r="HZ597" s="238">
        <f t="shared" si="1599"/>
        <v>0</v>
      </c>
      <c r="IA597" s="238">
        <f t="shared" si="1600"/>
        <v>0</v>
      </c>
      <c r="IB597" s="238">
        <f t="shared" si="1601"/>
        <v>0</v>
      </c>
      <c r="IC597" s="238">
        <f t="shared" si="1602"/>
        <v>0</v>
      </c>
      <c r="ID597" s="238">
        <f t="shared" si="1603"/>
        <v>0</v>
      </c>
      <c r="IE597" s="238">
        <f t="shared" si="1604"/>
        <v>0</v>
      </c>
      <c r="IF597" s="238">
        <f t="shared" si="1605"/>
        <v>0</v>
      </c>
      <c r="IG597" s="238">
        <f t="shared" si="1606"/>
        <v>0</v>
      </c>
      <c r="IH597" s="238">
        <f t="shared" si="1607"/>
        <v>0</v>
      </c>
      <c r="II597" s="238">
        <f t="shared" si="1608"/>
        <v>0</v>
      </c>
      <c r="IJ597" s="238">
        <f t="shared" si="1609"/>
        <v>0</v>
      </c>
      <c r="IK597" s="238">
        <f t="shared" si="1610"/>
        <v>0</v>
      </c>
      <c r="IL597" s="238">
        <f t="shared" si="1611"/>
        <v>0</v>
      </c>
      <c r="IM597" s="238">
        <f t="shared" si="1612"/>
        <v>0</v>
      </c>
      <c r="IN597" s="238">
        <f t="shared" si="1613"/>
        <v>0</v>
      </c>
      <c r="IO597" s="238">
        <f t="shared" si="1614"/>
        <v>0</v>
      </c>
      <c r="IP597" s="238">
        <f t="shared" si="1615"/>
        <v>0</v>
      </c>
      <c r="IQ597" s="238">
        <f t="shared" si="1616"/>
        <v>0</v>
      </c>
      <c r="IR597" s="238">
        <f t="shared" si="1617"/>
        <v>0</v>
      </c>
      <c r="IS597" s="238">
        <f t="shared" si="1618"/>
        <v>0</v>
      </c>
      <c r="IT597" s="238">
        <f t="shared" si="1619"/>
        <v>0</v>
      </c>
      <c r="IU597" s="238">
        <f t="shared" si="1620"/>
        <v>0</v>
      </c>
      <c r="IV597" s="238">
        <f t="shared" si="1621"/>
        <v>0</v>
      </c>
      <c r="IW597" s="238">
        <f t="shared" si="1622"/>
        <v>0</v>
      </c>
      <c r="IX597" s="238">
        <f t="shared" si="1623"/>
        <v>0</v>
      </c>
      <c r="IY597" s="238">
        <f t="shared" si="1624"/>
        <v>0</v>
      </c>
      <c r="IZ597" s="238">
        <f t="shared" si="1625"/>
        <v>0</v>
      </c>
      <c r="JA597" s="238">
        <f t="shared" si="1626"/>
        <v>0</v>
      </c>
      <c r="JB597" s="238">
        <f t="shared" si="1627"/>
        <v>0</v>
      </c>
    </row>
    <row r="598" spans="2:262">
      <c r="B598" s="248">
        <v>237</v>
      </c>
      <c r="C598" s="247">
        <f t="shared" si="1628"/>
        <v>4.6289062499999872E-3</v>
      </c>
      <c r="D598" s="244">
        <f t="shared" ca="1" si="1371"/>
        <v>12.481730576843002</v>
      </c>
      <c r="E598" s="243">
        <f ca="1">II361</f>
        <v>0.48173057684300308</v>
      </c>
      <c r="F598" s="242">
        <v>237</v>
      </c>
      <c r="G598" s="238">
        <f t="shared" si="1372"/>
        <v>0</v>
      </c>
      <c r="H598" s="238">
        <f t="shared" si="1373"/>
        <v>0</v>
      </c>
      <c r="I598" s="238">
        <f t="shared" si="1374"/>
        <v>0</v>
      </c>
      <c r="J598" s="238">
        <f t="shared" si="1375"/>
        <v>0</v>
      </c>
      <c r="K598" s="238">
        <f t="shared" si="1376"/>
        <v>0</v>
      </c>
      <c r="L598" s="238">
        <f t="shared" si="1377"/>
        <v>0</v>
      </c>
      <c r="M598" s="238">
        <f t="shared" si="1378"/>
        <v>0</v>
      </c>
      <c r="N598" s="238">
        <f t="shared" si="1379"/>
        <v>0</v>
      </c>
      <c r="O598" s="238">
        <f t="shared" si="1380"/>
        <v>0</v>
      </c>
      <c r="P598" s="238">
        <f t="shared" si="1381"/>
        <v>0</v>
      </c>
      <c r="Q598" s="238">
        <f t="shared" si="1382"/>
        <v>0</v>
      </c>
      <c r="R598" s="238">
        <f t="shared" si="1383"/>
        <v>0</v>
      </c>
      <c r="S598" s="238">
        <f t="shared" si="1384"/>
        <v>0</v>
      </c>
      <c r="T598" s="238">
        <f t="shared" si="1385"/>
        <v>0</v>
      </c>
      <c r="U598" s="239">
        <f t="shared" si="1386"/>
        <v>0</v>
      </c>
      <c r="V598" s="238">
        <f t="shared" si="1387"/>
        <v>0</v>
      </c>
      <c r="W598" s="238">
        <f t="shared" si="1388"/>
        <v>0</v>
      </c>
      <c r="X598" s="238">
        <f t="shared" si="1389"/>
        <v>0</v>
      </c>
      <c r="Y598" s="238">
        <f t="shared" si="1390"/>
        <v>0</v>
      </c>
      <c r="Z598" s="238">
        <f t="shared" si="1391"/>
        <v>0</v>
      </c>
      <c r="AA598" s="238">
        <f t="shared" si="1392"/>
        <v>0</v>
      </c>
      <c r="AB598" s="238">
        <f t="shared" si="1393"/>
        <v>0</v>
      </c>
      <c r="AC598" s="238">
        <f t="shared" si="1394"/>
        <v>0</v>
      </c>
      <c r="AD598" s="238">
        <f t="shared" si="1395"/>
        <v>0</v>
      </c>
      <c r="AE598" s="238">
        <f t="shared" si="1396"/>
        <v>0</v>
      </c>
      <c r="AF598" s="238">
        <f t="shared" si="1397"/>
        <v>0</v>
      </c>
      <c r="AG598" s="238">
        <f t="shared" si="1398"/>
        <v>0</v>
      </c>
      <c r="AH598" s="238">
        <f t="shared" si="1399"/>
        <v>0</v>
      </c>
      <c r="AI598" s="238">
        <f t="shared" si="1400"/>
        <v>0</v>
      </c>
      <c r="AJ598" s="238">
        <f t="shared" si="1401"/>
        <v>0</v>
      </c>
      <c r="AK598" s="238">
        <f t="shared" si="1402"/>
        <v>0</v>
      </c>
      <c r="AL598" s="238">
        <f t="shared" si="1403"/>
        <v>0</v>
      </c>
      <c r="AM598" s="238">
        <f t="shared" si="1404"/>
        <v>0</v>
      </c>
      <c r="AN598" s="238">
        <f t="shared" si="1405"/>
        <v>0</v>
      </c>
      <c r="AO598" s="238">
        <f t="shared" si="1406"/>
        <v>0</v>
      </c>
      <c r="AP598" s="238">
        <f t="shared" si="1407"/>
        <v>0</v>
      </c>
      <c r="AQ598" s="238">
        <f t="shared" si="1408"/>
        <v>0</v>
      </c>
      <c r="AR598" s="238">
        <f t="shared" si="1409"/>
        <v>0</v>
      </c>
      <c r="AS598" s="238">
        <f t="shared" si="1410"/>
        <v>0</v>
      </c>
      <c r="AT598" s="238">
        <f t="shared" si="1411"/>
        <v>0</v>
      </c>
      <c r="AU598" s="238">
        <f t="shared" si="1412"/>
        <v>0</v>
      </c>
      <c r="AV598" s="238">
        <f t="shared" si="1413"/>
        <v>0</v>
      </c>
      <c r="AW598" s="238">
        <f t="shared" si="1414"/>
        <v>0</v>
      </c>
      <c r="AX598" s="238">
        <f t="shared" si="1415"/>
        <v>0</v>
      </c>
      <c r="AY598" s="238">
        <f t="shared" si="1416"/>
        <v>0</v>
      </c>
      <c r="AZ598" s="238">
        <f t="shared" si="1417"/>
        <v>0</v>
      </c>
      <c r="BA598" s="238">
        <f t="shared" si="1418"/>
        <v>0</v>
      </c>
      <c r="BB598" s="238">
        <f t="shared" si="1419"/>
        <v>0</v>
      </c>
      <c r="BC598" s="238">
        <f t="shared" si="1420"/>
        <v>0</v>
      </c>
      <c r="BD598" s="238">
        <f t="shared" si="1421"/>
        <v>0</v>
      </c>
      <c r="BE598" s="238">
        <f t="shared" si="1422"/>
        <v>0</v>
      </c>
      <c r="BF598" s="238">
        <f t="shared" si="1423"/>
        <v>0</v>
      </c>
      <c r="BG598" s="238">
        <f t="shared" si="1424"/>
        <v>0</v>
      </c>
      <c r="BH598" s="238">
        <f t="shared" si="1425"/>
        <v>0</v>
      </c>
      <c r="BI598" s="238">
        <f t="shared" si="1426"/>
        <v>0</v>
      </c>
      <c r="BJ598" s="238">
        <f t="shared" si="1427"/>
        <v>0</v>
      </c>
      <c r="BK598" s="238">
        <f t="shared" si="1428"/>
        <v>0</v>
      </c>
      <c r="BL598" s="238">
        <f t="shared" si="1429"/>
        <v>0</v>
      </c>
      <c r="BM598" s="238">
        <f t="shared" si="1430"/>
        <v>0</v>
      </c>
      <c r="BN598" s="238">
        <f t="shared" si="1431"/>
        <v>0</v>
      </c>
      <c r="BO598" s="238">
        <f t="shared" si="1432"/>
        <v>0</v>
      </c>
      <c r="BP598" s="238">
        <f t="shared" si="1433"/>
        <v>0</v>
      </c>
      <c r="BQ598" s="238">
        <f t="shared" si="1434"/>
        <v>0</v>
      </c>
      <c r="BR598" s="238">
        <f t="shared" si="1435"/>
        <v>0</v>
      </c>
      <c r="BS598" s="238">
        <f t="shared" si="1436"/>
        <v>0</v>
      </c>
      <c r="BT598" s="238">
        <f t="shared" si="1437"/>
        <v>0</v>
      </c>
      <c r="BU598" s="238">
        <f t="shared" si="1438"/>
        <v>0</v>
      </c>
      <c r="BV598" s="238">
        <f t="shared" si="1439"/>
        <v>0</v>
      </c>
      <c r="BW598" s="238">
        <f t="shared" si="1440"/>
        <v>0</v>
      </c>
      <c r="BX598" s="238">
        <f t="shared" si="1441"/>
        <v>0</v>
      </c>
      <c r="BY598" s="238">
        <f t="shared" si="1442"/>
        <v>0</v>
      </c>
      <c r="BZ598" s="238">
        <f t="shared" si="1443"/>
        <v>0</v>
      </c>
      <c r="CA598" s="238">
        <f t="shared" si="1444"/>
        <v>0</v>
      </c>
      <c r="CB598" s="238">
        <f t="shared" si="1445"/>
        <v>0</v>
      </c>
      <c r="CC598" s="238">
        <f t="shared" si="1446"/>
        <v>0</v>
      </c>
      <c r="CD598" s="238">
        <f t="shared" si="1447"/>
        <v>0</v>
      </c>
      <c r="CE598" s="238">
        <f t="shared" si="1448"/>
        <v>0</v>
      </c>
      <c r="CF598" s="238">
        <f t="shared" si="1449"/>
        <v>0</v>
      </c>
      <c r="CG598" s="238">
        <f t="shared" si="1450"/>
        <v>0</v>
      </c>
      <c r="CH598" s="238">
        <f t="shared" si="1451"/>
        <v>0</v>
      </c>
      <c r="CI598" s="238">
        <f t="shared" si="1452"/>
        <v>0</v>
      </c>
      <c r="CJ598" s="238">
        <f t="shared" si="1453"/>
        <v>0</v>
      </c>
      <c r="CK598" s="238">
        <f t="shared" si="1454"/>
        <v>0</v>
      </c>
      <c r="CL598" s="238">
        <f t="shared" si="1455"/>
        <v>0</v>
      </c>
      <c r="CM598" s="238">
        <f t="shared" si="1456"/>
        <v>0</v>
      </c>
      <c r="CN598" s="238">
        <f t="shared" si="1457"/>
        <v>0</v>
      </c>
      <c r="CO598" s="238">
        <f t="shared" si="1458"/>
        <v>0</v>
      </c>
      <c r="CP598" s="238">
        <f t="shared" si="1459"/>
        <v>0</v>
      </c>
      <c r="CQ598" s="238">
        <f t="shared" si="1460"/>
        <v>0</v>
      </c>
      <c r="CR598" s="238">
        <f t="shared" si="1461"/>
        <v>0</v>
      </c>
      <c r="CS598" s="238">
        <f t="shared" si="1462"/>
        <v>0</v>
      </c>
      <c r="CT598" s="238">
        <f t="shared" si="1463"/>
        <v>0</v>
      </c>
      <c r="CU598" s="238">
        <f t="shared" si="1464"/>
        <v>0</v>
      </c>
      <c r="CV598" s="238">
        <f t="shared" si="1465"/>
        <v>0</v>
      </c>
      <c r="CW598" s="238">
        <f t="shared" si="1466"/>
        <v>0</v>
      </c>
      <c r="CX598" s="238">
        <f t="shared" si="1467"/>
        <v>0</v>
      </c>
      <c r="CY598" s="238">
        <f t="shared" si="1468"/>
        <v>0</v>
      </c>
      <c r="CZ598" s="238">
        <f t="shared" si="1469"/>
        <v>0</v>
      </c>
      <c r="DA598" s="238">
        <f t="shared" si="1470"/>
        <v>0</v>
      </c>
      <c r="DB598" s="238">
        <f t="shared" si="1471"/>
        <v>0</v>
      </c>
      <c r="DC598" s="238">
        <f t="shared" si="1472"/>
        <v>0</v>
      </c>
      <c r="DD598" s="238">
        <f t="shared" si="1473"/>
        <v>0</v>
      </c>
      <c r="DE598" s="238">
        <f t="shared" si="1474"/>
        <v>0</v>
      </c>
      <c r="DF598" s="238">
        <f t="shared" si="1475"/>
        <v>0</v>
      </c>
      <c r="DG598" s="238">
        <f t="shared" si="1476"/>
        <v>0</v>
      </c>
      <c r="DH598" s="238">
        <f t="shared" si="1477"/>
        <v>0</v>
      </c>
      <c r="DI598" s="238">
        <f t="shared" si="1478"/>
        <v>0</v>
      </c>
      <c r="DJ598" s="238">
        <f t="shared" si="1479"/>
        <v>0</v>
      </c>
      <c r="DK598" s="238">
        <f t="shared" si="1480"/>
        <v>0</v>
      </c>
      <c r="DL598" s="238">
        <f t="shared" si="1481"/>
        <v>0</v>
      </c>
      <c r="DM598" s="238">
        <f t="shared" si="1482"/>
        <v>0</v>
      </c>
      <c r="DN598" s="238">
        <f t="shared" si="1483"/>
        <v>0</v>
      </c>
      <c r="DO598" s="238">
        <f t="shared" si="1484"/>
        <v>0</v>
      </c>
      <c r="DP598" s="238">
        <f t="shared" si="1485"/>
        <v>0</v>
      </c>
      <c r="DQ598" s="238">
        <f t="shared" si="1486"/>
        <v>0</v>
      </c>
      <c r="DR598" s="238">
        <f t="shared" si="1487"/>
        <v>0</v>
      </c>
      <c r="DS598" s="238">
        <f t="shared" si="1488"/>
        <v>0</v>
      </c>
      <c r="DT598" s="238">
        <f t="shared" si="1489"/>
        <v>0</v>
      </c>
      <c r="DU598" s="238">
        <f t="shared" si="1490"/>
        <v>0</v>
      </c>
      <c r="DV598" s="238">
        <f t="shared" si="1491"/>
        <v>0</v>
      </c>
      <c r="DW598" s="238">
        <f t="shared" si="1492"/>
        <v>0</v>
      </c>
      <c r="DX598" s="238">
        <f t="shared" si="1493"/>
        <v>0</v>
      </c>
      <c r="DY598" s="238">
        <f t="shared" si="1494"/>
        <v>0</v>
      </c>
      <c r="DZ598" s="238">
        <f t="shared" si="1495"/>
        <v>0</v>
      </c>
      <c r="EA598" s="238">
        <f t="shared" si="1496"/>
        <v>0</v>
      </c>
      <c r="EB598" s="238">
        <f t="shared" si="1497"/>
        <v>0</v>
      </c>
      <c r="EC598" s="238">
        <f t="shared" si="1498"/>
        <v>0</v>
      </c>
      <c r="ED598" s="238">
        <f t="shared" si="1499"/>
        <v>0</v>
      </c>
      <c r="EE598" s="238">
        <f t="shared" si="1500"/>
        <v>0</v>
      </c>
      <c r="EF598" s="238">
        <f t="shared" si="1501"/>
        <v>0</v>
      </c>
      <c r="EG598" s="238">
        <f t="shared" si="1502"/>
        <v>0</v>
      </c>
      <c r="EH598" s="238">
        <f t="shared" si="1503"/>
        <v>0</v>
      </c>
      <c r="EI598" s="238">
        <f t="shared" si="1504"/>
        <v>0</v>
      </c>
      <c r="EJ598" s="238">
        <f t="shared" si="1505"/>
        <v>0</v>
      </c>
      <c r="EK598" s="238">
        <f t="shared" si="1506"/>
        <v>0</v>
      </c>
      <c r="EL598" s="238">
        <f t="shared" si="1507"/>
        <v>0</v>
      </c>
      <c r="EM598" s="238">
        <f t="shared" si="1508"/>
        <v>0</v>
      </c>
      <c r="EN598" s="238">
        <f t="shared" si="1509"/>
        <v>0</v>
      </c>
      <c r="EO598" s="238">
        <f t="shared" si="1510"/>
        <v>0</v>
      </c>
      <c r="EP598" s="238">
        <f t="shared" si="1511"/>
        <v>0</v>
      </c>
      <c r="EQ598" s="238">
        <f t="shared" si="1512"/>
        <v>0</v>
      </c>
      <c r="ER598" s="238">
        <f t="shared" si="1513"/>
        <v>0</v>
      </c>
      <c r="ES598" s="238">
        <f t="shared" si="1514"/>
        <v>0</v>
      </c>
      <c r="ET598" s="238">
        <f t="shared" si="1515"/>
        <v>0</v>
      </c>
      <c r="EU598" s="238">
        <f t="shared" si="1516"/>
        <v>0</v>
      </c>
      <c r="EV598" s="238">
        <f t="shared" si="1517"/>
        <v>0</v>
      </c>
      <c r="EW598" s="238">
        <f t="shared" si="1518"/>
        <v>0</v>
      </c>
      <c r="EX598" s="238">
        <f t="shared" si="1519"/>
        <v>0</v>
      </c>
      <c r="EY598" s="238">
        <f t="shared" si="1520"/>
        <v>0</v>
      </c>
      <c r="EZ598" s="238">
        <f t="shared" si="1521"/>
        <v>0</v>
      </c>
      <c r="FA598" s="238">
        <f t="shared" si="1522"/>
        <v>0</v>
      </c>
      <c r="FB598" s="238">
        <f t="shared" si="1523"/>
        <v>0</v>
      </c>
      <c r="FC598" s="238">
        <f t="shared" si="1524"/>
        <v>0</v>
      </c>
      <c r="FD598" s="238">
        <f t="shared" si="1525"/>
        <v>0</v>
      </c>
      <c r="FE598" s="238">
        <f t="shared" si="1526"/>
        <v>0</v>
      </c>
      <c r="FF598" s="238">
        <f t="shared" si="1527"/>
        <v>0</v>
      </c>
      <c r="FG598" s="238">
        <f t="shared" si="1528"/>
        <v>0</v>
      </c>
      <c r="FH598" s="238">
        <f t="shared" si="1529"/>
        <v>0</v>
      </c>
      <c r="FI598" s="238">
        <f t="shared" si="1530"/>
        <v>0</v>
      </c>
      <c r="FJ598" s="238">
        <f t="shared" si="1531"/>
        <v>0</v>
      </c>
      <c r="FK598" s="238">
        <f t="shared" si="1532"/>
        <v>0</v>
      </c>
      <c r="FL598" s="238">
        <f t="shared" si="1533"/>
        <v>0</v>
      </c>
      <c r="FM598" s="238">
        <f t="shared" si="1534"/>
        <v>0</v>
      </c>
      <c r="FN598" s="238">
        <f t="shared" si="1535"/>
        <v>0</v>
      </c>
      <c r="FO598" s="238">
        <f t="shared" si="1536"/>
        <v>0</v>
      </c>
      <c r="FP598" s="238">
        <f t="shared" si="1537"/>
        <v>0</v>
      </c>
      <c r="FQ598" s="238">
        <f t="shared" si="1538"/>
        <v>0</v>
      </c>
      <c r="FR598" s="238">
        <f t="shared" si="1539"/>
        <v>0</v>
      </c>
      <c r="FS598" s="238">
        <f t="shared" si="1540"/>
        <v>0</v>
      </c>
      <c r="FT598" s="238">
        <f t="shared" si="1541"/>
        <v>0</v>
      </c>
      <c r="FU598" s="238">
        <f t="shared" si="1542"/>
        <v>0</v>
      </c>
      <c r="FV598" s="238">
        <f t="shared" si="1543"/>
        <v>0</v>
      </c>
      <c r="FW598" s="238">
        <f t="shared" si="1544"/>
        <v>0</v>
      </c>
      <c r="FX598" s="238">
        <f t="shared" si="1545"/>
        <v>0</v>
      </c>
      <c r="FY598" s="238">
        <f t="shared" si="1546"/>
        <v>0</v>
      </c>
      <c r="FZ598" s="238">
        <f t="shared" si="1547"/>
        <v>0</v>
      </c>
      <c r="GA598" s="238">
        <f t="shared" si="1548"/>
        <v>0</v>
      </c>
      <c r="GB598" s="238">
        <f t="shared" si="1549"/>
        <v>0</v>
      </c>
      <c r="GC598" s="238">
        <f t="shared" si="1550"/>
        <v>0</v>
      </c>
      <c r="GD598" s="238">
        <f t="shared" si="1551"/>
        <v>0</v>
      </c>
      <c r="GE598" s="238">
        <f t="shared" si="1552"/>
        <v>0</v>
      </c>
      <c r="GF598" s="238">
        <f t="shared" si="1553"/>
        <v>0</v>
      </c>
      <c r="GG598" s="238">
        <f t="shared" si="1554"/>
        <v>0</v>
      </c>
      <c r="GH598" s="238">
        <f t="shared" si="1555"/>
        <v>0</v>
      </c>
      <c r="GI598" s="238">
        <f t="shared" si="1556"/>
        <v>0</v>
      </c>
      <c r="GJ598" s="238">
        <f t="shared" si="1557"/>
        <v>0</v>
      </c>
      <c r="GK598" s="238">
        <f t="shared" si="1558"/>
        <v>0</v>
      </c>
      <c r="GL598" s="238">
        <f t="shared" si="1559"/>
        <v>0</v>
      </c>
      <c r="GM598" s="238">
        <f t="shared" si="1560"/>
        <v>0</v>
      </c>
      <c r="GN598" s="238">
        <f t="shared" si="1561"/>
        <v>0</v>
      </c>
      <c r="GO598" s="238">
        <f t="shared" si="1562"/>
        <v>0</v>
      </c>
      <c r="GP598" s="238">
        <f t="shared" si="1563"/>
        <v>0</v>
      </c>
      <c r="GQ598" s="238">
        <f t="shared" si="1564"/>
        <v>0</v>
      </c>
      <c r="GR598" s="238">
        <f t="shared" si="1565"/>
        <v>0</v>
      </c>
      <c r="GS598" s="238">
        <f t="shared" si="1566"/>
        <v>0</v>
      </c>
      <c r="GT598" s="238">
        <f t="shared" si="1567"/>
        <v>0</v>
      </c>
      <c r="GU598" s="238">
        <f t="shared" si="1568"/>
        <v>0</v>
      </c>
      <c r="GV598" s="238">
        <f t="shared" si="1569"/>
        <v>0</v>
      </c>
      <c r="GW598" s="238">
        <f t="shared" si="1570"/>
        <v>0</v>
      </c>
      <c r="GX598" s="238">
        <f t="shared" si="1571"/>
        <v>0</v>
      </c>
      <c r="GY598" s="238">
        <f t="shared" si="1572"/>
        <v>0</v>
      </c>
      <c r="GZ598" s="238">
        <f t="shared" si="1573"/>
        <v>0</v>
      </c>
      <c r="HA598" s="238">
        <f t="shared" si="1574"/>
        <v>0</v>
      </c>
      <c r="HB598" s="238">
        <f t="shared" si="1575"/>
        <v>0</v>
      </c>
      <c r="HC598" s="238">
        <f t="shared" si="1576"/>
        <v>0</v>
      </c>
      <c r="HD598" s="238">
        <f t="shared" si="1577"/>
        <v>0</v>
      </c>
      <c r="HE598" s="238">
        <f t="shared" si="1578"/>
        <v>0</v>
      </c>
      <c r="HF598" s="238">
        <f t="shared" si="1579"/>
        <v>0</v>
      </c>
      <c r="HG598" s="238">
        <f t="shared" si="1580"/>
        <v>0</v>
      </c>
      <c r="HH598" s="238">
        <f t="shared" si="1581"/>
        <v>0</v>
      </c>
      <c r="HI598" s="238">
        <f t="shared" si="1582"/>
        <v>0</v>
      </c>
      <c r="HJ598" s="238">
        <f t="shared" si="1583"/>
        <v>0</v>
      </c>
      <c r="HK598" s="238">
        <f t="shared" si="1584"/>
        <v>0</v>
      </c>
      <c r="HL598" s="238">
        <f t="shared" si="1585"/>
        <v>0</v>
      </c>
      <c r="HM598" s="238">
        <f t="shared" si="1586"/>
        <v>0</v>
      </c>
      <c r="HN598" s="238">
        <f t="shared" si="1587"/>
        <v>0</v>
      </c>
      <c r="HO598" s="238">
        <f t="shared" si="1588"/>
        <v>0</v>
      </c>
      <c r="HP598" s="238">
        <f t="shared" si="1589"/>
        <v>0</v>
      </c>
      <c r="HQ598" s="238">
        <f t="shared" si="1590"/>
        <v>0</v>
      </c>
      <c r="HR598" s="238">
        <f t="shared" si="1591"/>
        <v>0</v>
      </c>
      <c r="HS598" s="238">
        <f t="shared" si="1592"/>
        <v>0</v>
      </c>
      <c r="HT598" s="238">
        <f t="shared" si="1593"/>
        <v>0</v>
      </c>
      <c r="HU598" s="238">
        <f t="shared" si="1594"/>
        <v>0</v>
      </c>
      <c r="HV598" s="238">
        <f t="shared" si="1595"/>
        <v>0</v>
      </c>
      <c r="HW598" s="238">
        <f t="shared" si="1596"/>
        <v>0</v>
      </c>
      <c r="HX598" s="238">
        <f t="shared" si="1597"/>
        <v>0</v>
      </c>
      <c r="HY598" s="238">
        <f t="shared" si="1598"/>
        <v>0</v>
      </c>
      <c r="HZ598" s="238">
        <f t="shared" si="1599"/>
        <v>0</v>
      </c>
      <c r="IA598" s="238">
        <f t="shared" si="1600"/>
        <v>0</v>
      </c>
      <c r="IB598" s="238">
        <f t="shared" si="1601"/>
        <v>0</v>
      </c>
      <c r="IC598" s="238">
        <f t="shared" si="1602"/>
        <v>0</v>
      </c>
      <c r="ID598" s="238">
        <f t="shared" si="1603"/>
        <v>0</v>
      </c>
      <c r="IE598" s="238">
        <f t="shared" si="1604"/>
        <v>0</v>
      </c>
      <c r="IF598" s="238">
        <f t="shared" si="1605"/>
        <v>0</v>
      </c>
      <c r="IG598" s="238">
        <f t="shared" si="1606"/>
        <v>0</v>
      </c>
      <c r="IH598" s="238">
        <f t="shared" si="1607"/>
        <v>0</v>
      </c>
      <c r="II598" s="238">
        <f t="shared" si="1608"/>
        <v>0</v>
      </c>
      <c r="IJ598" s="238">
        <f t="shared" si="1609"/>
        <v>0</v>
      </c>
      <c r="IK598" s="238">
        <f t="shared" si="1610"/>
        <v>0</v>
      </c>
      <c r="IL598" s="238">
        <f t="shared" si="1611"/>
        <v>0</v>
      </c>
      <c r="IM598" s="238">
        <f t="shared" si="1612"/>
        <v>0</v>
      </c>
      <c r="IN598" s="238">
        <f t="shared" si="1613"/>
        <v>0</v>
      </c>
      <c r="IO598" s="238">
        <f t="shared" si="1614"/>
        <v>0</v>
      </c>
      <c r="IP598" s="238">
        <f t="shared" si="1615"/>
        <v>0</v>
      </c>
      <c r="IQ598" s="238">
        <f t="shared" si="1616"/>
        <v>0</v>
      </c>
      <c r="IR598" s="238">
        <f t="shared" si="1617"/>
        <v>0</v>
      </c>
      <c r="IS598" s="238">
        <f t="shared" si="1618"/>
        <v>0</v>
      </c>
      <c r="IT598" s="238">
        <f t="shared" si="1619"/>
        <v>0</v>
      </c>
      <c r="IU598" s="238">
        <f t="shared" si="1620"/>
        <v>0</v>
      </c>
      <c r="IV598" s="238">
        <f t="shared" si="1621"/>
        <v>0</v>
      </c>
      <c r="IW598" s="238">
        <f t="shared" si="1622"/>
        <v>0</v>
      </c>
      <c r="IX598" s="238">
        <f t="shared" si="1623"/>
        <v>0</v>
      </c>
      <c r="IY598" s="238">
        <f t="shared" si="1624"/>
        <v>0</v>
      </c>
      <c r="IZ598" s="238">
        <f t="shared" si="1625"/>
        <v>0</v>
      </c>
      <c r="JA598" s="238">
        <f t="shared" si="1626"/>
        <v>0</v>
      </c>
      <c r="JB598" s="238">
        <f t="shared" si="1627"/>
        <v>0</v>
      </c>
    </row>
    <row r="599" spans="2:262">
      <c r="B599" s="248">
        <v>238</v>
      </c>
      <c r="C599" s="247">
        <f t="shared" si="1628"/>
        <v>4.6484374999999868E-3</v>
      </c>
      <c r="D599" s="244">
        <f t="shared" ca="1" si="1371"/>
        <v>12.474423982785066</v>
      </c>
      <c r="E599" s="243">
        <f ca="1">IJ361</f>
        <v>0.47442398278506498</v>
      </c>
      <c r="F599" s="242">
        <v>238</v>
      </c>
      <c r="G599" s="238">
        <f t="shared" si="1372"/>
        <v>0</v>
      </c>
      <c r="H599" s="238">
        <f t="shared" si="1373"/>
        <v>0</v>
      </c>
      <c r="I599" s="238">
        <f t="shared" si="1374"/>
        <v>0</v>
      </c>
      <c r="J599" s="238">
        <f t="shared" si="1375"/>
        <v>0</v>
      </c>
      <c r="K599" s="238">
        <f t="shared" si="1376"/>
        <v>0</v>
      </c>
      <c r="L599" s="238">
        <f t="shared" si="1377"/>
        <v>0</v>
      </c>
      <c r="M599" s="238">
        <f t="shared" si="1378"/>
        <v>0</v>
      </c>
      <c r="N599" s="238">
        <f t="shared" si="1379"/>
        <v>0</v>
      </c>
      <c r="O599" s="238">
        <f t="shared" si="1380"/>
        <v>0</v>
      </c>
      <c r="P599" s="238">
        <f t="shared" si="1381"/>
        <v>0</v>
      </c>
      <c r="Q599" s="238">
        <f t="shared" si="1382"/>
        <v>0</v>
      </c>
      <c r="R599" s="238">
        <f t="shared" si="1383"/>
        <v>0</v>
      </c>
      <c r="S599" s="238">
        <f t="shared" si="1384"/>
        <v>0</v>
      </c>
      <c r="T599" s="238">
        <f t="shared" si="1385"/>
        <v>0</v>
      </c>
      <c r="U599" s="239">
        <f t="shared" si="1386"/>
        <v>0</v>
      </c>
      <c r="V599" s="238">
        <f t="shared" si="1387"/>
        <v>0</v>
      </c>
      <c r="W599" s="238">
        <f t="shared" si="1388"/>
        <v>0</v>
      </c>
      <c r="X599" s="238">
        <f t="shared" si="1389"/>
        <v>0</v>
      </c>
      <c r="Y599" s="238">
        <f t="shared" si="1390"/>
        <v>0</v>
      </c>
      <c r="Z599" s="238">
        <f t="shared" si="1391"/>
        <v>0</v>
      </c>
      <c r="AA599" s="238">
        <f t="shared" si="1392"/>
        <v>0</v>
      </c>
      <c r="AB599" s="238">
        <f t="shared" si="1393"/>
        <v>0</v>
      </c>
      <c r="AC599" s="238">
        <f t="shared" si="1394"/>
        <v>0</v>
      </c>
      <c r="AD599" s="238">
        <f t="shared" si="1395"/>
        <v>0</v>
      </c>
      <c r="AE599" s="238">
        <f t="shared" si="1396"/>
        <v>0</v>
      </c>
      <c r="AF599" s="238">
        <f t="shared" si="1397"/>
        <v>0</v>
      </c>
      <c r="AG599" s="238">
        <f t="shared" si="1398"/>
        <v>0</v>
      </c>
      <c r="AH599" s="238">
        <f t="shared" si="1399"/>
        <v>0</v>
      </c>
      <c r="AI599" s="238">
        <f t="shared" si="1400"/>
        <v>0</v>
      </c>
      <c r="AJ599" s="238">
        <f t="shared" si="1401"/>
        <v>0</v>
      </c>
      <c r="AK599" s="238">
        <f t="shared" si="1402"/>
        <v>0</v>
      </c>
      <c r="AL599" s="238">
        <f t="shared" si="1403"/>
        <v>0</v>
      </c>
      <c r="AM599" s="238">
        <f t="shared" si="1404"/>
        <v>0</v>
      </c>
      <c r="AN599" s="238">
        <f t="shared" si="1405"/>
        <v>0</v>
      </c>
      <c r="AO599" s="238">
        <f t="shared" si="1406"/>
        <v>0</v>
      </c>
      <c r="AP599" s="238">
        <f t="shared" si="1407"/>
        <v>0</v>
      </c>
      <c r="AQ599" s="238">
        <f t="shared" si="1408"/>
        <v>0</v>
      </c>
      <c r="AR599" s="238">
        <f t="shared" si="1409"/>
        <v>0</v>
      </c>
      <c r="AS599" s="238">
        <f t="shared" si="1410"/>
        <v>0</v>
      </c>
      <c r="AT599" s="238">
        <f t="shared" si="1411"/>
        <v>0</v>
      </c>
      <c r="AU599" s="238">
        <f t="shared" si="1412"/>
        <v>0</v>
      </c>
      <c r="AV599" s="238">
        <f t="shared" si="1413"/>
        <v>0</v>
      </c>
      <c r="AW599" s="238">
        <f t="shared" si="1414"/>
        <v>0</v>
      </c>
      <c r="AX599" s="238">
        <f t="shared" si="1415"/>
        <v>0</v>
      </c>
      <c r="AY599" s="238">
        <f t="shared" si="1416"/>
        <v>0</v>
      </c>
      <c r="AZ599" s="238">
        <f t="shared" si="1417"/>
        <v>0</v>
      </c>
      <c r="BA599" s="238">
        <f t="shared" si="1418"/>
        <v>0</v>
      </c>
      <c r="BB599" s="238">
        <f t="shared" si="1419"/>
        <v>0</v>
      </c>
      <c r="BC599" s="238">
        <f t="shared" si="1420"/>
        <v>0</v>
      </c>
      <c r="BD599" s="238">
        <f t="shared" si="1421"/>
        <v>0</v>
      </c>
      <c r="BE599" s="238">
        <f t="shared" si="1422"/>
        <v>0</v>
      </c>
      <c r="BF599" s="238">
        <f t="shared" si="1423"/>
        <v>0</v>
      </c>
      <c r="BG599" s="238">
        <f t="shared" si="1424"/>
        <v>0</v>
      </c>
      <c r="BH599" s="238">
        <f t="shared" si="1425"/>
        <v>0</v>
      </c>
      <c r="BI599" s="238">
        <f t="shared" si="1426"/>
        <v>0</v>
      </c>
      <c r="BJ599" s="238">
        <f t="shared" si="1427"/>
        <v>0</v>
      </c>
      <c r="BK599" s="238">
        <f t="shared" si="1428"/>
        <v>0</v>
      </c>
      <c r="BL599" s="238">
        <f t="shared" si="1429"/>
        <v>0</v>
      </c>
      <c r="BM599" s="238">
        <f t="shared" si="1430"/>
        <v>0</v>
      </c>
      <c r="BN599" s="238">
        <f t="shared" si="1431"/>
        <v>0</v>
      </c>
      <c r="BO599" s="238">
        <f t="shared" si="1432"/>
        <v>0</v>
      </c>
      <c r="BP599" s="238">
        <f t="shared" si="1433"/>
        <v>0</v>
      </c>
      <c r="BQ599" s="238">
        <f t="shared" si="1434"/>
        <v>0</v>
      </c>
      <c r="BR599" s="238">
        <f t="shared" si="1435"/>
        <v>0</v>
      </c>
      <c r="BS599" s="238">
        <f t="shared" si="1436"/>
        <v>0</v>
      </c>
      <c r="BT599" s="238">
        <f t="shared" si="1437"/>
        <v>0</v>
      </c>
      <c r="BU599" s="238">
        <f t="shared" si="1438"/>
        <v>0</v>
      </c>
      <c r="BV599" s="238">
        <f t="shared" si="1439"/>
        <v>0</v>
      </c>
      <c r="BW599" s="238">
        <f t="shared" si="1440"/>
        <v>0</v>
      </c>
      <c r="BX599" s="238">
        <f t="shared" si="1441"/>
        <v>0</v>
      </c>
      <c r="BY599" s="238">
        <f t="shared" si="1442"/>
        <v>0</v>
      </c>
      <c r="BZ599" s="238">
        <f t="shared" si="1443"/>
        <v>0</v>
      </c>
      <c r="CA599" s="238">
        <f t="shared" si="1444"/>
        <v>0</v>
      </c>
      <c r="CB599" s="238">
        <f t="shared" si="1445"/>
        <v>0</v>
      </c>
      <c r="CC599" s="238">
        <f t="shared" si="1446"/>
        <v>0</v>
      </c>
      <c r="CD599" s="238">
        <f t="shared" si="1447"/>
        <v>0</v>
      </c>
      <c r="CE599" s="238">
        <f t="shared" si="1448"/>
        <v>0</v>
      </c>
      <c r="CF599" s="238">
        <f t="shared" si="1449"/>
        <v>0</v>
      </c>
      <c r="CG599" s="238">
        <f t="shared" si="1450"/>
        <v>0</v>
      </c>
      <c r="CH599" s="238">
        <f t="shared" si="1451"/>
        <v>0</v>
      </c>
      <c r="CI599" s="238">
        <f t="shared" si="1452"/>
        <v>0</v>
      </c>
      <c r="CJ599" s="238">
        <f t="shared" si="1453"/>
        <v>0</v>
      </c>
      <c r="CK599" s="238">
        <f t="shared" si="1454"/>
        <v>0</v>
      </c>
      <c r="CL599" s="238">
        <f t="shared" si="1455"/>
        <v>0</v>
      </c>
      <c r="CM599" s="238">
        <f t="shared" si="1456"/>
        <v>0</v>
      </c>
      <c r="CN599" s="238">
        <f t="shared" si="1457"/>
        <v>0</v>
      </c>
      <c r="CO599" s="238">
        <f t="shared" si="1458"/>
        <v>0</v>
      </c>
      <c r="CP599" s="238">
        <f t="shared" si="1459"/>
        <v>0</v>
      </c>
      <c r="CQ599" s="238">
        <f t="shared" si="1460"/>
        <v>0</v>
      </c>
      <c r="CR599" s="238">
        <f t="shared" si="1461"/>
        <v>0</v>
      </c>
      <c r="CS599" s="238">
        <f t="shared" si="1462"/>
        <v>0</v>
      </c>
      <c r="CT599" s="238">
        <f t="shared" si="1463"/>
        <v>0</v>
      </c>
      <c r="CU599" s="238">
        <f t="shared" si="1464"/>
        <v>0</v>
      </c>
      <c r="CV599" s="238">
        <f t="shared" si="1465"/>
        <v>0</v>
      </c>
      <c r="CW599" s="238">
        <f t="shared" si="1466"/>
        <v>0</v>
      </c>
      <c r="CX599" s="238">
        <f t="shared" si="1467"/>
        <v>0</v>
      </c>
      <c r="CY599" s="238">
        <f t="shared" si="1468"/>
        <v>0</v>
      </c>
      <c r="CZ599" s="238">
        <f t="shared" si="1469"/>
        <v>0</v>
      </c>
      <c r="DA599" s="238">
        <f t="shared" si="1470"/>
        <v>0</v>
      </c>
      <c r="DB599" s="238">
        <f t="shared" si="1471"/>
        <v>0</v>
      </c>
      <c r="DC599" s="238">
        <f t="shared" si="1472"/>
        <v>0</v>
      </c>
      <c r="DD599" s="238">
        <f t="shared" si="1473"/>
        <v>0</v>
      </c>
      <c r="DE599" s="238">
        <f t="shared" si="1474"/>
        <v>0</v>
      </c>
      <c r="DF599" s="238">
        <f t="shared" si="1475"/>
        <v>0</v>
      </c>
      <c r="DG599" s="238">
        <f t="shared" si="1476"/>
        <v>0</v>
      </c>
      <c r="DH599" s="238">
        <f t="shared" si="1477"/>
        <v>0</v>
      </c>
      <c r="DI599" s="238">
        <f t="shared" si="1478"/>
        <v>0</v>
      </c>
      <c r="DJ599" s="238">
        <f t="shared" si="1479"/>
        <v>0</v>
      </c>
      <c r="DK599" s="238">
        <f t="shared" si="1480"/>
        <v>0</v>
      </c>
      <c r="DL599" s="238">
        <f t="shared" si="1481"/>
        <v>0</v>
      </c>
      <c r="DM599" s="238">
        <f t="shared" si="1482"/>
        <v>0</v>
      </c>
      <c r="DN599" s="238">
        <f t="shared" si="1483"/>
        <v>0</v>
      </c>
      <c r="DO599" s="238">
        <f t="shared" si="1484"/>
        <v>0</v>
      </c>
      <c r="DP599" s="238">
        <f t="shared" si="1485"/>
        <v>0</v>
      </c>
      <c r="DQ599" s="238">
        <f t="shared" si="1486"/>
        <v>0</v>
      </c>
      <c r="DR599" s="238">
        <f t="shared" si="1487"/>
        <v>0</v>
      </c>
      <c r="DS599" s="238">
        <f t="shared" si="1488"/>
        <v>0</v>
      </c>
      <c r="DT599" s="238">
        <f t="shared" si="1489"/>
        <v>0</v>
      </c>
      <c r="DU599" s="238">
        <f t="shared" si="1490"/>
        <v>0</v>
      </c>
      <c r="DV599" s="238">
        <f t="shared" si="1491"/>
        <v>0</v>
      </c>
      <c r="DW599" s="238">
        <f t="shared" si="1492"/>
        <v>0</v>
      </c>
      <c r="DX599" s="238">
        <f t="shared" si="1493"/>
        <v>0</v>
      </c>
      <c r="DY599" s="238">
        <f t="shared" si="1494"/>
        <v>0</v>
      </c>
      <c r="DZ599" s="238">
        <f t="shared" si="1495"/>
        <v>0</v>
      </c>
      <c r="EA599" s="238">
        <f t="shared" si="1496"/>
        <v>0</v>
      </c>
      <c r="EB599" s="238">
        <f t="shared" si="1497"/>
        <v>0</v>
      </c>
      <c r="EC599" s="238">
        <f t="shared" si="1498"/>
        <v>0</v>
      </c>
      <c r="ED599" s="238">
        <f t="shared" si="1499"/>
        <v>0</v>
      </c>
      <c r="EE599" s="238">
        <f t="shared" si="1500"/>
        <v>0</v>
      </c>
      <c r="EF599" s="238">
        <f t="shared" si="1501"/>
        <v>0</v>
      </c>
      <c r="EG599" s="238">
        <f t="shared" si="1502"/>
        <v>0</v>
      </c>
      <c r="EH599" s="238">
        <f t="shared" si="1503"/>
        <v>0</v>
      </c>
      <c r="EI599" s="238">
        <f t="shared" si="1504"/>
        <v>0</v>
      </c>
      <c r="EJ599" s="238">
        <f t="shared" si="1505"/>
        <v>0</v>
      </c>
      <c r="EK599" s="238">
        <f t="shared" si="1506"/>
        <v>0</v>
      </c>
      <c r="EL599" s="238">
        <f t="shared" si="1507"/>
        <v>0</v>
      </c>
      <c r="EM599" s="238">
        <f t="shared" si="1508"/>
        <v>0</v>
      </c>
      <c r="EN599" s="238">
        <f t="shared" si="1509"/>
        <v>0</v>
      </c>
      <c r="EO599" s="238">
        <f t="shared" si="1510"/>
        <v>0</v>
      </c>
      <c r="EP599" s="238">
        <f t="shared" si="1511"/>
        <v>0</v>
      </c>
      <c r="EQ599" s="238">
        <f t="shared" si="1512"/>
        <v>0</v>
      </c>
      <c r="ER599" s="238">
        <f t="shared" si="1513"/>
        <v>0</v>
      </c>
      <c r="ES599" s="238">
        <f t="shared" si="1514"/>
        <v>0</v>
      </c>
      <c r="ET599" s="238">
        <f t="shared" si="1515"/>
        <v>0</v>
      </c>
      <c r="EU599" s="238">
        <f t="shared" si="1516"/>
        <v>0</v>
      </c>
      <c r="EV599" s="238">
        <f t="shared" si="1517"/>
        <v>0</v>
      </c>
      <c r="EW599" s="238">
        <f t="shared" si="1518"/>
        <v>0</v>
      </c>
      <c r="EX599" s="238">
        <f t="shared" si="1519"/>
        <v>0</v>
      </c>
      <c r="EY599" s="238">
        <f t="shared" si="1520"/>
        <v>0</v>
      </c>
      <c r="EZ599" s="238">
        <f t="shared" si="1521"/>
        <v>0</v>
      </c>
      <c r="FA599" s="238">
        <f t="shared" si="1522"/>
        <v>0</v>
      </c>
      <c r="FB599" s="238">
        <f t="shared" si="1523"/>
        <v>0</v>
      </c>
      <c r="FC599" s="238">
        <f t="shared" si="1524"/>
        <v>0</v>
      </c>
      <c r="FD599" s="238">
        <f t="shared" si="1525"/>
        <v>0</v>
      </c>
      <c r="FE599" s="238">
        <f t="shared" si="1526"/>
        <v>0</v>
      </c>
      <c r="FF599" s="238">
        <f t="shared" si="1527"/>
        <v>0</v>
      </c>
      <c r="FG599" s="238">
        <f t="shared" si="1528"/>
        <v>0</v>
      </c>
      <c r="FH599" s="238">
        <f t="shared" si="1529"/>
        <v>0</v>
      </c>
      <c r="FI599" s="238">
        <f t="shared" si="1530"/>
        <v>0</v>
      </c>
      <c r="FJ599" s="238">
        <f t="shared" si="1531"/>
        <v>0</v>
      </c>
      <c r="FK599" s="238">
        <f t="shared" si="1532"/>
        <v>0</v>
      </c>
      <c r="FL599" s="238">
        <f t="shared" si="1533"/>
        <v>0</v>
      </c>
      <c r="FM599" s="238">
        <f t="shared" si="1534"/>
        <v>0</v>
      </c>
      <c r="FN599" s="238">
        <f t="shared" si="1535"/>
        <v>0</v>
      </c>
      <c r="FO599" s="238">
        <f t="shared" si="1536"/>
        <v>0</v>
      </c>
      <c r="FP599" s="238">
        <f t="shared" si="1537"/>
        <v>0</v>
      </c>
      <c r="FQ599" s="238">
        <f t="shared" si="1538"/>
        <v>0</v>
      </c>
      <c r="FR599" s="238">
        <f t="shared" si="1539"/>
        <v>0</v>
      </c>
      <c r="FS599" s="238">
        <f t="shared" si="1540"/>
        <v>0</v>
      </c>
      <c r="FT599" s="238">
        <f t="shared" si="1541"/>
        <v>0</v>
      </c>
      <c r="FU599" s="238">
        <f t="shared" si="1542"/>
        <v>0</v>
      </c>
      <c r="FV599" s="238">
        <f t="shared" si="1543"/>
        <v>0</v>
      </c>
      <c r="FW599" s="238">
        <f t="shared" si="1544"/>
        <v>0</v>
      </c>
      <c r="FX599" s="238">
        <f t="shared" si="1545"/>
        <v>0</v>
      </c>
      <c r="FY599" s="238">
        <f t="shared" si="1546"/>
        <v>0</v>
      </c>
      <c r="FZ599" s="238">
        <f t="shared" si="1547"/>
        <v>0</v>
      </c>
      <c r="GA599" s="238">
        <f t="shared" si="1548"/>
        <v>0</v>
      </c>
      <c r="GB599" s="238">
        <f t="shared" si="1549"/>
        <v>0</v>
      </c>
      <c r="GC599" s="238">
        <f t="shared" si="1550"/>
        <v>0</v>
      </c>
      <c r="GD599" s="238">
        <f t="shared" si="1551"/>
        <v>0</v>
      </c>
      <c r="GE599" s="238">
        <f t="shared" si="1552"/>
        <v>0</v>
      </c>
      <c r="GF599" s="238">
        <f t="shared" si="1553"/>
        <v>0</v>
      </c>
      <c r="GG599" s="238">
        <f t="shared" si="1554"/>
        <v>0</v>
      </c>
      <c r="GH599" s="238">
        <f t="shared" si="1555"/>
        <v>0</v>
      </c>
      <c r="GI599" s="238">
        <f t="shared" si="1556"/>
        <v>0</v>
      </c>
      <c r="GJ599" s="238">
        <f t="shared" si="1557"/>
        <v>0</v>
      </c>
      <c r="GK599" s="238">
        <f t="shared" si="1558"/>
        <v>0</v>
      </c>
      <c r="GL599" s="238">
        <f t="shared" si="1559"/>
        <v>0</v>
      </c>
      <c r="GM599" s="238">
        <f t="shared" si="1560"/>
        <v>0</v>
      </c>
      <c r="GN599" s="238">
        <f t="shared" si="1561"/>
        <v>0</v>
      </c>
      <c r="GO599" s="238">
        <f t="shared" si="1562"/>
        <v>0</v>
      </c>
      <c r="GP599" s="238">
        <f t="shared" si="1563"/>
        <v>0</v>
      </c>
      <c r="GQ599" s="238">
        <f t="shared" si="1564"/>
        <v>0</v>
      </c>
      <c r="GR599" s="238">
        <f t="shared" si="1565"/>
        <v>0</v>
      </c>
      <c r="GS599" s="238">
        <f t="shared" si="1566"/>
        <v>0</v>
      </c>
      <c r="GT599" s="238">
        <f t="shared" si="1567"/>
        <v>0</v>
      </c>
      <c r="GU599" s="238">
        <f t="shared" si="1568"/>
        <v>0</v>
      </c>
      <c r="GV599" s="238">
        <f t="shared" si="1569"/>
        <v>0</v>
      </c>
      <c r="GW599" s="238">
        <f t="shared" si="1570"/>
        <v>0</v>
      </c>
      <c r="GX599" s="238">
        <f t="shared" si="1571"/>
        <v>0</v>
      </c>
      <c r="GY599" s="238">
        <f t="shared" si="1572"/>
        <v>0</v>
      </c>
      <c r="GZ599" s="238">
        <f t="shared" si="1573"/>
        <v>0</v>
      </c>
      <c r="HA599" s="238">
        <f t="shared" si="1574"/>
        <v>0</v>
      </c>
      <c r="HB599" s="238">
        <f t="shared" si="1575"/>
        <v>0</v>
      </c>
      <c r="HC599" s="238">
        <f t="shared" si="1576"/>
        <v>0</v>
      </c>
      <c r="HD599" s="238">
        <f t="shared" si="1577"/>
        <v>0</v>
      </c>
      <c r="HE599" s="238">
        <f t="shared" si="1578"/>
        <v>0</v>
      </c>
      <c r="HF599" s="238">
        <f t="shared" si="1579"/>
        <v>0</v>
      </c>
      <c r="HG599" s="238">
        <f t="shared" si="1580"/>
        <v>0</v>
      </c>
      <c r="HH599" s="238">
        <f t="shared" si="1581"/>
        <v>0</v>
      </c>
      <c r="HI599" s="238">
        <f t="shared" si="1582"/>
        <v>0</v>
      </c>
      <c r="HJ599" s="238">
        <f t="shared" si="1583"/>
        <v>0</v>
      </c>
      <c r="HK599" s="238">
        <f t="shared" si="1584"/>
        <v>0</v>
      </c>
      <c r="HL599" s="238">
        <f t="shared" si="1585"/>
        <v>0</v>
      </c>
      <c r="HM599" s="238">
        <f t="shared" si="1586"/>
        <v>0</v>
      </c>
      <c r="HN599" s="238">
        <f t="shared" si="1587"/>
        <v>0</v>
      </c>
      <c r="HO599" s="238">
        <f t="shared" si="1588"/>
        <v>0</v>
      </c>
      <c r="HP599" s="238">
        <f t="shared" si="1589"/>
        <v>0</v>
      </c>
      <c r="HQ599" s="238">
        <f t="shared" si="1590"/>
        <v>0</v>
      </c>
      <c r="HR599" s="238">
        <f t="shared" si="1591"/>
        <v>0</v>
      </c>
      <c r="HS599" s="238">
        <f t="shared" si="1592"/>
        <v>0</v>
      </c>
      <c r="HT599" s="238">
        <f t="shared" si="1593"/>
        <v>0</v>
      </c>
      <c r="HU599" s="238">
        <f t="shared" si="1594"/>
        <v>0</v>
      </c>
      <c r="HV599" s="238">
        <f t="shared" si="1595"/>
        <v>0</v>
      </c>
      <c r="HW599" s="238">
        <f t="shared" si="1596"/>
        <v>0</v>
      </c>
      <c r="HX599" s="238">
        <f t="shared" si="1597"/>
        <v>0</v>
      </c>
      <c r="HY599" s="238">
        <f t="shared" si="1598"/>
        <v>0</v>
      </c>
      <c r="HZ599" s="238">
        <f t="shared" si="1599"/>
        <v>0</v>
      </c>
      <c r="IA599" s="238">
        <f t="shared" si="1600"/>
        <v>0</v>
      </c>
      <c r="IB599" s="238">
        <f t="shared" si="1601"/>
        <v>0</v>
      </c>
      <c r="IC599" s="238">
        <f t="shared" si="1602"/>
        <v>0</v>
      </c>
      <c r="ID599" s="238">
        <f t="shared" si="1603"/>
        <v>0</v>
      </c>
      <c r="IE599" s="238">
        <f t="shared" si="1604"/>
        <v>0</v>
      </c>
      <c r="IF599" s="238">
        <f t="shared" si="1605"/>
        <v>0</v>
      </c>
      <c r="IG599" s="238">
        <f t="shared" si="1606"/>
        <v>0</v>
      </c>
      <c r="IH599" s="238">
        <f t="shared" si="1607"/>
        <v>0</v>
      </c>
      <c r="II599" s="238">
        <f t="shared" si="1608"/>
        <v>0</v>
      </c>
      <c r="IJ599" s="238">
        <f t="shared" si="1609"/>
        <v>0</v>
      </c>
      <c r="IK599" s="238">
        <f t="shared" si="1610"/>
        <v>0</v>
      </c>
      <c r="IL599" s="238">
        <f t="shared" si="1611"/>
        <v>0</v>
      </c>
      <c r="IM599" s="238">
        <f t="shared" si="1612"/>
        <v>0</v>
      </c>
      <c r="IN599" s="238">
        <f t="shared" si="1613"/>
        <v>0</v>
      </c>
      <c r="IO599" s="238">
        <f t="shared" si="1614"/>
        <v>0</v>
      </c>
      <c r="IP599" s="238">
        <f t="shared" si="1615"/>
        <v>0</v>
      </c>
      <c r="IQ599" s="238">
        <f t="shared" si="1616"/>
        <v>0</v>
      </c>
      <c r="IR599" s="238">
        <f t="shared" si="1617"/>
        <v>0</v>
      </c>
      <c r="IS599" s="238">
        <f t="shared" si="1618"/>
        <v>0</v>
      </c>
      <c r="IT599" s="238">
        <f t="shared" si="1619"/>
        <v>0</v>
      </c>
      <c r="IU599" s="238">
        <f t="shared" si="1620"/>
        <v>0</v>
      </c>
      <c r="IV599" s="238">
        <f t="shared" si="1621"/>
        <v>0</v>
      </c>
      <c r="IW599" s="238">
        <f t="shared" si="1622"/>
        <v>0</v>
      </c>
      <c r="IX599" s="238">
        <f t="shared" si="1623"/>
        <v>0</v>
      </c>
      <c r="IY599" s="238">
        <f t="shared" si="1624"/>
        <v>0</v>
      </c>
      <c r="IZ599" s="238">
        <f t="shared" si="1625"/>
        <v>0</v>
      </c>
      <c r="JA599" s="238">
        <f t="shared" si="1626"/>
        <v>0</v>
      </c>
      <c r="JB599" s="238">
        <f t="shared" si="1627"/>
        <v>0</v>
      </c>
    </row>
    <row r="600" spans="2:262">
      <c r="B600" s="248">
        <v>239</v>
      </c>
      <c r="C600" s="247">
        <f t="shared" si="1628"/>
        <v>4.6679687499999864E-3</v>
      </c>
      <c r="D600" s="244">
        <f t="shared" ca="1" si="1371"/>
        <v>12.467740455591484</v>
      </c>
      <c r="E600" s="243">
        <f ca="1">IK361</f>
        <v>0.46774045559148375</v>
      </c>
      <c r="F600" s="242">
        <v>239</v>
      </c>
      <c r="G600" s="238">
        <f t="shared" si="1372"/>
        <v>0</v>
      </c>
      <c r="H600" s="238">
        <f t="shared" si="1373"/>
        <v>0</v>
      </c>
      <c r="I600" s="238">
        <f t="shared" si="1374"/>
        <v>0</v>
      </c>
      <c r="J600" s="238">
        <f t="shared" si="1375"/>
        <v>0</v>
      </c>
      <c r="K600" s="238">
        <f t="shared" si="1376"/>
        <v>0</v>
      </c>
      <c r="L600" s="238">
        <f t="shared" si="1377"/>
        <v>0</v>
      </c>
      <c r="M600" s="238">
        <f t="shared" si="1378"/>
        <v>0</v>
      </c>
      <c r="N600" s="238">
        <f t="shared" si="1379"/>
        <v>0</v>
      </c>
      <c r="O600" s="238">
        <f t="shared" si="1380"/>
        <v>0</v>
      </c>
      <c r="P600" s="238">
        <f t="shared" si="1381"/>
        <v>0</v>
      </c>
      <c r="Q600" s="238">
        <f t="shared" si="1382"/>
        <v>0</v>
      </c>
      <c r="R600" s="238">
        <f t="shared" si="1383"/>
        <v>0</v>
      </c>
      <c r="S600" s="238">
        <f t="shared" si="1384"/>
        <v>0</v>
      </c>
      <c r="T600" s="238">
        <f t="shared" si="1385"/>
        <v>0</v>
      </c>
      <c r="U600" s="239">
        <f t="shared" si="1386"/>
        <v>0</v>
      </c>
      <c r="V600" s="238">
        <f t="shared" si="1387"/>
        <v>0</v>
      </c>
      <c r="W600" s="238">
        <f t="shared" si="1388"/>
        <v>0</v>
      </c>
      <c r="X600" s="238">
        <f t="shared" si="1389"/>
        <v>0</v>
      </c>
      <c r="Y600" s="238">
        <f t="shared" si="1390"/>
        <v>0</v>
      </c>
      <c r="Z600" s="238">
        <f t="shared" si="1391"/>
        <v>0</v>
      </c>
      <c r="AA600" s="238">
        <f t="shared" si="1392"/>
        <v>0</v>
      </c>
      <c r="AB600" s="238">
        <f t="shared" si="1393"/>
        <v>0</v>
      </c>
      <c r="AC600" s="238">
        <f t="shared" si="1394"/>
        <v>0</v>
      </c>
      <c r="AD600" s="238">
        <f t="shared" si="1395"/>
        <v>0</v>
      </c>
      <c r="AE600" s="238">
        <f t="shared" si="1396"/>
        <v>0</v>
      </c>
      <c r="AF600" s="238">
        <f t="shared" si="1397"/>
        <v>0</v>
      </c>
      <c r="AG600" s="238">
        <f t="shared" si="1398"/>
        <v>0</v>
      </c>
      <c r="AH600" s="238">
        <f t="shared" si="1399"/>
        <v>0</v>
      </c>
      <c r="AI600" s="238">
        <f t="shared" si="1400"/>
        <v>0</v>
      </c>
      <c r="AJ600" s="238">
        <f t="shared" si="1401"/>
        <v>0</v>
      </c>
      <c r="AK600" s="238">
        <f t="shared" si="1402"/>
        <v>0</v>
      </c>
      <c r="AL600" s="238">
        <f t="shared" si="1403"/>
        <v>0</v>
      </c>
      <c r="AM600" s="238">
        <f t="shared" si="1404"/>
        <v>0</v>
      </c>
      <c r="AN600" s="238">
        <f t="shared" si="1405"/>
        <v>0</v>
      </c>
      <c r="AO600" s="238">
        <f t="shared" si="1406"/>
        <v>0</v>
      </c>
      <c r="AP600" s="238">
        <f t="shared" si="1407"/>
        <v>0</v>
      </c>
      <c r="AQ600" s="238">
        <f t="shared" si="1408"/>
        <v>0</v>
      </c>
      <c r="AR600" s="238">
        <f t="shared" si="1409"/>
        <v>0</v>
      </c>
      <c r="AS600" s="238">
        <f t="shared" si="1410"/>
        <v>0</v>
      </c>
      <c r="AT600" s="238">
        <f t="shared" si="1411"/>
        <v>0</v>
      </c>
      <c r="AU600" s="238">
        <f t="shared" si="1412"/>
        <v>0</v>
      </c>
      <c r="AV600" s="238">
        <f t="shared" si="1413"/>
        <v>0</v>
      </c>
      <c r="AW600" s="238">
        <f t="shared" si="1414"/>
        <v>0</v>
      </c>
      <c r="AX600" s="238">
        <f t="shared" si="1415"/>
        <v>0</v>
      </c>
      <c r="AY600" s="238">
        <f t="shared" si="1416"/>
        <v>0</v>
      </c>
      <c r="AZ600" s="238">
        <f t="shared" si="1417"/>
        <v>0</v>
      </c>
      <c r="BA600" s="238">
        <f t="shared" si="1418"/>
        <v>0</v>
      </c>
      <c r="BB600" s="238">
        <f t="shared" si="1419"/>
        <v>0</v>
      </c>
      <c r="BC600" s="238">
        <f t="shared" si="1420"/>
        <v>0</v>
      </c>
      <c r="BD600" s="238">
        <f t="shared" si="1421"/>
        <v>0</v>
      </c>
      <c r="BE600" s="238">
        <f t="shared" si="1422"/>
        <v>0</v>
      </c>
      <c r="BF600" s="238">
        <f t="shared" si="1423"/>
        <v>0</v>
      </c>
      <c r="BG600" s="238">
        <f t="shared" si="1424"/>
        <v>0</v>
      </c>
      <c r="BH600" s="238">
        <f t="shared" si="1425"/>
        <v>0</v>
      </c>
      <c r="BI600" s="238">
        <f t="shared" si="1426"/>
        <v>0</v>
      </c>
      <c r="BJ600" s="238">
        <f t="shared" si="1427"/>
        <v>0</v>
      </c>
      <c r="BK600" s="238">
        <f t="shared" si="1428"/>
        <v>0</v>
      </c>
      <c r="BL600" s="238">
        <f t="shared" si="1429"/>
        <v>0</v>
      </c>
      <c r="BM600" s="238">
        <f t="shared" si="1430"/>
        <v>0</v>
      </c>
      <c r="BN600" s="238">
        <f t="shared" si="1431"/>
        <v>0</v>
      </c>
      <c r="BO600" s="238">
        <f t="shared" si="1432"/>
        <v>0</v>
      </c>
      <c r="BP600" s="238">
        <f t="shared" si="1433"/>
        <v>0</v>
      </c>
      <c r="BQ600" s="238">
        <f t="shared" si="1434"/>
        <v>0</v>
      </c>
      <c r="BR600" s="238">
        <f t="shared" si="1435"/>
        <v>0</v>
      </c>
      <c r="BS600" s="238">
        <f t="shared" si="1436"/>
        <v>0</v>
      </c>
      <c r="BT600" s="238">
        <f t="shared" si="1437"/>
        <v>0</v>
      </c>
      <c r="BU600" s="238">
        <f t="shared" si="1438"/>
        <v>0</v>
      </c>
      <c r="BV600" s="238">
        <f t="shared" si="1439"/>
        <v>0</v>
      </c>
      <c r="BW600" s="238">
        <f t="shared" si="1440"/>
        <v>0</v>
      </c>
      <c r="BX600" s="238">
        <f t="shared" si="1441"/>
        <v>0</v>
      </c>
      <c r="BY600" s="238">
        <f t="shared" si="1442"/>
        <v>0</v>
      </c>
      <c r="BZ600" s="238">
        <f t="shared" si="1443"/>
        <v>0</v>
      </c>
      <c r="CA600" s="238">
        <f t="shared" si="1444"/>
        <v>0</v>
      </c>
      <c r="CB600" s="238">
        <f t="shared" si="1445"/>
        <v>0</v>
      </c>
      <c r="CC600" s="238">
        <f t="shared" si="1446"/>
        <v>0</v>
      </c>
      <c r="CD600" s="238">
        <f t="shared" si="1447"/>
        <v>0</v>
      </c>
      <c r="CE600" s="238">
        <f t="shared" si="1448"/>
        <v>0</v>
      </c>
      <c r="CF600" s="238">
        <f t="shared" si="1449"/>
        <v>0</v>
      </c>
      <c r="CG600" s="238">
        <f t="shared" si="1450"/>
        <v>0</v>
      </c>
      <c r="CH600" s="238">
        <f t="shared" si="1451"/>
        <v>0</v>
      </c>
      <c r="CI600" s="238">
        <f t="shared" si="1452"/>
        <v>0</v>
      </c>
      <c r="CJ600" s="238">
        <f t="shared" si="1453"/>
        <v>0</v>
      </c>
      <c r="CK600" s="238">
        <f t="shared" si="1454"/>
        <v>0</v>
      </c>
      <c r="CL600" s="238">
        <f t="shared" si="1455"/>
        <v>0</v>
      </c>
      <c r="CM600" s="238">
        <f t="shared" si="1456"/>
        <v>0</v>
      </c>
      <c r="CN600" s="238">
        <f t="shared" si="1457"/>
        <v>0</v>
      </c>
      <c r="CO600" s="238">
        <f t="shared" si="1458"/>
        <v>0</v>
      </c>
      <c r="CP600" s="238">
        <f t="shared" si="1459"/>
        <v>0</v>
      </c>
      <c r="CQ600" s="238">
        <f t="shared" si="1460"/>
        <v>0</v>
      </c>
      <c r="CR600" s="238">
        <f t="shared" si="1461"/>
        <v>0</v>
      </c>
      <c r="CS600" s="238">
        <f t="shared" si="1462"/>
        <v>0</v>
      </c>
      <c r="CT600" s="238">
        <f t="shared" si="1463"/>
        <v>0</v>
      </c>
      <c r="CU600" s="238">
        <f t="shared" si="1464"/>
        <v>0</v>
      </c>
      <c r="CV600" s="238">
        <f t="shared" si="1465"/>
        <v>0</v>
      </c>
      <c r="CW600" s="238">
        <f t="shared" si="1466"/>
        <v>0</v>
      </c>
      <c r="CX600" s="238">
        <f t="shared" si="1467"/>
        <v>0</v>
      </c>
      <c r="CY600" s="238">
        <f t="shared" si="1468"/>
        <v>0</v>
      </c>
      <c r="CZ600" s="238">
        <f t="shared" si="1469"/>
        <v>0</v>
      </c>
      <c r="DA600" s="238">
        <f t="shared" si="1470"/>
        <v>0</v>
      </c>
      <c r="DB600" s="238">
        <f t="shared" si="1471"/>
        <v>0</v>
      </c>
      <c r="DC600" s="238">
        <f t="shared" si="1472"/>
        <v>0</v>
      </c>
      <c r="DD600" s="238">
        <f t="shared" si="1473"/>
        <v>0</v>
      </c>
      <c r="DE600" s="238">
        <f t="shared" si="1474"/>
        <v>0</v>
      </c>
      <c r="DF600" s="238">
        <f t="shared" si="1475"/>
        <v>0</v>
      </c>
      <c r="DG600" s="238">
        <f t="shared" si="1476"/>
        <v>0</v>
      </c>
      <c r="DH600" s="238">
        <f t="shared" si="1477"/>
        <v>0</v>
      </c>
      <c r="DI600" s="238">
        <f t="shared" si="1478"/>
        <v>0</v>
      </c>
      <c r="DJ600" s="238">
        <f t="shared" si="1479"/>
        <v>0</v>
      </c>
      <c r="DK600" s="238">
        <f t="shared" si="1480"/>
        <v>0</v>
      </c>
      <c r="DL600" s="238">
        <f t="shared" si="1481"/>
        <v>0</v>
      </c>
      <c r="DM600" s="238">
        <f t="shared" si="1482"/>
        <v>0</v>
      </c>
      <c r="DN600" s="238">
        <f t="shared" si="1483"/>
        <v>0</v>
      </c>
      <c r="DO600" s="238">
        <f t="shared" si="1484"/>
        <v>0</v>
      </c>
      <c r="DP600" s="238">
        <f t="shared" si="1485"/>
        <v>0</v>
      </c>
      <c r="DQ600" s="238">
        <f t="shared" si="1486"/>
        <v>0</v>
      </c>
      <c r="DR600" s="238">
        <f t="shared" si="1487"/>
        <v>0</v>
      </c>
      <c r="DS600" s="238">
        <f t="shared" si="1488"/>
        <v>0</v>
      </c>
      <c r="DT600" s="238">
        <f t="shared" si="1489"/>
        <v>0</v>
      </c>
      <c r="DU600" s="238">
        <f t="shared" si="1490"/>
        <v>0</v>
      </c>
      <c r="DV600" s="238">
        <f t="shared" si="1491"/>
        <v>0</v>
      </c>
      <c r="DW600" s="238">
        <f t="shared" si="1492"/>
        <v>0</v>
      </c>
      <c r="DX600" s="238">
        <f t="shared" si="1493"/>
        <v>0</v>
      </c>
      <c r="DY600" s="238">
        <f t="shared" si="1494"/>
        <v>0</v>
      </c>
      <c r="DZ600" s="238">
        <f t="shared" si="1495"/>
        <v>0</v>
      </c>
      <c r="EA600" s="238">
        <f t="shared" si="1496"/>
        <v>0</v>
      </c>
      <c r="EB600" s="238">
        <f t="shared" si="1497"/>
        <v>0</v>
      </c>
      <c r="EC600" s="238">
        <f t="shared" si="1498"/>
        <v>0</v>
      </c>
      <c r="ED600" s="238">
        <f t="shared" si="1499"/>
        <v>0</v>
      </c>
      <c r="EE600" s="238">
        <f t="shared" si="1500"/>
        <v>0</v>
      </c>
      <c r="EF600" s="238">
        <f t="shared" si="1501"/>
        <v>0</v>
      </c>
      <c r="EG600" s="238">
        <f t="shared" si="1502"/>
        <v>0</v>
      </c>
      <c r="EH600" s="238">
        <f t="shared" si="1503"/>
        <v>0</v>
      </c>
      <c r="EI600" s="238">
        <f t="shared" si="1504"/>
        <v>0</v>
      </c>
      <c r="EJ600" s="238">
        <f t="shared" si="1505"/>
        <v>0</v>
      </c>
      <c r="EK600" s="238">
        <f t="shared" si="1506"/>
        <v>0</v>
      </c>
      <c r="EL600" s="238">
        <f t="shared" si="1507"/>
        <v>0</v>
      </c>
      <c r="EM600" s="238">
        <f t="shared" si="1508"/>
        <v>0</v>
      </c>
      <c r="EN600" s="238">
        <f t="shared" si="1509"/>
        <v>0</v>
      </c>
      <c r="EO600" s="238">
        <f t="shared" si="1510"/>
        <v>0</v>
      </c>
      <c r="EP600" s="238">
        <f t="shared" si="1511"/>
        <v>0</v>
      </c>
      <c r="EQ600" s="238">
        <f t="shared" si="1512"/>
        <v>0</v>
      </c>
      <c r="ER600" s="238">
        <f t="shared" si="1513"/>
        <v>0</v>
      </c>
      <c r="ES600" s="238">
        <f t="shared" si="1514"/>
        <v>0</v>
      </c>
      <c r="ET600" s="238">
        <f t="shared" si="1515"/>
        <v>0</v>
      </c>
      <c r="EU600" s="238">
        <f t="shared" si="1516"/>
        <v>0</v>
      </c>
      <c r="EV600" s="238">
        <f t="shared" si="1517"/>
        <v>0</v>
      </c>
      <c r="EW600" s="238">
        <f t="shared" si="1518"/>
        <v>0</v>
      </c>
      <c r="EX600" s="238">
        <f t="shared" si="1519"/>
        <v>0</v>
      </c>
      <c r="EY600" s="238">
        <f t="shared" si="1520"/>
        <v>0</v>
      </c>
      <c r="EZ600" s="238">
        <f t="shared" si="1521"/>
        <v>0</v>
      </c>
      <c r="FA600" s="238">
        <f t="shared" si="1522"/>
        <v>0</v>
      </c>
      <c r="FB600" s="238">
        <f t="shared" si="1523"/>
        <v>0</v>
      </c>
      <c r="FC600" s="238">
        <f t="shared" si="1524"/>
        <v>0</v>
      </c>
      <c r="FD600" s="238">
        <f t="shared" si="1525"/>
        <v>0</v>
      </c>
      <c r="FE600" s="238">
        <f t="shared" si="1526"/>
        <v>0</v>
      </c>
      <c r="FF600" s="238">
        <f t="shared" si="1527"/>
        <v>0</v>
      </c>
      <c r="FG600" s="238">
        <f t="shared" si="1528"/>
        <v>0</v>
      </c>
      <c r="FH600" s="238">
        <f t="shared" si="1529"/>
        <v>0</v>
      </c>
      <c r="FI600" s="238">
        <f t="shared" si="1530"/>
        <v>0</v>
      </c>
      <c r="FJ600" s="238">
        <f t="shared" si="1531"/>
        <v>0</v>
      </c>
      <c r="FK600" s="238">
        <f t="shared" si="1532"/>
        <v>0</v>
      </c>
      <c r="FL600" s="238">
        <f t="shared" si="1533"/>
        <v>0</v>
      </c>
      <c r="FM600" s="238">
        <f t="shared" si="1534"/>
        <v>0</v>
      </c>
      <c r="FN600" s="238">
        <f t="shared" si="1535"/>
        <v>0</v>
      </c>
      <c r="FO600" s="238">
        <f t="shared" si="1536"/>
        <v>0</v>
      </c>
      <c r="FP600" s="238">
        <f t="shared" si="1537"/>
        <v>0</v>
      </c>
      <c r="FQ600" s="238">
        <f t="shared" si="1538"/>
        <v>0</v>
      </c>
      <c r="FR600" s="238">
        <f t="shared" si="1539"/>
        <v>0</v>
      </c>
      <c r="FS600" s="238">
        <f t="shared" si="1540"/>
        <v>0</v>
      </c>
      <c r="FT600" s="238">
        <f t="shared" si="1541"/>
        <v>0</v>
      </c>
      <c r="FU600" s="238">
        <f t="shared" si="1542"/>
        <v>0</v>
      </c>
      <c r="FV600" s="238">
        <f t="shared" si="1543"/>
        <v>0</v>
      </c>
      <c r="FW600" s="238">
        <f t="shared" si="1544"/>
        <v>0</v>
      </c>
      <c r="FX600" s="238">
        <f t="shared" si="1545"/>
        <v>0</v>
      </c>
      <c r="FY600" s="238">
        <f t="shared" si="1546"/>
        <v>0</v>
      </c>
      <c r="FZ600" s="238">
        <f t="shared" si="1547"/>
        <v>0</v>
      </c>
      <c r="GA600" s="238">
        <f t="shared" si="1548"/>
        <v>0</v>
      </c>
      <c r="GB600" s="238">
        <f t="shared" si="1549"/>
        <v>0</v>
      </c>
      <c r="GC600" s="238">
        <f t="shared" si="1550"/>
        <v>0</v>
      </c>
      <c r="GD600" s="238">
        <f t="shared" si="1551"/>
        <v>0</v>
      </c>
      <c r="GE600" s="238">
        <f t="shared" si="1552"/>
        <v>0</v>
      </c>
      <c r="GF600" s="238">
        <f t="shared" si="1553"/>
        <v>0</v>
      </c>
      <c r="GG600" s="238">
        <f t="shared" si="1554"/>
        <v>0</v>
      </c>
      <c r="GH600" s="238">
        <f t="shared" si="1555"/>
        <v>0</v>
      </c>
      <c r="GI600" s="238">
        <f t="shared" si="1556"/>
        <v>0</v>
      </c>
      <c r="GJ600" s="238">
        <f t="shared" si="1557"/>
        <v>0</v>
      </c>
      <c r="GK600" s="238">
        <f t="shared" si="1558"/>
        <v>0</v>
      </c>
      <c r="GL600" s="238">
        <f t="shared" si="1559"/>
        <v>0</v>
      </c>
      <c r="GM600" s="238">
        <f t="shared" si="1560"/>
        <v>0</v>
      </c>
      <c r="GN600" s="238">
        <f t="shared" si="1561"/>
        <v>0</v>
      </c>
      <c r="GO600" s="238">
        <f t="shared" si="1562"/>
        <v>0</v>
      </c>
      <c r="GP600" s="238">
        <f t="shared" si="1563"/>
        <v>0</v>
      </c>
      <c r="GQ600" s="238">
        <f t="shared" si="1564"/>
        <v>0</v>
      </c>
      <c r="GR600" s="238">
        <f t="shared" si="1565"/>
        <v>0</v>
      </c>
      <c r="GS600" s="238">
        <f t="shared" si="1566"/>
        <v>0</v>
      </c>
      <c r="GT600" s="238">
        <f t="shared" si="1567"/>
        <v>0</v>
      </c>
      <c r="GU600" s="238">
        <f t="shared" si="1568"/>
        <v>0</v>
      </c>
      <c r="GV600" s="238">
        <f t="shared" si="1569"/>
        <v>0</v>
      </c>
      <c r="GW600" s="238">
        <f t="shared" si="1570"/>
        <v>0</v>
      </c>
      <c r="GX600" s="238">
        <f t="shared" si="1571"/>
        <v>0</v>
      </c>
      <c r="GY600" s="238">
        <f t="shared" si="1572"/>
        <v>0</v>
      </c>
      <c r="GZ600" s="238">
        <f t="shared" si="1573"/>
        <v>0</v>
      </c>
      <c r="HA600" s="238">
        <f t="shared" si="1574"/>
        <v>0</v>
      </c>
      <c r="HB600" s="238">
        <f t="shared" si="1575"/>
        <v>0</v>
      </c>
      <c r="HC600" s="238">
        <f t="shared" si="1576"/>
        <v>0</v>
      </c>
      <c r="HD600" s="238">
        <f t="shared" si="1577"/>
        <v>0</v>
      </c>
      <c r="HE600" s="238">
        <f t="shared" si="1578"/>
        <v>0</v>
      </c>
      <c r="HF600" s="238">
        <f t="shared" si="1579"/>
        <v>0</v>
      </c>
      <c r="HG600" s="238">
        <f t="shared" si="1580"/>
        <v>0</v>
      </c>
      <c r="HH600" s="238">
        <f t="shared" si="1581"/>
        <v>0</v>
      </c>
      <c r="HI600" s="238">
        <f t="shared" si="1582"/>
        <v>0</v>
      </c>
      <c r="HJ600" s="238">
        <f t="shared" si="1583"/>
        <v>0</v>
      </c>
      <c r="HK600" s="238">
        <f t="shared" si="1584"/>
        <v>0</v>
      </c>
      <c r="HL600" s="238">
        <f t="shared" si="1585"/>
        <v>0</v>
      </c>
      <c r="HM600" s="238">
        <f t="shared" si="1586"/>
        <v>0</v>
      </c>
      <c r="HN600" s="238">
        <f t="shared" si="1587"/>
        <v>0</v>
      </c>
      <c r="HO600" s="238">
        <f t="shared" si="1588"/>
        <v>0</v>
      </c>
      <c r="HP600" s="238">
        <f t="shared" si="1589"/>
        <v>0</v>
      </c>
      <c r="HQ600" s="238">
        <f t="shared" si="1590"/>
        <v>0</v>
      </c>
      <c r="HR600" s="238">
        <f t="shared" si="1591"/>
        <v>0</v>
      </c>
      <c r="HS600" s="238">
        <f t="shared" si="1592"/>
        <v>0</v>
      </c>
      <c r="HT600" s="238">
        <f t="shared" si="1593"/>
        <v>0</v>
      </c>
      <c r="HU600" s="238">
        <f t="shared" si="1594"/>
        <v>0</v>
      </c>
      <c r="HV600" s="238">
        <f t="shared" si="1595"/>
        <v>0</v>
      </c>
      <c r="HW600" s="238">
        <f t="shared" si="1596"/>
        <v>0</v>
      </c>
      <c r="HX600" s="238">
        <f t="shared" si="1597"/>
        <v>0</v>
      </c>
      <c r="HY600" s="238">
        <f t="shared" si="1598"/>
        <v>0</v>
      </c>
      <c r="HZ600" s="238">
        <f t="shared" si="1599"/>
        <v>0</v>
      </c>
      <c r="IA600" s="238">
        <f t="shared" si="1600"/>
        <v>0</v>
      </c>
      <c r="IB600" s="238">
        <f t="shared" si="1601"/>
        <v>0</v>
      </c>
      <c r="IC600" s="238">
        <f t="shared" si="1602"/>
        <v>0</v>
      </c>
      <c r="ID600" s="238">
        <f t="shared" si="1603"/>
        <v>0</v>
      </c>
      <c r="IE600" s="238">
        <f t="shared" si="1604"/>
        <v>0</v>
      </c>
      <c r="IF600" s="238">
        <f t="shared" si="1605"/>
        <v>0</v>
      </c>
      <c r="IG600" s="238">
        <f t="shared" si="1606"/>
        <v>0</v>
      </c>
      <c r="IH600" s="238">
        <f t="shared" si="1607"/>
        <v>0</v>
      </c>
      <c r="II600" s="238">
        <f t="shared" si="1608"/>
        <v>0</v>
      </c>
      <c r="IJ600" s="238">
        <f t="shared" si="1609"/>
        <v>0</v>
      </c>
      <c r="IK600" s="238">
        <f t="shared" si="1610"/>
        <v>0</v>
      </c>
      <c r="IL600" s="238">
        <f t="shared" si="1611"/>
        <v>0</v>
      </c>
      <c r="IM600" s="238">
        <f t="shared" si="1612"/>
        <v>0</v>
      </c>
      <c r="IN600" s="238">
        <f t="shared" si="1613"/>
        <v>0</v>
      </c>
      <c r="IO600" s="238">
        <f t="shared" si="1614"/>
        <v>0</v>
      </c>
      <c r="IP600" s="238">
        <f t="shared" si="1615"/>
        <v>0</v>
      </c>
      <c r="IQ600" s="238">
        <f t="shared" si="1616"/>
        <v>0</v>
      </c>
      <c r="IR600" s="238">
        <f t="shared" si="1617"/>
        <v>0</v>
      </c>
      <c r="IS600" s="238">
        <f t="shared" si="1618"/>
        <v>0</v>
      </c>
      <c r="IT600" s="238">
        <f t="shared" si="1619"/>
        <v>0</v>
      </c>
      <c r="IU600" s="238">
        <f t="shared" si="1620"/>
        <v>0</v>
      </c>
      <c r="IV600" s="238">
        <f t="shared" si="1621"/>
        <v>0</v>
      </c>
      <c r="IW600" s="238">
        <f t="shared" si="1622"/>
        <v>0</v>
      </c>
      <c r="IX600" s="238">
        <f t="shared" si="1623"/>
        <v>0</v>
      </c>
      <c r="IY600" s="238">
        <f t="shared" si="1624"/>
        <v>0</v>
      </c>
      <c r="IZ600" s="238">
        <f t="shared" si="1625"/>
        <v>0</v>
      </c>
      <c r="JA600" s="238">
        <f t="shared" si="1626"/>
        <v>0</v>
      </c>
      <c r="JB600" s="238">
        <f t="shared" si="1627"/>
        <v>0</v>
      </c>
    </row>
    <row r="601" spans="2:262">
      <c r="B601" s="248">
        <v>240</v>
      </c>
      <c r="C601" s="247">
        <f t="shared" si="1628"/>
        <v>4.6874999999999859E-3</v>
      </c>
      <c r="D601" s="244">
        <f t="shared" ca="1" si="1371"/>
        <v>12.46285734137358</v>
      </c>
      <c r="E601" s="243">
        <f ca="1">IL361</f>
        <v>0.46285734137357931</v>
      </c>
      <c r="F601" s="242">
        <v>240</v>
      </c>
      <c r="G601" s="238">
        <f t="shared" si="1372"/>
        <v>0</v>
      </c>
      <c r="H601" s="238">
        <f t="shared" si="1373"/>
        <v>0</v>
      </c>
      <c r="I601" s="238">
        <f t="shared" si="1374"/>
        <v>0</v>
      </c>
      <c r="J601" s="238">
        <f t="shared" si="1375"/>
        <v>0</v>
      </c>
      <c r="K601" s="238">
        <f t="shared" si="1376"/>
        <v>0</v>
      </c>
      <c r="L601" s="238">
        <f t="shared" si="1377"/>
        <v>0</v>
      </c>
      <c r="M601" s="238">
        <f t="shared" si="1378"/>
        <v>0</v>
      </c>
      <c r="N601" s="238">
        <f t="shared" si="1379"/>
        <v>0</v>
      </c>
      <c r="O601" s="238">
        <f t="shared" si="1380"/>
        <v>0</v>
      </c>
      <c r="P601" s="238">
        <f t="shared" si="1381"/>
        <v>0</v>
      </c>
      <c r="Q601" s="238">
        <f t="shared" si="1382"/>
        <v>0</v>
      </c>
      <c r="R601" s="238">
        <f t="shared" si="1383"/>
        <v>0</v>
      </c>
      <c r="S601" s="238">
        <f t="shared" si="1384"/>
        <v>0</v>
      </c>
      <c r="T601" s="238">
        <f t="shared" si="1385"/>
        <v>0</v>
      </c>
      <c r="U601" s="239">
        <f t="shared" si="1386"/>
        <v>0</v>
      </c>
      <c r="V601" s="238">
        <f t="shared" si="1387"/>
        <v>0</v>
      </c>
      <c r="W601" s="238">
        <f t="shared" si="1388"/>
        <v>0</v>
      </c>
      <c r="X601" s="238">
        <f t="shared" si="1389"/>
        <v>0</v>
      </c>
      <c r="Y601" s="238">
        <f t="shared" si="1390"/>
        <v>0</v>
      </c>
      <c r="Z601" s="238">
        <f t="shared" si="1391"/>
        <v>0</v>
      </c>
      <c r="AA601" s="238">
        <f t="shared" si="1392"/>
        <v>0</v>
      </c>
      <c r="AB601" s="238">
        <f t="shared" si="1393"/>
        <v>0</v>
      </c>
      <c r="AC601" s="238">
        <f t="shared" si="1394"/>
        <v>0</v>
      </c>
      <c r="AD601" s="238">
        <f t="shared" si="1395"/>
        <v>0</v>
      </c>
      <c r="AE601" s="238">
        <f t="shared" si="1396"/>
        <v>0</v>
      </c>
      <c r="AF601" s="238">
        <f t="shared" si="1397"/>
        <v>0</v>
      </c>
      <c r="AG601" s="238">
        <f t="shared" si="1398"/>
        <v>0</v>
      </c>
      <c r="AH601" s="238">
        <f t="shared" si="1399"/>
        <v>0</v>
      </c>
      <c r="AI601" s="238">
        <f t="shared" si="1400"/>
        <v>0</v>
      </c>
      <c r="AJ601" s="238">
        <f t="shared" si="1401"/>
        <v>0</v>
      </c>
      <c r="AK601" s="238">
        <f t="shared" si="1402"/>
        <v>0</v>
      </c>
      <c r="AL601" s="238">
        <f t="shared" si="1403"/>
        <v>0</v>
      </c>
      <c r="AM601" s="238">
        <f t="shared" si="1404"/>
        <v>0</v>
      </c>
      <c r="AN601" s="238">
        <f t="shared" si="1405"/>
        <v>0</v>
      </c>
      <c r="AO601" s="238">
        <f t="shared" si="1406"/>
        <v>0</v>
      </c>
      <c r="AP601" s="238">
        <f t="shared" si="1407"/>
        <v>0</v>
      </c>
      <c r="AQ601" s="238">
        <f t="shared" si="1408"/>
        <v>0</v>
      </c>
      <c r="AR601" s="238">
        <f t="shared" si="1409"/>
        <v>0</v>
      </c>
      <c r="AS601" s="238">
        <f t="shared" si="1410"/>
        <v>0</v>
      </c>
      <c r="AT601" s="238">
        <f t="shared" si="1411"/>
        <v>0</v>
      </c>
      <c r="AU601" s="238">
        <f t="shared" si="1412"/>
        <v>0</v>
      </c>
      <c r="AV601" s="238">
        <f t="shared" si="1413"/>
        <v>0</v>
      </c>
      <c r="AW601" s="238">
        <f t="shared" si="1414"/>
        <v>0</v>
      </c>
      <c r="AX601" s="238">
        <f t="shared" si="1415"/>
        <v>0</v>
      </c>
      <c r="AY601" s="238">
        <f t="shared" si="1416"/>
        <v>0</v>
      </c>
      <c r="AZ601" s="238">
        <f t="shared" si="1417"/>
        <v>0</v>
      </c>
      <c r="BA601" s="238">
        <f t="shared" si="1418"/>
        <v>0</v>
      </c>
      <c r="BB601" s="238">
        <f t="shared" si="1419"/>
        <v>0</v>
      </c>
      <c r="BC601" s="238">
        <f t="shared" si="1420"/>
        <v>0</v>
      </c>
      <c r="BD601" s="238">
        <f t="shared" si="1421"/>
        <v>0</v>
      </c>
      <c r="BE601" s="238">
        <f t="shared" si="1422"/>
        <v>0</v>
      </c>
      <c r="BF601" s="238">
        <f t="shared" si="1423"/>
        <v>0</v>
      </c>
      <c r="BG601" s="238">
        <f t="shared" si="1424"/>
        <v>0</v>
      </c>
      <c r="BH601" s="238">
        <f t="shared" si="1425"/>
        <v>0</v>
      </c>
      <c r="BI601" s="238">
        <f t="shared" si="1426"/>
        <v>0</v>
      </c>
      <c r="BJ601" s="238">
        <f t="shared" si="1427"/>
        <v>0</v>
      </c>
      <c r="BK601" s="238">
        <f t="shared" si="1428"/>
        <v>0</v>
      </c>
      <c r="BL601" s="238">
        <f t="shared" si="1429"/>
        <v>0</v>
      </c>
      <c r="BM601" s="238">
        <f t="shared" si="1430"/>
        <v>0</v>
      </c>
      <c r="BN601" s="238">
        <f t="shared" si="1431"/>
        <v>0</v>
      </c>
      <c r="BO601" s="238">
        <f t="shared" si="1432"/>
        <v>0</v>
      </c>
      <c r="BP601" s="238">
        <f t="shared" si="1433"/>
        <v>0</v>
      </c>
      <c r="BQ601" s="238">
        <f t="shared" si="1434"/>
        <v>0</v>
      </c>
      <c r="BR601" s="238">
        <f t="shared" si="1435"/>
        <v>0</v>
      </c>
      <c r="BS601" s="238">
        <f t="shared" si="1436"/>
        <v>0</v>
      </c>
      <c r="BT601" s="238">
        <f t="shared" si="1437"/>
        <v>0</v>
      </c>
      <c r="BU601" s="238">
        <f t="shared" si="1438"/>
        <v>0</v>
      </c>
      <c r="BV601" s="238">
        <f t="shared" si="1439"/>
        <v>0</v>
      </c>
      <c r="BW601" s="238">
        <f t="shared" si="1440"/>
        <v>0</v>
      </c>
      <c r="BX601" s="238">
        <f t="shared" si="1441"/>
        <v>0</v>
      </c>
      <c r="BY601" s="238">
        <f t="shared" si="1442"/>
        <v>0</v>
      </c>
      <c r="BZ601" s="238">
        <f t="shared" si="1443"/>
        <v>0</v>
      </c>
      <c r="CA601" s="238">
        <f t="shared" si="1444"/>
        <v>0</v>
      </c>
      <c r="CB601" s="238">
        <f t="shared" si="1445"/>
        <v>0</v>
      </c>
      <c r="CC601" s="238">
        <f t="shared" si="1446"/>
        <v>0</v>
      </c>
      <c r="CD601" s="238">
        <f t="shared" si="1447"/>
        <v>0</v>
      </c>
      <c r="CE601" s="238">
        <f t="shared" si="1448"/>
        <v>0</v>
      </c>
      <c r="CF601" s="238">
        <f t="shared" si="1449"/>
        <v>0</v>
      </c>
      <c r="CG601" s="238">
        <f t="shared" si="1450"/>
        <v>0</v>
      </c>
      <c r="CH601" s="238">
        <f t="shared" si="1451"/>
        <v>0</v>
      </c>
      <c r="CI601" s="238">
        <f t="shared" si="1452"/>
        <v>0</v>
      </c>
      <c r="CJ601" s="238">
        <f t="shared" si="1453"/>
        <v>0</v>
      </c>
      <c r="CK601" s="238">
        <f t="shared" si="1454"/>
        <v>0</v>
      </c>
      <c r="CL601" s="238">
        <f t="shared" si="1455"/>
        <v>0</v>
      </c>
      <c r="CM601" s="238">
        <f t="shared" si="1456"/>
        <v>0</v>
      </c>
      <c r="CN601" s="238">
        <f t="shared" si="1457"/>
        <v>0</v>
      </c>
      <c r="CO601" s="238">
        <f t="shared" si="1458"/>
        <v>0</v>
      </c>
      <c r="CP601" s="238">
        <f t="shared" si="1459"/>
        <v>0</v>
      </c>
      <c r="CQ601" s="238">
        <f t="shared" si="1460"/>
        <v>0</v>
      </c>
      <c r="CR601" s="238">
        <f t="shared" si="1461"/>
        <v>0</v>
      </c>
      <c r="CS601" s="238">
        <f t="shared" si="1462"/>
        <v>0</v>
      </c>
      <c r="CT601" s="238">
        <f t="shared" si="1463"/>
        <v>0</v>
      </c>
      <c r="CU601" s="238">
        <f t="shared" si="1464"/>
        <v>0</v>
      </c>
      <c r="CV601" s="238">
        <f t="shared" si="1465"/>
        <v>0</v>
      </c>
      <c r="CW601" s="238">
        <f t="shared" si="1466"/>
        <v>0</v>
      </c>
      <c r="CX601" s="238">
        <f t="shared" si="1467"/>
        <v>0</v>
      </c>
      <c r="CY601" s="238">
        <f t="shared" si="1468"/>
        <v>0</v>
      </c>
      <c r="CZ601" s="238">
        <f t="shared" si="1469"/>
        <v>0</v>
      </c>
      <c r="DA601" s="238">
        <f t="shared" si="1470"/>
        <v>0</v>
      </c>
      <c r="DB601" s="238">
        <f t="shared" si="1471"/>
        <v>0</v>
      </c>
      <c r="DC601" s="238">
        <f t="shared" si="1472"/>
        <v>0</v>
      </c>
      <c r="DD601" s="238">
        <f t="shared" si="1473"/>
        <v>0</v>
      </c>
      <c r="DE601" s="238">
        <f t="shared" si="1474"/>
        <v>0</v>
      </c>
      <c r="DF601" s="238">
        <f t="shared" si="1475"/>
        <v>0</v>
      </c>
      <c r="DG601" s="238">
        <f t="shared" si="1476"/>
        <v>0</v>
      </c>
      <c r="DH601" s="238">
        <f t="shared" si="1477"/>
        <v>0</v>
      </c>
      <c r="DI601" s="238">
        <f t="shared" si="1478"/>
        <v>0</v>
      </c>
      <c r="DJ601" s="238">
        <f t="shared" si="1479"/>
        <v>0</v>
      </c>
      <c r="DK601" s="238">
        <f t="shared" si="1480"/>
        <v>0</v>
      </c>
      <c r="DL601" s="238">
        <f t="shared" si="1481"/>
        <v>0</v>
      </c>
      <c r="DM601" s="238">
        <f t="shared" si="1482"/>
        <v>0</v>
      </c>
      <c r="DN601" s="238">
        <f t="shared" si="1483"/>
        <v>0</v>
      </c>
      <c r="DO601" s="238">
        <f t="shared" si="1484"/>
        <v>0</v>
      </c>
      <c r="DP601" s="238">
        <f t="shared" si="1485"/>
        <v>0</v>
      </c>
      <c r="DQ601" s="238">
        <f t="shared" si="1486"/>
        <v>0</v>
      </c>
      <c r="DR601" s="238">
        <f t="shared" si="1487"/>
        <v>0</v>
      </c>
      <c r="DS601" s="238">
        <f t="shared" si="1488"/>
        <v>0</v>
      </c>
      <c r="DT601" s="238">
        <f t="shared" si="1489"/>
        <v>0</v>
      </c>
      <c r="DU601" s="238">
        <f t="shared" si="1490"/>
        <v>0</v>
      </c>
      <c r="DV601" s="238">
        <f t="shared" si="1491"/>
        <v>0</v>
      </c>
      <c r="DW601" s="238">
        <f t="shared" si="1492"/>
        <v>0</v>
      </c>
      <c r="DX601" s="238">
        <f t="shared" si="1493"/>
        <v>0</v>
      </c>
      <c r="DY601" s="238">
        <f t="shared" si="1494"/>
        <v>0</v>
      </c>
      <c r="DZ601" s="238">
        <f t="shared" si="1495"/>
        <v>0</v>
      </c>
      <c r="EA601" s="238">
        <f t="shared" si="1496"/>
        <v>0</v>
      </c>
      <c r="EB601" s="238">
        <f t="shared" si="1497"/>
        <v>0</v>
      </c>
      <c r="EC601" s="238">
        <f t="shared" si="1498"/>
        <v>0</v>
      </c>
      <c r="ED601" s="238">
        <f t="shared" si="1499"/>
        <v>0</v>
      </c>
      <c r="EE601" s="238">
        <f t="shared" si="1500"/>
        <v>0</v>
      </c>
      <c r="EF601" s="238">
        <f t="shared" si="1501"/>
        <v>0</v>
      </c>
      <c r="EG601" s="238">
        <f t="shared" si="1502"/>
        <v>0</v>
      </c>
      <c r="EH601" s="238">
        <f t="shared" si="1503"/>
        <v>0</v>
      </c>
      <c r="EI601" s="238">
        <f t="shared" si="1504"/>
        <v>0</v>
      </c>
      <c r="EJ601" s="238">
        <f t="shared" si="1505"/>
        <v>0</v>
      </c>
      <c r="EK601" s="238">
        <f t="shared" si="1506"/>
        <v>0</v>
      </c>
      <c r="EL601" s="238">
        <f t="shared" si="1507"/>
        <v>0</v>
      </c>
      <c r="EM601" s="238">
        <f t="shared" si="1508"/>
        <v>0</v>
      </c>
      <c r="EN601" s="238">
        <f t="shared" si="1509"/>
        <v>0</v>
      </c>
      <c r="EO601" s="238">
        <f t="shared" si="1510"/>
        <v>0</v>
      </c>
      <c r="EP601" s="238">
        <f t="shared" si="1511"/>
        <v>0</v>
      </c>
      <c r="EQ601" s="238">
        <f t="shared" si="1512"/>
        <v>0</v>
      </c>
      <c r="ER601" s="238">
        <f t="shared" si="1513"/>
        <v>0</v>
      </c>
      <c r="ES601" s="238">
        <f t="shared" si="1514"/>
        <v>0</v>
      </c>
      <c r="ET601" s="238">
        <f t="shared" si="1515"/>
        <v>0</v>
      </c>
      <c r="EU601" s="238">
        <f t="shared" si="1516"/>
        <v>0</v>
      </c>
      <c r="EV601" s="238">
        <f t="shared" si="1517"/>
        <v>0</v>
      </c>
      <c r="EW601" s="238">
        <f t="shared" si="1518"/>
        <v>0</v>
      </c>
      <c r="EX601" s="238">
        <f t="shared" si="1519"/>
        <v>0</v>
      </c>
      <c r="EY601" s="238">
        <f t="shared" si="1520"/>
        <v>0</v>
      </c>
      <c r="EZ601" s="238">
        <f t="shared" si="1521"/>
        <v>0</v>
      </c>
      <c r="FA601" s="238">
        <f t="shared" si="1522"/>
        <v>0</v>
      </c>
      <c r="FB601" s="238">
        <f t="shared" si="1523"/>
        <v>0</v>
      </c>
      <c r="FC601" s="238">
        <f t="shared" si="1524"/>
        <v>0</v>
      </c>
      <c r="FD601" s="238">
        <f t="shared" si="1525"/>
        <v>0</v>
      </c>
      <c r="FE601" s="238">
        <f t="shared" si="1526"/>
        <v>0</v>
      </c>
      <c r="FF601" s="238">
        <f t="shared" si="1527"/>
        <v>0</v>
      </c>
      <c r="FG601" s="238">
        <f t="shared" si="1528"/>
        <v>0</v>
      </c>
      <c r="FH601" s="238">
        <f t="shared" si="1529"/>
        <v>0</v>
      </c>
      <c r="FI601" s="238">
        <f t="shared" si="1530"/>
        <v>0</v>
      </c>
      <c r="FJ601" s="238">
        <f t="shared" si="1531"/>
        <v>0</v>
      </c>
      <c r="FK601" s="238">
        <f t="shared" si="1532"/>
        <v>0</v>
      </c>
      <c r="FL601" s="238">
        <f t="shared" si="1533"/>
        <v>0</v>
      </c>
      <c r="FM601" s="238">
        <f t="shared" si="1534"/>
        <v>0</v>
      </c>
      <c r="FN601" s="238">
        <f t="shared" si="1535"/>
        <v>0</v>
      </c>
      <c r="FO601" s="238">
        <f t="shared" si="1536"/>
        <v>0</v>
      </c>
      <c r="FP601" s="238">
        <f t="shared" si="1537"/>
        <v>0</v>
      </c>
      <c r="FQ601" s="238">
        <f t="shared" si="1538"/>
        <v>0</v>
      </c>
      <c r="FR601" s="238">
        <f t="shared" si="1539"/>
        <v>0</v>
      </c>
      <c r="FS601" s="238">
        <f t="shared" si="1540"/>
        <v>0</v>
      </c>
      <c r="FT601" s="238">
        <f t="shared" si="1541"/>
        <v>0</v>
      </c>
      <c r="FU601" s="238">
        <f t="shared" si="1542"/>
        <v>0</v>
      </c>
      <c r="FV601" s="238">
        <f t="shared" si="1543"/>
        <v>0</v>
      </c>
      <c r="FW601" s="238">
        <f t="shared" si="1544"/>
        <v>0</v>
      </c>
      <c r="FX601" s="238">
        <f t="shared" si="1545"/>
        <v>0</v>
      </c>
      <c r="FY601" s="238">
        <f t="shared" si="1546"/>
        <v>0</v>
      </c>
      <c r="FZ601" s="238">
        <f t="shared" si="1547"/>
        <v>0</v>
      </c>
      <c r="GA601" s="238">
        <f t="shared" si="1548"/>
        <v>0</v>
      </c>
      <c r="GB601" s="238">
        <f t="shared" si="1549"/>
        <v>0</v>
      </c>
      <c r="GC601" s="238">
        <f t="shared" si="1550"/>
        <v>0</v>
      </c>
      <c r="GD601" s="238">
        <f t="shared" si="1551"/>
        <v>0</v>
      </c>
      <c r="GE601" s="238">
        <f t="shared" si="1552"/>
        <v>0</v>
      </c>
      <c r="GF601" s="238">
        <f t="shared" si="1553"/>
        <v>0</v>
      </c>
      <c r="GG601" s="238">
        <f t="shared" si="1554"/>
        <v>0</v>
      </c>
      <c r="GH601" s="238">
        <f t="shared" si="1555"/>
        <v>0</v>
      </c>
      <c r="GI601" s="238">
        <f t="shared" si="1556"/>
        <v>0</v>
      </c>
      <c r="GJ601" s="238">
        <f t="shared" si="1557"/>
        <v>0</v>
      </c>
      <c r="GK601" s="238">
        <f t="shared" si="1558"/>
        <v>0</v>
      </c>
      <c r="GL601" s="238">
        <f t="shared" si="1559"/>
        <v>0</v>
      </c>
      <c r="GM601" s="238">
        <f t="shared" si="1560"/>
        <v>0</v>
      </c>
      <c r="GN601" s="238">
        <f t="shared" si="1561"/>
        <v>0</v>
      </c>
      <c r="GO601" s="238">
        <f t="shared" si="1562"/>
        <v>0</v>
      </c>
      <c r="GP601" s="238">
        <f t="shared" si="1563"/>
        <v>0</v>
      </c>
      <c r="GQ601" s="238">
        <f t="shared" si="1564"/>
        <v>0</v>
      </c>
      <c r="GR601" s="238">
        <f t="shared" si="1565"/>
        <v>0</v>
      </c>
      <c r="GS601" s="238">
        <f t="shared" si="1566"/>
        <v>0</v>
      </c>
      <c r="GT601" s="238">
        <f t="shared" si="1567"/>
        <v>0</v>
      </c>
      <c r="GU601" s="238">
        <f t="shared" si="1568"/>
        <v>0</v>
      </c>
      <c r="GV601" s="238">
        <f t="shared" si="1569"/>
        <v>0</v>
      </c>
      <c r="GW601" s="238">
        <f t="shared" si="1570"/>
        <v>0</v>
      </c>
      <c r="GX601" s="238">
        <f t="shared" si="1571"/>
        <v>0</v>
      </c>
      <c r="GY601" s="238">
        <f t="shared" si="1572"/>
        <v>0</v>
      </c>
      <c r="GZ601" s="238">
        <f t="shared" si="1573"/>
        <v>0</v>
      </c>
      <c r="HA601" s="238">
        <f t="shared" si="1574"/>
        <v>0</v>
      </c>
      <c r="HB601" s="238">
        <f t="shared" si="1575"/>
        <v>0</v>
      </c>
      <c r="HC601" s="238">
        <f t="shared" si="1576"/>
        <v>0</v>
      </c>
      <c r="HD601" s="238">
        <f t="shared" si="1577"/>
        <v>0</v>
      </c>
      <c r="HE601" s="238">
        <f t="shared" si="1578"/>
        <v>0</v>
      </c>
      <c r="HF601" s="238">
        <f t="shared" si="1579"/>
        <v>0</v>
      </c>
      <c r="HG601" s="238">
        <f t="shared" si="1580"/>
        <v>0</v>
      </c>
      <c r="HH601" s="238">
        <f t="shared" si="1581"/>
        <v>0</v>
      </c>
      <c r="HI601" s="238">
        <f t="shared" si="1582"/>
        <v>0</v>
      </c>
      <c r="HJ601" s="238">
        <f t="shared" si="1583"/>
        <v>0</v>
      </c>
      <c r="HK601" s="238">
        <f t="shared" si="1584"/>
        <v>0</v>
      </c>
      <c r="HL601" s="238">
        <f t="shared" si="1585"/>
        <v>0</v>
      </c>
      <c r="HM601" s="238">
        <f t="shared" si="1586"/>
        <v>0</v>
      </c>
      <c r="HN601" s="238">
        <f t="shared" si="1587"/>
        <v>0</v>
      </c>
      <c r="HO601" s="238">
        <f t="shared" si="1588"/>
        <v>0</v>
      </c>
      <c r="HP601" s="238">
        <f t="shared" si="1589"/>
        <v>0</v>
      </c>
      <c r="HQ601" s="238">
        <f t="shared" si="1590"/>
        <v>0</v>
      </c>
      <c r="HR601" s="238">
        <f t="shared" si="1591"/>
        <v>0</v>
      </c>
      <c r="HS601" s="238">
        <f t="shared" si="1592"/>
        <v>0</v>
      </c>
      <c r="HT601" s="238">
        <f t="shared" si="1593"/>
        <v>0</v>
      </c>
      <c r="HU601" s="238">
        <f t="shared" si="1594"/>
        <v>0</v>
      </c>
      <c r="HV601" s="238">
        <f t="shared" si="1595"/>
        <v>0</v>
      </c>
      <c r="HW601" s="238">
        <f t="shared" si="1596"/>
        <v>0</v>
      </c>
      <c r="HX601" s="238">
        <f t="shared" si="1597"/>
        <v>0</v>
      </c>
      <c r="HY601" s="238">
        <f t="shared" si="1598"/>
        <v>0</v>
      </c>
      <c r="HZ601" s="238">
        <f t="shared" si="1599"/>
        <v>0</v>
      </c>
      <c r="IA601" s="238">
        <f t="shared" si="1600"/>
        <v>0</v>
      </c>
      <c r="IB601" s="238">
        <f t="shared" si="1601"/>
        <v>0</v>
      </c>
      <c r="IC601" s="238">
        <f t="shared" si="1602"/>
        <v>0</v>
      </c>
      <c r="ID601" s="238">
        <f t="shared" si="1603"/>
        <v>0</v>
      </c>
      <c r="IE601" s="238">
        <f t="shared" si="1604"/>
        <v>0</v>
      </c>
      <c r="IF601" s="238">
        <f t="shared" si="1605"/>
        <v>0</v>
      </c>
      <c r="IG601" s="238">
        <f t="shared" si="1606"/>
        <v>0</v>
      </c>
      <c r="IH601" s="238">
        <f t="shared" si="1607"/>
        <v>0</v>
      </c>
      <c r="II601" s="238">
        <f t="shared" si="1608"/>
        <v>0</v>
      </c>
      <c r="IJ601" s="238">
        <f t="shared" si="1609"/>
        <v>0</v>
      </c>
      <c r="IK601" s="238">
        <f t="shared" si="1610"/>
        <v>0</v>
      </c>
      <c r="IL601" s="238">
        <f t="shared" si="1611"/>
        <v>0</v>
      </c>
      <c r="IM601" s="238">
        <f t="shared" si="1612"/>
        <v>0</v>
      </c>
      <c r="IN601" s="238">
        <f t="shared" si="1613"/>
        <v>0</v>
      </c>
      <c r="IO601" s="238">
        <f t="shared" si="1614"/>
        <v>0</v>
      </c>
      <c r="IP601" s="238">
        <f t="shared" si="1615"/>
        <v>0</v>
      </c>
      <c r="IQ601" s="238">
        <f t="shared" si="1616"/>
        <v>0</v>
      </c>
      <c r="IR601" s="238">
        <f t="shared" si="1617"/>
        <v>0</v>
      </c>
      <c r="IS601" s="238">
        <f t="shared" si="1618"/>
        <v>0</v>
      </c>
      <c r="IT601" s="238">
        <f t="shared" si="1619"/>
        <v>0</v>
      </c>
      <c r="IU601" s="238">
        <f t="shared" si="1620"/>
        <v>0</v>
      </c>
      <c r="IV601" s="238">
        <f t="shared" si="1621"/>
        <v>0</v>
      </c>
      <c r="IW601" s="238">
        <f t="shared" si="1622"/>
        <v>0</v>
      </c>
      <c r="IX601" s="238">
        <f t="shared" si="1623"/>
        <v>0</v>
      </c>
      <c r="IY601" s="238">
        <f t="shared" si="1624"/>
        <v>0</v>
      </c>
      <c r="IZ601" s="238">
        <f t="shared" si="1625"/>
        <v>0</v>
      </c>
      <c r="JA601" s="238">
        <f t="shared" si="1626"/>
        <v>0</v>
      </c>
      <c r="JB601" s="238">
        <f t="shared" si="1627"/>
        <v>0</v>
      </c>
    </row>
    <row r="602" spans="2:262">
      <c r="B602" s="248">
        <v>241</v>
      </c>
      <c r="C602" s="247">
        <f t="shared" si="1628"/>
        <v>4.7070312499999855E-3</v>
      </c>
      <c r="D602" s="244">
        <f t="shared" ca="1" si="1371"/>
        <v>12.459269990555995</v>
      </c>
      <c r="E602" s="243">
        <f ca="1">IM361</f>
        <v>0.45926999055599504</v>
      </c>
      <c r="F602" s="242">
        <v>241</v>
      </c>
      <c r="G602" s="238">
        <f t="shared" si="1372"/>
        <v>0</v>
      </c>
      <c r="H602" s="238">
        <f t="shared" si="1373"/>
        <v>0</v>
      </c>
      <c r="I602" s="238">
        <f t="shared" si="1374"/>
        <v>0</v>
      </c>
      <c r="J602" s="238">
        <f t="shared" si="1375"/>
        <v>0</v>
      </c>
      <c r="K602" s="238">
        <f t="shared" si="1376"/>
        <v>0</v>
      </c>
      <c r="L602" s="238">
        <f t="shared" si="1377"/>
        <v>0</v>
      </c>
      <c r="M602" s="238">
        <f t="shared" si="1378"/>
        <v>0</v>
      </c>
      <c r="N602" s="238">
        <f t="shared" si="1379"/>
        <v>0</v>
      </c>
      <c r="O602" s="238">
        <f t="shared" si="1380"/>
        <v>0</v>
      </c>
      <c r="P602" s="238">
        <f t="shared" si="1381"/>
        <v>0</v>
      </c>
      <c r="Q602" s="238">
        <f t="shared" si="1382"/>
        <v>0</v>
      </c>
      <c r="R602" s="238">
        <f t="shared" si="1383"/>
        <v>0</v>
      </c>
      <c r="S602" s="238">
        <f t="shared" si="1384"/>
        <v>0</v>
      </c>
      <c r="T602" s="238">
        <f t="shared" si="1385"/>
        <v>0</v>
      </c>
      <c r="U602" s="239">
        <f t="shared" si="1386"/>
        <v>0</v>
      </c>
      <c r="V602" s="238">
        <f t="shared" si="1387"/>
        <v>0</v>
      </c>
      <c r="W602" s="238">
        <f t="shared" si="1388"/>
        <v>0</v>
      </c>
      <c r="X602" s="238">
        <f t="shared" si="1389"/>
        <v>0</v>
      </c>
      <c r="Y602" s="238">
        <f t="shared" si="1390"/>
        <v>0</v>
      </c>
      <c r="Z602" s="238">
        <f t="shared" si="1391"/>
        <v>0</v>
      </c>
      <c r="AA602" s="238">
        <f t="shared" si="1392"/>
        <v>0</v>
      </c>
      <c r="AB602" s="238">
        <f t="shared" si="1393"/>
        <v>0</v>
      </c>
      <c r="AC602" s="238">
        <f t="shared" si="1394"/>
        <v>0</v>
      </c>
      <c r="AD602" s="238">
        <f t="shared" si="1395"/>
        <v>0</v>
      </c>
      <c r="AE602" s="238">
        <f t="shared" si="1396"/>
        <v>0</v>
      </c>
      <c r="AF602" s="238">
        <f t="shared" si="1397"/>
        <v>0</v>
      </c>
      <c r="AG602" s="238">
        <f t="shared" si="1398"/>
        <v>0</v>
      </c>
      <c r="AH602" s="238">
        <f t="shared" si="1399"/>
        <v>0</v>
      </c>
      <c r="AI602" s="238">
        <f t="shared" si="1400"/>
        <v>0</v>
      </c>
      <c r="AJ602" s="238">
        <f t="shared" si="1401"/>
        <v>0</v>
      </c>
      <c r="AK602" s="238">
        <f t="shared" si="1402"/>
        <v>0</v>
      </c>
      <c r="AL602" s="238">
        <f t="shared" si="1403"/>
        <v>0</v>
      </c>
      <c r="AM602" s="238">
        <f t="shared" si="1404"/>
        <v>0</v>
      </c>
      <c r="AN602" s="238">
        <f t="shared" si="1405"/>
        <v>0</v>
      </c>
      <c r="AO602" s="238">
        <f t="shared" si="1406"/>
        <v>0</v>
      </c>
      <c r="AP602" s="238">
        <f t="shared" si="1407"/>
        <v>0</v>
      </c>
      <c r="AQ602" s="238">
        <f t="shared" si="1408"/>
        <v>0</v>
      </c>
      <c r="AR602" s="238">
        <f t="shared" si="1409"/>
        <v>0</v>
      </c>
      <c r="AS602" s="238">
        <f t="shared" si="1410"/>
        <v>0</v>
      </c>
      <c r="AT602" s="238">
        <f t="shared" si="1411"/>
        <v>0</v>
      </c>
      <c r="AU602" s="238">
        <f t="shared" si="1412"/>
        <v>0</v>
      </c>
      <c r="AV602" s="238">
        <f t="shared" si="1413"/>
        <v>0</v>
      </c>
      <c r="AW602" s="238">
        <f t="shared" si="1414"/>
        <v>0</v>
      </c>
      <c r="AX602" s="238">
        <f t="shared" si="1415"/>
        <v>0</v>
      </c>
      <c r="AY602" s="238">
        <f t="shared" si="1416"/>
        <v>0</v>
      </c>
      <c r="AZ602" s="238">
        <f t="shared" si="1417"/>
        <v>0</v>
      </c>
      <c r="BA602" s="238">
        <f t="shared" si="1418"/>
        <v>0</v>
      </c>
      <c r="BB602" s="238">
        <f t="shared" si="1419"/>
        <v>0</v>
      </c>
      <c r="BC602" s="238">
        <f t="shared" si="1420"/>
        <v>0</v>
      </c>
      <c r="BD602" s="238">
        <f t="shared" si="1421"/>
        <v>0</v>
      </c>
      <c r="BE602" s="238">
        <f t="shared" si="1422"/>
        <v>0</v>
      </c>
      <c r="BF602" s="238">
        <f t="shared" si="1423"/>
        <v>0</v>
      </c>
      <c r="BG602" s="238">
        <f t="shared" si="1424"/>
        <v>0</v>
      </c>
      <c r="BH602" s="238">
        <f t="shared" si="1425"/>
        <v>0</v>
      </c>
      <c r="BI602" s="238">
        <f t="shared" si="1426"/>
        <v>0</v>
      </c>
      <c r="BJ602" s="238">
        <f t="shared" si="1427"/>
        <v>0</v>
      </c>
      <c r="BK602" s="238">
        <f t="shared" si="1428"/>
        <v>0</v>
      </c>
      <c r="BL602" s="238">
        <f t="shared" si="1429"/>
        <v>0</v>
      </c>
      <c r="BM602" s="238">
        <f t="shared" si="1430"/>
        <v>0</v>
      </c>
      <c r="BN602" s="238">
        <f t="shared" si="1431"/>
        <v>0</v>
      </c>
      <c r="BO602" s="238">
        <f t="shared" si="1432"/>
        <v>0</v>
      </c>
      <c r="BP602" s="238">
        <f t="shared" si="1433"/>
        <v>0</v>
      </c>
      <c r="BQ602" s="238">
        <f t="shared" si="1434"/>
        <v>0</v>
      </c>
      <c r="BR602" s="238">
        <f t="shared" si="1435"/>
        <v>0</v>
      </c>
      <c r="BS602" s="238">
        <f t="shared" si="1436"/>
        <v>0</v>
      </c>
      <c r="BT602" s="238">
        <f t="shared" si="1437"/>
        <v>0</v>
      </c>
      <c r="BU602" s="238">
        <f t="shared" si="1438"/>
        <v>0</v>
      </c>
      <c r="BV602" s="238">
        <f t="shared" si="1439"/>
        <v>0</v>
      </c>
      <c r="BW602" s="238">
        <f t="shared" si="1440"/>
        <v>0</v>
      </c>
      <c r="BX602" s="238">
        <f t="shared" si="1441"/>
        <v>0</v>
      </c>
      <c r="BY602" s="238">
        <f t="shared" si="1442"/>
        <v>0</v>
      </c>
      <c r="BZ602" s="238">
        <f t="shared" si="1443"/>
        <v>0</v>
      </c>
      <c r="CA602" s="238">
        <f t="shared" si="1444"/>
        <v>0</v>
      </c>
      <c r="CB602" s="238">
        <f t="shared" si="1445"/>
        <v>0</v>
      </c>
      <c r="CC602" s="238">
        <f t="shared" si="1446"/>
        <v>0</v>
      </c>
      <c r="CD602" s="238">
        <f t="shared" si="1447"/>
        <v>0</v>
      </c>
      <c r="CE602" s="238">
        <f t="shared" si="1448"/>
        <v>0</v>
      </c>
      <c r="CF602" s="238">
        <f t="shared" si="1449"/>
        <v>0</v>
      </c>
      <c r="CG602" s="238">
        <f t="shared" si="1450"/>
        <v>0</v>
      </c>
      <c r="CH602" s="238">
        <f t="shared" si="1451"/>
        <v>0</v>
      </c>
      <c r="CI602" s="238">
        <f t="shared" si="1452"/>
        <v>0</v>
      </c>
      <c r="CJ602" s="238">
        <f t="shared" si="1453"/>
        <v>0</v>
      </c>
      <c r="CK602" s="238">
        <f t="shared" si="1454"/>
        <v>0</v>
      </c>
      <c r="CL602" s="238">
        <f t="shared" si="1455"/>
        <v>0</v>
      </c>
      <c r="CM602" s="238">
        <f t="shared" si="1456"/>
        <v>0</v>
      </c>
      <c r="CN602" s="238">
        <f t="shared" si="1457"/>
        <v>0</v>
      </c>
      <c r="CO602" s="238">
        <f t="shared" si="1458"/>
        <v>0</v>
      </c>
      <c r="CP602" s="238">
        <f t="shared" si="1459"/>
        <v>0</v>
      </c>
      <c r="CQ602" s="238">
        <f t="shared" si="1460"/>
        <v>0</v>
      </c>
      <c r="CR602" s="238">
        <f t="shared" si="1461"/>
        <v>0</v>
      </c>
      <c r="CS602" s="238">
        <f t="shared" si="1462"/>
        <v>0</v>
      </c>
      <c r="CT602" s="238">
        <f t="shared" si="1463"/>
        <v>0</v>
      </c>
      <c r="CU602" s="238">
        <f t="shared" si="1464"/>
        <v>0</v>
      </c>
      <c r="CV602" s="238">
        <f t="shared" si="1465"/>
        <v>0</v>
      </c>
      <c r="CW602" s="238">
        <f t="shared" si="1466"/>
        <v>0</v>
      </c>
      <c r="CX602" s="238">
        <f t="shared" si="1467"/>
        <v>0</v>
      </c>
      <c r="CY602" s="238">
        <f t="shared" si="1468"/>
        <v>0</v>
      </c>
      <c r="CZ602" s="238">
        <f t="shared" si="1469"/>
        <v>0</v>
      </c>
      <c r="DA602" s="238">
        <f t="shared" si="1470"/>
        <v>0</v>
      </c>
      <c r="DB602" s="238">
        <f t="shared" si="1471"/>
        <v>0</v>
      </c>
      <c r="DC602" s="238">
        <f t="shared" si="1472"/>
        <v>0</v>
      </c>
      <c r="DD602" s="238">
        <f t="shared" si="1473"/>
        <v>0</v>
      </c>
      <c r="DE602" s="238">
        <f t="shared" si="1474"/>
        <v>0</v>
      </c>
      <c r="DF602" s="238">
        <f t="shared" si="1475"/>
        <v>0</v>
      </c>
      <c r="DG602" s="238">
        <f t="shared" si="1476"/>
        <v>0</v>
      </c>
      <c r="DH602" s="238">
        <f t="shared" si="1477"/>
        <v>0</v>
      </c>
      <c r="DI602" s="238">
        <f t="shared" si="1478"/>
        <v>0</v>
      </c>
      <c r="DJ602" s="238">
        <f t="shared" si="1479"/>
        <v>0</v>
      </c>
      <c r="DK602" s="238">
        <f t="shared" si="1480"/>
        <v>0</v>
      </c>
      <c r="DL602" s="238">
        <f t="shared" si="1481"/>
        <v>0</v>
      </c>
      <c r="DM602" s="238">
        <f t="shared" si="1482"/>
        <v>0</v>
      </c>
      <c r="DN602" s="238">
        <f t="shared" si="1483"/>
        <v>0</v>
      </c>
      <c r="DO602" s="238">
        <f t="shared" si="1484"/>
        <v>0</v>
      </c>
      <c r="DP602" s="238">
        <f t="shared" si="1485"/>
        <v>0</v>
      </c>
      <c r="DQ602" s="238">
        <f t="shared" si="1486"/>
        <v>0</v>
      </c>
      <c r="DR602" s="238">
        <f t="shared" si="1487"/>
        <v>0</v>
      </c>
      <c r="DS602" s="238">
        <f t="shared" si="1488"/>
        <v>0</v>
      </c>
      <c r="DT602" s="238">
        <f t="shared" si="1489"/>
        <v>0</v>
      </c>
      <c r="DU602" s="238">
        <f t="shared" si="1490"/>
        <v>0</v>
      </c>
      <c r="DV602" s="238">
        <f t="shared" si="1491"/>
        <v>0</v>
      </c>
      <c r="DW602" s="238">
        <f t="shared" si="1492"/>
        <v>0</v>
      </c>
      <c r="DX602" s="238">
        <f t="shared" si="1493"/>
        <v>0</v>
      </c>
      <c r="DY602" s="238">
        <f t="shared" si="1494"/>
        <v>0</v>
      </c>
      <c r="DZ602" s="238">
        <f t="shared" si="1495"/>
        <v>0</v>
      </c>
      <c r="EA602" s="238">
        <f t="shared" si="1496"/>
        <v>0</v>
      </c>
      <c r="EB602" s="238">
        <f t="shared" si="1497"/>
        <v>0</v>
      </c>
      <c r="EC602" s="238">
        <f t="shared" si="1498"/>
        <v>0</v>
      </c>
      <c r="ED602" s="238">
        <f t="shared" si="1499"/>
        <v>0</v>
      </c>
      <c r="EE602" s="238">
        <f t="shared" si="1500"/>
        <v>0</v>
      </c>
      <c r="EF602" s="238">
        <f t="shared" si="1501"/>
        <v>0</v>
      </c>
      <c r="EG602" s="238">
        <f t="shared" si="1502"/>
        <v>0</v>
      </c>
      <c r="EH602" s="238">
        <f t="shared" si="1503"/>
        <v>0</v>
      </c>
      <c r="EI602" s="238">
        <f t="shared" si="1504"/>
        <v>0</v>
      </c>
      <c r="EJ602" s="238">
        <f t="shared" si="1505"/>
        <v>0</v>
      </c>
      <c r="EK602" s="238">
        <f t="shared" si="1506"/>
        <v>0</v>
      </c>
      <c r="EL602" s="238">
        <f t="shared" si="1507"/>
        <v>0</v>
      </c>
      <c r="EM602" s="238">
        <f t="shared" si="1508"/>
        <v>0</v>
      </c>
      <c r="EN602" s="238">
        <f t="shared" si="1509"/>
        <v>0</v>
      </c>
      <c r="EO602" s="238">
        <f t="shared" si="1510"/>
        <v>0</v>
      </c>
      <c r="EP602" s="238">
        <f t="shared" si="1511"/>
        <v>0</v>
      </c>
      <c r="EQ602" s="238">
        <f t="shared" si="1512"/>
        <v>0</v>
      </c>
      <c r="ER602" s="238">
        <f t="shared" si="1513"/>
        <v>0</v>
      </c>
      <c r="ES602" s="238">
        <f t="shared" si="1514"/>
        <v>0</v>
      </c>
      <c r="ET602" s="238">
        <f t="shared" si="1515"/>
        <v>0</v>
      </c>
      <c r="EU602" s="238">
        <f t="shared" si="1516"/>
        <v>0</v>
      </c>
      <c r="EV602" s="238">
        <f t="shared" si="1517"/>
        <v>0</v>
      </c>
      <c r="EW602" s="238">
        <f t="shared" si="1518"/>
        <v>0</v>
      </c>
      <c r="EX602" s="238">
        <f t="shared" si="1519"/>
        <v>0</v>
      </c>
      <c r="EY602" s="238">
        <f t="shared" si="1520"/>
        <v>0</v>
      </c>
      <c r="EZ602" s="238">
        <f t="shared" si="1521"/>
        <v>0</v>
      </c>
      <c r="FA602" s="238">
        <f t="shared" si="1522"/>
        <v>0</v>
      </c>
      <c r="FB602" s="238">
        <f t="shared" si="1523"/>
        <v>0</v>
      </c>
      <c r="FC602" s="238">
        <f t="shared" si="1524"/>
        <v>0</v>
      </c>
      <c r="FD602" s="238">
        <f t="shared" si="1525"/>
        <v>0</v>
      </c>
      <c r="FE602" s="238">
        <f t="shared" si="1526"/>
        <v>0</v>
      </c>
      <c r="FF602" s="238">
        <f t="shared" si="1527"/>
        <v>0</v>
      </c>
      <c r="FG602" s="238">
        <f t="shared" si="1528"/>
        <v>0</v>
      </c>
      <c r="FH602" s="238">
        <f t="shared" si="1529"/>
        <v>0</v>
      </c>
      <c r="FI602" s="238">
        <f t="shared" si="1530"/>
        <v>0</v>
      </c>
      <c r="FJ602" s="238">
        <f t="shared" si="1531"/>
        <v>0</v>
      </c>
      <c r="FK602" s="238">
        <f t="shared" si="1532"/>
        <v>0</v>
      </c>
      <c r="FL602" s="238">
        <f t="shared" si="1533"/>
        <v>0</v>
      </c>
      <c r="FM602" s="238">
        <f t="shared" si="1534"/>
        <v>0</v>
      </c>
      <c r="FN602" s="238">
        <f t="shared" si="1535"/>
        <v>0</v>
      </c>
      <c r="FO602" s="238">
        <f t="shared" si="1536"/>
        <v>0</v>
      </c>
      <c r="FP602" s="238">
        <f t="shared" si="1537"/>
        <v>0</v>
      </c>
      <c r="FQ602" s="238">
        <f t="shared" si="1538"/>
        <v>0</v>
      </c>
      <c r="FR602" s="238">
        <f t="shared" si="1539"/>
        <v>0</v>
      </c>
      <c r="FS602" s="238">
        <f t="shared" si="1540"/>
        <v>0</v>
      </c>
      <c r="FT602" s="238">
        <f t="shared" si="1541"/>
        <v>0</v>
      </c>
      <c r="FU602" s="238">
        <f t="shared" si="1542"/>
        <v>0</v>
      </c>
      <c r="FV602" s="238">
        <f t="shared" si="1543"/>
        <v>0</v>
      </c>
      <c r="FW602" s="238">
        <f t="shared" si="1544"/>
        <v>0</v>
      </c>
      <c r="FX602" s="238">
        <f t="shared" si="1545"/>
        <v>0</v>
      </c>
      <c r="FY602" s="238">
        <f t="shared" si="1546"/>
        <v>0</v>
      </c>
      <c r="FZ602" s="238">
        <f t="shared" si="1547"/>
        <v>0</v>
      </c>
      <c r="GA602" s="238">
        <f t="shared" si="1548"/>
        <v>0</v>
      </c>
      <c r="GB602" s="238">
        <f t="shared" si="1549"/>
        <v>0</v>
      </c>
      <c r="GC602" s="238">
        <f t="shared" si="1550"/>
        <v>0</v>
      </c>
      <c r="GD602" s="238">
        <f t="shared" si="1551"/>
        <v>0</v>
      </c>
      <c r="GE602" s="238">
        <f t="shared" si="1552"/>
        <v>0</v>
      </c>
      <c r="GF602" s="238">
        <f t="shared" si="1553"/>
        <v>0</v>
      </c>
      <c r="GG602" s="238">
        <f t="shared" si="1554"/>
        <v>0</v>
      </c>
      <c r="GH602" s="238">
        <f t="shared" si="1555"/>
        <v>0</v>
      </c>
      <c r="GI602" s="238">
        <f t="shared" si="1556"/>
        <v>0</v>
      </c>
      <c r="GJ602" s="238">
        <f t="shared" si="1557"/>
        <v>0</v>
      </c>
      <c r="GK602" s="238">
        <f t="shared" si="1558"/>
        <v>0</v>
      </c>
      <c r="GL602" s="238">
        <f t="shared" si="1559"/>
        <v>0</v>
      </c>
      <c r="GM602" s="238">
        <f t="shared" si="1560"/>
        <v>0</v>
      </c>
      <c r="GN602" s="238">
        <f t="shared" si="1561"/>
        <v>0</v>
      </c>
      <c r="GO602" s="238">
        <f t="shared" si="1562"/>
        <v>0</v>
      </c>
      <c r="GP602" s="238">
        <f t="shared" si="1563"/>
        <v>0</v>
      </c>
      <c r="GQ602" s="238">
        <f t="shared" si="1564"/>
        <v>0</v>
      </c>
      <c r="GR602" s="238">
        <f t="shared" si="1565"/>
        <v>0</v>
      </c>
      <c r="GS602" s="238">
        <f t="shared" si="1566"/>
        <v>0</v>
      </c>
      <c r="GT602" s="238">
        <f t="shared" si="1567"/>
        <v>0</v>
      </c>
      <c r="GU602" s="238">
        <f t="shared" si="1568"/>
        <v>0</v>
      </c>
      <c r="GV602" s="238">
        <f t="shared" si="1569"/>
        <v>0</v>
      </c>
      <c r="GW602" s="238">
        <f t="shared" si="1570"/>
        <v>0</v>
      </c>
      <c r="GX602" s="238">
        <f t="shared" si="1571"/>
        <v>0</v>
      </c>
      <c r="GY602" s="238">
        <f t="shared" si="1572"/>
        <v>0</v>
      </c>
      <c r="GZ602" s="238">
        <f t="shared" si="1573"/>
        <v>0</v>
      </c>
      <c r="HA602" s="238">
        <f t="shared" si="1574"/>
        <v>0</v>
      </c>
      <c r="HB602" s="238">
        <f t="shared" si="1575"/>
        <v>0</v>
      </c>
      <c r="HC602" s="238">
        <f t="shared" si="1576"/>
        <v>0</v>
      </c>
      <c r="HD602" s="238">
        <f t="shared" si="1577"/>
        <v>0</v>
      </c>
      <c r="HE602" s="238">
        <f t="shared" si="1578"/>
        <v>0</v>
      </c>
      <c r="HF602" s="238">
        <f t="shared" si="1579"/>
        <v>0</v>
      </c>
      <c r="HG602" s="238">
        <f t="shared" si="1580"/>
        <v>0</v>
      </c>
      <c r="HH602" s="238">
        <f t="shared" si="1581"/>
        <v>0</v>
      </c>
      <c r="HI602" s="238">
        <f t="shared" si="1582"/>
        <v>0</v>
      </c>
      <c r="HJ602" s="238">
        <f t="shared" si="1583"/>
        <v>0</v>
      </c>
      <c r="HK602" s="238">
        <f t="shared" si="1584"/>
        <v>0</v>
      </c>
      <c r="HL602" s="238">
        <f t="shared" si="1585"/>
        <v>0</v>
      </c>
      <c r="HM602" s="238">
        <f t="shared" si="1586"/>
        <v>0</v>
      </c>
      <c r="HN602" s="238">
        <f t="shared" si="1587"/>
        <v>0</v>
      </c>
      <c r="HO602" s="238">
        <f t="shared" si="1588"/>
        <v>0</v>
      </c>
      <c r="HP602" s="238">
        <f t="shared" si="1589"/>
        <v>0</v>
      </c>
      <c r="HQ602" s="238">
        <f t="shared" si="1590"/>
        <v>0</v>
      </c>
      <c r="HR602" s="238">
        <f t="shared" si="1591"/>
        <v>0</v>
      </c>
      <c r="HS602" s="238">
        <f t="shared" si="1592"/>
        <v>0</v>
      </c>
      <c r="HT602" s="238">
        <f t="shared" si="1593"/>
        <v>0</v>
      </c>
      <c r="HU602" s="238">
        <f t="shared" si="1594"/>
        <v>0</v>
      </c>
      <c r="HV602" s="238">
        <f t="shared" si="1595"/>
        <v>0</v>
      </c>
      <c r="HW602" s="238">
        <f t="shared" si="1596"/>
        <v>0</v>
      </c>
      <c r="HX602" s="238">
        <f t="shared" si="1597"/>
        <v>0</v>
      </c>
      <c r="HY602" s="238">
        <f t="shared" si="1598"/>
        <v>0</v>
      </c>
      <c r="HZ602" s="238">
        <f t="shared" si="1599"/>
        <v>0</v>
      </c>
      <c r="IA602" s="238">
        <f t="shared" si="1600"/>
        <v>0</v>
      </c>
      <c r="IB602" s="238">
        <f t="shared" si="1601"/>
        <v>0</v>
      </c>
      <c r="IC602" s="238">
        <f t="shared" si="1602"/>
        <v>0</v>
      </c>
      <c r="ID602" s="238">
        <f t="shared" si="1603"/>
        <v>0</v>
      </c>
      <c r="IE602" s="238">
        <f t="shared" si="1604"/>
        <v>0</v>
      </c>
      <c r="IF602" s="238">
        <f t="shared" si="1605"/>
        <v>0</v>
      </c>
      <c r="IG602" s="238">
        <f t="shared" si="1606"/>
        <v>0</v>
      </c>
      <c r="IH602" s="238">
        <f t="shared" si="1607"/>
        <v>0</v>
      </c>
      <c r="II602" s="238">
        <f t="shared" si="1608"/>
        <v>0</v>
      </c>
      <c r="IJ602" s="238">
        <f t="shared" si="1609"/>
        <v>0</v>
      </c>
      <c r="IK602" s="238">
        <f t="shared" si="1610"/>
        <v>0</v>
      </c>
      <c r="IL602" s="238">
        <f t="shared" si="1611"/>
        <v>0</v>
      </c>
      <c r="IM602" s="238">
        <f t="shared" si="1612"/>
        <v>0</v>
      </c>
      <c r="IN602" s="238">
        <f t="shared" si="1613"/>
        <v>0</v>
      </c>
      <c r="IO602" s="238">
        <f t="shared" si="1614"/>
        <v>0</v>
      </c>
      <c r="IP602" s="238">
        <f t="shared" si="1615"/>
        <v>0</v>
      </c>
      <c r="IQ602" s="238">
        <f t="shared" si="1616"/>
        <v>0</v>
      </c>
      <c r="IR602" s="238">
        <f t="shared" si="1617"/>
        <v>0</v>
      </c>
      <c r="IS602" s="238">
        <f t="shared" si="1618"/>
        <v>0</v>
      </c>
      <c r="IT602" s="238">
        <f t="shared" si="1619"/>
        <v>0</v>
      </c>
      <c r="IU602" s="238">
        <f t="shared" si="1620"/>
        <v>0</v>
      </c>
      <c r="IV602" s="238">
        <f t="shared" si="1621"/>
        <v>0</v>
      </c>
      <c r="IW602" s="238">
        <f t="shared" si="1622"/>
        <v>0</v>
      </c>
      <c r="IX602" s="238">
        <f t="shared" si="1623"/>
        <v>0</v>
      </c>
      <c r="IY602" s="238">
        <f t="shared" si="1624"/>
        <v>0</v>
      </c>
      <c r="IZ602" s="238">
        <f t="shared" si="1625"/>
        <v>0</v>
      </c>
      <c r="JA602" s="238">
        <f t="shared" si="1626"/>
        <v>0</v>
      </c>
      <c r="JB602" s="238">
        <f t="shared" si="1627"/>
        <v>0</v>
      </c>
    </row>
    <row r="603" spans="2:262">
      <c r="B603" s="248">
        <v>242</v>
      </c>
      <c r="C603" s="247">
        <f t="shared" si="1628"/>
        <v>4.7265624999999851E-3</v>
      </c>
      <c r="D603" s="244">
        <f t="shared" ca="1" si="1371"/>
        <v>12.457817737736015</v>
      </c>
      <c r="E603" s="243">
        <f ca="1">IN361</f>
        <v>0.45781773773601558</v>
      </c>
      <c r="F603" s="242">
        <v>242</v>
      </c>
      <c r="G603" s="238">
        <f t="shared" si="1372"/>
        <v>0</v>
      </c>
      <c r="H603" s="238">
        <f t="shared" si="1373"/>
        <v>0</v>
      </c>
      <c r="I603" s="238">
        <f t="shared" si="1374"/>
        <v>0</v>
      </c>
      <c r="J603" s="238">
        <f t="shared" si="1375"/>
        <v>0</v>
      </c>
      <c r="K603" s="238">
        <f t="shared" si="1376"/>
        <v>0</v>
      </c>
      <c r="L603" s="238">
        <f t="shared" si="1377"/>
        <v>0</v>
      </c>
      <c r="M603" s="238">
        <f t="shared" si="1378"/>
        <v>0</v>
      </c>
      <c r="N603" s="238">
        <f t="shared" si="1379"/>
        <v>0</v>
      </c>
      <c r="O603" s="238">
        <f t="shared" si="1380"/>
        <v>0</v>
      </c>
      <c r="P603" s="238">
        <f t="shared" si="1381"/>
        <v>0</v>
      </c>
      <c r="Q603" s="238">
        <f t="shared" si="1382"/>
        <v>0</v>
      </c>
      <c r="R603" s="238">
        <f t="shared" si="1383"/>
        <v>0</v>
      </c>
      <c r="S603" s="238">
        <f t="shared" si="1384"/>
        <v>0</v>
      </c>
      <c r="T603" s="238">
        <f t="shared" si="1385"/>
        <v>0</v>
      </c>
      <c r="U603" s="239">
        <f t="shared" si="1386"/>
        <v>0</v>
      </c>
      <c r="V603" s="238">
        <f t="shared" si="1387"/>
        <v>0</v>
      </c>
      <c r="W603" s="238">
        <f t="shared" si="1388"/>
        <v>0</v>
      </c>
      <c r="X603" s="238">
        <f t="shared" si="1389"/>
        <v>0</v>
      </c>
      <c r="Y603" s="238">
        <f t="shared" si="1390"/>
        <v>0</v>
      </c>
      <c r="Z603" s="238">
        <f t="shared" si="1391"/>
        <v>0</v>
      </c>
      <c r="AA603" s="238">
        <f t="shared" si="1392"/>
        <v>0</v>
      </c>
      <c r="AB603" s="238">
        <f t="shared" si="1393"/>
        <v>0</v>
      </c>
      <c r="AC603" s="238">
        <f t="shared" si="1394"/>
        <v>0</v>
      </c>
      <c r="AD603" s="238">
        <f t="shared" si="1395"/>
        <v>0</v>
      </c>
      <c r="AE603" s="238">
        <f t="shared" si="1396"/>
        <v>0</v>
      </c>
      <c r="AF603" s="238">
        <f t="shared" si="1397"/>
        <v>0</v>
      </c>
      <c r="AG603" s="238">
        <f t="shared" si="1398"/>
        <v>0</v>
      </c>
      <c r="AH603" s="238">
        <f t="shared" si="1399"/>
        <v>0</v>
      </c>
      <c r="AI603" s="238">
        <f t="shared" si="1400"/>
        <v>0</v>
      </c>
      <c r="AJ603" s="238">
        <f t="shared" si="1401"/>
        <v>0</v>
      </c>
      <c r="AK603" s="238">
        <f t="shared" si="1402"/>
        <v>0</v>
      </c>
      <c r="AL603" s="238">
        <f t="shared" si="1403"/>
        <v>0</v>
      </c>
      <c r="AM603" s="238">
        <f t="shared" si="1404"/>
        <v>0</v>
      </c>
      <c r="AN603" s="238">
        <f t="shared" si="1405"/>
        <v>0</v>
      </c>
      <c r="AO603" s="238">
        <f t="shared" si="1406"/>
        <v>0</v>
      </c>
      <c r="AP603" s="238">
        <f t="shared" si="1407"/>
        <v>0</v>
      </c>
      <c r="AQ603" s="238">
        <f t="shared" si="1408"/>
        <v>0</v>
      </c>
      <c r="AR603" s="238">
        <f t="shared" si="1409"/>
        <v>0</v>
      </c>
      <c r="AS603" s="238">
        <f t="shared" si="1410"/>
        <v>0</v>
      </c>
      <c r="AT603" s="238">
        <f t="shared" si="1411"/>
        <v>0</v>
      </c>
      <c r="AU603" s="238">
        <f t="shared" si="1412"/>
        <v>0</v>
      </c>
      <c r="AV603" s="238">
        <f t="shared" si="1413"/>
        <v>0</v>
      </c>
      <c r="AW603" s="238">
        <f t="shared" si="1414"/>
        <v>0</v>
      </c>
      <c r="AX603" s="238">
        <f t="shared" si="1415"/>
        <v>0</v>
      </c>
      <c r="AY603" s="238">
        <f t="shared" si="1416"/>
        <v>0</v>
      </c>
      <c r="AZ603" s="238">
        <f t="shared" si="1417"/>
        <v>0</v>
      </c>
      <c r="BA603" s="238">
        <f t="shared" si="1418"/>
        <v>0</v>
      </c>
      <c r="BB603" s="238">
        <f t="shared" si="1419"/>
        <v>0</v>
      </c>
      <c r="BC603" s="238">
        <f t="shared" si="1420"/>
        <v>0</v>
      </c>
      <c r="BD603" s="238">
        <f t="shared" si="1421"/>
        <v>0</v>
      </c>
      <c r="BE603" s="238">
        <f t="shared" si="1422"/>
        <v>0</v>
      </c>
      <c r="BF603" s="238">
        <f t="shared" si="1423"/>
        <v>0</v>
      </c>
      <c r="BG603" s="238">
        <f t="shared" si="1424"/>
        <v>0</v>
      </c>
      <c r="BH603" s="238">
        <f t="shared" si="1425"/>
        <v>0</v>
      </c>
      <c r="BI603" s="238">
        <f t="shared" si="1426"/>
        <v>0</v>
      </c>
      <c r="BJ603" s="238">
        <f t="shared" si="1427"/>
        <v>0</v>
      </c>
      <c r="BK603" s="238">
        <f t="shared" si="1428"/>
        <v>0</v>
      </c>
      <c r="BL603" s="238">
        <f t="shared" si="1429"/>
        <v>0</v>
      </c>
      <c r="BM603" s="238">
        <f t="shared" si="1430"/>
        <v>0</v>
      </c>
      <c r="BN603" s="238">
        <f t="shared" si="1431"/>
        <v>0</v>
      </c>
      <c r="BO603" s="238">
        <f t="shared" si="1432"/>
        <v>0</v>
      </c>
      <c r="BP603" s="238">
        <f t="shared" si="1433"/>
        <v>0</v>
      </c>
      <c r="BQ603" s="238">
        <f t="shared" si="1434"/>
        <v>0</v>
      </c>
      <c r="BR603" s="238">
        <f t="shared" si="1435"/>
        <v>0</v>
      </c>
      <c r="BS603" s="238">
        <f t="shared" si="1436"/>
        <v>0</v>
      </c>
      <c r="BT603" s="238">
        <f t="shared" si="1437"/>
        <v>0</v>
      </c>
      <c r="BU603" s="238">
        <f t="shared" si="1438"/>
        <v>0</v>
      </c>
      <c r="BV603" s="238">
        <f t="shared" si="1439"/>
        <v>0</v>
      </c>
      <c r="BW603" s="238">
        <f t="shared" si="1440"/>
        <v>0</v>
      </c>
      <c r="BX603" s="238">
        <f t="shared" si="1441"/>
        <v>0</v>
      </c>
      <c r="BY603" s="238">
        <f t="shared" si="1442"/>
        <v>0</v>
      </c>
      <c r="BZ603" s="238">
        <f t="shared" si="1443"/>
        <v>0</v>
      </c>
      <c r="CA603" s="238">
        <f t="shared" si="1444"/>
        <v>0</v>
      </c>
      <c r="CB603" s="238">
        <f t="shared" si="1445"/>
        <v>0</v>
      </c>
      <c r="CC603" s="238">
        <f t="shared" si="1446"/>
        <v>0</v>
      </c>
      <c r="CD603" s="238">
        <f t="shared" si="1447"/>
        <v>0</v>
      </c>
      <c r="CE603" s="238">
        <f t="shared" si="1448"/>
        <v>0</v>
      </c>
      <c r="CF603" s="238">
        <f t="shared" si="1449"/>
        <v>0</v>
      </c>
      <c r="CG603" s="238">
        <f t="shared" si="1450"/>
        <v>0</v>
      </c>
      <c r="CH603" s="238">
        <f t="shared" si="1451"/>
        <v>0</v>
      </c>
      <c r="CI603" s="238">
        <f t="shared" si="1452"/>
        <v>0</v>
      </c>
      <c r="CJ603" s="238">
        <f t="shared" si="1453"/>
        <v>0</v>
      </c>
      <c r="CK603" s="238">
        <f t="shared" si="1454"/>
        <v>0</v>
      </c>
      <c r="CL603" s="238">
        <f t="shared" si="1455"/>
        <v>0</v>
      </c>
      <c r="CM603" s="238">
        <f t="shared" si="1456"/>
        <v>0</v>
      </c>
      <c r="CN603" s="238">
        <f t="shared" si="1457"/>
        <v>0</v>
      </c>
      <c r="CO603" s="238">
        <f t="shared" si="1458"/>
        <v>0</v>
      </c>
      <c r="CP603" s="238">
        <f t="shared" si="1459"/>
        <v>0</v>
      </c>
      <c r="CQ603" s="238">
        <f t="shared" si="1460"/>
        <v>0</v>
      </c>
      <c r="CR603" s="238">
        <f t="shared" si="1461"/>
        <v>0</v>
      </c>
      <c r="CS603" s="238">
        <f t="shared" si="1462"/>
        <v>0</v>
      </c>
      <c r="CT603" s="238">
        <f t="shared" si="1463"/>
        <v>0</v>
      </c>
      <c r="CU603" s="238">
        <f t="shared" si="1464"/>
        <v>0</v>
      </c>
      <c r="CV603" s="238">
        <f t="shared" si="1465"/>
        <v>0</v>
      </c>
      <c r="CW603" s="238">
        <f t="shared" si="1466"/>
        <v>0</v>
      </c>
      <c r="CX603" s="238">
        <f t="shared" si="1467"/>
        <v>0</v>
      </c>
      <c r="CY603" s="238">
        <f t="shared" si="1468"/>
        <v>0</v>
      </c>
      <c r="CZ603" s="238">
        <f t="shared" si="1469"/>
        <v>0</v>
      </c>
      <c r="DA603" s="238">
        <f t="shared" si="1470"/>
        <v>0</v>
      </c>
      <c r="DB603" s="238">
        <f t="shared" si="1471"/>
        <v>0</v>
      </c>
      <c r="DC603" s="238">
        <f t="shared" si="1472"/>
        <v>0</v>
      </c>
      <c r="DD603" s="238">
        <f t="shared" si="1473"/>
        <v>0</v>
      </c>
      <c r="DE603" s="238">
        <f t="shared" si="1474"/>
        <v>0</v>
      </c>
      <c r="DF603" s="238">
        <f t="shared" si="1475"/>
        <v>0</v>
      </c>
      <c r="DG603" s="238">
        <f t="shared" si="1476"/>
        <v>0</v>
      </c>
      <c r="DH603" s="238">
        <f t="shared" si="1477"/>
        <v>0</v>
      </c>
      <c r="DI603" s="238">
        <f t="shared" si="1478"/>
        <v>0</v>
      </c>
      <c r="DJ603" s="238">
        <f t="shared" si="1479"/>
        <v>0</v>
      </c>
      <c r="DK603" s="238">
        <f t="shared" si="1480"/>
        <v>0</v>
      </c>
      <c r="DL603" s="238">
        <f t="shared" si="1481"/>
        <v>0</v>
      </c>
      <c r="DM603" s="238">
        <f t="shared" si="1482"/>
        <v>0</v>
      </c>
      <c r="DN603" s="238">
        <f t="shared" si="1483"/>
        <v>0</v>
      </c>
      <c r="DO603" s="238">
        <f t="shared" si="1484"/>
        <v>0</v>
      </c>
      <c r="DP603" s="238">
        <f t="shared" si="1485"/>
        <v>0</v>
      </c>
      <c r="DQ603" s="238">
        <f t="shared" si="1486"/>
        <v>0</v>
      </c>
      <c r="DR603" s="238">
        <f t="shared" si="1487"/>
        <v>0</v>
      </c>
      <c r="DS603" s="238">
        <f t="shared" si="1488"/>
        <v>0</v>
      </c>
      <c r="DT603" s="238">
        <f t="shared" si="1489"/>
        <v>0</v>
      </c>
      <c r="DU603" s="238">
        <f t="shared" si="1490"/>
        <v>0</v>
      </c>
      <c r="DV603" s="238">
        <f t="shared" si="1491"/>
        <v>0</v>
      </c>
      <c r="DW603" s="238">
        <f t="shared" si="1492"/>
        <v>0</v>
      </c>
      <c r="DX603" s="238">
        <f t="shared" si="1493"/>
        <v>0</v>
      </c>
      <c r="DY603" s="238">
        <f t="shared" si="1494"/>
        <v>0</v>
      </c>
      <c r="DZ603" s="238">
        <f t="shared" si="1495"/>
        <v>0</v>
      </c>
      <c r="EA603" s="238">
        <f t="shared" si="1496"/>
        <v>0</v>
      </c>
      <c r="EB603" s="238">
        <f t="shared" si="1497"/>
        <v>0</v>
      </c>
      <c r="EC603" s="238">
        <f t="shared" si="1498"/>
        <v>0</v>
      </c>
      <c r="ED603" s="238">
        <f t="shared" si="1499"/>
        <v>0</v>
      </c>
      <c r="EE603" s="238">
        <f t="shared" si="1500"/>
        <v>0</v>
      </c>
      <c r="EF603" s="238">
        <f t="shared" si="1501"/>
        <v>0</v>
      </c>
      <c r="EG603" s="238">
        <f t="shared" si="1502"/>
        <v>0</v>
      </c>
      <c r="EH603" s="238">
        <f t="shared" si="1503"/>
        <v>0</v>
      </c>
      <c r="EI603" s="238">
        <f t="shared" si="1504"/>
        <v>0</v>
      </c>
      <c r="EJ603" s="238">
        <f t="shared" si="1505"/>
        <v>0</v>
      </c>
      <c r="EK603" s="238">
        <f t="shared" si="1506"/>
        <v>0</v>
      </c>
      <c r="EL603" s="238">
        <f t="shared" si="1507"/>
        <v>0</v>
      </c>
      <c r="EM603" s="238">
        <f t="shared" si="1508"/>
        <v>0</v>
      </c>
      <c r="EN603" s="238">
        <f t="shared" si="1509"/>
        <v>0</v>
      </c>
      <c r="EO603" s="238">
        <f t="shared" si="1510"/>
        <v>0</v>
      </c>
      <c r="EP603" s="238">
        <f t="shared" si="1511"/>
        <v>0</v>
      </c>
      <c r="EQ603" s="238">
        <f t="shared" si="1512"/>
        <v>0</v>
      </c>
      <c r="ER603" s="238">
        <f t="shared" si="1513"/>
        <v>0</v>
      </c>
      <c r="ES603" s="238">
        <f t="shared" si="1514"/>
        <v>0</v>
      </c>
      <c r="ET603" s="238">
        <f t="shared" si="1515"/>
        <v>0</v>
      </c>
      <c r="EU603" s="238">
        <f t="shared" si="1516"/>
        <v>0</v>
      </c>
      <c r="EV603" s="238">
        <f t="shared" si="1517"/>
        <v>0</v>
      </c>
      <c r="EW603" s="238">
        <f t="shared" si="1518"/>
        <v>0</v>
      </c>
      <c r="EX603" s="238">
        <f t="shared" si="1519"/>
        <v>0</v>
      </c>
      <c r="EY603" s="238">
        <f t="shared" si="1520"/>
        <v>0</v>
      </c>
      <c r="EZ603" s="238">
        <f t="shared" si="1521"/>
        <v>0</v>
      </c>
      <c r="FA603" s="238">
        <f t="shared" si="1522"/>
        <v>0</v>
      </c>
      <c r="FB603" s="238">
        <f t="shared" si="1523"/>
        <v>0</v>
      </c>
      <c r="FC603" s="238">
        <f t="shared" si="1524"/>
        <v>0</v>
      </c>
      <c r="FD603" s="238">
        <f t="shared" si="1525"/>
        <v>0</v>
      </c>
      <c r="FE603" s="238">
        <f t="shared" si="1526"/>
        <v>0</v>
      </c>
      <c r="FF603" s="238">
        <f t="shared" si="1527"/>
        <v>0</v>
      </c>
      <c r="FG603" s="238">
        <f t="shared" si="1528"/>
        <v>0</v>
      </c>
      <c r="FH603" s="238">
        <f t="shared" si="1529"/>
        <v>0</v>
      </c>
      <c r="FI603" s="238">
        <f t="shared" si="1530"/>
        <v>0</v>
      </c>
      <c r="FJ603" s="238">
        <f t="shared" si="1531"/>
        <v>0</v>
      </c>
      <c r="FK603" s="238">
        <f t="shared" si="1532"/>
        <v>0</v>
      </c>
      <c r="FL603" s="238">
        <f t="shared" si="1533"/>
        <v>0</v>
      </c>
      <c r="FM603" s="238">
        <f t="shared" si="1534"/>
        <v>0</v>
      </c>
      <c r="FN603" s="238">
        <f t="shared" si="1535"/>
        <v>0</v>
      </c>
      <c r="FO603" s="238">
        <f t="shared" si="1536"/>
        <v>0</v>
      </c>
      <c r="FP603" s="238">
        <f t="shared" si="1537"/>
        <v>0</v>
      </c>
      <c r="FQ603" s="238">
        <f t="shared" si="1538"/>
        <v>0</v>
      </c>
      <c r="FR603" s="238">
        <f t="shared" si="1539"/>
        <v>0</v>
      </c>
      <c r="FS603" s="238">
        <f t="shared" si="1540"/>
        <v>0</v>
      </c>
      <c r="FT603" s="238">
        <f t="shared" si="1541"/>
        <v>0</v>
      </c>
      <c r="FU603" s="238">
        <f t="shared" si="1542"/>
        <v>0</v>
      </c>
      <c r="FV603" s="238">
        <f t="shared" si="1543"/>
        <v>0</v>
      </c>
      <c r="FW603" s="238">
        <f t="shared" si="1544"/>
        <v>0</v>
      </c>
      <c r="FX603" s="238">
        <f t="shared" si="1545"/>
        <v>0</v>
      </c>
      <c r="FY603" s="238">
        <f t="shared" si="1546"/>
        <v>0</v>
      </c>
      <c r="FZ603" s="238">
        <f t="shared" si="1547"/>
        <v>0</v>
      </c>
      <c r="GA603" s="238">
        <f t="shared" si="1548"/>
        <v>0</v>
      </c>
      <c r="GB603" s="238">
        <f t="shared" si="1549"/>
        <v>0</v>
      </c>
      <c r="GC603" s="238">
        <f t="shared" si="1550"/>
        <v>0</v>
      </c>
      <c r="GD603" s="238">
        <f t="shared" si="1551"/>
        <v>0</v>
      </c>
      <c r="GE603" s="238">
        <f t="shared" si="1552"/>
        <v>0</v>
      </c>
      <c r="GF603" s="238">
        <f t="shared" si="1553"/>
        <v>0</v>
      </c>
      <c r="GG603" s="238">
        <f t="shared" si="1554"/>
        <v>0</v>
      </c>
      <c r="GH603" s="238">
        <f t="shared" si="1555"/>
        <v>0</v>
      </c>
      <c r="GI603" s="238">
        <f t="shared" si="1556"/>
        <v>0</v>
      </c>
      <c r="GJ603" s="238">
        <f t="shared" si="1557"/>
        <v>0</v>
      </c>
      <c r="GK603" s="238">
        <f t="shared" si="1558"/>
        <v>0</v>
      </c>
      <c r="GL603" s="238">
        <f t="shared" si="1559"/>
        <v>0</v>
      </c>
      <c r="GM603" s="238">
        <f t="shared" si="1560"/>
        <v>0</v>
      </c>
      <c r="GN603" s="238">
        <f t="shared" si="1561"/>
        <v>0</v>
      </c>
      <c r="GO603" s="238">
        <f t="shared" si="1562"/>
        <v>0</v>
      </c>
      <c r="GP603" s="238">
        <f t="shared" si="1563"/>
        <v>0</v>
      </c>
      <c r="GQ603" s="238">
        <f t="shared" si="1564"/>
        <v>0</v>
      </c>
      <c r="GR603" s="238">
        <f t="shared" si="1565"/>
        <v>0</v>
      </c>
      <c r="GS603" s="238">
        <f t="shared" si="1566"/>
        <v>0</v>
      </c>
      <c r="GT603" s="238">
        <f t="shared" si="1567"/>
        <v>0</v>
      </c>
      <c r="GU603" s="238">
        <f t="shared" si="1568"/>
        <v>0</v>
      </c>
      <c r="GV603" s="238">
        <f t="shared" si="1569"/>
        <v>0</v>
      </c>
      <c r="GW603" s="238">
        <f t="shared" si="1570"/>
        <v>0</v>
      </c>
      <c r="GX603" s="238">
        <f t="shared" si="1571"/>
        <v>0</v>
      </c>
      <c r="GY603" s="238">
        <f t="shared" si="1572"/>
        <v>0</v>
      </c>
      <c r="GZ603" s="238">
        <f t="shared" si="1573"/>
        <v>0</v>
      </c>
      <c r="HA603" s="238">
        <f t="shared" si="1574"/>
        <v>0</v>
      </c>
      <c r="HB603" s="238">
        <f t="shared" si="1575"/>
        <v>0</v>
      </c>
      <c r="HC603" s="238">
        <f t="shared" si="1576"/>
        <v>0</v>
      </c>
      <c r="HD603" s="238">
        <f t="shared" si="1577"/>
        <v>0</v>
      </c>
      <c r="HE603" s="238">
        <f t="shared" si="1578"/>
        <v>0</v>
      </c>
      <c r="HF603" s="238">
        <f t="shared" si="1579"/>
        <v>0</v>
      </c>
      <c r="HG603" s="238">
        <f t="shared" si="1580"/>
        <v>0</v>
      </c>
      <c r="HH603" s="238">
        <f t="shared" si="1581"/>
        <v>0</v>
      </c>
      <c r="HI603" s="238">
        <f t="shared" si="1582"/>
        <v>0</v>
      </c>
      <c r="HJ603" s="238">
        <f t="shared" si="1583"/>
        <v>0</v>
      </c>
      <c r="HK603" s="238">
        <f t="shared" si="1584"/>
        <v>0</v>
      </c>
      <c r="HL603" s="238">
        <f t="shared" si="1585"/>
        <v>0</v>
      </c>
      <c r="HM603" s="238">
        <f t="shared" si="1586"/>
        <v>0</v>
      </c>
      <c r="HN603" s="238">
        <f t="shared" si="1587"/>
        <v>0</v>
      </c>
      <c r="HO603" s="238">
        <f t="shared" si="1588"/>
        <v>0</v>
      </c>
      <c r="HP603" s="238">
        <f t="shared" si="1589"/>
        <v>0</v>
      </c>
      <c r="HQ603" s="238">
        <f t="shared" si="1590"/>
        <v>0</v>
      </c>
      <c r="HR603" s="238">
        <f t="shared" si="1591"/>
        <v>0</v>
      </c>
      <c r="HS603" s="238">
        <f t="shared" si="1592"/>
        <v>0</v>
      </c>
      <c r="HT603" s="238">
        <f t="shared" si="1593"/>
        <v>0</v>
      </c>
      <c r="HU603" s="238">
        <f t="shared" si="1594"/>
        <v>0</v>
      </c>
      <c r="HV603" s="238">
        <f t="shared" si="1595"/>
        <v>0</v>
      </c>
      <c r="HW603" s="238">
        <f t="shared" si="1596"/>
        <v>0</v>
      </c>
      <c r="HX603" s="238">
        <f t="shared" si="1597"/>
        <v>0</v>
      </c>
      <c r="HY603" s="238">
        <f t="shared" si="1598"/>
        <v>0</v>
      </c>
      <c r="HZ603" s="238">
        <f t="shared" si="1599"/>
        <v>0</v>
      </c>
      <c r="IA603" s="238">
        <f t="shared" si="1600"/>
        <v>0</v>
      </c>
      <c r="IB603" s="238">
        <f t="shared" si="1601"/>
        <v>0</v>
      </c>
      <c r="IC603" s="238">
        <f t="shared" si="1602"/>
        <v>0</v>
      </c>
      <c r="ID603" s="238">
        <f t="shared" si="1603"/>
        <v>0</v>
      </c>
      <c r="IE603" s="238">
        <f t="shared" si="1604"/>
        <v>0</v>
      </c>
      <c r="IF603" s="238">
        <f t="shared" si="1605"/>
        <v>0</v>
      </c>
      <c r="IG603" s="238">
        <f t="shared" si="1606"/>
        <v>0</v>
      </c>
      <c r="IH603" s="238">
        <f t="shared" si="1607"/>
        <v>0</v>
      </c>
      <c r="II603" s="238">
        <f t="shared" si="1608"/>
        <v>0</v>
      </c>
      <c r="IJ603" s="238">
        <f t="shared" si="1609"/>
        <v>0</v>
      </c>
      <c r="IK603" s="238">
        <f t="shared" si="1610"/>
        <v>0</v>
      </c>
      <c r="IL603" s="238">
        <f t="shared" si="1611"/>
        <v>0</v>
      </c>
      <c r="IM603" s="238">
        <f t="shared" si="1612"/>
        <v>0</v>
      </c>
      <c r="IN603" s="238">
        <f t="shared" si="1613"/>
        <v>0</v>
      </c>
      <c r="IO603" s="238">
        <f t="shared" si="1614"/>
        <v>0</v>
      </c>
      <c r="IP603" s="238">
        <f t="shared" si="1615"/>
        <v>0</v>
      </c>
      <c r="IQ603" s="238">
        <f t="shared" si="1616"/>
        <v>0</v>
      </c>
      <c r="IR603" s="238">
        <f t="shared" si="1617"/>
        <v>0</v>
      </c>
      <c r="IS603" s="238">
        <f t="shared" si="1618"/>
        <v>0</v>
      </c>
      <c r="IT603" s="238">
        <f t="shared" si="1619"/>
        <v>0</v>
      </c>
      <c r="IU603" s="238">
        <f t="shared" si="1620"/>
        <v>0</v>
      </c>
      <c r="IV603" s="238">
        <f t="shared" si="1621"/>
        <v>0</v>
      </c>
      <c r="IW603" s="238">
        <f t="shared" si="1622"/>
        <v>0</v>
      </c>
      <c r="IX603" s="238">
        <f t="shared" si="1623"/>
        <v>0</v>
      </c>
      <c r="IY603" s="238">
        <f t="shared" si="1624"/>
        <v>0</v>
      </c>
      <c r="IZ603" s="238">
        <f t="shared" si="1625"/>
        <v>0</v>
      </c>
      <c r="JA603" s="238">
        <f t="shared" si="1626"/>
        <v>0</v>
      </c>
      <c r="JB603" s="238">
        <f t="shared" si="1627"/>
        <v>0</v>
      </c>
    </row>
    <row r="604" spans="2:262">
      <c r="B604" s="248">
        <v>243</v>
      </c>
      <c r="C604" s="247">
        <f t="shared" si="1628"/>
        <v>4.7460937499999847E-3</v>
      </c>
      <c r="D604" s="244">
        <f t="shared" ca="1" si="1371"/>
        <v>12.455538344030179</v>
      </c>
      <c r="E604" s="243">
        <f ca="1">IO361</f>
        <v>0.45553834403018001</v>
      </c>
      <c r="F604" s="242">
        <v>243</v>
      </c>
      <c r="G604" s="238">
        <f t="shared" si="1372"/>
        <v>0</v>
      </c>
      <c r="H604" s="238">
        <f t="shared" si="1373"/>
        <v>0</v>
      </c>
      <c r="I604" s="238">
        <f t="shared" si="1374"/>
        <v>0</v>
      </c>
      <c r="J604" s="238">
        <f t="shared" si="1375"/>
        <v>0</v>
      </c>
      <c r="K604" s="238">
        <f t="shared" si="1376"/>
        <v>0</v>
      </c>
      <c r="L604" s="238">
        <f t="shared" si="1377"/>
        <v>0</v>
      </c>
      <c r="M604" s="238">
        <f t="shared" si="1378"/>
        <v>0</v>
      </c>
      <c r="N604" s="238">
        <f t="shared" si="1379"/>
        <v>0</v>
      </c>
      <c r="O604" s="238">
        <f t="shared" si="1380"/>
        <v>0</v>
      </c>
      <c r="P604" s="238">
        <f t="shared" si="1381"/>
        <v>0</v>
      </c>
      <c r="Q604" s="238">
        <f t="shared" si="1382"/>
        <v>0</v>
      </c>
      <c r="R604" s="238">
        <f t="shared" si="1383"/>
        <v>0</v>
      </c>
      <c r="S604" s="238">
        <f t="shared" si="1384"/>
        <v>0</v>
      </c>
      <c r="T604" s="238">
        <f t="shared" si="1385"/>
        <v>0</v>
      </c>
      <c r="U604" s="239">
        <f t="shared" si="1386"/>
        <v>0</v>
      </c>
      <c r="V604" s="238">
        <f t="shared" si="1387"/>
        <v>0</v>
      </c>
      <c r="W604" s="238">
        <f t="shared" si="1388"/>
        <v>0</v>
      </c>
      <c r="X604" s="238">
        <f t="shared" si="1389"/>
        <v>0</v>
      </c>
      <c r="Y604" s="238">
        <f t="shared" si="1390"/>
        <v>0</v>
      </c>
      <c r="Z604" s="238">
        <f t="shared" si="1391"/>
        <v>0</v>
      </c>
      <c r="AA604" s="238">
        <f t="shared" si="1392"/>
        <v>0</v>
      </c>
      <c r="AB604" s="238">
        <f t="shared" si="1393"/>
        <v>0</v>
      </c>
      <c r="AC604" s="238">
        <f t="shared" si="1394"/>
        <v>0</v>
      </c>
      <c r="AD604" s="238">
        <f t="shared" si="1395"/>
        <v>0</v>
      </c>
      <c r="AE604" s="238">
        <f t="shared" si="1396"/>
        <v>0</v>
      </c>
      <c r="AF604" s="238">
        <f t="shared" si="1397"/>
        <v>0</v>
      </c>
      <c r="AG604" s="238">
        <f t="shared" si="1398"/>
        <v>0</v>
      </c>
      <c r="AH604" s="238">
        <f t="shared" si="1399"/>
        <v>0</v>
      </c>
      <c r="AI604" s="238">
        <f t="shared" si="1400"/>
        <v>0</v>
      </c>
      <c r="AJ604" s="238">
        <f t="shared" si="1401"/>
        <v>0</v>
      </c>
      <c r="AK604" s="238">
        <f t="shared" si="1402"/>
        <v>0</v>
      </c>
      <c r="AL604" s="238">
        <f t="shared" si="1403"/>
        <v>0</v>
      </c>
      <c r="AM604" s="238">
        <f t="shared" si="1404"/>
        <v>0</v>
      </c>
      <c r="AN604" s="238">
        <f t="shared" si="1405"/>
        <v>0</v>
      </c>
      <c r="AO604" s="238">
        <f t="shared" si="1406"/>
        <v>0</v>
      </c>
      <c r="AP604" s="238">
        <f t="shared" si="1407"/>
        <v>0</v>
      </c>
      <c r="AQ604" s="238">
        <f t="shared" si="1408"/>
        <v>0</v>
      </c>
      <c r="AR604" s="238">
        <f t="shared" si="1409"/>
        <v>0</v>
      </c>
      <c r="AS604" s="238">
        <f t="shared" si="1410"/>
        <v>0</v>
      </c>
      <c r="AT604" s="238">
        <f t="shared" si="1411"/>
        <v>0</v>
      </c>
      <c r="AU604" s="238">
        <f t="shared" si="1412"/>
        <v>0</v>
      </c>
      <c r="AV604" s="238">
        <f t="shared" si="1413"/>
        <v>0</v>
      </c>
      <c r="AW604" s="238">
        <f t="shared" si="1414"/>
        <v>0</v>
      </c>
      <c r="AX604" s="238">
        <f t="shared" si="1415"/>
        <v>0</v>
      </c>
      <c r="AY604" s="238">
        <f t="shared" si="1416"/>
        <v>0</v>
      </c>
      <c r="AZ604" s="238">
        <f t="shared" si="1417"/>
        <v>0</v>
      </c>
      <c r="BA604" s="238">
        <f t="shared" si="1418"/>
        <v>0</v>
      </c>
      <c r="BB604" s="238">
        <f t="shared" si="1419"/>
        <v>0</v>
      </c>
      <c r="BC604" s="238">
        <f t="shared" si="1420"/>
        <v>0</v>
      </c>
      <c r="BD604" s="238">
        <f t="shared" si="1421"/>
        <v>0</v>
      </c>
      <c r="BE604" s="238">
        <f t="shared" si="1422"/>
        <v>0</v>
      </c>
      <c r="BF604" s="238">
        <f t="shared" si="1423"/>
        <v>0</v>
      </c>
      <c r="BG604" s="238">
        <f t="shared" si="1424"/>
        <v>0</v>
      </c>
      <c r="BH604" s="238">
        <f t="shared" si="1425"/>
        <v>0</v>
      </c>
      <c r="BI604" s="238">
        <f t="shared" si="1426"/>
        <v>0</v>
      </c>
      <c r="BJ604" s="238">
        <f t="shared" si="1427"/>
        <v>0</v>
      </c>
      <c r="BK604" s="238">
        <f t="shared" si="1428"/>
        <v>0</v>
      </c>
      <c r="BL604" s="238">
        <f t="shared" si="1429"/>
        <v>0</v>
      </c>
      <c r="BM604" s="238">
        <f t="shared" si="1430"/>
        <v>0</v>
      </c>
      <c r="BN604" s="238">
        <f t="shared" si="1431"/>
        <v>0</v>
      </c>
      <c r="BO604" s="238">
        <f t="shared" si="1432"/>
        <v>0</v>
      </c>
      <c r="BP604" s="238">
        <f t="shared" si="1433"/>
        <v>0</v>
      </c>
      <c r="BQ604" s="238">
        <f t="shared" si="1434"/>
        <v>0</v>
      </c>
      <c r="BR604" s="238">
        <f t="shared" si="1435"/>
        <v>0</v>
      </c>
      <c r="BS604" s="238">
        <f t="shared" si="1436"/>
        <v>0</v>
      </c>
      <c r="BT604" s="238">
        <f t="shared" si="1437"/>
        <v>0</v>
      </c>
      <c r="BU604" s="238">
        <f t="shared" si="1438"/>
        <v>0</v>
      </c>
      <c r="BV604" s="238">
        <f t="shared" si="1439"/>
        <v>0</v>
      </c>
      <c r="BW604" s="238">
        <f t="shared" si="1440"/>
        <v>0</v>
      </c>
      <c r="BX604" s="238">
        <f t="shared" si="1441"/>
        <v>0</v>
      </c>
      <c r="BY604" s="238">
        <f t="shared" si="1442"/>
        <v>0</v>
      </c>
      <c r="BZ604" s="238">
        <f t="shared" si="1443"/>
        <v>0</v>
      </c>
      <c r="CA604" s="238">
        <f t="shared" si="1444"/>
        <v>0</v>
      </c>
      <c r="CB604" s="238">
        <f t="shared" si="1445"/>
        <v>0</v>
      </c>
      <c r="CC604" s="238">
        <f t="shared" si="1446"/>
        <v>0</v>
      </c>
      <c r="CD604" s="238">
        <f t="shared" si="1447"/>
        <v>0</v>
      </c>
      <c r="CE604" s="238">
        <f t="shared" si="1448"/>
        <v>0</v>
      </c>
      <c r="CF604" s="238">
        <f t="shared" si="1449"/>
        <v>0</v>
      </c>
      <c r="CG604" s="238">
        <f t="shared" si="1450"/>
        <v>0</v>
      </c>
      <c r="CH604" s="238">
        <f t="shared" si="1451"/>
        <v>0</v>
      </c>
      <c r="CI604" s="238">
        <f t="shared" si="1452"/>
        <v>0</v>
      </c>
      <c r="CJ604" s="238">
        <f t="shared" si="1453"/>
        <v>0</v>
      </c>
      <c r="CK604" s="238">
        <f t="shared" si="1454"/>
        <v>0</v>
      </c>
      <c r="CL604" s="238">
        <f t="shared" si="1455"/>
        <v>0</v>
      </c>
      <c r="CM604" s="238">
        <f t="shared" si="1456"/>
        <v>0</v>
      </c>
      <c r="CN604" s="238">
        <f t="shared" si="1457"/>
        <v>0</v>
      </c>
      <c r="CO604" s="238">
        <f t="shared" si="1458"/>
        <v>0</v>
      </c>
      <c r="CP604" s="238">
        <f t="shared" si="1459"/>
        <v>0</v>
      </c>
      <c r="CQ604" s="238">
        <f t="shared" si="1460"/>
        <v>0</v>
      </c>
      <c r="CR604" s="238">
        <f t="shared" si="1461"/>
        <v>0</v>
      </c>
      <c r="CS604" s="238">
        <f t="shared" si="1462"/>
        <v>0</v>
      </c>
      <c r="CT604" s="238">
        <f t="shared" si="1463"/>
        <v>0</v>
      </c>
      <c r="CU604" s="238">
        <f t="shared" si="1464"/>
        <v>0</v>
      </c>
      <c r="CV604" s="238">
        <f t="shared" si="1465"/>
        <v>0</v>
      </c>
      <c r="CW604" s="238">
        <f t="shared" si="1466"/>
        <v>0</v>
      </c>
      <c r="CX604" s="238">
        <f t="shared" si="1467"/>
        <v>0</v>
      </c>
      <c r="CY604" s="238">
        <f t="shared" si="1468"/>
        <v>0</v>
      </c>
      <c r="CZ604" s="238">
        <f t="shared" si="1469"/>
        <v>0</v>
      </c>
      <c r="DA604" s="238">
        <f t="shared" si="1470"/>
        <v>0</v>
      </c>
      <c r="DB604" s="238">
        <f t="shared" si="1471"/>
        <v>0</v>
      </c>
      <c r="DC604" s="238">
        <f t="shared" si="1472"/>
        <v>0</v>
      </c>
      <c r="DD604" s="238">
        <f t="shared" si="1473"/>
        <v>0</v>
      </c>
      <c r="DE604" s="238">
        <f t="shared" si="1474"/>
        <v>0</v>
      </c>
      <c r="DF604" s="238">
        <f t="shared" si="1475"/>
        <v>0</v>
      </c>
      <c r="DG604" s="238">
        <f t="shared" si="1476"/>
        <v>0</v>
      </c>
      <c r="DH604" s="238">
        <f t="shared" si="1477"/>
        <v>0</v>
      </c>
      <c r="DI604" s="238">
        <f t="shared" si="1478"/>
        <v>0</v>
      </c>
      <c r="DJ604" s="238">
        <f t="shared" si="1479"/>
        <v>0</v>
      </c>
      <c r="DK604" s="238">
        <f t="shared" si="1480"/>
        <v>0</v>
      </c>
      <c r="DL604" s="238">
        <f t="shared" si="1481"/>
        <v>0</v>
      </c>
      <c r="DM604" s="238">
        <f t="shared" si="1482"/>
        <v>0</v>
      </c>
      <c r="DN604" s="238">
        <f t="shared" si="1483"/>
        <v>0</v>
      </c>
      <c r="DO604" s="238">
        <f t="shared" si="1484"/>
        <v>0</v>
      </c>
      <c r="DP604" s="238">
        <f t="shared" si="1485"/>
        <v>0</v>
      </c>
      <c r="DQ604" s="238">
        <f t="shared" si="1486"/>
        <v>0</v>
      </c>
      <c r="DR604" s="238">
        <f t="shared" si="1487"/>
        <v>0</v>
      </c>
      <c r="DS604" s="238">
        <f t="shared" si="1488"/>
        <v>0</v>
      </c>
      <c r="DT604" s="238">
        <f t="shared" si="1489"/>
        <v>0</v>
      </c>
      <c r="DU604" s="238">
        <f t="shared" si="1490"/>
        <v>0</v>
      </c>
      <c r="DV604" s="238">
        <f t="shared" si="1491"/>
        <v>0</v>
      </c>
      <c r="DW604" s="238">
        <f t="shared" si="1492"/>
        <v>0</v>
      </c>
      <c r="DX604" s="238">
        <f t="shared" si="1493"/>
        <v>0</v>
      </c>
      <c r="DY604" s="238">
        <f t="shared" si="1494"/>
        <v>0</v>
      </c>
      <c r="DZ604" s="238">
        <f t="shared" si="1495"/>
        <v>0</v>
      </c>
      <c r="EA604" s="238">
        <f t="shared" si="1496"/>
        <v>0</v>
      </c>
      <c r="EB604" s="238">
        <f t="shared" si="1497"/>
        <v>0</v>
      </c>
      <c r="EC604" s="238">
        <f t="shared" si="1498"/>
        <v>0</v>
      </c>
      <c r="ED604" s="238">
        <f t="shared" si="1499"/>
        <v>0</v>
      </c>
      <c r="EE604" s="238">
        <f t="shared" si="1500"/>
        <v>0</v>
      </c>
      <c r="EF604" s="238">
        <f t="shared" si="1501"/>
        <v>0</v>
      </c>
      <c r="EG604" s="238">
        <f t="shared" si="1502"/>
        <v>0</v>
      </c>
      <c r="EH604" s="238">
        <f t="shared" si="1503"/>
        <v>0</v>
      </c>
      <c r="EI604" s="238">
        <f t="shared" si="1504"/>
        <v>0</v>
      </c>
      <c r="EJ604" s="238">
        <f t="shared" si="1505"/>
        <v>0</v>
      </c>
      <c r="EK604" s="238">
        <f t="shared" si="1506"/>
        <v>0</v>
      </c>
      <c r="EL604" s="238">
        <f t="shared" si="1507"/>
        <v>0</v>
      </c>
      <c r="EM604" s="238">
        <f t="shared" si="1508"/>
        <v>0</v>
      </c>
      <c r="EN604" s="238">
        <f t="shared" si="1509"/>
        <v>0</v>
      </c>
      <c r="EO604" s="238">
        <f t="shared" si="1510"/>
        <v>0</v>
      </c>
      <c r="EP604" s="238">
        <f t="shared" si="1511"/>
        <v>0</v>
      </c>
      <c r="EQ604" s="238">
        <f t="shared" si="1512"/>
        <v>0</v>
      </c>
      <c r="ER604" s="238">
        <f t="shared" si="1513"/>
        <v>0</v>
      </c>
      <c r="ES604" s="238">
        <f t="shared" si="1514"/>
        <v>0</v>
      </c>
      <c r="ET604" s="238">
        <f t="shared" si="1515"/>
        <v>0</v>
      </c>
      <c r="EU604" s="238">
        <f t="shared" si="1516"/>
        <v>0</v>
      </c>
      <c r="EV604" s="238">
        <f t="shared" si="1517"/>
        <v>0</v>
      </c>
      <c r="EW604" s="238">
        <f t="shared" si="1518"/>
        <v>0</v>
      </c>
      <c r="EX604" s="238">
        <f t="shared" si="1519"/>
        <v>0</v>
      </c>
      <c r="EY604" s="238">
        <f t="shared" si="1520"/>
        <v>0</v>
      </c>
      <c r="EZ604" s="238">
        <f t="shared" si="1521"/>
        <v>0</v>
      </c>
      <c r="FA604" s="238">
        <f t="shared" si="1522"/>
        <v>0</v>
      </c>
      <c r="FB604" s="238">
        <f t="shared" si="1523"/>
        <v>0</v>
      </c>
      <c r="FC604" s="238">
        <f t="shared" si="1524"/>
        <v>0</v>
      </c>
      <c r="FD604" s="238">
        <f t="shared" si="1525"/>
        <v>0</v>
      </c>
      <c r="FE604" s="238">
        <f t="shared" si="1526"/>
        <v>0</v>
      </c>
      <c r="FF604" s="238">
        <f t="shared" si="1527"/>
        <v>0</v>
      </c>
      <c r="FG604" s="238">
        <f t="shared" si="1528"/>
        <v>0</v>
      </c>
      <c r="FH604" s="238">
        <f t="shared" si="1529"/>
        <v>0</v>
      </c>
      <c r="FI604" s="238">
        <f t="shared" si="1530"/>
        <v>0</v>
      </c>
      <c r="FJ604" s="238">
        <f t="shared" si="1531"/>
        <v>0</v>
      </c>
      <c r="FK604" s="238">
        <f t="shared" si="1532"/>
        <v>0</v>
      </c>
      <c r="FL604" s="238">
        <f t="shared" si="1533"/>
        <v>0</v>
      </c>
      <c r="FM604" s="238">
        <f t="shared" si="1534"/>
        <v>0</v>
      </c>
      <c r="FN604" s="238">
        <f t="shared" si="1535"/>
        <v>0</v>
      </c>
      <c r="FO604" s="238">
        <f t="shared" si="1536"/>
        <v>0</v>
      </c>
      <c r="FP604" s="238">
        <f t="shared" si="1537"/>
        <v>0</v>
      </c>
      <c r="FQ604" s="238">
        <f t="shared" si="1538"/>
        <v>0</v>
      </c>
      <c r="FR604" s="238">
        <f t="shared" si="1539"/>
        <v>0</v>
      </c>
      <c r="FS604" s="238">
        <f t="shared" si="1540"/>
        <v>0</v>
      </c>
      <c r="FT604" s="238">
        <f t="shared" si="1541"/>
        <v>0</v>
      </c>
      <c r="FU604" s="238">
        <f t="shared" si="1542"/>
        <v>0</v>
      </c>
      <c r="FV604" s="238">
        <f t="shared" si="1543"/>
        <v>0</v>
      </c>
      <c r="FW604" s="238">
        <f t="shared" si="1544"/>
        <v>0</v>
      </c>
      <c r="FX604" s="238">
        <f t="shared" si="1545"/>
        <v>0</v>
      </c>
      <c r="FY604" s="238">
        <f t="shared" si="1546"/>
        <v>0</v>
      </c>
      <c r="FZ604" s="238">
        <f t="shared" si="1547"/>
        <v>0</v>
      </c>
      <c r="GA604" s="238">
        <f t="shared" si="1548"/>
        <v>0</v>
      </c>
      <c r="GB604" s="238">
        <f t="shared" si="1549"/>
        <v>0</v>
      </c>
      <c r="GC604" s="238">
        <f t="shared" si="1550"/>
        <v>0</v>
      </c>
      <c r="GD604" s="238">
        <f t="shared" si="1551"/>
        <v>0</v>
      </c>
      <c r="GE604" s="238">
        <f t="shared" si="1552"/>
        <v>0</v>
      </c>
      <c r="GF604" s="238">
        <f t="shared" si="1553"/>
        <v>0</v>
      </c>
      <c r="GG604" s="238">
        <f t="shared" si="1554"/>
        <v>0</v>
      </c>
      <c r="GH604" s="238">
        <f t="shared" si="1555"/>
        <v>0</v>
      </c>
      <c r="GI604" s="238">
        <f t="shared" si="1556"/>
        <v>0</v>
      </c>
      <c r="GJ604" s="238">
        <f t="shared" si="1557"/>
        <v>0</v>
      </c>
      <c r="GK604" s="238">
        <f t="shared" si="1558"/>
        <v>0</v>
      </c>
      <c r="GL604" s="238">
        <f t="shared" si="1559"/>
        <v>0</v>
      </c>
      <c r="GM604" s="238">
        <f t="shared" si="1560"/>
        <v>0</v>
      </c>
      <c r="GN604" s="238">
        <f t="shared" si="1561"/>
        <v>0</v>
      </c>
      <c r="GO604" s="238">
        <f t="shared" si="1562"/>
        <v>0</v>
      </c>
      <c r="GP604" s="238">
        <f t="shared" si="1563"/>
        <v>0</v>
      </c>
      <c r="GQ604" s="238">
        <f t="shared" si="1564"/>
        <v>0</v>
      </c>
      <c r="GR604" s="238">
        <f t="shared" si="1565"/>
        <v>0</v>
      </c>
      <c r="GS604" s="238">
        <f t="shared" si="1566"/>
        <v>0</v>
      </c>
      <c r="GT604" s="238">
        <f t="shared" si="1567"/>
        <v>0</v>
      </c>
      <c r="GU604" s="238">
        <f t="shared" si="1568"/>
        <v>0</v>
      </c>
      <c r="GV604" s="238">
        <f t="shared" si="1569"/>
        <v>0</v>
      </c>
      <c r="GW604" s="238">
        <f t="shared" si="1570"/>
        <v>0</v>
      </c>
      <c r="GX604" s="238">
        <f t="shared" si="1571"/>
        <v>0</v>
      </c>
      <c r="GY604" s="238">
        <f t="shared" si="1572"/>
        <v>0</v>
      </c>
      <c r="GZ604" s="238">
        <f t="shared" si="1573"/>
        <v>0</v>
      </c>
      <c r="HA604" s="238">
        <f t="shared" si="1574"/>
        <v>0</v>
      </c>
      <c r="HB604" s="238">
        <f t="shared" si="1575"/>
        <v>0</v>
      </c>
      <c r="HC604" s="238">
        <f t="shared" si="1576"/>
        <v>0</v>
      </c>
      <c r="HD604" s="238">
        <f t="shared" si="1577"/>
        <v>0</v>
      </c>
      <c r="HE604" s="238">
        <f t="shared" si="1578"/>
        <v>0</v>
      </c>
      <c r="HF604" s="238">
        <f t="shared" si="1579"/>
        <v>0</v>
      </c>
      <c r="HG604" s="238">
        <f t="shared" si="1580"/>
        <v>0</v>
      </c>
      <c r="HH604" s="238">
        <f t="shared" si="1581"/>
        <v>0</v>
      </c>
      <c r="HI604" s="238">
        <f t="shared" si="1582"/>
        <v>0</v>
      </c>
      <c r="HJ604" s="238">
        <f t="shared" si="1583"/>
        <v>0</v>
      </c>
      <c r="HK604" s="238">
        <f t="shared" si="1584"/>
        <v>0</v>
      </c>
      <c r="HL604" s="238">
        <f t="shared" si="1585"/>
        <v>0</v>
      </c>
      <c r="HM604" s="238">
        <f t="shared" si="1586"/>
        <v>0</v>
      </c>
      <c r="HN604" s="238">
        <f t="shared" si="1587"/>
        <v>0</v>
      </c>
      <c r="HO604" s="238">
        <f t="shared" si="1588"/>
        <v>0</v>
      </c>
      <c r="HP604" s="238">
        <f t="shared" si="1589"/>
        <v>0</v>
      </c>
      <c r="HQ604" s="238">
        <f t="shared" si="1590"/>
        <v>0</v>
      </c>
      <c r="HR604" s="238">
        <f t="shared" si="1591"/>
        <v>0</v>
      </c>
      <c r="HS604" s="238">
        <f t="shared" si="1592"/>
        <v>0</v>
      </c>
      <c r="HT604" s="238">
        <f t="shared" si="1593"/>
        <v>0</v>
      </c>
      <c r="HU604" s="238">
        <f t="shared" si="1594"/>
        <v>0</v>
      </c>
      <c r="HV604" s="238">
        <f t="shared" si="1595"/>
        <v>0</v>
      </c>
      <c r="HW604" s="238">
        <f t="shared" si="1596"/>
        <v>0</v>
      </c>
      <c r="HX604" s="238">
        <f t="shared" si="1597"/>
        <v>0</v>
      </c>
      <c r="HY604" s="238">
        <f t="shared" si="1598"/>
        <v>0</v>
      </c>
      <c r="HZ604" s="238">
        <f t="shared" si="1599"/>
        <v>0</v>
      </c>
      <c r="IA604" s="238">
        <f t="shared" si="1600"/>
        <v>0</v>
      </c>
      <c r="IB604" s="238">
        <f t="shared" si="1601"/>
        <v>0</v>
      </c>
      <c r="IC604" s="238">
        <f t="shared" si="1602"/>
        <v>0</v>
      </c>
      <c r="ID604" s="238">
        <f t="shared" si="1603"/>
        <v>0</v>
      </c>
      <c r="IE604" s="238">
        <f t="shared" si="1604"/>
        <v>0</v>
      </c>
      <c r="IF604" s="238">
        <f t="shared" si="1605"/>
        <v>0</v>
      </c>
      <c r="IG604" s="238">
        <f t="shared" si="1606"/>
        <v>0</v>
      </c>
      <c r="IH604" s="238">
        <f t="shared" si="1607"/>
        <v>0</v>
      </c>
      <c r="II604" s="238">
        <f t="shared" si="1608"/>
        <v>0</v>
      </c>
      <c r="IJ604" s="238">
        <f t="shared" si="1609"/>
        <v>0</v>
      </c>
      <c r="IK604" s="238">
        <f t="shared" si="1610"/>
        <v>0</v>
      </c>
      <c r="IL604" s="238">
        <f t="shared" si="1611"/>
        <v>0</v>
      </c>
      <c r="IM604" s="238">
        <f t="shared" si="1612"/>
        <v>0</v>
      </c>
      <c r="IN604" s="238">
        <f t="shared" si="1613"/>
        <v>0</v>
      </c>
      <c r="IO604" s="238">
        <f t="shared" si="1614"/>
        <v>0</v>
      </c>
      <c r="IP604" s="238">
        <f t="shared" si="1615"/>
        <v>0</v>
      </c>
      <c r="IQ604" s="238">
        <f t="shared" si="1616"/>
        <v>0</v>
      </c>
      <c r="IR604" s="238">
        <f t="shared" si="1617"/>
        <v>0</v>
      </c>
      <c r="IS604" s="238">
        <f t="shared" si="1618"/>
        <v>0</v>
      </c>
      <c r="IT604" s="238">
        <f t="shared" si="1619"/>
        <v>0</v>
      </c>
      <c r="IU604" s="238">
        <f t="shared" si="1620"/>
        <v>0</v>
      </c>
      <c r="IV604" s="238">
        <f t="shared" si="1621"/>
        <v>0</v>
      </c>
      <c r="IW604" s="238">
        <f t="shared" si="1622"/>
        <v>0</v>
      </c>
      <c r="IX604" s="238">
        <f t="shared" si="1623"/>
        <v>0</v>
      </c>
      <c r="IY604" s="238">
        <f t="shared" si="1624"/>
        <v>0</v>
      </c>
      <c r="IZ604" s="238">
        <f t="shared" si="1625"/>
        <v>0</v>
      </c>
      <c r="JA604" s="238">
        <f t="shared" si="1626"/>
        <v>0</v>
      </c>
      <c r="JB604" s="238">
        <f t="shared" si="1627"/>
        <v>0</v>
      </c>
    </row>
    <row r="605" spans="2:262">
      <c r="B605" s="248">
        <v>244</v>
      </c>
      <c r="C605" s="247">
        <f t="shared" si="1628"/>
        <v>4.7656249999999843E-3</v>
      </c>
      <c r="D605" s="244">
        <f t="shared" ca="1" si="1371"/>
        <v>12.453047597896983</v>
      </c>
      <c r="E605" s="243">
        <f ca="1">IP361</f>
        <v>0.45304759789698396</v>
      </c>
      <c r="F605" s="242">
        <v>244</v>
      </c>
      <c r="G605" s="238">
        <f t="shared" si="1372"/>
        <v>0</v>
      </c>
      <c r="H605" s="238">
        <f t="shared" si="1373"/>
        <v>0</v>
      </c>
      <c r="I605" s="238">
        <f t="shared" si="1374"/>
        <v>0</v>
      </c>
      <c r="J605" s="238">
        <f t="shared" si="1375"/>
        <v>0</v>
      </c>
      <c r="K605" s="238">
        <f t="shared" si="1376"/>
        <v>0</v>
      </c>
      <c r="L605" s="238">
        <f t="shared" si="1377"/>
        <v>0</v>
      </c>
      <c r="M605" s="238">
        <f t="shared" si="1378"/>
        <v>0</v>
      </c>
      <c r="N605" s="238">
        <f t="shared" si="1379"/>
        <v>0</v>
      </c>
      <c r="O605" s="238">
        <f t="shared" si="1380"/>
        <v>0</v>
      </c>
      <c r="P605" s="238">
        <f t="shared" si="1381"/>
        <v>0</v>
      </c>
      <c r="Q605" s="238">
        <f t="shared" si="1382"/>
        <v>0</v>
      </c>
      <c r="R605" s="238">
        <f t="shared" si="1383"/>
        <v>0</v>
      </c>
      <c r="S605" s="238">
        <f t="shared" si="1384"/>
        <v>0</v>
      </c>
      <c r="T605" s="238">
        <f t="shared" si="1385"/>
        <v>0</v>
      </c>
      <c r="U605" s="239">
        <f t="shared" si="1386"/>
        <v>0</v>
      </c>
      <c r="V605" s="238">
        <f t="shared" si="1387"/>
        <v>0</v>
      </c>
      <c r="W605" s="238">
        <f t="shared" si="1388"/>
        <v>0</v>
      </c>
      <c r="X605" s="238">
        <f t="shared" si="1389"/>
        <v>0</v>
      </c>
      <c r="Y605" s="238">
        <f t="shared" si="1390"/>
        <v>0</v>
      </c>
      <c r="Z605" s="238">
        <f t="shared" si="1391"/>
        <v>0</v>
      </c>
      <c r="AA605" s="238">
        <f t="shared" si="1392"/>
        <v>0</v>
      </c>
      <c r="AB605" s="238">
        <f t="shared" si="1393"/>
        <v>0</v>
      </c>
      <c r="AC605" s="238">
        <f t="shared" si="1394"/>
        <v>0</v>
      </c>
      <c r="AD605" s="238">
        <f t="shared" si="1395"/>
        <v>0</v>
      </c>
      <c r="AE605" s="238">
        <f t="shared" si="1396"/>
        <v>0</v>
      </c>
      <c r="AF605" s="238">
        <f t="shared" si="1397"/>
        <v>0</v>
      </c>
      <c r="AG605" s="238">
        <f t="shared" si="1398"/>
        <v>0</v>
      </c>
      <c r="AH605" s="238">
        <f t="shared" si="1399"/>
        <v>0</v>
      </c>
      <c r="AI605" s="238">
        <f t="shared" si="1400"/>
        <v>0</v>
      </c>
      <c r="AJ605" s="238">
        <f t="shared" si="1401"/>
        <v>0</v>
      </c>
      <c r="AK605" s="238">
        <f t="shared" si="1402"/>
        <v>0</v>
      </c>
      <c r="AL605" s="238">
        <f t="shared" si="1403"/>
        <v>0</v>
      </c>
      <c r="AM605" s="238">
        <f t="shared" si="1404"/>
        <v>0</v>
      </c>
      <c r="AN605" s="238">
        <f t="shared" si="1405"/>
        <v>0</v>
      </c>
      <c r="AO605" s="238">
        <f t="shared" si="1406"/>
        <v>0</v>
      </c>
      <c r="AP605" s="238">
        <f t="shared" si="1407"/>
        <v>0</v>
      </c>
      <c r="AQ605" s="238">
        <f t="shared" si="1408"/>
        <v>0</v>
      </c>
      <c r="AR605" s="238">
        <f t="shared" si="1409"/>
        <v>0</v>
      </c>
      <c r="AS605" s="238">
        <f t="shared" si="1410"/>
        <v>0</v>
      </c>
      <c r="AT605" s="238">
        <f t="shared" si="1411"/>
        <v>0</v>
      </c>
      <c r="AU605" s="238">
        <f t="shared" si="1412"/>
        <v>0</v>
      </c>
      <c r="AV605" s="238">
        <f t="shared" si="1413"/>
        <v>0</v>
      </c>
      <c r="AW605" s="238">
        <f t="shared" si="1414"/>
        <v>0</v>
      </c>
      <c r="AX605" s="238">
        <f t="shared" si="1415"/>
        <v>0</v>
      </c>
      <c r="AY605" s="238">
        <f t="shared" si="1416"/>
        <v>0</v>
      </c>
      <c r="AZ605" s="238">
        <f t="shared" si="1417"/>
        <v>0</v>
      </c>
      <c r="BA605" s="238">
        <f t="shared" si="1418"/>
        <v>0</v>
      </c>
      <c r="BB605" s="238">
        <f t="shared" si="1419"/>
        <v>0</v>
      </c>
      <c r="BC605" s="238">
        <f t="shared" si="1420"/>
        <v>0</v>
      </c>
      <c r="BD605" s="238">
        <f t="shared" si="1421"/>
        <v>0</v>
      </c>
      <c r="BE605" s="238">
        <f t="shared" si="1422"/>
        <v>0</v>
      </c>
      <c r="BF605" s="238">
        <f t="shared" si="1423"/>
        <v>0</v>
      </c>
      <c r="BG605" s="238">
        <f t="shared" si="1424"/>
        <v>0</v>
      </c>
      <c r="BH605" s="238">
        <f t="shared" si="1425"/>
        <v>0</v>
      </c>
      <c r="BI605" s="238">
        <f t="shared" si="1426"/>
        <v>0</v>
      </c>
      <c r="BJ605" s="238">
        <f t="shared" si="1427"/>
        <v>0</v>
      </c>
      <c r="BK605" s="238">
        <f t="shared" si="1428"/>
        <v>0</v>
      </c>
      <c r="BL605" s="238">
        <f t="shared" si="1429"/>
        <v>0</v>
      </c>
      <c r="BM605" s="238">
        <f t="shared" si="1430"/>
        <v>0</v>
      </c>
      <c r="BN605" s="238">
        <f t="shared" si="1431"/>
        <v>0</v>
      </c>
      <c r="BO605" s="238">
        <f t="shared" si="1432"/>
        <v>0</v>
      </c>
      <c r="BP605" s="238">
        <f t="shared" si="1433"/>
        <v>0</v>
      </c>
      <c r="BQ605" s="238">
        <f t="shared" si="1434"/>
        <v>0</v>
      </c>
      <c r="BR605" s="238">
        <f t="shared" si="1435"/>
        <v>0</v>
      </c>
      <c r="BS605" s="238">
        <f t="shared" si="1436"/>
        <v>0</v>
      </c>
      <c r="BT605" s="238">
        <f t="shared" si="1437"/>
        <v>0</v>
      </c>
      <c r="BU605" s="238">
        <f t="shared" si="1438"/>
        <v>0</v>
      </c>
      <c r="BV605" s="238">
        <f t="shared" si="1439"/>
        <v>0</v>
      </c>
      <c r="BW605" s="238">
        <f t="shared" si="1440"/>
        <v>0</v>
      </c>
      <c r="BX605" s="238">
        <f t="shared" si="1441"/>
        <v>0</v>
      </c>
      <c r="BY605" s="238">
        <f t="shared" si="1442"/>
        <v>0</v>
      </c>
      <c r="BZ605" s="238">
        <f t="shared" si="1443"/>
        <v>0</v>
      </c>
      <c r="CA605" s="238">
        <f t="shared" si="1444"/>
        <v>0</v>
      </c>
      <c r="CB605" s="238">
        <f t="shared" si="1445"/>
        <v>0</v>
      </c>
      <c r="CC605" s="238">
        <f t="shared" si="1446"/>
        <v>0</v>
      </c>
      <c r="CD605" s="238">
        <f t="shared" si="1447"/>
        <v>0</v>
      </c>
      <c r="CE605" s="238">
        <f t="shared" si="1448"/>
        <v>0</v>
      </c>
      <c r="CF605" s="238">
        <f t="shared" si="1449"/>
        <v>0</v>
      </c>
      <c r="CG605" s="238">
        <f t="shared" si="1450"/>
        <v>0</v>
      </c>
      <c r="CH605" s="238">
        <f t="shared" si="1451"/>
        <v>0</v>
      </c>
      <c r="CI605" s="238">
        <f t="shared" si="1452"/>
        <v>0</v>
      </c>
      <c r="CJ605" s="238">
        <f t="shared" si="1453"/>
        <v>0</v>
      </c>
      <c r="CK605" s="238">
        <f t="shared" si="1454"/>
        <v>0</v>
      </c>
      <c r="CL605" s="238">
        <f t="shared" si="1455"/>
        <v>0</v>
      </c>
      <c r="CM605" s="238">
        <f t="shared" si="1456"/>
        <v>0</v>
      </c>
      <c r="CN605" s="238">
        <f t="shared" si="1457"/>
        <v>0</v>
      </c>
      <c r="CO605" s="238">
        <f t="shared" si="1458"/>
        <v>0</v>
      </c>
      <c r="CP605" s="238">
        <f t="shared" si="1459"/>
        <v>0</v>
      </c>
      <c r="CQ605" s="238">
        <f t="shared" si="1460"/>
        <v>0</v>
      </c>
      <c r="CR605" s="238">
        <f t="shared" si="1461"/>
        <v>0</v>
      </c>
      <c r="CS605" s="238">
        <f t="shared" si="1462"/>
        <v>0</v>
      </c>
      <c r="CT605" s="238">
        <f t="shared" si="1463"/>
        <v>0</v>
      </c>
      <c r="CU605" s="238">
        <f t="shared" si="1464"/>
        <v>0</v>
      </c>
      <c r="CV605" s="238">
        <f t="shared" si="1465"/>
        <v>0</v>
      </c>
      <c r="CW605" s="238">
        <f t="shared" si="1466"/>
        <v>0</v>
      </c>
      <c r="CX605" s="238">
        <f t="shared" si="1467"/>
        <v>0</v>
      </c>
      <c r="CY605" s="238">
        <f t="shared" si="1468"/>
        <v>0</v>
      </c>
      <c r="CZ605" s="238">
        <f t="shared" si="1469"/>
        <v>0</v>
      </c>
      <c r="DA605" s="238">
        <f t="shared" si="1470"/>
        <v>0</v>
      </c>
      <c r="DB605" s="238">
        <f t="shared" si="1471"/>
        <v>0</v>
      </c>
      <c r="DC605" s="238">
        <f t="shared" si="1472"/>
        <v>0</v>
      </c>
      <c r="DD605" s="238">
        <f t="shared" si="1473"/>
        <v>0</v>
      </c>
      <c r="DE605" s="238">
        <f t="shared" si="1474"/>
        <v>0</v>
      </c>
      <c r="DF605" s="238">
        <f t="shared" si="1475"/>
        <v>0</v>
      </c>
      <c r="DG605" s="238">
        <f t="shared" si="1476"/>
        <v>0</v>
      </c>
      <c r="DH605" s="238">
        <f t="shared" si="1477"/>
        <v>0</v>
      </c>
      <c r="DI605" s="238">
        <f t="shared" si="1478"/>
        <v>0</v>
      </c>
      <c r="DJ605" s="238">
        <f t="shared" si="1479"/>
        <v>0</v>
      </c>
      <c r="DK605" s="238">
        <f t="shared" si="1480"/>
        <v>0</v>
      </c>
      <c r="DL605" s="238">
        <f t="shared" si="1481"/>
        <v>0</v>
      </c>
      <c r="DM605" s="238">
        <f t="shared" si="1482"/>
        <v>0</v>
      </c>
      <c r="DN605" s="238">
        <f t="shared" si="1483"/>
        <v>0</v>
      </c>
      <c r="DO605" s="238">
        <f t="shared" si="1484"/>
        <v>0</v>
      </c>
      <c r="DP605" s="238">
        <f t="shared" si="1485"/>
        <v>0</v>
      </c>
      <c r="DQ605" s="238">
        <f t="shared" si="1486"/>
        <v>0</v>
      </c>
      <c r="DR605" s="238">
        <f t="shared" si="1487"/>
        <v>0</v>
      </c>
      <c r="DS605" s="238">
        <f t="shared" si="1488"/>
        <v>0</v>
      </c>
      <c r="DT605" s="238">
        <f t="shared" si="1489"/>
        <v>0</v>
      </c>
      <c r="DU605" s="238">
        <f t="shared" si="1490"/>
        <v>0</v>
      </c>
      <c r="DV605" s="238">
        <f t="shared" si="1491"/>
        <v>0</v>
      </c>
      <c r="DW605" s="238">
        <f t="shared" si="1492"/>
        <v>0</v>
      </c>
      <c r="DX605" s="238">
        <f t="shared" si="1493"/>
        <v>0</v>
      </c>
      <c r="DY605" s="238">
        <f t="shared" si="1494"/>
        <v>0</v>
      </c>
      <c r="DZ605" s="238">
        <f t="shared" si="1495"/>
        <v>0</v>
      </c>
      <c r="EA605" s="238">
        <f t="shared" si="1496"/>
        <v>0</v>
      </c>
      <c r="EB605" s="238">
        <f t="shared" si="1497"/>
        <v>0</v>
      </c>
      <c r="EC605" s="238">
        <f t="shared" si="1498"/>
        <v>0</v>
      </c>
      <c r="ED605" s="238">
        <f t="shared" si="1499"/>
        <v>0</v>
      </c>
      <c r="EE605" s="238">
        <f t="shared" si="1500"/>
        <v>0</v>
      </c>
      <c r="EF605" s="238">
        <f t="shared" si="1501"/>
        <v>0</v>
      </c>
      <c r="EG605" s="238">
        <f t="shared" si="1502"/>
        <v>0</v>
      </c>
      <c r="EH605" s="238">
        <f t="shared" si="1503"/>
        <v>0</v>
      </c>
      <c r="EI605" s="238">
        <f t="shared" si="1504"/>
        <v>0</v>
      </c>
      <c r="EJ605" s="238">
        <f t="shared" si="1505"/>
        <v>0</v>
      </c>
      <c r="EK605" s="238">
        <f t="shared" si="1506"/>
        <v>0</v>
      </c>
      <c r="EL605" s="238">
        <f t="shared" si="1507"/>
        <v>0</v>
      </c>
      <c r="EM605" s="238">
        <f t="shared" si="1508"/>
        <v>0</v>
      </c>
      <c r="EN605" s="238">
        <f t="shared" si="1509"/>
        <v>0</v>
      </c>
      <c r="EO605" s="238">
        <f t="shared" si="1510"/>
        <v>0</v>
      </c>
      <c r="EP605" s="238">
        <f t="shared" si="1511"/>
        <v>0</v>
      </c>
      <c r="EQ605" s="238">
        <f t="shared" si="1512"/>
        <v>0</v>
      </c>
      <c r="ER605" s="238">
        <f t="shared" si="1513"/>
        <v>0</v>
      </c>
      <c r="ES605" s="238">
        <f t="shared" si="1514"/>
        <v>0</v>
      </c>
      <c r="ET605" s="238">
        <f t="shared" si="1515"/>
        <v>0</v>
      </c>
      <c r="EU605" s="238">
        <f t="shared" si="1516"/>
        <v>0</v>
      </c>
      <c r="EV605" s="238">
        <f t="shared" si="1517"/>
        <v>0</v>
      </c>
      <c r="EW605" s="238">
        <f t="shared" si="1518"/>
        <v>0</v>
      </c>
      <c r="EX605" s="238">
        <f t="shared" si="1519"/>
        <v>0</v>
      </c>
      <c r="EY605" s="238">
        <f t="shared" si="1520"/>
        <v>0</v>
      </c>
      <c r="EZ605" s="238">
        <f t="shared" si="1521"/>
        <v>0</v>
      </c>
      <c r="FA605" s="238">
        <f t="shared" si="1522"/>
        <v>0</v>
      </c>
      <c r="FB605" s="238">
        <f t="shared" si="1523"/>
        <v>0</v>
      </c>
      <c r="FC605" s="238">
        <f t="shared" si="1524"/>
        <v>0</v>
      </c>
      <c r="FD605" s="238">
        <f t="shared" si="1525"/>
        <v>0</v>
      </c>
      <c r="FE605" s="238">
        <f t="shared" si="1526"/>
        <v>0</v>
      </c>
      <c r="FF605" s="238">
        <f t="shared" si="1527"/>
        <v>0</v>
      </c>
      <c r="FG605" s="238">
        <f t="shared" si="1528"/>
        <v>0</v>
      </c>
      <c r="FH605" s="238">
        <f t="shared" si="1529"/>
        <v>0</v>
      </c>
      <c r="FI605" s="238">
        <f t="shared" si="1530"/>
        <v>0</v>
      </c>
      <c r="FJ605" s="238">
        <f t="shared" si="1531"/>
        <v>0</v>
      </c>
      <c r="FK605" s="238">
        <f t="shared" si="1532"/>
        <v>0</v>
      </c>
      <c r="FL605" s="238">
        <f t="shared" si="1533"/>
        <v>0</v>
      </c>
      <c r="FM605" s="238">
        <f t="shared" si="1534"/>
        <v>0</v>
      </c>
      <c r="FN605" s="238">
        <f t="shared" si="1535"/>
        <v>0</v>
      </c>
      <c r="FO605" s="238">
        <f t="shared" si="1536"/>
        <v>0</v>
      </c>
      <c r="FP605" s="238">
        <f t="shared" si="1537"/>
        <v>0</v>
      </c>
      <c r="FQ605" s="238">
        <f t="shared" si="1538"/>
        <v>0</v>
      </c>
      <c r="FR605" s="238">
        <f t="shared" si="1539"/>
        <v>0</v>
      </c>
      <c r="FS605" s="238">
        <f t="shared" si="1540"/>
        <v>0</v>
      </c>
      <c r="FT605" s="238">
        <f t="shared" si="1541"/>
        <v>0</v>
      </c>
      <c r="FU605" s="238">
        <f t="shared" si="1542"/>
        <v>0</v>
      </c>
      <c r="FV605" s="238">
        <f t="shared" si="1543"/>
        <v>0</v>
      </c>
      <c r="FW605" s="238">
        <f t="shared" si="1544"/>
        <v>0</v>
      </c>
      <c r="FX605" s="238">
        <f t="shared" si="1545"/>
        <v>0</v>
      </c>
      <c r="FY605" s="238">
        <f t="shared" si="1546"/>
        <v>0</v>
      </c>
      <c r="FZ605" s="238">
        <f t="shared" si="1547"/>
        <v>0</v>
      </c>
      <c r="GA605" s="238">
        <f t="shared" si="1548"/>
        <v>0</v>
      </c>
      <c r="GB605" s="238">
        <f t="shared" si="1549"/>
        <v>0</v>
      </c>
      <c r="GC605" s="238">
        <f t="shared" si="1550"/>
        <v>0</v>
      </c>
      <c r="GD605" s="238">
        <f t="shared" si="1551"/>
        <v>0</v>
      </c>
      <c r="GE605" s="238">
        <f t="shared" si="1552"/>
        <v>0</v>
      </c>
      <c r="GF605" s="238">
        <f t="shared" si="1553"/>
        <v>0</v>
      </c>
      <c r="GG605" s="238">
        <f t="shared" si="1554"/>
        <v>0</v>
      </c>
      <c r="GH605" s="238">
        <f t="shared" si="1555"/>
        <v>0</v>
      </c>
      <c r="GI605" s="238">
        <f t="shared" si="1556"/>
        <v>0</v>
      </c>
      <c r="GJ605" s="238">
        <f t="shared" si="1557"/>
        <v>0</v>
      </c>
      <c r="GK605" s="238">
        <f t="shared" si="1558"/>
        <v>0</v>
      </c>
      <c r="GL605" s="238">
        <f t="shared" si="1559"/>
        <v>0</v>
      </c>
      <c r="GM605" s="238">
        <f t="shared" si="1560"/>
        <v>0</v>
      </c>
      <c r="GN605" s="238">
        <f t="shared" si="1561"/>
        <v>0</v>
      </c>
      <c r="GO605" s="238">
        <f t="shared" si="1562"/>
        <v>0</v>
      </c>
      <c r="GP605" s="238">
        <f t="shared" si="1563"/>
        <v>0</v>
      </c>
      <c r="GQ605" s="238">
        <f t="shared" si="1564"/>
        <v>0</v>
      </c>
      <c r="GR605" s="238">
        <f t="shared" si="1565"/>
        <v>0</v>
      </c>
      <c r="GS605" s="238">
        <f t="shared" si="1566"/>
        <v>0</v>
      </c>
      <c r="GT605" s="238">
        <f t="shared" si="1567"/>
        <v>0</v>
      </c>
      <c r="GU605" s="238">
        <f t="shared" si="1568"/>
        <v>0</v>
      </c>
      <c r="GV605" s="238">
        <f t="shared" si="1569"/>
        <v>0</v>
      </c>
      <c r="GW605" s="238">
        <f t="shared" si="1570"/>
        <v>0</v>
      </c>
      <c r="GX605" s="238">
        <f t="shared" si="1571"/>
        <v>0</v>
      </c>
      <c r="GY605" s="238">
        <f t="shared" si="1572"/>
        <v>0</v>
      </c>
      <c r="GZ605" s="238">
        <f t="shared" si="1573"/>
        <v>0</v>
      </c>
      <c r="HA605" s="238">
        <f t="shared" si="1574"/>
        <v>0</v>
      </c>
      <c r="HB605" s="238">
        <f t="shared" si="1575"/>
        <v>0</v>
      </c>
      <c r="HC605" s="238">
        <f t="shared" si="1576"/>
        <v>0</v>
      </c>
      <c r="HD605" s="238">
        <f t="shared" si="1577"/>
        <v>0</v>
      </c>
      <c r="HE605" s="238">
        <f t="shared" si="1578"/>
        <v>0</v>
      </c>
      <c r="HF605" s="238">
        <f t="shared" si="1579"/>
        <v>0</v>
      </c>
      <c r="HG605" s="238">
        <f t="shared" si="1580"/>
        <v>0</v>
      </c>
      <c r="HH605" s="238">
        <f t="shared" si="1581"/>
        <v>0</v>
      </c>
      <c r="HI605" s="238">
        <f t="shared" si="1582"/>
        <v>0</v>
      </c>
      <c r="HJ605" s="238">
        <f t="shared" si="1583"/>
        <v>0</v>
      </c>
      <c r="HK605" s="238">
        <f t="shared" si="1584"/>
        <v>0</v>
      </c>
      <c r="HL605" s="238">
        <f t="shared" si="1585"/>
        <v>0</v>
      </c>
      <c r="HM605" s="238">
        <f t="shared" si="1586"/>
        <v>0</v>
      </c>
      <c r="HN605" s="238">
        <f t="shared" si="1587"/>
        <v>0</v>
      </c>
      <c r="HO605" s="238">
        <f t="shared" si="1588"/>
        <v>0</v>
      </c>
      <c r="HP605" s="238">
        <f t="shared" si="1589"/>
        <v>0</v>
      </c>
      <c r="HQ605" s="238">
        <f t="shared" si="1590"/>
        <v>0</v>
      </c>
      <c r="HR605" s="238">
        <f t="shared" si="1591"/>
        <v>0</v>
      </c>
      <c r="HS605" s="238">
        <f t="shared" si="1592"/>
        <v>0</v>
      </c>
      <c r="HT605" s="238">
        <f t="shared" si="1593"/>
        <v>0</v>
      </c>
      <c r="HU605" s="238">
        <f t="shared" si="1594"/>
        <v>0</v>
      </c>
      <c r="HV605" s="238">
        <f t="shared" si="1595"/>
        <v>0</v>
      </c>
      <c r="HW605" s="238">
        <f t="shared" si="1596"/>
        <v>0</v>
      </c>
      <c r="HX605" s="238">
        <f t="shared" si="1597"/>
        <v>0</v>
      </c>
      <c r="HY605" s="238">
        <f t="shared" si="1598"/>
        <v>0</v>
      </c>
      <c r="HZ605" s="238">
        <f t="shared" si="1599"/>
        <v>0</v>
      </c>
      <c r="IA605" s="238">
        <f t="shared" si="1600"/>
        <v>0</v>
      </c>
      <c r="IB605" s="238">
        <f t="shared" si="1601"/>
        <v>0</v>
      </c>
      <c r="IC605" s="238">
        <f t="shared" si="1602"/>
        <v>0</v>
      </c>
      <c r="ID605" s="238">
        <f t="shared" si="1603"/>
        <v>0</v>
      </c>
      <c r="IE605" s="238">
        <f t="shared" si="1604"/>
        <v>0</v>
      </c>
      <c r="IF605" s="238">
        <f t="shared" si="1605"/>
        <v>0</v>
      </c>
      <c r="IG605" s="238">
        <f t="shared" si="1606"/>
        <v>0</v>
      </c>
      <c r="IH605" s="238">
        <f t="shared" si="1607"/>
        <v>0</v>
      </c>
      <c r="II605" s="238">
        <f t="shared" si="1608"/>
        <v>0</v>
      </c>
      <c r="IJ605" s="238">
        <f t="shared" si="1609"/>
        <v>0</v>
      </c>
      <c r="IK605" s="238">
        <f t="shared" si="1610"/>
        <v>0</v>
      </c>
      <c r="IL605" s="238">
        <f t="shared" si="1611"/>
        <v>0</v>
      </c>
      <c r="IM605" s="238">
        <f t="shared" si="1612"/>
        <v>0</v>
      </c>
      <c r="IN605" s="238">
        <f t="shared" si="1613"/>
        <v>0</v>
      </c>
      <c r="IO605" s="238">
        <f t="shared" si="1614"/>
        <v>0</v>
      </c>
      <c r="IP605" s="238">
        <f t="shared" si="1615"/>
        <v>0</v>
      </c>
      <c r="IQ605" s="238">
        <f t="shared" si="1616"/>
        <v>0</v>
      </c>
      <c r="IR605" s="238">
        <f t="shared" si="1617"/>
        <v>0</v>
      </c>
      <c r="IS605" s="238">
        <f t="shared" si="1618"/>
        <v>0</v>
      </c>
      <c r="IT605" s="238">
        <f t="shared" si="1619"/>
        <v>0</v>
      </c>
      <c r="IU605" s="238">
        <f t="shared" si="1620"/>
        <v>0</v>
      </c>
      <c r="IV605" s="238">
        <f t="shared" si="1621"/>
        <v>0</v>
      </c>
      <c r="IW605" s="238">
        <f t="shared" si="1622"/>
        <v>0</v>
      </c>
      <c r="IX605" s="238">
        <f t="shared" si="1623"/>
        <v>0</v>
      </c>
      <c r="IY605" s="238">
        <f t="shared" si="1624"/>
        <v>0</v>
      </c>
      <c r="IZ605" s="238">
        <f t="shared" si="1625"/>
        <v>0</v>
      </c>
      <c r="JA605" s="238">
        <f t="shared" si="1626"/>
        <v>0</v>
      </c>
      <c r="JB605" s="238">
        <f t="shared" si="1627"/>
        <v>0</v>
      </c>
    </row>
    <row r="606" spans="2:262">
      <c r="B606" s="248">
        <v>245</v>
      </c>
      <c r="C606" s="247">
        <f t="shared" si="1628"/>
        <v>4.7851562499999839E-3</v>
      </c>
      <c r="D606" s="244">
        <f t="shared" ca="1" si="1371"/>
        <v>12.44802714003224</v>
      </c>
      <c r="E606" s="243">
        <f ca="1">IQ361</f>
        <v>0.44802714003223981</v>
      </c>
      <c r="F606" s="242">
        <v>245</v>
      </c>
      <c r="G606" s="238">
        <f t="shared" si="1372"/>
        <v>0</v>
      </c>
      <c r="H606" s="238">
        <f t="shared" si="1373"/>
        <v>0</v>
      </c>
      <c r="I606" s="238">
        <f t="shared" si="1374"/>
        <v>0</v>
      </c>
      <c r="J606" s="238">
        <f t="shared" si="1375"/>
        <v>0</v>
      </c>
      <c r="K606" s="238">
        <f t="shared" si="1376"/>
        <v>0</v>
      </c>
      <c r="L606" s="238">
        <f t="shared" si="1377"/>
        <v>0</v>
      </c>
      <c r="M606" s="238">
        <f t="shared" si="1378"/>
        <v>0</v>
      </c>
      <c r="N606" s="238">
        <f t="shared" si="1379"/>
        <v>0</v>
      </c>
      <c r="O606" s="238">
        <f t="shared" si="1380"/>
        <v>0</v>
      </c>
      <c r="P606" s="238">
        <f t="shared" si="1381"/>
        <v>0</v>
      </c>
      <c r="Q606" s="238">
        <f t="shared" si="1382"/>
        <v>0</v>
      </c>
      <c r="R606" s="238">
        <f t="shared" si="1383"/>
        <v>0</v>
      </c>
      <c r="S606" s="238">
        <f t="shared" si="1384"/>
        <v>0</v>
      </c>
      <c r="T606" s="238">
        <f t="shared" si="1385"/>
        <v>0</v>
      </c>
      <c r="U606" s="239">
        <f t="shared" si="1386"/>
        <v>0</v>
      </c>
      <c r="V606" s="238">
        <f t="shared" si="1387"/>
        <v>0</v>
      </c>
      <c r="W606" s="238">
        <f t="shared" si="1388"/>
        <v>0</v>
      </c>
      <c r="X606" s="238">
        <f t="shared" si="1389"/>
        <v>0</v>
      </c>
      <c r="Y606" s="238">
        <f t="shared" si="1390"/>
        <v>0</v>
      </c>
      <c r="Z606" s="238">
        <f t="shared" si="1391"/>
        <v>0</v>
      </c>
      <c r="AA606" s="238">
        <f t="shared" si="1392"/>
        <v>0</v>
      </c>
      <c r="AB606" s="238">
        <f t="shared" si="1393"/>
        <v>0</v>
      </c>
      <c r="AC606" s="238">
        <f t="shared" si="1394"/>
        <v>0</v>
      </c>
      <c r="AD606" s="238">
        <f t="shared" si="1395"/>
        <v>0</v>
      </c>
      <c r="AE606" s="238">
        <f t="shared" si="1396"/>
        <v>0</v>
      </c>
      <c r="AF606" s="238">
        <f t="shared" si="1397"/>
        <v>0</v>
      </c>
      <c r="AG606" s="238">
        <f t="shared" si="1398"/>
        <v>0</v>
      </c>
      <c r="AH606" s="238">
        <f t="shared" si="1399"/>
        <v>0</v>
      </c>
      <c r="AI606" s="238">
        <f t="shared" si="1400"/>
        <v>0</v>
      </c>
      <c r="AJ606" s="238">
        <f t="shared" si="1401"/>
        <v>0</v>
      </c>
      <c r="AK606" s="238">
        <f t="shared" si="1402"/>
        <v>0</v>
      </c>
      <c r="AL606" s="238">
        <f t="shared" si="1403"/>
        <v>0</v>
      </c>
      <c r="AM606" s="238">
        <f t="shared" si="1404"/>
        <v>0</v>
      </c>
      <c r="AN606" s="238">
        <f t="shared" si="1405"/>
        <v>0</v>
      </c>
      <c r="AO606" s="238">
        <f t="shared" si="1406"/>
        <v>0</v>
      </c>
      <c r="AP606" s="238">
        <f t="shared" si="1407"/>
        <v>0</v>
      </c>
      <c r="AQ606" s="238">
        <f t="shared" si="1408"/>
        <v>0</v>
      </c>
      <c r="AR606" s="238">
        <f t="shared" si="1409"/>
        <v>0</v>
      </c>
      <c r="AS606" s="238">
        <f t="shared" si="1410"/>
        <v>0</v>
      </c>
      <c r="AT606" s="238">
        <f t="shared" si="1411"/>
        <v>0</v>
      </c>
      <c r="AU606" s="238">
        <f t="shared" si="1412"/>
        <v>0</v>
      </c>
      <c r="AV606" s="238">
        <f t="shared" si="1413"/>
        <v>0</v>
      </c>
      <c r="AW606" s="238">
        <f t="shared" si="1414"/>
        <v>0</v>
      </c>
      <c r="AX606" s="238">
        <f t="shared" si="1415"/>
        <v>0</v>
      </c>
      <c r="AY606" s="238">
        <f t="shared" si="1416"/>
        <v>0</v>
      </c>
      <c r="AZ606" s="238">
        <f t="shared" si="1417"/>
        <v>0</v>
      </c>
      <c r="BA606" s="238">
        <f t="shared" si="1418"/>
        <v>0</v>
      </c>
      <c r="BB606" s="238">
        <f t="shared" si="1419"/>
        <v>0</v>
      </c>
      <c r="BC606" s="238">
        <f t="shared" si="1420"/>
        <v>0</v>
      </c>
      <c r="BD606" s="238">
        <f t="shared" si="1421"/>
        <v>0</v>
      </c>
      <c r="BE606" s="238">
        <f t="shared" si="1422"/>
        <v>0</v>
      </c>
      <c r="BF606" s="238">
        <f t="shared" si="1423"/>
        <v>0</v>
      </c>
      <c r="BG606" s="238">
        <f t="shared" si="1424"/>
        <v>0</v>
      </c>
      <c r="BH606" s="238">
        <f t="shared" si="1425"/>
        <v>0</v>
      </c>
      <c r="BI606" s="238">
        <f t="shared" si="1426"/>
        <v>0</v>
      </c>
      <c r="BJ606" s="238">
        <f t="shared" si="1427"/>
        <v>0</v>
      </c>
      <c r="BK606" s="238">
        <f t="shared" si="1428"/>
        <v>0</v>
      </c>
      <c r="BL606" s="238">
        <f t="shared" si="1429"/>
        <v>0</v>
      </c>
      <c r="BM606" s="238">
        <f t="shared" si="1430"/>
        <v>0</v>
      </c>
      <c r="BN606" s="238">
        <f t="shared" si="1431"/>
        <v>0</v>
      </c>
      <c r="BO606" s="238">
        <f t="shared" si="1432"/>
        <v>0</v>
      </c>
      <c r="BP606" s="238">
        <f t="shared" si="1433"/>
        <v>0</v>
      </c>
      <c r="BQ606" s="238">
        <f t="shared" si="1434"/>
        <v>0</v>
      </c>
      <c r="BR606" s="238">
        <f t="shared" si="1435"/>
        <v>0</v>
      </c>
      <c r="BS606" s="238">
        <f t="shared" si="1436"/>
        <v>0</v>
      </c>
      <c r="BT606" s="238">
        <f t="shared" si="1437"/>
        <v>0</v>
      </c>
      <c r="BU606" s="238">
        <f t="shared" si="1438"/>
        <v>0</v>
      </c>
      <c r="BV606" s="238">
        <f t="shared" si="1439"/>
        <v>0</v>
      </c>
      <c r="BW606" s="238">
        <f t="shared" si="1440"/>
        <v>0</v>
      </c>
      <c r="BX606" s="238">
        <f t="shared" si="1441"/>
        <v>0</v>
      </c>
      <c r="BY606" s="238">
        <f t="shared" si="1442"/>
        <v>0</v>
      </c>
      <c r="BZ606" s="238">
        <f t="shared" si="1443"/>
        <v>0</v>
      </c>
      <c r="CA606" s="238">
        <f t="shared" si="1444"/>
        <v>0</v>
      </c>
      <c r="CB606" s="238">
        <f t="shared" si="1445"/>
        <v>0</v>
      </c>
      <c r="CC606" s="238">
        <f t="shared" si="1446"/>
        <v>0</v>
      </c>
      <c r="CD606" s="238">
        <f t="shared" si="1447"/>
        <v>0</v>
      </c>
      <c r="CE606" s="238">
        <f t="shared" si="1448"/>
        <v>0</v>
      </c>
      <c r="CF606" s="238">
        <f t="shared" si="1449"/>
        <v>0</v>
      </c>
      <c r="CG606" s="238">
        <f t="shared" si="1450"/>
        <v>0</v>
      </c>
      <c r="CH606" s="238">
        <f t="shared" si="1451"/>
        <v>0</v>
      </c>
      <c r="CI606" s="238">
        <f t="shared" si="1452"/>
        <v>0</v>
      </c>
      <c r="CJ606" s="238">
        <f t="shared" si="1453"/>
        <v>0</v>
      </c>
      <c r="CK606" s="238">
        <f t="shared" si="1454"/>
        <v>0</v>
      </c>
      <c r="CL606" s="238">
        <f t="shared" si="1455"/>
        <v>0</v>
      </c>
      <c r="CM606" s="238">
        <f t="shared" si="1456"/>
        <v>0</v>
      </c>
      <c r="CN606" s="238">
        <f t="shared" si="1457"/>
        <v>0</v>
      </c>
      <c r="CO606" s="238">
        <f t="shared" si="1458"/>
        <v>0</v>
      </c>
      <c r="CP606" s="238">
        <f t="shared" si="1459"/>
        <v>0</v>
      </c>
      <c r="CQ606" s="238">
        <f t="shared" si="1460"/>
        <v>0</v>
      </c>
      <c r="CR606" s="238">
        <f t="shared" si="1461"/>
        <v>0</v>
      </c>
      <c r="CS606" s="238">
        <f t="shared" si="1462"/>
        <v>0</v>
      </c>
      <c r="CT606" s="238">
        <f t="shared" si="1463"/>
        <v>0</v>
      </c>
      <c r="CU606" s="238">
        <f t="shared" si="1464"/>
        <v>0</v>
      </c>
      <c r="CV606" s="238">
        <f t="shared" si="1465"/>
        <v>0</v>
      </c>
      <c r="CW606" s="238">
        <f t="shared" si="1466"/>
        <v>0</v>
      </c>
      <c r="CX606" s="238">
        <f t="shared" si="1467"/>
        <v>0</v>
      </c>
      <c r="CY606" s="238">
        <f t="shared" si="1468"/>
        <v>0</v>
      </c>
      <c r="CZ606" s="238">
        <f t="shared" si="1469"/>
        <v>0</v>
      </c>
      <c r="DA606" s="238">
        <f t="shared" si="1470"/>
        <v>0</v>
      </c>
      <c r="DB606" s="238">
        <f t="shared" si="1471"/>
        <v>0</v>
      </c>
      <c r="DC606" s="238">
        <f t="shared" si="1472"/>
        <v>0</v>
      </c>
      <c r="DD606" s="238">
        <f t="shared" si="1473"/>
        <v>0</v>
      </c>
      <c r="DE606" s="238">
        <f t="shared" si="1474"/>
        <v>0</v>
      </c>
      <c r="DF606" s="238">
        <f t="shared" si="1475"/>
        <v>0</v>
      </c>
      <c r="DG606" s="238">
        <f t="shared" si="1476"/>
        <v>0</v>
      </c>
      <c r="DH606" s="238">
        <f t="shared" si="1477"/>
        <v>0</v>
      </c>
      <c r="DI606" s="238">
        <f t="shared" si="1478"/>
        <v>0</v>
      </c>
      <c r="DJ606" s="238">
        <f t="shared" si="1479"/>
        <v>0</v>
      </c>
      <c r="DK606" s="238">
        <f t="shared" si="1480"/>
        <v>0</v>
      </c>
      <c r="DL606" s="238">
        <f t="shared" si="1481"/>
        <v>0</v>
      </c>
      <c r="DM606" s="238">
        <f t="shared" si="1482"/>
        <v>0</v>
      </c>
      <c r="DN606" s="238">
        <f t="shared" si="1483"/>
        <v>0</v>
      </c>
      <c r="DO606" s="238">
        <f t="shared" si="1484"/>
        <v>0</v>
      </c>
      <c r="DP606" s="238">
        <f t="shared" si="1485"/>
        <v>0</v>
      </c>
      <c r="DQ606" s="238">
        <f t="shared" si="1486"/>
        <v>0</v>
      </c>
      <c r="DR606" s="238">
        <f t="shared" si="1487"/>
        <v>0</v>
      </c>
      <c r="DS606" s="238">
        <f t="shared" si="1488"/>
        <v>0</v>
      </c>
      <c r="DT606" s="238">
        <f t="shared" si="1489"/>
        <v>0</v>
      </c>
      <c r="DU606" s="238">
        <f t="shared" si="1490"/>
        <v>0</v>
      </c>
      <c r="DV606" s="238">
        <f t="shared" si="1491"/>
        <v>0</v>
      </c>
      <c r="DW606" s="238">
        <f t="shared" si="1492"/>
        <v>0</v>
      </c>
      <c r="DX606" s="238">
        <f t="shared" si="1493"/>
        <v>0</v>
      </c>
      <c r="DY606" s="238">
        <f t="shared" si="1494"/>
        <v>0</v>
      </c>
      <c r="DZ606" s="238">
        <f t="shared" si="1495"/>
        <v>0</v>
      </c>
      <c r="EA606" s="238">
        <f t="shared" si="1496"/>
        <v>0</v>
      </c>
      <c r="EB606" s="238">
        <f t="shared" si="1497"/>
        <v>0</v>
      </c>
      <c r="EC606" s="238">
        <f t="shared" si="1498"/>
        <v>0</v>
      </c>
      <c r="ED606" s="238">
        <f t="shared" si="1499"/>
        <v>0</v>
      </c>
      <c r="EE606" s="238">
        <f t="shared" si="1500"/>
        <v>0</v>
      </c>
      <c r="EF606" s="238">
        <f t="shared" si="1501"/>
        <v>0</v>
      </c>
      <c r="EG606" s="238">
        <f t="shared" si="1502"/>
        <v>0</v>
      </c>
      <c r="EH606" s="238">
        <f t="shared" si="1503"/>
        <v>0</v>
      </c>
      <c r="EI606" s="238">
        <f t="shared" si="1504"/>
        <v>0</v>
      </c>
      <c r="EJ606" s="238">
        <f t="shared" si="1505"/>
        <v>0</v>
      </c>
      <c r="EK606" s="238">
        <f t="shared" si="1506"/>
        <v>0</v>
      </c>
      <c r="EL606" s="238">
        <f t="shared" si="1507"/>
        <v>0</v>
      </c>
      <c r="EM606" s="238">
        <f t="shared" si="1508"/>
        <v>0</v>
      </c>
      <c r="EN606" s="238">
        <f t="shared" si="1509"/>
        <v>0</v>
      </c>
      <c r="EO606" s="238">
        <f t="shared" si="1510"/>
        <v>0</v>
      </c>
      <c r="EP606" s="238">
        <f t="shared" si="1511"/>
        <v>0</v>
      </c>
      <c r="EQ606" s="238">
        <f t="shared" si="1512"/>
        <v>0</v>
      </c>
      <c r="ER606" s="238">
        <f t="shared" si="1513"/>
        <v>0</v>
      </c>
      <c r="ES606" s="238">
        <f t="shared" si="1514"/>
        <v>0</v>
      </c>
      <c r="ET606" s="238">
        <f t="shared" si="1515"/>
        <v>0</v>
      </c>
      <c r="EU606" s="238">
        <f t="shared" si="1516"/>
        <v>0</v>
      </c>
      <c r="EV606" s="238">
        <f t="shared" si="1517"/>
        <v>0</v>
      </c>
      <c r="EW606" s="238">
        <f t="shared" si="1518"/>
        <v>0</v>
      </c>
      <c r="EX606" s="238">
        <f t="shared" si="1519"/>
        <v>0</v>
      </c>
      <c r="EY606" s="238">
        <f t="shared" si="1520"/>
        <v>0</v>
      </c>
      <c r="EZ606" s="238">
        <f t="shared" si="1521"/>
        <v>0</v>
      </c>
      <c r="FA606" s="238">
        <f t="shared" si="1522"/>
        <v>0</v>
      </c>
      <c r="FB606" s="238">
        <f t="shared" si="1523"/>
        <v>0</v>
      </c>
      <c r="FC606" s="238">
        <f t="shared" si="1524"/>
        <v>0</v>
      </c>
      <c r="FD606" s="238">
        <f t="shared" si="1525"/>
        <v>0</v>
      </c>
      <c r="FE606" s="238">
        <f t="shared" si="1526"/>
        <v>0</v>
      </c>
      <c r="FF606" s="238">
        <f t="shared" si="1527"/>
        <v>0</v>
      </c>
      <c r="FG606" s="238">
        <f t="shared" si="1528"/>
        <v>0</v>
      </c>
      <c r="FH606" s="238">
        <f t="shared" si="1529"/>
        <v>0</v>
      </c>
      <c r="FI606" s="238">
        <f t="shared" si="1530"/>
        <v>0</v>
      </c>
      <c r="FJ606" s="238">
        <f t="shared" si="1531"/>
        <v>0</v>
      </c>
      <c r="FK606" s="238">
        <f t="shared" si="1532"/>
        <v>0</v>
      </c>
      <c r="FL606" s="238">
        <f t="shared" si="1533"/>
        <v>0</v>
      </c>
      <c r="FM606" s="238">
        <f t="shared" si="1534"/>
        <v>0</v>
      </c>
      <c r="FN606" s="238">
        <f t="shared" si="1535"/>
        <v>0</v>
      </c>
      <c r="FO606" s="238">
        <f t="shared" si="1536"/>
        <v>0</v>
      </c>
      <c r="FP606" s="238">
        <f t="shared" si="1537"/>
        <v>0</v>
      </c>
      <c r="FQ606" s="238">
        <f t="shared" si="1538"/>
        <v>0</v>
      </c>
      <c r="FR606" s="238">
        <f t="shared" si="1539"/>
        <v>0</v>
      </c>
      <c r="FS606" s="238">
        <f t="shared" si="1540"/>
        <v>0</v>
      </c>
      <c r="FT606" s="238">
        <f t="shared" si="1541"/>
        <v>0</v>
      </c>
      <c r="FU606" s="238">
        <f t="shared" si="1542"/>
        <v>0</v>
      </c>
      <c r="FV606" s="238">
        <f t="shared" si="1543"/>
        <v>0</v>
      </c>
      <c r="FW606" s="238">
        <f t="shared" si="1544"/>
        <v>0</v>
      </c>
      <c r="FX606" s="238">
        <f t="shared" si="1545"/>
        <v>0</v>
      </c>
      <c r="FY606" s="238">
        <f t="shared" si="1546"/>
        <v>0</v>
      </c>
      <c r="FZ606" s="238">
        <f t="shared" si="1547"/>
        <v>0</v>
      </c>
      <c r="GA606" s="238">
        <f t="shared" si="1548"/>
        <v>0</v>
      </c>
      <c r="GB606" s="238">
        <f t="shared" si="1549"/>
        <v>0</v>
      </c>
      <c r="GC606" s="238">
        <f t="shared" si="1550"/>
        <v>0</v>
      </c>
      <c r="GD606" s="238">
        <f t="shared" si="1551"/>
        <v>0</v>
      </c>
      <c r="GE606" s="238">
        <f t="shared" si="1552"/>
        <v>0</v>
      </c>
      <c r="GF606" s="238">
        <f t="shared" si="1553"/>
        <v>0</v>
      </c>
      <c r="GG606" s="238">
        <f t="shared" si="1554"/>
        <v>0</v>
      </c>
      <c r="GH606" s="238">
        <f t="shared" si="1555"/>
        <v>0</v>
      </c>
      <c r="GI606" s="238">
        <f t="shared" si="1556"/>
        <v>0</v>
      </c>
      <c r="GJ606" s="238">
        <f t="shared" si="1557"/>
        <v>0</v>
      </c>
      <c r="GK606" s="238">
        <f t="shared" si="1558"/>
        <v>0</v>
      </c>
      <c r="GL606" s="238">
        <f t="shared" si="1559"/>
        <v>0</v>
      </c>
      <c r="GM606" s="238">
        <f t="shared" si="1560"/>
        <v>0</v>
      </c>
      <c r="GN606" s="238">
        <f t="shared" si="1561"/>
        <v>0</v>
      </c>
      <c r="GO606" s="238">
        <f t="shared" si="1562"/>
        <v>0</v>
      </c>
      <c r="GP606" s="238">
        <f t="shared" si="1563"/>
        <v>0</v>
      </c>
      <c r="GQ606" s="238">
        <f t="shared" si="1564"/>
        <v>0</v>
      </c>
      <c r="GR606" s="238">
        <f t="shared" si="1565"/>
        <v>0</v>
      </c>
      <c r="GS606" s="238">
        <f t="shared" si="1566"/>
        <v>0</v>
      </c>
      <c r="GT606" s="238">
        <f t="shared" si="1567"/>
        <v>0</v>
      </c>
      <c r="GU606" s="238">
        <f t="shared" si="1568"/>
        <v>0</v>
      </c>
      <c r="GV606" s="238">
        <f t="shared" si="1569"/>
        <v>0</v>
      </c>
      <c r="GW606" s="238">
        <f t="shared" si="1570"/>
        <v>0</v>
      </c>
      <c r="GX606" s="238">
        <f t="shared" si="1571"/>
        <v>0</v>
      </c>
      <c r="GY606" s="238">
        <f t="shared" si="1572"/>
        <v>0</v>
      </c>
      <c r="GZ606" s="238">
        <f t="shared" si="1573"/>
        <v>0</v>
      </c>
      <c r="HA606" s="238">
        <f t="shared" si="1574"/>
        <v>0</v>
      </c>
      <c r="HB606" s="238">
        <f t="shared" si="1575"/>
        <v>0</v>
      </c>
      <c r="HC606" s="238">
        <f t="shared" si="1576"/>
        <v>0</v>
      </c>
      <c r="HD606" s="238">
        <f t="shared" si="1577"/>
        <v>0</v>
      </c>
      <c r="HE606" s="238">
        <f t="shared" si="1578"/>
        <v>0</v>
      </c>
      <c r="HF606" s="238">
        <f t="shared" si="1579"/>
        <v>0</v>
      </c>
      <c r="HG606" s="238">
        <f t="shared" si="1580"/>
        <v>0</v>
      </c>
      <c r="HH606" s="238">
        <f t="shared" si="1581"/>
        <v>0</v>
      </c>
      <c r="HI606" s="238">
        <f t="shared" si="1582"/>
        <v>0</v>
      </c>
      <c r="HJ606" s="238">
        <f t="shared" si="1583"/>
        <v>0</v>
      </c>
      <c r="HK606" s="238">
        <f t="shared" si="1584"/>
        <v>0</v>
      </c>
      <c r="HL606" s="238">
        <f t="shared" si="1585"/>
        <v>0</v>
      </c>
      <c r="HM606" s="238">
        <f t="shared" si="1586"/>
        <v>0</v>
      </c>
      <c r="HN606" s="238">
        <f t="shared" si="1587"/>
        <v>0</v>
      </c>
      <c r="HO606" s="238">
        <f t="shared" si="1588"/>
        <v>0</v>
      </c>
      <c r="HP606" s="238">
        <f t="shared" si="1589"/>
        <v>0</v>
      </c>
      <c r="HQ606" s="238">
        <f t="shared" si="1590"/>
        <v>0</v>
      </c>
      <c r="HR606" s="238">
        <f t="shared" si="1591"/>
        <v>0</v>
      </c>
      <c r="HS606" s="238">
        <f t="shared" si="1592"/>
        <v>0</v>
      </c>
      <c r="HT606" s="238">
        <f t="shared" si="1593"/>
        <v>0</v>
      </c>
      <c r="HU606" s="238">
        <f t="shared" si="1594"/>
        <v>0</v>
      </c>
      <c r="HV606" s="238">
        <f t="shared" si="1595"/>
        <v>0</v>
      </c>
      <c r="HW606" s="238">
        <f t="shared" si="1596"/>
        <v>0</v>
      </c>
      <c r="HX606" s="238">
        <f t="shared" si="1597"/>
        <v>0</v>
      </c>
      <c r="HY606" s="238">
        <f t="shared" si="1598"/>
        <v>0</v>
      </c>
      <c r="HZ606" s="238">
        <f t="shared" si="1599"/>
        <v>0</v>
      </c>
      <c r="IA606" s="238">
        <f t="shared" si="1600"/>
        <v>0</v>
      </c>
      <c r="IB606" s="238">
        <f t="shared" si="1601"/>
        <v>0</v>
      </c>
      <c r="IC606" s="238">
        <f t="shared" si="1602"/>
        <v>0</v>
      </c>
      <c r="ID606" s="238">
        <f t="shared" si="1603"/>
        <v>0</v>
      </c>
      <c r="IE606" s="238">
        <f t="shared" si="1604"/>
        <v>0</v>
      </c>
      <c r="IF606" s="238">
        <f t="shared" si="1605"/>
        <v>0</v>
      </c>
      <c r="IG606" s="238">
        <f t="shared" si="1606"/>
        <v>0</v>
      </c>
      <c r="IH606" s="238">
        <f t="shared" si="1607"/>
        <v>0</v>
      </c>
      <c r="II606" s="238">
        <f t="shared" si="1608"/>
        <v>0</v>
      </c>
      <c r="IJ606" s="238">
        <f t="shared" si="1609"/>
        <v>0</v>
      </c>
      <c r="IK606" s="238">
        <f t="shared" si="1610"/>
        <v>0</v>
      </c>
      <c r="IL606" s="238">
        <f t="shared" si="1611"/>
        <v>0</v>
      </c>
      <c r="IM606" s="238">
        <f t="shared" si="1612"/>
        <v>0</v>
      </c>
      <c r="IN606" s="238">
        <f t="shared" si="1613"/>
        <v>0</v>
      </c>
      <c r="IO606" s="238">
        <f t="shared" si="1614"/>
        <v>0</v>
      </c>
      <c r="IP606" s="238">
        <f t="shared" si="1615"/>
        <v>0</v>
      </c>
      <c r="IQ606" s="238">
        <f t="shared" si="1616"/>
        <v>0</v>
      </c>
      <c r="IR606" s="238">
        <f t="shared" si="1617"/>
        <v>0</v>
      </c>
      <c r="IS606" s="238">
        <f t="shared" si="1618"/>
        <v>0</v>
      </c>
      <c r="IT606" s="238">
        <f t="shared" si="1619"/>
        <v>0</v>
      </c>
      <c r="IU606" s="238">
        <f t="shared" si="1620"/>
        <v>0</v>
      </c>
      <c r="IV606" s="238">
        <f t="shared" si="1621"/>
        <v>0</v>
      </c>
      <c r="IW606" s="238">
        <f t="shared" si="1622"/>
        <v>0</v>
      </c>
      <c r="IX606" s="238">
        <f t="shared" si="1623"/>
        <v>0</v>
      </c>
      <c r="IY606" s="238">
        <f t="shared" si="1624"/>
        <v>0</v>
      </c>
      <c r="IZ606" s="238">
        <f t="shared" si="1625"/>
        <v>0</v>
      </c>
      <c r="JA606" s="238">
        <f t="shared" si="1626"/>
        <v>0</v>
      </c>
      <c r="JB606" s="238">
        <f t="shared" si="1627"/>
        <v>0</v>
      </c>
    </row>
    <row r="607" spans="2:262">
      <c r="B607" s="248">
        <v>246</v>
      </c>
      <c r="C607" s="247">
        <f t="shared" si="1628"/>
        <v>4.8046874999999835E-3</v>
      </c>
      <c r="D607" s="244">
        <f t="shared" ca="1" si="1371"/>
        <v>12.441763058744485</v>
      </c>
      <c r="E607" s="243">
        <f ca="1">IR361</f>
        <v>0.44176305874448452</v>
      </c>
      <c r="F607" s="242">
        <v>246</v>
      </c>
      <c r="G607" s="238">
        <f t="shared" si="1372"/>
        <v>0</v>
      </c>
      <c r="H607" s="238">
        <f t="shared" si="1373"/>
        <v>0</v>
      </c>
      <c r="I607" s="238">
        <f t="shared" si="1374"/>
        <v>0</v>
      </c>
      <c r="J607" s="238">
        <f t="shared" si="1375"/>
        <v>0</v>
      </c>
      <c r="K607" s="238">
        <f t="shared" si="1376"/>
        <v>0</v>
      </c>
      <c r="L607" s="238">
        <f t="shared" si="1377"/>
        <v>0</v>
      </c>
      <c r="M607" s="238">
        <f t="shared" si="1378"/>
        <v>0</v>
      </c>
      <c r="N607" s="238">
        <f t="shared" si="1379"/>
        <v>0</v>
      </c>
      <c r="O607" s="238">
        <f t="shared" si="1380"/>
        <v>0</v>
      </c>
      <c r="P607" s="238">
        <f t="shared" si="1381"/>
        <v>0</v>
      </c>
      <c r="Q607" s="238">
        <f t="shared" si="1382"/>
        <v>0</v>
      </c>
      <c r="R607" s="238">
        <f t="shared" si="1383"/>
        <v>0</v>
      </c>
      <c r="S607" s="238">
        <f t="shared" si="1384"/>
        <v>0</v>
      </c>
      <c r="T607" s="238">
        <f t="shared" si="1385"/>
        <v>0</v>
      </c>
      <c r="U607" s="239">
        <f t="shared" si="1386"/>
        <v>0</v>
      </c>
      <c r="V607" s="238">
        <f t="shared" si="1387"/>
        <v>0</v>
      </c>
      <c r="W607" s="238">
        <f t="shared" si="1388"/>
        <v>0</v>
      </c>
      <c r="X607" s="238">
        <f t="shared" si="1389"/>
        <v>0</v>
      </c>
      <c r="Y607" s="238">
        <f t="shared" si="1390"/>
        <v>0</v>
      </c>
      <c r="Z607" s="238">
        <f t="shared" si="1391"/>
        <v>0</v>
      </c>
      <c r="AA607" s="238">
        <f t="shared" si="1392"/>
        <v>0</v>
      </c>
      <c r="AB607" s="238">
        <f t="shared" si="1393"/>
        <v>0</v>
      </c>
      <c r="AC607" s="238">
        <f t="shared" si="1394"/>
        <v>0</v>
      </c>
      <c r="AD607" s="238">
        <f t="shared" si="1395"/>
        <v>0</v>
      </c>
      <c r="AE607" s="238">
        <f t="shared" si="1396"/>
        <v>0</v>
      </c>
      <c r="AF607" s="238">
        <f t="shared" si="1397"/>
        <v>0</v>
      </c>
      <c r="AG607" s="238">
        <f t="shared" si="1398"/>
        <v>0</v>
      </c>
      <c r="AH607" s="238">
        <f t="shared" si="1399"/>
        <v>0</v>
      </c>
      <c r="AI607" s="238">
        <f t="shared" si="1400"/>
        <v>0</v>
      </c>
      <c r="AJ607" s="238">
        <f t="shared" si="1401"/>
        <v>0</v>
      </c>
      <c r="AK607" s="238">
        <f t="shared" si="1402"/>
        <v>0</v>
      </c>
      <c r="AL607" s="238">
        <f t="shared" si="1403"/>
        <v>0</v>
      </c>
      <c r="AM607" s="238">
        <f t="shared" si="1404"/>
        <v>0</v>
      </c>
      <c r="AN607" s="238">
        <f t="shared" si="1405"/>
        <v>0</v>
      </c>
      <c r="AO607" s="238">
        <f t="shared" si="1406"/>
        <v>0</v>
      </c>
      <c r="AP607" s="238">
        <f t="shared" si="1407"/>
        <v>0</v>
      </c>
      <c r="AQ607" s="238">
        <f t="shared" si="1408"/>
        <v>0</v>
      </c>
      <c r="AR607" s="238">
        <f t="shared" si="1409"/>
        <v>0</v>
      </c>
      <c r="AS607" s="238">
        <f t="shared" si="1410"/>
        <v>0</v>
      </c>
      <c r="AT607" s="238">
        <f t="shared" si="1411"/>
        <v>0</v>
      </c>
      <c r="AU607" s="238">
        <f t="shared" si="1412"/>
        <v>0</v>
      </c>
      <c r="AV607" s="238">
        <f t="shared" si="1413"/>
        <v>0</v>
      </c>
      <c r="AW607" s="238">
        <f t="shared" si="1414"/>
        <v>0</v>
      </c>
      <c r="AX607" s="238">
        <f t="shared" si="1415"/>
        <v>0</v>
      </c>
      <c r="AY607" s="238">
        <f t="shared" si="1416"/>
        <v>0</v>
      </c>
      <c r="AZ607" s="238">
        <f t="shared" si="1417"/>
        <v>0</v>
      </c>
      <c r="BA607" s="238">
        <f t="shared" si="1418"/>
        <v>0</v>
      </c>
      <c r="BB607" s="238">
        <f t="shared" si="1419"/>
        <v>0</v>
      </c>
      <c r="BC607" s="238">
        <f t="shared" si="1420"/>
        <v>0</v>
      </c>
      <c r="BD607" s="238">
        <f t="shared" si="1421"/>
        <v>0</v>
      </c>
      <c r="BE607" s="238">
        <f t="shared" si="1422"/>
        <v>0</v>
      </c>
      <c r="BF607" s="238">
        <f t="shared" si="1423"/>
        <v>0</v>
      </c>
      <c r="BG607" s="238">
        <f t="shared" si="1424"/>
        <v>0</v>
      </c>
      <c r="BH607" s="238">
        <f t="shared" si="1425"/>
        <v>0</v>
      </c>
      <c r="BI607" s="238">
        <f t="shared" si="1426"/>
        <v>0</v>
      </c>
      <c r="BJ607" s="238">
        <f t="shared" si="1427"/>
        <v>0</v>
      </c>
      <c r="BK607" s="238">
        <f t="shared" si="1428"/>
        <v>0</v>
      </c>
      <c r="BL607" s="238">
        <f t="shared" si="1429"/>
        <v>0</v>
      </c>
      <c r="BM607" s="238">
        <f t="shared" si="1430"/>
        <v>0</v>
      </c>
      <c r="BN607" s="238">
        <f t="shared" si="1431"/>
        <v>0</v>
      </c>
      <c r="BO607" s="238">
        <f t="shared" si="1432"/>
        <v>0</v>
      </c>
      <c r="BP607" s="238">
        <f t="shared" si="1433"/>
        <v>0</v>
      </c>
      <c r="BQ607" s="238">
        <f t="shared" si="1434"/>
        <v>0</v>
      </c>
      <c r="BR607" s="238">
        <f t="shared" si="1435"/>
        <v>0</v>
      </c>
      <c r="BS607" s="238">
        <f t="shared" si="1436"/>
        <v>0</v>
      </c>
      <c r="BT607" s="238">
        <f t="shared" si="1437"/>
        <v>0</v>
      </c>
      <c r="BU607" s="238">
        <f t="shared" si="1438"/>
        <v>0</v>
      </c>
      <c r="BV607" s="238">
        <f t="shared" si="1439"/>
        <v>0</v>
      </c>
      <c r="BW607" s="238">
        <f t="shared" si="1440"/>
        <v>0</v>
      </c>
      <c r="BX607" s="238">
        <f t="shared" si="1441"/>
        <v>0</v>
      </c>
      <c r="BY607" s="238">
        <f t="shared" si="1442"/>
        <v>0</v>
      </c>
      <c r="BZ607" s="238">
        <f t="shared" si="1443"/>
        <v>0</v>
      </c>
      <c r="CA607" s="238">
        <f t="shared" si="1444"/>
        <v>0</v>
      </c>
      <c r="CB607" s="238">
        <f t="shared" si="1445"/>
        <v>0</v>
      </c>
      <c r="CC607" s="238">
        <f t="shared" si="1446"/>
        <v>0</v>
      </c>
      <c r="CD607" s="238">
        <f t="shared" si="1447"/>
        <v>0</v>
      </c>
      <c r="CE607" s="238">
        <f t="shared" si="1448"/>
        <v>0</v>
      </c>
      <c r="CF607" s="238">
        <f t="shared" si="1449"/>
        <v>0</v>
      </c>
      <c r="CG607" s="238">
        <f t="shared" si="1450"/>
        <v>0</v>
      </c>
      <c r="CH607" s="238">
        <f t="shared" si="1451"/>
        <v>0</v>
      </c>
      <c r="CI607" s="238">
        <f t="shared" si="1452"/>
        <v>0</v>
      </c>
      <c r="CJ607" s="238">
        <f t="shared" si="1453"/>
        <v>0</v>
      </c>
      <c r="CK607" s="238">
        <f t="shared" si="1454"/>
        <v>0</v>
      </c>
      <c r="CL607" s="238">
        <f t="shared" si="1455"/>
        <v>0</v>
      </c>
      <c r="CM607" s="238">
        <f t="shared" si="1456"/>
        <v>0</v>
      </c>
      <c r="CN607" s="238">
        <f t="shared" si="1457"/>
        <v>0</v>
      </c>
      <c r="CO607" s="238">
        <f t="shared" si="1458"/>
        <v>0</v>
      </c>
      <c r="CP607" s="238">
        <f t="shared" si="1459"/>
        <v>0</v>
      </c>
      <c r="CQ607" s="238">
        <f t="shared" si="1460"/>
        <v>0</v>
      </c>
      <c r="CR607" s="238">
        <f t="shared" si="1461"/>
        <v>0</v>
      </c>
      <c r="CS607" s="238">
        <f t="shared" si="1462"/>
        <v>0</v>
      </c>
      <c r="CT607" s="238">
        <f t="shared" si="1463"/>
        <v>0</v>
      </c>
      <c r="CU607" s="238">
        <f t="shared" si="1464"/>
        <v>0</v>
      </c>
      <c r="CV607" s="238">
        <f t="shared" si="1465"/>
        <v>0</v>
      </c>
      <c r="CW607" s="238">
        <f t="shared" si="1466"/>
        <v>0</v>
      </c>
      <c r="CX607" s="238">
        <f t="shared" si="1467"/>
        <v>0</v>
      </c>
      <c r="CY607" s="238">
        <f t="shared" si="1468"/>
        <v>0</v>
      </c>
      <c r="CZ607" s="238">
        <f t="shared" si="1469"/>
        <v>0</v>
      </c>
      <c r="DA607" s="238">
        <f t="shared" si="1470"/>
        <v>0</v>
      </c>
      <c r="DB607" s="238">
        <f t="shared" si="1471"/>
        <v>0</v>
      </c>
      <c r="DC607" s="238">
        <f t="shared" si="1472"/>
        <v>0</v>
      </c>
      <c r="DD607" s="238">
        <f t="shared" si="1473"/>
        <v>0</v>
      </c>
      <c r="DE607" s="238">
        <f t="shared" si="1474"/>
        <v>0</v>
      </c>
      <c r="DF607" s="238">
        <f t="shared" si="1475"/>
        <v>0</v>
      </c>
      <c r="DG607" s="238">
        <f t="shared" si="1476"/>
        <v>0</v>
      </c>
      <c r="DH607" s="238">
        <f t="shared" si="1477"/>
        <v>0</v>
      </c>
      <c r="DI607" s="238">
        <f t="shared" si="1478"/>
        <v>0</v>
      </c>
      <c r="DJ607" s="238">
        <f t="shared" si="1479"/>
        <v>0</v>
      </c>
      <c r="DK607" s="238">
        <f t="shared" si="1480"/>
        <v>0</v>
      </c>
      <c r="DL607" s="238">
        <f t="shared" si="1481"/>
        <v>0</v>
      </c>
      <c r="DM607" s="238">
        <f t="shared" si="1482"/>
        <v>0</v>
      </c>
      <c r="DN607" s="238">
        <f t="shared" si="1483"/>
        <v>0</v>
      </c>
      <c r="DO607" s="238">
        <f t="shared" si="1484"/>
        <v>0</v>
      </c>
      <c r="DP607" s="238">
        <f t="shared" si="1485"/>
        <v>0</v>
      </c>
      <c r="DQ607" s="238">
        <f t="shared" si="1486"/>
        <v>0</v>
      </c>
      <c r="DR607" s="238">
        <f t="shared" si="1487"/>
        <v>0</v>
      </c>
      <c r="DS607" s="238">
        <f t="shared" si="1488"/>
        <v>0</v>
      </c>
      <c r="DT607" s="238">
        <f t="shared" si="1489"/>
        <v>0</v>
      </c>
      <c r="DU607" s="238">
        <f t="shared" si="1490"/>
        <v>0</v>
      </c>
      <c r="DV607" s="238">
        <f t="shared" si="1491"/>
        <v>0</v>
      </c>
      <c r="DW607" s="238">
        <f t="shared" si="1492"/>
        <v>0</v>
      </c>
      <c r="DX607" s="238">
        <f t="shared" si="1493"/>
        <v>0</v>
      </c>
      <c r="DY607" s="238">
        <f t="shared" si="1494"/>
        <v>0</v>
      </c>
      <c r="DZ607" s="238">
        <f t="shared" si="1495"/>
        <v>0</v>
      </c>
      <c r="EA607" s="238">
        <f t="shared" si="1496"/>
        <v>0</v>
      </c>
      <c r="EB607" s="238">
        <f t="shared" si="1497"/>
        <v>0</v>
      </c>
      <c r="EC607" s="238">
        <f t="shared" si="1498"/>
        <v>0</v>
      </c>
      <c r="ED607" s="238">
        <f t="shared" si="1499"/>
        <v>0</v>
      </c>
      <c r="EE607" s="238">
        <f t="shared" si="1500"/>
        <v>0</v>
      </c>
      <c r="EF607" s="238">
        <f t="shared" si="1501"/>
        <v>0</v>
      </c>
      <c r="EG607" s="238">
        <f t="shared" si="1502"/>
        <v>0</v>
      </c>
      <c r="EH607" s="238">
        <f t="shared" si="1503"/>
        <v>0</v>
      </c>
      <c r="EI607" s="238">
        <f t="shared" si="1504"/>
        <v>0</v>
      </c>
      <c r="EJ607" s="238">
        <f t="shared" si="1505"/>
        <v>0</v>
      </c>
      <c r="EK607" s="238">
        <f t="shared" si="1506"/>
        <v>0</v>
      </c>
      <c r="EL607" s="238">
        <f t="shared" si="1507"/>
        <v>0</v>
      </c>
      <c r="EM607" s="238">
        <f t="shared" si="1508"/>
        <v>0</v>
      </c>
      <c r="EN607" s="238">
        <f t="shared" si="1509"/>
        <v>0</v>
      </c>
      <c r="EO607" s="238">
        <f t="shared" si="1510"/>
        <v>0</v>
      </c>
      <c r="EP607" s="238">
        <f t="shared" si="1511"/>
        <v>0</v>
      </c>
      <c r="EQ607" s="238">
        <f t="shared" si="1512"/>
        <v>0</v>
      </c>
      <c r="ER607" s="238">
        <f t="shared" si="1513"/>
        <v>0</v>
      </c>
      <c r="ES607" s="238">
        <f t="shared" si="1514"/>
        <v>0</v>
      </c>
      <c r="ET607" s="238">
        <f t="shared" si="1515"/>
        <v>0</v>
      </c>
      <c r="EU607" s="238">
        <f t="shared" si="1516"/>
        <v>0</v>
      </c>
      <c r="EV607" s="238">
        <f t="shared" si="1517"/>
        <v>0</v>
      </c>
      <c r="EW607" s="238">
        <f t="shared" si="1518"/>
        <v>0</v>
      </c>
      <c r="EX607" s="238">
        <f t="shared" si="1519"/>
        <v>0</v>
      </c>
      <c r="EY607" s="238">
        <f t="shared" si="1520"/>
        <v>0</v>
      </c>
      <c r="EZ607" s="238">
        <f t="shared" si="1521"/>
        <v>0</v>
      </c>
      <c r="FA607" s="238">
        <f t="shared" si="1522"/>
        <v>0</v>
      </c>
      <c r="FB607" s="238">
        <f t="shared" si="1523"/>
        <v>0</v>
      </c>
      <c r="FC607" s="238">
        <f t="shared" si="1524"/>
        <v>0</v>
      </c>
      <c r="FD607" s="238">
        <f t="shared" si="1525"/>
        <v>0</v>
      </c>
      <c r="FE607" s="238">
        <f t="shared" si="1526"/>
        <v>0</v>
      </c>
      <c r="FF607" s="238">
        <f t="shared" si="1527"/>
        <v>0</v>
      </c>
      <c r="FG607" s="238">
        <f t="shared" si="1528"/>
        <v>0</v>
      </c>
      <c r="FH607" s="238">
        <f t="shared" si="1529"/>
        <v>0</v>
      </c>
      <c r="FI607" s="238">
        <f t="shared" si="1530"/>
        <v>0</v>
      </c>
      <c r="FJ607" s="238">
        <f t="shared" si="1531"/>
        <v>0</v>
      </c>
      <c r="FK607" s="238">
        <f t="shared" si="1532"/>
        <v>0</v>
      </c>
      <c r="FL607" s="238">
        <f t="shared" si="1533"/>
        <v>0</v>
      </c>
      <c r="FM607" s="238">
        <f t="shared" si="1534"/>
        <v>0</v>
      </c>
      <c r="FN607" s="238">
        <f t="shared" si="1535"/>
        <v>0</v>
      </c>
      <c r="FO607" s="238">
        <f t="shared" si="1536"/>
        <v>0</v>
      </c>
      <c r="FP607" s="238">
        <f t="shared" si="1537"/>
        <v>0</v>
      </c>
      <c r="FQ607" s="238">
        <f t="shared" si="1538"/>
        <v>0</v>
      </c>
      <c r="FR607" s="238">
        <f t="shared" si="1539"/>
        <v>0</v>
      </c>
      <c r="FS607" s="238">
        <f t="shared" si="1540"/>
        <v>0</v>
      </c>
      <c r="FT607" s="238">
        <f t="shared" si="1541"/>
        <v>0</v>
      </c>
      <c r="FU607" s="238">
        <f t="shared" si="1542"/>
        <v>0</v>
      </c>
      <c r="FV607" s="238">
        <f t="shared" si="1543"/>
        <v>0</v>
      </c>
      <c r="FW607" s="238">
        <f t="shared" si="1544"/>
        <v>0</v>
      </c>
      <c r="FX607" s="238">
        <f t="shared" si="1545"/>
        <v>0</v>
      </c>
      <c r="FY607" s="238">
        <f t="shared" si="1546"/>
        <v>0</v>
      </c>
      <c r="FZ607" s="238">
        <f t="shared" si="1547"/>
        <v>0</v>
      </c>
      <c r="GA607" s="238">
        <f t="shared" si="1548"/>
        <v>0</v>
      </c>
      <c r="GB607" s="238">
        <f t="shared" si="1549"/>
        <v>0</v>
      </c>
      <c r="GC607" s="238">
        <f t="shared" si="1550"/>
        <v>0</v>
      </c>
      <c r="GD607" s="238">
        <f t="shared" si="1551"/>
        <v>0</v>
      </c>
      <c r="GE607" s="238">
        <f t="shared" si="1552"/>
        <v>0</v>
      </c>
      <c r="GF607" s="238">
        <f t="shared" si="1553"/>
        <v>0</v>
      </c>
      <c r="GG607" s="238">
        <f t="shared" si="1554"/>
        <v>0</v>
      </c>
      <c r="GH607" s="238">
        <f t="shared" si="1555"/>
        <v>0</v>
      </c>
      <c r="GI607" s="238">
        <f t="shared" si="1556"/>
        <v>0</v>
      </c>
      <c r="GJ607" s="238">
        <f t="shared" si="1557"/>
        <v>0</v>
      </c>
      <c r="GK607" s="238">
        <f t="shared" si="1558"/>
        <v>0</v>
      </c>
      <c r="GL607" s="238">
        <f t="shared" si="1559"/>
        <v>0</v>
      </c>
      <c r="GM607" s="238">
        <f t="shared" si="1560"/>
        <v>0</v>
      </c>
      <c r="GN607" s="238">
        <f t="shared" si="1561"/>
        <v>0</v>
      </c>
      <c r="GO607" s="238">
        <f t="shared" si="1562"/>
        <v>0</v>
      </c>
      <c r="GP607" s="238">
        <f t="shared" si="1563"/>
        <v>0</v>
      </c>
      <c r="GQ607" s="238">
        <f t="shared" si="1564"/>
        <v>0</v>
      </c>
      <c r="GR607" s="238">
        <f t="shared" si="1565"/>
        <v>0</v>
      </c>
      <c r="GS607" s="238">
        <f t="shared" si="1566"/>
        <v>0</v>
      </c>
      <c r="GT607" s="238">
        <f t="shared" si="1567"/>
        <v>0</v>
      </c>
      <c r="GU607" s="238">
        <f t="shared" si="1568"/>
        <v>0</v>
      </c>
      <c r="GV607" s="238">
        <f t="shared" si="1569"/>
        <v>0</v>
      </c>
      <c r="GW607" s="238">
        <f t="shared" si="1570"/>
        <v>0</v>
      </c>
      <c r="GX607" s="238">
        <f t="shared" si="1571"/>
        <v>0</v>
      </c>
      <c r="GY607" s="238">
        <f t="shared" si="1572"/>
        <v>0</v>
      </c>
      <c r="GZ607" s="238">
        <f t="shared" si="1573"/>
        <v>0</v>
      </c>
      <c r="HA607" s="238">
        <f t="shared" si="1574"/>
        <v>0</v>
      </c>
      <c r="HB607" s="238">
        <f t="shared" si="1575"/>
        <v>0</v>
      </c>
      <c r="HC607" s="238">
        <f t="shared" si="1576"/>
        <v>0</v>
      </c>
      <c r="HD607" s="238">
        <f t="shared" si="1577"/>
        <v>0</v>
      </c>
      <c r="HE607" s="238">
        <f t="shared" si="1578"/>
        <v>0</v>
      </c>
      <c r="HF607" s="238">
        <f t="shared" si="1579"/>
        <v>0</v>
      </c>
      <c r="HG607" s="238">
        <f t="shared" si="1580"/>
        <v>0</v>
      </c>
      <c r="HH607" s="238">
        <f t="shared" si="1581"/>
        <v>0</v>
      </c>
      <c r="HI607" s="238">
        <f t="shared" si="1582"/>
        <v>0</v>
      </c>
      <c r="HJ607" s="238">
        <f t="shared" si="1583"/>
        <v>0</v>
      </c>
      <c r="HK607" s="238">
        <f t="shared" si="1584"/>
        <v>0</v>
      </c>
      <c r="HL607" s="238">
        <f t="shared" si="1585"/>
        <v>0</v>
      </c>
      <c r="HM607" s="238">
        <f t="shared" si="1586"/>
        <v>0</v>
      </c>
      <c r="HN607" s="238">
        <f t="shared" si="1587"/>
        <v>0</v>
      </c>
      <c r="HO607" s="238">
        <f t="shared" si="1588"/>
        <v>0</v>
      </c>
      <c r="HP607" s="238">
        <f t="shared" si="1589"/>
        <v>0</v>
      </c>
      <c r="HQ607" s="238">
        <f t="shared" si="1590"/>
        <v>0</v>
      </c>
      <c r="HR607" s="238">
        <f t="shared" si="1591"/>
        <v>0</v>
      </c>
      <c r="HS607" s="238">
        <f t="shared" si="1592"/>
        <v>0</v>
      </c>
      <c r="HT607" s="238">
        <f t="shared" si="1593"/>
        <v>0</v>
      </c>
      <c r="HU607" s="238">
        <f t="shared" si="1594"/>
        <v>0</v>
      </c>
      <c r="HV607" s="238">
        <f t="shared" si="1595"/>
        <v>0</v>
      </c>
      <c r="HW607" s="238">
        <f t="shared" si="1596"/>
        <v>0</v>
      </c>
      <c r="HX607" s="238">
        <f t="shared" si="1597"/>
        <v>0</v>
      </c>
      <c r="HY607" s="238">
        <f t="shared" si="1598"/>
        <v>0</v>
      </c>
      <c r="HZ607" s="238">
        <f t="shared" si="1599"/>
        <v>0</v>
      </c>
      <c r="IA607" s="238">
        <f t="shared" si="1600"/>
        <v>0</v>
      </c>
      <c r="IB607" s="238">
        <f t="shared" si="1601"/>
        <v>0</v>
      </c>
      <c r="IC607" s="238">
        <f t="shared" si="1602"/>
        <v>0</v>
      </c>
      <c r="ID607" s="238">
        <f t="shared" si="1603"/>
        <v>0</v>
      </c>
      <c r="IE607" s="238">
        <f t="shared" si="1604"/>
        <v>0</v>
      </c>
      <c r="IF607" s="238">
        <f t="shared" si="1605"/>
        <v>0</v>
      </c>
      <c r="IG607" s="238">
        <f t="shared" si="1606"/>
        <v>0</v>
      </c>
      <c r="IH607" s="238">
        <f t="shared" si="1607"/>
        <v>0</v>
      </c>
      <c r="II607" s="238">
        <f t="shared" si="1608"/>
        <v>0</v>
      </c>
      <c r="IJ607" s="238">
        <f t="shared" si="1609"/>
        <v>0</v>
      </c>
      <c r="IK607" s="238">
        <f t="shared" si="1610"/>
        <v>0</v>
      </c>
      <c r="IL607" s="238">
        <f t="shared" si="1611"/>
        <v>0</v>
      </c>
      <c r="IM607" s="238">
        <f t="shared" si="1612"/>
        <v>0</v>
      </c>
      <c r="IN607" s="238">
        <f t="shared" si="1613"/>
        <v>0</v>
      </c>
      <c r="IO607" s="238">
        <f t="shared" si="1614"/>
        <v>0</v>
      </c>
      <c r="IP607" s="238">
        <f t="shared" si="1615"/>
        <v>0</v>
      </c>
      <c r="IQ607" s="238">
        <f t="shared" si="1616"/>
        <v>0</v>
      </c>
      <c r="IR607" s="238">
        <f t="shared" si="1617"/>
        <v>0</v>
      </c>
      <c r="IS607" s="238">
        <f t="shared" si="1618"/>
        <v>0</v>
      </c>
      <c r="IT607" s="238">
        <f t="shared" si="1619"/>
        <v>0</v>
      </c>
      <c r="IU607" s="238">
        <f t="shared" si="1620"/>
        <v>0</v>
      </c>
      <c r="IV607" s="238">
        <f t="shared" si="1621"/>
        <v>0</v>
      </c>
      <c r="IW607" s="238">
        <f t="shared" si="1622"/>
        <v>0</v>
      </c>
      <c r="IX607" s="238">
        <f t="shared" si="1623"/>
        <v>0</v>
      </c>
      <c r="IY607" s="238">
        <f t="shared" si="1624"/>
        <v>0</v>
      </c>
      <c r="IZ607" s="238">
        <f t="shared" si="1625"/>
        <v>0</v>
      </c>
      <c r="JA607" s="238">
        <f t="shared" si="1626"/>
        <v>0</v>
      </c>
      <c r="JB607" s="238">
        <f t="shared" si="1627"/>
        <v>0</v>
      </c>
    </row>
    <row r="608" spans="2:262">
      <c r="B608" s="248">
        <v>247</v>
      </c>
      <c r="C608" s="247">
        <f t="shared" si="1628"/>
        <v>4.824218749999983E-3</v>
      </c>
      <c r="D608" s="244">
        <f t="shared" ca="1" si="1371"/>
        <v>12.435118366688002</v>
      </c>
      <c r="E608" s="243">
        <f ca="1">IS361</f>
        <v>0.43511836668800197</v>
      </c>
      <c r="F608" s="242">
        <v>247</v>
      </c>
      <c r="G608" s="238">
        <f t="shared" si="1372"/>
        <v>0</v>
      </c>
      <c r="H608" s="238">
        <f t="shared" si="1373"/>
        <v>0</v>
      </c>
      <c r="I608" s="238">
        <f t="shared" si="1374"/>
        <v>0</v>
      </c>
      <c r="J608" s="238">
        <f t="shared" si="1375"/>
        <v>0</v>
      </c>
      <c r="K608" s="238">
        <f t="shared" si="1376"/>
        <v>0</v>
      </c>
      <c r="L608" s="238">
        <f t="shared" si="1377"/>
        <v>0</v>
      </c>
      <c r="M608" s="238">
        <f t="shared" si="1378"/>
        <v>0</v>
      </c>
      <c r="N608" s="238">
        <f t="shared" si="1379"/>
        <v>0</v>
      </c>
      <c r="O608" s="238">
        <f t="shared" si="1380"/>
        <v>0</v>
      </c>
      <c r="P608" s="238">
        <f t="shared" si="1381"/>
        <v>0</v>
      </c>
      <c r="Q608" s="238">
        <f t="shared" si="1382"/>
        <v>0</v>
      </c>
      <c r="R608" s="238">
        <f t="shared" si="1383"/>
        <v>0</v>
      </c>
      <c r="S608" s="238">
        <f t="shared" si="1384"/>
        <v>0</v>
      </c>
      <c r="T608" s="238">
        <f t="shared" si="1385"/>
        <v>0</v>
      </c>
      <c r="U608" s="239">
        <f t="shared" si="1386"/>
        <v>0</v>
      </c>
      <c r="V608" s="238">
        <f t="shared" si="1387"/>
        <v>0</v>
      </c>
      <c r="W608" s="238">
        <f t="shared" si="1388"/>
        <v>0</v>
      </c>
      <c r="X608" s="238">
        <f t="shared" si="1389"/>
        <v>0</v>
      </c>
      <c r="Y608" s="238">
        <f t="shared" si="1390"/>
        <v>0</v>
      </c>
      <c r="Z608" s="238">
        <f t="shared" si="1391"/>
        <v>0</v>
      </c>
      <c r="AA608" s="238">
        <f t="shared" si="1392"/>
        <v>0</v>
      </c>
      <c r="AB608" s="238">
        <f t="shared" si="1393"/>
        <v>0</v>
      </c>
      <c r="AC608" s="238">
        <f t="shared" si="1394"/>
        <v>0</v>
      </c>
      <c r="AD608" s="238">
        <f t="shared" si="1395"/>
        <v>0</v>
      </c>
      <c r="AE608" s="238">
        <f t="shared" si="1396"/>
        <v>0</v>
      </c>
      <c r="AF608" s="238">
        <f t="shared" si="1397"/>
        <v>0</v>
      </c>
      <c r="AG608" s="238">
        <f t="shared" si="1398"/>
        <v>0</v>
      </c>
      <c r="AH608" s="238">
        <f t="shared" si="1399"/>
        <v>0</v>
      </c>
      <c r="AI608" s="238">
        <f t="shared" si="1400"/>
        <v>0</v>
      </c>
      <c r="AJ608" s="238">
        <f t="shared" si="1401"/>
        <v>0</v>
      </c>
      <c r="AK608" s="238">
        <f t="shared" si="1402"/>
        <v>0</v>
      </c>
      <c r="AL608" s="238">
        <f t="shared" si="1403"/>
        <v>0</v>
      </c>
      <c r="AM608" s="238">
        <f t="shared" si="1404"/>
        <v>0</v>
      </c>
      <c r="AN608" s="238">
        <f t="shared" si="1405"/>
        <v>0</v>
      </c>
      <c r="AO608" s="238">
        <f t="shared" si="1406"/>
        <v>0</v>
      </c>
      <c r="AP608" s="238">
        <f t="shared" si="1407"/>
        <v>0</v>
      </c>
      <c r="AQ608" s="238">
        <f t="shared" si="1408"/>
        <v>0</v>
      </c>
      <c r="AR608" s="238">
        <f t="shared" si="1409"/>
        <v>0</v>
      </c>
      <c r="AS608" s="238">
        <f t="shared" si="1410"/>
        <v>0</v>
      </c>
      <c r="AT608" s="238">
        <f t="shared" si="1411"/>
        <v>0</v>
      </c>
      <c r="AU608" s="238">
        <f t="shared" si="1412"/>
        <v>0</v>
      </c>
      <c r="AV608" s="238">
        <f t="shared" si="1413"/>
        <v>0</v>
      </c>
      <c r="AW608" s="238">
        <f t="shared" si="1414"/>
        <v>0</v>
      </c>
      <c r="AX608" s="238">
        <f t="shared" si="1415"/>
        <v>0</v>
      </c>
      <c r="AY608" s="238">
        <f t="shared" si="1416"/>
        <v>0</v>
      </c>
      <c r="AZ608" s="238">
        <f t="shared" si="1417"/>
        <v>0</v>
      </c>
      <c r="BA608" s="238">
        <f t="shared" si="1418"/>
        <v>0</v>
      </c>
      <c r="BB608" s="238">
        <f t="shared" si="1419"/>
        <v>0</v>
      </c>
      <c r="BC608" s="238">
        <f t="shared" si="1420"/>
        <v>0</v>
      </c>
      <c r="BD608" s="238">
        <f t="shared" si="1421"/>
        <v>0</v>
      </c>
      <c r="BE608" s="238">
        <f t="shared" si="1422"/>
        <v>0</v>
      </c>
      <c r="BF608" s="238">
        <f t="shared" si="1423"/>
        <v>0</v>
      </c>
      <c r="BG608" s="238">
        <f t="shared" si="1424"/>
        <v>0</v>
      </c>
      <c r="BH608" s="238">
        <f t="shared" si="1425"/>
        <v>0</v>
      </c>
      <c r="BI608" s="238">
        <f t="shared" si="1426"/>
        <v>0</v>
      </c>
      <c r="BJ608" s="238">
        <f t="shared" si="1427"/>
        <v>0</v>
      </c>
      <c r="BK608" s="238">
        <f t="shared" si="1428"/>
        <v>0</v>
      </c>
      <c r="BL608" s="238">
        <f t="shared" si="1429"/>
        <v>0</v>
      </c>
      <c r="BM608" s="238">
        <f t="shared" si="1430"/>
        <v>0</v>
      </c>
      <c r="BN608" s="238">
        <f t="shared" si="1431"/>
        <v>0</v>
      </c>
      <c r="BO608" s="238">
        <f t="shared" si="1432"/>
        <v>0</v>
      </c>
      <c r="BP608" s="238">
        <f t="shared" si="1433"/>
        <v>0</v>
      </c>
      <c r="BQ608" s="238">
        <f t="shared" si="1434"/>
        <v>0</v>
      </c>
      <c r="BR608" s="238">
        <f t="shared" si="1435"/>
        <v>0</v>
      </c>
      <c r="BS608" s="238">
        <f t="shared" si="1436"/>
        <v>0</v>
      </c>
      <c r="BT608" s="238">
        <f t="shared" si="1437"/>
        <v>0</v>
      </c>
      <c r="BU608" s="238">
        <f t="shared" si="1438"/>
        <v>0</v>
      </c>
      <c r="BV608" s="238">
        <f t="shared" si="1439"/>
        <v>0</v>
      </c>
      <c r="BW608" s="238">
        <f t="shared" si="1440"/>
        <v>0</v>
      </c>
      <c r="BX608" s="238">
        <f t="shared" si="1441"/>
        <v>0</v>
      </c>
      <c r="BY608" s="238">
        <f t="shared" si="1442"/>
        <v>0</v>
      </c>
      <c r="BZ608" s="238">
        <f t="shared" si="1443"/>
        <v>0</v>
      </c>
      <c r="CA608" s="238">
        <f t="shared" si="1444"/>
        <v>0</v>
      </c>
      <c r="CB608" s="238">
        <f t="shared" si="1445"/>
        <v>0</v>
      </c>
      <c r="CC608" s="238">
        <f t="shared" si="1446"/>
        <v>0</v>
      </c>
      <c r="CD608" s="238">
        <f t="shared" si="1447"/>
        <v>0</v>
      </c>
      <c r="CE608" s="238">
        <f t="shared" si="1448"/>
        <v>0</v>
      </c>
      <c r="CF608" s="238">
        <f t="shared" si="1449"/>
        <v>0</v>
      </c>
      <c r="CG608" s="238">
        <f t="shared" si="1450"/>
        <v>0</v>
      </c>
      <c r="CH608" s="238">
        <f t="shared" si="1451"/>
        <v>0</v>
      </c>
      <c r="CI608" s="238">
        <f t="shared" si="1452"/>
        <v>0</v>
      </c>
      <c r="CJ608" s="238">
        <f t="shared" si="1453"/>
        <v>0</v>
      </c>
      <c r="CK608" s="238">
        <f t="shared" si="1454"/>
        <v>0</v>
      </c>
      <c r="CL608" s="238">
        <f t="shared" si="1455"/>
        <v>0</v>
      </c>
      <c r="CM608" s="238">
        <f t="shared" si="1456"/>
        <v>0</v>
      </c>
      <c r="CN608" s="238">
        <f t="shared" si="1457"/>
        <v>0</v>
      </c>
      <c r="CO608" s="238">
        <f t="shared" si="1458"/>
        <v>0</v>
      </c>
      <c r="CP608" s="238">
        <f t="shared" si="1459"/>
        <v>0</v>
      </c>
      <c r="CQ608" s="238">
        <f t="shared" si="1460"/>
        <v>0</v>
      </c>
      <c r="CR608" s="238">
        <f t="shared" si="1461"/>
        <v>0</v>
      </c>
      <c r="CS608" s="238">
        <f t="shared" si="1462"/>
        <v>0</v>
      </c>
      <c r="CT608" s="238">
        <f t="shared" si="1463"/>
        <v>0</v>
      </c>
      <c r="CU608" s="238">
        <f t="shared" si="1464"/>
        <v>0</v>
      </c>
      <c r="CV608" s="238">
        <f t="shared" si="1465"/>
        <v>0</v>
      </c>
      <c r="CW608" s="238">
        <f t="shared" si="1466"/>
        <v>0</v>
      </c>
      <c r="CX608" s="238">
        <f t="shared" si="1467"/>
        <v>0</v>
      </c>
      <c r="CY608" s="238">
        <f t="shared" si="1468"/>
        <v>0</v>
      </c>
      <c r="CZ608" s="238">
        <f t="shared" si="1469"/>
        <v>0</v>
      </c>
      <c r="DA608" s="238">
        <f t="shared" si="1470"/>
        <v>0</v>
      </c>
      <c r="DB608" s="238">
        <f t="shared" si="1471"/>
        <v>0</v>
      </c>
      <c r="DC608" s="238">
        <f t="shared" si="1472"/>
        <v>0</v>
      </c>
      <c r="DD608" s="238">
        <f t="shared" si="1473"/>
        <v>0</v>
      </c>
      <c r="DE608" s="238">
        <f t="shared" si="1474"/>
        <v>0</v>
      </c>
      <c r="DF608" s="238">
        <f t="shared" si="1475"/>
        <v>0</v>
      </c>
      <c r="DG608" s="238">
        <f t="shared" si="1476"/>
        <v>0</v>
      </c>
      <c r="DH608" s="238">
        <f t="shared" si="1477"/>
        <v>0</v>
      </c>
      <c r="DI608" s="238">
        <f t="shared" si="1478"/>
        <v>0</v>
      </c>
      <c r="DJ608" s="238">
        <f t="shared" si="1479"/>
        <v>0</v>
      </c>
      <c r="DK608" s="238">
        <f t="shared" si="1480"/>
        <v>0</v>
      </c>
      <c r="DL608" s="238">
        <f t="shared" si="1481"/>
        <v>0</v>
      </c>
      <c r="DM608" s="238">
        <f t="shared" si="1482"/>
        <v>0</v>
      </c>
      <c r="DN608" s="238">
        <f t="shared" si="1483"/>
        <v>0</v>
      </c>
      <c r="DO608" s="238">
        <f t="shared" si="1484"/>
        <v>0</v>
      </c>
      <c r="DP608" s="238">
        <f t="shared" si="1485"/>
        <v>0</v>
      </c>
      <c r="DQ608" s="238">
        <f t="shared" si="1486"/>
        <v>0</v>
      </c>
      <c r="DR608" s="238">
        <f t="shared" si="1487"/>
        <v>0</v>
      </c>
      <c r="DS608" s="238">
        <f t="shared" si="1488"/>
        <v>0</v>
      </c>
      <c r="DT608" s="238">
        <f t="shared" si="1489"/>
        <v>0</v>
      </c>
      <c r="DU608" s="238">
        <f t="shared" si="1490"/>
        <v>0</v>
      </c>
      <c r="DV608" s="238">
        <f t="shared" si="1491"/>
        <v>0</v>
      </c>
      <c r="DW608" s="238">
        <f t="shared" si="1492"/>
        <v>0</v>
      </c>
      <c r="DX608" s="238">
        <f t="shared" si="1493"/>
        <v>0</v>
      </c>
      <c r="DY608" s="238">
        <f t="shared" si="1494"/>
        <v>0</v>
      </c>
      <c r="DZ608" s="238">
        <f t="shared" si="1495"/>
        <v>0</v>
      </c>
      <c r="EA608" s="238">
        <f t="shared" si="1496"/>
        <v>0</v>
      </c>
      <c r="EB608" s="238">
        <f t="shared" si="1497"/>
        <v>0</v>
      </c>
      <c r="EC608" s="238">
        <f t="shared" si="1498"/>
        <v>0</v>
      </c>
      <c r="ED608" s="238">
        <f t="shared" si="1499"/>
        <v>0</v>
      </c>
      <c r="EE608" s="238">
        <f t="shared" si="1500"/>
        <v>0</v>
      </c>
      <c r="EF608" s="238">
        <f t="shared" si="1501"/>
        <v>0</v>
      </c>
      <c r="EG608" s="238">
        <f t="shared" si="1502"/>
        <v>0</v>
      </c>
      <c r="EH608" s="238">
        <f t="shared" si="1503"/>
        <v>0</v>
      </c>
      <c r="EI608" s="238">
        <f t="shared" si="1504"/>
        <v>0</v>
      </c>
      <c r="EJ608" s="238">
        <f t="shared" si="1505"/>
        <v>0</v>
      </c>
      <c r="EK608" s="238">
        <f t="shared" si="1506"/>
        <v>0</v>
      </c>
      <c r="EL608" s="238">
        <f t="shared" si="1507"/>
        <v>0</v>
      </c>
      <c r="EM608" s="238">
        <f t="shared" si="1508"/>
        <v>0</v>
      </c>
      <c r="EN608" s="238">
        <f t="shared" si="1509"/>
        <v>0</v>
      </c>
      <c r="EO608" s="238">
        <f t="shared" si="1510"/>
        <v>0</v>
      </c>
      <c r="EP608" s="238">
        <f t="shared" si="1511"/>
        <v>0</v>
      </c>
      <c r="EQ608" s="238">
        <f t="shared" si="1512"/>
        <v>0</v>
      </c>
      <c r="ER608" s="238">
        <f t="shared" si="1513"/>
        <v>0</v>
      </c>
      <c r="ES608" s="238">
        <f t="shared" si="1514"/>
        <v>0</v>
      </c>
      <c r="ET608" s="238">
        <f t="shared" si="1515"/>
        <v>0</v>
      </c>
      <c r="EU608" s="238">
        <f t="shared" si="1516"/>
        <v>0</v>
      </c>
      <c r="EV608" s="238">
        <f t="shared" si="1517"/>
        <v>0</v>
      </c>
      <c r="EW608" s="238">
        <f t="shared" si="1518"/>
        <v>0</v>
      </c>
      <c r="EX608" s="238">
        <f t="shared" si="1519"/>
        <v>0</v>
      </c>
      <c r="EY608" s="238">
        <f t="shared" si="1520"/>
        <v>0</v>
      </c>
      <c r="EZ608" s="238">
        <f t="shared" si="1521"/>
        <v>0</v>
      </c>
      <c r="FA608" s="238">
        <f t="shared" si="1522"/>
        <v>0</v>
      </c>
      <c r="FB608" s="238">
        <f t="shared" si="1523"/>
        <v>0</v>
      </c>
      <c r="FC608" s="238">
        <f t="shared" si="1524"/>
        <v>0</v>
      </c>
      <c r="FD608" s="238">
        <f t="shared" si="1525"/>
        <v>0</v>
      </c>
      <c r="FE608" s="238">
        <f t="shared" si="1526"/>
        <v>0</v>
      </c>
      <c r="FF608" s="238">
        <f t="shared" si="1527"/>
        <v>0</v>
      </c>
      <c r="FG608" s="238">
        <f t="shared" si="1528"/>
        <v>0</v>
      </c>
      <c r="FH608" s="238">
        <f t="shared" si="1529"/>
        <v>0</v>
      </c>
      <c r="FI608" s="238">
        <f t="shared" si="1530"/>
        <v>0</v>
      </c>
      <c r="FJ608" s="238">
        <f t="shared" si="1531"/>
        <v>0</v>
      </c>
      <c r="FK608" s="238">
        <f t="shared" si="1532"/>
        <v>0</v>
      </c>
      <c r="FL608" s="238">
        <f t="shared" si="1533"/>
        <v>0</v>
      </c>
      <c r="FM608" s="238">
        <f t="shared" si="1534"/>
        <v>0</v>
      </c>
      <c r="FN608" s="238">
        <f t="shared" si="1535"/>
        <v>0</v>
      </c>
      <c r="FO608" s="238">
        <f t="shared" si="1536"/>
        <v>0</v>
      </c>
      <c r="FP608" s="238">
        <f t="shared" si="1537"/>
        <v>0</v>
      </c>
      <c r="FQ608" s="238">
        <f t="shared" si="1538"/>
        <v>0</v>
      </c>
      <c r="FR608" s="238">
        <f t="shared" si="1539"/>
        <v>0</v>
      </c>
      <c r="FS608" s="238">
        <f t="shared" si="1540"/>
        <v>0</v>
      </c>
      <c r="FT608" s="238">
        <f t="shared" si="1541"/>
        <v>0</v>
      </c>
      <c r="FU608" s="238">
        <f t="shared" si="1542"/>
        <v>0</v>
      </c>
      <c r="FV608" s="238">
        <f t="shared" si="1543"/>
        <v>0</v>
      </c>
      <c r="FW608" s="238">
        <f t="shared" si="1544"/>
        <v>0</v>
      </c>
      <c r="FX608" s="238">
        <f t="shared" si="1545"/>
        <v>0</v>
      </c>
      <c r="FY608" s="238">
        <f t="shared" si="1546"/>
        <v>0</v>
      </c>
      <c r="FZ608" s="238">
        <f t="shared" si="1547"/>
        <v>0</v>
      </c>
      <c r="GA608" s="238">
        <f t="shared" si="1548"/>
        <v>0</v>
      </c>
      <c r="GB608" s="238">
        <f t="shared" si="1549"/>
        <v>0</v>
      </c>
      <c r="GC608" s="238">
        <f t="shared" si="1550"/>
        <v>0</v>
      </c>
      <c r="GD608" s="238">
        <f t="shared" si="1551"/>
        <v>0</v>
      </c>
      <c r="GE608" s="238">
        <f t="shared" si="1552"/>
        <v>0</v>
      </c>
      <c r="GF608" s="238">
        <f t="shared" si="1553"/>
        <v>0</v>
      </c>
      <c r="GG608" s="238">
        <f t="shared" si="1554"/>
        <v>0</v>
      </c>
      <c r="GH608" s="238">
        <f t="shared" si="1555"/>
        <v>0</v>
      </c>
      <c r="GI608" s="238">
        <f t="shared" si="1556"/>
        <v>0</v>
      </c>
      <c r="GJ608" s="238">
        <f t="shared" si="1557"/>
        <v>0</v>
      </c>
      <c r="GK608" s="238">
        <f t="shared" si="1558"/>
        <v>0</v>
      </c>
      <c r="GL608" s="238">
        <f t="shared" si="1559"/>
        <v>0</v>
      </c>
      <c r="GM608" s="238">
        <f t="shared" si="1560"/>
        <v>0</v>
      </c>
      <c r="GN608" s="238">
        <f t="shared" si="1561"/>
        <v>0</v>
      </c>
      <c r="GO608" s="238">
        <f t="shared" si="1562"/>
        <v>0</v>
      </c>
      <c r="GP608" s="238">
        <f t="shared" si="1563"/>
        <v>0</v>
      </c>
      <c r="GQ608" s="238">
        <f t="shared" si="1564"/>
        <v>0</v>
      </c>
      <c r="GR608" s="238">
        <f t="shared" si="1565"/>
        <v>0</v>
      </c>
      <c r="GS608" s="238">
        <f t="shared" si="1566"/>
        <v>0</v>
      </c>
      <c r="GT608" s="238">
        <f t="shared" si="1567"/>
        <v>0</v>
      </c>
      <c r="GU608" s="238">
        <f t="shared" si="1568"/>
        <v>0</v>
      </c>
      <c r="GV608" s="238">
        <f t="shared" si="1569"/>
        <v>0</v>
      </c>
      <c r="GW608" s="238">
        <f t="shared" si="1570"/>
        <v>0</v>
      </c>
      <c r="GX608" s="238">
        <f t="shared" si="1571"/>
        <v>0</v>
      </c>
      <c r="GY608" s="238">
        <f t="shared" si="1572"/>
        <v>0</v>
      </c>
      <c r="GZ608" s="238">
        <f t="shared" si="1573"/>
        <v>0</v>
      </c>
      <c r="HA608" s="238">
        <f t="shared" si="1574"/>
        <v>0</v>
      </c>
      <c r="HB608" s="238">
        <f t="shared" si="1575"/>
        <v>0</v>
      </c>
      <c r="HC608" s="238">
        <f t="shared" si="1576"/>
        <v>0</v>
      </c>
      <c r="HD608" s="238">
        <f t="shared" si="1577"/>
        <v>0</v>
      </c>
      <c r="HE608" s="238">
        <f t="shared" si="1578"/>
        <v>0</v>
      </c>
      <c r="HF608" s="238">
        <f t="shared" si="1579"/>
        <v>0</v>
      </c>
      <c r="HG608" s="238">
        <f t="shared" si="1580"/>
        <v>0</v>
      </c>
      <c r="HH608" s="238">
        <f t="shared" si="1581"/>
        <v>0</v>
      </c>
      <c r="HI608" s="238">
        <f t="shared" si="1582"/>
        <v>0</v>
      </c>
      <c r="HJ608" s="238">
        <f t="shared" si="1583"/>
        <v>0</v>
      </c>
      <c r="HK608" s="238">
        <f t="shared" si="1584"/>
        <v>0</v>
      </c>
      <c r="HL608" s="238">
        <f t="shared" si="1585"/>
        <v>0</v>
      </c>
      <c r="HM608" s="238">
        <f t="shared" si="1586"/>
        <v>0</v>
      </c>
      <c r="HN608" s="238">
        <f t="shared" si="1587"/>
        <v>0</v>
      </c>
      <c r="HO608" s="238">
        <f t="shared" si="1588"/>
        <v>0</v>
      </c>
      <c r="HP608" s="238">
        <f t="shared" si="1589"/>
        <v>0</v>
      </c>
      <c r="HQ608" s="238">
        <f t="shared" si="1590"/>
        <v>0</v>
      </c>
      <c r="HR608" s="238">
        <f t="shared" si="1591"/>
        <v>0</v>
      </c>
      <c r="HS608" s="238">
        <f t="shared" si="1592"/>
        <v>0</v>
      </c>
      <c r="HT608" s="238">
        <f t="shared" si="1593"/>
        <v>0</v>
      </c>
      <c r="HU608" s="238">
        <f t="shared" si="1594"/>
        <v>0</v>
      </c>
      <c r="HV608" s="238">
        <f t="shared" si="1595"/>
        <v>0</v>
      </c>
      <c r="HW608" s="238">
        <f t="shared" si="1596"/>
        <v>0</v>
      </c>
      <c r="HX608" s="238">
        <f t="shared" si="1597"/>
        <v>0</v>
      </c>
      <c r="HY608" s="238">
        <f t="shared" si="1598"/>
        <v>0</v>
      </c>
      <c r="HZ608" s="238">
        <f t="shared" si="1599"/>
        <v>0</v>
      </c>
      <c r="IA608" s="238">
        <f t="shared" si="1600"/>
        <v>0</v>
      </c>
      <c r="IB608" s="238">
        <f t="shared" si="1601"/>
        <v>0</v>
      </c>
      <c r="IC608" s="238">
        <f t="shared" si="1602"/>
        <v>0</v>
      </c>
      <c r="ID608" s="238">
        <f t="shared" si="1603"/>
        <v>0</v>
      </c>
      <c r="IE608" s="238">
        <f t="shared" si="1604"/>
        <v>0</v>
      </c>
      <c r="IF608" s="238">
        <f t="shared" si="1605"/>
        <v>0</v>
      </c>
      <c r="IG608" s="238">
        <f t="shared" si="1606"/>
        <v>0</v>
      </c>
      <c r="IH608" s="238">
        <f t="shared" si="1607"/>
        <v>0</v>
      </c>
      <c r="II608" s="238">
        <f t="shared" si="1608"/>
        <v>0</v>
      </c>
      <c r="IJ608" s="238">
        <f t="shared" si="1609"/>
        <v>0</v>
      </c>
      <c r="IK608" s="238">
        <f t="shared" si="1610"/>
        <v>0</v>
      </c>
      <c r="IL608" s="238">
        <f t="shared" si="1611"/>
        <v>0</v>
      </c>
      <c r="IM608" s="238">
        <f t="shared" si="1612"/>
        <v>0</v>
      </c>
      <c r="IN608" s="238">
        <f t="shared" si="1613"/>
        <v>0</v>
      </c>
      <c r="IO608" s="238">
        <f t="shared" si="1614"/>
        <v>0</v>
      </c>
      <c r="IP608" s="238">
        <f t="shared" si="1615"/>
        <v>0</v>
      </c>
      <c r="IQ608" s="238">
        <f t="shared" si="1616"/>
        <v>0</v>
      </c>
      <c r="IR608" s="238">
        <f t="shared" si="1617"/>
        <v>0</v>
      </c>
      <c r="IS608" s="238">
        <f t="shared" si="1618"/>
        <v>0</v>
      </c>
      <c r="IT608" s="238">
        <f t="shared" si="1619"/>
        <v>0</v>
      </c>
      <c r="IU608" s="238">
        <f t="shared" si="1620"/>
        <v>0</v>
      </c>
      <c r="IV608" s="238">
        <f t="shared" si="1621"/>
        <v>0</v>
      </c>
      <c r="IW608" s="238">
        <f t="shared" si="1622"/>
        <v>0</v>
      </c>
      <c r="IX608" s="238">
        <f t="shared" si="1623"/>
        <v>0</v>
      </c>
      <c r="IY608" s="238">
        <f t="shared" si="1624"/>
        <v>0</v>
      </c>
      <c r="IZ608" s="238">
        <f t="shared" si="1625"/>
        <v>0</v>
      </c>
      <c r="JA608" s="238">
        <f t="shared" si="1626"/>
        <v>0</v>
      </c>
      <c r="JB608" s="238">
        <f t="shared" si="1627"/>
        <v>0</v>
      </c>
    </row>
    <row r="609" spans="1:262">
      <c r="B609" s="248">
        <v>248</v>
      </c>
      <c r="C609" s="247">
        <f t="shared" si="1628"/>
        <v>4.8437499999999826E-3</v>
      </c>
      <c r="D609" s="244">
        <f t="shared" ca="1" si="1371"/>
        <v>12.428190722345594</v>
      </c>
      <c r="E609" s="243">
        <f ca="1">IT361</f>
        <v>0.42819072234559413</v>
      </c>
      <c r="F609" s="242">
        <v>248</v>
      </c>
      <c r="G609" s="238">
        <f t="shared" si="1372"/>
        <v>0</v>
      </c>
      <c r="H609" s="238">
        <f t="shared" si="1373"/>
        <v>0</v>
      </c>
      <c r="I609" s="238">
        <f t="shared" si="1374"/>
        <v>0</v>
      </c>
      <c r="J609" s="238">
        <f t="shared" si="1375"/>
        <v>0</v>
      </c>
      <c r="K609" s="238">
        <f t="shared" si="1376"/>
        <v>0</v>
      </c>
      <c r="L609" s="238">
        <f t="shared" si="1377"/>
        <v>0</v>
      </c>
      <c r="M609" s="238">
        <f t="shared" si="1378"/>
        <v>0</v>
      </c>
      <c r="N609" s="238">
        <f t="shared" si="1379"/>
        <v>0</v>
      </c>
      <c r="O609" s="238">
        <f t="shared" si="1380"/>
        <v>0</v>
      </c>
      <c r="P609" s="238">
        <f t="shared" si="1381"/>
        <v>0</v>
      </c>
      <c r="Q609" s="238">
        <f t="shared" si="1382"/>
        <v>0</v>
      </c>
      <c r="R609" s="238">
        <f t="shared" si="1383"/>
        <v>0</v>
      </c>
      <c r="S609" s="238">
        <f t="shared" si="1384"/>
        <v>0</v>
      </c>
      <c r="T609" s="238">
        <f t="shared" si="1385"/>
        <v>0</v>
      </c>
      <c r="U609" s="239">
        <f t="shared" si="1386"/>
        <v>0</v>
      </c>
      <c r="V609" s="238">
        <f t="shared" si="1387"/>
        <v>0</v>
      </c>
      <c r="W609" s="238">
        <f t="shared" si="1388"/>
        <v>0</v>
      </c>
      <c r="X609" s="238">
        <f t="shared" si="1389"/>
        <v>0</v>
      </c>
      <c r="Y609" s="238">
        <f t="shared" si="1390"/>
        <v>0</v>
      </c>
      <c r="Z609" s="238">
        <f t="shared" si="1391"/>
        <v>0</v>
      </c>
      <c r="AA609" s="238">
        <f t="shared" si="1392"/>
        <v>0</v>
      </c>
      <c r="AB609" s="238">
        <f t="shared" si="1393"/>
        <v>0</v>
      </c>
      <c r="AC609" s="238">
        <f t="shared" si="1394"/>
        <v>0</v>
      </c>
      <c r="AD609" s="238">
        <f t="shared" si="1395"/>
        <v>0</v>
      </c>
      <c r="AE609" s="238">
        <f t="shared" si="1396"/>
        <v>0</v>
      </c>
      <c r="AF609" s="238">
        <f t="shared" si="1397"/>
        <v>0</v>
      </c>
      <c r="AG609" s="238">
        <f t="shared" si="1398"/>
        <v>0</v>
      </c>
      <c r="AH609" s="238">
        <f t="shared" si="1399"/>
        <v>0</v>
      </c>
      <c r="AI609" s="238">
        <f t="shared" si="1400"/>
        <v>0</v>
      </c>
      <c r="AJ609" s="238">
        <f t="shared" si="1401"/>
        <v>0</v>
      </c>
      <c r="AK609" s="238">
        <f t="shared" si="1402"/>
        <v>0</v>
      </c>
      <c r="AL609" s="238">
        <f t="shared" si="1403"/>
        <v>0</v>
      </c>
      <c r="AM609" s="238">
        <f t="shared" si="1404"/>
        <v>0</v>
      </c>
      <c r="AN609" s="238">
        <f t="shared" si="1405"/>
        <v>0</v>
      </c>
      <c r="AO609" s="238">
        <f t="shared" si="1406"/>
        <v>0</v>
      </c>
      <c r="AP609" s="238">
        <f t="shared" si="1407"/>
        <v>0</v>
      </c>
      <c r="AQ609" s="238">
        <f t="shared" si="1408"/>
        <v>0</v>
      </c>
      <c r="AR609" s="238">
        <f t="shared" si="1409"/>
        <v>0</v>
      </c>
      <c r="AS609" s="238">
        <f t="shared" si="1410"/>
        <v>0</v>
      </c>
      <c r="AT609" s="238">
        <f t="shared" si="1411"/>
        <v>0</v>
      </c>
      <c r="AU609" s="238">
        <f t="shared" si="1412"/>
        <v>0</v>
      </c>
      <c r="AV609" s="238">
        <f t="shared" si="1413"/>
        <v>0</v>
      </c>
      <c r="AW609" s="238">
        <f t="shared" si="1414"/>
        <v>0</v>
      </c>
      <c r="AX609" s="238">
        <f t="shared" si="1415"/>
        <v>0</v>
      </c>
      <c r="AY609" s="238">
        <f t="shared" si="1416"/>
        <v>0</v>
      </c>
      <c r="AZ609" s="238">
        <f t="shared" si="1417"/>
        <v>0</v>
      </c>
      <c r="BA609" s="238">
        <f t="shared" si="1418"/>
        <v>0</v>
      </c>
      <c r="BB609" s="238">
        <f t="shared" si="1419"/>
        <v>0</v>
      </c>
      <c r="BC609" s="238">
        <f t="shared" si="1420"/>
        <v>0</v>
      </c>
      <c r="BD609" s="238">
        <f t="shared" si="1421"/>
        <v>0</v>
      </c>
      <c r="BE609" s="238">
        <f t="shared" si="1422"/>
        <v>0</v>
      </c>
      <c r="BF609" s="238">
        <f t="shared" si="1423"/>
        <v>0</v>
      </c>
      <c r="BG609" s="238">
        <f t="shared" si="1424"/>
        <v>0</v>
      </c>
      <c r="BH609" s="238">
        <f t="shared" si="1425"/>
        <v>0</v>
      </c>
      <c r="BI609" s="238">
        <f t="shared" si="1426"/>
        <v>0</v>
      </c>
      <c r="BJ609" s="238">
        <f t="shared" si="1427"/>
        <v>0</v>
      </c>
      <c r="BK609" s="238">
        <f t="shared" si="1428"/>
        <v>0</v>
      </c>
      <c r="BL609" s="238">
        <f t="shared" si="1429"/>
        <v>0</v>
      </c>
      <c r="BM609" s="238">
        <f t="shared" si="1430"/>
        <v>0</v>
      </c>
      <c r="BN609" s="238">
        <f t="shared" si="1431"/>
        <v>0</v>
      </c>
      <c r="BO609" s="238">
        <f t="shared" si="1432"/>
        <v>0</v>
      </c>
      <c r="BP609" s="238">
        <f t="shared" si="1433"/>
        <v>0</v>
      </c>
      <c r="BQ609" s="238">
        <f t="shared" si="1434"/>
        <v>0</v>
      </c>
      <c r="BR609" s="238">
        <f t="shared" si="1435"/>
        <v>0</v>
      </c>
      <c r="BS609" s="238">
        <f t="shared" si="1436"/>
        <v>0</v>
      </c>
      <c r="BT609" s="238">
        <f t="shared" si="1437"/>
        <v>0</v>
      </c>
      <c r="BU609" s="238">
        <f t="shared" si="1438"/>
        <v>0</v>
      </c>
      <c r="BV609" s="238">
        <f t="shared" si="1439"/>
        <v>0</v>
      </c>
      <c r="BW609" s="238">
        <f t="shared" si="1440"/>
        <v>0</v>
      </c>
      <c r="BX609" s="238">
        <f t="shared" si="1441"/>
        <v>0</v>
      </c>
      <c r="BY609" s="238">
        <f t="shared" si="1442"/>
        <v>0</v>
      </c>
      <c r="BZ609" s="238">
        <f t="shared" si="1443"/>
        <v>0</v>
      </c>
      <c r="CA609" s="238">
        <f t="shared" si="1444"/>
        <v>0</v>
      </c>
      <c r="CB609" s="238">
        <f t="shared" si="1445"/>
        <v>0</v>
      </c>
      <c r="CC609" s="238">
        <f t="shared" si="1446"/>
        <v>0</v>
      </c>
      <c r="CD609" s="238">
        <f t="shared" si="1447"/>
        <v>0</v>
      </c>
      <c r="CE609" s="238">
        <f t="shared" si="1448"/>
        <v>0</v>
      </c>
      <c r="CF609" s="238">
        <f t="shared" si="1449"/>
        <v>0</v>
      </c>
      <c r="CG609" s="238">
        <f t="shared" si="1450"/>
        <v>0</v>
      </c>
      <c r="CH609" s="238">
        <f t="shared" si="1451"/>
        <v>0</v>
      </c>
      <c r="CI609" s="238">
        <f t="shared" si="1452"/>
        <v>0</v>
      </c>
      <c r="CJ609" s="238">
        <f t="shared" si="1453"/>
        <v>0</v>
      </c>
      <c r="CK609" s="238">
        <f t="shared" si="1454"/>
        <v>0</v>
      </c>
      <c r="CL609" s="238">
        <f t="shared" si="1455"/>
        <v>0</v>
      </c>
      <c r="CM609" s="238">
        <f t="shared" si="1456"/>
        <v>0</v>
      </c>
      <c r="CN609" s="238">
        <f t="shared" si="1457"/>
        <v>0</v>
      </c>
      <c r="CO609" s="238">
        <f t="shared" si="1458"/>
        <v>0</v>
      </c>
      <c r="CP609" s="238">
        <f t="shared" si="1459"/>
        <v>0</v>
      </c>
      <c r="CQ609" s="238">
        <f t="shared" si="1460"/>
        <v>0</v>
      </c>
      <c r="CR609" s="238">
        <f t="shared" si="1461"/>
        <v>0</v>
      </c>
      <c r="CS609" s="238">
        <f t="shared" si="1462"/>
        <v>0</v>
      </c>
      <c r="CT609" s="238">
        <f t="shared" si="1463"/>
        <v>0</v>
      </c>
      <c r="CU609" s="238">
        <f t="shared" si="1464"/>
        <v>0</v>
      </c>
      <c r="CV609" s="238">
        <f t="shared" si="1465"/>
        <v>0</v>
      </c>
      <c r="CW609" s="238">
        <f t="shared" si="1466"/>
        <v>0</v>
      </c>
      <c r="CX609" s="238">
        <f t="shared" si="1467"/>
        <v>0</v>
      </c>
      <c r="CY609" s="238">
        <f t="shared" si="1468"/>
        <v>0</v>
      </c>
      <c r="CZ609" s="238">
        <f t="shared" si="1469"/>
        <v>0</v>
      </c>
      <c r="DA609" s="238">
        <f t="shared" si="1470"/>
        <v>0</v>
      </c>
      <c r="DB609" s="238">
        <f t="shared" si="1471"/>
        <v>0</v>
      </c>
      <c r="DC609" s="238">
        <f t="shared" si="1472"/>
        <v>0</v>
      </c>
      <c r="DD609" s="238">
        <f t="shared" si="1473"/>
        <v>0</v>
      </c>
      <c r="DE609" s="238">
        <f t="shared" si="1474"/>
        <v>0</v>
      </c>
      <c r="DF609" s="238">
        <f t="shared" si="1475"/>
        <v>0</v>
      </c>
      <c r="DG609" s="238">
        <f t="shared" si="1476"/>
        <v>0</v>
      </c>
      <c r="DH609" s="238">
        <f t="shared" si="1477"/>
        <v>0</v>
      </c>
      <c r="DI609" s="238">
        <f t="shared" si="1478"/>
        <v>0</v>
      </c>
      <c r="DJ609" s="238">
        <f t="shared" si="1479"/>
        <v>0</v>
      </c>
      <c r="DK609" s="238">
        <f t="shared" si="1480"/>
        <v>0</v>
      </c>
      <c r="DL609" s="238">
        <f t="shared" si="1481"/>
        <v>0</v>
      </c>
      <c r="DM609" s="238">
        <f t="shared" si="1482"/>
        <v>0</v>
      </c>
      <c r="DN609" s="238">
        <f t="shared" si="1483"/>
        <v>0</v>
      </c>
      <c r="DO609" s="238">
        <f t="shared" si="1484"/>
        <v>0</v>
      </c>
      <c r="DP609" s="238">
        <f t="shared" si="1485"/>
        <v>0</v>
      </c>
      <c r="DQ609" s="238">
        <f t="shared" si="1486"/>
        <v>0</v>
      </c>
      <c r="DR609" s="238">
        <f t="shared" si="1487"/>
        <v>0</v>
      </c>
      <c r="DS609" s="238">
        <f t="shared" si="1488"/>
        <v>0</v>
      </c>
      <c r="DT609" s="238">
        <f t="shared" si="1489"/>
        <v>0</v>
      </c>
      <c r="DU609" s="238">
        <f t="shared" si="1490"/>
        <v>0</v>
      </c>
      <c r="DV609" s="238">
        <f t="shared" si="1491"/>
        <v>0</v>
      </c>
      <c r="DW609" s="238">
        <f t="shared" si="1492"/>
        <v>0</v>
      </c>
      <c r="DX609" s="238">
        <f t="shared" si="1493"/>
        <v>0</v>
      </c>
      <c r="DY609" s="238">
        <f t="shared" si="1494"/>
        <v>0</v>
      </c>
      <c r="DZ609" s="238">
        <f t="shared" si="1495"/>
        <v>0</v>
      </c>
      <c r="EA609" s="238">
        <f t="shared" si="1496"/>
        <v>0</v>
      </c>
      <c r="EB609" s="238">
        <f t="shared" si="1497"/>
        <v>0</v>
      </c>
      <c r="EC609" s="238">
        <f t="shared" si="1498"/>
        <v>0</v>
      </c>
      <c r="ED609" s="238">
        <f t="shared" si="1499"/>
        <v>0</v>
      </c>
      <c r="EE609" s="238">
        <f t="shared" si="1500"/>
        <v>0</v>
      </c>
      <c r="EF609" s="238">
        <f t="shared" si="1501"/>
        <v>0</v>
      </c>
      <c r="EG609" s="238">
        <f t="shared" si="1502"/>
        <v>0</v>
      </c>
      <c r="EH609" s="238">
        <f t="shared" si="1503"/>
        <v>0</v>
      </c>
      <c r="EI609" s="238">
        <f t="shared" si="1504"/>
        <v>0</v>
      </c>
      <c r="EJ609" s="238">
        <f t="shared" si="1505"/>
        <v>0</v>
      </c>
      <c r="EK609" s="238">
        <f t="shared" si="1506"/>
        <v>0</v>
      </c>
      <c r="EL609" s="238">
        <f t="shared" si="1507"/>
        <v>0</v>
      </c>
      <c r="EM609" s="238">
        <f t="shared" si="1508"/>
        <v>0</v>
      </c>
      <c r="EN609" s="238">
        <f t="shared" si="1509"/>
        <v>0</v>
      </c>
      <c r="EO609" s="238">
        <f t="shared" si="1510"/>
        <v>0</v>
      </c>
      <c r="EP609" s="238">
        <f t="shared" si="1511"/>
        <v>0</v>
      </c>
      <c r="EQ609" s="238">
        <f t="shared" si="1512"/>
        <v>0</v>
      </c>
      <c r="ER609" s="238">
        <f t="shared" si="1513"/>
        <v>0</v>
      </c>
      <c r="ES609" s="238">
        <f t="shared" si="1514"/>
        <v>0</v>
      </c>
      <c r="ET609" s="238">
        <f t="shared" si="1515"/>
        <v>0</v>
      </c>
      <c r="EU609" s="238">
        <f t="shared" si="1516"/>
        <v>0</v>
      </c>
      <c r="EV609" s="238">
        <f t="shared" si="1517"/>
        <v>0</v>
      </c>
      <c r="EW609" s="238">
        <f t="shared" si="1518"/>
        <v>0</v>
      </c>
      <c r="EX609" s="238">
        <f t="shared" si="1519"/>
        <v>0</v>
      </c>
      <c r="EY609" s="238">
        <f t="shared" si="1520"/>
        <v>0</v>
      </c>
      <c r="EZ609" s="238">
        <f t="shared" si="1521"/>
        <v>0</v>
      </c>
      <c r="FA609" s="238">
        <f t="shared" si="1522"/>
        <v>0</v>
      </c>
      <c r="FB609" s="238">
        <f t="shared" si="1523"/>
        <v>0</v>
      </c>
      <c r="FC609" s="238">
        <f t="shared" si="1524"/>
        <v>0</v>
      </c>
      <c r="FD609" s="238">
        <f t="shared" si="1525"/>
        <v>0</v>
      </c>
      <c r="FE609" s="238">
        <f t="shared" si="1526"/>
        <v>0</v>
      </c>
      <c r="FF609" s="238">
        <f t="shared" si="1527"/>
        <v>0</v>
      </c>
      <c r="FG609" s="238">
        <f t="shared" si="1528"/>
        <v>0</v>
      </c>
      <c r="FH609" s="238">
        <f t="shared" si="1529"/>
        <v>0</v>
      </c>
      <c r="FI609" s="238">
        <f t="shared" si="1530"/>
        <v>0</v>
      </c>
      <c r="FJ609" s="238">
        <f t="shared" si="1531"/>
        <v>0</v>
      </c>
      <c r="FK609" s="238">
        <f t="shared" si="1532"/>
        <v>0</v>
      </c>
      <c r="FL609" s="238">
        <f t="shared" si="1533"/>
        <v>0</v>
      </c>
      <c r="FM609" s="238">
        <f t="shared" si="1534"/>
        <v>0</v>
      </c>
      <c r="FN609" s="238">
        <f t="shared" si="1535"/>
        <v>0</v>
      </c>
      <c r="FO609" s="238">
        <f t="shared" si="1536"/>
        <v>0</v>
      </c>
      <c r="FP609" s="238">
        <f t="shared" si="1537"/>
        <v>0</v>
      </c>
      <c r="FQ609" s="238">
        <f t="shared" si="1538"/>
        <v>0</v>
      </c>
      <c r="FR609" s="238">
        <f t="shared" si="1539"/>
        <v>0</v>
      </c>
      <c r="FS609" s="238">
        <f t="shared" si="1540"/>
        <v>0</v>
      </c>
      <c r="FT609" s="238">
        <f t="shared" si="1541"/>
        <v>0</v>
      </c>
      <c r="FU609" s="238">
        <f t="shared" si="1542"/>
        <v>0</v>
      </c>
      <c r="FV609" s="238">
        <f t="shared" si="1543"/>
        <v>0</v>
      </c>
      <c r="FW609" s="238">
        <f t="shared" si="1544"/>
        <v>0</v>
      </c>
      <c r="FX609" s="238">
        <f t="shared" si="1545"/>
        <v>0</v>
      </c>
      <c r="FY609" s="238">
        <f t="shared" si="1546"/>
        <v>0</v>
      </c>
      <c r="FZ609" s="238">
        <f t="shared" si="1547"/>
        <v>0</v>
      </c>
      <c r="GA609" s="238">
        <f t="shared" si="1548"/>
        <v>0</v>
      </c>
      <c r="GB609" s="238">
        <f t="shared" si="1549"/>
        <v>0</v>
      </c>
      <c r="GC609" s="238">
        <f t="shared" si="1550"/>
        <v>0</v>
      </c>
      <c r="GD609" s="238">
        <f t="shared" si="1551"/>
        <v>0</v>
      </c>
      <c r="GE609" s="238">
        <f t="shared" si="1552"/>
        <v>0</v>
      </c>
      <c r="GF609" s="238">
        <f t="shared" si="1553"/>
        <v>0</v>
      </c>
      <c r="GG609" s="238">
        <f t="shared" si="1554"/>
        <v>0</v>
      </c>
      <c r="GH609" s="238">
        <f t="shared" si="1555"/>
        <v>0</v>
      </c>
      <c r="GI609" s="238">
        <f t="shared" si="1556"/>
        <v>0</v>
      </c>
      <c r="GJ609" s="238">
        <f t="shared" si="1557"/>
        <v>0</v>
      </c>
      <c r="GK609" s="238">
        <f t="shared" si="1558"/>
        <v>0</v>
      </c>
      <c r="GL609" s="238">
        <f t="shared" si="1559"/>
        <v>0</v>
      </c>
      <c r="GM609" s="238">
        <f t="shared" si="1560"/>
        <v>0</v>
      </c>
      <c r="GN609" s="238">
        <f t="shared" si="1561"/>
        <v>0</v>
      </c>
      <c r="GO609" s="238">
        <f t="shared" si="1562"/>
        <v>0</v>
      </c>
      <c r="GP609" s="238">
        <f t="shared" si="1563"/>
        <v>0</v>
      </c>
      <c r="GQ609" s="238">
        <f t="shared" si="1564"/>
        <v>0</v>
      </c>
      <c r="GR609" s="238">
        <f t="shared" si="1565"/>
        <v>0</v>
      </c>
      <c r="GS609" s="238">
        <f t="shared" si="1566"/>
        <v>0</v>
      </c>
      <c r="GT609" s="238">
        <f t="shared" si="1567"/>
        <v>0</v>
      </c>
      <c r="GU609" s="238">
        <f t="shared" si="1568"/>
        <v>0</v>
      </c>
      <c r="GV609" s="238">
        <f t="shared" si="1569"/>
        <v>0</v>
      </c>
      <c r="GW609" s="238">
        <f t="shared" si="1570"/>
        <v>0</v>
      </c>
      <c r="GX609" s="238">
        <f t="shared" si="1571"/>
        <v>0</v>
      </c>
      <c r="GY609" s="238">
        <f t="shared" si="1572"/>
        <v>0</v>
      </c>
      <c r="GZ609" s="238">
        <f t="shared" si="1573"/>
        <v>0</v>
      </c>
      <c r="HA609" s="238">
        <f t="shared" si="1574"/>
        <v>0</v>
      </c>
      <c r="HB609" s="238">
        <f t="shared" si="1575"/>
        <v>0</v>
      </c>
      <c r="HC609" s="238">
        <f t="shared" si="1576"/>
        <v>0</v>
      </c>
      <c r="HD609" s="238">
        <f t="shared" si="1577"/>
        <v>0</v>
      </c>
      <c r="HE609" s="238">
        <f t="shared" si="1578"/>
        <v>0</v>
      </c>
      <c r="HF609" s="238">
        <f t="shared" si="1579"/>
        <v>0</v>
      </c>
      <c r="HG609" s="238">
        <f t="shared" si="1580"/>
        <v>0</v>
      </c>
      <c r="HH609" s="238">
        <f t="shared" si="1581"/>
        <v>0</v>
      </c>
      <c r="HI609" s="238">
        <f t="shared" si="1582"/>
        <v>0</v>
      </c>
      <c r="HJ609" s="238">
        <f t="shared" si="1583"/>
        <v>0</v>
      </c>
      <c r="HK609" s="238">
        <f t="shared" si="1584"/>
        <v>0</v>
      </c>
      <c r="HL609" s="238">
        <f t="shared" si="1585"/>
        <v>0</v>
      </c>
      <c r="HM609" s="238">
        <f t="shared" si="1586"/>
        <v>0</v>
      </c>
      <c r="HN609" s="238">
        <f t="shared" si="1587"/>
        <v>0</v>
      </c>
      <c r="HO609" s="238">
        <f t="shared" si="1588"/>
        <v>0</v>
      </c>
      <c r="HP609" s="238">
        <f t="shared" si="1589"/>
        <v>0</v>
      </c>
      <c r="HQ609" s="238">
        <f t="shared" si="1590"/>
        <v>0</v>
      </c>
      <c r="HR609" s="238">
        <f t="shared" si="1591"/>
        <v>0</v>
      </c>
      <c r="HS609" s="238">
        <f t="shared" si="1592"/>
        <v>0</v>
      </c>
      <c r="HT609" s="238">
        <f t="shared" si="1593"/>
        <v>0</v>
      </c>
      <c r="HU609" s="238">
        <f t="shared" si="1594"/>
        <v>0</v>
      </c>
      <c r="HV609" s="238">
        <f t="shared" si="1595"/>
        <v>0</v>
      </c>
      <c r="HW609" s="238">
        <f t="shared" si="1596"/>
        <v>0</v>
      </c>
      <c r="HX609" s="238">
        <f t="shared" si="1597"/>
        <v>0</v>
      </c>
      <c r="HY609" s="238">
        <f t="shared" si="1598"/>
        <v>0</v>
      </c>
      <c r="HZ609" s="238">
        <f t="shared" si="1599"/>
        <v>0</v>
      </c>
      <c r="IA609" s="238">
        <f t="shared" si="1600"/>
        <v>0</v>
      </c>
      <c r="IB609" s="238">
        <f t="shared" si="1601"/>
        <v>0</v>
      </c>
      <c r="IC609" s="238">
        <f t="shared" si="1602"/>
        <v>0</v>
      </c>
      <c r="ID609" s="238">
        <f t="shared" si="1603"/>
        <v>0</v>
      </c>
      <c r="IE609" s="238">
        <f t="shared" si="1604"/>
        <v>0</v>
      </c>
      <c r="IF609" s="238">
        <f t="shared" si="1605"/>
        <v>0</v>
      </c>
      <c r="IG609" s="238">
        <f t="shared" si="1606"/>
        <v>0</v>
      </c>
      <c r="IH609" s="238">
        <f t="shared" si="1607"/>
        <v>0</v>
      </c>
      <c r="II609" s="238">
        <f t="shared" si="1608"/>
        <v>0</v>
      </c>
      <c r="IJ609" s="238">
        <f t="shared" si="1609"/>
        <v>0</v>
      </c>
      <c r="IK609" s="238">
        <f t="shared" si="1610"/>
        <v>0</v>
      </c>
      <c r="IL609" s="238">
        <f t="shared" si="1611"/>
        <v>0</v>
      </c>
      <c r="IM609" s="238">
        <f t="shared" si="1612"/>
        <v>0</v>
      </c>
      <c r="IN609" s="238">
        <f t="shared" si="1613"/>
        <v>0</v>
      </c>
      <c r="IO609" s="238">
        <f t="shared" si="1614"/>
        <v>0</v>
      </c>
      <c r="IP609" s="238">
        <f t="shared" si="1615"/>
        <v>0</v>
      </c>
      <c r="IQ609" s="238">
        <f t="shared" si="1616"/>
        <v>0</v>
      </c>
      <c r="IR609" s="238">
        <f t="shared" si="1617"/>
        <v>0</v>
      </c>
      <c r="IS609" s="238">
        <f t="shared" si="1618"/>
        <v>0</v>
      </c>
      <c r="IT609" s="238">
        <f t="shared" si="1619"/>
        <v>0</v>
      </c>
      <c r="IU609" s="238">
        <f t="shared" si="1620"/>
        <v>0</v>
      </c>
      <c r="IV609" s="238">
        <f t="shared" si="1621"/>
        <v>0</v>
      </c>
      <c r="IW609" s="238">
        <f t="shared" si="1622"/>
        <v>0</v>
      </c>
      <c r="IX609" s="238">
        <f t="shared" si="1623"/>
        <v>0</v>
      </c>
      <c r="IY609" s="238">
        <f t="shared" si="1624"/>
        <v>0</v>
      </c>
      <c r="IZ609" s="238">
        <f t="shared" si="1625"/>
        <v>0</v>
      </c>
      <c r="JA609" s="238">
        <f t="shared" si="1626"/>
        <v>0</v>
      </c>
      <c r="JB609" s="238">
        <f t="shared" si="1627"/>
        <v>0</v>
      </c>
    </row>
    <row r="610" spans="1:262">
      <c r="B610" s="248">
        <v>249</v>
      </c>
      <c r="C610" s="247">
        <f t="shared" si="1628"/>
        <v>4.8632812499999822E-3</v>
      </c>
      <c r="D610" s="244">
        <f t="shared" ca="1" si="1371"/>
        <v>12.424939482904119</v>
      </c>
      <c r="E610" s="243">
        <f ca="1">IU361</f>
        <v>0.42493948290411948</v>
      </c>
      <c r="F610" s="242">
        <v>249</v>
      </c>
      <c r="G610" s="238">
        <f t="shared" si="1372"/>
        <v>0</v>
      </c>
      <c r="H610" s="238">
        <f t="shared" si="1373"/>
        <v>0</v>
      </c>
      <c r="I610" s="238">
        <f t="shared" si="1374"/>
        <v>0</v>
      </c>
      <c r="J610" s="238">
        <f t="shared" si="1375"/>
        <v>0</v>
      </c>
      <c r="K610" s="238">
        <f t="shared" si="1376"/>
        <v>0</v>
      </c>
      <c r="L610" s="238">
        <f t="shared" si="1377"/>
        <v>0</v>
      </c>
      <c r="M610" s="238">
        <f t="shared" si="1378"/>
        <v>0</v>
      </c>
      <c r="N610" s="238">
        <f t="shared" si="1379"/>
        <v>0</v>
      </c>
      <c r="O610" s="238">
        <f t="shared" si="1380"/>
        <v>0</v>
      </c>
      <c r="P610" s="238">
        <f t="shared" si="1381"/>
        <v>0</v>
      </c>
      <c r="Q610" s="238">
        <f t="shared" si="1382"/>
        <v>0</v>
      </c>
      <c r="R610" s="238">
        <f t="shared" si="1383"/>
        <v>0</v>
      </c>
      <c r="S610" s="238">
        <f t="shared" si="1384"/>
        <v>0</v>
      </c>
      <c r="T610" s="238">
        <f t="shared" si="1385"/>
        <v>0</v>
      </c>
      <c r="U610" s="239">
        <f t="shared" si="1386"/>
        <v>0</v>
      </c>
      <c r="V610" s="238">
        <f t="shared" si="1387"/>
        <v>0</v>
      </c>
      <c r="W610" s="238">
        <f t="shared" si="1388"/>
        <v>0</v>
      </c>
      <c r="X610" s="238">
        <f t="shared" si="1389"/>
        <v>0</v>
      </c>
      <c r="Y610" s="238">
        <f t="shared" si="1390"/>
        <v>0</v>
      </c>
      <c r="Z610" s="238">
        <f t="shared" si="1391"/>
        <v>0</v>
      </c>
      <c r="AA610" s="238">
        <f t="shared" si="1392"/>
        <v>0</v>
      </c>
      <c r="AB610" s="238">
        <f t="shared" si="1393"/>
        <v>0</v>
      </c>
      <c r="AC610" s="238">
        <f t="shared" si="1394"/>
        <v>0</v>
      </c>
      <c r="AD610" s="238">
        <f t="shared" si="1395"/>
        <v>0</v>
      </c>
      <c r="AE610" s="238">
        <f t="shared" si="1396"/>
        <v>0</v>
      </c>
      <c r="AF610" s="238">
        <f t="shared" si="1397"/>
        <v>0</v>
      </c>
      <c r="AG610" s="238">
        <f t="shared" si="1398"/>
        <v>0</v>
      </c>
      <c r="AH610" s="238">
        <f t="shared" si="1399"/>
        <v>0</v>
      </c>
      <c r="AI610" s="238">
        <f t="shared" si="1400"/>
        <v>0</v>
      </c>
      <c r="AJ610" s="238">
        <f t="shared" si="1401"/>
        <v>0</v>
      </c>
      <c r="AK610" s="238">
        <f t="shared" si="1402"/>
        <v>0</v>
      </c>
      <c r="AL610" s="238">
        <f t="shared" si="1403"/>
        <v>0</v>
      </c>
      <c r="AM610" s="238">
        <f t="shared" si="1404"/>
        <v>0</v>
      </c>
      <c r="AN610" s="238">
        <f t="shared" si="1405"/>
        <v>0</v>
      </c>
      <c r="AO610" s="238">
        <f t="shared" si="1406"/>
        <v>0</v>
      </c>
      <c r="AP610" s="238">
        <f t="shared" si="1407"/>
        <v>0</v>
      </c>
      <c r="AQ610" s="238">
        <f t="shared" si="1408"/>
        <v>0</v>
      </c>
      <c r="AR610" s="238">
        <f t="shared" si="1409"/>
        <v>0</v>
      </c>
      <c r="AS610" s="238">
        <f t="shared" si="1410"/>
        <v>0</v>
      </c>
      <c r="AT610" s="238">
        <f t="shared" si="1411"/>
        <v>0</v>
      </c>
      <c r="AU610" s="238">
        <f t="shared" si="1412"/>
        <v>0</v>
      </c>
      <c r="AV610" s="238">
        <f t="shared" si="1413"/>
        <v>0</v>
      </c>
      <c r="AW610" s="238">
        <f t="shared" si="1414"/>
        <v>0</v>
      </c>
      <c r="AX610" s="238">
        <f t="shared" si="1415"/>
        <v>0</v>
      </c>
      <c r="AY610" s="238">
        <f t="shared" si="1416"/>
        <v>0</v>
      </c>
      <c r="AZ610" s="238">
        <f t="shared" si="1417"/>
        <v>0</v>
      </c>
      <c r="BA610" s="238">
        <f t="shared" si="1418"/>
        <v>0</v>
      </c>
      <c r="BB610" s="238">
        <f t="shared" si="1419"/>
        <v>0</v>
      </c>
      <c r="BC610" s="238">
        <f t="shared" si="1420"/>
        <v>0</v>
      </c>
      <c r="BD610" s="238">
        <f t="shared" si="1421"/>
        <v>0</v>
      </c>
      <c r="BE610" s="238">
        <f t="shared" si="1422"/>
        <v>0</v>
      </c>
      <c r="BF610" s="238">
        <f t="shared" si="1423"/>
        <v>0</v>
      </c>
      <c r="BG610" s="238">
        <f t="shared" si="1424"/>
        <v>0</v>
      </c>
      <c r="BH610" s="238">
        <f t="shared" si="1425"/>
        <v>0</v>
      </c>
      <c r="BI610" s="238">
        <f t="shared" si="1426"/>
        <v>0</v>
      </c>
      <c r="BJ610" s="238">
        <f t="shared" si="1427"/>
        <v>0</v>
      </c>
      <c r="BK610" s="238">
        <f t="shared" si="1428"/>
        <v>0</v>
      </c>
      <c r="BL610" s="238">
        <f t="shared" si="1429"/>
        <v>0</v>
      </c>
      <c r="BM610" s="238">
        <f t="shared" si="1430"/>
        <v>0</v>
      </c>
      <c r="BN610" s="238">
        <f t="shared" si="1431"/>
        <v>0</v>
      </c>
      <c r="BO610" s="238">
        <f t="shared" si="1432"/>
        <v>0</v>
      </c>
      <c r="BP610" s="238">
        <f t="shared" si="1433"/>
        <v>0</v>
      </c>
      <c r="BQ610" s="238">
        <f t="shared" si="1434"/>
        <v>0</v>
      </c>
      <c r="BR610" s="238">
        <f t="shared" si="1435"/>
        <v>0</v>
      </c>
      <c r="BS610" s="238">
        <f t="shared" si="1436"/>
        <v>0</v>
      </c>
      <c r="BT610" s="238">
        <f t="shared" si="1437"/>
        <v>0</v>
      </c>
      <c r="BU610" s="238">
        <f t="shared" si="1438"/>
        <v>0</v>
      </c>
      <c r="BV610" s="238">
        <f t="shared" si="1439"/>
        <v>0</v>
      </c>
      <c r="BW610" s="238">
        <f t="shared" si="1440"/>
        <v>0</v>
      </c>
      <c r="BX610" s="238">
        <f t="shared" si="1441"/>
        <v>0</v>
      </c>
      <c r="BY610" s="238">
        <f t="shared" si="1442"/>
        <v>0</v>
      </c>
      <c r="BZ610" s="238">
        <f t="shared" si="1443"/>
        <v>0</v>
      </c>
      <c r="CA610" s="238">
        <f t="shared" si="1444"/>
        <v>0</v>
      </c>
      <c r="CB610" s="238">
        <f t="shared" si="1445"/>
        <v>0</v>
      </c>
      <c r="CC610" s="238">
        <f t="shared" si="1446"/>
        <v>0</v>
      </c>
      <c r="CD610" s="238">
        <f t="shared" si="1447"/>
        <v>0</v>
      </c>
      <c r="CE610" s="238">
        <f t="shared" si="1448"/>
        <v>0</v>
      </c>
      <c r="CF610" s="238">
        <f t="shared" si="1449"/>
        <v>0</v>
      </c>
      <c r="CG610" s="238">
        <f t="shared" si="1450"/>
        <v>0</v>
      </c>
      <c r="CH610" s="238">
        <f t="shared" si="1451"/>
        <v>0</v>
      </c>
      <c r="CI610" s="238">
        <f t="shared" si="1452"/>
        <v>0</v>
      </c>
      <c r="CJ610" s="238">
        <f t="shared" si="1453"/>
        <v>0</v>
      </c>
      <c r="CK610" s="238">
        <f t="shared" si="1454"/>
        <v>0</v>
      </c>
      <c r="CL610" s="238">
        <f t="shared" si="1455"/>
        <v>0</v>
      </c>
      <c r="CM610" s="238">
        <f t="shared" si="1456"/>
        <v>0</v>
      </c>
      <c r="CN610" s="238">
        <f t="shared" si="1457"/>
        <v>0</v>
      </c>
      <c r="CO610" s="238">
        <f t="shared" si="1458"/>
        <v>0</v>
      </c>
      <c r="CP610" s="238">
        <f t="shared" si="1459"/>
        <v>0</v>
      </c>
      <c r="CQ610" s="238">
        <f t="shared" si="1460"/>
        <v>0</v>
      </c>
      <c r="CR610" s="238">
        <f t="shared" si="1461"/>
        <v>0</v>
      </c>
      <c r="CS610" s="238">
        <f t="shared" si="1462"/>
        <v>0</v>
      </c>
      <c r="CT610" s="238">
        <f t="shared" si="1463"/>
        <v>0</v>
      </c>
      <c r="CU610" s="238">
        <f t="shared" si="1464"/>
        <v>0</v>
      </c>
      <c r="CV610" s="238">
        <f t="shared" si="1465"/>
        <v>0</v>
      </c>
      <c r="CW610" s="238">
        <f t="shared" si="1466"/>
        <v>0</v>
      </c>
      <c r="CX610" s="238">
        <f t="shared" si="1467"/>
        <v>0</v>
      </c>
      <c r="CY610" s="238">
        <f t="shared" si="1468"/>
        <v>0</v>
      </c>
      <c r="CZ610" s="238">
        <f t="shared" si="1469"/>
        <v>0</v>
      </c>
      <c r="DA610" s="238">
        <f t="shared" si="1470"/>
        <v>0</v>
      </c>
      <c r="DB610" s="238">
        <f t="shared" si="1471"/>
        <v>0</v>
      </c>
      <c r="DC610" s="238">
        <f t="shared" si="1472"/>
        <v>0</v>
      </c>
      <c r="DD610" s="238">
        <f t="shared" si="1473"/>
        <v>0</v>
      </c>
      <c r="DE610" s="238">
        <f t="shared" si="1474"/>
        <v>0</v>
      </c>
      <c r="DF610" s="238">
        <f t="shared" si="1475"/>
        <v>0</v>
      </c>
      <c r="DG610" s="238">
        <f t="shared" si="1476"/>
        <v>0</v>
      </c>
      <c r="DH610" s="238">
        <f t="shared" si="1477"/>
        <v>0</v>
      </c>
      <c r="DI610" s="238">
        <f t="shared" si="1478"/>
        <v>0</v>
      </c>
      <c r="DJ610" s="238">
        <f t="shared" si="1479"/>
        <v>0</v>
      </c>
      <c r="DK610" s="238">
        <f t="shared" si="1480"/>
        <v>0</v>
      </c>
      <c r="DL610" s="238">
        <f t="shared" si="1481"/>
        <v>0</v>
      </c>
      <c r="DM610" s="238">
        <f t="shared" si="1482"/>
        <v>0</v>
      </c>
      <c r="DN610" s="238">
        <f t="shared" si="1483"/>
        <v>0</v>
      </c>
      <c r="DO610" s="238">
        <f t="shared" si="1484"/>
        <v>0</v>
      </c>
      <c r="DP610" s="238">
        <f t="shared" si="1485"/>
        <v>0</v>
      </c>
      <c r="DQ610" s="238">
        <f t="shared" si="1486"/>
        <v>0</v>
      </c>
      <c r="DR610" s="238">
        <f t="shared" si="1487"/>
        <v>0</v>
      </c>
      <c r="DS610" s="238">
        <f t="shared" si="1488"/>
        <v>0</v>
      </c>
      <c r="DT610" s="238">
        <f t="shared" si="1489"/>
        <v>0</v>
      </c>
      <c r="DU610" s="238">
        <f t="shared" si="1490"/>
        <v>0</v>
      </c>
      <c r="DV610" s="238">
        <f t="shared" si="1491"/>
        <v>0</v>
      </c>
      <c r="DW610" s="238">
        <f t="shared" si="1492"/>
        <v>0</v>
      </c>
      <c r="DX610" s="238">
        <f t="shared" si="1493"/>
        <v>0</v>
      </c>
      <c r="DY610" s="238">
        <f t="shared" si="1494"/>
        <v>0</v>
      </c>
      <c r="DZ610" s="238">
        <f t="shared" si="1495"/>
        <v>0</v>
      </c>
      <c r="EA610" s="238">
        <f t="shared" si="1496"/>
        <v>0</v>
      </c>
      <c r="EB610" s="238">
        <f t="shared" si="1497"/>
        <v>0</v>
      </c>
      <c r="EC610" s="238">
        <f t="shared" si="1498"/>
        <v>0</v>
      </c>
      <c r="ED610" s="238">
        <f t="shared" si="1499"/>
        <v>0</v>
      </c>
      <c r="EE610" s="238">
        <f t="shared" si="1500"/>
        <v>0</v>
      </c>
      <c r="EF610" s="238">
        <f t="shared" si="1501"/>
        <v>0</v>
      </c>
      <c r="EG610" s="238">
        <f t="shared" si="1502"/>
        <v>0</v>
      </c>
      <c r="EH610" s="238">
        <f t="shared" si="1503"/>
        <v>0</v>
      </c>
      <c r="EI610" s="238">
        <f t="shared" si="1504"/>
        <v>0</v>
      </c>
      <c r="EJ610" s="238">
        <f t="shared" si="1505"/>
        <v>0</v>
      </c>
      <c r="EK610" s="238">
        <f t="shared" si="1506"/>
        <v>0</v>
      </c>
      <c r="EL610" s="238">
        <f t="shared" si="1507"/>
        <v>0</v>
      </c>
      <c r="EM610" s="238">
        <f t="shared" si="1508"/>
        <v>0</v>
      </c>
      <c r="EN610" s="238">
        <f t="shared" si="1509"/>
        <v>0</v>
      </c>
      <c r="EO610" s="238">
        <f t="shared" si="1510"/>
        <v>0</v>
      </c>
      <c r="EP610" s="238">
        <f t="shared" si="1511"/>
        <v>0</v>
      </c>
      <c r="EQ610" s="238">
        <f t="shared" si="1512"/>
        <v>0</v>
      </c>
      <c r="ER610" s="238">
        <f t="shared" si="1513"/>
        <v>0</v>
      </c>
      <c r="ES610" s="238">
        <f t="shared" si="1514"/>
        <v>0</v>
      </c>
      <c r="ET610" s="238">
        <f t="shared" si="1515"/>
        <v>0</v>
      </c>
      <c r="EU610" s="238">
        <f t="shared" si="1516"/>
        <v>0</v>
      </c>
      <c r="EV610" s="238">
        <f t="shared" si="1517"/>
        <v>0</v>
      </c>
      <c r="EW610" s="238">
        <f t="shared" si="1518"/>
        <v>0</v>
      </c>
      <c r="EX610" s="238">
        <f t="shared" si="1519"/>
        <v>0</v>
      </c>
      <c r="EY610" s="238">
        <f t="shared" si="1520"/>
        <v>0</v>
      </c>
      <c r="EZ610" s="238">
        <f t="shared" si="1521"/>
        <v>0</v>
      </c>
      <c r="FA610" s="238">
        <f t="shared" si="1522"/>
        <v>0</v>
      </c>
      <c r="FB610" s="238">
        <f t="shared" si="1523"/>
        <v>0</v>
      </c>
      <c r="FC610" s="238">
        <f t="shared" si="1524"/>
        <v>0</v>
      </c>
      <c r="FD610" s="238">
        <f t="shared" si="1525"/>
        <v>0</v>
      </c>
      <c r="FE610" s="238">
        <f t="shared" si="1526"/>
        <v>0</v>
      </c>
      <c r="FF610" s="238">
        <f t="shared" si="1527"/>
        <v>0</v>
      </c>
      <c r="FG610" s="238">
        <f t="shared" si="1528"/>
        <v>0</v>
      </c>
      <c r="FH610" s="238">
        <f t="shared" si="1529"/>
        <v>0</v>
      </c>
      <c r="FI610" s="238">
        <f t="shared" si="1530"/>
        <v>0</v>
      </c>
      <c r="FJ610" s="238">
        <f t="shared" si="1531"/>
        <v>0</v>
      </c>
      <c r="FK610" s="238">
        <f t="shared" si="1532"/>
        <v>0</v>
      </c>
      <c r="FL610" s="238">
        <f t="shared" si="1533"/>
        <v>0</v>
      </c>
      <c r="FM610" s="238">
        <f t="shared" si="1534"/>
        <v>0</v>
      </c>
      <c r="FN610" s="238">
        <f t="shared" si="1535"/>
        <v>0</v>
      </c>
      <c r="FO610" s="238">
        <f t="shared" si="1536"/>
        <v>0</v>
      </c>
      <c r="FP610" s="238">
        <f t="shared" si="1537"/>
        <v>0</v>
      </c>
      <c r="FQ610" s="238">
        <f t="shared" si="1538"/>
        <v>0</v>
      </c>
      <c r="FR610" s="238">
        <f t="shared" si="1539"/>
        <v>0</v>
      </c>
      <c r="FS610" s="238">
        <f t="shared" si="1540"/>
        <v>0</v>
      </c>
      <c r="FT610" s="238">
        <f t="shared" si="1541"/>
        <v>0</v>
      </c>
      <c r="FU610" s="238">
        <f t="shared" si="1542"/>
        <v>0</v>
      </c>
      <c r="FV610" s="238">
        <f t="shared" si="1543"/>
        <v>0</v>
      </c>
      <c r="FW610" s="238">
        <f t="shared" si="1544"/>
        <v>0</v>
      </c>
      <c r="FX610" s="238">
        <f t="shared" si="1545"/>
        <v>0</v>
      </c>
      <c r="FY610" s="238">
        <f t="shared" si="1546"/>
        <v>0</v>
      </c>
      <c r="FZ610" s="238">
        <f t="shared" si="1547"/>
        <v>0</v>
      </c>
      <c r="GA610" s="238">
        <f t="shared" si="1548"/>
        <v>0</v>
      </c>
      <c r="GB610" s="238">
        <f t="shared" si="1549"/>
        <v>0</v>
      </c>
      <c r="GC610" s="238">
        <f t="shared" si="1550"/>
        <v>0</v>
      </c>
      <c r="GD610" s="238">
        <f t="shared" si="1551"/>
        <v>0</v>
      </c>
      <c r="GE610" s="238">
        <f t="shared" si="1552"/>
        <v>0</v>
      </c>
      <c r="GF610" s="238">
        <f t="shared" si="1553"/>
        <v>0</v>
      </c>
      <c r="GG610" s="238">
        <f t="shared" si="1554"/>
        <v>0</v>
      </c>
      <c r="GH610" s="238">
        <f t="shared" si="1555"/>
        <v>0</v>
      </c>
      <c r="GI610" s="238">
        <f t="shared" si="1556"/>
        <v>0</v>
      </c>
      <c r="GJ610" s="238">
        <f t="shared" si="1557"/>
        <v>0</v>
      </c>
      <c r="GK610" s="238">
        <f t="shared" si="1558"/>
        <v>0</v>
      </c>
      <c r="GL610" s="238">
        <f t="shared" si="1559"/>
        <v>0</v>
      </c>
      <c r="GM610" s="238">
        <f t="shared" si="1560"/>
        <v>0</v>
      </c>
      <c r="GN610" s="238">
        <f t="shared" si="1561"/>
        <v>0</v>
      </c>
      <c r="GO610" s="238">
        <f t="shared" si="1562"/>
        <v>0</v>
      </c>
      <c r="GP610" s="238">
        <f t="shared" si="1563"/>
        <v>0</v>
      </c>
      <c r="GQ610" s="238">
        <f t="shared" si="1564"/>
        <v>0</v>
      </c>
      <c r="GR610" s="238">
        <f t="shared" si="1565"/>
        <v>0</v>
      </c>
      <c r="GS610" s="238">
        <f t="shared" si="1566"/>
        <v>0</v>
      </c>
      <c r="GT610" s="238">
        <f t="shared" si="1567"/>
        <v>0</v>
      </c>
      <c r="GU610" s="238">
        <f t="shared" si="1568"/>
        <v>0</v>
      </c>
      <c r="GV610" s="238">
        <f t="shared" si="1569"/>
        <v>0</v>
      </c>
      <c r="GW610" s="238">
        <f t="shared" si="1570"/>
        <v>0</v>
      </c>
      <c r="GX610" s="238">
        <f t="shared" si="1571"/>
        <v>0</v>
      </c>
      <c r="GY610" s="238">
        <f t="shared" si="1572"/>
        <v>0</v>
      </c>
      <c r="GZ610" s="238">
        <f t="shared" si="1573"/>
        <v>0</v>
      </c>
      <c r="HA610" s="238">
        <f t="shared" si="1574"/>
        <v>0</v>
      </c>
      <c r="HB610" s="238">
        <f t="shared" si="1575"/>
        <v>0</v>
      </c>
      <c r="HC610" s="238">
        <f t="shared" si="1576"/>
        <v>0</v>
      </c>
      <c r="HD610" s="238">
        <f t="shared" si="1577"/>
        <v>0</v>
      </c>
      <c r="HE610" s="238">
        <f t="shared" si="1578"/>
        <v>0</v>
      </c>
      <c r="HF610" s="238">
        <f t="shared" si="1579"/>
        <v>0</v>
      </c>
      <c r="HG610" s="238">
        <f t="shared" si="1580"/>
        <v>0</v>
      </c>
      <c r="HH610" s="238">
        <f t="shared" si="1581"/>
        <v>0</v>
      </c>
      <c r="HI610" s="238">
        <f t="shared" si="1582"/>
        <v>0</v>
      </c>
      <c r="HJ610" s="238">
        <f t="shared" si="1583"/>
        <v>0</v>
      </c>
      <c r="HK610" s="238">
        <f t="shared" si="1584"/>
        <v>0</v>
      </c>
      <c r="HL610" s="238">
        <f t="shared" si="1585"/>
        <v>0</v>
      </c>
      <c r="HM610" s="238">
        <f t="shared" si="1586"/>
        <v>0</v>
      </c>
      <c r="HN610" s="238">
        <f t="shared" si="1587"/>
        <v>0</v>
      </c>
      <c r="HO610" s="238">
        <f t="shared" si="1588"/>
        <v>0</v>
      </c>
      <c r="HP610" s="238">
        <f t="shared" si="1589"/>
        <v>0</v>
      </c>
      <c r="HQ610" s="238">
        <f t="shared" si="1590"/>
        <v>0</v>
      </c>
      <c r="HR610" s="238">
        <f t="shared" si="1591"/>
        <v>0</v>
      </c>
      <c r="HS610" s="238">
        <f t="shared" si="1592"/>
        <v>0</v>
      </c>
      <c r="HT610" s="238">
        <f t="shared" si="1593"/>
        <v>0</v>
      </c>
      <c r="HU610" s="238">
        <f t="shared" si="1594"/>
        <v>0</v>
      </c>
      <c r="HV610" s="238">
        <f t="shared" si="1595"/>
        <v>0</v>
      </c>
      <c r="HW610" s="238">
        <f t="shared" si="1596"/>
        <v>0</v>
      </c>
      <c r="HX610" s="238">
        <f t="shared" si="1597"/>
        <v>0</v>
      </c>
      <c r="HY610" s="238">
        <f t="shared" si="1598"/>
        <v>0</v>
      </c>
      <c r="HZ610" s="238">
        <f t="shared" si="1599"/>
        <v>0</v>
      </c>
      <c r="IA610" s="238">
        <f t="shared" si="1600"/>
        <v>0</v>
      </c>
      <c r="IB610" s="238">
        <f t="shared" si="1601"/>
        <v>0</v>
      </c>
      <c r="IC610" s="238">
        <f t="shared" si="1602"/>
        <v>0</v>
      </c>
      <c r="ID610" s="238">
        <f t="shared" si="1603"/>
        <v>0</v>
      </c>
      <c r="IE610" s="238">
        <f t="shared" si="1604"/>
        <v>0</v>
      </c>
      <c r="IF610" s="238">
        <f t="shared" si="1605"/>
        <v>0</v>
      </c>
      <c r="IG610" s="238">
        <f t="shared" si="1606"/>
        <v>0</v>
      </c>
      <c r="IH610" s="238">
        <f t="shared" si="1607"/>
        <v>0</v>
      </c>
      <c r="II610" s="238">
        <f t="shared" si="1608"/>
        <v>0</v>
      </c>
      <c r="IJ610" s="238">
        <f t="shared" si="1609"/>
        <v>0</v>
      </c>
      <c r="IK610" s="238">
        <f t="shared" si="1610"/>
        <v>0</v>
      </c>
      <c r="IL610" s="238">
        <f t="shared" si="1611"/>
        <v>0</v>
      </c>
      <c r="IM610" s="238">
        <f t="shared" si="1612"/>
        <v>0</v>
      </c>
      <c r="IN610" s="238">
        <f t="shared" si="1613"/>
        <v>0</v>
      </c>
      <c r="IO610" s="238">
        <f t="shared" si="1614"/>
        <v>0</v>
      </c>
      <c r="IP610" s="238">
        <f t="shared" si="1615"/>
        <v>0</v>
      </c>
      <c r="IQ610" s="238">
        <f t="shared" si="1616"/>
        <v>0</v>
      </c>
      <c r="IR610" s="238">
        <f t="shared" si="1617"/>
        <v>0</v>
      </c>
      <c r="IS610" s="238">
        <f t="shared" si="1618"/>
        <v>0</v>
      </c>
      <c r="IT610" s="238">
        <f t="shared" si="1619"/>
        <v>0</v>
      </c>
      <c r="IU610" s="238">
        <f t="shared" si="1620"/>
        <v>0</v>
      </c>
      <c r="IV610" s="238">
        <f t="shared" si="1621"/>
        <v>0</v>
      </c>
      <c r="IW610" s="238">
        <f t="shared" si="1622"/>
        <v>0</v>
      </c>
      <c r="IX610" s="238">
        <f t="shared" si="1623"/>
        <v>0</v>
      </c>
      <c r="IY610" s="238">
        <f t="shared" si="1624"/>
        <v>0</v>
      </c>
      <c r="IZ610" s="238">
        <f t="shared" si="1625"/>
        <v>0</v>
      </c>
      <c r="JA610" s="238">
        <f t="shared" si="1626"/>
        <v>0</v>
      </c>
      <c r="JB610" s="238">
        <f t="shared" si="1627"/>
        <v>0</v>
      </c>
    </row>
    <row r="611" spans="1:262">
      <c r="B611" s="248">
        <v>250</v>
      </c>
      <c r="C611" s="247">
        <f t="shared" si="1628"/>
        <v>4.8828124999999818E-3</v>
      </c>
      <c r="D611" s="244">
        <f t="shared" ca="1" si="1371"/>
        <v>12.420305344941886</v>
      </c>
      <c r="E611" s="243">
        <f ca="1">IV361</f>
        <v>0.42030534494188632</v>
      </c>
      <c r="F611" s="242">
        <v>250</v>
      </c>
      <c r="G611" s="238">
        <f t="shared" si="1372"/>
        <v>0</v>
      </c>
      <c r="H611" s="238">
        <f t="shared" si="1373"/>
        <v>0</v>
      </c>
      <c r="I611" s="238">
        <f t="shared" si="1374"/>
        <v>0</v>
      </c>
      <c r="J611" s="238">
        <f t="shared" si="1375"/>
        <v>0</v>
      </c>
      <c r="K611" s="238">
        <f t="shared" si="1376"/>
        <v>0</v>
      </c>
      <c r="L611" s="238">
        <f t="shared" si="1377"/>
        <v>0</v>
      </c>
      <c r="M611" s="238">
        <f t="shared" si="1378"/>
        <v>0</v>
      </c>
      <c r="N611" s="238">
        <f t="shared" si="1379"/>
        <v>0</v>
      </c>
      <c r="O611" s="238">
        <f t="shared" si="1380"/>
        <v>0</v>
      </c>
      <c r="P611" s="238">
        <f t="shared" si="1381"/>
        <v>0</v>
      </c>
      <c r="Q611" s="238">
        <f t="shared" si="1382"/>
        <v>0</v>
      </c>
      <c r="R611" s="238">
        <f t="shared" si="1383"/>
        <v>0</v>
      </c>
      <c r="S611" s="238">
        <f t="shared" si="1384"/>
        <v>0</v>
      </c>
      <c r="T611" s="238">
        <f t="shared" si="1385"/>
        <v>0</v>
      </c>
      <c r="U611" s="239">
        <f t="shared" si="1386"/>
        <v>0</v>
      </c>
      <c r="V611" s="238">
        <f t="shared" si="1387"/>
        <v>0</v>
      </c>
      <c r="W611" s="238">
        <f t="shared" si="1388"/>
        <v>0</v>
      </c>
      <c r="X611" s="238">
        <f t="shared" si="1389"/>
        <v>0</v>
      </c>
      <c r="Y611" s="238">
        <f t="shared" si="1390"/>
        <v>0</v>
      </c>
      <c r="Z611" s="238">
        <f t="shared" si="1391"/>
        <v>0</v>
      </c>
      <c r="AA611" s="238">
        <f t="shared" si="1392"/>
        <v>0</v>
      </c>
      <c r="AB611" s="238">
        <f t="shared" si="1393"/>
        <v>0</v>
      </c>
      <c r="AC611" s="238">
        <f t="shared" si="1394"/>
        <v>0</v>
      </c>
      <c r="AD611" s="238">
        <f t="shared" si="1395"/>
        <v>0</v>
      </c>
      <c r="AE611" s="238">
        <f t="shared" si="1396"/>
        <v>0</v>
      </c>
      <c r="AF611" s="238">
        <f t="shared" si="1397"/>
        <v>0</v>
      </c>
      <c r="AG611" s="238">
        <f t="shared" si="1398"/>
        <v>0</v>
      </c>
      <c r="AH611" s="238">
        <f t="shared" si="1399"/>
        <v>0</v>
      </c>
      <c r="AI611" s="238">
        <f t="shared" si="1400"/>
        <v>0</v>
      </c>
      <c r="AJ611" s="238">
        <f t="shared" si="1401"/>
        <v>0</v>
      </c>
      <c r="AK611" s="238">
        <f t="shared" si="1402"/>
        <v>0</v>
      </c>
      <c r="AL611" s="238">
        <f t="shared" si="1403"/>
        <v>0</v>
      </c>
      <c r="AM611" s="238">
        <f t="shared" si="1404"/>
        <v>0</v>
      </c>
      <c r="AN611" s="238">
        <f t="shared" si="1405"/>
        <v>0</v>
      </c>
      <c r="AO611" s="238">
        <f t="shared" si="1406"/>
        <v>0</v>
      </c>
      <c r="AP611" s="238">
        <f t="shared" si="1407"/>
        <v>0</v>
      </c>
      <c r="AQ611" s="238">
        <f t="shared" si="1408"/>
        <v>0</v>
      </c>
      <c r="AR611" s="238">
        <f t="shared" si="1409"/>
        <v>0</v>
      </c>
      <c r="AS611" s="238">
        <f t="shared" si="1410"/>
        <v>0</v>
      </c>
      <c r="AT611" s="238">
        <f t="shared" si="1411"/>
        <v>0</v>
      </c>
      <c r="AU611" s="238">
        <f t="shared" si="1412"/>
        <v>0</v>
      </c>
      <c r="AV611" s="238">
        <f t="shared" si="1413"/>
        <v>0</v>
      </c>
      <c r="AW611" s="238">
        <f t="shared" si="1414"/>
        <v>0</v>
      </c>
      <c r="AX611" s="238">
        <f t="shared" si="1415"/>
        <v>0</v>
      </c>
      <c r="AY611" s="238">
        <f t="shared" si="1416"/>
        <v>0</v>
      </c>
      <c r="AZ611" s="238">
        <f t="shared" si="1417"/>
        <v>0</v>
      </c>
      <c r="BA611" s="238">
        <f t="shared" si="1418"/>
        <v>0</v>
      </c>
      <c r="BB611" s="238">
        <f t="shared" si="1419"/>
        <v>0</v>
      </c>
      <c r="BC611" s="238">
        <f t="shared" si="1420"/>
        <v>0</v>
      </c>
      <c r="BD611" s="238">
        <f t="shared" si="1421"/>
        <v>0</v>
      </c>
      <c r="BE611" s="238">
        <f t="shared" si="1422"/>
        <v>0</v>
      </c>
      <c r="BF611" s="238">
        <f t="shared" si="1423"/>
        <v>0</v>
      </c>
      <c r="BG611" s="238">
        <f t="shared" si="1424"/>
        <v>0</v>
      </c>
      <c r="BH611" s="238">
        <f t="shared" si="1425"/>
        <v>0</v>
      </c>
      <c r="BI611" s="238">
        <f t="shared" si="1426"/>
        <v>0</v>
      </c>
      <c r="BJ611" s="238">
        <f t="shared" si="1427"/>
        <v>0</v>
      </c>
      <c r="BK611" s="238">
        <f t="shared" si="1428"/>
        <v>0</v>
      </c>
      <c r="BL611" s="238">
        <f t="shared" si="1429"/>
        <v>0</v>
      </c>
      <c r="BM611" s="238">
        <f t="shared" si="1430"/>
        <v>0</v>
      </c>
      <c r="BN611" s="238">
        <f t="shared" si="1431"/>
        <v>0</v>
      </c>
      <c r="BO611" s="238">
        <f t="shared" si="1432"/>
        <v>0</v>
      </c>
      <c r="BP611" s="238">
        <f t="shared" si="1433"/>
        <v>0</v>
      </c>
      <c r="BQ611" s="238">
        <f t="shared" si="1434"/>
        <v>0</v>
      </c>
      <c r="BR611" s="238">
        <f t="shared" si="1435"/>
        <v>0</v>
      </c>
      <c r="BS611" s="238">
        <f t="shared" si="1436"/>
        <v>0</v>
      </c>
      <c r="BT611" s="238">
        <f t="shared" si="1437"/>
        <v>0</v>
      </c>
      <c r="BU611" s="238">
        <f t="shared" si="1438"/>
        <v>0</v>
      </c>
      <c r="BV611" s="238">
        <f t="shared" si="1439"/>
        <v>0</v>
      </c>
      <c r="BW611" s="238">
        <f t="shared" si="1440"/>
        <v>0</v>
      </c>
      <c r="BX611" s="238">
        <f t="shared" si="1441"/>
        <v>0</v>
      </c>
      <c r="BY611" s="238">
        <f t="shared" si="1442"/>
        <v>0</v>
      </c>
      <c r="BZ611" s="238">
        <f t="shared" si="1443"/>
        <v>0</v>
      </c>
      <c r="CA611" s="238">
        <f t="shared" si="1444"/>
        <v>0</v>
      </c>
      <c r="CB611" s="238">
        <f t="shared" si="1445"/>
        <v>0</v>
      </c>
      <c r="CC611" s="238">
        <f t="shared" si="1446"/>
        <v>0</v>
      </c>
      <c r="CD611" s="238">
        <f t="shared" si="1447"/>
        <v>0</v>
      </c>
      <c r="CE611" s="238">
        <f t="shared" si="1448"/>
        <v>0</v>
      </c>
      <c r="CF611" s="238">
        <f t="shared" si="1449"/>
        <v>0</v>
      </c>
      <c r="CG611" s="238">
        <f t="shared" si="1450"/>
        <v>0</v>
      </c>
      <c r="CH611" s="238">
        <f t="shared" si="1451"/>
        <v>0</v>
      </c>
      <c r="CI611" s="238">
        <f t="shared" si="1452"/>
        <v>0</v>
      </c>
      <c r="CJ611" s="238">
        <f t="shared" si="1453"/>
        <v>0</v>
      </c>
      <c r="CK611" s="238">
        <f t="shared" si="1454"/>
        <v>0</v>
      </c>
      <c r="CL611" s="238">
        <f t="shared" si="1455"/>
        <v>0</v>
      </c>
      <c r="CM611" s="238">
        <f t="shared" si="1456"/>
        <v>0</v>
      </c>
      <c r="CN611" s="238">
        <f t="shared" si="1457"/>
        <v>0</v>
      </c>
      <c r="CO611" s="238">
        <f t="shared" si="1458"/>
        <v>0</v>
      </c>
      <c r="CP611" s="238">
        <f t="shared" si="1459"/>
        <v>0</v>
      </c>
      <c r="CQ611" s="238">
        <f t="shared" si="1460"/>
        <v>0</v>
      </c>
      <c r="CR611" s="238">
        <f t="shared" si="1461"/>
        <v>0</v>
      </c>
      <c r="CS611" s="238">
        <f t="shared" si="1462"/>
        <v>0</v>
      </c>
      <c r="CT611" s="238">
        <f t="shared" si="1463"/>
        <v>0</v>
      </c>
      <c r="CU611" s="238">
        <f t="shared" si="1464"/>
        <v>0</v>
      </c>
      <c r="CV611" s="238">
        <f t="shared" si="1465"/>
        <v>0</v>
      </c>
      <c r="CW611" s="238">
        <f t="shared" si="1466"/>
        <v>0</v>
      </c>
      <c r="CX611" s="238">
        <f t="shared" si="1467"/>
        <v>0</v>
      </c>
      <c r="CY611" s="238">
        <f t="shared" si="1468"/>
        <v>0</v>
      </c>
      <c r="CZ611" s="238">
        <f t="shared" si="1469"/>
        <v>0</v>
      </c>
      <c r="DA611" s="238">
        <f t="shared" si="1470"/>
        <v>0</v>
      </c>
      <c r="DB611" s="238">
        <f t="shared" si="1471"/>
        <v>0</v>
      </c>
      <c r="DC611" s="238">
        <f t="shared" si="1472"/>
        <v>0</v>
      </c>
      <c r="DD611" s="238">
        <f t="shared" si="1473"/>
        <v>0</v>
      </c>
      <c r="DE611" s="238">
        <f t="shared" si="1474"/>
        <v>0</v>
      </c>
      <c r="DF611" s="238">
        <f t="shared" si="1475"/>
        <v>0</v>
      </c>
      <c r="DG611" s="238">
        <f t="shared" si="1476"/>
        <v>0</v>
      </c>
      <c r="DH611" s="238">
        <f t="shared" si="1477"/>
        <v>0</v>
      </c>
      <c r="DI611" s="238">
        <f t="shared" si="1478"/>
        <v>0</v>
      </c>
      <c r="DJ611" s="238">
        <f t="shared" si="1479"/>
        <v>0</v>
      </c>
      <c r="DK611" s="238">
        <f t="shared" si="1480"/>
        <v>0</v>
      </c>
      <c r="DL611" s="238">
        <f t="shared" si="1481"/>
        <v>0</v>
      </c>
      <c r="DM611" s="238">
        <f t="shared" si="1482"/>
        <v>0</v>
      </c>
      <c r="DN611" s="238">
        <f t="shared" si="1483"/>
        <v>0</v>
      </c>
      <c r="DO611" s="238">
        <f t="shared" si="1484"/>
        <v>0</v>
      </c>
      <c r="DP611" s="238">
        <f t="shared" si="1485"/>
        <v>0</v>
      </c>
      <c r="DQ611" s="238">
        <f t="shared" si="1486"/>
        <v>0</v>
      </c>
      <c r="DR611" s="238">
        <f t="shared" si="1487"/>
        <v>0</v>
      </c>
      <c r="DS611" s="238">
        <f t="shared" si="1488"/>
        <v>0</v>
      </c>
      <c r="DT611" s="238">
        <f t="shared" si="1489"/>
        <v>0</v>
      </c>
      <c r="DU611" s="238">
        <f t="shared" si="1490"/>
        <v>0</v>
      </c>
      <c r="DV611" s="238">
        <f t="shared" si="1491"/>
        <v>0</v>
      </c>
      <c r="DW611" s="238">
        <f t="shared" si="1492"/>
        <v>0</v>
      </c>
      <c r="DX611" s="238">
        <f t="shared" si="1493"/>
        <v>0</v>
      </c>
      <c r="DY611" s="238">
        <f t="shared" si="1494"/>
        <v>0</v>
      </c>
      <c r="DZ611" s="238">
        <f t="shared" si="1495"/>
        <v>0</v>
      </c>
      <c r="EA611" s="238">
        <f t="shared" si="1496"/>
        <v>0</v>
      </c>
      <c r="EB611" s="238">
        <f t="shared" si="1497"/>
        <v>0</v>
      </c>
      <c r="EC611" s="238">
        <f t="shared" si="1498"/>
        <v>0</v>
      </c>
      <c r="ED611" s="238">
        <f t="shared" si="1499"/>
        <v>0</v>
      </c>
      <c r="EE611" s="238">
        <f t="shared" si="1500"/>
        <v>0</v>
      </c>
      <c r="EF611" s="238">
        <f t="shared" si="1501"/>
        <v>0</v>
      </c>
      <c r="EG611" s="238">
        <f t="shared" si="1502"/>
        <v>0</v>
      </c>
      <c r="EH611" s="238">
        <f t="shared" si="1503"/>
        <v>0</v>
      </c>
      <c r="EI611" s="238">
        <f t="shared" si="1504"/>
        <v>0</v>
      </c>
      <c r="EJ611" s="238">
        <f t="shared" si="1505"/>
        <v>0</v>
      </c>
      <c r="EK611" s="238">
        <f t="shared" si="1506"/>
        <v>0</v>
      </c>
      <c r="EL611" s="238">
        <f t="shared" si="1507"/>
        <v>0</v>
      </c>
      <c r="EM611" s="238">
        <f t="shared" si="1508"/>
        <v>0</v>
      </c>
      <c r="EN611" s="238">
        <f t="shared" si="1509"/>
        <v>0</v>
      </c>
      <c r="EO611" s="238">
        <f t="shared" si="1510"/>
        <v>0</v>
      </c>
      <c r="EP611" s="238">
        <f t="shared" si="1511"/>
        <v>0</v>
      </c>
      <c r="EQ611" s="238">
        <f t="shared" si="1512"/>
        <v>0</v>
      </c>
      <c r="ER611" s="238">
        <f t="shared" si="1513"/>
        <v>0</v>
      </c>
      <c r="ES611" s="238">
        <f t="shared" si="1514"/>
        <v>0</v>
      </c>
      <c r="ET611" s="238">
        <f t="shared" si="1515"/>
        <v>0</v>
      </c>
      <c r="EU611" s="238">
        <f t="shared" si="1516"/>
        <v>0</v>
      </c>
      <c r="EV611" s="238">
        <f t="shared" si="1517"/>
        <v>0</v>
      </c>
      <c r="EW611" s="238">
        <f t="shared" si="1518"/>
        <v>0</v>
      </c>
      <c r="EX611" s="238">
        <f t="shared" si="1519"/>
        <v>0</v>
      </c>
      <c r="EY611" s="238">
        <f t="shared" si="1520"/>
        <v>0</v>
      </c>
      <c r="EZ611" s="238">
        <f t="shared" si="1521"/>
        <v>0</v>
      </c>
      <c r="FA611" s="238">
        <f t="shared" si="1522"/>
        <v>0</v>
      </c>
      <c r="FB611" s="238">
        <f t="shared" si="1523"/>
        <v>0</v>
      </c>
      <c r="FC611" s="238">
        <f t="shared" si="1524"/>
        <v>0</v>
      </c>
      <c r="FD611" s="238">
        <f t="shared" si="1525"/>
        <v>0</v>
      </c>
      <c r="FE611" s="238">
        <f t="shared" si="1526"/>
        <v>0</v>
      </c>
      <c r="FF611" s="238">
        <f t="shared" si="1527"/>
        <v>0</v>
      </c>
      <c r="FG611" s="238">
        <f t="shared" si="1528"/>
        <v>0</v>
      </c>
      <c r="FH611" s="238">
        <f t="shared" si="1529"/>
        <v>0</v>
      </c>
      <c r="FI611" s="238">
        <f t="shared" si="1530"/>
        <v>0</v>
      </c>
      <c r="FJ611" s="238">
        <f t="shared" si="1531"/>
        <v>0</v>
      </c>
      <c r="FK611" s="238">
        <f t="shared" si="1532"/>
        <v>0</v>
      </c>
      <c r="FL611" s="238">
        <f t="shared" si="1533"/>
        <v>0</v>
      </c>
      <c r="FM611" s="238">
        <f t="shared" si="1534"/>
        <v>0</v>
      </c>
      <c r="FN611" s="238">
        <f t="shared" si="1535"/>
        <v>0</v>
      </c>
      <c r="FO611" s="238">
        <f t="shared" si="1536"/>
        <v>0</v>
      </c>
      <c r="FP611" s="238">
        <f t="shared" si="1537"/>
        <v>0</v>
      </c>
      <c r="FQ611" s="238">
        <f t="shared" si="1538"/>
        <v>0</v>
      </c>
      <c r="FR611" s="238">
        <f t="shared" si="1539"/>
        <v>0</v>
      </c>
      <c r="FS611" s="238">
        <f t="shared" si="1540"/>
        <v>0</v>
      </c>
      <c r="FT611" s="238">
        <f t="shared" si="1541"/>
        <v>0</v>
      </c>
      <c r="FU611" s="238">
        <f t="shared" si="1542"/>
        <v>0</v>
      </c>
      <c r="FV611" s="238">
        <f t="shared" si="1543"/>
        <v>0</v>
      </c>
      <c r="FW611" s="238">
        <f t="shared" si="1544"/>
        <v>0</v>
      </c>
      <c r="FX611" s="238">
        <f t="shared" si="1545"/>
        <v>0</v>
      </c>
      <c r="FY611" s="238">
        <f t="shared" si="1546"/>
        <v>0</v>
      </c>
      <c r="FZ611" s="238">
        <f t="shared" si="1547"/>
        <v>0</v>
      </c>
      <c r="GA611" s="238">
        <f t="shared" si="1548"/>
        <v>0</v>
      </c>
      <c r="GB611" s="238">
        <f t="shared" si="1549"/>
        <v>0</v>
      </c>
      <c r="GC611" s="238">
        <f t="shared" si="1550"/>
        <v>0</v>
      </c>
      <c r="GD611" s="238">
        <f t="shared" si="1551"/>
        <v>0</v>
      </c>
      <c r="GE611" s="238">
        <f t="shared" si="1552"/>
        <v>0</v>
      </c>
      <c r="GF611" s="238">
        <f t="shared" si="1553"/>
        <v>0</v>
      </c>
      <c r="GG611" s="238">
        <f t="shared" si="1554"/>
        <v>0</v>
      </c>
      <c r="GH611" s="238">
        <f t="shared" si="1555"/>
        <v>0</v>
      </c>
      <c r="GI611" s="238">
        <f t="shared" si="1556"/>
        <v>0</v>
      </c>
      <c r="GJ611" s="238">
        <f t="shared" si="1557"/>
        <v>0</v>
      </c>
      <c r="GK611" s="238">
        <f t="shared" si="1558"/>
        <v>0</v>
      </c>
      <c r="GL611" s="238">
        <f t="shared" si="1559"/>
        <v>0</v>
      </c>
      <c r="GM611" s="238">
        <f t="shared" si="1560"/>
        <v>0</v>
      </c>
      <c r="GN611" s="238">
        <f t="shared" si="1561"/>
        <v>0</v>
      </c>
      <c r="GO611" s="238">
        <f t="shared" si="1562"/>
        <v>0</v>
      </c>
      <c r="GP611" s="238">
        <f t="shared" si="1563"/>
        <v>0</v>
      </c>
      <c r="GQ611" s="238">
        <f t="shared" si="1564"/>
        <v>0</v>
      </c>
      <c r="GR611" s="238">
        <f t="shared" si="1565"/>
        <v>0</v>
      </c>
      <c r="GS611" s="238">
        <f t="shared" si="1566"/>
        <v>0</v>
      </c>
      <c r="GT611" s="238">
        <f t="shared" si="1567"/>
        <v>0</v>
      </c>
      <c r="GU611" s="238">
        <f t="shared" si="1568"/>
        <v>0</v>
      </c>
      <c r="GV611" s="238">
        <f t="shared" si="1569"/>
        <v>0</v>
      </c>
      <c r="GW611" s="238">
        <f t="shared" si="1570"/>
        <v>0</v>
      </c>
      <c r="GX611" s="238">
        <f t="shared" si="1571"/>
        <v>0</v>
      </c>
      <c r="GY611" s="238">
        <f t="shared" si="1572"/>
        <v>0</v>
      </c>
      <c r="GZ611" s="238">
        <f t="shared" si="1573"/>
        <v>0</v>
      </c>
      <c r="HA611" s="238">
        <f t="shared" si="1574"/>
        <v>0</v>
      </c>
      <c r="HB611" s="238">
        <f t="shared" si="1575"/>
        <v>0</v>
      </c>
      <c r="HC611" s="238">
        <f t="shared" si="1576"/>
        <v>0</v>
      </c>
      <c r="HD611" s="238">
        <f t="shared" si="1577"/>
        <v>0</v>
      </c>
      <c r="HE611" s="238">
        <f t="shared" si="1578"/>
        <v>0</v>
      </c>
      <c r="HF611" s="238">
        <f t="shared" si="1579"/>
        <v>0</v>
      </c>
      <c r="HG611" s="238">
        <f t="shared" si="1580"/>
        <v>0</v>
      </c>
      <c r="HH611" s="238">
        <f t="shared" si="1581"/>
        <v>0</v>
      </c>
      <c r="HI611" s="238">
        <f t="shared" si="1582"/>
        <v>0</v>
      </c>
      <c r="HJ611" s="238">
        <f t="shared" si="1583"/>
        <v>0</v>
      </c>
      <c r="HK611" s="238">
        <f t="shared" si="1584"/>
        <v>0</v>
      </c>
      <c r="HL611" s="238">
        <f t="shared" si="1585"/>
        <v>0</v>
      </c>
      <c r="HM611" s="238">
        <f t="shared" si="1586"/>
        <v>0</v>
      </c>
      <c r="HN611" s="238">
        <f t="shared" si="1587"/>
        <v>0</v>
      </c>
      <c r="HO611" s="238">
        <f t="shared" si="1588"/>
        <v>0</v>
      </c>
      <c r="HP611" s="238">
        <f t="shared" si="1589"/>
        <v>0</v>
      </c>
      <c r="HQ611" s="238">
        <f t="shared" si="1590"/>
        <v>0</v>
      </c>
      <c r="HR611" s="238">
        <f t="shared" si="1591"/>
        <v>0</v>
      </c>
      <c r="HS611" s="238">
        <f t="shared" si="1592"/>
        <v>0</v>
      </c>
      <c r="HT611" s="238">
        <f t="shared" si="1593"/>
        <v>0</v>
      </c>
      <c r="HU611" s="238">
        <f t="shared" si="1594"/>
        <v>0</v>
      </c>
      <c r="HV611" s="238">
        <f t="shared" si="1595"/>
        <v>0</v>
      </c>
      <c r="HW611" s="238">
        <f t="shared" si="1596"/>
        <v>0</v>
      </c>
      <c r="HX611" s="238">
        <f t="shared" si="1597"/>
        <v>0</v>
      </c>
      <c r="HY611" s="238">
        <f t="shared" si="1598"/>
        <v>0</v>
      </c>
      <c r="HZ611" s="238">
        <f t="shared" si="1599"/>
        <v>0</v>
      </c>
      <c r="IA611" s="238">
        <f t="shared" si="1600"/>
        <v>0</v>
      </c>
      <c r="IB611" s="238">
        <f t="shared" si="1601"/>
        <v>0</v>
      </c>
      <c r="IC611" s="238">
        <f t="shared" si="1602"/>
        <v>0</v>
      </c>
      <c r="ID611" s="238">
        <f t="shared" si="1603"/>
        <v>0</v>
      </c>
      <c r="IE611" s="238">
        <f t="shared" si="1604"/>
        <v>0</v>
      </c>
      <c r="IF611" s="238">
        <f t="shared" si="1605"/>
        <v>0</v>
      </c>
      <c r="IG611" s="238">
        <f t="shared" si="1606"/>
        <v>0</v>
      </c>
      <c r="IH611" s="238">
        <f t="shared" si="1607"/>
        <v>0</v>
      </c>
      <c r="II611" s="238">
        <f t="shared" si="1608"/>
        <v>0</v>
      </c>
      <c r="IJ611" s="238">
        <f t="shared" si="1609"/>
        <v>0</v>
      </c>
      <c r="IK611" s="238">
        <f t="shared" si="1610"/>
        <v>0</v>
      </c>
      <c r="IL611" s="238">
        <f t="shared" si="1611"/>
        <v>0</v>
      </c>
      <c r="IM611" s="238">
        <f t="shared" si="1612"/>
        <v>0</v>
      </c>
      <c r="IN611" s="238">
        <f t="shared" si="1613"/>
        <v>0</v>
      </c>
      <c r="IO611" s="238">
        <f t="shared" si="1614"/>
        <v>0</v>
      </c>
      <c r="IP611" s="238">
        <f t="shared" si="1615"/>
        <v>0</v>
      </c>
      <c r="IQ611" s="238">
        <f t="shared" si="1616"/>
        <v>0</v>
      </c>
      <c r="IR611" s="238">
        <f t="shared" si="1617"/>
        <v>0</v>
      </c>
      <c r="IS611" s="238">
        <f t="shared" si="1618"/>
        <v>0</v>
      </c>
      <c r="IT611" s="238">
        <f t="shared" si="1619"/>
        <v>0</v>
      </c>
      <c r="IU611" s="238">
        <f t="shared" si="1620"/>
        <v>0</v>
      </c>
      <c r="IV611" s="238">
        <f t="shared" si="1621"/>
        <v>0</v>
      </c>
      <c r="IW611" s="238">
        <f t="shared" si="1622"/>
        <v>0</v>
      </c>
      <c r="IX611" s="238">
        <f t="shared" si="1623"/>
        <v>0</v>
      </c>
      <c r="IY611" s="238">
        <f t="shared" si="1624"/>
        <v>0</v>
      </c>
      <c r="IZ611" s="238">
        <f t="shared" si="1625"/>
        <v>0</v>
      </c>
      <c r="JA611" s="238">
        <f t="shared" si="1626"/>
        <v>0</v>
      </c>
      <c r="JB611" s="238">
        <f t="shared" si="1627"/>
        <v>0</v>
      </c>
    </row>
    <row r="612" spans="1:262">
      <c r="B612" s="248">
        <v>251</v>
      </c>
      <c r="C612" s="247">
        <f t="shared" si="1628"/>
        <v>4.9023437499999814E-3</v>
      </c>
      <c r="D612" s="244">
        <f t="shared" ca="1" si="1371"/>
        <v>12.421597274783551</v>
      </c>
      <c r="E612" s="243">
        <f ca="1">IW361</f>
        <v>0.42159727478355119</v>
      </c>
      <c r="F612" s="242">
        <v>251</v>
      </c>
      <c r="G612" s="238">
        <f t="shared" si="1372"/>
        <v>0</v>
      </c>
      <c r="H612" s="238">
        <f t="shared" si="1373"/>
        <v>0</v>
      </c>
      <c r="I612" s="238">
        <f t="shared" si="1374"/>
        <v>0</v>
      </c>
      <c r="J612" s="238">
        <f t="shared" si="1375"/>
        <v>0</v>
      </c>
      <c r="K612" s="238">
        <f t="shared" si="1376"/>
        <v>0</v>
      </c>
      <c r="L612" s="238">
        <f t="shared" si="1377"/>
        <v>0</v>
      </c>
      <c r="M612" s="238">
        <f t="shared" si="1378"/>
        <v>0</v>
      </c>
      <c r="N612" s="238">
        <f t="shared" si="1379"/>
        <v>0</v>
      </c>
      <c r="O612" s="238">
        <f t="shared" si="1380"/>
        <v>0</v>
      </c>
      <c r="P612" s="238">
        <f t="shared" si="1381"/>
        <v>0</v>
      </c>
      <c r="Q612" s="238">
        <f t="shared" si="1382"/>
        <v>0</v>
      </c>
      <c r="R612" s="238">
        <f t="shared" si="1383"/>
        <v>0</v>
      </c>
      <c r="S612" s="238">
        <f t="shared" si="1384"/>
        <v>0</v>
      </c>
      <c r="T612" s="238">
        <f t="shared" si="1385"/>
        <v>0</v>
      </c>
      <c r="U612" s="239">
        <f t="shared" si="1386"/>
        <v>0</v>
      </c>
      <c r="V612" s="238">
        <f t="shared" si="1387"/>
        <v>0</v>
      </c>
      <c r="W612" s="238">
        <f t="shared" si="1388"/>
        <v>0</v>
      </c>
      <c r="X612" s="238">
        <f t="shared" si="1389"/>
        <v>0</v>
      </c>
      <c r="Y612" s="238">
        <f t="shared" si="1390"/>
        <v>0</v>
      </c>
      <c r="Z612" s="238">
        <f t="shared" si="1391"/>
        <v>0</v>
      </c>
      <c r="AA612" s="238">
        <f t="shared" si="1392"/>
        <v>0</v>
      </c>
      <c r="AB612" s="238">
        <f t="shared" si="1393"/>
        <v>0</v>
      </c>
      <c r="AC612" s="238">
        <f t="shared" si="1394"/>
        <v>0</v>
      </c>
      <c r="AD612" s="238">
        <f t="shared" si="1395"/>
        <v>0</v>
      </c>
      <c r="AE612" s="238">
        <f t="shared" si="1396"/>
        <v>0</v>
      </c>
      <c r="AF612" s="238">
        <f t="shared" si="1397"/>
        <v>0</v>
      </c>
      <c r="AG612" s="238">
        <f t="shared" si="1398"/>
        <v>0</v>
      </c>
      <c r="AH612" s="238">
        <f t="shared" si="1399"/>
        <v>0</v>
      </c>
      <c r="AI612" s="238">
        <f t="shared" si="1400"/>
        <v>0</v>
      </c>
      <c r="AJ612" s="238">
        <f t="shared" si="1401"/>
        <v>0</v>
      </c>
      <c r="AK612" s="238">
        <f t="shared" si="1402"/>
        <v>0</v>
      </c>
      <c r="AL612" s="238">
        <f t="shared" si="1403"/>
        <v>0</v>
      </c>
      <c r="AM612" s="238">
        <f t="shared" si="1404"/>
        <v>0</v>
      </c>
      <c r="AN612" s="238">
        <f t="shared" si="1405"/>
        <v>0</v>
      </c>
      <c r="AO612" s="238">
        <f t="shared" si="1406"/>
        <v>0</v>
      </c>
      <c r="AP612" s="238">
        <f t="shared" si="1407"/>
        <v>0</v>
      </c>
      <c r="AQ612" s="238">
        <f t="shared" si="1408"/>
        <v>0</v>
      </c>
      <c r="AR612" s="238">
        <f t="shared" si="1409"/>
        <v>0</v>
      </c>
      <c r="AS612" s="238">
        <f t="shared" si="1410"/>
        <v>0</v>
      </c>
      <c r="AT612" s="238">
        <f t="shared" si="1411"/>
        <v>0</v>
      </c>
      <c r="AU612" s="238">
        <f t="shared" si="1412"/>
        <v>0</v>
      </c>
      <c r="AV612" s="238">
        <f t="shared" si="1413"/>
        <v>0</v>
      </c>
      <c r="AW612" s="238">
        <f t="shared" si="1414"/>
        <v>0</v>
      </c>
      <c r="AX612" s="238">
        <f t="shared" si="1415"/>
        <v>0</v>
      </c>
      <c r="AY612" s="238">
        <f t="shared" si="1416"/>
        <v>0</v>
      </c>
      <c r="AZ612" s="238">
        <f t="shared" si="1417"/>
        <v>0</v>
      </c>
      <c r="BA612" s="238">
        <f t="shared" si="1418"/>
        <v>0</v>
      </c>
      <c r="BB612" s="238">
        <f t="shared" si="1419"/>
        <v>0</v>
      </c>
      <c r="BC612" s="238">
        <f t="shared" si="1420"/>
        <v>0</v>
      </c>
      <c r="BD612" s="238">
        <f t="shared" si="1421"/>
        <v>0</v>
      </c>
      <c r="BE612" s="238">
        <f t="shared" si="1422"/>
        <v>0</v>
      </c>
      <c r="BF612" s="238">
        <f t="shared" si="1423"/>
        <v>0</v>
      </c>
      <c r="BG612" s="238">
        <f t="shared" si="1424"/>
        <v>0</v>
      </c>
      <c r="BH612" s="238">
        <f t="shared" si="1425"/>
        <v>0</v>
      </c>
      <c r="BI612" s="238">
        <f t="shared" si="1426"/>
        <v>0</v>
      </c>
      <c r="BJ612" s="238">
        <f t="shared" si="1427"/>
        <v>0</v>
      </c>
      <c r="BK612" s="238">
        <f t="shared" si="1428"/>
        <v>0</v>
      </c>
      <c r="BL612" s="238">
        <f t="shared" si="1429"/>
        <v>0</v>
      </c>
      <c r="BM612" s="238">
        <f t="shared" si="1430"/>
        <v>0</v>
      </c>
      <c r="BN612" s="238">
        <f t="shared" si="1431"/>
        <v>0</v>
      </c>
      <c r="BO612" s="238">
        <f t="shared" si="1432"/>
        <v>0</v>
      </c>
      <c r="BP612" s="238">
        <f t="shared" si="1433"/>
        <v>0</v>
      </c>
      <c r="BQ612" s="238">
        <f t="shared" si="1434"/>
        <v>0</v>
      </c>
      <c r="BR612" s="238">
        <f t="shared" si="1435"/>
        <v>0</v>
      </c>
      <c r="BS612" s="238">
        <f t="shared" si="1436"/>
        <v>0</v>
      </c>
      <c r="BT612" s="238">
        <f t="shared" si="1437"/>
        <v>0</v>
      </c>
      <c r="BU612" s="238">
        <f t="shared" si="1438"/>
        <v>0</v>
      </c>
      <c r="BV612" s="238">
        <f t="shared" si="1439"/>
        <v>0</v>
      </c>
      <c r="BW612" s="238">
        <f t="shared" si="1440"/>
        <v>0</v>
      </c>
      <c r="BX612" s="238">
        <f t="shared" si="1441"/>
        <v>0</v>
      </c>
      <c r="BY612" s="238">
        <f t="shared" si="1442"/>
        <v>0</v>
      </c>
      <c r="BZ612" s="238">
        <f t="shared" si="1443"/>
        <v>0</v>
      </c>
      <c r="CA612" s="238">
        <f t="shared" si="1444"/>
        <v>0</v>
      </c>
      <c r="CB612" s="238">
        <f t="shared" si="1445"/>
        <v>0</v>
      </c>
      <c r="CC612" s="238">
        <f t="shared" si="1446"/>
        <v>0</v>
      </c>
      <c r="CD612" s="238">
        <f t="shared" si="1447"/>
        <v>0</v>
      </c>
      <c r="CE612" s="238">
        <f t="shared" si="1448"/>
        <v>0</v>
      </c>
      <c r="CF612" s="238">
        <f t="shared" si="1449"/>
        <v>0</v>
      </c>
      <c r="CG612" s="238">
        <f t="shared" si="1450"/>
        <v>0</v>
      </c>
      <c r="CH612" s="238">
        <f t="shared" si="1451"/>
        <v>0</v>
      </c>
      <c r="CI612" s="238">
        <f t="shared" si="1452"/>
        <v>0</v>
      </c>
      <c r="CJ612" s="238">
        <f t="shared" si="1453"/>
        <v>0</v>
      </c>
      <c r="CK612" s="238">
        <f t="shared" si="1454"/>
        <v>0</v>
      </c>
      <c r="CL612" s="238">
        <f t="shared" si="1455"/>
        <v>0</v>
      </c>
      <c r="CM612" s="238">
        <f t="shared" si="1456"/>
        <v>0</v>
      </c>
      <c r="CN612" s="238">
        <f t="shared" si="1457"/>
        <v>0</v>
      </c>
      <c r="CO612" s="238">
        <f t="shared" si="1458"/>
        <v>0</v>
      </c>
      <c r="CP612" s="238">
        <f t="shared" si="1459"/>
        <v>0</v>
      </c>
      <c r="CQ612" s="238">
        <f t="shared" si="1460"/>
        <v>0</v>
      </c>
      <c r="CR612" s="238">
        <f t="shared" si="1461"/>
        <v>0</v>
      </c>
      <c r="CS612" s="238">
        <f t="shared" si="1462"/>
        <v>0</v>
      </c>
      <c r="CT612" s="238">
        <f t="shared" si="1463"/>
        <v>0</v>
      </c>
      <c r="CU612" s="238">
        <f t="shared" si="1464"/>
        <v>0</v>
      </c>
      <c r="CV612" s="238">
        <f t="shared" si="1465"/>
        <v>0</v>
      </c>
      <c r="CW612" s="238">
        <f t="shared" si="1466"/>
        <v>0</v>
      </c>
      <c r="CX612" s="238">
        <f t="shared" si="1467"/>
        <v>0</v>
      </c>
      <c r="CY612" s="238">
        <f t="shared" si="1468"/>
        <v>0</v>
      </c>
      <c r="CZ612" s="238">
        <f t="shared" si="1469"/>
        <v>0</v>
      </c>
      <c r="DA612" s="238">
        <f t="shared" si="1470"/>
        <v>0</v>
      </c>
      <c r="DB612" s="238">
        <f t="shared" si="1471"/>
        <v>0</v>
      </c>
      <c r="DC612" s="238">
        <f t="shared" si="1472"/>
        <v>0</v>
      </c>
      <c r="DD612" s="238">
        <f t="shared" si="1473"/>
        <v>0</v>
      </c>
      <c r="DE612" s="238">
        <f t="shared" si="1474"/>
        <v>0</v>
      </c>
      <c r="DF612" s="238">
        <f t="shared" si="1475"/>
        <v>0</v>
      </c>
      <c r="DG612" s="238">
        <f t="shared" si="1476"/>
        <v>0</v>
      </c>
      <c r="DH612" s="238">
        <f t="shared" si="1477"/>
        <v>0</v>
      </c>
      <c r="DI612" s="238">
        <f t="shared" si="1478"/>
        <v>0</v>
      </c>
      <c r="DJ612" s="238">
        <f t="shared" si="1479"/>
        <v>0</v>
      </c>
      <c r="DK612" s="238">
        <f t="shared" si="1480"/>
        <v>0</v>
      </c>
      <c r="DL612" s="238">
        <f t="shared" si="1481"/>
        <v>0</v>
      </c>
      <c r="DM612" s="238">
        <f t="shared" si="1482"/>
        <v>0</v>
      </c>
      <c r="DN612" s="238">
        <f t="shared" si="1483"/>
        <v>0</v>
      </c>
      <c r="DO612" s="238">
        <f t="shared" si="1484"/>
        <v>0</v>
      </c>
      <c r="DP612" s="238">
        <f t="shared" si="1485"/>
        <v>0</v>
      </c>
      <c r="DQ612" s="238">
        <f t="shared" si="1486"/>
        <v>0</v>
      </c>
      <c r="DR612" s="238">
        <f t="shared" si="1487"/>
        <v>0</v>
      </c>
      <c r="DS612" s="238">
        <f t="shared" si="1488"/>
        <v>0</v>
      </c>
      <c r="DT612" s="238">
        <f t="shared" si="1489"/>
        <v>0</v>
      </c>
      <c r="DU612" s="238">
        <f t="shared" si="1490"/>
        <v>0</v>
      </c>
      <c r="DV612" s="238">
        <f t="shared" si="1491"/>
        <v>0</v>
      </c>
      <c r="DW612" s="238">
        <f t="shared" si="1492"/>
        <v>0</v>
      </c>
      <c r="DX612" s="238">
        <f t="shared" si="1493"/>
        <v>0</v>
      </c>
      <c r="DY612" s="238">
        <f t="shared" si="1494"/>
        <v>0</v>
      </c>
      <c r="DZ612" s="238">
        <f t="shared" si="1495"/>
        <v>0</v>
      </c>
      <c r="EA612" s="238">
        <f t="shared" si="1496"/>
        <v>0</v>
      </c>
      <c r="EB612" s="238">
        <f t="shared" si="1497"/>
        <v>0</v>
      </c>
      <c r="EC612" s="238">
        <f t="shared" si="1498"/>
        <v>0</v>
      </c>
      <c r="ED612" s="238">
        <f t="shared" si="1499"/>
        <v>0</v>
      </c>
      <c r="EE612" s="238">
        <f t="shared" si="1500"/>
        <v>0</v>
      </c>
      <c r="EF612" s="238">
        <f t="shared" si="1501"/>
        <v>0</v>
      </c>
      <c r="EG612" s="238">
        <f t="shared" si="1502"/>
        <v>0</v>
      </c>
      <c r="EH612" s="238">
        <f t="shared" si="1503"/>
        <v>0</v>
      </c>
      <c r="EI612" s="238">
        <f t="shared" si="1504"/>
        <v>0</v>
      </c>
      <c r="EJ612" s="238">
        <f t="shared" si="1505"/>
        <v>0</v>
      </c>
      <c r="EK612" s="238">
        <f t="shared" si="1506"/>
        <v>0</v>
      </c>
      <c r="EL612" s="238">
        <f t="shared" si="1507"/>
        <v>0</v>
      </c>
      <c r="EM612" s="238">
        <f t="shared" si="1508"/>
        <v>0</v>
      </c>
      <c r="EN612" s="238">
        <f t="shared" si="1509"/>
        <v>0</v>
      </c>
      <c r="EO612" s="238">
        <f t="shared" si="1510"/>
        <v>0</v>
      </c>
      <c r="EP612" s="238">
        <f t="shared" si="1511"/>
        <v>0</v>
      </c>
      <c r="EQ612" s="238">
        <f t="shared" si="1512"/>
        <v>0</v>
      </c>
      <c r="ER612" s="238">
        <f t="shared" si="1513"/>
        <v>0</v>
      </c>
      <c r="ES612" s="238">
        <f t="shared" si="1514"/>
        <v>0</v>
      </c>
      <c r="ET612" s="238">
        <f t="shared" si="1515"/>
        <v>0</v>
      </c>
      <c r="EU612" s="238">
        <f t="shared" si="1516"/>
        <v>0</v>
      </c>
      <c r="EV612" s="238">
        <f t="shared" si="1517"/>
        <v>0</v>
      </c>
      <c r="EW612" s="238">
        <f t="shared" si="1518"/>
        <v>0</v>
      </c>
      <c r="EX612" s="238">
        <f t="shared" si="1519"/>
        <v>0</v>
      </c>
      <c r="EY612" s="238">
        <f t="shared" si="1520"/>
        <v>0</v>
      </c>
      <c r="EZ612" s="238">
        <f t="shared" si="1521"/>
        <v>0</v>
      </c>
      <c r="FA612" s="238">
        <f t="shared" si="1522"/>
        <v>0</v>
      </c>
      <c r="FB612" s="238">
        <f t="shared" si="1523"/>
        <v>0</v>
      </c>
      <c r="FC612" s="238">
        <f t="shared" si="1524"/>
        <v>0</v>
      </c>
      <c r="FD612" s="238">
        <f t="shared" si="1525"/>
        <v>0</v>
      </c>
      <c r="FE612" s="238">
        <f t="shared" si="1526"/>
        <v>0</v>
      </c>
      <c r="FF612" s="238">
        <f t="shared" si="1527"/>
        <v>0</v>
      </c>
      <c r="FG612" s="238">
        <f t="shared" si="1528"/>
        <v>0</v>
      </c>
      <c r="FH612" s="238">
        <f t="shared" si="1529"/>
        <v>0</v>
      </c>
      <c r="FI612" s="238">
        <f t="shared" si="1530"/>
        <v>0</v>
      </c>
      <c r="FJ612" s="238">
        <f t="shared" si="1531"/>
        <v>0</v>
      </c>
      <c r="FK612" s="238">
        <f t="shared" si="1532"/>
        <v>0</v>
      </c>
      <c r="FL612" s="238">
        <f t="shared" si="1533"/>
        <v>0</v>
      </c>
      <c r="FM612" s="238">
        <f t="shared" si="1534"/>
        <v>0</v>
      </c>
      <c r="FN612" s="238">
        <f t="shared" si="1535"/>
        <v>0</v>
      </c>
      <c r="FO612" s="238">
        <f t="shared" si="1536"/>
        <v>0</v>
      </c>
      <c r="FP612" s="238">
        <f t="shared" si="1537"/>
        <v>0</v>
      </c>
      <c r="FQ612" s="238">
        <f t="shared" si="1538"/>
        <v>0</v>
      </c>
      <c r="FR612" s="238">
        <f t="shared" si="1539"/>
        <v>0</v>
      </c>
      <c r="FS612" s="238">
        <f t="shared" si="1540"/>
        <v>0</v>
      </c>
      <c r="FT612" s="238">
        <f t="shared" si="1541"/>
        <v>0</v>
      </c>
      <c r="FU612" s="238">
        <f t="shared" si="1542"/>
        <v>0</v>
      </c>
      <c r="FV612" s="238">
        <f t="shared" si="1543"/>
        <v>0</v>
      </c>
      <c r="FW612" s="238">
        <f t="shared" si="1544"/>
        <v>0</v>
      </c>
      <c r="FX612" s="238">
        <f t="shared" si="1545"/>
        <v>0</v>
      </c>
      <c r="FY612" s="238">
        <f t="shared" si="1546"/>
        <v>0</v>
      </c>
      <c r="FZ612" s="238">
        <f t="shared" si="1547"/>
        <v>0</v>
      </c>
      <c r="GA612" s="238">
        <f t="shared" si="1548"/>
        <v>0</v>
      </c>
      <c r="GB612" s="238">
        <f t="shared" si="1549"/>
        <v>0</v>
      </c>
      <c r="GC612" s="238">
        <f t="shared" si="1550"/>
        <v>0</v>
      </c>
      <c r="GD612" s="238">
        <f t="shared" si="1551"/>
        <v>0</v>
      </c>
      <c r="GE612" s="238">
        <f t="shared" si="1552"/>
        <v>0</v>
      </c>
      <c r="GF612" s="238">
        <f t="shared" si="1553"/>
        <v>0</v>
      </c>
      <c r="GG612" s="238">
        <f t="shared" si="1554"/>
        <v>0</v>
      </c>
      <c r="GH612" s="238">
        <f t="shared" si="1555"/>
        <v>0</v>
      </c>
      <c r="GI612" s="238">
        <f t="shared" si="1556"/>
        <v>0</v>
      </c>
      <c r="GJ612" s="238">
        <f t="shared" si="1557"/>
        <v>0</v>
      </c>
      <c r="GK612" s="238">
        <f t="shared" si="1558"/>
        <v>0</v>
      </c>
      <c r="GL612" s="238">
        <f t="shared" si="1559"/>
        <v>0</v>
      </c>
      <c r="GM612" s="238">
        <f t="shared" si="1560"/>
        <v>0</v>
      </c>
      <c r="GN612" s="238">
        <f t="shared" si="1561"/>
        <v>0</v>
      </c>
      <c r="GO612" s="238">
        <f t="shared" si="1562"/>
        <v>0</v>
      </c>
      <c r="GP612" s="238">
        <f t="shared" si="1563"/>
        <v>0</v>
      </c>
      <c r="GQ612" s="238">
        <f t="shared" si="1564"/>
        <v>0</v>
      </c>
      <c r="GR612" s="238">
        <f t="shared" si="1565"/>
        <v>0</v>
      </c>
      <c r="GS612" s="238">
        <f t="shared" si="1566"/>
        <v>0</v>
      </c>
      <c r="GT612" s="238">
        <f t="shared" si="1567"/>
        <v>0</v>
      </c>
      <c r="GU612" s="238">
        <f t="shared" si="1568"/>
        <v>0</v>
      </c>
      <c r="GV612" s="238">
        <f t="shared" si="1569"/>
        <v>0</v>
      </c>
      <c r="GW612" s="238">
        <f t="shared" si="1570"/>
        <v>0</v>
      </c>
      <c r="GX612" s="238">
        <f t="shared" si="1571"/>
        <v>0</v>
      </c>
      <c r="GY612" s="238">
        <f t="shared" si="1572"/>
        <v>0</v>
      </c>
      <c r="GZ612" s="238">
        <f t="shared" si="1573"/>
        <v>0</v>
      </c>
      <c r="HA612" s="238">
        <f t="shared" si="1574"/>
        <v>0</v>
      </c>
      <c r="HB612" s="238">
        <f t="shared" si="1575"/>
        <v>0</v>
      </c>
      <c r="HC612" s="238">
        <f t="shared" si="1576"/>
        <v>0</v>
      </c>
      <c r="HD612" s="238">
        <f t="shared" si="1577"/>
        <v>0</v>
      </c>
      <c r="HE612" s="238">
        <f t="shared" si="1578"/>
        <v>0</v>
      </c>
      <c r="HF612" s="238">
        <f t="shared" si="1579"/>
        <v>0</v>
      </c>
      <c r="HG612" s="238">
        <f t="shared" si="1580"/>
        <v>0</v>
      </c>
      <c r="HH612" s="238">
        <f t="shared" si="1581"/>
        <v>0</v>
      </c>
      <c r="HI612" s="238">
        <f t="shared" si="1582"/>
        <v>0</v>
      </c>
      <c r="HJ612" s="238">
        <f t="shared" si="1583"/>
        <v>0</v>
      </c>
      <c r="HK612" s="238">
        <f t="shared" si="1584"/>
        <v>0</v>
      </c>
      <c r="HL612" s="238">
        <f t="shared" si="1585"/>
        <v>0</v>
      </c>
      <c r="HM612" s="238">
        <f t="shared" si="1586"/>
        <v>0</v>
      </c>
      <c r="HN612" s="238">
        <f t="shared" si="1587"/>
        <v>0</v>
      </c>
      <c r="HO612" s="238">
        <f t="shared" si="1588"/>
        <v>0</v>
      </c>
      <c r="HP612" s="238">
        <f t="shared" si="1589"/>
        <v>0</v>
      </c>
      <c r="HQ612" s="238">
        <f t="shared" si="1590"/>
        <v>0</v>
      </c>
      <c r="HR612" s="238">
        <f t="shared" si="1591"/>
        <v>0</v>
      </c>
      <c r="HS612" s="238">
        <f t="shared" si="1592"/>
        <v>0</v>
      </c>
      <c r="HT612" s="238">
        <f t="shared" si="1593"/>
        <v>0</v>
      </c>
      <c r="HU612" s="238">
        <f t="shared" si="1594"/>
        <v>0</v>
      </c>
      <c r="HV612" s="238">
        <f t="shared" si="1595"/>
        <v>0</v>
      </c>
      <c r="HW612" s="238">
        <f t="shared" si="1596"/>
        <v>0</v>
      </c>
      <c r="HX612" s="238">
        <f t="shared" si="1597"/>
        <v>0</v>
      </c>
      <c r="HY612" s="238">
        <f t="shared" si="1598"/>
        <v>0</v>
      </c>
      <c r="HZ612" s="238">
        <f t="shared" si="1599"/>
        <v>0</v>
      </c>
      <c r="IA612" s="238">
        <f t="shared" si="1600"/>
        <v>0</v>
      </c>
      <c r="IB612" s="238">
        <f t="shared" si="1601"/>
        <v>0</v>
      </c>
      <c r="IC612" s="238">
        <f t="shared" si="1602"/>
        <v>0</v>
      </c>
      <c r="ID612" s="238">
        <f t="shared" si="1603"/>
        <v>0</v>
      </c>
      <c r="IE612" s="238">
        <f t="shared" si="1604"/>
        <v>0</v>
      </c>
      <c r="IF612" s="238">
        <f t="shared" si="1605"/>
        <v>0</v>
      </c>
      <c r="IG612" s="238">
        <f t="shared" si="1606"/>
        <v>0</v>
      </c>
      <c r="IH612" s="238">
        <f t="shared" si="1607"/>
        <v>0</v>
      </c>
      <c r="II612" s="238">
        <f t="shared" si="1608"/>
        <v>0</v>
      </c>
      <c r="IJ612" s="238">
        <f t="shared" si="1609"/>
        <v>0</v>
      </c>
      <c r="IK612" s="238">
        <f t="shared" si="1610"/>
        <v>0</v>
      </c>
      <c r="IL612" s="238">
        <f t="shared" si="1611"/>
        <v>0</v>
      </c>
      <c r="IM612" s="238">
        <f t="shared" si="1612"/>
        <v>0</v>
      </c>
      <c r="IN612" s="238">
        <f t="shared" si="1613"/>
        <v>0</v>
      </c>
      <c r="IO612" s="238">
        <f t="shared" si="1614"/>
        <v>0</v>
      </c>
      <c r="IP612" s="238">
        <f t="shared" si="1615"/>
        <v>0</v>
      </c>
      <c r="IQ612" s="238">
        <f t="shared" si="1616"/>
        <v>0</v>
      </c>
      <c r="IR612" s="238">
        <f t="shared" si="1617"/>
        <v>0</v>
      </c>
      <c r="IS612" s="238">
        <f t="shared" si="1618"/>
        <v>0</v>
      </c>
      <c r="IT612" s="238">
        <f t="shared" si="1619"/>
        <v>0</v>
      </c>
      <c r="IU612" s="238">
        <f t="shared" si="1620"/>
        <v>0</v>
      </c>
      <c r="IV612" s="238">
        <f t="shared" si="1621"/>
        <v>0</v>
      </c>
      <c r="IW612" s="238">
        <f t="shared" si="1622"/>
        <v>0</v>
      </c>
      <c r="IX612" s="238">
        <f t="shared" si="1623"/>
        <v>0</v>
      </c>
      <c r="IY612" s="238">
        <f t="shared" si="1624"/>
        <v>0</v>
      </c>
      <c r="IZ612" s="238">
        <f t="shared" si="1625"/>
        <v>0</v>
      </c>
      <c r="JA612" s="238">
        <f t="shared" si="1626"/>
        <v>0</v>
      </c>
      <c r="JB612" s="238">
        <f t="shared" si="1627"/>
        <v>0</v>
      </c>
    </row>
    <row r="613" spans="1:262">
      <c r="B613" s="248">
        <v>252</v>
      </c>
      <c r="C613" s="247">
        <f t="shared" si="1628"/>
        <v>4.921874999999981E-3</v>
      </c>
      <c r="D613" s="244">
        <f t="shared" ca="1" si="1371"/>
        <v>12.416086008644971</v>
      </c>
      <c r="E613" s="243">
        <f ca="1">IX361</f>
        <v>0.41608600864497081</v>
      </c>
      <c r="F613" s="242">
        <v>252</v>
      </c>
      <c r="G613" s="238">
        <f t="shared" si="1372"/>
        <v>0</v>
      </c>
      <c r="H613" s="238">
        <f t="shared" si="1373"/>
        <v>0</v>
      </c>
      <c r="I613" s="238">
        <f t="shared" si="1374"/>
        <v>0</v>
      </c>
      <c r="J613" s="238">
        <f t="shared" si="1375"/>
        <v>0</v>
      </c>
      <c r="K613" s="238">
        <f t="shared" si="1376"/>
        <v>0</v>
      </c>
      <c r="L613" s="238">
        <f t="shared" si="1377"/>
        <v>0</v>
      </c>
      <c r="M613" s="238">
        <f t="shared" si="1378"/>
        <v>0</v>
      </c>
      <c r="N613" s="238">
        <f t="shared" si="1379"/>
        <v>0</v>
      </c>
      <c r="O613" s="238">
        <f t="shared" si="1380"/>
        <v>0</v>
      </c>
      <c r="P613" s="238">
        <f t="shared" si="1381"/>
        <v>0</v>
      </c>
      <c r="Q613" s="238">
        <f t="shared" si="1382"/>
        <v>0</v>
      </c>
      <c r="R613" s="238">
        <f t="shared" si="1383"/>
        <v>0</v>
      </c>
      <c r="S613" s="238">
        <f t="shared" si="1384"/>
        <v>0</v>
      </c>
      <c r="T613" s="238">
        <f t="shared" si="1385"/>
        <v>0</v>
      </c>
      <c r="U613" s="239">
        <f t="shared" si="1386"/>
        <v>0</v>
      </c>
      <c r="V613" s="238">
        <f t="shared" si="1387"/>
        <v>0</v>
      </c>
      <c r="W613" s="238">
        <f t="shared" si="1388"/>
        <v>0</v>
      </c>
      <c r="X613" s="238">
        <f t="shared" si="1389"/>
        <v>0</v>
      </c>
      <c r="Y613" s="238">
        <f t="shared" si="1390"/>
        <v>0</v>
      </c>
      <c r="Z613" s="238">
        <f t="shared" si="1391"/>
        <v>0</v>
      </c>
      <c r="AA613" s="238">
        <f t="shared" si="1392"/>
        <v>0</v>
      </c>
      <c r="AB613" s="238">
        <f t="shared" si="1393"/>
        <v>0</v>
      </c>
      <c r="AC613" s="238">
        <f t="shared" si="1394"/>
        <v>0</v>
      </c>
      <c r="AD613" s="238">
        <f t="shared" si="1395"/>
        <v>0</v>
      </c>
      <c r="AE613" s="238">
        <f t="shared" si="1396"/>
        <v>0</v>
      </c>
      <c r="AF613" s="238">
        <f t="shared" si="1397"/>
        <v>0</v>
      </c>
      <c r="AG613" s="238">
        <f t="shared" si="1398"/>
        <v>0</v>
      </c>
      <c r="AH613" s="238">
        <f t="shared" si="1399"/>
        <v>0</v>
      </c>
      <c r="AI613" s="238">
        <f t="shared" si="1400"/>
        <v>0</v>
      </c>
      <c r="AJ613" s="238">
        <f t="shared" si="1401"/>
        <v>0</v>
      </c>
      <c r="AK613" s="238">
        <f t="shared" si="1402"/>
        <v>0</v>
      </c>
      <c r="AL613" s="238">
        <f t="shared" si="1403"/>
        <v>0</v>
      </c>
      <c r="AM613" s="238">
        <f t="shared" si="1404"/>
        <v>0</v>
      </c>
      <c r="AN613" s="238">
        <f t="shared" si="1405"/>
        <v>0</v>
      </c>
      <c r="AO613" s="238">
        <f t="shared" si="1406"/>
        <v>0</v>
      </c>
      <c r="AP613" s="238">
        <f t="shared" si="1407"/>
        <v>0</v>
      </c>
      <c r="AQ613" s="238">
        <f t="shared" si="1408"/>
        <v>0</v>
      </c>
      <c r="AR613" s="238">
        <f t="shared" si="1409"/>
        <v>0</v>
      </c>
      <c r="AS613" s="238">
        <f t="shared" si="1410"/>
        <v>0</v>
      </c>
      <c r="AT613" s="238">
        <f t="shared" si="1411"/>
        <v>0</v>
      </c>
      <c r="AU613" s="238">
        <f t="shared" si="1412"/>
        <v>0</v>
      </c>
      <c r="AV613" s="238">
        <f t="shared" si="1413"/>
        <v>0</v>
      </c>
      <c r="AW613" s="238">
        <f t="shared" si="1414"/>
        <v>0</v>
      </c>
      <c r="AX613" s="238">
        <f t="shared" si="1415"/>
        <v>0</v>
      </c>
      <c r="AY613" s="238">
        <f t="shared" si="1416"/>
        <v>0</v>
      </c>
      <c r="AZ613" s="238">
        <f t="shared" si="1417"/>
        <v>0</v>
      </c>
      <c r="BA613" s="238">
        <f t="shared" si="1418"/>
        <v>0</v>
      </c>
      <c r="BB613" s="238">
        <f t="shared" si="1419"/>
        <v>0</v>
      </c>
      <c r="BC613" s="238">
        <f t="shared" si="1420"/>
        <v>0</v>
      </c>
      <c r="BD613" s="238">
        <f t="shared" si="1421"/>
        <v>0</v>
      </c>
      <c r="BE613" s="238">
        <f t="shared" si="1422"/>
        <v>0</v>
      </c>
      <c r="BF613" s="238">
        <f t="shared" si="1423"/>
        <v>0</v>
      </c>
      <c r="BG613" s="238">
        <f t="shared" si="1424"/>
        <v>0</v>
      </c>
      <c r="BH613" s="238">
        <f t="shared" si="1425"/>
        <v>0</v>
      </c>
      <c r="BI613" s="238">
        <f t="shared" si="1426"/>
        <v>0</v>
      </c>
      <c r="BJ613" s="238">
        <f t="shared" si="1427"/>
        <v>0</v>
      </c>
      <c r="BK613" s="238">
        <f t="shared" si="1428"/>
        <v>0</v>
      </c>
      <c r="BL613" s="238">
        <f t="shared" si="1429"/>
        <v>0</v>
      </c>
      <c r="BM613" s="238">
        <f t="shared" si="1430"/>
        <v>0</v>
      </c>
      <c r="BN613" s="238">
        <f t="shared" si="1431"/>
        <v>0</v>
      </c>
      <c r="BO613" s="238">
        <f t="shared" si="1432"/>
        <v>0</v>
      </c>
      <c r="BP613" s="238">
        <f t="shared" si="1433"/>
        <v>0</v>
      </c>
      <c r="BQ613" s="238">
        <f t="shared" si="1434"/>
        <v>0</v>
      </c>
      <c r="BR613" s="238">
        <f t="shared" si="1435"/>
        <v>0</v>
      </c>
      <c r="BS613" s="238">
        <f t="shared" si="1436"/>
        <v>0</v>
      </c>
      <c r="BT613" s="238">
        <f t="shared" si="1437"/>
        <v>0</v>
      </c>
      <c r="BU613" s="238">
        <f t="shared" si="1438"/>
        <v>0</v>
      </c>
      <c r="BV613" s="238">
        <f t="shared" si="1439"/>
        <v>0</v>
      </c>
      <c r="BW613" s="238">
        <f t="shared" si="1440"/>
        <v>0</v>
      </c>
      <c r="BX613" s="238">
        <f t="shared" si="1441"/>
        <v>0</v>
      </c>
      <c r="BY613" s="238">
        <f t="shared" si="1442"/>
        <v>0</v>
      </c>
      <c r="BZ613" s="238">
        <f t="shared" si="1443"/>
        <v>0</v>
      </c>
      <c r="CA613" s="238">
        <f t="shared" si="1444"/>
        <v>0</v>
      </c>
      <c r="CB613" s="238">
        <f t="shared" si="1445"/>
        <v>0</v>
      </c>
      <c r="CC613" s="238">
        <f t="shared" si="1446"/>
        <v>0</v>
      </c>
      <c r="CD613" s="238">
        <f t="shared" si="1447"/>
        <v>0</v>
      </c>
      <c r="CE613" s="238">
        <f t="shared" si="1448"/>
        <v>0</v>
      </c>
      <c r="CF613" s="238">
        <f t="shared" si="1449"/>
        <v>0</v>
      </c>
      <c r="CG613" s="238">
        <f t="shared" si="1450"/>
        <v>0</v>
      </c>
      <c r="CH613" s="238">
        <f t="shared" si="1451"/>
        <v>0</v>
      </c>
      <c r="CI613" s="238">
        <f t="shared" si="1452"/>
        <v>0</v>
      </c>
      <c r="CJ613" s="238">
        <f t="shared" si="1453"/>
        <v>0</v>
      </c>
      <c r="CK613" s="238">
        <f t="shared" si="1454"/>
        <v>0</v>
      </c>
      <c r="CL613" s="238">
        <f t="shared" si="1455"/>
        <v>0</v>
      </c>
      <c r="CM613" s="238">
        <f t="shared" si="1456"/>
        <v>0</v>
      </c>
      <c r="CN613" s="238">
        <f t="shared" si="1457"/>
        <v>0</v>
      </c>
      <c r="CO613" s="238">
        <f t="shared" si="1458"/>
        <v>0</v>
      </c>
      <c r="CP613" s="238">
        <f t="shared" si="1459"/>
        <v>0</v>
      </c>
      <c r="CQ613" s="238">
        <f t="shared" si="1460"/>
        <v>0</v>
      </c>
      <c r="CR613" s="238">
        <f t="shared" si="1461"/>
        <v>0</v>
      </c>
      <c r="CS613" s="238">
        <f t="shared" si="1462"/>
        <v>0</v>
      </c>
      <c r="CT613" s="238">
        <f t="shared" si="1463"/>
        <v>0</v>
      </c>
      <c r="CU613" s="238">
        <f t="shared" si="1464"/>
        <v>0</v>
      </c>
      <c r="CV613" s="238">
        <f t="shared" si="1465"/>
        <v>0</v>
      </c>
      <c r="CW613" s="238">
        <f t="shared" si="1466"/>
        <v>0</v>
      </c>
      <c r="CX613" s="238">
        <f t="shared" si="1467"/>
        <v>0</v>
      </c>
      <c r="CY613" s="238">
        <f t="shared" si="1468"/>
        <v>0</v>
      </c>
      <c r="CZ613" s="238">
        <f t="shared" si="1469"/>
        <v>0</v>
      </c>
      <c r="DA613" s="238">
        <f t="shared" si="1470"/>
        <v>0</v>
      </c>
      <c r="DB613" s="238">
        <f t="shared" si="1471"/>
        <v>0</v>
      </c>
      <c r="DC613" s="238">
        <f t="shared" si="1472"/>
        <v>0</v>
      </c>
      <c r="DD613" s="238">
        <f t="shared" si="1473"/>
        <v>0</v>
      </c>
      <c r="DE613" s="238">
        <f t="shared" si="1474"/>
        <v>0</v>
      </c>
      <c r="DF613" s="238">
        <f t="shared" si="1475"/>
        <v>0</v>
      </c>
      <c r="DG613" s="238">
        <f t="shared" si="1476"/>
        <v>0</v>
      </c>
      <c r="DH613" s="238">
        <f t="shared" si="1477"/>
        <v>0</v>
      </c>
      <c r="DI613" s="238">
        <f t="shared" si="1478"/>
        <v>0</v>
      </c>
      <c r="DJ613" s="238">
        <f t="shared" si="1479"/>
        <v>0</v>
      </c>
      <c r="DK613" s="238">
        <f t="shared" si="1480"/>
        <v>0</v>
      </c>
      <c r="DL613" s="238">
        <f t="shared" si="1481"/>
        <v>0</v>
      </c>
      <c r="DM613" s="238">
        <f t="shared" si="1482"/>
        <v>0</v>
      </c>
      <c r="DN613" s="238">
        <f t="shared" si="1483"/>
        <v>0</v>
      </c>
      <c r="DO613" s="238">
        <f t="shared" si="1484"/>
        <v>0</v>
      </c>
      <c r="DP613" s="238">
        <f t="shared" si="1485"/>
        <v>0</v>
      </c>
      <c r="DQ613" s="238">
        <f t="shared" si="1486"/>
        <v>0</v>
      </c>
      <c r="DR613" s="238">
        <f t="shared" si="1487"/>
        <v>0</v>
      </c>
      <c r="DS613" s="238">
        <f t="shared" si="1488"/>
        <v>0</v>
      </c>
      <c r="DT613" s="238">
        <f t="shared" si="1489"/>
        <v>0</v>
      </c>
      <c r="DU613" s="238">
        <f t="shared" si="1490"/>
        <v>0</v>
      </c>
      <c r="DV613" s="238">
        <f t="shared" si="1491"/>
        <v>0</v>
      </c>
      <c r="DW613" s="238">
        <f t="shared" si="1492"/>
        <v>0</v>
      </c>
      <c r="DX613" s="238">
        <f t="shared" si="1493"/>
        <v>0</v>
      </c>
      <c r="DY613" s="238">
        <f t="shared" si="1494"/>
        <v>0</v>
      </c>
      <c r="DZ613" s="238">
        <f t="shared" si="1495"/>
        <v>0</v>
      </c>
      <c r="EA613" s="238">
        <f t="shared" si="1496"/>
        <v>0</v>
      </c>
      <c r="EB613" s="238">
        <f t="shared" si="1497"/>
        <v>0</v>
      </c>
      <c r="EC613" s="238">
        <f t="shared" si="1498"/>
        <v>0</v>
      </c>
      <c r="ED613" s="238">
        <f t="shared" si="1499"/>
        <v>0</v>
      </c>
      <c r="EE613" s="238">
        <f t="shared" si="1500"/>
        <v>0</v>
      </c>
      <c r="EF613" s="238">
        <f t="shared" si="1501"/>
        <v>0</v>
      </c>
      <c r="EG613" s="238">
        <f t="shared" si="1502"/>
        <v>0</v>
      </c>
      <c r="EH613" s="238">
        <f t="shared" si="1503"/>
        <v>0</v>
      </c>
      <c r="EI613" s="238">
        <f t="shared" si="1504"/>
        <v>0</v>
      </c>
      <c r="EJ613" s="238">
        <f t="shared" si="1505"/>
        <v>0</v>
      </c>
      <c r="EK613" s="238">
        <f t="shared" si="1506"/>
        <v>0</v>
      </c>
      <c r="EL613" s="238">
        <f t="shared" si="1507"/>
        <v>0</v>
      </c>
      <c r="EM613" s="238">
        <f t="shared" si="1508"/>
        <v>0</v>
      </c>
      <c r="EN613" s="238">
        <f t="shared" si="1509"/>
        <v>0</v>
      </c>
      <c r="EO613" s="238">
        <f t="shared" si="1510"/>
        <v>0</v>
      </c>
      <c r="EP613" s="238">
        <f t="shared" si="1511"/>
        <v>0</v>
      </c>
      <c r="EQ613" s="238">
        <f t="shared" si="1512"/>
        <v>0</v>
      </c>
      <c r="ER613" s="238">
        <f t="shared" si="1513"/>
        <v>0</v>
      </c>
      <c r="ES613" s="238">
        <f t="shared" si="1514"/>
        <v>0</v>
      </c>
      <c r="ET613" s="238">
        <f t="shared" si="1515"/>
        <v>0</v>
      </c>
      <c r="EU613" s="238">
        <f t="shared" si="1516"/>
        <v>0</v>
      </c>
      <c r="EV613" s="238">
        <f t="shared" si="1517"/>
        <v>0</v>
      </c>
      <c r="EW613" s="238">
        <f t="shared" si="1518"/>
        <v>0</v>
      </c>
      <c r="EX613" s="238">
        <f t="shared" si="1519"/>
        <v>0</v>
      </c>
      <c r="EY613" s="238">
        <f t="shared" si="1520"/>
        <v>0</v>
      </c>
      <c r="EZ613" s="238">
        <f t="shared" si="1521"/>
        <v>0</v>
      </c>
      <c r="FA613" s="238">
        <f t="shared" si="1522"/>
        <v>0</v>
      </c>
      <c r="FB613" s="238">
        <f t="shared" si="1523"/>
        <v>0</v>
      </c>
      <c r="FC613" s="238">
        <f t="shared" si="1524"/>
        <v>0</v>
      </c>
      <c r="FD613" s="238">
        <f t="shared" si="1525"/>
        <v>0</v>
      </c>
      <c r="FE613" s="238">
        <f t="shared" si="1526"/>
        <v>0</v>
      </c>
      <c r="FF613" s="238">
        <f t="shared" si="1527"/>
        <v>0</v>
      </c>
      <c r="FG613" s="238">
        <f t="shared" si="1528"/>
        <v>0</v>
      </c>
      <c r="FH613" s="238">
        <f t="shared" si="1529"/>
        <v>0</v>
      </c>
      <c r="FI613" s="238">
        <f t="shared" si="1530"/>
        <v>0</v>
      </c>
      <c r="FJ613" s="238">
        <f t="shared" si="1531"/>
        <v>0</v>
      </c>
      <c r="FK613" s="238">
        <f t="shared" si="1532"/>
        <v>0</v>
      </c>
      <c r="FL613" s="238">
        <f t="shared" si="1533"/>
        <v>0</v>
      </c>
      <c r="FM613" s="238">
        <f t="shared" si="1534"/>
        <v>0</v>
      </c>
      <c r="FN613" s="238">
        <f t="shared" si="1535"/>
        <v>0</v>
      </c>
      <c r="FO613" s="238">
        <f t="shared" si="1536"/>
        <v>0</v>
      </c>
      <c r="FP613" s="238">
        <f t="shared" si="1537"/>
        <v>0</v>
      </c>
      <c r="FQ613" s="238">
        <f t="shared" si="1538"/>
        <v>0</v>
      </c>
      <c r="FR613" s="238">
        <f t="shared" si="1539"/>
        <v>0</v>
      </c>
      <c r="FS613" s="238">
        <f t="shared" si="1540"/>
        <v>0</v>
      </c>
      <c r="FT613" s="238">
        <f t="shared" si="1541"/>
        <v>0</v>
      </c>
      <c r="FU613" s="238">
        <f t="shared" si="1542"/>
        <v>0</v>
      </c>
      <c r="FV613" s="238">
        <f t="shared" si="1543"/>
        <v>0</v>
      </c>
      <c r="FW613" s="238">
        <f t="shared" si="1544"/>
        <v>0</v>
      </c>
      <c r="FX613" s="238">
        <f t="shared" si="1545"/>
        <v>0</v>
      </c>
      <c r="FY613" s="238">
        <f t="shared" si="1546"/>
        <v>0</v>
      </c>
      <c r="FZ613" s="238">
        <f t="shared" si="1547"/>
        <v>0</v>
      </c>
      <c r="GA613" s="238">
        <f t="shared" si="1548"/>
        <v>0</v>
      </c>
      <c r="GB613" s="238">
        <f t="shared" si="1549"/>
        <v>0</v>
      </c>
      <c r="GC613" s="238">
        <f t="shared" si="1550"/>
        <v>0</v>
      </c>
      <c r="GD613" s="238">
        <f t="shared" si="1551"/>
        <v>0</v>
      </c>
      <c r="GE613" s="238">
        <f t="shared" si="1552"/>
        <v>0</v>
      </c>
      <c r="GF613" s="238">
        <f t="shared" si="1553"/>
        <v>0</v>
      </c>
      <c r="GG613" s="238">
        <f t="shared" si="1554"/>
        <v>0</v>
      </c>
      <c r="GH613" s="238">
        <f t="shared" si="1555"/>
        <v>0</v>
      </c>
      <c r="GI613" s="238">
        <f t="shared" si="1556"/>
        <v>0</v>
      </c>
      <c r="GJ613" s="238">
        <f t="shared" si="1557"/>
        <v>0</v>
      </c>
      <c r="GK613" s="238">
        <f t="shared" si="1558"/>
        <v>0</v>
      </c>
      <c r="GL613" s="238">
        <f t="shared" si="1559"/>
        <v>0</v>
      </c>
      <c r="GM613" s="238">
        <f t="shared" si="1560"/>
        <v>0</v>
      </c>
      <c r="GN613" s="238">
        <f t="shared" si="1561"/>
        <v>0</v>
      </c>
      <c r="GO613" s="238">
        <f t="shared" si="1562"/>
        <v>0</v>
      </c>
      <c r="GP613" s="238">
        <f t="shared" si="1563"/>
        <v>0</v>
      </c>
      <c r="GQ613" s="238">
        <f t="shared" si="1564"/>
        <v>0</v>
      </c>
      <c r="GR613" s="238">
        <f t="shared" si="1565"/>
        <v>0</v>
      </c>
      <c r="GS613" s="238">
        <f t="shared" si="1566"/>
        <v>0</v>
      </c>
      <c r="GT613" s="238">
        <f t="shared" si="1567"/>
        <v>0</v>
      </c>
      <c r="GU613" s="238">
        <f t="shared" si="1568"/>
        <v>0</v>
      </c>
      <c r="GV613" s="238">
        <f t="shared" si="1569"/>
        <v>0</v>
      </c>
      <c r="GW613" s="238">
        <f t="shared" si="1570"/>
        <v>0</v>
      </c>
      <c r="GX613" s="238">
        <f t="shared" si="1571"/>
        <v>0</v>
      </c>
      <c r="GY613" s="238">
        <f t="shared" si="1572"/>
        <v>0</v>
      </c>
      <c r="GZ613" s="238">
        <f t="shared" si="1573"/>
        <v>0</v>
      </c>
      <c r="HA613" s="238">
        <f t="shared" si="1574"/>
        <v>0</v>
      </c>
      <c r="HB613" s="238">
        <f t="shared" si="1575"/>
        <v>0</v>
      </c>
      <c r="HC613" s="238">
        <f t="shared" si="1576"/>
        <v>0</v>
      </c>
      <c r="HD613" s="238">
        <f t="shared" si="1577"/>
        <v>0</v>
      </c>
      <c r="HE613" s="238">
        <f t="shared" si="1578"/>
        <v>0</v>
      </c>
      <c r="HF613" s="238">
        <f t="shared" si="1579"/>
        <v>0</v>
      </c>
      <c r="HG613" s="238">
        <f t="shared" si="1580"/>
        <v>0</v>
      </c>
      <c r="HH613" s="238">
        <f t="shared" si="1581"/>
        <v>0</v>
      </c>
      <c r="HI613" s="238">
        <f t="shared" si="1582"/>
        <v>0</v>
      </c>
      <c r="HJ613" s="238">
        <f t="shared" si="1583"/>
        <v>0</v>
      </c>
      <c r="HK613" s="238">
        <f t="shared" si="1584"/>
        <v>0</v>
      </c>
      <c r="HL613" s="238">
        <f t="shared" si="1585"/>
        <v>0</v>
      </c>
      <c r="HM613" s="238">
        <f t="shared" si="1586"/>
        <v>0</v>
      </c>
      <c r="HN613" s="238">
        <f t="shared" si="1587"/>
        <v>0</v>
      </c>
      <c r="HO613" s="238">
        <f t="shared" si="1588"/>
        <v>0</v>
      </c>
      <c r="HP613" s="238">
        <f t="shared" si="1589"/>
        <v>0</v>
      </c>
      <c r="HQ613" s="238">
        <f t="shared" si="1590"/>
        <v>0</v>
      </c>
      <c r="HR613" s="238">
        <f t="shared" si="1591"/>
        <v>0</v>
      </c>
      <c r="HS613" s="238">
        <f t="shared" si="1592"/>
        <v>0</v>
      </c>
      <c r="HT613" s="238">
        <f t="shared" si="1593"/>
        <v>0</v>
      </c>
      <c r="HU613" s="238">
        <f t="shared" si="1594"/>
        <v>0</v>
      </c>
      <c r="HV613" s="238">
        <f t="shared" si="1595"/>
        <v>0</v>
      </c>
      <c r="HW613" s="238">
        <f t="shared" si="1596"/>
        <v>0</v>
      </c>
      <c r="HX613" s="238">
        <f t="shared" si="1597"/>
        <v>0</v>
      </c>
      <c r="HY613" s="238">
        <f t="shared" si="1598"/>
        <v>0</v>
      </c>
      <c r="HZ613" s="238">
        <f t="shared" si="1599"/>
        <v>0</v>
      </c>
      <c r="IA613" s="238">
        <f t="shared" si="1600"/>
        <v>0</v>
      </c>
      <c r="IB613" s="238">
        <f t="shared" si="1601"/>
        <v>0</v>
      </c>
      <c r="IC613" s="238">
        <f t="shared" si="1602"/>
        <v>0</v>
      </c>
      <c r="ID613" s="238">
        <f t="shared" si="1603"/>
        <v>0</v>
      </c>
      <c r="IE613" s="238">
        <f t="shared" si="1604"/>
        <v>0</v>
      </c>
      <c r="IF613" s="238">
        <f t="shared" si="1605"/>
        <v>0</v>
      </c>
      <c r="IG613" s="238">
        <f t="shared" si="1606"/>
        <v>0</v>
      </c>
      <c r="IH613" s="238">
        <f t="shared" si="1607"/>
        <v>0</v>
      </c>
      <c r="II613" s="238">
        <f t="shared" si="1608"/>
        <v>0</v>
      </c>
      <c r="IJ613" s="238">
        <f t="shared" si="1609"/>
        <v>0</v>
      </c>
      <c r="IK613" s="238">
        <f t="shared" si="1610"/>
        <v>0</v>
      </c>
      <c r="IL613" s="238">
        <f t="shared" si="1611"/>
        <v>0</v>
      </c>
      <c r="IM613" s="238">
        <f t="shared" si="1612"/>
        <v>0</v>
      </c>
      <c r="IN613" s="238">
        <f t="shared" si="1613"/>
        <v>0</v>
      </c>
      <c r="IO613" s="238">
        <f t="shared" si="1614"/>
        <v>0</v>
      </c>
      <c r="IP613" s="238">
        <f t="shared" si="1615"/>
        <v>0</v>
      </c>
      <c r="IQ613" s="238">
        <f t="shared" si="1616"/>
        <v>0</v>
      </c>
      <c r="IR613" s="238">
        <f t="shared" si="1617"/>
        <v>0</v>
      </c>
      <c r="IS613" s="238">
        <f t="shared" si="1618"/>
        <v>0</v>
      </c>
      <c r="IT613" s="238">
        <f t="shared" si="1619"/>
        <v>0</v>
      </c>
      <c r="IU613" s="238">
        <f t="shared" si="1620"/>
        <v>0</v>
      </c>
      <c r="IV613" s="238">
        <f t="shared" si="1621"/>
        <v>0</v>
      </c>
      <c r="IW613" s="238">
        <f t="shared" si="1622"/>
        <v>0</v>
      </c>
      <c r="IX613" s="238">
        <f t="shared" si="1623"/>
        <v>0</v>
      </c>
      <c r="IY613" s="238">
        <f t="shared" si="1624"/>
        <v>0</v>
      </c>
      <c r="IZ613" s="238">
        <f t="shared" si="1625"/>
        <v>0</v>
      </c>
      <c r="JA613" s="238">
        <f t="shared" si="1626"/>
        <v>0</v>
      </c>
      <c r="JB613" s="238">
        <f t="shared" si="1627"/>
        <v>0</v>
      </c>
    </row>
    <row r="614" spans="1:262">
      <c r="B614" s="248">
        <v>253</v>
      </c>
      <c r="C614" s="247">
        <f t="shared" si="1628"/>
        <v>4.9414062499999805E-3</v>
      </c>
      <c r="D614" s="244">
        <f t="shared" ca="1" si="1371"/>
        <v>12.418476807474613</v>
      </c>
      <c r="E614" s="243">
        <f ca="1">IY361</f>
        <v>0.4184768074746138</v>
      </c>
      <c r="F614" s="242">
        <v>253</v>
      </c>
      <c r="G614" s="238">
        <f t="shared" si="1372"/>
        <v>0</v>
      </c>
      <c r="H614" s="238">
        <f t="shared" si="1373"/>
        <v>0</v>
      </c>
      <c r="I614" s="238">
        <f t="shared" si="1374"/>
        <v>0</v>
      </c>
      <c r="J614" s="238">
        <f t="shared" si="1375"/>
        <v>0</v>
      </c>
      <c r="K614" s="238">
        <f t="shared" si="1376"/>
        <v>0</v>
      </c>
      <c r="L614" s="238">
        <f t="shared" si="1377"/>
        <v>0</v>
      </c>
      <c r="M614" s="238">
        <f t="shared" si="1378"/>
        <v>0</v>
      </c>
      <c r="N614" s="238">
        <f t="shared" si="1379"/>
        <v>0</v>
      </c>
      <c r="O614" s="238">
        <f t="shared" si="1380"/>
        <v>0</v>
      </c>
      <c r="P614" s="238">
        <f t="shared" si="1381"/>
        <v>0</v>
      </c>
      <c r="Q614" s="238">
        <f t="shared" si="1382"/>
        <v>0</v>
      </c>
      <c r="R614" s="238">
        <f t="shared" si="1383"/>
        <v>0</v>
      </c>
      <c r="S614" s="238">
        <f t="shared" si="1384"/>
        <v>0</v>
      </c>
      <c r="T614" s="238">
        <f t="shared" si="1385"/>
        <v>0</v>
      </c>
      <c r="U614" s="239">
        <f t="shared" si="1386"/>
        <v>0</v>
      </c>
      <c r="V614" s="238">
        <f t="shared" si="1387"/>
        <v>0</v>
      </c>
      <c r="W614" s="238">
        <f t="shared" si="1388"/>
        <v>0</v>
      </c>
      <c r="X614" s="238">
        <f t="shared" si="1389"/>
        <v>0</v>
      </c>
      <c r="Y614" s="238">
        <f t="shared" si="1390"/>
        <v>0</v>
      </c>
      <c r="Z614" s="238">
        <f t="shared" si="1391"/>
        <v>0</v>
      </c>
      <c r="AA614" s="238">
        <f t="shared" si="1392"/>
        <v>0</v>
      </c>
      <c r="AB614" s="238">
        <f t="shared" si="1393"/>
        <v>0</v>
      </c>
      <c r="AC614" s="238">
        <f t="shared" si="1394"/>
        <v>0</v>
      </c>
      <c r="AD614" s="238">
        <f t="shared" si="1395"/>
        <v>0</v>
      </c>
      <c r="AE614" s="238">
        <f t="shared" si="1396"/>
        <v>0</v>
      </c>
      <c r="AF614" s="238">
        <f t="shared" si="1397"/>
        <v>0</v>
      </c>
      <c r="AG614" s="238">
        <f t="shared" si="1398"/>
        <v>0</v>
      </c>
      <c r="AH614" s="238">
        <f t="shared" si="1399"/>
        <v>0</v>
      </c>
      <c r="AI614" s="238">
        <f t="shared" si="1400"/>
        <v>0</v>
      </c>
      <c r="AJ614" s="238">
        <f t="shared" si="1401"/>
        <v>0</v>
      </c>
      <c r="AK614" s="238">
        <f t="shared" si="1402"/>
        <v>0</v>
      </c>
      <c r="AL614" s="238">
        <f t="shared" si="1403"/>
        <v>0</v>
      </c>
      <c r="AM614" s="238">
        <f t="shared" si="1404"/>
        <v>0</v>
      </c>
      <c r="AN614" s="238">
        <f t="shared" si="1405"/>
        <v>0</v>
      </c>
      <c r="AO614" s="238">
        <f t="shared" si="1406"/>
        <v>0</v>
      </c>
      <c r="AP614" s="238">
        <f t="shared" si="1407"/>
        <v>0</v>
      </c>
      <c r="AQ614" s="238">
        <f t="shared" si="1408"/>
        <v>0</v>
      </c>
      <c r="AR614" s="238">
        <f t="shared" si="1409"/>
        <v>0</v>
      </c>
      <c r="AS614" s="238">
        <f t="shared" si="1410"/>
        <v>0</v>
      </c>
      <c r="AT614" s="238">
        <f t="shared" si="1411"/>
        <v>0</v>
      </c>
      <c r="AU614" s="238">
        <f t="shared" si="1412"/>
        <v>0</v>
      </c>
      <c r="AV614" s="238">
        <f t="shared" si="1413"/>
        <v>0</v>
      </c>
      <c r="AW614" s="238">
        <f t="shared" si="1414"/>
        <v>0</v>
      </c>
      <c r="AX614" s="238">
        <f t="shared" si="1415"/>
        <v>0</v>
      </c>
      <c r="AY614" s="238">
        <f t="shared" si="1416"/>
        <v>0</v>
      </c>
      <c r="AZ614" s="238">
        <f t="shared" si="1417"/>
        <v>0</v>
      </c>
      <c r="BA614" s="238">
        <f t="shared" si="1418"/>
        <v>0</v>
      </c>
      <c r="BB614" s="238">
        <f t="shared" si="1419"/>
        <v>0</v>
      </c>
      <c r="BC614" s="238">
        <f t="shared" si="1420"/>
        <v>0</v>
      </c>
      <c r="BD614" s="238">
        <f t="shared" si="1421"/>
        <v>0</v>
      </c>
      <c r="BE614" s="238">
        <f t="shared" si="1422"/>
        <v>0</v>
      </c>
      <c r="BF614" s="238">
        <f t="shared" si="1423"/>
        <v>0</v>
      </c>
      <c r="BG614" s="238">
        <f t="shared" si="1424"/>
        <v>0</v>
      </c>
      <c r="BH614" s="238">
        <f t="shared" si="1425"/>
        <v>0</v>
      </c>
      <c r="BI614" s="238">
        <f t="shared" si="1426"/>
        <v>0</v>
      </c>
      <c r="BJ614" s="238">
        <f t="shared" si="1427"/>
        <v>0</v>
      </c>
      <c r="BK614" s="238">
        <f t="shared" si="1428"/>
        <v>0</v>
      </c>
      <c r="BL614" s="238">
        <f t="shared" si="1429"/>
        <v>0</v>
      </c>
      <c r="BM614" s="238">
        <f t="shared" si="1430"/>
        <v>0</v>
      </c>
      <c r="BN614" s="238">
        <f t="shared" si="1431"/>
        <v>0</v>
      </c>
      <c r="BO614" s="238">
        <f t="shared" si="1432"/>
        <v>0</v>
      </c>
      <c r="BP614" s="238">
        <f t="shared" si="1433"/>
        <v>0</v>
      </c>
      <c r="BQ614" s="238">
        <f t="shared" si="1434"/>
        <v>0</v>
      </c>
      <c r="BR614" s="238">
        <f t="shared" si="1435"/>
        <v>0</v>
      </c>
      <c r="BS614" s="238">
        <f t="shared" si="1436"/>
        <v>0</v>
      </c>
      <c r="BT614" s="238">
        <f t="shared" si="1437"/>
        <v>0</v>
      </c>
      <c r="BU614" s="238">
        <f t="shared" si="1438"/>
        <v>0</v>
      </c>
      <c r="BV614" s="238">
        <f t="shared" si="1439"/>
        <v>0</v>
      </c>
      <c r="BW614" s="238">
        <f t="shared" si="1440"/>
        <v>0</v>
      </c>
      <c r="BX614" s="238">
        <f t="shared" si="1441"/>
        <v>0</v>
      </c>
      <c r="BY614" s="238">
        <f t="shared" si="1442"/>
        <v>0</v>
      </c>
      <c r="BZ614" s="238">
        <f t="shared" si="1443"/>
        <v>0</v>
      </c>
      <c r="CA614" s="238">
        <f t="shared" si="1444"/>
        <v>0</v>
      </c>
      <c r="CB614" s="238">
        <f t="shared" si="1445"/>
        <v>0</v>
      </c>
      <c r="CC614" s="238">
        <f t="shared" si="1446"/>
        <v>0</v>
      </c>
      <c r="CD614" s="238">
        <f t="shared" si="1447"/>
        <v>0</v>
      </c>
      <c r="CE614" s="238">
        <f t="shared" si="1448"/>
        <v>0</v>
      </c>
      <c r="CF614" s="238">
        <f t="shared" si="1449"/>
        <v>0</v>
      </c>
      <c r="CG614" s="238">
        <f t="shared" si="1450"/>
        <v>0</v>
      </c>
      <c r="CH614" s="238">
        <f t="shared" si="1451"/>
        <v>0</v>
      </c>
      <c r="CI614" s="238">
        <f t="shared" si="1452"/>
        <v>0</v>
      </c>
      <c r="CJ614" s="238">
        <f t="shared" si="1453"/>
        <v>0</v>
      </c>
      <c r="CK614" s="238">
        <f t="shared" si="1454"/>
        <v>0</v>
      </c>
      <c r="CL614" s="238">
        <f t="shared" si="1455"/>
        <v>0</v>
      </c>
      <c r="CM614" s="238">
        <f t="shared" si="1456"/>
        <v>0</v>
      </c>
      <c r="CN614" s="238">
        <f t="shared" si="1457"/>
        <v>0</v>
      </c>
      <c r="CO614" s="238">
        <f t="shared" si="1458"/>
        <v>0</v>
      </c>
      <c r="CP614" s="238">
        <f t="shared" si="1459"/>
        <v>0</v>
      </c>
      <c r="CQ614" s="238">
        <f t="shared" si="1460"/>
        <v>0</v>
      </c>
      <c r="CR614" s="238">
        <f t="shared" si="1461"/>
        <v>0</v>
      </c>
      <c r="CS614" s="238">
        <f t="shared" si="1462"/>
        <v>0</v>
      </c>
      <c r="CT614" s="238">
        <f t="shared" si="1463"/>
        <v>0</v>
      </c>
      <c r="CU614" s="238">
        <f t="shared" si="1464"/>
        <v>0</v>
      </c>
      <c r="CV614" s="238">
        <f t="shared" si="1465"/>
        <v>0</v>
      </c>
      <c r="CW614" s="238">
        <f t="shared" si="1466"/>
        <v>0</v>
      </c>
      <c r="CX614" s="238">
        <f t="shared" si="1467"/>
        <v>0</v>
      </c>
      <c r="CY614" s="238">
        <f t="shared" si="1468"/>
        <v>0</v>
      </c>
      <c r="CZ614" s="238">
        <f t="shared" si="1469"/>
        <v>0</v>
      </c>
      <c r="DA614" s="238">
        <f t="shared" si="1470"/>
        <v>0</v>
      </c>
      <c r="DB614" s="238">
        <f t="shared" si="1471"/>
        <v>0</v>
      </c>
      <c r="DC614" s="238">
        <f t="shared" si="1472"/>
        <v>0</v>
      </c>
      <c r="DD614" s="238">
        <f t="shared" si="1473"/>
        <v>0</v>
      </c>
      <c r="DE614" s="238">
        <f t="shared" si="1474"/>
        <v>0</v>
      </c>
      <c r="DF614" s="238">
        <f t="shared" si="1475"/>
        <v>0</v>
      </c>
      <c r="DG614" s="238">
        <f t="shared" si="1476"/>
        <v>0</v>
      </c>
      <c r="DH614" s="238">
        <f t="shared" si="1477"/>
        <v>0</v>
      </c>
      <c r="DI614" s="238">
        <f t="shared" si="1478"/>
        <v>0</v>
      </c>
      <c r="DJ614" s="238">
        <f t="shared" si="1479"/>
        <v>0</v>
      </c>
      <c r="DK614" s="238">
        <f t="shared" si="1480"/>
        <v>0</v>
      </c>
      <c r="DL614" s="238">
        <f t="shared" si="1481"/>
        <v>0</v>
      </c>
      <c r="DM614" s="238">
        <f t="shared" si="1482"/>
        <v>0</v>
      </c>
      <c r="DN614" s="238">
        <f t="shared" si="1483"/>
        <v>0</v>
      </c>
      <c r="DO614" s="238">
        <f t="shared" si="1484"/>
        <v>0</v>
      </c>
      <c r="DP614" s="238">
        <f t="shared" si="1485"/>
        <v>0</v>
      </c>
      <c r="DQ614" s="238">
        <f t="shared" si="1486"/>
        <v>0</v>
      </c>
      <c r="DR614" s="238">
        <f t="shared" si="1487"/>
        <v>0</v>
      </c>
      <c r="DS614" s="238">
        <f t="shared" si="1488"/>
        <v>0</v>
      </c>
      <c r="DT614" s="238">
        <f t="shared" si="1489"/>
        <v>0</v>
      </c>
      <c r="DU614" s="238">
        <f t="shared" si="1490"/>
        <v>0</v>
      </c>
      <c r="DV614" s="238">
        <f t="shared" si="1491"/>
        <v>0</v>
      </c>
      <c r="DW614" s="238">
        <f t="shared" si="1492"/>
        <v>0</v>
      </c>
      <c r="DX614" s="238">
        <f t="shared" si="1493"/>
        <v>0</v>
      </c>
      <c r="DY614" s="238">
        <f t="shared" si="1494"/>
        <v>0</v>
      </c>
      <c r="DZ614" s="238">
        <f t="shared" si="1495"/>
        <v>0</v>
      </c>
      <c r="EA614" s="238">
        <f t="shared" si="1496"/>
        <v>0</v>
      </c>
      <c r="EB614" s="238">
        <f t="shared" si="1497"/>
        <v>0</v>
      </c>
      <c r="EC614" s="238">
        <f t="shared" si="1498"/>
        <v>0</v>
      </c>
      <c r="ED614" s="238">
        <f t="shared" si="1499"/>
        <v>0</v>
      </c>
      <c r="EE614" s="238">
        <f t="shared" si="1500"/>
        <v>0</v>
      </c>
      <c r="EF614" s="238">
        <f t="shared" si="1501"/>
        <v>0</v>
      </c>
      <c r="EG614" s="238">
        <f t="shared" si="1502"/>
        <v>0</v>
      </c>
      <c r="EH614" s="238">
        <f t="shared" si="1503"/>
        <v>0</v>
      </c>
      <c r="EI614" s="238">
        <f t="shared" si="1504"/>
        <v>0</v>
      </c>
      <c r="EJ614" s="238">
        <f t="shared" si="1505"/>
        <v>0</v>
      </c>
      <c r="EK614" s="238">
        <f t="shared" si="1506"/>
        <v>0</v>
      </c>
      <c r="EL614" s="238">
        <f t="shared" si="1507"/>
        <v>0</v>
      </c>
      <c r="EM614" s="238">
        <f t="shared" si="1508"/>
        <v>0</v>
      </c>
      <c r="EN614" s="238">
        <f t="shared" si="1509"/>
        <v>0</v>
      </c>
      <c r="EO614" s="238">
        <f t="shared" si="1510"/>
        <v>0</v>
      </c>
      <c r="EP614" s="238">
        <f t="shared" si="1511"/>
        <v>0</v>
      </c>
      <c r="EQ614" s="238">
        <f t="shared" si="1512"/>
        <v>0</v>
      </c>
      <c r="ER614" s="238">
        <f t="shared" si="1513"/>
        <v>0</v>
      </c>
      <c r="ES614" s="238">
        <f t="shared" si="1514"/>
        <v>0</v>
      </c>
      <c r="ET614" s="238">
        <f t="shared" si="1515"/>
        <v>0</v>
      </c>
      <c r="EU614" s="238">
        <f t="shared" si="1516"/>
        <v>0</v>
      </c>
      <c r="EV614" s="238">
        <f t="shared" si="1517"/>
        <v>0</v>
      </c>
      <c r="EW614" s="238">
        <f t="shared" si="1518"/>
        <v>0</v>
      </c>
      <c r="EX614" s="238">
        <f t="shared" si="1519"/>
        <v>0</v>
      </c>
      <c r="EY614" s="238">
        <f t="shared" si="1520"/>
        <v>0</v>
      </c>
      <c r="EZ614" s="238">
        <f t="shared" si="1521"/>
        <v>0</v>
      </c>
      <c r="FA614" s="238">
        <f t="shared" si="1522"/>
        <v>0</v>
      </c>
      <c r="FB614" s="238">
        <f t="shared" si="1523"/>
        <v>0</v>
      </c>
      <c r="FC614" s="238">
        <f t="shared" si="1524"/>
        <v>0</v>
      </c>
      <c r="FD614" s="238">
        <f t="shared" si="1525"/>
        <v>0</v>
      </c>
      <c r="FE614" s="238">
        <f t="shared" si="1526"/>
        <v>0</v>
      </c>
      <c r="FF614" s="238">
        <f t="shared" si="1527"/>
        <v>0</v>
      </c>
      <c r="FG614" s="238">
        <f t="shared" si="1528"/>
        <v>0</v>
      </c>
      <c r="FH614" s="238">
        <f t="shared" si="1529"/>
        <v>0</v>
      </c>
      <c r="FI614" s="238">
        <f t="shared" si="1530"/>
        <v>0</v>
      </c>
      <c r="FJ614" s="238">
        <f t="shared" si="1531"/>
        <v>0</v>
      </c>
      <c r="FK614" s="238">
        <f t="shared" si="1532"/>
        <v>0</v>
      </c>
      <c r="FL614" s="238">
        <f t="shared" si="1533"/>
        <v>0</v>
      </c>
      <c r="FM614" s="238">
        <f t="shared" si="1534"/>
        <v>0</v>
      </c>
      <c r="FN614" s="238">
        <f t="shared" si="1535"/>
        <v>0</v>
      </c>
      <c r="FO614" s="238">
        <f t="shared" si="1536"/>
        <v>0</v>
      </c>
      <c r="FP614" s="238">
        <f t="shared" si="1537"/>
        <v>0</v>
      </c>
      <c r="FQ614" s="238">
        <f t="shared" si="1538"/>
        <v>0</v>
      </c>
      <c r="FR614" s="238">
        <f t="shared" si="1539"/>
        <v>0</v>
      </c>
      <c r="FS614" s="238">
        <f t="shared" si="1540"/>
        <v>0</v>
      </c>
      <c r="FT614" s="238">
        <f t="shared" si="1541"/>
        <v>0</v>
      </c>
      <c r="FU614" s="238">
        <f t="shared" si="1542"/>
        <v>0</v>
      </c>
      <c r="FV614" s="238">
        <f t="shared" si="1543"/>
        <v>0</v>
      </c>
      <c r="FW614" s="238">
        <f t="shared" si="1544"/>
        <v>0</v>
      </c>
      <c r="FX614" s="238">
        <f t="shared" si="1545"/>
        <v>0</v>
      </c>
      <c r="FY614" s="238">
        <f t="shared" si="1546"/>
        <v>0</v>
      </c>
      <c r="FZ614" s="238">
        <f t="shared" si="1547"/>
        <v>0</v>
      </c>
      <c r="GA614" s="238">
        <f t="shared" si="1548"/>
        <v>0</v>
      </c>
      <c r="GB614" s="238">
        <f t="shared" si="1549"/>
        <v>0</v>
      </c>
      <c r="GC614" s="238">
        <f t="shared" si="1550"/>
        <v>0</v>
      </c>
      <c r="GD614" s="238">
        <f t="shared" si="1551"/>
        <v>0</v>
      </c>
      <c r="GE614" s="238">
        <f t="shared" si="1552"/>
        <v>0</v>
      </c>
      <c r="GF614" s="238">
        <f t="shared" si="1553"/>
        <v>0</v>
      </c>
      <c r="GG614" s="238">
        <f t="shared" si="1554"/>
        <v>0</v>
      </c>
      <c r="GH614" s="238">
        <f t="shared" si="1555"/>
        <v>0</v>
      </c>
      <c r="GI614" s="238">
        <f t="shared" si="1556"/>
        <v>0</v>
      </c>
      <c r="GJ614" s="238">
        <f t="shared" si="1557"/>
        <v>0</v>
      </c>
      <c r="GK614" s="238">
        <f t="shared" si="1558"/>
        <v>0</v>
      </c>
      <c r="GL614" s="238">
        <f t="shared" si="1559"/>
        <v>0</v>
      </c>
      <c r="GM614" s="238">
        <f t="shared" si="1560"/>
        <v>0</v>
      </c>
      <c r="GN614" s="238">
        <f t="shared" si="1561"/>
        <v>0</v>
      </c>
      <c r="GO614" s="238">
        <f t="shared" si="1562"/>
        <v>0</v>
      </c>
      <c r="GP614" s="238">
        <f t="shared" si="1563"/>
        <v>0</v>
      </c>
      <c r="GQ614" s="238">
        <f t="shared" si="1564"/>
        <v>0</v>
      </c>
      <c r="GR614" s="238">
        <f t="shared" si="1565"/>
        <v>0</v>
      </c>
      <c r="GS614" s="238">
        <f t="shared" si="1566"/>
        <v>0</v>
      </c>
      <c r="GT614" s="238">
        <f t="shared" si="1567"/>
        <v>0</v>
      </c>
      <c r="GU614" s="238">
        <f t="shared" si="1568"/>
        <v>0</v>
      </c>
      <c r="GV614" s="238">
        <f t="shared" si="1569"/>
        <v>0</v>
      </c>
      <c r="GW614" s="238">
        <f t="shared" si="1570"/>
        <v>0</v>
      </c>
      <c r="GX614" s="238">
        <f t="shared" si="1571"/>
        <v>0</v>
      </c>
      <c r="GY614" s="238">
        <f t="shared" si="1572"/>
        <v>0</v>
      </c>
      <c r="GZ614" s="238">
        <f t="shared" si="1573"/>
        <v>0</v>
      </c>
      <c r="HA614" s="238">
        <f t="shared" si="1574"/>
        <v>0</v>
      </c>
      <c r="HB614" s="238">
        <f t="shared" si="1575"/>
        <v>0</v>
      </c>
      <c r="HC614" s="238">
        <f t="shared" si="1576"/>
        <v>0</v>
      </c>
      <c r="HD614" s="238">
        <f t="shared" si="1577"/>
        <v>0</v>
      </c>
      <c r="HE614" s="238">
        <f t="shared" si="1578"/>
        <v>0</v>
      </c>
      <c r="HF614" s="238">
        <f t="shared" si="1579"/>
        <v>0</v>
      </c>
      <c r="HG614" s="238">
        <f t="shared" si="1580"/>
        <v>0</v>
      </c>
      <c r="HH614" s="238">
        <f t="shared" si="1581"/>
        <v>0</v>
      </c>
      <c r="HI614" s="238">
        <f t="shared" si="1582"/>
        <v>0</v>
      </c>
      <c r="HJ614" s="238">
        <f t="shared" si="1583"/>
        <v>0</v>
      </c>
      <c r="HK614" s="238">
        <f t="shared" si="1584"/>
        <v>0</v>
      </c>
      <c r="HL614" s="238">
        <f t="shared" si="1585"/>
        <v>0</v>
      </c>
      <c r="HM614" s="238">
        <f t="shared" si="1586"/>
        <v>0</v>
      </c>
      <c r="HN614" s="238">
        <f t="shared" si="1587"/>
        <v>0</v>
      </c>
      <c r="HO614" s="238">
        <f t="shared" si="1588"/>
        <v>0</v>
      </c>
      <c r="HP614" s="238">
        <f t="shared" si="1589"/>
        <v>0</v>
      </c>
      <c r="HQ614" s="238">
        <f t="shared" si="1590"/>
        <v>0</v>
      </c>
      <c r="HR614" s="238">
        <f t="shared" si="1591"/>
        <v>0</v>
      </c>
      <c r="HS614" s="238">
        <f t="shared" si="1592"/>
        <v>0</v>
      </c>
      <c r="HT614" s="238">
        <f t="shared" si="1593"/>
        <v>0</v>
      </c>
      <c r="HU614" s="238">
        <f t="shared" si="1594"/>
        <v>0</v>
      </c>
      <c r="HV614" s="238">
        <f t="shared" si="1595"/>
        <v>0</v>
      </c>
      <c r="HW614" s="238">
        <f t="shared" si="1596"/>
        <v>0</v>
      </c>
      <c r="HX614" s="238">
        <f t="shared" si="1597"/>
        <v>0</v>
      </c>
      <c r="HY614" s="238">
        <f t="shared" si="1598"/>
        <v>0</v>
      </c>
      <c r="HZ614" s="238">
        <f t="shared" si="1599"/>
        <v>0</v>
      </c>
      <c r="IA614" s="238">
        <f t="shared" si="1600"/>
        <v>0</v>
      </c>
      <c r="IB614" s="238">
        <f t="shared" si="1601"/>
        <v>0</v>
      </c>
      <c r="IC614" s="238">
        <f t="shared" si="1602"/>
        <v>0</v>
      </c>
      <c r="ID614" s="238">
        <f t="shared" si="1603"/>
        <v>0</v>
      </c>
      <c r="IE614" s="238">
        <f t="shared" si="1604"/>
        <v>0</v>
      </c>
      <c r="IF614" s="238">
        <f t="shared" si="1605"/>
        <v>0</v>
      </c>
      <c r="IG614" s="238">
        <f t="shared" si="1606"/>
        <v>0</v>
      </c>
      <c r="IH614" s="238">
        <f t="shared" si="1607"/>
        <v>0</v>
      </c>
      <c r="II614" s="238">
        <f t="shared" si="1608"/>
        <v>0</v>
      </c>
      <c r="IJ614" s="238">
        <f t="shared" si="1609"/>
        <v>0</v>
      </c>
      <c r="IK614" s="238">
        <f t="shared" si="1610"/>
        <v>0</v>
      </c>
      <c r="IL614" s="238">
        <f t="shared" si="1611"/>
        <v>0</v>
      </c>
      <c r="IM614" s="238">
        <f t="shared" si="1612"/>
        <v>0</v>
      </c>
      <c r="IN614" s="238">
        <f t="shared" si="1613"/>
        <v>0</v>
      </c>
      <c r="IO614" s="238">
        <f t="shared" si="1614"/>
        <v>0</v>
      </c>
      <c r="IP614" s="238">
        <f t="shared" si="1615"/>
        <v>0</v>
      </c>
      <c r="IQ614" s="238">
        <f t="shared" si="1616"/>
        <v>0</v>
      </c>
      <c r="IR614" s="238">
        <f t="shared" si="1617"/>
        <v>0</v>
      </c>
      <c r="IS614" s="238">
        <f t="shared" si="1618"/>
        <v>0</v>
      </c>
      <c r="IT614" s="238">
        <f t="shared" si="1619"/>
        <v>0</v>
      </c>
      <c r="IU614" s="238">
        <f t="shared" si="1620"/>
        <v>0</v>
      </c>
      <c r="IV614" s="238">
        <f t="shared" si="1621"/>
        <v>0</v>
      </c>
      <c r="IW614" s="238">
        <f t="shared" si="1622"/>
        <v>0</v>
      </c>
      <c r="IX614" s="238">
        <f t="shared" si="1623"/>
        <v>0</v>
      </c>
      <c r="IY614" s="238">
        <f t="shared" si="1624"/>
        <v>0</v>
      </c>
      <c r="IZ614" s="238">
        <f t="shared" si="1625"/>
        <v>0</v>
      </c>
      <c r="JA614" s="238">
        <f t="shared" si="1626"/>
        <v>0</v>
      </c>
      <c r="JB614" s="238">
        <f t="shared" si="1627"/>
        <v>0</v>
      </c>
    </row>
    <row r="615" spans="1:262">
      <c r="B615" s="248">
        <v>254</v>
      </c>
      <c r="C615" s="247">
        <f t="shared" si="1628"/>
        <v>4.9609374999999801E-3</v>
      </c>
      <c r="D615" s="244">
        <f t="shared" ca="1" si="1371"/>
        <v>12.406246001998703</v>
      </c>
      <c r="E615" s="243">
        <f ca="1">IZ361</f>
        <v>0.40624600199870226</v>
      </c>
      <c r="F615" s="242">
        <v>254</v>
      </c>
      <c r="G615" s="238">
        <f t="shared" si="1372"/>
        <v>0</v>
      </c>
      <c r="H615" s="238">
        <f t="shared" si="1373"/>
        <v>0</v>
      </c>
      <c r="I615" s="238">
        <f t="shared" si="1374"/>
        <v>0</v>
      </c>
      <c r="J615" s="238">
        <f t="shared" si="1375"/>
        <v>0</v>
      </c>
      <c r="K615" s="238">
        <f t="shared" si="1376"/>
        <v>0</v>
      </c>
      <c r="L615" s="238">
        <f t="shared" si="1377"/>
        <v>0</v>
      </c>
      <c r="M615" s="238">
        <f t="shared" si="1378"/>
        <v>0</v>
      </c>
      <c r="N615" s="238">
        <f t="shared" si="1379"/>
        <v>0</v>
      </c>
      <c r="O615" s="238">
        <f t="shared" si="1380"/>
        <v>0</v>
      </c>
      <c r="P615" s="238">
        <f t="shared" si="1381"/>
        <v>0</v>
      </c>
      <c r="Q615" s="238">
        <f t="shared" si="1382"/>
        <v>0</v>
      </c>
      <c r="R615" s="238">
        <f t="shared" si="1383"/>
        <v>0</v>
      </c>
      <c r="S615" s="238">
        <f t="shared" si="1384"/>
        <v>0</v>
      </c>
      <c r="T615" s="238">
        <f t="shared" si="1385"/>
        <v>0</v>
      </c>
      <c r="U615" s="239">
        <f t="shared" si="1386"/>
        <v>0</v>
      </c>
      <c r="V615" s="238">
        <f t="shared" si="1387"/>
        <v>0</v>
      </c>
      <c r="W615" s="238">
        <f t="shared" si="1388"/>
        <v>0</v>
      </c>
      <c r="X615" s="238">
        <f t="shared" si="1389"/>
        <v>0</v>
      </c>
      <c r="Y615" s="238">
        <f t="shared" si="1390"/>
        <v>0</v>
      </c>
      <c r="Z615" s="238">
        <f t="shared" si="1391"/>
        <v>0</v>
      </c>
      <c r="AA615" s="238">
        <f t="shared" si="1392"/>
        <v>0</v>
      </c>
      <c r="AB615" s="238">
        <f t="shared" si="1393"/>
        <v>0</v>
      </c>
      <c r="AC615" s="238">
        <f t="shared" si="1394"/>
        <v>0</v>
      </c>
      <c r="AD615" s="238">
        <f t="shared" si="1395"/>
        <v>0</v>
      </c>
      <c r="AE615" s="238">
        <f t="shared" si="1396"/>
        <v>0</v>
      </c>
      <c r="AF615" s="238">
        <f t="shared" si="1397"/>
        <v>0</v>
      </c>
      <c r="AG615" s="238">
        <f t="shared" si="1398"/>
        <v>0</v>
      </c>
      <c r="AH615" s="238">
        <f t="shared" si="1399"/>
        <v>0</v>
      </c>
      <c r="AI615" s="238">
        <f t="shared" si="1400"/>
        <v>0</v>
      </c>
      <c r="AJ615" s="238">
        <f t="shared" si="1401"/>
        <v>0</v>
      </c>
      <c r="AK615" s="238">
        <f t="shared" si="1402"/>
        <v>0</v>
      </c>
      <c r="AL615" s="238">
        <f t="shared" si="1403"/>
        <v>0</v>
      </c>
      <c r="AM615" s="238">
        <f t="shared" si="1404"/>
        <v>0</v>
      </c>
      <c r="AN615" s="238">
        <f t="shared" si="1405"/>
        <v>0</v>
      </c>
      <c r="AO615" s="238">
        <f t="shared" si="1406"/>
        <v>0</v>
      </c>
      <c r="AP615" s="238">
        <f t="shared" si="1407"/>
        <v>0</v>
      </c>
      <c r="AQ615" s="238">
        <f t="shared" si="1408"/>
        <v>0</v>
      </c>
      <c r="AR615" s="238">
        <f t="shared" si="1409"/>
        <v>0</v>
      </c>
      <c r="AS615" s="238">
        <f t="shared" si="1410"/>
        <v>0</v>
      </c>
      <c r="AT615" s="238">
        <f t="shared" si="1411"/>
        <v>0</v>
      </c>
      <c r="AU615" s="238">
        <f t="shared" si="1412"/>
        <v>0</v>
      </c>
      <c r="AV615" s="238">
        <f t="shared" si="1413"/>
        <v>0</v>
      </c>
      <c r="AW615" s="238">
        <f t="shared" si="1414"/>
        <v>0</v>
      </c>
      <c r="AX615" s="238">
        <f t="shared" si="1415"/>
        <v>0</v>
      </c>
      <c r="AY615" s="238">
        <f t="shared" si="1416"/>
        <v>0</v>
      </c>
      <c r="AZ615" s="238">
        <f t="shared" si="1417"/>
        <v>0</v>
      </c>
      <c r="BA615" s="238">
        <f t="shared" si="1418"/>
        <v>0</v>
      </c>
      <c r="BB615" s="238">
        <f t="shared" si="1419"/>
        <v>0</v>
      </c>
      <c r="BC615" s="238">
        <f t="shared" si="1420"/>
        <v>0</v>
      </c>
      <c r="BD615" s="238">
        <f t="shared" si="1421"/>
        <v>0</v>
      </c>
      <c r="BE615" s="238">
        <f t="shared" si="1422"/>
        <v>0</v>
      </c>
      <c r="BF615" s="238">
        <f t="shared" si="1423"/>
        <v>0</v>
      </c>
      <c r="BG615" s="238">
        <f t="shared" si="1424"/>
        <v>0</v>
      </c>
      <c r="BH615" s="238">
        <f t="shared" si="1425"/>
        <v>0</v>
      </c>
      <c r="BI615" s="238">
        <f t="shared" si="1426"/>
        <v>0</v>
      </c>
      <c r="BJ615" s="238">
        <f t="shared" si="1427"/>
        <v>0</v>
      </c>
      <c r="BK615" s="238">
        <f t="shared" si="1428"/>
        <v>0</v>
      </c>
      <c r="BL615" s="238">
        <f t="shared" si="1429"/>
        <v>0</v>
      </c>
      <c r="BM615" s="238">
        <f t="shared" si="1430"/>
        <v>0</v>
      </c>
      <c r="BN615" s="238">
        <f t="shared" si="1431"/>
        <v>0</v>
      </c>
      <c r="BO615" s="238">
        <f t="shared" si="1432"/>
        <v>0</v>
      </c>
      <c r="BP615" s="238">
        <f t="shared" si="1433"/>
        <v>0</v>
      </c>
      <c r="BQ615" s="238">
        <f t="shared" si="1434"/>
        <v>0</v>
      </c>
      <c r="BR615" s="238">
        <f t="shared" si="1435"/>
        <v>0</v>
      </c>
      <c r="BS615" s="238">
        <f t="shared" si="1436"/>
        <v>0</v>
      </c>
      <c r="BT615" s="238">
        <f t="shared" si="1437"/>
        <v>0</v>
      </c>
      <c r="BU615" s="238">
        <f t="shared" si="1438"/>
        <v>0</v>
      </c>
      <c r="BV615" s="238">
        <f t="shared" si="1439"/>
        <v>0</v>
      </c>
      <c r="BW615" s="238">
        <f t="shared" si="1440"/>
        <v>0</v>
      </c>
      <c r="BX615" s="238">
        <f t="shared" si="1441"/>
        <v>0</v>
      </c>
      <c r="BY615" s="238">
        <f t="shared" si="1442"/>
        <v>0</v>
      </c>
      <c r="BZ615" s="238">
        <f t="shared" si="1443"/>
        <v>0</v>
      </c>
      <c r="CA615" s="238">
        <f t="shared" si="1444"/>
        <v>0</v>
      </c>
      <c r="CB615" s="238">
        <f t="shared" si="1445"/>
        <v>0</v>
      </c>
      <c r="CC615" s="238">
        <f t="shared" si="1446"/>
        <v>0</v>
      </c>
      <c r="CD615" s="238">
        <f t="shared" si="1447"/>
        <v>0</v>
      </c>
      <c r="CE615" s="238">
        <f t="shared" si="1448"/>
        <v>0</v>
      </c>
      <c r="CF615" s="238">
        <f t="shared" si="1449"/>
        <v>0</v>
      </c>
      <c r="CG615" s="238">
        <f t="shared" si="1450"/>
        <v>0</v>
      </c>
      <c r="CH615" s="238">
        <f t="shared" si="1451"/>
        <v>0</v>
      </c>
      <c r="CI615" s="238">
        <f t="shared" si="1452"/>
        <v>0</v>
      </c>
      <c r="CJ615" s="238">
        <f t="shared" si="1453"/>
        <v>0</v>
      </c>
      <c r="CK615" s="238">
        <f t="shared" si="1454"/>
        <v>0</v>
      </c>
      <c r="CL615" s="238">
        <f t="shared" si="1455"/>
        <v>0</v>
      </c>
      <c r="CM615" s="238">
        <f t="shared" si="1456"/>
        <v>0</v>
      </c>
      <c r="CN615" s="238">
        <f t="shared" si="1457"/>
        <v>0</v>
      </c>
      <c r="CO615" s="238">
        <f t="shared" si="1458"/>
        <v>0</v>
      </c>
      <c r="CP615" s="238">
        <f t="shared" si="1459"/>
        <v>0</v>
      </c>
      <c r="CQ615" s="238">
        <f t="shared" si="1460"/>
        <v>0</v>
      </c>
      <c r="CR615" s="238">
        <f t="shared" si="1461"/>
        <v>0</v>
      </c>
      <c r="CS615" s="238">
        <f t="shared" si="1462"/>
        <v>0</v>
      </c>
      <c r="CT615" s="238">
        <f t="shared" si="1463"/>
        <v>0</v>
      </c>
      <c r="CU615" s="238">
        <f t="shared" si="1464"/>
        <v>0</v>
      </c>
      <c r="CV615" s="238">
        <f t="shared" si="1465"/>
        <v>0</v>
      </c>
      <c r="CW615" s="238">
        <f t="shared" si="1466"/>
        <v>0</v>
      </c>
      <c r="CX615" s="238">
        <f t="shared" si="1467"/>
        <v>0</v>
      </c>
      <c r="CY615" s="238">
        <f t="shared" si="1468"/>
        <v>0</v>
      </c>
      <c r="CZ615" s="238">
        <f t="shared" si="1469"/>
        <v>0</v>
      </c>
      <c r="DA615" s="238">
        <f t="shared" si="1470"/>
        <v>0</v>
      </c>
      <c r="DB615" s="238">
        <f t="shared" si="1471"/>
        <v>0</v>
      </c>
      <c r="DC615" s="238">
        <f t="shared" si="1472"/>
        <v>0</v>
      </c>
      <c r="DD615" s="238">
        <f t="shared" si="1473"/>
        <v>0</v>
      </c>
      <c r="DE615" s="238">
        <f t="shared" si="1474"/>
        <v>0</v>
      </c>
      <c r="DF615" s="238">
        <f t="shared" si="1475"/>
        <v>0</v>
      </c>
      <c r="DG615" s="238">
        <f t="shared" si="1476"/>
        <v>0</v>
      </c>
      <c r="DH615" s="238">
        <f t="shared" si="1477"/>
        <v>0</v>
      </c>
      <c r="DI615" s="238">
        <f t="shared" si="1478"/>
        <v>0</v>
      </c>
      <c r="DJ615" s="238">
        <f t="shared" si="1479"/>
        <v>0</v>
      </c>
      <c r="DK615" s="238">
        <f t="shared" si="1480"/>
        <v>0</v>
      </c>
      <c r="DL615" s="238">
        <f t="shared" si="1481"/>
        <v>0</v>
      </c>
      <c r="DM615" s="238">
        <f t="shared" si="1482"/>
        <v>0</v>
      </c>
      <c r="DN615" s="238">
        <f t="shared" si="1483"/>
        <v>0</v>
      </c>
      <c r="DO615" s="238">
        <f t="shared" si="1484"/>
        <v>0</v>
      </c>
      <c r="DP615" s="238">
        <f t="shared" si="1485"/>
        <v>0</v>
      </c>
      <c r="DQ615" s="238">
        <f t="shared" si="1486"/>
        <v>0</v>
      </c>
      <c r="DR615" s="238">
        <f t="shared" si="1487"/>
        <v>0</v>
      </c>
      <c r="DS615" s="238">
        <f t="shared" si="1488"/>
        <v>0</v>
      </c>
      <c r="DT615" s="238">
        <f t="shared" si="1489"/>
        <v>0</v>
      </c>
      <c r="DU615" s="238">
        <f t="shared" si="1490"/>
        <v>0</v>
      </c>
      <c r="DV615" s="238">
        <f t="shared" si="1491"/>
        <v>0</v>
      </c>
      <c r="DW615" s="238">
        <f t="shared" si="1492"/>
        <v>0</v>
      </c>
      <c r="DX615" s="238">
        <f t="shared" si="1493"/>
        <v>0</v>
      </c>
      <c r="DY615" s="238">
        <f t="shared" si="1494"/>
        <v>0</v>
      </c>
      <c r="DZ615" s="238">
        <f t="shared" si="1495"/>
        <v>0</v>
      </c>
      <c r="EA615" s="238">
        <f t="shared" si="1496"/>
        <v>0</v>
      </c>
      <c r="EB615" s="238">
        <f t="shared" si="1497"/>
        <v>0</v>
      </c>
      <c r="EC615" s="238">
        <f t="shared" si="1498"/>
        <v>0</v>
      </c>
      <c r="ED615" s="238">
        <f t="shared" si="1499"/>
        <v>0</v>
      </c>
      <c r="EE615" s="238">
        <f t="shared" si="1500"/>
        <v>0</v>
      </c>
      <c r="EF615" s="238">
        <f t="shared" si="1501"/>
        <v>0</v>
      </c>
      <c r="EG615" s="238">
        <f t="shared" si="1502"/>
        <v>0</v>
      </c>
      <c r="EH615" s="238">
        <f t="shared" si="1503"/>
        <v>0</v>
      </c>
      <c r="EI615" s="238">
        <f t="shared" si="1504"/>
        <v>0</v>
      </c>
      <c r="EJ615" s="238">
        <f t="shared" si="1505"/>
        <v>0</v>
      </c>
      <c r="EK615" s="238">
        <f t="shared" si="1506"/>
        <v>0</v>
      </c>
      <c r="EL615" s="238">
        <f t="shared" si="1507"/>
        <v>0</v>
      </c>
      <c r="EM615" s="238">
        <f t="shared" si="1508"/>
        <v>0</v>
      </c>
      <c r="EN615" s="238">
        <f t="shared" si="1509"/>
        <v>0</v>
      </c>
      <c r="EO615" s="238">
        <f t="shared" si="1510"/>
        <v>0</v>
      </c>
      <c r="EP615" s="238">
        <f t="shared" si="1511"/>
        <v>0</v>
      </c>
      <c r="EQ615" s="238">
        <f t="shared" si="1512"/>
        <v>0</v>
      </c>
      <c r="ER615" s="238">
        <f t="shared" si="1513"/>
        <v>0</v>
      </c>
      <c r="ES615" s="238">
        <f t="shared" si="1514"/>
        <v>0</v>
      </c>
      <c r="ET615" s="238">
        <f t="shared" si="1515"/>
        <v>0</v>
      </c>
      <c r="EU615" s="238">
        <f t="shared" si="1516"/>
        <v>0</v>
      </c>
      <c r="EV615" s="238">
        <f t="shared" si="1517"/>
        <v>0</v>
      </c>
      <c r="EW615" s="238">
        <f t="shared" si="1518"/>
        <v>0</v>
      </c>
      <c r="EX615" s="238">
        <f t="shared" si="1519"/>
        <v>0</v>
      </c>
      <c r="EY615" s="238">
        <f t="shared" si="1520"/>
        <v>0</v>
      </c>
      <c r="EZ615" s="238">
        <f t="shared" si="1521"/>
        <v>0</v>
      </c>
      <c r="FA615" s="238">
        <f t="shared" si="1522"/>
        <v>0</v>
      </c>
      <c r="FB615" s="238">
        <f t="shared" si="1523"/>
        <v>0</v>
      </c>
      <c r="FC615" s="238">
        <f t="shared" si="1524"/>
        <v>0</v>
      </c>
      <c r="FD615" s="238">
        <f t="shared" si="1525"/>
        <v>0</v>
      </c>
      <c r="FE615" s="238">
        <f t="shared" si="1526"/>
        <v>0</v>
      </c>
      <c r="FF615" s="238">
        <f t="shared" si="1527"/>
        <v>0</v>
      </c>
      <c r="FG615" s="238">
        <f t="shared" si="1528"/>
        <v>0</v>
      </c>
      <c r="FH615" s="238">
        <f t="shared" si="1529"/>
        <v>0</v>
      </c>
      <c r="FI615" s="238">
        <f t="shared" si="1530"/>
        <v>0</v>
      </c>
      <c r="FJ615" s="238">
        <f t="shared" si="1531"/>
        <v>0</v>
      </c>
      <c r="FK615" s="238">
        <f t="shared" si="1532"/>
        <v>0</v>
      </c>
      <c r="FL615" s="238">
        <f t="shared" si="1533"/>
        <v>0</v>
      </c>
      <c r="FM615" s="238">
        <f t="shared" si="1534"/>
        <v>0</v>
      </c>
      <c r="FN615" s="238">
        <f t="shared" si="1535"/>
        <v>0</v>
      </c>
      <c r="FO615" s="238">
        <f t="shared" si="1536"/>
        <v>0</v>
      </c>
      <c r="FP615" s="238">
        <f t="shared" si="1537"/>
        <v>0</v>
      </c>
      <c r="FQ615" s="238">
        <f t="shared" si="1538"/>
        <v>0</v>
      </c>
      <c r="FR615" s="238">
        <f t="shared" si="1539"/>
        <v>0</v>
      </c>
      <c r="FS615" s="238">
        <f t="shared" si="1540"/>
        <v>0</v>
      </c>
      <c r="FT615" s="238">
        <f t="shared" si="1541"/>
        <v>0</v>
      </c>
      <c r="FU615" s="238">
        <f t="shared" si="1542"/>
        <v>0</v>
      </c>
      <c r="FV615" s="238">
        <f t="shared" si="1543"/>
        <v>0</v>
      </c>
      <c r="FW615" s="238">
        <f t="shared" si="1544"/>
        <v>0</v>
      </c>
      <c r="FX615" s="238">
        <f t="shared" si="1545"/>
        <v>0</v>
      </c>
      <c r="FY615" s="238">
        <f t="shared" si="1546"/>
        <v>0</v>
      </c>
      <c r="FZ615" s="238">
        <f t="shared" si="1547"/>
        <v>0</v>
      </c>
      <c r="GA615" s="238">
        <f t="shared" si="1548"/>
        <v>0</v>
      </c>
      <c r="GB615" s="238">
        <f t="shared" si="1549"/>
        <v>0</v>
      </c>
      <c r="GC615" s="238">
        <f t="shared" si="1550"/>
        <v>0</v>
      </c>
      <c r="GD615" s="238">
        <f t="shared" si="1551"/>
        <v>0</v>
      </c>
      <c r="GE615" s="238">
        <f t="shared" si="1552"/>
        <v>0</v>
      </c>
      <c r="GF615" s="238">
        <f t="shared" si="1553"/>
        <v>0</v>
      </c>
      <c r="GG615" s="238">
        <f t="shared" si="1554"/>
        <v>0</v>
      </c>
      <c r="GH615" s="238">
        <f t="shared" si="1555"/>
        <v>0</v>
      </c>
      <c r="GI615" s="238">
        <f t="shared" si="1556"/>
        <v>0</v>
      </c>
      <c r="GJ615" s="238">
        <f t="shared" si="1557"/>
        <v>0</v>
      </c>
      <c r="GK615" s="238">
        <f t="shared" si="1558"/>
        <v>0</v>
      </c>
      <c r="GL615" s="238">
        <f t="shared" si="1559"/>
        <v>0</v>
      </c>
      <c r="GM615" s="238">
        <f t="shared" si="1560"/>
        <v>0</v>
      </c>
      <c r="GN615" s="238">
        <f t="shared" si="1561"/>
        <v>0</v>
      </c>
      <c r="GO615" s="238">
        <f t="shared" si="1562"/>
        <v>0</v>
      </c>
      <c r="GP615" s="238">
        <f t="shared" si="1563"/>
        <v>0</v>
      </c>
      <c r="GQ615" s="238">
        <f t="shared" si="1564"/>
        <v>0</v>
      </c>
      <c r="GR615" s="238">
        <f t="shared" si="1565"/>
        <v>0</v>
      </c>
      <c r="GS615" s="238">
        <f t="shared" si="1566"/>
        <v>0</v>
      </c>
      <c r="GT615" s="238">
        <f t="shared" si="1567"/>
        <v>0</v>
      </c>
      <c r="GU615" s="238">
        <f t="shared" si="1568"/>
        <v>0</v>
      </c>
      <c r="GV615" s="238">
        <f t="shared" si="1569"/>
        <v>0</v>
      </c>
      <c r="GW615" s="238">
        <f t="shared" si="1570"/>
        <v>0</v>
      </c>
      <c r="GX615" s="238">
        <f t="shared" si="1571"/>
        <v>0</v>
      </c>
      <c r="GY615" s="238">
        <f t="shared" si="1572"/>
        <v>0</v>
      </c>
      <c r="GZ615" s="238">
        <f t="shared" si="1573"/>
        <v>0</v>
      </c>
      <c r="HA615" s="238">
        <f t="shared" si="1574"/>
        <v>0</v>
      </c>
      <c r="HB615" s="238">
        <f t="shared" si="1575"/>
        <v>0</v>
      </c>
      <c r="HC615" s="238">
        <f t="shared" si="1576"/>
        <v>0</v>
      </c>
      <c r="HD615" s="238">
        <f t="shared" si="1577"/>
        <v>0</v>
      </c>
      <c r="HE615" s="238">
        <f t="shared" si="1578"/>
        <v>0</v>
      </c>
      <c r="HF615" s="238">
        <f t="shared" si="1579"/>
        <v>0</v>
      </c>
      <c r="HG615" s="238">
        <f t="shared" si="1580"/>
        <v>0</v>
      </c>
      <c r="HH615" s="238">
        <f t="shared" si="1581"/>
        <v>0</v>
      </c>
      <c r="HI615" s="238">
        <f t="shared" si="1582"/>
        <v>0</v>
      </c>
      <c r="HJ615" s="238">
        <f t="shared" si="1583"/>
        <v>0</v>
      </c>
      <c r="HK615" s="238">
        <f t="shared" si="1584"/>
        <v>0</v>
      </c>
      <c r="HL615" s="238">
        <f t="shared" si="1585"/>
        <v>0</v>
      </c>
      <c r="HM615" s="238">
        <f t="shared" si="1586"/>
        <v>0</v>
      </c>
      <c r="HN615" s="238">
        <f t="shared" si="1587"/>
        <v>0</v>
      </c>
      <c r="HO615" s="238">
        <f t="shared" si="1588"/>
        <v>0</v>
      </c>
      <c r="HP615" s="238">
        <f t="shared" si="1589"/>
        <v>0</v>
      </c>
      <c r="HQ615" s="238">
        <f t="shared" si="1590"/>
        <v>0</v>
      </c>
      <c r="HR615" s="238">
        <f t="shared" si="1591"/>
        <v>0</v>
      </c>
      <c r="HS615" s="238">
        <f t="shared" si="1592"/>
        <v>0</v>
      </c>
      <c r="HT615" s="238">
        <f t="shared" si="1593"/>
        <v>0</v>
      </c>
      <c r="HU615" s="238">
        <f t="shared" si="1594"/>
        <v>0</v>
      </c>
      <c r="HV615" s="238">
        <f t="shared" si="1595"/>
        <v>0</v>
      </c>
      <c r="HW615" s="238">
        <f t="shared" si="1596"/>
        <v>0</v>
      </c>
      <c r="HX615" s="238">
        <f t="shared" si="1597"/>
        <v>0</v>
      </c>
      <c r="HY615" s="238">
        <f t="shared" si="1598"/>
        <v>0</v>
      </c>
      <c r="HZ615" s="238">
        <f t="shared" si="1599"/>
        <v>0</v>
      </c>
      <c r="IA615" s="238">
        <f t="shared" si="1600"/>
        <v>0</v>
      </c>
      <c r="IB615" s="238">
        <f t="shared" si="1601"/>
        <v>0</v>
      </c>
      <c r="IC615" s="238">
        <f t="shared" si="1602"/>
        <v>0</v>
      </c>
      <c r="ID615" s="238">
        <f t="shared" si="1603"/>
        <v>0</v>
      </c>
      <c r="IE615" s="238">
        <f t="shared" si="1604"/>
        <v>0</v>
      </c>
      <c r="IF615" s="238">
        <f t="shared" si="1605"/>
        <v>0</v>
      </c>
      <c r="IG615" s="238">
        <f t="shared" si="1606"/>
        <v>0</v>
      </c>
      <c r="IH615" s="238">
        <f t="shared" si="1607"/>
        <v>0</v>
      </c>
      <c r="II615" s="238">
        <f t="shared" si="1608"/>
        <v>0</v>
      </c>
      <c r="IJ615" s="238">
        <f t="shared" si="1609"/>
        <v>0</v>
      </c>
      <c r="IK615" s="238">
        <f t="shared" si="1610"/>
        <v>0</v>
      </c>
      <c r="IL615" s="238">
        <f t="shared" si="1611"/>
        <v>0</v>
      </c>
      <c r="IM615" s="238">
        <f t="shared" si="1612"/>
        <v>0</v>
      </c>
      <c r="IN615" s="238">
        <f t="shared" si="1613"/>
        <v>0</v>
      </c>
      <c r="IO615" s="238">
        <f t="shared" si="1614"/>
        <v>0</v>
      </c>
      <c r="IP615" s="238">
        <f t="shared" si="1615"/>
        <v>0</v>
      </c>
      <c r="IQ615" s="238">
        <f t="shared" si="1616"/>
        <v>0</v>
      </c>
      <c r="IR615" s="238">
        <f t="shared" si="1617"/>
        <v>0</v>
      </c>
      <c r="IS615" s="238">
        <f t="shared" si="1618"/>
        <v>0</v>
      </c>
      <c r="IT615" s="238">
        <f t="shared" si="1619"/>
        <v>0</v>
      </c>
      <c r="IU615" s="238">
        <f t="shared" si="1620"/>
        <v>0</v>
      </c>
      <c r="IV615" s="238">
        <f t="shared" si="1621"/>
        <v>0</v>
      </c>
      <c r="IW615" s="238">
        <f t="shared" si="1622"/>
        <v>0</v>
      </c>
      <c r="IX615" s="238">
        <f t="shared" si="1623"/>
        <v>0</v>
      </c>
      <c r="IY615" s="238">
        <f t="shared" si="1624"/>
        <v>0</v>
      </c>
      <c r="IZ615" s="238">
        <f t="shared" si="1625"/>
        <v>0</v>
      </c>
      <c r="JA615" s="238">
        <f t="shared" si="1626"/>
        <v>0</v>
      </c>
      <c r="JB615" s="238">
        <f t="shared" si="1627"/>
        <v>0</v>
      </c>
    </row>
    <row r="616" spans="1:262">
      <c r="B616" s="248">
        <v>255</v>
      </c>
      <c r="C616" s="247">
        <f t="shared" si="1628"/>
        <v>4.9804687499999797E-3</v>
      </c>
      <c r="D616" s="244">
        <f t="shared" ca="1" si="1371"/>
        <v>12.411935638927661</v>
      </c>
      <c r="E616" s="243">
        <f ca="1">JA361</f>
        <v>0.41193563892766044</v>
      </c>
      <c r="F616" s="242">
        <v>255</v>
      </c>
      <c r="G616" s="238">
        <f t="shared" si="1372"/>
        <v>0</v>
      </c>
      <c r="H616" s="238">
        <f t="shared" si="1373"/>
        <v>0</v>
      </c>
      <c r="I616" s="238">
        <f t="shared" si="1374"/>
        <v>0</v>
      </c>
      <c r="J616" s="238">
        <f t="shared" si="1375"/>
        <v>0</v>
      </c>
      <c r="K616" s="238">
        <f t="shared" si="1376"/>
        <v>0</v>
      </c>
      <c r="L616" s="238">
        <f t="shared" si="1377"/>
        <v>0</v>
      </c>
      <c r="M616" s="238">
        <f t="shared" si="1378"/>
        <v>0</v>
      </c>
      <c r="N616" s="238">
        <f t="shared" si="1379"/>
        <v>0</v>
      </c>
      <c r="O616" s="238">
        <f t="shared" si="1380"/>
        <v>0</v>
      </c>
      <c r="P616" s="238">
        <f t="shared" si="1381"/>
        <v>0</v>
      </c>
      <c r="Q616" s="238">
        <f t="shared" si="1382"/>
        <v>0</v>
      </c>
      <c r="R616" s="238">
        <f t="shared" si="1383"/>
        <v>0</v>
      </c>
      <c r="S616" s="238">
        <f t="shared" si="1384"/>
        <v>0</v>
      </c>
      <c r="T616" s="238">
        <f t="shared" si="1385"/>
        <v>0</v>
      </c>
      <c r="U616" s="239">
        <f t="shared" si="1386"/>
        <v>0</v>
      </c>
      <c r="V616" s="238">
        <f t="shared" si="1387"/>
        <v>0</v>
      </c>
      <c r="W616" s="238">
        <f t="shared" si="1388"/>
        <v>0</v>
      </c>
      <c r="X616" s="238">
        <f t="shared" si="1389"/>
        <v>0</v>
      </c>
      <c r="Y616" s="238">
        <f t="shared" si="1390"/>
        <v>0</v>
      </c>
      <c r="Z616" s="238">
        <f t="shared" si="1391"/>
        <v>0</v>
      </c>
      <c r="AA616" s="238">
        <f t="shared" si="1392"/>
        <v>0</v>
      </c>
      <c r="AB616" s="238">
        <f t="shared" si="1393"/>
        <v>0</v>
      </c>
      <c r="AC616" s="238">
        <f t="shared" si="1394"/>
        <v>0</v>
      </c>
      <c r="AD616" s="238">
        <f t="shared" si="1395"/>
        <v>0</v>
      </c>
      <c r="AE616" s="238">
        <f t="shared" si="1396"/>
        <v>0</v>
      </c>
      <c r="AF616" s="238">
        <f t="shared" si="1397"/>
        <v>0</v>
      </c>
      <c r="AG616" s="238">
        <f t="shared" si="1398"/>
        <v>0</v>
      </c>
      <c r="AH616" s="238">
        <f t="shared" si="1399"/>
        <v>0</v>
      </c>
      <c r="AI616" s="238">
        <f t="shared" si="1400"/>
        <v>0</v>
      </c>
      <c r="AJ616" s="238">
        <f t="shared" si="1401"/>
        <v>0</v>
      </c>
      <c r="AK616" s="238">
        <f t="shared" si="1402"/>
        <v>0</v>
      </c>
      <c r="AL616" s="238">
        <f t="shared" si="1403"/>
        <v>0</v>
      </c>
      <c r="AM616" s="238">
        <f t="shared" si="1404"/>
        <v>0</v>
      </c>
      <c r="AN616" s="238">
        <f t="shared" si="1405"/>
        <v>0</v>
      </c>
      <c r="AO616" s="238">
        <f t="shared" si="1406"/>
        <v>0</v>
      </c>
      <c r="AP616" s="238">
        <f t="shared" si="1407"/>
        <v>0</v>
      </c>
      <c r="AQ616" s="238">
        <f t="shared" si="1408"/>
        <v>0</v>
      </c>
      <c r="AR616" s="238">
        <f t="shared" si="1409"/>
        <v>0</v>
      </c>
      <c r="AS616" s="238">
        <f t="shared" si="1410"/>
        <v>0</v>
      </c>
      <c r="AT616" s="238">
        <f t="shared" si="1411"/>
        <v>0</v>
      </c>
      <c r="AU616" s="238">
        <f t="shared" si="1412"/>
        <v>0</v>
      </c>
      <c r="AV616" s="238">
        <f t="shared" si="1413"/>
        <v>0</v>
      </c>
      <c r="AW616" s="238">
        <f t="shared" si="1414"/>
        <v>0</v>
      </c>
      <c r="AX616" s="238">
        <f t="shared" si="1415"/>
        <v>0</v>
      </c>
      <c r="AY616" s="238">
        <f t="shared" si="1416"/>
        <v>0</v>
      </c>
      <c r="AZ616" s="238">
        <f t="shared" si="1417"/>
        <v>0</v>
      </c>
      <c r="BA616" s="238">
        <f t="shared" si="1418"/>
        <v>0</v>
      </c>
      <c r="BB616" s="238">
        <f t="shared" si="1419"/>
        <v>0</v>
      </c>
      <c r="BC616" s="238">
        <f t="shared" si="1420"/>
        <v>0</v>
      </c>
      <c r="BD616" s="238">
        <f t="shared" si="1421"/>
        <v>0</v>
      </c>
      <c r="BE616" s="238">
        <f t="shared" si="1422"/>
        <v>0</v>
      </c>
      <c r="BF616" s="238">
        <f t="shared" si="1423"/>
        <v>0</v>
      </c>
      <c r="BG616" s="238">
        <f t="shared" si="1424"/>
        <v>0</v>
      </c>
      <c r="BH616" s="238">
        <f t="shared" si="1425"/>
        <v>0</v>
      </c>
      <c r="BI616" s="238">
        <f t="shared" si="1426"/>
        <v>0</v>
      </c>
      <c r="BJ616" s="238">
        <f t="shared" si="1427"/>
        <v>0</v>
      </c>
      <c r="BK616" s="238">
        <f t="shared" si="1428"/>
        <v>0</v>
      </c>
      <c r="BL616" s="238">
        <f t="shared" si="1429"/>
        <v>0</v>
      </c>
      <c r="BM616" s="238">
        <f t="shared" si="1430"/>
        <v>0</v>
      </c>
      <c r="BN616" s="238">
        <f t="shared" si="1431"/>
        <v>0</v>
      </c>
      <c r="BO616" s="238">
        <f t="shared" si="1432"/>
        <v>0</v>
      </c>
      <c r="BP616" s="238">
        <f t="shared" si="1433"/>
        <v>0</v>
      </c>
      <c r="BQ616" s="238">
        <f t="shared" si="1434"/>
        <v>0</v>
      </c>
      <c r="BR616" s="238">
        <f t="shared" si="1435"/>
        <v>0</v>
      </c>
      <c r="BS616" s="238">
        <f t="shared" si="1436"/>
        <v>0</v>
      </c>
      <c r="BT616" s="238">
        <f t="shared" si="1437"/>
        <v>0</v>
      </c>
      <c r="BU616" s="238">
        <f t="shared" si="1438"/>
        <v>0</v>
      </c>
      <c r="BV616" s="238">
        <f t="shared" si="1439"/>
        <v>0</v>
      </c>
      <c r="BW616" s="238">
        <f t="shared" si="1440"/>
        <v>0</v>
      </c>
      <c r="BX616" s="238">
        <f t="shared" si="1441"/>
        <v>0</v>
      </c>
      <c r="BY616" s="238">
        <f t="shared" si="1442"/>
        <v>0</v>
      </c>
      <c r="BZ616" s="238">
        <f t="shared" si="1443"/>
        <v>0</v>
      </c>
      <c r="CA616" s="238">
        <f t="shared" si="1444"/>
        <v>0</v>
      </c>
      <c r="CB616" s="238">
        <f t="shared" si="1445"/>
        <v>0</v>
      </c>
      <c r="CC616" s="238">
        <f t="shared" si="1446"/>
        <v>0</v>
      </c>
      <c r="CD616" s="238">
        <f t="shared" si="1447"/>
        <v>0</v>
      </c>
      <c r="CE616" s="238">
        <f t="shared" si="1448"/>
        <v>0</v>
      </c>
      <c r="CF616" s="238">
        <f t="shared" si="1449"/>
        <v>0</v>
      </c>
      <c r="CG616" s="238">
        <f t="shared" si="1450"/>
        <v>0</v>
      </c>
      <c r="CH616" s="238">
        <f t="shared" si="1451"/>
        <v>0</v>
      </c>
      <c r="CI616" s="238">
        <f t="shared" si="1452"/>
        <v>0</v>
      </c>
      <c r="CJ616" s="238">
        <f t="shared" si="1453"/>
        <v>0</v>
      </c>
      <c r="CK616" s="238">
        <f t="shared" si="1454"/>
        <v>0</v>
      </c>
      <c r="CL616" s="238">
        <f t="shared" si="1455"/>
        <v>0</v>
      </c>
      <c r="CM616" s="238">
        <f t="shared" si="1456"/>
        <v>0</v>
      </c>
      <c r="CN616" s="238">
        <f t="shared" si="1457"/>
        <v>0</v>
      </c>
      <c r="CO616" s="238">
        <f t="shared" si="1458"/>
        <v>0</v>
      </c>
      <c r="CP616" s="238">
        <f t="shared" si="1459"/>
        <v>0</v>
      </c>
      <c r="CQ616" s="238">
        <f t="shared" si="1460"/>
        <v>0</v>
      </c>
      <c r="CR616" s="238">
        <f t="shared" si="1461"/>
        <v>0</v>
      </c>
      <c r="CS616" s="238">
        <f t="shared" si="1462"/>
        <v>0</v>
      </c>
      <c r="CT616" s="238">
        <f t="shared" si="1463"/>
        <v>0</v>
      </c>
      <c r="CU616" s="238">
        <f t="shared" si="1464"/>
        <v>0</v>
      </c>
      <c r="CV616" s="238">
        <f t="shared" si="1465"/>
        <v>0</v>
      </c>
      <c r="CW616" s="238">
        <f t="shared" si="1466"/>
        <v>0</v>
      </c>
      <c r="CX616" s="238">
        <f t="shared" si="1467"/>
        <v>0</v>
      </c>
      <c r="CY616" s="238">
        <f t="shared" si="1468"/>
        <v>0</v>
      </c>
      <c r="CZ616" s="238">
        <f t="shared" si="1469"/>
        <v>0</v>
      </c>
      <c r="DA616" s="238">
        <f t="shared" si="1470"/>
        <v>0</v>
      </c>
      <c r="DB616" s="238">
        <f t="shared" si="1471"/>
        <v>0</v>
      </c>
      <c r="DC616" s="238">
        <f t="shared" si="1472"/>
        <v>0</v>
      </c>
      <c r="DD616" s="238">
        <f t="shared" si="1473"/>
        <v>0</v>
      </c>
      <c r="DE616" s="238">
        <f t="shared" si="1474"/>
        <v>0</v>
      </c>
      <c r="DF616" s="238">
        <f t="shared" si="1475"/>
        <v>0</v>
      </c>
      <c r="DG616" s="238">
        <f t="shared" si="1476"/>
        <v>0</v>
      </c>
      <c r="DH616" s="238">
        <f t="shared" si="1477"/>
        <v>0</v>
      </c>
      <c r="DI616" s="238">
        <f t="shared" si="1478"/>
        <v>0</v>
      </c>
      <c r="DJ616" s="238">
        <f t="shared" si="1479"/>
        <v>0</v>
      </c>
      <c r="DK616" s="238">
        <f t="shared" si="1480"/>
        <v>0</v>
      </c>
      <c r="DL616" s="238">
        <f t="shared" si="1481"/>
        <v>0</v>
      </c>
      <c r="DM616" s="238">
        <f t="shared" si="1482"/>
        <v>0</v>
      </c>
      <c r="DN616" s="238">
        <f t="shared" si="1483"/>
        <v>0</v>
      </c>
      <c r="DO616" s="238">
        <f t="shared" si="1484"/>
        <v>0</v>
      </c>
      <c r="DP616" s="238">
        <f t="shared" si="1485"/>
        <v>0</v>
      </c>
      <c r="DQ616" s="238">
        <f t="shared" si="1486"/>
        <v>0</v>
      </c>
      <c r="DR616" s="238">
        <f t="shared" si="1487"/>
        <v>0</v>
      </c>
      <c r="DS616" s="238">
        <f t="shared" si="1488"/>
        <v>0</v>
      </c>
      <c r="DT616" s="238">
        <f t="shared" si="1489"/>
        <v>0</v>
      </c>
      <c r="DU616" s="238">
        <f t="shared" si="1490"/>
        <v>0</v>
      </c>
      <c r="DV616" s="238">
        <f t="shared" si="1491"/>
        <v>0</v>
      </c>
      <c r="DW616" s="238">
        <f t="shared" si="1492"/>
        <v>0</v>
      </c>
      <c r="DX616" s="238">
        <f t="shared" si="1493"/>
        <v>0</v>
      </c>
      <c r="DY616" s="238">
        <f t="shared" si="1494"/>
        <v>0</v>
      </c>
      <c r="DZ616" s="238">
        <f t="shared" si="1495"/>
        <v>0</v>
      </c>
      <c r="EA616" s="238">
        <f t="shared" si="1496"/>
        <v>0</v>
      </c>
      <c r="EB616" s="238">
        <f t="shared" si="1497"/>
        <v>0</v>
      </c>
      <c r="EC616" s="238">
        <f t="shared" si="1498"/>
        <v>0</v>
      </c>
      <c r="ED616" s="238">
        <f t="shared" si="1499"/>
        <v>0</v>
      </c>
      <c r="EE616" s="238">
        <f t="shared" si="1500"/>
        <v>0</v>
      </c>
      <c r="EF616" s="238">
        <f t="shared" si="1501"/>
        <v>0</v>
      </c>
      <c r="EG616" s="238">
        <f t="shared" si="1502"/>
        <v>0</v>
      </c>
      <c r="EH616" s="238">
        <f t="shared" si="1503"/>
        <v>0</v>
      </c>
      <c r="EI616" s="238">
        <f t="shared" si="1504"/>
        <v>0</v>
      </c>
      <c r="EJ616" s="238">
        <f t="shared" si="1505"/>
        <v>0</v>
      </c>
      <c r="EK616" s="238">
        <f t="shared" si="1506"/>
        <v>0</v>
      </c>
      <c r="EL616" s="238">
        <f t="shared" si="1507"/>
        <v>0</v>
      </c>
      <c r="EM616" s="238">
        <f t="shared" si="1508"/>
        <v>0</v>
      </c>
      <c r="EN616" s="238">
        <f t="shared" si="1509"/>
        <v>0</v>
      </c>
      <c r="EO616" s="238">
        <f t="shared" si="1510"/>
        <v>0</v>
      </c>
      <c r="EP616" s="238">
        <f t="shared" si="1511"/>
        <v>0</v>
      </c>
      <c r="EQ616" s="238">
        <f t="shared" si="1512"/>
        <v>0</v>
      </c>
      <c r="ER616" s="238">
        <f t="shared" si="1513"/>
        <v>0</v>
      </c>
      <c r="ES616" s="238">
        <f t="shared" si="1514"/>
        <v>0</v>
      </c>
      <c r="ET616" s="238">
        <f t="shared" si="1515"/>
        <v>0</v>
      </c>
      <c r="EU616" s="238">
        <f t="shared" si="1516"/>
        <v>0</v>
      </c>
      <c r="EV616" s="238">
        <f t="shared" si="1517"/>
        <v>0</v>
      </c>
      <c r="EW616" s="238">
        <f t="shared" si="1518"/>
        <v>0</v>
      </c>
      <c r="EX616" s="238">
        <f t="shared" si="1519"/>
        <v>0</v>
      </c>
      <c r="EY616" s="238">
        <f t="shared" si="1520"/>
        <v>0</v>
      </c>
      <c r="EZ616" s="238">
        <f t="shared" si="1521"/>
        <v>0</v>
      </c>
      <c r="FA616" s="238">
        <f t="shared" si="1522"/>
        <v>0</v>
      </c>
      <c r="FB616" s="238">
        <f t="shared" si="1523"/>
        <v>0</v>
      </c>
      <c r="FC616" s="238">
        <f t="shared" si="1524"/>
        <v>0</v>
      </c>
      <c r="FD616" s="238">
        <f t="shared" si="1525"/>
        <v>0</v>
      </c>
      <c r="FE616" s="238">
        <f t="shared" si="1526"/>
        <v>0</v>
      </c>
      <c r="FF616" s="238">
        <f t="shared" si="1527"/>
        <v>0</v>
      </c>
      <c r="FG616" s="238">
        <f t="shared" si="1528"/>
        <v>0</v>
      </c>
      <c r="FH616" s="238">
        <f t="shared" si="1529"/>
        <v>0</v>
      </c>
      <c r="FI616" s="238">
        <f t="shared" si="1530"/>
        <v>0</v>
      </c>
      <c r="FJ616" s="238">
        <f t="shared" si="1531"/>
        <v>0</v>
      </c>
      <c r="FK616" s="238">
        <f t="shared" si="1532"/>
        <v>0</v>
      </c>
      <c r="FL616" s="238">
        <f t="shared" si="1533"/>
        <v>0</v>
      </c>
      <c r="FM616" s="238">
        <f t="shared" si="1534"/>
        <v>0</v>
      </c>
      <c r="FN616" s="238">
        <f t="shared" si="1535"/>
        <v>0</v>
      </c>
      <c r="FO616" s="238">
        <f t="shared" si="1536"/>
        <v>0</v>
      </c>
      <c r="FP616" s="238">
        <f t="shared" si="1537"/>
        <v>0</v>
      </c>
      <c r="FQ616" s="238">
        <f t="shared" si="1538"/>
        <v>0</v>
      </c>
      <c r="FR616" s="238">
        <f t="shared" si="1539"/>
        <v>0</v>
      </c>
      <c r="FS616" s="238">
        <f t="shared" si="1540"/>
        <v>0</v>
      </c>
      <c r="FT616" s="238">
        <f t="shared" si="1541"/>
        <v>0</v>
      </c>
      <c r="FU616" s="238">
        <f t="shared" si="1542"/>
        <v>0</v>
      </c>
      <c r="FV616" s="238">
        <f t="shared" si="1543"/>
        <v>0</v>
      </c>
      <c r="FW616" s="238">
        <f t="shared" si="1544"/>
        <v>0</v>
      </c>
      <c r="FX616" s="238">
        <f t="shared" si="1545"/>
        <v>0</v>
      </c>
      <c r="FY616" s="238">
        <f t="shared" si="1546"/>
        <v>0</v>
      </c>
      <c r="FZ616" s="238">
        <f t="shared" si="1547"/>
        <v>0</v>
      </c>
      <c r="GA616" s="238">
        <f t="shared" si="1548"/>
        <v>0</v>
      </c>
      <c r="GB616" s="238">
        <f t="shared" si="1549"/>
        <v>0</v>
      </c>
      <c r="GC616" s="238">
        <f t="shared" si="1550"/>
        <v>0</v>
      </c>
      <c r="GD616" s="238">
        <f t="shared" si="1551"/>
        <v>0</v>
      </c>
      <c r="GE616" s="238">
        <f t="shared" si="1552"/>
        <v>0</v>
      </c>
      <c r="GF616" s="238">
        <f t="shared" si="1553"/>
        <v>0</v>
      </c>
      <c r="GG616" s="238">
        <f t="shared" si="1554"/>
        <v>0</v>
      </c>
      <c r="GH616" s="238">
        <f t="shared" si="1555"/>
        <v>0</v>
      </c>
      <c r="GI616" s="238">
        <f t="shared" si="1556"/>
        <v>0</v>
      </c>
      <c r="GJ616" s="238">
        <f t="shared" si="1557"/>
        <v>0</v>
      </c>
      <c r="GK616" s="238">
        <f t="shared" si="1558"/>
        <v>0</v>
      </c>
      <c r="GL616" s="238">
        <f t="shared" si="1559"/>
        <v>0</v>
      </c>
      <c r="GM616" s="238">
        <f t="shared" si="1560"/>
        <v>0</v>
      </c>
      <c r="GN616" s="238">
        <f t="shared" si="1561"/>
        <v>0</v>
      </c>
      <c r="GO616" s="238">
        <f t="shared" si="1562"/>
        <v>0</v>
      </c>
      <c r="GP616" s="238">
        <f t="shared" si="1563"/>
        <v>0</v>
      </c>
      <c r="GQ616" s="238">
        <f t="shared" si="1564"/>
        <v>0</v>
      </c>
      <c r="GR616" s="238">
        <f t="shared" si="1565"/>
        <v>0</v>
      </c>
      <c r="GS616" s="238">
        <f t="shared" si="1566"/>
        <v>0</v>
      </c>
      <c r="GT616" s="238">
        <f t="shared" si="1567"/>
        <v>0</v>
      </c>
      <c r="GU616" s="238">
        <f t="shared" si="1568"/>
        <v>0</v>
      </c>
      <c r="GV616" s="238">
        <f t="shared" si="1569"/>
        <v>0</v>
      </c>
      <c r="GW616" s="238">
        <f t="shared" si="1570"/>
        <v>0</v>
      </c>
      <c r="GX616" s="238">
        <f t="shared" si="1571"/>
        <v>0</v>
      </c>
      <c r="GY616" s="238">
        <f t="shared" si="1572"/>
        <v>0</v>
      </c>
      <c r="GZ616" s="238">
        <f t="shared" si="1573"/>
        <v>0</v>
      </c>
      <c r="HA616" s="238">
        <f t="shared" si="1574"/>
        <v>0</v>
      </c>
      <c r="HB616" s="238">
        <f t="shared" si="1575"/>
        <v>0</v>
      </c>
      <c r="HC616" s="238">
        <f t="shared" si="1576"/>
        <v>0</v>
      </c>
      <c r="HD616" s="238">
        <f t="shared" si="1577"/>
        <v>0</v>
      </c>
      <c r="HE616" s="238">
        <f t="shared" si="1578"/>
        <v>0</v>
      </c>
      <c r="HF616" s="238">
        <f t="shared" si="1579"/>
        <v>0</v>
      </c>
      <c r="HG616" s="238">
        <f t="shared" si="1580"/>
        <v>0</v>
      </c>
      <c r="HH616" s="238">
        <f t="shared" si="1581"/>
        <v>0</v>
      </c>
      <c r="HI616" s="238">
        <f t="shared" si="1582"/>
        <v>0</v>
      </c>
      <c r="HJ616" s="238">
        <f t="shared" si="1583"/>
        <v>0</v>
      </c>
      <c r="HK616" s="238">
        <f t="shared" si="1584"/>
        <v>0</v>
      </c>
      <c r="HL616" s="238">
        <f t="shared" si="1585"/>
        <v>0</v>
      </c>
      <c r="HM616" s="238">
        <f t="shared" si="1586"/>
        <v>0</v>
      </c>
      <c r="HN616" s="238">
        <f t="shared" si="1587"/>
        <v>0</v>
      </c>
      <c r="HO616" s="238">
        <f t="shared" si="1588"/>
        <v>0</v>
      </c>
      <c r="HP616" s="238">
        <f t="shared" si="1589"/>
        <v>0</v>
      </c>
      <c r="HQ616" s="238">
        <f t="shared" si="1590"/>
        <v>0</v>
      </c>
      <c r="HR616" s="238">
        <f t="shared" si="1591"/>
        <v>0</v>
      </c>
      <c r="HS616" s="238">
        <f t="shared" si="1592"/>
        <v>0</v>
      </c>
      <c r="HT616" s="238">
        <f t="shared" si="1593"/>
        <v>0</v>
      </c>
      <c r="HU616" s="238">
        <f t="shared" si="1594"/>
        <v>0</v>
      </c>
      <c r="HV616" s="238">
        <f t="shared" si="1595"/>
        <v>0</v>
      </c>
      <c r="HW616" s="238">
        <f t="shared" si="1596"/>
        <v>0</v>
      </c>
      <c r="HX616" s="238">
        <f t="shared" si="1597"/>
        <v>0</v>
      </c>
      <c r="HY616" s="238">
        <f t="shared" si="1598"/>
        <v>0</v>
      </c>
      <c r="HZ616" s="238">
        <f t="shared" si="1599"/>
        <v>0</v>
      </c>
      <c r="IA616" s="238">
        <f t="shared" si="1600"/>
        <v>0</v>
      </c>
      <c r="IB616" s="238">
        <f t="shared" si="1601"/>
        <v>0</v>
      </c>
      <c r="IC616" s="238">
        <f t="shared" si="1602"/>
        <v>0</v>
      </c>
      <c r="ID616" s="238">
        <f t="shared" si="1603"/>
        <v>0</v>
      </c>
      <c r="IE616" s="238">
        <f t="shared" si="1604"/>
        <v>0</v>
      </c>
      <c r="IF616" s="238">
        <f t="shared" si="1605"/>
        <v>0</v>
      </c>
      <c r="IG616" s="238">
        <f t="shared" si="1606"/>
        <v>0</v>
      </c>
      <c r="IH616" s="238">
        <f t="shared" si="1607"/>
        <v>0</v>
      </c>
      <c r="II616" s="238">
        <f t="shared" si="1608"/>
        <v>0</v>
      </c>
      <c r="IJ616" s="238">
        <f t="shared" si="1609"/>
        <v>0</v>
      </c>
      <c r="IK616" s="238">
        <f t="shared" si="1610"/>
        <v>0</v>
      </c>
      <c r="IL616" s="238">
        <f t="shared" si="1611"/>
        <v>0</v>
      </c>
      <c r="IM616" s="238">
        <f t="shared" si="1612"/>
        <v>0</v>
      </c>
      <c r="IN616" s="238">
        <f t="shared" si="1613"/>
        <v>0</v>
      </c>
      <c r="IO616" s="238">
        <f t="shared" si="1614"/>
        <v>0</v>
      </c>
      <c r="IP616" s="238">
        <f t="shared" si="1615"/>
        <v>0</v>
      </c>
      <c r="IQ616" s="238">
        <f t="shared" si="1616"/>
        <v>0</v>
      </c>
      <c r="IR616" s="238">
        <f t="shared" si="1617"/>
        <v>0</v>
      </c>
      <c r="IS616" s="238">
        <f t="shared" si="1618"/>
        <v>0</v>
      </c>
      <c r="IT616" s="238">
        <f t="shared" si="1619"/>
        <v>0</v>
      </c>
      <c r="IU616" s="238">
        <f t="shared" si="1620"/>
        <v>0</v>
      </c>
      <c r="IV616" s="238">
        <f t="shared" si="1621"/>
        <v>0</v>
      </c>
      <c r="IW616" s="238">
        <f t="shared" si="1622"/>
        <v>0</v>
      </c>
      <c r="IX616" s="238">
        <f t="shared" si="1623"/>
        <v>0</v>
      </c>
      <c r="IY616" s="238">
        <f t="shared" si="1624"/>
        <v>0</v>
      </c>
      <c r="IZ616" s="238">
        <f t="shared" si="1625"/>
        <v>0</v>
      </c>
      <c r="JA616" s="238">
        <f t="shared" si="1626"/>
        <v>0</v>
      </c>
      <c r="JB616" s="238">
        <f t="shared" si="1627"/>
        <v>0</v>
      </c>
    </row>
    <row r="617" spans="1:262" s="240" customFormat="1">
      <c r="B617" s="246">
        <v>256</v>
      </c>
      <c r="C617" s="245">
        <f t="shared" si="1628"/>
        <v>4.9999999999999793E-3</v>
      </c>
      <c r="D617" s="244">
        <f t="shared" ca="1" si="1371"/>
        <v>12.346574924615396</v>
      </c>
      <c r="E617" s="243">
        <f ca="1">JB361</f>
        <v>0.34657492461539535</v>
      </c>
      <c r="F617" s="242">
        <v>256</v>
      </c>
      <c r="U617" s="241"/>
    </row>
    <row r="619" spans="1:262">
      <c r="J619" s="238">
        <f>B626</f>
        <v>1</v>
      </c>
      <c r="N619" s="322" t="s">
        <v>888</v>
      </c>
      <c r="O619" s="322" t="s">
        <v>889</v>
      </c>
    </row>
    <row r="620" spans="1:262">
      <c r="K620" s="238">
        <f>Nt_input</f>
        <v>64</v>
      </c>
      <c r="N620" s="322" t="s">
        <v>780</v>
      </c>
      <c r="O620" s="322" t="s">
        <v>780</v>
      </c>
      <c r="P620" s="238">
        <f>PI()</f>
        <v>3.1415926535897931</v>
      </c>
    </row>
    <row r="624" spans="1:262">
      <c r="A624" s="287" t="s">
        <v>890</v>
      </c>
      <c r="B624" s="286" t="s">
        <v>891</v>
      </c>
      <c r="C624" s="284" t="s">
        <v>810</v>
      </c>
      <c r="D624" s="285" t="s">
        <v>811</v>
      </c>
      <c r="E624" s="284" t="s">
        <v>812</v>
      </c>
      <c r="F624" s="265" t="s">
        <v>813</v>
      </c>
      <c r="G624" s="265" t="s">
        <v>814</v>
      </c>
      <c r="H624" s="265" t="s">
        <v>892</v>
      </c>
      <c r="I624" s="265" t="s">
        <v>893</v>
      </c>
      <c r="J624" s="284" t="s">
        <v>817</v>
      </c>
      <c r="K624" s="284" t="s">
        <v>894</v>
      </c>
      <c r="L624" s="189"/>
      <c r="M624" s="265" t="s">
        <v>895</v>
      </c>
      <c r="N624" s="265" t="s">
        <v>896</v>
      </c>
      <c r="O624" s="280" t="s">
        <v>820</v>
      </c>
      <c r="P624" s="280" t="s">
        <v>821</v>
      </c>
      <c r="Q624" s="281" t="s">
        <v>822</v>
      </c>
      <c r="R624" s="280" t="s">
        <v>823</v>
      </c>
      <c r="S624" s="281" t="s">
        <v>824</v>
      </c>
      <c r="T624" s="280" t="s">
        <v>825</v>
      </c>
      <c r="U624" s="280" t="s">
        <v>826</v>
      </c>
      <c r="V624" s="281" t="s">
        <v>827</v>
      </c>
      <c r="W624" s="281" t="s">
        <v>828</v>
      </c>
      <c r="X624" s="281" t="s">
        <v>829</v>
      </c>
      <c r="Y624" s="280" t="s">
        <v>830</v>
      </c>
      <c r="Z624" s="280" t="s">
        <v>831</v>
      </c>
      <c r="AA624" s="281" t="s">
        <v>832</v>
      </c>
      <c r="AB624" s="280" t="s">
        <v>833</v>
      </c>
      <c r="AC624" s="281" t="s">
        <v>834</v>
      </c>
      <c r="AD624" s="280" t="s">
        <v>835</v>
      </c>
      <c r="AE624" s="280" t="s">
        <v>836</v>
      </c>
      <c r="AF624" s="281" t="s">
        <v>837</v>
      </c>
      <c r="AG624" s="281" t="s">
        <v>838</v>
      </c>
      <c r="AH624" s="281" t="s">
        <v>839</v>
      </c>
      <c r="AI624" s="280" t="s">
        <v>840</v>
      </c>
      <c r="AJ624" s="280" t="s">
        <v>841</v>
      </c>
      <c r="AK624" s="281" t="s">
        <v>842</v>
      </c>
      <c r="AL624" s="280" t="s">
        <v>843</v>
      </c>
      <c r="AM624" s="281" t="s">
        <v>844</v>
      </c>
      <c r="AN624" s="280" t="s">
        <v>845</v>
      </c>
      <c r="AO624" s="280" t="s">
        <v>846</v>
      </c>
      <c r="AP624" s="281" t="s">
        <v>847</v>
      </c>
      <c r="AQ624" s="281" t="s">
        <v>848</v>
      </c>
      <c r="AR624" s="281" t="s">
        <v>849</v>
      </c>
      <c r="AS624" s="280" t="s">
        <v>850</v>
      </c>
      <c r="AT624" s="280" t="s">
        <v>851</v>
      </c>
      <c r="AU624" s="281" t="s">
        <v>852</v>
      </c>
      <c r="AV624" s="355" t="s">
        <v>853</v>
      </c>
      <c r="AW624" s="281" t="s">
        <v>854</v>
      </c>
      <c r="AX624" s="280" t="s">
        <v>855</v>
      </c>
      <c r="AY624" s="280" t="s">
        <v>856</v>
      </c>
      <c r="AZ624" s="281" t="s">
        <v>857</v>
      </c>
      <c r="BA624" s="281" t="s">
        <v>858</v>
      </c>
      <c r="BB624" s="281" t="s">
        <v>859</v>
      </c>
      <c r="BC624" s="280" t="s">
        <v>860</v>
      </c>
      <c r="BD624" s="280" t="s">
        <v>861</v>
      </c>
      <c r="BE624" s="281" t="s">
        <v>862</v>
      </c>
      <c r="BF624" s="280" t="s">
        <v>863</v>
      </c>
      <c r="BG624" s="281" t="s">
        <v>864</v>
      </c>
      <c r="BH624" s="280" t="s">
        <v>865</v>
      </c>
      <c r="BI624" s="280" t="s">
        <v>866</v>
      </c>
      <c r="BJ624" s="281" t="s">
        <v>867</v>
      </c>
      <c r="BK624" s="281" t="s">
        <v>868</v>
      </c>
      <c r="BL624" s="281" t="s">
        <v>869</v>
      </c>
      <c r="BM624" s="356"/>
      <c r="BN624" s="356"/>
      <c r="BO624" s="357"/>
      <c r="BP624" s="356"/>
      <c r="BQ624" s="357"/>
      <c r="BR624" s="356"/>
      <c r="BS624" s="356"/>
      <c r="BT624" s="357"/>
      <c r="BU624" s="357"/>
      <c r="BV624" s="357"/>
      <c r="BW624" s="280"/>
      <c r="BX624" s="280"/>
      <c r="BY624" s="281"/>
      <c r="BZ624" s="280"/>
    </row>
    <row r="625" spans="1:86" s="358" customFormat="1" ht="46.5" customHeight="1">
      <c r="A625" s="358">
        <v>0</v>
      </c>
      <c r="B625" s="359">
        <v>0</v>
      </c>
      <c r="C625" s="359">
        <v>0</v>
      </c>
      <c r="D625" s="359">
        <v>0</v>
      </c>
      <c r="N625" s="360">
        <v>0</v>
      </c>
      <c r="O625" s="361" t="str">
        <f t="shared" ref="O625:BL625" si="1629">IMSUM(O626:O689)</f>
        <v>2,54514725267496E-13-160i</v>
      </c>
      <c r="P625" s="361" t="str">
        <f t="shared" si="1629"/>
        <v>-9,54275720943531E-14-2,76167977375554E-15i</v>
      </c>
      <c r="Q625" s="361" t="str">
        <f t="shared" si="1629"/>
        <v>1,02580704347544E-13-4,44089209850756E-16i</v>
      </c>
      <c r="R625" s="361" t="str">
        <f t="shared" si="1629"/>
        <v>3,0630662936626E-13+2,31481500634353E-14i</v>
      </c>
      <c r="S625" s="361" t="str">
        <f t="shared" si="1629"/>
        <v>1,97060683743144E-13+1,5562273691927E-12i</v>
      </c>
      <c r="T625" s="361" t="str">
        <f t="shared" si="1629"/>
        <v>1,06355462631269E-13+1,774136393351E-13i</v>
      </c>
      <c r="U625" s="361" t="str">
        <f t="shared" si="1629"/>
        <v>4,43698897067969E-15+8,9539486936019E-14i</v>
      </c>
      <c r="V625" s="361" t="str">
        <f t="shared" si="1629"/>
        <v>-3,420081058636E-13-5,8120175339127E-14i</v>
      </c>
      <c r="W625" s="361" t="str">
        <f t="shared" si="1629"/>
        <v>8,3060945274549E-13+5,58220136781528E-13i</v>
      </c>
      <c r="X625" s="361" t="str">
        <f t="shared" si="1629"/>
        <v>-2,38479808817305E-13+2,91933144325184E-13i</v>
      </c>
      <c r="Y625" s="361" t="str">
        <f t="shared" si="1629"/>
        <v>-5,22676520120502E-14-2,96318525272453E-13i</v>
      </c>
      <c r="Z625" s="361" t="str">
        <f t="shared" si="1629"/>
        <v>1,69360619278747E-13-6,19504447740837E-13i</v>
      </c>
      <c r="AA625" s="361" t="str">
        <f t="shared" si="1629"/>
        <v>9,64744777121052E-14-1,29896093881143E-13i</v>
      </c>
      <c r="AB625" s="361" t="str">
        <f t="shared" si="1629"/>
        <v>1,48599448718256E-13+5,72653036101656E-13i</v>
      </c>
      <c r="AC625" s="361" t="str">
        <f t="shared" si="1629"/>
        <v>-8,09669171986105E-14-1,31283872661925E-13i</v>
      </c>
      <c r="AD625" s="361" t="str">
        <f t="shared" si="1629"/>
        <v>-4,42452130157728E-13-2,75890421619287E-14i</v>
      </c>
      <c r="AE625" s="361" t="str">
        <f t="shared" si="1629"/>
        <v>-1,61562169892493E-13+9,02056207507935E-14i</v>
      </c>
      <c r="AF625" s="361" t="str">
        <f t="shared" si="1629"/>
        <v>5,81780717351377E-13+2,34162689238814E-12i</v>
      </c>
      <c r="AG625" s="361" t="str">
        <f t="shared" si="1629"/>
        <v>-1,11250288495346E-12+1,15446541215647E-12i</v>
      </c>
      <c r="AH625" s="361" t="str">
        <f t="shared" si="1629"/>
        <v>-2,28040199570789E-12+6,54976073377607E-13i</v>
      </c>
      <c r="AI625" s="361" t="str">
        <f t="shared" si="1629"/>
        <v>6,04801929024457E-12+4,88531437525808E-12i</v>
      </c>
      <c r="AJ625" s="361" t="str">
        <f t="shared" si="1629"/>
        <v>1,21510006917402E-13-1,37223565843671E-13i</v>
      </c>
      <c r="AK625" s="361" t="str">
        <f t="shared" si="1629"/>
        <v>-1,88575283860404E-13-1,09278697202342E-11i</v>
      </c>
      <c r="AL625" s="361" t="str">
        <f t="shared" si="1629"/>
        <v>5,18290575388103E-12+2,95907742753343E-12i</v>
      </c>
      <c r="AM625" s="361" t="str">
        <f t="shared" si="1629"/>
        <v>7,24527642742556E-13+1,00214281317789E-12i</v>
      </c>
      <c r="AN625" s="361" t="str">
        <f t="shared" si="1629"/>
        <v>-5,63516290921773E-12+4,50639525695351E-12i</v>
      </c>
      <c r="AO625" s="361" t="str">
        <f t="shared" si="1629"/>
        <v>2,3380147644303E-12-3,64100416483382E-12i</v>
      </c>
      <c r="AP625" s="361" t="str">
        <f t="shared" si="1629"/>
        <v>2,40257423331225E-12-8,15042477952936E-13i</v>
      </c>
      <c r="AQ625" s="361" t="str">
        <f t="shared" si="1629"/>
        <v>2,41528628694421E-12+3,23019389014689E-12i</v>
      </c>
      <c r="AR625" s="361" t="str">
        <f t="shared" si="1629"/>
        <v>-7,18595755816454E-13-1,97543370550336E-12i</v>
      </c>
      <c r="AS625" s="361" t="str">
        <f t="shared" si="1629"/>
        <v>1,37450771250935E-12+2,86017737272104E-12i</v>
      </c>
      <c r="AT625" s="361" t="str">
        <f t="shared" si="1629"/>
        <v>2,87508732099706E-14-1,42868852501662E-12i</v>
      </c>
      <c r="AU625" s="361" t="str">
        <f t="shared" si="1629"/>
        <v>-1,65058561436837E-11+9,39096023167002E-13i</v>
      </c>
      <c r="AV625" s="361" t="str">
        <f t="shared" si="1629"/>
        <v>3,81710938898716E-12+4,16564005512043E-12i</v>
      </c>
      <c r="AW625" s="361" t="str">
        <f t="shared" si="1629"/>
        <v>3,88539027340595E-14+4,02428090850996E-13i</v>
      </c>
      <c r="AX625" s="361" t="str">
        <f t="shared" si="1629"/>
        <v>4,03254816691567E-12-2,19854690008958E-12i</v>
      </c>
      <c r="AY625" s="361" t="str">
        <f t="shared" si="1629"/>
        <v>-6,8645683755364E-12-1,96107019512227E-12i</v>
      </c>
      <c r="AZ625" s="361" t="str">
        <f t="shared" si="1629"/>
        <v>-2,32025900229194E-12+8,24451618086646E-13i</v>
      </c>
      <c r="BA625" s="361" t="str">
        <f t="shared" si="1629"/>
        <v>-1,12055200188199E-12-2,92960100622963E-12i</v>
      </c>
      <c r="BB625" s="361" t="str">
        <f t="shared" si="1629"/>
        <v>2,01599457613777E-12+7,49955653134301E-13i</v>
      </c>
      <c r="BC625" s="361" t="str">
        <f t="shared" si="1629"/>
        <v>1,48980437361668E-12-1,17289511436525E-12i</v>
      </c>
      <c r="BD625" s="361" t="str">
        <f t="shared" si="1629"/>
        <v>-2,5324226222978E-12-1,88543625156968E-12i</v>
      </c>
      <c r="BE625" s="361" t="str">
        <f t="shared" si="1629"/>
        <v>1,52197308575519E-12+1,59794399934299E-12i</v>
      </c>
      <c r="BF625" s="361" t="str">
        <f t="shared" si="1629"/>
        <v>-3,87888072356235E-13+2,66603406018362E-12i</v>
      </c>
      <c r="BG625" s="361" t="str">
        <f t="shared" si="1629"/>
        <v>-6,21605935127723E-12-5,19145837429846E-12i</v>
      </c>
      <c r="BH625" s="361" t="str">
        <f t="shared" si="1629"/>
        <v>-5,93320965275312E-13+3,91364718410614E-12i</v>
      </c>
      <c r="BI625" s="361" t="str">
        <f t="shared" si="1629"/>
        <v>-2,24345281935046E-13-2,55512278002357E-12i</v>
      </c>
      <c r="BJ625" s="361" t="str">
        <f t="shared" si="1629"/>
        <v>-4,27923930483146E-12+2,21506146758088E-12i</v>
      </c>
      <c r="BK625" s="361" t="str">
        <f t="shared" si="1629"/>
        <v>4,28755945677817E-12-2,27712293465743E-12i</v>
      </c>
      <c r="BL625" s="361" t="str">
        <f t="shared" si="1629"/>
        <v>2,35594486627799E-12+3,02707858779173E-12i</v>
      </c>
      <c r="BM625" s="362"/>
      <c r="BN625" s="362"/>
      <c r="BO625" s="362"/>
      <c r="BP625" s="362"/>
      <c r="BQ625" s="362"/>
      <c r="BR625" s="362"/>
      <c r="BS625" s="362"/>
      <c r="BT625" s="362"/>
      <c r="BU625" s="362"/>
      <c r="BV625" s="362"/>
      <c r="BW625" s="361"/>
      <c r="BX625" s="361"/>
      <c r="BY625" s="361"/>
      <c r="BZ625" s="361"/>
    </row>
    <row r="626" spans="1:86">
      <c r="A626" s="245">
        <f t="shared" ref="A626:A657" si="1630">A625+Div_Nt_input</f>
        <v>3.1250000000000001E-4</v>
      </c>
      <c r="B626" s="246">
        <v>1</v>
      </c>
      <c r="C626" s="246">
        <f t="shared" ref="C626:C657" si="1631">C625+Fline</f>
        <v>50</v>
      </c>
      <c r="D626" s="246">
        <f>2*PI()*C626</f>
        <v>314.15926535897933</v>
      </c>
      <c r="E626" s="245" t="str">
        <f>COMPLEX(0,D626)</f>
        <v>314,159265358979i</v>
      </c>
      <c r="F626" s="245"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2,30553853453583-0,585305741498966i</v>
      </c>
      <c r="G626" s="245"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45"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0,0170424809215636-0,00432376358246005i</v>
      </c>
      <c r="I626" s="245" t="str">
        <f>IMDIV(H626,IMSUM(1,IMPRODUCT(F626,G626,-1)))</f>
        <v>0,000752847315268485+0,00110226876130253i</v>
      </c>
      <c r="J626" s="240" t="str">
        <f>IMPRODUCT(1/Nt_input,O625)</f>
        <v>3,97679258230462E-15-2,5i</v>
      </c>
      <c r="K626" s="265" t="str">
        <f>IMPRODUCT(I626,J626)</f>
        <v>0,00275567190325633-0,00188211828817121i</v>
      </c>
      <c r="L626" s="238">
        <f>20*LOG(IMABS(K626))</f>
        <v>-49.532669991592329</v>
      </c>
      <c r="M626" s="238">
        <f t="shared" ref="M626:M657" si="1635">N626+Vinput2</f>
        <v>390.49008570164779</v>
      </c>
      <c r="N626" s="242">
        <f t="shared" ref="N626:N657" si="1636">0.5*Vinac*SIN(2*PI()*Fline*A626)</f>
        <v>0.49008570164780302</v>
      </c>
      <c r="O626" s="240" t="str">
        <f t="shared" ref="O626:O657" si="1637">IMPRODUCT(N626,IMEXP(COMPLEX(0,-2*PI()*1*B626/Nt_input)))</f>
        <v>0,487725805040321-0,0480367989919239i</v>
      </c>
      <c r="P626" s="363" t="str">
        <f t="shared" ref="P626:P657" si="1638">IMPRODUCT(N626,IMEXP(COMPLEX(0,-2*PI()*2*B626/Nt_input)))</f>
        <v>0,480668842312254-0,0956109773499699i</v>
      </c>
      <c r="Q626" s="240" t="str">
        <f t="shared" ref="Q626" si="1639">IMPRODUCT(N626,IMEXP(COMPLEX(0,-2*PI()*3*B626/Nt_input)))</f>
        <v>0,468982775872404-0,142264369729859i</v>
      </c>
      <c r="R626" s="240" t="str">
        <f t="shared" ref="R626" si="1640">IMPRODUCT(N626,IMEXP(COMPLEX(0,-2*PI()*4*B626/Nt_input)))</f>
        <v>0,452780148928838-0,187547678459635i</v>
      </c>
      <c r="S626" s="240" t="str">
        <f t="shared" ref="S626" si="1641">IMPRODUCT(N626,IMEXP(COMPLEX(0,-2*PI()*5*B626/Nt_input)))</f>
        <v>0,432217001636281-0,231024800521853i</v>
      </c>
      <c r="T626" s="240" t="str">
        <f t="shared" ref="T626" si="1642">IMPRODUCT(N626,IMEXP(COMPLEX(0,-2*PI()*6*B626/Nt_input)))</f>
        <v>0,40749136834412-0,272277027464045i</v>
      </c>
      <c r="U626" s="241" t="str">
        <f t="shared" ref="U626" si="1643">IMPRODUCT(N626,IMEXP(COMPLEX(0,-2*PI()*7*B626/Nt_input)))</f>
        <v>0,378841370417363-0,310907077789994i</v>
      </c>
      <c r="V626" s="240" t="str">
        <f t="shared" ref="V626" si="1644">IMPRODUCT(N626,IMEXP(COMPLEX(0,-2*PI()*8*B626/Nt_input)))</f>
        <v>0,346542922997729-0,346542922997728i</v>
      </c>
      <c r="W626" s="240" t="str">
        <f t="shared" ref="W626" si="1645">IMPRODUCT(N626,IMEXP(COMPLEX(0,-2*PI()*9*B626/Nt_input)))</f>
        <v>0,310907077789995-0,378841370417363i</v>
      </c>
      <c r="X626" s="240" t="str">
        <f t="shared" ref="X626" si="1646">IMPRODUCT(N626,IMEXP(COMPLEX(0,-2*PI()*10*B626/Nt_input)))</f>
        <v>0,272277027464046-0,40749136834412i</v>
      </c>
      <c r="Y626" s="240" t="str">
        <f t="shared" ref="Y626" si="1647">IMPRODUCT(N626,IMEXP(COMPLEX(0,-2*PI()*11*B626/Nt_input)))</f>
        <v>0,231024800521854-0,432217001636281i</v>
      </c>
      <c r="Z626" s="240" t="str">
        <f t="shared" ref="Z626" si="1648">IMPRODUCT(N626,IMEXP(COMPLEX(0,-2*PI()*12*B626/Nt_input)))</f>
        <v>0,187547678459636-0,452780148928838i</v>
      </c>
      <c r="AA626" s="240" t="str">
        <f t="shared" ref="AA626" si="1649">IMPRODUCT(N626,IMEXP(COMPLEX(0,-2*PI()*13*B626/Nt_input)))</f>
        <v>0,142264369729861-0,468982775872403i</v>
      </c>
      <c r="AB626" s="240" t="str">
        <f t="shared" ref="AB626" si="1650">IMPRODUCT(N626,IMEXP(COMPLEX(0,-2*PI()*14*B626/Nt_input)))</f>
        <v>0,0956109773499724-0,480668842312254i</v>
      </c>
      <c r="AC626" s="240" t="str">
        <f t="shared" ref="AC626" si="1651">IMPRODUCT(N626,IMEXP(COMPLEX(0,-2*PI()*15*B626/Nt_input)))</f>
        <v>0,0480367989919217-0,487725805040321i</v>
      </c>
      <c r="AD626" s="240" t="str">
        <f t="shared" ref="AD626" si="1652">IMPRODUCT(N626,IMEXP(COMPLEX(0,-2*PI()*16*B626/Nt_input)))</f>
        <v>-1,71111278902136E-15-0,490085701647803i</v>
      </c>
      <c r="AE626" s="240" t="str">
        <f t="shared" ref="AE626" si="1653">IMPRODUCT(N626,IMEXP(COMPLEX(0,-2*PI()*17*B626/Nt_input)))</f>
        <v>-0,048036798991925-0,487725805040321i</v>
      </c>
      <c r="AF626" s="240" t="str">
        <f t="shared" ref="AF626" si="1654">IMPRODUCT(N626,IMEXP(COMPLEX(0,-2*PI()*18*B626/Nt_input)))</f>
        <v>-0,0956109773499704-0,480668842312254i</v>
      </c>
      <c r="AG626" s="240" t="str">
        <f t="shared" ref="AG626" si="1655">IMPRODUCT(N626,IMEXP(COMPLEX(0,-2*PI()*19*B626/Nt_input)))</f>
        <v>-0,14226436972986-0,468982775872404i</v>
      </c>
      <c r="AH626" s="240" t="str">
        <f t="shared" ref="AH626" si="1656">IMPRODUCT(N626,IMEXP(COMPLEX(0,-2*PI()*20*B626/Nt_input)))</f>
        <v>-0,187547678459634-0,452780148928838i</v>
      </c>
      <c r="AI626" s="240" t="str">
        <f t="shared" ref="AI626" si="1657">IMPRODUCT(N626,IMEXP(COMPLEX(0,-2*PI()*21*B626/Nt_input)))</f>
        <v>-0,231024800521853-0,432217001636282i</v>
      </c>
      <c r="AJ626" s="240" t="str">
        <f t="shared" ref="AJ626" si="1658">IMPRODUCT(N626,IMEXP(COMPLEX(0,-2*PI()*22*B626/Nt_input)))</f>
        <v>-0,272277027464044-0,40749136834412i</v>
      </c>
      <c r="AK626" s="240" t="str">
        <f t="shared" ref="AK626" si="1659">IMPRODUCT(N626,IMEXP(COMPLEX(0,-2*PI()*23*B626/Nt_input)))</f>
        <v>-0,310907077789993-0,378841370417364i</v>
      </c>
      <c r="AL626" s="240" t="str">
        <f t="shared" ref="AL626" si="1660">IMPRODUCT(N626,IMEXP(COMPLEX(0,-2*PI()*24*B626/Nt_input)))</f>
        <v>-0,346542922997727-0,34654292299773i</v>
      </c>
      <c r="AM626" s="240" t="str">
        <f t="shared" ref="AM626" si="1661">IMPRODUCT(N626,IMEXP(COMPLEX(0,-2*PI()*25*B626/Nt_input)))</f>
        <v>-0,378841370417365-0,310907077789993i</v>
      </c>
      <c r="AN626" s="240" t="str">
        <f t="shared" ref="AN626" si="1662">IMPRODUCT(N626,IMEXP(COMPLEX(0,-2*PI()*26*B626/Nt_input)))</f>
        <v>-0,40749136834412-0,272277027464044i</v>
      </c>
      <c r="AO626" s="240" t="str">
        <f t="shared" ref="AO626" si="1663">IMPRODUCT(N626,IMEXP(COMPLEX(0,-2*PI()*27*B626/Nt_input)))</f>
        <v>-0,432217001636282-0,231024800521853i</v>
      </c>
      <c r="AP626" s="240" t="str">
        <f t="shared" ref="AP626" si="1664">IMPRODUCT(N626,IMEXP(COMPLEX(0,-2*PI()*28*B626/Nt_input)))</f>
        <v>-0,452780148928838-0,187547678459634i</v>
      </c>
      <c r="AQ626" s="240" t="str">
        <f t="shared" ref="AQ626" si="1665">IMPRODUCT(N626,IMEXP(COMPLEX(0,-2*PI()*29*B626/Nt_input)))</f>
        <v>-0,468982775872404-0,142264369729859i</v>
      </c>
      <c r="AR626" s="240" t="str">
        <f t="shared" ref="AR626" si="1666">IMPRODUCT(N626,IMEXP(COMPLEX(0,-2*PI()*30*B626/Nt_input)))</f>
        <v>-0,480668842312254-0,0956109773499704i</v>
      </c>
      <c r="AS626" s="240" t="str">
        <f t="shared" ref="AS626" si="1667">IMPRODUCT(N626,IMEXP(COMPLEX(0,-2*PI()*31*B626/Nt_input)))</f>
        <v>-0,487725805040321-0,0480367989919249i</v>
      </c>
      <c r="AT626" s="240" t="str">
        <f t="shared" ref="AT626" si="1668">IMPRODUCT(N626,IMEXP(COMPLEX(0,-2*PI()*32*B626/Nt_input)))</f>
        <v>-0,490085701647803-1,58353517803977E-15i</v>
      </c>
      <c r="AU626" s="240" t="str">
        <f t="shared" ref="AU626" si="1669">IMPRODUCT(N626,IMEXP(COMPLEX(0,-2*PI()*33*B626/Nt_input)))</f>
        <v>-0,487725805040321+0,0480367989919217i</v>
      </c>
      <c r="AV626" s="240" t="str">
        <f t="shared" ref="AV626" si="1670">IMPRODUCT(N626,IMEXP(COMPLEX(0,-2*PI()*34*B626/Nt_input)))</f>
        <v>-0,480668842312254+0,0956109773499724i</v>
      </c>
      <c r="AW626" s="240" t="str">
        <f t="shared" ref="AW626" si="1671">IMPRODUCT(N626,IMEXP(COMPLEX(0,-2*PI()*35*B626/Nt_input)))</f>
        <v>-0,468982775872403+0,142264369729861i</v>
      </c>
      <c r="AX626" s="240" t="str">
        <f t="shared" ref="AX626" si="1672">IMPRODUCT(N626,IMEXP(COMPLEX(0,-2*PI()*36*B626/Nt_input)))</f>
        <v>-0,452780148928838+0,187547678459636i</v>
      </c>
      <c r="AY626" s="240" t="str">
        <f t="shared" ref="AY626" si="1673">IMPRODUCT(N626,IMEXP(COMPLEX(0,-2*PI()*37*B626/Nt_input)))</f>
        <v>-0,432217001636281+0,231024800521854i</v>
      </c>
      <c r="AZ626" s="240" t="str">
        <f t="shared" ref="AZ626" si="1674">IMPRODUCT(N626,IMEXP(COMPLEX(0,-2*PI()*38*B626/Nt_input)))</f>
        <v>-0,40749136834412+0,272277027464046i</v>
      </c>
      <c r="BA626" s="240" t="str">
        <f t="shared" ref="BA626" si="1675">IMPRODUCT(N626,IMEXP(COMPLEX(0,-2*PI()*39*B626/Nt_input)))</f>
        <v>-0,378841370417363+0,310907077789994i</v>
      </c>
      <c r="BB626" s="240" t="str">
        <f t="shared" ref="BB626" si="1676">IMPRODUCT(N626,IMEXP(COMPLEX(0,-2*PI()*40*B626/Nt_input)))</f>
        <v>-0,346542922997729+0,346542922997728i</v>
      </c>
      <c r="BC626" s="240" t="str">
        <f t="shared" ref="BC626" si="1677">IMPRODUCT(N626,IMEXP(COMPLEX(0,-2*PI()*41*B626/Nt_input)))</f>
        <v>-0,310907077789995+0,378841370417363i</v>
      </c>
      <c r="BD626" s="240" t="str">
        <f t="shared" ref="BD626" si="1678">IMPRODUCT(N626,IMEXP(COMPLEX(0,-2*PI()*42*B626/Nt_input)))</f>
        <v>-0,272277027464047+0,407491368344119i</v>
      </c>
      <c r="BE626" s="240" t="str">
        <f t="shared" ref="BE626" si="1679">IMPRODUCT(N626,IMEXP(COMPLEX(0,-2*PI()*43*B626/Nt_input)))</f>
        <v>-0,231024800521856+0,43221700163628i</v>
      </c>
      <c r="BF626" s="240" t="str">
        <f t="shared" ref="BF626" si="1680">IMPRODUCT(N626,IMEXP(COMPLEX(0,-2*PI()*44*B626/Nt_input)))</f>
        <v>-0,187547678459632+0,452780148928839i</v>
      </c>
      <c r="BG626" s="240" t="str">
        <f t="shared" ref="BG626" si="1681">IMPRODUCT(N626,IMEXP(COMPLEX(0,-2*PI()*45*B626/Nt_input)))</f>
        <v>-0,142264369729858+0,468982775872404i</v>
      </c>
      <c r="BH626" s="240" t="str">
        <f t="shared" ref="BH626" si="1682">IMPRODUCT(N626,IMEXP(COMPLEX(0,-2*PI()*46*B626/Nt_input)))</f>
        <v>-0,0956109773499689+0,480668842312255i</v>
      </c>
      <c r="BI626" s="240" t="str">
        <f t="shared" ref="BI626" si="1683">IMPRODUCT(N626,IMEXP(COMPLEX(0,-2*PI()*47*B626/Nt_input)))</f>
        <v>-0,0480367989919234+0,487725805040321i</v>
      </c>
      <c r="BJ626" s="240" t="str">
        <f t="shared" ref="BJ626" si="1684">IMPRODUCT(N626,IMEXP(COMPLEX(0,-2*PI()*48*B626/Nt_input)))</f>
        <v>-9,00641610219919E-17+0,490085701647803i</v>
      </c>
      <c r="BK626" s="240" t="str">
        <f t="shared" ref="BK626" si="1685">IMPRODUCT(N626,IMEXP(COMPLEX(0,-2*PI()*49*B626/Nt_input)))</f>
        <v>0,0480367989919236+0,487725805040321i</v>
      </c>
      <c r="BL626" s="240" t="str">
        <f t="shared" ref="BL626" si="1686">IMPRODUCT(N626,IMEXP(COMPLEX(0,-2*PI()*50*B626/Nt_input)))</f>
        <v>0,0956109773499694+0,480668842312255i</v>
      </c>
      <c r="BM626" s="189"/>
      <c r="BN626" s="189"/>
      <c r="BO626" s="189"/>
      <c r="BP626" s="189"/>
      <c r="BQ626" s="189"/>
      <c r="BR626" s="189"/>
      <c r="BS626" s="189"/>
      <c r="BT626" s="189"/>
      <c r="BU626" s="189"/>
      <c r="BV626" s="189"/>
      <c r="BW626" s="240"/>
      <c r="BX626" s="240"/>
      <c r="BY626" s="240"/>
      <c r="BZ626" s="240"/>
      <c r="CH626" s="238">
        <f>20*LOG(IMABS(J626))</f>
        <v>7.9588001734407516</v>
      </c>
    </row>
    <row r="627" spans="1:86">
      <c r="A627" s="245">
        <f t="shared" si="1630"/>
        <v>6.2500000000000001E-4</v>
      </c>
      <c r="B627" s="246">
        <v>2</v>
      </c>
      <c r="C627" s="246">
        <f t="shared" si="1631"/>
        <v>100</v>
      </c>
      <c r="D627" s="246">
        <f>2*PI()*C627</f>
        <v>628.31853071795865</v>
      </c>
      <c r="E627" s="245" t="str">
        <f t="shared" ref="E627:E689" si="1687">COMPLEX(0,D627)</f>
        <v>628,318530717959i</v>
      </c>
      <c r="F627" s="245" t="str">
        <f t="shared" si="1632"/>
        <v>1,9502155382255-0,989405943017039i</v>
      </c>
      <c r="G627" s="245" t="str">
        <f t="shared" si="1633"/>
        <v>-2,71697145649282+2,31061038587941i</v>
      </c>
      <c r="H627" s="245" t="str">
        <f t="shared" si="1634"/>
        <v>0,0144176361385258-0,00730892419327934i</v>
      </c>
      <c r="I627" s="245" t="str">
        <f t="shared" ref="I627:I689" si="1688">IMDIV(H627,IMSUM(1,IMPRODUCT(F627,G627,-1)))</f>
        <v>0,00162739873070751+0,00109635917563753i</v>
      </c>
      <c r="J627" s="240" t="str">
        <f>IMPRODUCT(1/Nt_input,P625)</f>
        <v>-1,49105581397427E-15-4,31512464649303E-17i</v>
      </c>
      <c r="K627" s="265" t="str">
        <f t="shared" ref="K627:K689" si="1689">IMPRODUCT(I627,J627)</f>
        <v>-2,37923307407376E-18-1,70495700676385E-18i</v>
      </c>
      <c r="L627" s="238">
        <f t="shared" ref="L627:L689" si="1690">20*LOG(IMABS(K627))</f>
        <v>-350.67139377437564</v>
      </c>
      <c r="M627" s="238">
        <f t="shared" si="1635"/>
        <v>390.97545161008065</v>
      </c>
      <c r="N627" s="242">
        <f t="shared" si="1636"/>
        <v>0.97545161008064118</v>
      </c>
      <c r="O627" s="240" t="str">
        <f t="shared" si="1637"/>
        <v>0,956708580912724-0,190301168721783i</v>
      </c>
      <c r="P627" s="240" t="str">
        <f t="shared" si="1638"/>
        <v>0,901199777508685-0,373289170251713i</v>
      </c>
      <c r="Q627" s="240" t="str">
        <f t="shared" ref="Q627:Q689" si="1691">IMPRODUCT(N627,IMEXP(COMPLEX(0,-2*PI()*3*B627/Nt_input)))</f>
        <v>0,811058372053644-0,541931878311848i</v>
      </c>
      <c r="R627" s="240" t="str">
        <f t="shared" ref="R627:R689" si="1692">IMPRODUCT(N627,IMEXP(COMPLEX(0,-2*PI()*4*B627/Nt_input)))</f>
        <v>0,689748448207358-0,689748448207357i</v>
      </c>
      <c r="S627" s="240" t="str">
        <f t="shared" ref="S627:S689" si="1693">IMPRODUCT(N627,IMEXP(COMPLEX(0,-2*PI()*5*B627/Nt_input)))</f>
        <v>0,541931878311849-0,811058372053644i</v>
      </c>
      <c r="T627" s="240" t="str">
        <f t="shared" ref="T627:T689" si="1694">IMPRODUCT(N627,IMEXP(COMPLEX(0,-2*PI()*6*B627/Nt_input)))</f>
        <v>0,373289170251715-0,901199777508684i</v>
      </c>
      <c r="U627" s="241" t="str">
        <f t="shared" ref="U627:U689" si="1695">IMPRODUCT(N627,IMEXP(COMPLEX(0,-2*PI()*7*B627/Nt_input)))</f>
        <v>0,190301168721788-0,956708580912724i</v>
      </c>
      <c r="V627" s="240" t="str">
        <f t="shared" ref="V627:V689" si="1696">IMPRODUCT(N627,IMEXP(COMPLEX(0,-2*PI()*8*B627/Nt_input)))</f>
        <v>-3,40574662649505E-15-0,975451610080641i</v>
      </c>
      <c r="W627" s="240" t="str">
        <f t="shared" ref="W627:W689" si="1697">IMPRODUCT(N627,IMEXP(COMPLEX(0,-2*PI()*9*B627/Nt_input)))</f>
        <v>-0,190301168721784-0,956708580912724i</v>
      </c>
      <c r="X627" s="240" t="str">
        <f t="shared" ref="X627:X689" si="1698">IMPRODUCT(N627,IMEXP(COMPLEX(0,-2*PI()*10*B627/Nt_input)))</f>
        <v>-0,373289170251712-0,901199777508685i</v>
      </c>
      <c r="Y627" s="240" t="str">
        <f t="shared" ref="Y627:Y689" si="1699">IMPRODUCT(N627,IMEXP(COMPLEX(0,-2*PI()*11*B627/Nt_input)))</f>
        <v>-0,541931878311846-0,811058372053646i</v>
      </c>
      <c r="Z627" s="240" t="str">
        <f t="shared" ref="Z627:Z689" si="1700">IMPRODUCT(N627,IMEXP(COMPLEX(0,-2*PI()*12*B627/Nt_input)))</f>
        <v>-0,689748448207354-0,689748448207361i</v>
      </c>
      <c r="AA627" s="240" t="str">
        <f t="shared" ref="AA627:AA689" si="1701">IMPRODUCT(N627,IMEXP(COMPLEX(0,-2*PI()*13*B627/Nt_input)))</f>
        <v>-0,811058372053646-0,541931878311846i</v>
      </c>
      <c r="AB627" s="240" t="str">
        <f t="shared" ref="AB627:AB689" si="1702">IMPRODUCT(N627,IMEXP(COMPLEX(0,-2*PI()*14*B627/Nt_input)))</f>
        <v>-0,901199777508685-0,373289170251712i</v>
      </c>
      <c r="AC627" s="240" t="str">
        <f t="shared" ref="AC627:AC689" si="1703">IMPRODUCT(N627,IMEXP(COMPLEX(0,-2*PI()*15*B627/Nt_input)))</f>
        <v>-0,956708580912724-0,190301168721784i</v>
      </c>
      <c r="AD627" s="240" t="str">
        <f t="shared" ref="AD627:AD689" si="1704">IMPRODUCT(N627,IMEXP(COMPLEX(0,-2*PI()*16*B627/Nt_input)))</f>
        <v>-0,975451610080641-3,15182004666663E-15i</v>
      </c>
      <c r="AE627" s="240" t="str">
        <f t="shared" ref="AE627:AE689" si="1705">IMPRODUCT(N627,IMEXP(COMPLEX(0,-2*PI()*17*B627/Nt_input)))</f>
        <v>-0,956708580912724+0,190301168721788i</v>
      </c>
      <c r="AF627" s="240" t="str">
        <f t="shared" ref="AF627:AF689" si="1706">IMPRODUCT(N627,IMEXP(COMPLEX(0,-2*PI()*18*B627/Nt_input)))</f>
        <v>-0,901199777508684+0,373289170251715i</v>
      </c>
      <c r="AG627" s="240" t="str">
        <f t="shared" ref="AG627:AG689" si="1707">IMPRODUCT(N627,IMEXP(COMPLEX(0,-2*PI()*19*B627/Nt_input)))</f>
        <v>-0,811058372053644+0,541931878311849i</v>
      </c>
      <c r="AH627" s="240" t="str">
        <f t="shared" ref="AH627:AH689" si="1708">IMPRODUCT(N627,IMEXP(COMPLEX(0,-2*PI()*20*B627/Nt_input)))</f>
        <v>-0,689748448207359+0,689748448207356i</v>
      </c>
      <c r="AI627" s="240" t="str">
        <f t="shared" ref="AI627:AI689" si="1709">IMPRODUCT(N627,IMEXP(COMPLEX(0,-2*PI()*21*B627/Nt_input)))</f>
        <v>-0,541931878311851+0,811058372053642i</v>
      </c>
      <c r="AJ627" s="240" t="str">
        <f t="shared" ref="AJ627:AJ689" si="1710">IMPRODUCT(N627,IMEXP(COMPLEX(0,-2*PI()*22*B627/Nt_input)))</f>
        <v>-0,373289170251708+0,901199777508687i</v>
      </c>
      <c r="AK627" s="240" t="str">
        <f t="shared" ref="AK627:AK689" si="1711">IMPRODUCT(N627,IMEXP(COMPLEX(0,-2*PI()*23*B627/Nt_input)))</f>
        <v>-0,190301168721781+0,956708580912725i</v>
      </c>
      <c r="AL627" s="240" t="str">
        <f t="shared" ref="AL627:AL689" si="1712">IMPRODUCT(N627,IMEXP(COMPLEX(0,-2*PI()*24*B627/Nt_input)))</f>
        <v>-1,79260954939263E-16+0,975451610080641i</v>
      </c>
      <c r="AM627" s="240" t="str">
        <f t="shared" ref="AM627:AM689" si="1713">IMPRODUCT(N627,IMEXP(COMPLEX(0,-2*PI()*25*B627/Nt_input)))</f>
        <v>0,190301168721782+0,956708580912725i</v>
      </c>
      <c r="AN627" s="240" t="str">
        <f t="shared" ref="AN627:AN689" si="1714">IMPRODUCT(N627,IMEXP(COMPLEX(0,-2*PI()*26*B627/Nt_input)))</f>
        <v>0,373289170251709+0,901199777508686i</v>
      </c>
      <c r="AO627" s="240" t="str">
        <f t="shared" ref="AO627:AO689" si="1715">IMPRODUCT(N627,IMEXP(COMPLEX(0,-2*PI()*27*B627/Nt_input)))</f>
        <v>0,541931878311852+0,811058372053642i</v>
      </c>
      <c r="AP627" s="240" t="str">
        <f t="shared" ref="AP627:AP689" si="1716">IMPRODUCT(N627,IMEXP(COMPLEX(0,-2*PI()*28*B627/Nt_input)))</f>
        <v>0,689748448207359+0,689748448207356i</v>
      </c>
      <c r="AQ627" s="240" t="str">
        <f t="shared" ref="AQ627:AQ689" si="1717">IMPRODUCT(N627,IMEXP(COMPLEX(0,-2*PI()*29*B627/Nt_input)))</f>
        <v>0,811058372053644+0,541931878311848i</v>
      </c>
      <c r="AR627" s="240" t="str">
        <f t="shared" ref="AR627:AR689" si="1718">IMPRODUCT(N627,IMEXP(COMPLEX(0,-2*PI()*30*B627/Nt_input)))</f>
        <v>0,901199777508684+0,373289170251715i</v>
      </c>
      <c r="AS627" s="240" t="str">
        <f t="shared" ref="AS627:AS689" si="1719">IMPRODUCT(N627,IMEXP(COMPLEX(0,-2*PI()*31*B627/Nt_input)))</f>
        <v>0,956708580912724+0,190301168721787i</v>
      </c>
      <c r="AT627" s="240" t="str">
        <f t="shared" ref="AT627:AT689" si="1720">IMPRODUCT(N627,IMEXP(COMPLEX(0,-2*PI()*32*B627/Nt_input)))</f>
        <v>0,975451610080641-3,22648567155578E-15i</v>
      </c>
      <c r="AU627" s="240" t="str">
        <f t="shared" ref="AU627:AU689" si="1721">IMPRODUCT(N627,IMEXP(COMPLEX(0,-2*PI()*33*B627/Nt_input)))</f>
        <v>0,956708580912724-0,190301168721785i</v>
      </c>
      <c r="AV627" s="240" t="str">
        <f t="shared" ref="AV627:AV689" si="1722">IMPRODUCT(N627,IMEXP(COMPLEX(0,-2*PI()*34*B627/Nt_input)))</f>
        <v>0,901199777508685-0,373289170251712i</v>
      </c>
      <c r="AW627" s="240" t="str">
        <f t="shared" ref="AW627:AW689" si="1723">IMPRODUCT(N627,IMEXP(COMPLEX(0,-2*PI()*35*B627/Nt_input)))</f>
        <v>0,811058372053645-0,541931878311846i</v>
      </c>
      <c r="AX627" s="240" t="str">
        <f t="shared" ref="AX627:AX689" si="1724">IMPRODUCT(N627,IMEXP(COMPLEX(0,-2*PI()*36*B627/Nt_input)))</f>
        <v>0,689748448207361-0,689748448207354i</v>
      </c>
      <c r="AY627" s="240" t="str">
        <f t="shared" ref="AY627:AY689" si="1725">IMPRODUCT(N627,IMEXP(COMPLEX(0,-2*PI()*37*B627/Nt_input)))</f>
        <v>0,541931878311845-0,811058372053646i</v>
      </c>
      <c r="AZ627" s="240" t="str">
        <f t="shared" ref="AZ627:AZ689" si="1726">IMPRODUCT(N627,IMEXP(COMPLEX(0,-2*PI()*38*B627/Nt_input)))</f>
        <v>0,373289170251712-0,901199777508685i</v>
      </c>
      <c r="BA627" s="240" t="str">
        <f t="shared" ref="BA627:BA689" si="1727">IMPRODUCT(N627,IMEXP(COMPLEX(0,-2*PI()*39*B627/Nt_input)))</f>
        <v>0,190301168721785-0,956708580912724i</v>
      </c>
      <c r="BB627" s="240" t="str">
        <f t="shared" ref="BB627:BB689" si="1728">IMPRODUCT(N627,IMEXP(COMPLEX(0,-2*PI()*40*B627/Nt_input)))</f>
        <v>2,8978934668382E-15-0,975451610080641i</v>
      </c>
      <c r="BC627" s="240" t="str">
        <f t="shared" ref="BC627:BC689" si="1729">IMPRODUCT(N627,IMEXP(COMPLEX(0,-2*PI()*41*B627/Nt_input)))</f>
        <v>-0,190301168721779-0,956708580912725i</v>
      </c>
      <c r="BD627" s="240" t="str">
        <f t="shared" ref="BD627:BD689" si="1730">IMPRODUCT(N627,IMEXP(COMPLEX(0,-2*PI()*42*B627/Nt_input)))</f>
        <v>-0,373289170251715-0,901199777508684i</v>
      </c>
      <c r="BE627" s="240" t="str">
        <f t="shared" ref="BE627:BE689" si="1731">IMPRODUCT(N627,IMEXP(COMPLEX(0,-2*PI()*43*B627/Nt_input)))</f>
        <v>-0,541931878311849-0,811058372053644i</v>
      </c>
      <c r="BF627" s="240" t="str">
        <f t="shared" ref="BF627:BF689" si="1732">IMPRODUCT(N627,IMEXP(COMPLEX(0,-2*PI()*44*B627/Nt_input)))</f>
        <v>-0,689748448207357-0,689748448207358i</v>
      </c>
      <c r="BG627" s="240" t="str">
        <f t="shared" ref="BG627:BG689" si="1733">IMPRODUCT(N627,IMEXP(COMPLEX(0,-2*PI()*45*B627/Nt_input)))</f>
        <v>-0,811058372053642-0,541931878311851i</v>
      </c>
      <c r="BH627" s="240" t="str">
        <f t="shared" ref="BH627:BH689" si="1734">IMPRODUCT(N627,IMEXP(COMPLEX(0,-2*PI()*46*B627/Nt_input)))</f>
        <v>-0,901199777508682-0,373289170251718i</v>
      </c>
      <c r="BI627" s="240" t="str">
        <f t="shared" ref="BI627:BI689" si="1735">IMPRODUCT(N627,IMEXP(COMPLEX(0,-2*PI()*47*B627/Nt_input)))</f>
        <v>-0,956708580912725-0,190301168721781i</v>
      </c>
      <c r="BJ627" s="240" t="str">
        <f t="shared" ref="BJ627:BJ689" si="1736">IMPRODUCT(N627,IMEXP(COMPLEX(0,-2*PI()*48*B627/Nt_input)))</f>
        <v>-0,975451610080641-3,58521909878527E-16i</v>
      </c>
      <c r="BK627" s="240" t="str">
        <f t="shared" ref="BK627:BK689" si="1737">IMPRODUCT(N627,IMEXP(COMPLEX(0,-2*PI()*49*B627/Nt_input)))</f>
        <v>-0,956708580912725+0,190301168721782i</v>
      </c>
      <c r="BL627" s="240" t="str">
        <f t="shared" ref="BL627:BL689" si="1738">IMPRODUCT(N627,IMEXP(COMPLEX(0,-2*PI()*50*B627/Nt_input)))</f>
        <v>-0,901199777508686+0,37328917025171i</v>
      </c>
      <c r="BM627" s="189"/>
      <c r="BN627" s="189"/>
      <c r="BO627" s="189"/>
      <c r="BP627" s="189"/>
      <c r="BQ627" s="189"/>
      <c r="BR627" s="189"/>
      <c r="BS627" s="189"/>
      <c r="BT627" s="189"/>
      <c r="BU627" s="189"/>
      <c r="BV627" s="189"/>
      <c r="BW627" s="240"/>
      <c r="BX627" s="240"/>
      <c r="BY627" s="240"/>
      <c r="BZ627" s="240"/>
      <c r="CH627" s="238">
        <f t="shared" ref="CH627:CH689" si="1739">20*LOG(IMABS(J627))</f>
        <v>-296.52648617830772</v>
      </c>
    </row>
    <row r="628" spans="1:86">
      <c r="A628" s="245">
        <f>A627+Div_Nt_input</f>
        <v>9.3749999999999997E-4</v>
      </c>
      <c r="B628" s="246">
        <v>3</v>
      </c>
      <c r="C628" s="246">
        <f t="shared" si="1631"/>
        <v>150</v>
      </c>
      <c r="D628" s="246">
        <f t="shared" ref="D628:D689" si="1740">2*PI()*C628</f>
        <v>942.47779607693792</v>
      </c>
      <c r="E628" s="245" t="str">
        <f t="shared" si="1687"/>
        <v>942,477796076938i</v>
      </c>
      <c r="F628" s="245" t="str">
        <f t="shared" si="1632"/>
        <v>1,55233332458995-1,17974445124165i</v>
      </c>
      <c r="G628" s="245" t="str">
        <f t="shared" si="1633"/>
        <v>-2,71790358827442+1,51014794929884i</v>
      </c>
      <c r="H628" s="245" t="str">
        <f t="shared" si="1634"/>
        <v>0,0114783975839731-0,00871498276396201i</v>
      </c>
      <c r="I628" s="245" t="str">
        <f t="shared" si="1688"/>
        <v>0,00206048091424856+0,000791881936706673i</v>
      </c>
      <c r="J628" s="240" t="str">
        <f>IMPRODUCT(1/Nt_input,Q625)</f>
        <v>1,60282350543037E-15-6,93889390391806E-18i</v>
      </c>
      <c r="K628" s="265" t="str">
        <f t="shared" si="1689"/>
        <v>3,30808202659149E-18+1,25494952322416E-18i</v>
      </c>
      <c r="L628" s="238">
        <f t="shared" si="1690"/>
        <v>-349.02454471346414</v>
      </c>
      <c r="M628" s="238">
        <f t="shared" si="1635"/>
        <v>391.45142338627232</v>
      </c>
      <c r="N628" s="242">
        <f t="shared" si="1636"/>
        <v>1.4514233862723116</v>
      </c>
      <c r="O628" s="240" t="str">
        <f t="shared" si="1637"/>
        <v>1,38892558254901-0,421325969243636i</v>
      </c>
      <c r="P628" s="240" t="str">
        <f t="shared" si="1638"/>
        <v>1,20681444027069-0,806367628921408i</v>
      </c>
      <c r="Q628" s="240" t="str">
        <f t="shared" si="1691"/>
        <v>0,920773248729212-1,12196544984364i</v>
      </c>
      <c r="R628" s="240" t="str">
        <f t="shared" si="1692"/>
        <v>0,555435683273653-1,34094035958521i</v>
      </c>
      <c r="S628" s="240" t="str">
        <f t="shared" si="1693"/>
        <v>0,142264369729853-1,44443438595305i</v>
      </c>
      <c r="T628" s="240" t="str">
        <f t="shared" si="1694"/>
        <v>-0,283158655809606-1,42353469288889i</v>
      </c>
      <c r="U628" s="241" t="str">
        <f t="shared" si="1695"/>
        <v>-0,684196248041705-1,28004114792605i</v>
      </c>
      <c r="V628" s="240" t="str">
        <f t="shared" si="1696"/>
        <v>-1,02631131880589-1,0263113188059i</v>
      </c>
      <c r="W628" s="240" t="str">
        <f t="shared" si="1697"/>
        <v>-1,28004114792605-0,684196248041705i</v>
      </c>
      <c r="X628" s="240" t="str">
        <f t="shared" si="1698"/>
        <v>-1,42353469288889-0,283158655809606i</v>
      </c>
      <c r="Y628" s="240" t="str">
        <f t="shared" si="1699"/>
        <v>-1,44443438595305+0,142264369729853i</v>
      </c>
      <c r="Z628" s="240" t="str">
        <f t="shared" si="1700"/>
        <v>-1,34094035958521+0,555435683273653i</v>
      </c>
      <c r="AA628" s="240" t="str">
        <f t="shared" si="1701"/>
        <v>-1,12196544984364+0,920773248729211i</v>
      </c>
      <c r="AB628" s="240" t="str">
        <f t="shared" si="1702"/>
        <v>-0,806367628921412+1,20681444027068i</v>
      </c>
      <c r="AC628" s="240" t="str">
        <f t="shared" si="1703"/>
        <v>-0,421325969243632+1,38892558254901i</v>
      </c>
      <c r="AD628" s="240" t="str">
        <f t="shared" si="1704"/>
        <v>-2,66731367866464E-16+1,45142338627231i</v>
      </c>
      <c r="AE628" s="240" t="str">
        <f t="shared" si="1705"/>
        <v>0,421325969243632+1,38892558254901i</v>
      </c>
      <c r="AF628" s="240" t="str">
        <f t="shared" si="1706"/>
        <v>0,806367628921414+1,20681444027068i</v>
      </c>
      <c r="AG628" s="240" t="str">
        <f t="shared" si="1707"/>
        <v>1,12196544984364+0,920773248729211i</v>
      </c>
      <c r="AH628" s="240" t="str">
        <f t="shared" si="1708"/>
        <v>1,34094035958521+0,555435683273653i</v>
      </c>
      <c r="AI628" s="240" t="str">
        <f t="shared" si="1709"/>
        <v>1,44443438595305+0,142264369729853i</v>
      </c>
      <c r="AJ628" s="240" t="str">
        <f t="shared" si="1710"/>
        <v>1,42353469288889-0,283158655809607i</v>
      </c>
      <c r="AK628" s="240" t="str">
        <f t="shared" si="1711"/>
        <v>1,28004114792605-0,684196248041705i</v>
      </c>
      <c r="AL628" s="240" t="str">
        <f t="shared" si="1712"/>
        <v>1,0263113188059-1,02631131880589i</v>
      </c>
      <c r="AM628" s="240" t="str">
        <f t="shared" si="1713"/>
        <v>0,684196248041705-1,28004114792605i</v>
      </c>
      <c r="AN628" s="240" t="str">
        <f t="shared" si="1714"/>
        <v>0,283158655809607-1,42353469288889i</v>
      </c>
      <c r="AO628" s="240" t="str">
        <f t="shared" si="1715"/>
        <v>-0,142264369729853-1,44443438595305i</v>
      </c>
      <c r="AP628" s="240" t="str">
        <f t="shared" si="1716"/>
        <v>-0,555435683273653-1,34094035958521i</v>
      </c>
      <c r="AQ628" s="240" t="str">
        <f t="shared" si="1717"/>
        <v>-0,920773248729211-1,12196544984364i</v>
      </c>
      <c r="AR628" s="240" t="str">
        <f t="shared" si="1718"/>
        <v>-1,20681444027068-0,806367628921412i</v>
      </c>
      <c r="AS628" s="240" t="str">
        <f t="shared" si="1719"/>
        <v>-1,38892558254901-0,421325969243631i</v>
      </c>
      <c r="AT628" s="240" t="str">
        <f t="shared" si="1720"/>
        <v>-1,45142338627231-5,33462735732928E-16i</v>
      </c>
      <c r="AU628" s="240" t="str">
        <f t="shared" si="1721"/>
        <v>-1,38892558254901+0,421325969243632i</v>
      </c>
      <c r="AV628" s="240" t="str">
        <f t="shared" si="1722"/>
        <v>-1,20681444027066+0,80636762892145i</v>
      </c>
      <c r="AW628" s="240" t="str">
        <f t="shared" si="1723"/>
        <v>-0,920773248729221+1,12196544984363i</v>
      </c>
      <c r="AX628" s="240" t="str">
        <f t="shared" si="1724"/>
        <v>-0,555435683273586+1,34094035958524i</v>
      </c>
      <c r="AY628" s="240" t="str">
        <f t="shared" si="1725"/>
        <v>-0,142264369729852+1,44443438595305i</v>
      </c>
      <c r="AZ628" s="240" t="str">
        <f t="shared" si="1726"/>
        <v>0,283158655809551+1,42353469288891i</v>
      </c>
      <c r="BA628" s="240" t="str">
        <f t="shared" si="1727"/>
        <v>0,684196248041732+1,28004114792603i</v>
      </c>
      <c r="BB628" s="240" t="str">
        <f t="shared" si="1728"/>
        <v>1,02631131880587+1,02631131880592i</v>
      </c>
      <c r="BC628" s="240" t="str">
        <f t="shared" si="1729"/>
        <v>1,28004114792607+0,684196248041667i</v>
      </c>
      <c r="BD628" s="240" t="str">
        <f t="shared" si="1730"/>
        <v>1,42353469288889+0,28315865580962i</v>
      </c>
      <c r="BE628" s="240" t="str">
        <f t="shared" si="1731"/>
        <v>1,44443438595304-0,142264369729925i</v>
      </c>
      <c r="BF628" s="240" t="str">
        <f t="shared" si="1732"/>
        <v>1,34094035958521-0,555435683273654i</v>
      </c>
      <c r="BG628" s="240" t="str">
        <f t="shared" si="1733"/>
        <v>1,12196544984367-0,920773248729167i</v>
      </c>
      <c r="BH628" s="240" t="str">
        <f t="shared" si="1734"/>
        <v>0,806367628921388-1,2068144402707i</v>
      </c>
      <c r="BI628" s="240" t="str">
        <f t="shared" si="1735"/>
        <v>0,421325969243673-1,38892558254899i</v>
      </c>
      <c r="BJ628" s="240" t="str">
        <f t="shared" si="1736"/>
        <v>-4,30299855005956E-14-1,45142338627231i</v>
      </c>
      <c r="BK628" s="240" t="str">
        <f t="shared" si="1737"/>
        <v>-0,42132596924362-1,38892558254901i</v>
      </c>
      <c r="BL628" s="240" t="str">
        <f t="shared" si="1738"/>
        <v>-0,80636762892146-1,20681444027065i</v>
      </c>
      <c r="BM628" s="189"/>
      <c r="BN628" s="189"/>
      <c r="BO628" s="189"/>
      <c r="BP628" s="189"/>
      <c r="BQ628" s="189"/>
      <c r="BR628" s="189"/>
      <c r="BS628" s="189"/>
      <c r="BT628" s="189"/>
      <c r="BU628" s="189"/>
      <c r="BV628" s="189"/>
      <c r="BW628" s="240"/>
      <c r="BX628" s="240"/>
      <c r="BY628" s="240"/>
      <c r="BZ628" s="240"/>
      <c r="CH628" s="238">
        <f t="shared" si="1739"/>
        <v>-295.90220455172675</v>
      </c>
    </row>
    <row r="629" spans="1:86">
      <c r="A629" s="245">
        <f t="shared" si="1630"/>
        <v>1.25E-3</v>
      </c>
      <c r="B629" s="246">
        <v>4</v>
      </c>
      <c r="C629" s="246">
        <f t="shared" si="1631"/>
        <v>200</v>
      </c>
      <c r="D629" s="246">
        <f t="shared" si="1740"/>
        <v>1256.6370614359173</v>
      </c>
      <c r="E629" s="245" t="str">
        <f t="shared" si="1687"/>
        <v>1256,63706143592i</v>
      </c>
      <c r="F629" s="364" t="str">
        <f t="shared" si="1632"/>
        <v>1,20831179614964-1,22210842499571i</v>
      </c>
      <c r="G629" s="245" t="str">
        <f t="shared" si="1633"/>
        <v>-2,71920786091552+1,10086655521369i</v>
      </c>
      <c r="H629" s="245" t="str">
        <f t="shared" si="1634"/>
        <v>0,00893703911030171-0,0090279227048475i</v>
      </c>
      <c r="I629" s="245" t="str">
        <f t="shared" si="1688"/>
        <v>0,00225379147094218+0,000496475504746307i</v>
      </c>
      <c r="J629" s="240" t="str">
        <f>IMPRODUCT(1/Nt_input,R625)</f>
        <v>4,78604108384781E-15+3,61689844741177E-16i</v>
      </c>
      <c r="K629" s="265" t="str">
        <f t="shared" si="1689"/>
        <v>1,06071684261256E-17+3,19132565004397E-18i</v>
      </c>
      <c r="L629" s="238">
        <f t="shared" si="1690"/>
        <v>-339.11167537427986</v>
      </c>
      <c r="M629" s="238">
        <f t="shared" si="1635"/>
        <v>391.91341716182546</v>
      </c>
      <c r="N629" s="242">
        <f t="shared" si="1636"/>
        <v>1.913417161825449</v>
      </c>
      <c r="O629" s="240" t="str">
        <f t="shared" si="1637"/>
        <v>1,76776695296637-0,732233047033632i</v>
      </c>
      <c r="P629" s="240" t="str">
        <f t="shared" si="1638"/>
        <v>1,35299025036549-1,35299025036549i</v>
      </c>
      <c r="Q629" s="240" t="str">
        <f t="shared" si="1691"/>
        <v>0,732233047033635-1,76776695296637i</v>
      </c>
      <c r="R629" s="240" t="str">
        <f t="shared" si="1692"/>
        <v>-6,6806123200986E-15-1,91341716182545i</v>
      </c>
      <c r="S629" s="240" t="str">
        <f t="shared" si="1693"/>
        <v>-0,73223304703363-1,76776695296637i</v>
      </c>
      <c r="T629" s="240" t="str">
        <f t="shared" si="1694"/>
        <v>-1,35299025036549-1,3529902503655i</v>
      </c>
      <c r="U629" s="241" t="str">
        <f t="shared" si="1695"/>
        <v>-1,76776695296637-0,73223304703363i</v>
      </c>
      <c r="V629" s="240" t="str">
        <f t="shared" si="1696"/>
        <v>-1,91341716182545-6,1825174165009E-15i</v>
      </c>
      <c r="W629" s="240" t="str">
        <f t="shared" si="1697"/>
        <v>-1,76776695296637+0,732233047033635i</v>
      </c>
      <c r="X629" s="240" t="str">
        <f t="shared" si="1698"/>
        <v>-1,3529902503655+1,35299025036549i</v>
      </c>
      <c r="Y629" s="240" t="str">
        <f t="shared" si="1699"/>
        <v>-0,732233047033622+1,76776695296637i</v>
      </c>
      <c r="Z629" s="240" t="str">
        <f t="shared" si="1700"/>
        <v>-3,51633011910913E-16+1,91341716182545i</v>
      </c>
      <c r="AA629" s="240" t="str">
        <f t="shared" si="1701"/>
        <v>0,732233047033624+1,76776695296637i</v>
      </c>
      <c r="AB629" s="240" t="str">
        <f t="shared" si="1702"/>
        <v>1,3529902503655+1,35299025036549i</v>
      </c>
      <c r="AC629" s="240" t="str">
        <f t="shared" si="1703"/>
        <v>1,76776695296637+0,732233047033635i</v>
      </c>
      <c r="AD629" s="240" t="str">
        <f t="shared" si="1704"/>
        <v>1,91341716182545-6,32897930818769E-15i</v>
      </c>
      <c r="AE629" s="240" t="str">
        <f t="shared" si="1705"/>
        <v>1,76776695296637-0,73223304703363i</v>
      </c>
      <c r="AF629" s="240" t="str">
        <f t="shared" si="1706"/>
        <v>1,3529902503655-1,35299025036549i</v>
      </c>
      <c r="AG629" s="240" t="str">
        <f t="shared" si="1707"/>
        <v>0,73223304703363-1,76776695296637i</v>
      </c>
      <c r="AH629" s="240" t="str">
        <f t="shared" si="1708"/>
        <v>5,6844225129032E-15-1,91341716182545i</v>
      </c>
      <c r="AI629" s="240" t="str">
        <f t="shared" si="1709"/>
        <v>-0,732233047033635-1,76776695296637i</v>
      </c>
      <c r="AJ629" s="240" t="str">
        <f t="shared" si="1710"/>
        <v>-1,35299025036549-1,35299025036549i</v>
      </c>
      <c r="AK629" s="240" t="str">
        <f t="shared" si="1711"/>
        <v>-1,76776695296636-0,732233047033641i</v>
      </c>
      <c r="AL629" s="240" t="str">
        <f t="shared" si="1712"/>
        <v>-1,91341716182545-7,03266023821826E-16i</v>
      </c>
      <c r="AM629" s="240" t="str">
        <f t="shared" si="1713"/>
        <v>-1,76776695296637+0,732233047033626i</v>
      </c>
      <c r="AN629" s="240" t="str">
        <f t="shared" si="1714"/>
        <v>-1,35299025036553+1,35299025036546i</v>
      </c>
      <c r="AO629" s="240" t="str">
        <f t="shared" si="1715"/>
        <v>-0,732233047033547+1,7677669529664i</v>
      </c>
      <c r="AP629" s="240" t="str">
        <f t="shared" si="1716"/>
        <v>4,67642862406902E-14+1,91341716182545i</v>
      </c>
      <c r="AQ629" s="240" t="str">
        <f t="shared" si="1717"/>
        <v>0,732233047033632+1,76776695296637i</v>
      </c>
      <c r="AR629" s="240" t="str">
        <f t="shared" si="1718"/>
        <v>1,35299025036546+1,35299025036553i</v>
      </c>
      <c r="AS629" s="240" t="str">
        <f t="shared" si="1719"/>
        <v>1,76776695296633+0,732233047033718i</v>
      </c>
      <c r="AT629" s="240" t="str">
        <f t="shared" si="1720"/>
        <v>1,91341716182545-5,34448985607889E-14i</v>
      </c>
      <c r="AU629" s="240" t="str">
        <f t="shared" si="1721"/>
        <v>1,76776695296637-0,732233047033637i</v>
      </c>
      <c r="AV629" s="240" t="str">
        <f t="shared" si="1722"/>
        <v>1,35299025036552-1,35299025036546i</v>
      </c>
      <c r="AW629" s="240" t="str">
        <f t="shared" si="1723"/>
        <v>0,732233047033712-1,76776695296633i</v>
      </c>
      <c r="AX629" s="240" t="str">
        <f t="shared" si="1724"/>
        <v>-5,6726599218853E-14-1,91341716182545i</v>
      </c>
      <c r="AY629" s="240" t="str">
        <f t="shared" si="1725"/>
        <v>-0,732233047033643-1,76776695296636i</v>
      </c>
      <c r="AZ629" s="240" t="str">
        <f t="shared" si="1726"/>
        <v>-1,35299025036547-1,35299025036552i</v>
      </c>
      <c r="BA629" s="240" t="str">
        <f t="shared" si="1727"/>
        <v>-1,76776695296634-0,732233047033704i</v>
      </c>
      <c r="BB629" s="240" t="str">
        <f t="shared" si="1728"/>
        <v>-1,91341716182545+6,34072115389514E-14i</v>
      </c>
      <c r="BC629" s="240" t="str">
        <f t="shared" si="1729"/>
        <v>-1,76776695296636+0,732233047033647i</v>
      </c>
      <c r="BD629" s="240" t="str">
        <f t="shared" si="1730"/>
        <v>-1,35299025036551+1,35299025036547i</v>
      </c>
      <c r="BE629" s="240" t="str">
        <f t="shared" si="1731"/>
        <v>-0,732233047033702+1,76776695296634i</v>
      </c>
      <c r="BF629" s="240" t="str">
        <f t="shared" si="1732"/>
        <v>7,00878238590501E-14+1,91341716182545i</v>
      </c>
      <c r="BG629" s="240" t="str">
        <f t="shared" si="1733"/>
        <v>0,732233047033657+1,76776695296636i</v>
      </c>
      <c r="BH629" s="240" t="str">
        <f t="shared" si="1734"/>
        <v>1,35299025036548+1,35299025036551i</v>
      </c>
      <c r="BI629" s="240" t="str">
        <f t="shared" si="1735"/>
        <v>1,76776695296634+0,732233047033693i</v>
      </c>
      <c r="BJ629" s="240" t="str">
        <f t="shared" si="1736"/>
        <v>1,91341716182545-8,01673478411831E-14i</v>
      </c>
      <c r="BK629" s="240" t="str">
        <f t="shared" si="1737"/>
        <v>1,76776695296636-0,732233047033658i</v>
      </c>
      <c r="BL629" s="240" t="str">
        <f t="shared" si="1738"/>
        <v>1,3529902503655-1,35299025036548i</v>
      </c>
      <c r="BM629" s="189"/>
      <c r="BN629" s="189"/>
      <c r="BO629" s="189"/>
      <c r="BP629" s="189"/>
      <c r="BQ629" s="189"/>
      <c r="BR629" s="189"/>
      <c r="BS629" s="189"/>
      <c r="BT629" s="189"/>
      <c r="BU629" s="189"/>
      <c r="BV629" s="189"/>
      <c r="BW629" s="240"/>
      <c r="BX629" s="240"/>
      <c r="BY629" s="240"/>
      <c r="BZ629" s="240"/>
      <c r="CH629" s="238">
        <f t="shared" si="1739"/>
        <v>-286.37573911792151</v>
      </c>
    </row>
    <row r="630" spans="1:86">
      <c r="A630" s="245">
        <f t="shared" si="1630"/>
        <v>1.5625000000000001E-3</v>
      </c>
      <c r="B630" s="246">
        <v>5</v>
      </c>
      <c r="C630" s="246">
        <f t="shared" si="1631"/>
        <v>250</v>
      </c>
      <c r="D630" s="246">
        <f t="shared" si="1740"/>
        <v>1570.7963267948965</v>
      </c>
      <c r="E630" s="245" t="str">
        <f t="shared" si="1687"/>
        <v>1570,7963267949i</v>
      </c>
      <c r="F630" s="245" t="str">
        <f t="shared" si="1632"/>
        <v>0,941257662861442-1,18715875593568i</v>
      </c>
      <c r="G630" s="245" t="str">
        <f t="shared" si="1633"/>
        <v>-2,72088356357637+0,848079559067659i</v>
      </c>
      <c r="H630" s="245" t="str">
        <f t="shared" si="1634"/>
        <v>0,00696425478468002-0,00876973070329764i</v>
      </c>
      <c r="I630" s="245" t="str">
        <f t="shared" si="1688"/>
        <v>0,00233457089807475+0,000248532298205714i</v>
      </c>
      <c r="J630" s="240" t="str">
        <f>IMPRODUCT(1/Nt_input,S625)</f>
        <v>3,07907318348663E-15+2,43160526436359E-14i</v>
      </c>
      <c r="K630" s="265" t="str">
        <f t="shared" si="1689"/>
        <v>1,1449902003963E-18+5,75327979925215E-17i</v>
      </c>
      <c r="L630" s="238">
        <f t="shared" si="1690"/>
        <v>-324.79997031637629</v>
      </c>
      <c r="M630" s="238">
        <f t="shared" si="1635"/>
        <v>392.35698368413</v>
      </c>
      <c r="N630" s="242">
        <f t="shared" si="1636"/>
        <v>2.3569836841299887</v>
      </c>
      <c r="O630" s="240" t="str">
        <f t="shared" si="1637"/>
        <v>2,07867403075636-1,11107441745099i</v>
      </c>
      <c r="P630" s="240" t="str">
        <f t="shared" si="1638"/>
        <v>1,3094699746155-1,95976031004699i</v>
      </c>
      <c r="Q630" s="240" t="str">
        <f t="shared" si="1691"/>
        <v>0,231024800521843-2,34563416346173i</v>
      </c>
      <c r="R630" s="240" t="str">
        <f t="shared" si="1692"/>
        <v>-0,901978606271377-2,17756898423074i</v>
      </c>
      <c r="S630" s="240" t="str">
        <f t="shared" si="1693"/>
        <v>-1,8219730262379-1,49525462009534i</v>
      </c>
      <c r="T630" s="240" t="str">
        <f t="shared" si="1694"/>
        <v>-2,31169490354527-0,459824705923682i</v>
      </c>
      <c r="U630" s="241" t="str">
        <f t="shared" si="1695"/>
        <v>-2,25549275800669+0,684196248041716i</v>
      </c>
      <c r="V630" s="240" t="str">
        <f t="shared" si="1696"/>
        <v>-1,66663914619437+1,66663914619436i</v>
      </c>
      <c r="W630" s="240" t="str">
        <f t="shared" si="1697"/>
        <v>-0,6841962480417+2,25549275800669i</v>
      </c>
      <c r="X630" s="240" t="str">
        <f t="shared" si="1698"/>
        <v>0,459824705923677+2,31169490354527i</v>
      </c>
      <c r="Y630" s="240" t="str">
        <f t="shared" si="1699"/>
        <v>1,49525462009536+1,82197302623789i</v>
      </c>
      <c r="Z630" s="240" t="str">
        <f t="shared" si="1700"/>
        <v>2,17756898423074+0,901978606271384i</v>
      </c>
      <c r="AA630" s="240" t="str">
        <f t="shared" si="1701"/>
        <v>2,34563416346173-0,231024800521859i</v>
      </c>
      <c r="AB630" s="240" t="str">
        <f t="shared" si="1702"/>
        <v>1,95976031004699-1,30946997461549i</v>
      </c>
      <c r="AC630" s="240" t="str">
        <f t="shared" si="1703"/>
        <v>1,11107441745099-2,07867403075637i</v>
      </c>
      <c r="AD630" s="240" t="str">
        <f t="shared" si="1704"/>
        <v>7,00217986120283E-15-2,35698368412999i</v>
      </c>
      <c r="AE630" s="240" t="str">
        <f t="shared" si="1705"/>
        <v>-1,111074417451-2,07867403075636i</v>
      </c>
      <c r="AF630" s="240" t="str">
        <f t="shared" si="1706"/>
        <v>-1,95976031004698-1,3094699746155i</v>
      </c>
      <c r="AG630" s="240" t="str">
        <f t="shared" si="1707"/>
        <v>-2,34563416346173-0,23102480052185i</v>
      </c>
      <c r="AH630" s="240" t="str">
        <f t="shared" si="1708"/>
        <v>-2,17756898423075+0,901978606271372i</v>
      </c>
      <c r="AI630" s="240" t="str">
        <f t="shared" si="1709"/>
        <v>-1,49525462009537+1,82197302623788i</v>
      </c>
      <c r="AJ630" s="240" t="str">
        <f t="shared" si="1710"/>
        <v>-0,459824705923712+2,31169490354526i</v>
      </c>
      <c r="AK630" s="240" t="str">
        <f t="shared" si="1711"/>
        <v>0,684196248041664+2,2554927580067i</v>
      </c>
      <c r="AL630" s="240" t="str">
        <f t="shared" si="1712"/>
        <v>1,66663914619433+1,66663914619441i</v>
      </c>
      <c r="AM630" s="240" t="str">
        <f t="shared" si="1713"/>
        <v>2,25549275800667+0,684196248041775i</v>
      </c>
      <c r="AN630" s="240" t="str">
        <f t="shared" si="1714"/>
        <v>2,31169490354529-0,459824705923599i</v>
      </c>
      <c r="AO630" s="240" t="str">
        <f t="shared" si="1715"/>
        <v>1,82197302623796-1,49525462009528i</v>
      </c>
      <c r="AP630" s="240" t="str">
        <f t="shared" si="1716"/>
        <v>0,901978606271478-2,1775689842307i</v>
      </c>
      <c r="AQ630" s="240" t="str">
        <f t="shared" si="1717"/>
        <v>-0,231024800521968-2,34563416346172i</v>
      </c>
      <c r="AR630" s="240" t="str">
        <f t="shared" si="1718"/>
        <v>-1,30946997461558-1,95976031004693i</v>
      </c>
      <c r="AS630" s="240" t="str">
        <f t="shared" si="1719"/>
        <v>-2,07867403075641-1,11107441745092i</v>
      </c>
      <c r="AT630" s="240" t="str">
        <f t="shared" si="1720"/>
        <v>-2,35698368412999+7,81062102060945E-14i</v>
      </c>
      <c r="AU630" s="240" t="str">
        <f t="shared" si="1721"/>
        <v>-2,07867403075633+1,11107441745106i</v>
      </c>
      <c r="AV630" s="240" t="str">
        <f t="shared" si="1722"/>
        <v>-1,30946997461545+1,95976031004702i</v>
      </c>
      <c r="AW630" s="240" t="str">
        <f t="shared" si="1723"/>
        <v>-0,231024800521809+2,34563416346174i</v>
      </c>
      <c r="AX630" s="240" t="str">
        <f t="shared" si="1724"/>
        <v>0,90197860627141+2,17756898423073i</v>
      </c>
      <c r="AY630" s="240" t="str">
        <f t="shared" si="1725"/>
        <v>1,82197302623791+1,49525462009534i</v>
      </c>
      <c r="AZ630" s="240" t="str">
        <f t="shared" si="1726"/>
        <v>2,31169490354527+0,459824705923672i</v>
      </c>
      <c r="BA630" s="240" t="str">
        <f t="shared" si="1727"/>
        <v>2,25549275800669-0,684196248041704i</v>
      </c>
      <c r="BB630" s="240" t="str">
        <f t="shared" si="1728"/>
        <v>1,66663914619438-1,66663914619436i</v>
      </c>
      <c r="BC630" s="240" t="str">
        <f t="shared" si="1729"/>
        <v>0,684196248041735-2,25549275800668i</v>
      </c>
      <c r="BD630" s="240" t="str">
        <f t="shared" si="1730"/>
        <v>-0,459824705923639-2,31169490354528i</v>
      </c>
      <c r="BE630" s="240" t="str">
        <f t="shared" si="1731"/>
        <v>-1,49525462009531-1,82197302623793i</v>
      </c>
      <c r="BF630" s="240" t="str">
        <f t="shared" si="1732"/>
        <v>-2,17756898423072-0,90197860627144i</v>
      </c>
      <c r="BG630" s="240" t="str">
        <f t="shared" si="1733"/>
        <v>-2,34563416346174+0,231024800521776i</v>
      </c>
      <c r="BH630" s="240" t="str">
        <f t="shared" si="1734"/>
        <v>-1,95976031004704+1,30946997461542i</v>
      </c>
      <c r="BI630" s="240" t="str">
        <f t="shared" si="1735"/>
        <v>-1,11107441745109+2,07867403075632i</v>
      </c>
      <c r="BJ630" s="240" t="str">
        <f t="shared" si="1736"/>
        <v>-1,15210531555938E-13+2,35698368412999i</v>
      </c>
      <c r="BK630" s="240" t="str">
        <f t="shared" si="1737"/>
        <v>1,11107441745109+2,07867403075631i</v>
      </c>
      <c r="BL630" s="240" t="str">
        <f t="shared" si="1738"/>
        <v>1,95976031004704+1,30946997461542i</v>
      </c>
      <c r="BM630" s="189"/>
      <c r="BN630" s="189"/>
      <c r="BO630" s="189"/>
      <c r="BP630" s="189"/>
      <c r="BQ630" s="189"/>
      <c r="BR630" s="189"/>
      <c r="BS630" s="189"/>
      <c r="BT630" s="189"/>
      <c r="BU630" s="189"/>
      <c r="BV630" s="189"/>
      <c r="BW630" s="240"/>
      <c r="BX630" s="240"/>
      <c r="BY630" s="240"/>
      <c r="BZ630" s="240"/>
      <c r="CH630" s="238">
        <f t="shared" si="1739"/>
        <v>-272.21305419646495</v>
      </c>
    </row>
    <row r="631" spans="1:86">
      <c r="A631" s="245">
        <f t="shared" si="1630"/>
        <v>1.8750000000000001E-3</v>
      </c>
      <c r="B631" s="246">
        <v>6</v>
      </c>
      <c r="C631" s="246">
        <f t="shared" si="1631"/>
        <v>300</v>
      </c>
      <c r="D631" s="246">
        <f t="shared" si="1740"/>
        <v>1884.9555921538758</v>
      </c>
      <c r="E631" s="245" t="str">
        <f t="shared" si="1687"/>
        <v>1884,95559215388i</v>
      </c>
      <c r="F631" s="245" t="str">
        <f t="shared" si="1632"/>
        <v>0,741910663721014-1,11960503067564i</v>
      </c>
      <c r="G631" s="245" t="str">
        <f t="shared" si="1633"/>
        <v>-2,72292978376562+0,673563274475061i</v>
      </c>
      <c r="H631" s="245" t="str">
        <f t="shared" si="1634"/>
        <v>0,0054916371351306-0,00827068576460795i</v>
      </c>
      <c r="I631" s="245" t="str">
        <f t="shared" si="1688"/>
        <v>0,00235768630878682+0,0000419949559514764i</v>
      </c>
      <c r="J631" s="240" t="str">
        <f>IMPRODUCT(1/Nt_input,T625)</f>
        <v>1,66180410361358E-15+2,77208811461094E-15i</v>
      </c>
      <c r="K631" s="265" t="str">
        <f t="shared" si="1689"/>
        <v>3,80159906470879E-18+6,60550158470012E-18i</v>
      </c>
      <c r="L631" s="238">
        <f t="shared" si="1690"/>
        <v>-342.35937452081282</v>
      </c>
      <c r="M631" s="238">
        <f t="shared" si="1635"/>
        <v>392.77785116509801</v>
      </c>
      <c r="N631" s="242">
        <f t="shared" si="1636"/>
        <v>2.7778511650980113</v>
      </c>
      <c r="O631" s="240" t="str">
        <f t="shared" si="1637"/>
        <v>2,30969883127822-1,54329141908727i</v>
      </c>
      <c r="P631" s="240" t="str">
        <f t="shared" si="1638"/>
        <v>1,06303761845908-2,56639983579668i</v>
      </c>
      <c r="Q631" s="240" t="str">
        <f t="shared" si="1691"/>
        <v>-0,54193187831185-2,72447553387909i</v>
      </c>
      <c r="R631" s="240" t="str">
        <f t="shared" si="1692"/>
        <v>-1,96423739596775-1,96423739596777i</v>
      </c>
      <c r="S631" s="240" t="str">
        <f t="shared" si="1693"/>
        <v>-2,72447553387909-0,54193187831185i</v>
      </c>
      <c r="T631" s="240" t="str">
        <f t="shared" si="1694"/>
        <v>-2,56639983579668+1,06303761845908i</v>
      </c>
      <c r="U631" s="241" t="str">
        <f t="shared" si="1695"/>
        <v>-1,54329141908728+2,30969883127821i</v>
      </c>
      <c r="V631" s="240" t="str">
        <f t="shared" si="1696"/>
        <v>-5,10492009432891E-16+2,77785116509801i</v>
      </c>
      <c r="W631" s="240" t="str">
        <f t="shared" si="1697"/>
        <v>1,54329141908729+2,30969883127821i</v>
      </c>
      <c r="X631" s="240" t="str">
        <f t="shared" si="1698"/>
        <v>2,56639983579668+1,06303761845908i</v>
      </c>
      <c r="Y631" s="240" t="str">
        <f t="shared" si="1699"/>
        <v>2,72447553387909-0,541931878311853i</v>
      </c>
      <c r="Z631" s="240" t="str">
        <f t="shared" si="1700"/>
        <v>1,96423739596777-1,96423739596775i</v>
      </c>
      <c r="AA631" s="240" t="str">
        <f t="shared" si="1701"/>
        <v>0,541931878311853-2,72447553387909i</v>
      </c>
      <c r="AB631" s="240" t="str">
        <f t="shared" si="1702"/>
        <v>-1,06303761845908-2,56639983579668i</v>
      </c>
      <c r="AC631" s="240" t="str">
        <f t="shared" si="1703"/>
        <v>-2,30969883127821-1,54329141908728i</v>
      </c>
      <c r="AD631" s="240" t="str">
        <f t="shared" si="1704"/>
        <v>-2,77785116509801-1,02098401886578E-15i</v>
      </c>
      <c r="AE631" s="240" t="str">
        <f t="shared" si="1705"/>
        <v>-2,30969883127816+1,54329141908736i</v>
      </c>
      <c r="AF631" s="240" t="str">
        <f t="shared" si="1706"/>
        <v>-1,06303761845895+2,56639983579673i</v>
      </c>
      <c r="AG631" s="240" t="str">
        <f t="shared" si="1707"/>
        <v>0,541931878311745+2,72447553387911i</v>
      </c>
      <c r="AH631" s="240" t="str">
        <f t="shared" si="1708"/>
        <v>1,96423739596771+1,9642373959678i</v>
      </c>
      <c r="AI631" s="240" t="str">
        <f t="shared" si="1709"/>
        <v>2,72447553387909+0,541931878311878i</v>
      </c>
      <c r="AJ631" s="240" t="str">
        <f t="shared" si="1710"/>
        <v>2,56639983579668-1,06303761845908i</v>
      </c>
      <c r="AK631" s="240" t="str">
        <f t="shared" si="1711"/>
        <v>1,54329141908724-2,30969883127824i</v>
      </c>
      <c r="AL631" s="240" t="str">
        <f t="shared" si="1712"/>
        <v>-8,23542575429841E-14-2,77785116509801i</v>
      </c>
      <c r="AM631" s="240" t="str">
        <f t="shared" si="1713"/>
        <v>-1,54329141908738-2,30969883127815i</v>
      </c>
      <c r="AN631" s="240" t="str">
        <f t="shared" si="1714"/>
        <v>-2,56639983579664-1,06303761845918i</v>
      </c>
      <c r="AO631" s="240" t="str">
        <f t="shared" si="1715"/>
        <v>-2,72447553387911+0,541931878311772i</v>
      </c>
      <c r="AP631" s="240" t="str">
        <f t="shared" si="1716"/>
        <v>-1,96423739596778+1,96423739596773i</v>
      </c>
      <c r="AQ631" s="240" t="str">
        <f t="shared" si="1717"/>
        <v>-0,541931878311853+2,72447553387909i</v>
      </c>
      <c r="AR631" s="240" t="str">
        <f t="shared" si="1718"/>
        <v>1,06303761845911+2,56639983579667i</v>
      </c>
      <c r="AS631" s="240" t="str">
        <f t="shared" si="1719"/>
        <v>2,30969883127826+1,54329141908722i</v>
      </c>
      <c r="AT631" s="240" t="str">
        <f t="shared" si="1720"/>
        <v>2,77785116509801-1,16384949945256E-13i</v>
      </c>
      <c r="AU631" s="240" t="str">
        <f t="shared" si="1721"/>
        <v>2,30969883127829-1,54329141908717i</v>
      </c>
      <c r="AV631" s="240" t="str">
        <f t="shared" si="1722"/>
        <v>1,06303761845915-2,56639983579665i</v>
      </c>
      <c r="AW631" s="240" t="str">
        <f t="shared" si="1723"/>
        <v>-0,5419318783118-2,7244755338791i</v>
      </c>
      <c r="AX631" s="240" t="str">
        <f t="shared" si="1724"/>
        <v>-1,96423739596775-1,96423739596777i</v>
      </c>
      <c r="AY631" s="240" t="str">
        <f t="shared" si="1725"/>
        <v>-2,7244755338791-0,54193187831182i</v>
      </c>
      <c r="AZ631" s="240" t="str">
        <f t="shared" si="1726"/>
        <v>-2,56639983579666+1,06303761845913i</v>
      </c>
      <c r="BA631" s="240" t="str">
        <f t="shared" si="1727"/>
        <v>-1,54329141908719+2,30969883127828i</v>
      </c>
      <c r="BB631" s="240" t="str">
        <f t="shared" si="1728"/>
        <v>-1,35782742778025E-13+2,77785116509801i</v>
      </c>
      <c r="BC631" s="240" t="str">
        <f t="shared" si="1729"/>
        <v>1,54329141908719+2,30969883127827i</v>
      </c>
      <c r="BD631" s="240" t="str">
        <f t="shared" si="1730"/>
        <v>2,56639983579666+1,06303761845912i</v>
      </c>
      <c r="BE631" s="240" t="str">
        <f t="shared" si="1731"/>
        <v>2,7244755338791-0,541931878311825i</v>
      </c>
      <c r="BF631" s="240" t="str">
        <f t="shared" si="1732"/>
        <v>1,96423739596774-1,96423739596777i</v>
      </c>
      <c r="BG631" s="240" t="str">
        <f t="shared" si="1733"/>
        <v>0,541931878311795-2,7244755338791i</v>
      </c>
      <c r="BH631" s="240" t="str">
        <f t="shared" si="1734"/>
        <v>-1,06303761845916-2,56639983579665i</v>
      </c>
      <c r="BI631" s="240" t="str">
        <f t="shared" si="1735"/>
        <v>-2,30969883127829-1,54329141908717i</v>
      </c>
      <c r="BJ631" s="240" t="str">
        <f t="shared" si="1736"/>
        <v>-2,77785116509801-1,11620960207669E-13i</v>
      </c>
      <c r="BK631" s="240" t="str">
        <f t="shared" si="1737"/>
        <v>-2,30969883127826+1,54329141908722i</v>
      </c>
      <c r="BL631" s="240" t="str">
        <f t="shared" si="1738"/>
        <v>-1,0630376184591+2,56639983579667i</v>
      </c>
      <c r="BM631" s="189"/>
      <c r="BN631" s="189"/>
      <c r="BO631" s="189"/>
      <c r="BP631" s="189"/>
      <c r="BQ631" s="189"/>
      <c r="BR631" s="189"/>
      <c r="BS631" s="189"/>
      <c r="BT631" s="189"/>
      <c r="BU631" s="189"/>
      <c r="BV631" s="189"/>
      <c r="BW631" s="240"/>
      <c r="BX631" s="240"/>
      <c r="BY631" s="240"/>
      <c r="BZ631" s="240"/>
      <c r="CH631" s="238">
        <f t="shared" si="1739"/>
        <v>-289.81047259741172</v>
      </c>
    </row>
    <row r="632" spans="1:86">
      <c r="A632" s="245">
        <f t="shared" si="1630"/>
        <v>2.1875000000000002E-3</v>
      </c>
      <c r="B632" s="246">
        <v>7</v>
      </c>
      <c r="C632" s="246">
        <f t="shared" si="1631"/>
        <v>350</v>
      </c>
      <c r="D632" s="246">
        <f t="shared" si="1740"/>
        <v>2199.114857512855</v>
      </c>
      <c r="E632" s="245" t="str">
        <f t="shared" si="1687"/>
        <v>2199,11485751285i</v>
      </c>
      <c r="F632" s="245" t="str">
        <f t="shared" si="1632"/>
        <v>0,594143912606518-1,04245554456199i</v>
      </c>
      <c r="G632" s="245" t="str">
        <f t="shared" si="1633"/>
        <v>-2,72534540841988+0,543797692782584i</v>
      </c>
      <c r="H632" s="245" t="str">
        <f t="shared" si="1634"/>
        <v>0,00440005350330312-0,00770075494675673i</v>
      </c>
      <c r="I632" s="245" t="str">
        <f t="shared" si="1688"/>
        <v>0,00234791857576725-0,00013233476395524i</v>
      </c>
      <c r="J632" s="240" t="str">
        <f>IMPRODUCT(1/Nt_input,U625)</f>
        <v>6,93279526668702E-17+1,3990544833753E-15i</v>
      </c>
      <c r="K632" s="265" t="str">
        <f t="shared" si="1689"/>
        <v>3,47919932704448E-19+3,27569151177565E-18i</v>
      </c>
      <c r="L632" s="238">
        <f t="shared" si="1690"/>
        <v>-349.64522105434571</v>
      </c>
      <c r="M632" s="238">
        <f t="shared" si="1635"/>
        <v>393.17196642081825</v>
      </c>
      <c r="N632" s="242">
        <f t="shared" si="1636"/>
        <v>3.1719664208182281</v>
      </c>
      <c r="O632" s="240" t="str">
        <f t="shared" si="1637"/>
        <v>2,45196320100808-2,01227419495968i</v>
      </c>
      <c r="P632" s="240" t="str">
        <f t="shared" si="1638"/>
        <v>0,618819950461789-3,11101797547184i</v>
      </c>
      <c r="Q632" s="240" t="str">
        <f t="shared" si="1691"/>
        <v>-1,49525462009535-2,79742463631854i</v>
      </c>
      <c r="R632" s="240" t="str">
        <f t="shared" si="1692"/>
        <v>-2,93051485400704-1,21385899726553i</v>
      </c>
      <c r="S632" s="240" t="str">
        <f t="shared" si="1693"/>
        <v>-3,03538261166909+0,920773248729223i</v>
      </c>
      <c r="T632" s="240" t="str">
        <f t="shared" si="1694"/>
        <v>-1,76225012354435+2,63739369015442i</v>
      </c>
      <c r="U632" s="241" t="str">
        <f t="shared" si="1695"/>
        <v>0,310907077789993+3,15669253551538i</v>
      </c>
      <c r="V632" s="240" t="str">
        <f t="shared" si="1696"/>
        <v>2,2429189658566+2,24291896585659i</v>
      </c>
      <c r="W632" s="240" t="str">
        <f t="shared" si="1697"/>
        <v>3,15669253551538+0,31090707778998i</v>
      </c>
      <c r="X632" s="240" t="str">
        <f t="shared" si="1698"/>
        <v>2,63739369015443-1,76225012354433i</v>
      </c>
      <c r="Y632" s="240" t="str">
        <f t="shared" si="1699"/>
        <v>0,920773248729214-3,03538261166909i</v>
      </c>
      <c r="Z632" s="240" t="str">
        <f t="shared" si="1700"/>
        <v>-1,21385899726554-2,93051485400704i</v>
      </c>
      <c r="AA632" s="240" t="str">
        <f t="shared" si="1701"/>
        <v>-2,79742463631854-1,49525462009534i</v>
      </c>
      <c r="AB632" s="240" t="str">
        <f t="shared" si="1702"/>
        <v>-3,11101797547184+0,61881995046177i</v>
      </c>
      <c r="AC632" s="240" t="str">
        <f t="shared" si="1703"/>
        <v>-2,0122741949597+2,45196320100806i</v>
      </c>
      <c r="AD632" s="240" t="str">
        <f t="shared" si="1704"/>
        <v>7,75234740277369E-14+3,17196642081823i</v>
      </c>
      <c r="AE632" s="240" t="str">
        <f t="shared" si="1705"/>
        <v>2,01227419495957+2,45196320100817i</v>
      </c>
      <c r="AF632" s="240" t="str">
        <f t="shared" si="1706"/>
        <v>3,11101797547183+0,618819950461808i</v>
      </c>
      <c r="AG632" s="240" t="str">
        <f t="shared" si="1707"/>
        <v>2,7974246363185-1,49525462009542i</v>
      </c>
      <c r="AH632" s="240" t="str">
        <f t="shared" si="1708"/>
        <v>1,21385899726566-2,93051485400699i</v>
      </c>
      <c r="AI632" s="240" t="str">
        <f t="shared" si="1709"/>
        <v>-0,920773248729175-3,0353826116691i</v>
      </c>
      <c r="AJ632" s="240" t="str">
        <f t="shared" si="1710"/>
        <v>-2,63739369015446-1,76225012354429i</v>
      </c>
      <c r="AK632" s="240" t="str">
        <f t="shared" si="1711"/>
        <v>-3,15669253551539+0,310907077789846i</v>
      </c>
      <c r="AL632" s="240" t="str">
        <f t="shared" si="1712"/>
        <v>-2,24291896585662+2,24291896585656i</v>
      </c>
      <c r="AM632" s="240" t="str">
        <f t="shared" si="1713"/>
        <v>-0,310907077789934+3,15669253551538i</v>
      </c>
      <c r="AN632" s="240" t="str">
        <f t="shared" si="1714"/>
        <v>1,76225012354448+2,63739369015433i</v>
      </c>
      <c r="AO632" s="240" t="str">
        <f t="shared" si="1715"/>
        <v>3,03538261166907+0,920773248729264i</v>
      </c>
      <c r="AP632" s="240" t="str">
        <f t="shared" si="1716"/>
        <v>2,93051485400703-1,21385899726557i</v>
      </c>
      <c r="AQ632" s="240" t="str">
        <f t="shared" si="1717"/>
        <v>1,49525462009549-2,79742463631846i</v>
      </c>
      <c r="AR632" s="240" t="str">
        <f t="shared" si="1718"/>
        <v>-0,618819950461719-3,11101797547185i</v>
      </c>
      <c r="AS632" s="240" t="str">
        <f t="shared" si="1719"/>
        <v>-2,45196320100811-2,01227419495964i</v>
      </c>
      <c r="AT632" s="240" t="str">
        <f t="shared" si="1720"/>
        <v>-3,17196642081823+1,55046948055474E-13i</v>
      </c>
      <c r="AU632" s="240" t="str">
        <f t="shared" si="1721"/>
        <v>-2,45196320100812+2,01227419495963i</v>
      </c>
      <c r="AV632" s="240" t="str">
        <f t="shared" si="1722"/>
        <v>-0,618819950461735+3,11101797547184i</v>
      </c>
      <c r="AW632" s="240" t="str">
        <f t="shared" si="1723"/>
        <v>1,49525462009548+2,79742463631847i</v>
      </c>
      <c r="AX632" s="240" t="str">
        <f t="shared" si="1724"/>
        <v>2,93051485400702+1,21385899726559i</v>
      </c>
      <c r="AY632" s="240" t="str">
        <f t="shared" si="1725"/>
        <v>3,03538261166908-0,920773248729248i</v>
      </c>
      <c r="AZ632" s="240" t="str">
        <f t="shared" si="1726"/>
        <v>1,76225012354422-2,6373936901545i</v>
      </c>
      <c r="BA632" s="240" t="str">
        <f t="shared" si="1727"/>
        <v>-0,310907077789917-3,15669253551538i</v>
      </c>
      <c r="BB632" s="240" t="str">
        <f t="shared" si="1728"/>
        <v>-2,24291896585661-2,24291896585657i</v>
      </c>
      <c r="BC632" s="240" t="str">
        <f t="shared" si="1729"/>
        <v>-3,15669253551539-0,310907077789862i</v>
      </c>
      <c r="BD632" s="240" t="str">
        <f t="shared" si="1730"/>
        <v>-2,63739369015447+1,76225012354427i</v>
      </c>
      <c r="BE632" s="240" t="str">
        <f t="shared" si="1731"/>
        <v>-0,920773248729185+3,0353826116691i</v>
      </c>
      <c r="BF632" s="240" t="str">
        <f t="shared" si="1732"/>
        <v>1,21385899726564+2,930514854007i</v>
      </c>
      <c r="BG632" s="240" t="str">
        <f t="shared" si="1733"/>
        <v>2,7974246363185+1,49525462009543i</v>
      </c>
      <c r="BH632" s="240" t="str">
        <f t="shared" si="1734"/>
        <v>3,11101797547183-0,618819950461789i</v>
      </c>
      <c r="BI632" s="240" t="str">
        <f t="shared" si="1735"/>
        <v>2,0122741949596-2,45196320100815i</v>
      </c>
      <c r="BJ632" s="240" t="str">
        <f t="shared" si="1736"/>
        <v>8,85985999369877E-14-3,17196642081823i</v>
      </c>
      <c r="BK632" s="240" t="str">
        <f t="shared" si="1737"/>
        <v>-2,01227419495968-2,45196320100807i</v>
      </c>
      <c r="BL632" s="240" t="str">
        <f t="shared" si="1738"/>
        <v>-3,11101797547186-0,618819950461656i</v>
      </c>
      <c r="BM632" s="189"/>
      <c r="BN632" s="189"/>
      <c r="BO632" s="189"/>
      <c r="BP632" s="189"/>
      <c r="BQ632" s="189"/>
      <c r="BR632" s="189"/>
      <c r="BS632" s="189"/>
      <c r="BT632" s="189"/>
      <c r="BU632" s="189"/>
      <c r="BV632" s="189"/>
      <c r="BW632" s="240"/>
      <c r="BX632" s="240"/>
      <c r="BY632" s="240"/>
      <c r="BZ632" s="240"/>
      <c r="CH632" s="238">
        <f t="shared" si="1739"/>
        <v>-297.07265623434739</v>
      </c>
    </row>
    <row r="633" spans="1:86">
      <c r="A633" s="245">
        <f t="shared" si="1630"/>
        <v>2.5000000000000001E-3</v>
      </c>
      <c r="B633" s="246">
        <v>8</v>
      </c>
      <c r="C633" s="246">
        <f t="shared" si="1631"/>
        <v>400</v>
      </c>
      <c r="D633" s="246">
        <f t="shared" si="1740"/>
        <v>2513.2741228718346</v>
      </c>
      <c r="E633" s="245" t="str">
        <f t="shared" si="1687"/>
        <v>2513,27412287183i</v>
      </c>
      <c r="F633" s="245" t="str">
        <f t="shared" si="1632"/>
        <v>0,48378475749136-0,966256438790165i</v>
      </c>
      <c r="G633" s="245" t="str">
        <f t="shared" si="1633"/>
        <v>-2,72812912521863+0,442026658272159i</v>
      </c>
      <c r="H633" s="245" t="str">
        <f t="shared" si="1634"/>
        <v>0,0035848075641263-0,00713784478583593i</v>
      </c>
      <c r="I633" s="245" t="str">
        <f t="shared" si="1688"/>
        <v>0,00231769919680089-0,00028139026663186i</v>
      </c>
      <c r="J633" s="240" t="str">
        <f>IMPRODUCT(1/Nt_input,V625)</f>
        <v>-5,34387665411875E-15-9,08127739673859E-16i</v>
      </c>
      <c r="K633" s="265" t="str">
        <f t="shared" si="1689"/>
        <v>-1,26410369358567E-17-6,01052056284463E-19i</v>
      </c>
      <c r="L633" s="238">
        <f t="shared" si="1690"/>
        <v>-337.95453862264344</v>
      </c>
      <c r="M633" s="238">
        <f t="shared" si="1635"/>
        <v>393.53553390593271</v>
      </c>
      <c r="N633" s="242">
        <f t="shared" si="1636"/>
        <v>3.5355339059327373</v>
      </c>
      <c r="O633" s="240" t="str">
        <f t="shared" si="1637"/>
        <v>2,5-2,5i</v>
      </c>
      <c r="P633" s="240" t="str">
        <f t="shared" si="1638"/>
        <v>-1,23441619743637E-14-3,53553390593274i</v>
      </c>
      <c r="Q633" s="240" t="str">
        <f t="shared" si="1691"/>
        <v>-2,49999999999999-2,50000000000001i</v>
      </c>
      <c r="R633" s="240" t="str">
        <f t="shared" si="1692"/>
        <v>-3,53553390593274-1,14238026009995E-14i</v>
      </c>
      <c r="S633" s="240" t="str">
        <f t="shared" si="1693"/>
        <v>-2,5+2,49999999999999i</v>
      </c>
      <c r="T633" s="240" t="str">
        <f t="shared" si="1694"/>
        <v>-6,4973308531958E-16+3,53553390593274i</v>
      </c>
      <c r="U633" s="241" t="str">
        <f t="shared" si="1695"/>
        <v>2,5+2,49999999999999i</v>
      </c>
      <c r="V633" s="240" t="str">
        <f t="shared" si="1696"/>
        <v>3,53553390593274-1,16944288890441E-14i</v>
      </c>
      <c r="W633" s="240" t="str">
        <f t="shared" si="1697"/>
        <v>2,50000000000001-2,49999999999999i</v>
      </c>
      <c r="X633" s="240" t="str">
        <f t="shared" si="1698"/>
        <v>1,05034432276353E-14-3,53553390593274i</v>
      </c>
      <c r="Y633" s="240" t="str">
        <f t="shared" si="1699"/>
        <v>-2,5-2,5i</v>
      </c>
      <c r="Z633" s="240" t="str">
        <f t="shared" si="1700"/>
        <v>-3,53553390593274-1,29946617063916E-15i</v>
      </c>
      <c r="AA633" s="240" t="str">
        <f t="shared" si="1701"/>
        <v>-2,50000000000007+2,49999999999993i</v>
      </c>
      <c r="AB633" s="240" t="str">
        <f t="shared" si="1702"/>
        <v>8,64091338205457E-14+3,53553390593274i</v>
      </c>
      <c r="AC633" s="240" t="str">
        <f t="shared" si="1703"/>
        <v>2,49999999999994+2,50000000000006i</v>
      </c>
      <c r="AD633" s="240" t="str">
        <f t="shared" si="1704"/>
        <v>3,53553390593274-9,87532957949095E-14i</v>
      </c>
      <c r="AE633" s="240" t="str">
        <f t="shared" si="1705"/>
        <v>2,50000000000005-2,49999999999995i</v>
      </c>
      <c r="AF633" s="240" t="str">
        <f t="shared" si="1706"/>
        <v>-1,04817087934538E-13-3,53553390593274i</v>
      </c>
      <c r="AG633" s="240" t="str">
        <f t="shared" si="1707"/>
        <v>-2,49999999999996-2,50000000000004i</v>
      </c>
      <c r="AH633" s="240" t="str">
        <f t="shared" si="1708"/>
        <v>-3,53553390593274+1,17161249908901E-13i</v>
      </c>
      <c r="AI633" s="240" t="str">
        <f t="shared" si="1709"/>
        <v>-2,50000000000003+2,49999999999997i</v>
      </c>
      <c r="AJ633" s="240" t="str">
        <f t="shared" si="1710"/>
        <v>1,29505411883265E-13+3,53553390593274i</v>
      </c>
      <c r="AK633" s="240" t="str">
        <f t="shared" si="1711"/>
        <v>2,49999999999997+2,50000000000003i</v>
      </c>
      <c r="AL633" s="240" t="str">
        <f t="shared" si="1712"/>
        <v>3,53553390593274-1,48129943692364E-13i</v>
      </c>
      <c r="AM633" s="240" t="str">
        <f t="shared" si="1713"/>
        <v>2,50000000000002-2,49999999999998i</v>
      </c>
      <c r="AN633" s="240" t="str">
        <f t="shared" si="1714"/>
        <v>-1,54193735831993E-13-3,53553390593274i</v>
      </c>
      <c r="AO633" s="240" t="str">
        <f t="shared" si="1715"/>
        <v>-2,49999999999999-2,50000000000001i</v>
      </c>
      <c r="AP633" s="240" t="str">
        <f t="shared" si="1716"/>
        <v>-3,53553390593274+1,72818267641091E-13i</v>
      </c>
      <c r="AQ633" s="240" t="str">
        <f t="shared" si="1717"/>
        <v>-2,5+2,5i</v>
      </c>
      <c r="AR633" s="240" t="str">
        <f t="shared" si="1718"/>
        <v>-1,72818650964446E-13+3,53553390593274i</v>
      </c>
      <c r="AS633" s="240" t="str">
        <f t="shared" si="1719"/>
        <v>2,5+2,49999999999999i</v>
      </c>
      <c r="AT633" s="240" t="str">
        <f t="shared" si="1720"/>
        <v>3,53553390593274+1,66754858824817E-13i</v>
      </c>
      <c r="AU633" s="240" t="str">
        <f t="shared" si="1721"/>
        <v>2,49999999999998-2,50000000000002i</v>
      </c>
      <c r="AV633" s="240" t="str">
        <f t="shared" si="1722"/>
        <v>1,48130327015718E-13-3,53553390593274i</v>
      </c>
      <c r="AW633" s="240" t="str">
        <f t="shared" si="1723"/>
        <v>-2,50000000000002-2,49999999999998i</v>
      </c>
      <c r="AX633" s="240" t="str">
        <f t="shared" si="1724"/>
        <v>-3,53553390593274-1,4206653487609E-13i</v>
      </c>
      <c r="AY633" s="240" t="str">
        <f t="shared" si="1725"/>
        <v>-2,49999999999997+2,50000000000003i</v>
      </c>
      <c r="AZ633" s="240" t="str">
        <f t="shared" si="1726"/>
        <v>-1,23442003066991E-13+3,53553390593274i</v>
      </c>
      <c r="BA633" s="240" t="str">
        <f t="shared" si="1727"/>
        <v>2,50000000000004+2,49999999999996i</v>
      </c>
      <c r="BB633" s="240" t="str">
        <f t="shared" si="1728"/>
        <v>3,53553390593274+1,17378210927362E-13i</v>
      </c>
      <c r="BC633" s="240" t="str">
        <f t="shared" si="1729"/>
        <v>2,49999999999996-2,50000000000004i</v>
      </c>
      <c r="BD633" s="240" t="str">
        <f t="shared" si="1730"/>
        <v>9,87536791182635E-14-3,53553390593274i</v>
      </c>
      <c r="BE633" s="240" t="str">
        <f t="shared" si="1731"/>
        <v>-2,50000000000007-2,49999999999993i</v>
      </c>
      <c r="BF633" s="240" t="str">
        <f t="shared" si="1732"/>
        <v>-3,53553390593274-9,2689886978635E-14i</v>
      </c>
      <c r="BG633" s="240" t="str">
        <f t="shared" si="1733"/>
        <v>-2,49999999999993+2,50000000000007i</v>
      </c>
      <c r="BH633" s="240" t="str">
        <f t="shared" si="1734"/>
        <v>-8,66260948390065E-14+3,53553390593274i</v>
      </c>
      <c r="BI633" s="240" t="str">
        <f t="shared" si="1735"/>
        <v>2,50000000000007+2,49999999999993i</v>
      </c>
      <c r="BJ633" s="240" t="str">
        <f t="shared" si="1736"/>
        <v>3,53553390593274+5,54408233604373E-14i</v>
      </c>
      <c r="BK633" s="240" t="str">
        <f t="shared" si="1737"/>
        <v>2,49999999999992-2,50000000000008i</v>
      </c>
      <c r="BL633" s="240" t="str">
        <f t="shared" si="1738"/>
        <v>4,93770312208088E-14-3,53553390593274i</v>
      </c>
      <c r="BM633" s="189"/>
      <c r="BN633" s="189"/>
      <c r="BO633" s="189"/>
      <c r="BP633" s="189"/>
      <c r="BQ633" s="189"/>
      <c r="BR633" s="189"/>
      <c r="BS633" s="189"/>
      <c r="BT633" s="189"/>
      <c r="BU633" s="189"/>
      <c r="BV633" s="189"/>
      <c r="BW633" s="240"/>
      <c r="BX633" s="240"/>
      <c r="BY633" s="240"/>
      <c r="BZ633" s="240"/>
      <c r="CH633" s="238">
        <f t="shared" si="1739"/>
        <v>-285.31922877617603</v>
      </c>
    </row>
    <row r="634" spans="1:86">
      <c r="A634" s="245">
        <f t="shared" si="1630"/>
        <v>2.8124999999999999E-3</v>
      </c>
      <c r="B634" s="246">
        <v>9</v>
      </c>
      <c r="C634" s="246">
        <f t="shared" si="1631"/>
        <v>450</v>
      </c>
      <c r="D634" s="246">
        <f t="shared" si="1740"/>
        <v>2827.4333882308138</v>
      </c>
      <c r="E634" s="245" t="str">
        <f t="shared" si="1687"/>
        <v>2827,43338823081i</v>
      </c>
      <c r="F634" s="245" t="str">
        <f t="shared" si="1632"/>
        <v>0,400237808055955-0,895307881931052i</v>
      </c>
      <c r="G634" s="245" t="str">
        <f t="shared" si="1633"/>
        <v>-2,73127942413121+0,358944589112666i</v>
      </c>
      <c r="H634" s="245" t="str">
        <f t="shared" si="1634"/>
        <v>0,00296762896798074-0,00661372152047862i</v>
      </c>
      <c r="I634" s="245" t="str">
        <f t="shared" si="1688"/>
        <v>0,0022739841002902-0,000409967502487353i</v>
      </c>
      <c r="J634" s="240" t="str">
        <f>IMPRODUCT(1/Nt_input,W625)</f>
        <v>1,29782726991483E-14+8,72218963721138E-15i</v>
      </c>
      <c r="K634" s="265" t="str">
        <f t="shared" si="1689"/>
        <v>3,30882000688822E-17+1,4513450509665E-17i</v>
      </c>
      <c r="L634" s="238">
        <f t="shared" si="1690"/>
        <v>-328.84233360239409</v>
      </c>
      <c r="M634" s="238">
        <f t="shared" si="1635"/>
        <v>393.86505226681368</v>
      </c>
      <c r="N634" s="242">
        <f t="shared" si="1636"/>
        <v>3.8650522668136849</v>
      </c>
      <c r="O634" s="240" t="str">
        <f t="shared" si="1637"/>
        <v>2,45196320100808-2,98772580504032i</v>
      </c>
      <c r="P634" s="240" t="str">
        <f t="shared" si="1638"/>
        <v>-0,754034291341851-3,79078637128i</v>
      </c>
      <c r="Q634" s="240" t="str">
        <f t="shared" si="1691"/>
        <v>-3,4086717819208-1,82197302623789i</v>
      </c>
      <c r="R634" s="240" t="str">
        <f t="shared" si="1692"/>
        <v>-3,57084268139551+1,47909146773474i</v>
      </c>
      <c r="S634" s="240" t="str">
        <f t="shared" si="1693"/>
        <v>-1,12196544984363+3,69862441382723i</v>
      </c>
      <c r="T634" s="240" t="str">
        <f t="shared" si="1694"/>
        <v>2,14730798850664+3,21367350981664i</v>
      </c>
      <c r="U634" s="241" t="str">
        <f t="shared" si="1695"/>
        <v>3,84644098372273+0,378841370417346i</v>
      </c>
      <c r="V634" s="240" t="str">
        <f t="shared" si="1696"/>
        <v>2,73300466750441-2,73300466750438i</v>
      </c>
      <c r="W634" s="240" t="str">
        <f t="shared" si="1697"/>
        <v>-0,378841370417347-3,84644098372273i</v>
      </c>
      <c r="X634" s="240" t="str">
        <f t="shared" si="1698"/>
        <v>-3,21367350981664-2,14730798850663i</v>
      </c>
      <c r="Y634" s="240" t="str">
        <f t="shared" si="1699"/>
        <v>-3,69862441382723+1,12196544984363i</v>
      </c>
      <c r="Z634" s="240" t="str">
        <f t="shared" si="1700"/>
        <v>-1,47909146773456+3,57084268139559i</v>
      </c>
      <c r="AA634" s="240" t="str">
        <f t="shared" si="1701"/>
        <v>1,82197302623796+3,40867178192077i</v>
      </c>
      <c r="AB634" s="240" t="str">
        <f t="shared" si="1702"/>
        <v>3,79078637127999+0,75403429134189i</v>
      </c>
      <c r="AC634" s="240" t="str">
        <f t="shared" si="1703"/>
        <v>2,98772580504042-2,45196320100796i</v>
      </c>
      <c r="AD634" s="240" t="str">
        <f t="shared" si="1704"/>
        <v>-1,14586236223724E-13-3,86505226681368i</v>
      </c>
      <c r="AE634" s="240" t="str">
        <f t="shared" si="1705"/>
        <v>-2,98772580504032-2,45196320100807i</v>
      </c>
      <c r="AF634" s="240" t="str">
        <f t="shared" si="1706"/>
        <v>-3,79078637128002+0,754034291341743i</v>
      </c>
      <c r="AG634" s="240" t="str">
        <f t="shared" si="1707"/>
        <v>-1,82197302623775+3,40867178192088i</v>
      </c>
      <c r="AH634" s="240" t="str">
        <f t="shared" si="1708"/>
        <v>1,47909146773478+3,57084268139549i</v>
      </c>
      <c r="AI634" s="240" t="str">
        <f t="shared" si="1709"/>
        <v>3,6986244138272+1,1219654498437i</v>
      </c>
      <c r="AJ634" s="240" t="str">
        <f t="shared" si="1710"/>
        <v>3,21367350981674-2,14730798850647i</v>
      </c>
      <c r="AK634" s="240" t="str">
        <f t="shared" si="1711"/>
        <v>0,378841370417262-3,84644098372274i</v>
      </c>
      <c r="AL634" s="240" t="str">
        <f t="shared" si="1712"/>
        <v>-2,73300466750438-2,73300466750441i</v>
      </c>
      <c r="AM634" s="240" t="str">
        <f t="shared" si="1713"/>
        <v>-3,84644098372274+0,378841370417236i</v>
      </c>
      <c r="AN634" s="240" t="str">
        <f t="shared" si="1714"/>
        <v>-2,1473079885065+3,21367350981673i</v>
      </c>
      <c r="AO634" s="240" t="str">
        <f t="shared" si="1715"/>
        <v>1,12196544984366+3,69862441382722i</v>
      </c>
      <c r="AP634" s="240" t="str">
        <f t="shared" si="1716"/>
        <v>3,57084268139549+1,47909146773481i</v>
      </c>
      <c r="AQ634" s="240" t="str">
        <f t="shared" si="1717"/>
        <v>3,40867178192071-1,82197302623807i</v>
      </c>
      <c r="AR634" s="240" t="str">
        <f t="shared" si="1718"/>
        <v>0,754034291341774-3,79078637128001i</v>
      </c>
      <c r="AS634" s="240" t="str">
        <f t="shared" si="1719"/>
        <v>-2,45196320100805-2,98772580504034i</v>
      </c>
      <c r="AT634" s="240" t="str">
        <f t="shared" si="1720"/>
        <v>-3,86505226681368-1,55307401165012E-13i</v>
      </c>
      <c r="AU634" s="240" t="str">
        <f t="shared" si="1721"/>
        <v>-2,45196320100798+2,9877258050404i</v>
      </c>
      <c r="AV634" s="240" t="str">
        <f t="shared" si="1722"/>
        <v>0,754034291341863+3,79078637128i</v>
      </c>
      <c r="AW634" s="240" t="str">
        <f t="shared" si="1723"/>
        <v>3,40867178192075+1,82197302623799i</v>
      </c>
      <c r="AX634" s="240" t="str">
        <f t="shared" si="1724"/>
        <v>3,57084268139545-1,47909146773489i</v>
      </c>
      <c r="AY634" s="240" t="str">
        <f t="shared" si="1725"/>
        <v>1,12196544984359-3,69862441382723i</v>
      </c>
      <c r="AZ634" s="240" t="str">
        <f t="shared" si="1726"/>
        <v>-2,14730798850657-3,21367350981668i</v>
      </c>
      <c r="BA634" s="240" t="str">
        <f t="shared" si="1727"/>
        <v>-3,84644098372272-0,378841370417531i</v>
      </c>
      <c r="BB634" s="240" t="str">
        <f t="shared" si="1728"/>
        <v>-2,73300466750432+2,73300466750447i</v>
      </c>
      <c r="BC634" s="240" t="str">
        <f t="shared" si="1729"/>
        <v>0,378841370417363+3,84644098372273i</v>
      </c>
      <c r="BD634" s="240" t="str">
        <f t="shared" si="1730"/>
        <v>3,21367350981657+2,14730798850673i</v>
      </c>
      <c r="BE634" s="240" t="str">
        <f t="shared" si="1731"/>
        <v>3,69862441382718-1,12196544984377i</v>
      </c>
      <c r="BF634" s="240" t="str">
        <f t="shared" si="1732"/>
        <v>1,4790914677347-3,57084268139553i</v>
      </c>
      <c r="BG634" s="240" t="str">
        <f t="shared" si="1733"/>
        <v>-1,82197302623783-3,40867178192084i</v>
      </c>
      <c r="BH634" s="240" t="str">
        <f t="shared" si="1734"/>
        <v>-3,79078637127996-0,754034291342025i</v>
      </c>
      <c r="BI634" s="240" t="str">
        <f t="shared" si="1735"/>
        <v>-2,98772580504028+2,45196320100813i</v>
      </c>
      <c r="BJ634" s="240" t="str">
        <f t="shared" si="1736"/>
        <v>-4,07211649412873E-14+3,86505226681368i</v>
      </c>
      <c r="BK634" s="240" t="str">
        <f t="shared" si="1737"/>
        <v>2,98772580504023+2,45196320100819i</v>
      </c>
      <c r="BL634" s="240" t="str">
        <f t="shared" si="1738"/>
        <v>3,79078637127998-0,754034291341975i</v>
      </c>
      <c r="BM634" s="189"/>
      <c r="BN634" s="189"/>
      <c r="BO634" s="189"/>
      <c r="BP634" s="189"/>
      <c r="BQ634" s="189"/>
      <c r="BR634" s="189"/>
      <c r="BS634" s="189"/>
      <c r="BT634" s="189"/>
      <c r="BU634" s="189"/>
      <c r="BV634" s="189"/>
      <c r="BW634" s="240"/>
      <c r="BX634" s="240"/>
      <c r="BY634" s="240"/>
      <c r="BZ634" s="240"/>
      <c r="CH634" s="238">
        <f t="shared" si="1739"/>
        <v>-276.11699547896939</v>
      </c>
    </row>
    <row r="635" spans="1:86">
      <c r="A635" s="245">
        <f t="shared" si="1630"/>
        <v>3.1249999999999997E-3</v>
      </c>
      <c r="B635" s="246">
        <v>10</v>
      </c>
      <c r="C635" s="246">
        <f t="shared" si="1631"/>
        <v>500</v>
      </c>
      <c r="D635" s="246">
        <f t="shared" si="1740"/>
        <v>3141.5926535897929</v>
      </c>
      <c r="E635" s="245" t="str">
        <f t="shared" si="1687"/>
        <v>3141,59265358979i</v>
      </c>
      <c r="F635" s="245" t="str">
        <f t="shared" si="1632"/>
        <v>0,335996231456245-0,830978714682806i</v>
      </c>
      <c r="G635" s="245" t="str">
        <f t="shared" si="1633"/>
        <v>-2,73479459919279+0,288971162089874i</v>
      </c>
      <c r="H635" s="245" t="str">
        <f t="shared" si="1634"/>
        <v>0,00249306318100645-0,00613849706130089i</v>
      </c>
      <c r="I635" s="245" t="str">
        <f t="shared" si="1688"/>
        <v>0,00222107556095436-0,000521415295710992i</v>
      </c>
      <c r="J635" s="240" t="str">
        <f>IMPRODUCT(1/Nt_input,X625)</f>
        <v>-3,72624701277039E-15+4,561455380081E-15i</v>
      </c>
      <c r="K635" s="265" t="str">
        <f t="shared" si="1689"/>
        <v>-5,89786356826607E-18+1,20742592551376E-17i</v>
      </c>
      <c r="L635" s="238">
        <f t="shared" si="1690"/>
        <v>-337.43348314058426</v>
      </c>
      <c r="M635" s="238">
        <f t="shared" si="1635"/>
        <v>394.15734806151272</v>
      </c>
      <c r="N635" s="242">
        <f t="shared" si="1636"/>
        <v>4.1573480615127263</v>
      </c>
      <c r="O635" s="240" t="str">
        <f t="shared" si="1637"/>
        <v>2,30969883127822-3,45670858091272i</v>
      </c>
      <c r="P635" s="240" t="str">
        <f t="shared" si="1638"/>
        <v>-1,59094822571604-3,84088878355708i</v>
      </c>
      <c r="Q635" s="240" t="str">
        <f t="shared" si="1691"/>
        <v>-4,07746578424458-0,811058372053647i</v>
      </c>
      <c r="R635" s="240" t="str">
        <f t="shared" si="1692"/>
        <v>-2,9396890060484+2,93968900604839i</v>
      </c>
      <c r="S635" s="240" t="str">
        <f t="shared" si="1693"/>
        <v>0,811058372053639+4,07746578424459i</v>
      </c>
      <c r="T635" s="240" t="str">
        <f t="shared" si="1694"/>
        <v>3,84088878355708+1,59094822571605i</v>
      </c>
      <c r="U635" s="241" t="str">
        <f t="shared" si="1695"/>
        <v>3,45670858091273-2,30969883127821i</v>
      </c>
      <c r="V635" s="240" t="str">
        <f t="shared" si="1696"/>
        <v>1,23507426327732E-14-4,15734806151273i</v>
      </c>
      <c r="W635" s="240" t="str">
        <f t="shared" si="1697"/>
        <v>-3,45670858091272-2,30969883127823i</v>
      </c>
      <c r="X635" s="240" t="str">
        <f t="shared" si="1698"/>
        <v>-3,84088878355709+1,59094822571603i</v>
      </c>
      <c r="Y635" s="240" t="str">
        <f t="shared" si="1699"/>
        <v>-0,811058372053701+4,07746578424458i</v>
      </c>
      <c r="Z635" s="240" t="str">
        <f t="shared" si="1700"/>
        <v>2,93968900604832+2,93968900604847i</v>
      </c>
      <c r="AA635" s="240" t="str">
        <f t="shared" si="1701"/>
        <v>4,07746578424461-0,811058372053502i</v>
      </c>
      <c r="AB635" s="240" t="str">
        <f t="shared" si="1702"/>
        <v>1,59094822571622-3,84088878355701i</v>
      </c>
      <c r="AC635" s="240" t="str">
        <f t="shared" si="1703"/>
        <v>-2,30969883127837-3,45670858091262i</v>
      </c>
      <c r="AD635" s="240" t="str">
        <f t="shared" si="1704"/>
        <v>-4,15734806151273+1,37767055316835E-13i</v>
      </c>
      <c r="AE635" s="240" t="str">
        <f t="shared" si="1705"/>
        <v>-2,30969883127813+3,45670858091278i</v>
      </c>
      <c r="AF635" s="240" t="str">
        <f t="shared" si="1706"/>
        <v>1,5909482257161+3,84088878355706i</v>
      </c>
      <c r="AG635" s="240" t="str">
        <f t="shared" si="1707"/>
        <v>4,07746578424459+0,811058372053631i</v>
      </c>
      <c r="AH635" s="240" t="str">
        <f t="shared" si="1708"/>
        <v>2,93968900604842-2,93968900604838i</v>
      </c>
      <c r="AI635" s="240" t="str">
        <f t="shared" si="1709"/>
        <v>-0,811058372053573-4,0774657842446i</v>
      </c>
      <c r="AJ635" s="240" t="str">
        <f t="shared" si="1710"/>
        <v>-3,84088878355704-1,59094822571615i</v>
      </c>
      <c r="AK635" s="240" t="str">
        <f t="shared" si="1711"/>
        <v>-3,45670858091282+2,30969883127808i</v>
      </c>
      <c r="AL635" s="240" t="str">
        <f t="shared" si="1712"/>
        <v>-2,03213235312118E-13+4,15734806151273i</v>
      </c>
      <c r="AM635" s="240" t="str">
        <f t="shared" si="1713"/>
        <v>3,45670858091282+2,30969883127808i</v>
      </c>
      <c r="AN635" s="240" t="str">
        <f t="shared" si="1714"/>
        <v>3,84088878355703-1,59094822571616i</v>
      </c>
      <c r="AO635" s="240" t="str">
        <f t="shared" si="1715"/>
        <v>0,811058372053564-4,0774657842446i</v>
      </c>
      <c r="AP635" s="240" t="str">
        <f t="shared" si="1716"/>
        <v>-2,93968900604842-2,93968900604837i</v>
      </c>
      <c r="AQ635" s="240" t="str">
        <f t="shared" si="1717"/>
        <v>-4,07746578424459+0,811058372053639i</v>
      </c>
      <c r="AR635" s="240" t="str">
        <f t="shared" si="1718"/>
        <v>-1,59094822571609+3,84088878355706i</v>
      </c>
      <c r="AS635" s="240" t="str">
        <f t="shared" si="1719"/>
        <v>2,30969883127814+3,45670858091278i</v>
      </c>
      <c r="AT635" s="240" t="str">
        <f t="shared" si="1720"/>
        <v>4,15734806151273+1,38022174485119E-13i</v>
      </c>
      <c r="AU635" s="240" t="str">
        <f t="shared" si="1721"/>
        <v>2,30969883127836-3,45670858091263i</v>
      </c>
      <c r="AV635" s="240" t="str">
        <f t="shared" si="1722"/>
        <v>-1,59094822571623-3,840888783557i</v>
      </c>
      <c r="AW635" s="240" t="str">
        <f t="shared" si="1723"/>
        <v>-4,07746578424462-0,81105837205349i</v>
      </c>
      <c r="AX635" s="240" t="str">
        <f t="shared" si="1724"/>
        <v>-2,93968900604832+2,93968900604848i</v>
      </c>
      <c r="AY635" s="240" t="str">
        <f t="shared" si="1725"/>
        <v>0,811058372053714+4,07746578424457i</v>
      </c>
      <c r="AZ635" s="240" t="str">
        <f t="shared" si="1726"/>
        <v>3,84088878355709+1,59094822571601i</v>
      </c>
      <c r="BA635" s="240" t="str">
        <f t="shared" si="1727"/>
        <v>3,45670858091273-2,3096988312782i</v>
      </c>
      <c r="BB635" s="240" t="str">
        <f t="shared" si="1728"/>
        <v>5,8061246332448E-14-4,15734806151273i</v>
      </c>
      <c r="BC635" s="240" t="str">
        <f t="shared" si="1729"/>
        <v>-3,45670858091267-2,3096988312783i</v>
      </c>
      <c r="BD635" s="240" t="str">
        <f t="shared" si="1730"/>
        <v>-3,84088878355714+1,59094822571591i</v>
      </c>
      <c r="BE635" s="240" t="str">
        <f t="shared" si="1731"/>
        <v>-0,81105837205383+4,07746578424455i</v>
      </c>
      <c r="BF635" s="240" t="str">
        <f t="shared" si="1732"/>
        <v>2,93968900604852+2,93968900604827i</v>
      </c>
      <c r="BG635" s="240" t="str">
        <f t="shared" si="1733"/>
        <v>4,07746578424456-0,811058372053781i</v>
      </c>
      <c r="BH635" s="240" t="str">
        <f t="shared" si="1734"/>
        <v>1,59094822571596-3,84088878355712i</v>
      </c>
      <c r="BI635" s="240" t="str">
        <f t="shared" si="1735"/>
        <v>-2,30969883127826-3,45670858091269i</v>
      </c>
      <c r="BJ635" s="240" t="str">
        <f t="shared" si="1736"/>
        <v>-4,15734806151273+7,12981449455151E-15i</v>
      </c>
      <c r="BK635" s="240" t="str">
        <f t="shared" si="1737"/>
        <v>-2,30969883127825+3,4567085809127i</v>
      </c>
      <c r="BL635" s="240" t="str">
        <f t="shared" si="1738"/>
        <v>1,59094822571597+3,84088878355711i</v>
      </c>
      <c r="BM635" s="189"/>
      <c r="BN635" s="189"/>
      <c r="BO635" s="189"/>
      <c r="BP635" s="189"/>
      <c r="BQ635" s="189"/>
      <c r="BR635" s="189"/>
      <c r="BS635" s="189"/>
      <c r="BT635" s="189"/>
      <c r="BU635" s="189"/>
      <c r="BV635" s="189"/>
      <c r="BW635" s="240"/>
      <c r="BX635" s="240"/>
      <c r="BY635" s="240"/>
      <c r="BZ635" s="240"/>
      <c r="CH635" s="238">
        <f t="shared" si="1739"/>
        <v>-284.59773266345746</v>
      </c>
    </row>
    <row r="636" spans="1:86">
      <c r="A636" s="245">
        <f t="shared" si="1630"/>
        <v>3.4374999999999996E-3</v>
      </c>
      <c r="B636" s="246">
        <v>11</v>
      </c>
      <c r="C636" s="246">
        <f t="shared" si="1631"/>
        <v>550</v>
      </c>
      <c r="D636" s="246">
        <f t="shared" si="1740"/>
        <v>3455.7519189487725</v>
      </c>
      <c r="E636" s="245" t="str">
        <f t="shared" si="1687"/>
        <v>3455,75191894877i</v>
      </c>
      <c r="F636" s="245" t="str">
        <f t="shared" si="1632"/>
        <v>0,285817654115067-0,77333268268672i</v>
      </c>
      <c r="G636" s="245" t="str">
        <f t="shared" si="1633"/>
        <v>-2,73867275050553+0,228557984220754i</v>
      </c>
      <c r="H636" s="245" t="str">
        <f t="shared" si="1634"/>
        <v>0,00212238370041858-0,00571264231058348i</v>
      </c>
      <c r="I636" s="245" t="str">
        <f t="shared" si="1688"/>
        <v>0,00216186974565651-0,000618166362884959i</v>
      </c>
      <c r="J636" s="240" t="str">
        <f>IMPRODUCT(1/Nt_input,Y625)</f>
        <v>-8,16682062688284E-16-4,62997695738208E-15i</v>
      </c>
      <c r="K636" s="265" t="str">
        <f t="shared" si="1689"/>
        <v>-4,6276562591322E-18-9,5045617269257E-18i</v>
      </c>
      <c r="L636" s="238">
        <f t="shared" si="1690"/>
        <v>-339.51745099539846</v>
      </c>
      <c r="M636" s="238">
        <f t="shared" si="1635"/>
        <v>394.40960632174176</v>
      </c>
      <c r="N636" s="242">
        <f t="shared" si="1636"/>
        <v>4.4096063217417747</v>
      </c>
      <c r="O636" s="240" t="str">
        <f t="shared" si="1637"/>
        <v>2,07867403075637-3,888925582549i</v>
      </c>
      <c r="P636" s="240" t="str">
        <f t="shared" si="1638"/>
        <v>-2,44984601169478-3,66645365874549i</v>
      </c>
      <c r="Q636" s="240" t="str">
        <f t="shared" si="1691"/>
        <v>-4,38837286203458+0,432217001636262i</v>
      </c>
      <c r="R636" s="240" t="str">
        <f t="shared" si="1692"/>
        <v>-1,68748328258292+4,07394502708962i</v>
      </c>
      <c r="S636" s="240" t="str">
        <f t="shared" si="1693"/>
        <v>2,79742463631855+3,40867178192079i</v>
      </c>
      <c r="T636" s="240" t="str">
        <f t="shared" si="1694"/>
        <v>4,32487697273736-0,860271517272965i</v>
      </c>
      <c r="U636" s="241" t="str">
        <f t="shared" si="1695"/>
        <v>1,28004114792605-4,21973015397444i</v>
      </c>
      <c r="V636" s="240" t="str">
        <f t="shared" si="1696"/>
        <v>-3,11806253246668-3,11806253246668i</v>
      </c>
      <c r="W636" s="240" t="str">
        <f t="shared" si="1697"/>
        <v>-4,21973015397445+1,28004114792603i</v>
      </c>
      <c r="X636" s="240" t="str">
        <f t="shared" si="1698"/>
        <v>-0,860271517273018+4,32487697273735i</v>
      </c>
      <c r="Y636" s="240" t="str">
        <f t="shared" si="1699"/>
        <v>3,40867178192079+2,79742463631856i</v>
      </c>
      <c r="Z636" s="240" t="str">
        <f t="shared" si="1700"/>
        <v>4,0739450270896-1,68748328258295i</v>
      </c>
      <c r="AA636" s="240" t="str">
        <f t="shared" si="1701"/>
        <v>0,432217001636227-4,38837286203458i</v>
      </c>
      <c r="AB636" s="240" t="str">
        <f t="shared" si="1702"/>
        <v>-3,66645365874553-2,44984601169472i</v>
      </c>
      <c r="AC636" s="240" t="str">
        <f t="shared" si="1703"/>
        <v>-3,88892558254894+2,07867403075648i</v>
      </c>
      <c r="AD636" s="240" t="str">
        <f t="shared" si="1704"/>
        <v>1,6152238901795E-13+4,40960632174177i</v>
      </c>
      <c r="AE636" s="240" t="str">
        <f t="shared" si="1705"/>
        <v>3,8889255825491+2,07867403075618i</v>
      </c>
      <c r="AF636" s="240" t="str">
        <f t="shared" si="1706"/>
        <v>3,6664536587456-2,44984601169462i</v>
      </c>
      <c r="AG636" s="240" t="str">
        <f t="shared" si="1707"/>
        <v>-0,432217001636113-4,3883728620346i</v>
      </c>
      <c r="AH636" s="240" t="str">
        <f t="shared" si="1708"/>
        <v>-4,07394502708956-1,68748328258306i</v>
      </c>
      <c r="AI636" s="240" t="str">
        <f t="shared" si="1709"/>
        <v>-3,40867178192086+2,79742463631846i</v>
      </c>
      <c r="AJ636" s="240" t="str">
        <f t="shared" si="1710"/>
        <v>0,860271517272913+4,32487697273738i</v>
      </c>
      <c r="AK636" s="240" t="str">
        <f t="shared" si="1711"/>
        <v>4,21973015397444+1,28004114792606i</v>
      </c>
      <c r="AL636" s="240" t="str">
        <f t="shared" si="1712"/>
        <v>3,11806253246666-3,1180625324667i</v>
      </c>
      <c r="AM636" s="240" t="str">
        <f t="shared" si="1713"/>
        <v>-1,28004114792611-4,21973015397443i</v>
      </c>
      <c r="AN636" s="240" t="str">
        <f t="shared" si="1714"/>
        <v>-4,32487697273738-0,860271517272851i</v>
      </c>
      <c r="AO636" s="240" t="str">
        <f t="shared" si="1715"/>
        <v>-2,79742463631843+3,40867178192089i</v>
      </c>
      <c r="AP636" s="240" t="str">
        <f t="shared" si="1716"/>
        <v>1,6874832825831+4,07394502708954i</v>
      </c>
      <c r="AQ636" s="240" t="str">
        <f t="shared" si="1717"/>
        <v>4,3883728620346+0,432217001636067i</v>
      </c>
      <c r="AR636" s="240" t="str">
        <f t="shared" si="1718"/>
        <v>2,44984601169494-3,66645365874539i</v>
      </c>
      <c r="AS636" s="240" t="str">
        <f t="shared" si="1719"/>
        <v>-2,07867403075623-3,88892558254908i</v>
      </c>
      <c r="AT636" s="240" t="str">
        <f t="shared" si="1720"/>
        <v>-4,40960632174177-1,15605145490661E-13i</v>
      </c>
      <c r="AU636" s="240" t="str">
        <f t="shared" si="1721"/>
        <v>-2,07867403075644+3,88892558254897i</v>
      </c>
      <c r="AV636" s="240" t="str">
        <f t="shared" si="1722"/>
        <v>2,44984601169477+3,6664536587455i</v>
      </c>
      <c r="AW636" s="240" t="str">
        <f t="shared" si="1723"/>
        <v>4,38837286203458-0,432217001636289i</v>
      </c>
      <c r="AX636" s="240" t="str">
        <f t="shared" si="1724"/>
        <v>1,68748328258291-4,07394502708962i</v>
      </c>
      <c r="AY636" s="240" t="str">
        <f t="shared" si="1725"/>
        <v>-2,79742463631859-3,40867178192076i</v>
      </c>
      <c r="AZ636" s="240" t="str">
        <f t="shared" si="1726"/>
        <v>-4,32487697273734+0,860271517273054i</v>
      </c>
      <c r="BA636" s="240" t="str">
        <f t="shared" si="1727"/>
        <v>-1,28004114792589+4,21973015397449i</v>
      </c>
      <c r="BB636" s="240" t="str">
        <f t="shared" si="1728"/>
        <v>3,11806253246681+3,11806253246654i</v>
      </c>
      <c r="BC636" s="240" t="str">
        <f t="shared" si="1729"/>
        <v>4,21973015397451-1,28004114792584i</v>
      </c>
      <c r="BD636" s="240" t="str">
        <f t="shared" si="1730"/>
        <v>0,860271517273137-4,32487697273733i</v>
      </c>
      <c r="BE636" s="240" t="str">
        <f t="shared" si="1731"/>
        <v>-3,40867178192072-2,79742463631863i</v>
      </c>
      <c r="BF636" s="240" t="str">
        <f t="shared" si="1732"/>
        <v>-4,07394502708964+1,68748328258285i</v>
      </c>
      <c r="BG636" s="240" t="str">
        <f t="shared" si="1733"/>
        <v>-0,432217001636342+4,38837286203457i</v>
      </c>
      <c r="BH636" s="240" t="str">
        <f t="shared" si="1734"/>
        <v>3,66645365874547+2,44984601169481i</v>
      </c>
      <c r="BI636" s="240" t="str">
        <f t="shared" si="1735"/>
        <v>3,88892558254901-2,07867403075636i</v>
      </c>
      <c r="BJ636" s="240" t="str">
        <f t="shared" si="1736"/>
        <v>-6,15833122246657E-14-4,40960632174177i</v>
      </c>
      <c r="BK636" s="240" t="str">
        <f t="shared" si="1737"/>
        <v>-3,88892558254905-2,07867403075628i</v>
      </c>
      <c r="BL636" s="240" t="str">
        <f t="shared" si="1738"/>
        <v>-3,66645365874542+2,44984601169489i</v>
      </c>
      <c r="BM636" s="189"/>
      <c r="BN636" s="189"/>
      <c r="BO636" s="189"/>
      <c r="BP636" s="189"/>
      <c r="BQ636" s="189"/>
      <c r="BR636" s="189"/>
      <c r="BS636" s="189"/>
      <c r="BT636" s="189"/>
      <c r="BU636" s="189"/>
      <c r="BV636" s="189"/>
      <c r="BW636" s="240"/>
      <c r="BX636" s="240"/>
      <c r="BY636" s="240"/>
      <c r="BZ636" s="240"/>
      <c r="CH636" s="238">
        <f t="shared" si="1739"/>
        <v>-286.55535882708114</v>
      </c>
    </row>
    <row r="637" spans="1:86">
      <c r="A637" s="245">
        <f t="shared" si="1630"/>
        <v>3.7499999999999994E-3</v>
      </c>
      <c r="B637" s="246">
        <v>12</v>
      </c>
      <c r="C637" s="246">
        <f t="shared" si="1631"/>
        <v>600</v>
      </c>
      <c r="D637" s="246">
        <f t="shared" si="1740"/>
        <v>3769.9111843077517</v>
      </c>
      <c r="E637" s="245" t="str">
        <f t="shared" si="1687"/>
        <v>3769,91118430775i</v>
      </c>
      <c r="F637" s="245" t="str">
        <f t="shared" si="1632"/>
        <v>0,246032255721216-0,721898350675974i</v>
      </c>
      <c r="G637" s="245" t="str">
        <f t="shared" si="1633"/>
        <v>-2,74291178646029+0,175341925627024i</v>
      </c>
      <c r="H637" s="245" t="str">
        <f t="shared" si="1634"/>
        <v>0,00182848080112624-0,00533267467804811i</v>
      </c>
      <c r="I637" s="245" t="str">
        <f t="shared" si="1688"/>
        <v>0,00209844824809683-0,000702078057915276i</v>
      </c>
      <c r="J637" s="240" t="str">
        <f>IMPRODUCT(1/Nt_input,Z625)</f>
        <v>2,64625967623042E-15-9,67975699595058E-15i</v>
      </c>
      <c r="K637" s="265" t="str">
        <f t="shared" si="1689"/>
        <v>-1,24290601121378E-18-2,21703499643829E-17i</v>
      </c>
      <c r="L637" s="238">
        <f t="shared" si="1690"/>
        <v>-333.07092096232611</v>
      </c>
      <c r="M637" s="238">
        <f t="shared" si="1635"/>
        <v>394.61939766255642</v>
      </c>
      <c r="N637" s="242">
        <f t="shared" si="1636"/>
        <v>4.619397662556433</v>
      </c>
      <c r="O637" s="240" t="str">
        <f t="shared" si="1637"/>
        <v>1,76776695296638-4,26776695296636i</v>
      </c>
      <c r="P637" s="240" t="str">
        <f t="shared" si="1638"/>
        <v>-3,26640741219092-3,26640741219096i</v>
      </c>
      <c r="Q637" s="240" t="str">
        <f t="shared" si="1691"/>
        <v>-4,26776695296636+1,76776695296638i</v>
      </c>
      <c r="R637" s="240" t="str">
        <f t="shared" si="1692"/>
        <v>-8,48917186333426E-16+4,61939766255643i</v>
      </c>
      <c r="S637" s="240" t="str">
        <f t="shared" si="1693"/>
        <v>4,26776695296636+1,76776695296638i</v>
      </c>
      <c r="T637" s="240" t="str">
        <f t="shared" si="1694"/>
        <v>3,26640741219096-3,26640741219092i</v>
      </c>
      <c r="U637" s="241" t="str">
        <f t="shared" si="1695"/>
        <v>-1,76776695296638-4,26776695296636i</v>
      </c>
      <c r="V637" s="240" t="str">
        <f t="shared" si="1696"/>
        <v>-4,61939766255643-1,69783437266685E-15i</v>
      </c>
      <c r="W637" s="240" t="str">
        <f t="shared" si="1697"/>
        <v>-1,76776695296617+4,26776695296645i</v>
      </c>
      <c r="X637" s="240" t="str">
        <f t="shared" si="1698"/>
        <v>3,26640741219086+3,26640741219102i</v>
      </c>
      <c r="Y637" s="240" t="str">
        <f t="shared" si="1699"/>
        <v>4,26776695296636-1,76776695296638i</v>
      </c>
      <c r="Z637" s="240" t="str">
        <f t="shared" si="1700"/>
        <v>-1,36950125181458E-13-4,61939766255643i</v>
      </c>
      <c r="AA637" s="240" t="str">
        <f t="shared" si="1701"/>
        <v>-4,2677669529663-1,76776695296654i</v>
      </c>
      <c r="AB637" s="240" t="str">
        <f t="shared" si="1702"/>
        <v>-3,26640741219098+3,2664074121909i</v>
      </c>
      <c r="AC637" s="240" t="str">
        <f t="shared" si="1703"/>
        <v>1,76776695296643+4,26776695296634i</v>
      </c>
      <c r="AD637" s="240" t="str">
        <f t="shared" si="1704"/>
        <v>4,61939766255643-1,93541098417666E-13i</v>
      </c>
      <c r="AE637" s="240" t="str">
        <f t="shared" si="1705"/>
        <v>1,76776695296651-4,26776695296631i</v>
      </c>
      <c r="AF637" s="240" t="str">
        <f t="shared" si="1706"/>
        <v>-3,26640741219092-3,26640741219096i</v>
      </c>
      <c r="AG637" s="240" t="str">
        <f t="shared" si="1707"/>
        <v>-4,26776695296633+1,76776695296647i</v>
      </c>
      <c r="AH637" s="240" t="str">
        <f t="shared" si="1708"/>
        <v>-2,25798448990042E-13+4,61939766255643i</v>
      </c>
      <c r="AI637" s="240" t="str">
        <f t="shared" si="1709"/>
        <v>4,26776695296633+1,76776695296646i</v>
      </c>
      <c r="AJ637" s="240" t="str">
        <f t="shared" si="1710"/>
        <v>3,26640741219092-3,26640741219096i</v>
      </c>
      <c r="AK637" s="240" t="str">
        <f t="shared" si="1711"/>
        <v>-1,76776695296652-4,2677669529663i</v>
      </c>
      <c r="AL637" s="240" t="str">
        <f t="shared" si="1712"/>
        <v>-4,61939766255643-1,85618873017417E-13i</v>
      </c>
      <c r="AM637" s="240" t="str">
        <f t="shared" si="1713"/>
        <v>-1,76776695296642+4,26776695296635i</v>
      </c>
      <c r="AN637" s="240" t="str">
        <f t="shared" si="1714"/>
        <v>3,26640741219099+3,26640741219089i</v>
      </c>
      <c r="AO637" s="240" t="str">
        <f t="shared" si="1715"/>
        <v>4,26776695296629-1,76776695296655i</v>
      </c>
      <c r="AP637" s="240" t="str">
        <f t="shared" si="1716"/>
        <v>1,29027899781209E-13-4,61939766255643i</v>
      </c>
      <c r="AQ637" s="240" t="str">
        <f t="shared" si="1717"/>
        <v>-4,26776695296636-1,76776695296638i</v>
      </c>
      <c r="AR637" s="240" t="str">
        <f t="shared" si="1718"/>
        <v>-3,26640741219085+3,26640741219103i</v>
      </c>
      <c r="AS637" s="240" t="str">
        <f t="shared" si="1719"/>
        <v>1,76776695296617+4,26776695296645i</v>
      </c>
      <c r="AT637" s="240" t="str">
        <f t="shared" si="1720"/>
        <v>4,61939766255643+7,24369265450004E-14i</v>
      </c>
      <c r="AU637" s="240" t="str">
        <f t="shared" si="1721"/>
        <v>1,76776695296633-4,26776695296638i</v>
      </c>
      <c r="AV637" s="240" t="str">
        <f t="shared" si="1722"/>
        <v>-3,26640741219105-3,26640741219083i</v>
      </c>
      <c r="AW637" s="240" t="str">
        <f t="shared" si="1723"/>
        <v>-4,26776695296643+1,76776695296622i</v>
      </c>
      <c r="AX637" s="240" t="str">
        <f t="shared" si="1724"/>
        <v>-4,86687478359591E-14+4,61939766255643i</v>
      </c>
      <c r="AY637" s="240" t="str">
        <f t="shared" si="1725"/>
        <v>4,26776695296641+1,76776695296628i</v>
      </c>
      <c r="AZ637" s="240" t="str">
        <f t="shared" si="1726"/>
        <v>3,26640741219112-3,26640741219076i</v>
      </c>
      <c r="BA637" s="240" t="str">
        <f t="shared" si="1727"/>
        <v>-1,76776695296627-4,26776695296641i</v>
      </c>
      <c r="BB637" s="240" t="str">
        <f t="shared" si="1728"/>
        <v>-4,61939766255643+7,92222540024904E-15i</v>
      </c>
      <c r="BC637" s="240" t="str">
        <f t="shared" si="1729"/>
        <v>-1,76776695296626+4,26776695296642i</v>
      </c>
      <c r="BD637" s="240" t="str">
        <f t="shared" si="1730"/>
        <v>3,2664074121908+3,26640741219108i</v>
      </c>
      <c r="BE637" s="240" t="str">
        <f t="shared" si="1731"/>
        <v>4,2677669529664-1,7677669529663i</v>
      </c>
      <c r="BF637" s="240" t="str">
        <f t="shared" si="1732"/>
        <v>-6,4513198636457E-14-4,61939766255643i</v>
      </c>
      <c r="BG637" s="240" t="str">
        <f t="shared" si="1733"/>
        <v>-4,26776695296643-1,7677669529662i</v>
      </c>
      <c r="BH637" s="240" t="str">
        <f t="shared" si="1734"/>
        <v>-3,26640741219106+3,26640741219082i</v>
      </c>
      <c r="BI637" s="240" t="str">
        <f t="shared" si="1735"/>
        <v>1,76776695296635+4,26776695296638i</v>
      </c>
      <c r="BJ637" s="240" t="str">
        <f t="shared" si="1736"/>
        <v>4,61939766255643-8,82813773454987E-14i</v>
      </c>
      <c r="BK637" s="240" t="str">
        <f t="shared" si="1737"/>
        <v>1,76776695296658-4,26776695296628i</v>
      </c>
      <c r="BL637" s="240" t="str">
        <f t="shared" si="1738"/>
        <v>-3,26640741219086-3,26640741219102i</v>
      </c>
      <c r="BM637" s="189"/>
      <c r="BN637" s="189"/>
      <c r="BO637" s="189"/>
      <c r="BP637" s="189"/>
      <c r="BQ637" s="189"/>
      <c r="BR637" s="189"/>
      <c r="BS637" s="189"/>
      <c r="BT637" s="189"/>
      <c r="BU637" s="189"/>
      <c r="BV637" s="189"/>
      <c r="BW637" s="240"/>
      <c r="BX637" s="240"/>
      <c r="BY637" s="240"/>
      <c r="BZ637" s="240"/>
      <c r="CH637" s="238">
        <f t="shared" si="1739"/>
        <v>-279.96968865697613</v>
      </c>
    </row>
    <row r="638" spans="1:86">
      <c r="A638" s="245">
        <f t="shared" si="1630"/>
        <v>4.0624999999999993E-3</v>
      </c>
      <c r="B638" s="246">
        <v>13</v>
      </c>
      <c r="C638" s="246">
        <f t="shared" si="1631"/>
        <v>650</v>
      </c>
      <c r="D638" s="246">
        <f t="shared" si="1740"/>
        <v>4084.0704496667308</v>
      </c>
      <c r="E638" s="245" t="str">
        <f t="shared" si="1687"/>
        <v>4084,07044966673i</v>
      </c>
      <c r="F638" s="245" t="str">
        <f t="shared" si="1632"/>
        <v>0,214045309868291-0,676025012054059i</v>
      </c>
      <c r="G638" s="245" t="str">
        <f t="shared" si="1633"/>
        <v>-2,74750942617441+0,127689219202337i</v>
      </c>
      <c r="H638" s="245" t="str">
        <f t="shared" si="1634"/>
        <v>0,00159218670007787-0,00499378725885822i</v>
      </c>
      <c r="I638" s="245" t="str">
        <f t="shared" si="1688"/>
        <v>0,00203237746948595-0,000774640496812758i</v>
      </c>
      <c r="J638" s="240" t="str">
        <f>IMPRODUCT(1/Nt_input,AA625)</f>
        <v>1,50741371425164E-15-2,02962646689286E-15i</v>
      </c>
      <c r="K638" s="265" t="str">
        <f t="shared" si="1689"/>
        <v>1,49140281538096E-18-5,29267081129568E-18i</v>
      </c>
      <c r="L638" s="238">
        <f t="shared" si="1690"/>
        <v>-345.19466374927686</v>
      </c>
      <c r="M638" s="238">
        <f t="shared" si="1635"/>
        <v>394.78470167866107</v>
      </c>
      <c r="N638" s="242">
        <f t="shared" si="1636"/>
        <v>4.7847016786610439</v>
      </c>
      <c r="O638" s="240" t="str">
        <f t="shared" si="1637"/>
        <v>1,38892558254902-4,57867403075636i</v>
      </c>
      <c r="P638" s="240" t="str">
        <f t="shared" si="1638"/>
        <v>-3,97833404973964-2,65823782654299i</v>
      </c>
      <c r="Q638" s="240" t="str">
        <f t="shared" si="1691"/>
        <v>-3,69862441382722+3,03538261166908i</v>
      </c>
      <c r="R638" s="240" t="str">
        <f t="shared" si="1692"/>
        <v>1,831026061233+4,42048795008734i</v>
      </c>
      <c r="S638" s="240" t="str">
        <f t="shared" si="1693"/>
        <v>4,76166203228629-0,468982775872414i</v>
      </c>
      <c r="T638" s="240" t="str">
        <f t="shared" si="1694"/>
        <v>0,933448991241101-4,69276497755138i</v>
      </c>
      <c r="U638" s="241" t="str">
        <f t="shared" si="1695"/>
        <v>-4,21973015397444-2,25549275800671i</v>
      </c>
      <c r="V638" s="240" t="str">
        <f t="shared" si="1696"/>
        <v>-3,38329500293597+3,38329500293579i</v>
      </c>
      <c r="W638" s="240" t="str">
        <f t="shared" si="1697"/>
        <v>2,25549275800677+4,2197301539744i</v>
      </c>
      <c r="X638" s="240" t="str">
        <f t="shared" si="1698"/>
        <v>4,69276497755141-0,933448991240929i</v>
      </c>
      <c r="Y638" s="240" t="str">
        <f t="shared" si="1699"/>
        <v>0,468982775872345-4,7616620322863i</v>
      </c>
      <c r="Z638" s="240" t="str">
        <f t="shared" si="1700"/>
        <v>-4,42048795008726-1,8310260612332i</v>
      </c>
      <c r="AA638" s="240" t="str">
        <f t="shared" si="1701"/>
        <v>-3,03538261166908+3,69862441382723i</v>
      </c>
      <c r="AB638" s="240" t="str">
        <f t="shared" si="1702"/>
        <v>2,6582378265428+3,97833404973977i</v>
      </c>
      <c r="AC638" s="240" t="str">
        <f t="shared" si="1703"/>
        <v>4,57867403075636-1,388925582549i</v>
      </c>
      <c r="AD638" s="240" t="str">
        <f t="shared" si="1704"/>
        <v>-2,08673158369759E-13-4,78470167866104i</v>
      </c>
      <c r="AE638" s="240" t="str">
        <f t="shared" si="1705"/>
        <v>-4,57867403075635-1,38892558254905i</v>
      </c>
      <c r="AF638" s="240" t="str">
        <f t="shared" si="1706"/>
        <v>-2,65823782654284+3,97833404973974i</v>
      </c>
      <c r="AG638" s="240" t="str">
        <f t="shared" si="1707"/>
        <v>3,03538261166903+3,69862441382727i</v>
      </c>
      <c r="AH638" s="240" t="str">
        <f t="shared" si="1708"/>
        <v>4,42048795008728-1,83102606123315i</v>
      </c>
      <c r="AI638" s="240" t="str">
        <f t="shared" si="1709"/>
        <v>-0,468982775872287-4,7616620322863i</v>
      </c>
      <c r="AJ638" s="240" t="str">
        <f t="shared" si="1710"/>
        <v>-4,6927649775514-0,933448991240976i</v>
      </c>
      <c r="AK638" s="240" t="str">
        <f t="shared" si="1711"/>
        <v>-2,25549275800682+4,21973015397438i</v>
      </c>
      <c r="AL638" s="240" t="str">
        <f t="shared" si="1712"/>
        <v>3,38329500293594+3,38329500293583i</v>
      </c>
      <c r="AM638" s="240" t="str">
        <f t="shared" si="1713"/>
        <v>4,21973015397453-2,25549275800653i</v>
      </c>
      <c r="AN638" s="240" t="str">
        <f t="shared" si="1714"/>
        <v>-0,933448991241125-4,69276497755137i</v>
      </c>
      <c r="AO638" s="240" t="str">
        <f t="shared" si="1715"/>
        <v>-4,76166203228627-0,468982775872611i</v>
      </c>
      <c r="AP638" s="240" t="str">
        <f t="shared" si="1716"/>
        <v>-1,83102606123299+4,42048795008734i</v>
      </c>
      <c r="AQ638" s="240" t="str">
        <f t="shared" si="1717"/>
        <v>3,69862441382706+3,03538261166928i</v>
      </c>
      <c r="AR638" s="240" t="str">
        <f t="shared" si="1718"/>
        <v>3,97833404973964-2,65823782654298i</v>
      </c>
      <c r="AS638" s="240" t="str">
        <f t="shared" si="1719"/>
        <v>-1,38892558254918-4,57867403075631i</v>
      </c>
      <c r="AT638" s="240" t="str">
        <f t="shared" si="1720"/>
        <v>-4,78470167866104-5,86165861377297E-14i</v>
      </c>
      <c r="AU638" s="240" t="str">
        <f t="shared" si="1721"/>
        <v>-1,38892558254884+4,57867403075641i</v>
      </c>
      <c r="AV638" s="240" t="str">
        <f t="shared" si="1722"/>
        <v>3,97833404973958+2,65823782654308i</v>
      </c>
      <c r="AW638" s="240" t="str">
        <f t="shared" si="1723"/>
        <v>3,69862441382714-3,03538261166919i</v>
      </c>
      <c r="AX638" s="240" t="str">
        <f t="shared" si="1724"/>
        <v>-1,83102606123292-4,42048795008737i</v>
      </c>
      <c r="AY638" s="240" t="str">
        <f t="shared" si="1725"/>
        <v>-4,76166203228628+0,468982775872495i</v>
      </c>
      <c r="AZ638" s="240" t="str">
        <f t="shared" si="1726"/>
        <v>-0,93344899124124+4,69276497755135i</v>
      </c>
      <c r="BA638" s="240" t="str">
        <f t="shared" si="1727"/>
        <v>4,21973015397447+2,25549275800664i</v>
      </c>
      <c r="BB638" s="240" t="str">
        <f t="shared" si="1728"/>
        <v>3,38329500293602-3,38329500293574i</v>
      </c>
      <c r="BC638" s="240" t="str">
        <f t="shared" si="1729"/>
        <v>-2,25549275800672-4,21973015397443i</v>
      </c>
      <c r="BD638" s="240" t="str">
        <f t="shared" si="1730"/>
        <v>-4,69276497755143+0,933448991240862i</v>
      </c>
      <c r="BE638" s="240" t="str">
        <f t="shared" si="1731"/>
        <v>-0,468982775872404+4,76166203228629i</v>
      </c>
      <c r="BF638" s="240" t="str">
        <f t="shared" si="1732"/>
        <v>4,42048795008724+1,83102606123324i</v>
      </c>
      <c r="BG638" s="240" t="str">
        <f t="shared" si="1733"/>
        <v>3,03538261166912-3,69862441382719i</v>
      </c>
      <c r="BH638" s="240" t="str">
        <f t="shared" si="1734"/>
        <v>-2,65823782654316-3,97833404973953i</v>
      </c>
      <c r="BI638" s="240" t="str">
        <f t="shared" si="1735"/>
        <v>-4,57867403075639+1,38892558254893i</v>
      </c>
      <c r="BJ638" s="240" t="str">
        <f t="shared" si="1736"/>
        <v>1,50056572232028E-13+4,78470167866104i</v>
      </c>
      <c r="BK638" s="240" t="str">
        <f t="shared" si="1737"/>
        <v>4,57867403075633+1,38892558254909i</v>
      </c>
      <c r="BL638" s="240" t="str">
        <f t="shared" si="1738"/>
        <v>2,65823782654291-3,9783340497397i</v>
      </c>
      <c r="BM638" s="189"/>
      <c r="BN638" s="189"/>
      <c r="BO638" s="189"/>
      <c r="BP638" s="189"/>
      <c r="BQ638" s="189"/>
      <c r="BR638" s="189"/>
      <c r="BS638" s="189"/>
      <c r="BT638" s="189"/>
      <c r="BU638" s="189"/>
      <c r="BV638" s="189"/>
      <c r="BW638" s="240"/>
      <c r="BX638" s="240"/>
      <c r="BY638" s="240"/>
      <c r="BZ638" s="240"/>
      <c r="CH638" s="238">
        <f t="shared" si="1739"/>
        <v>-291.9438499645413</v>
      </c>
    </row>
    <row r="639" spans="1:86">
      <c r="A639" s="245">
        <f t="shared" si="1630"/>
        <v>4.3749999999999995E-3</v>
      </c>
      <c r="B639" s="246">
        <v>14</v>
      </c>
      <c r="C639" s="246">
        <f t="shared" si="1631"/>
        <v>700</v>
      </c>
      <c r="D639" s="246">
        <f t="shared" si="1740"/>
        <v>4398.22971502571</v>
      </c>
      <c r="E639" s="245" t="str">
        <f t="shared" si="1687"/>
        <v>4398,22971502571i</v>
      </c>
      <c r="F639" s="245" t="str">
        <f t="shared" si="1632"/>
        <v>0,187997789682268-0,635041787643637i</v>
      </c>
      <c r="G639" s="245" t="str">
        <f t="shared" si="1633"/>
        <v>-2,75246320214046+0,084434943735851i</v>
      </c>
      <c r="H639" s="245" t="str">
        <f t="shared" si="1634"/>
        <v>0,00139976837951879-0,00469102412913152i</v>
      </c>
      <c r="I639" s="245" t="str">
        <f t="shared" si="1688"/>
        <v>0,00196487031745998-0,000837101572237742i</v>
      </c>
      <c r="J639" s="240" t="str">
        <f>IMPRODUCT(1/Nt_input,AB625)</f>
        <v>2,32186638622275E-15+8,94770368908838E-15i</v>
      </c>
      <c r="K639" s="265" t="str">
        <f t="shared" si="1689"/>
        <v>1,20523031694505E-17+1,56374393856839E-17i</v>
      </c>
      <c r="L639" s="238">
        <f t="shared" si="1690"/>
        <v>-334.09172067511122</v>
      </c>
      <c r="M639" s="238">
        <f t="shared" si="1635"/>
        <v>394.90392640201617</v>
      </c>
      <c r="N639" s="242">
        <f t="shared" si="1636"/>
        <v>4.9039264020161522</v>
      </c>
      <c r="O639" s="240" t="str">
        <f t="shared" si="1637"/>
        <v>0,956708580912748-4,80969883127821i</v>
      </c>
      <c r="P639" s="240" t="str">
        <f t="shared" si="1638"/>
        <v>-4,53063723176444-1,87665138758932i</v>
      </c>
      <c r="Q639" s="240" t="str">
        <f t="shared" si="1691"/>
        <v>-2,72447553387911+4,07746578424457i</v>
      </c>
      <c r="R639" s="240" t="str">
        <f t="shared" si="1692"/>
        <v>3,46759961330538+3,46759961330536i</v>
      </c>
      <c r="S639" s="240" t="str">
        <f t="shared" si="1693"/>
        <v>4,07746578424459-2,72447553387908i</v>
      </c>
      <c r="T639" s="240" t="str">
        <f t="shared" si="1694"/>
        <v>-1,87665138758934-4,53063723176444i</v>
      </c>
      <c r="U639" s="241" t="str">
        <f t="shared" si="1695"/>
        <v>-4,80969883127822+0,956708580912718i</v>
      </c>
      <c r="V639" s="240" t="str">
        <f t="shared" si="1696"/>
        <v>1,19852911608871E-13+4,90392640201615i</v>
      </c>
      <c r="W639" s="240" t="str">
        <f t="shared" si="1697"/>
        <v>4,8096988312782+0,956708580912777i</v>
      </c>
      <c r="X639" s="240" t="str">
        <f t="shared" si="1698"/>
        <v>1,87665138758953-4,53063723176435i</v>
      </c>
      <c r="Y639" s="240" t="str">
        <f t="shared" si="1699"/>
        <v>-4,07746578424464-2,72447553387901i</v>
      </c>
      <c r="Z639" s="240" t="str">
        <f t="shared" si="1700"/>
        <v>-3,46759961330542+3,46759961330532i</v>
      </c>
      <c r="AA639" s="240" t="str">
        <f t="shared" si="1701"/>
        <v>2,72447553387931+4,07746578424444i</v>
      </c>
      <c r="AB639" s="240" t="str">
        <f t="shared" si="1702"/>
        <v>4,53063723176441-1,8766513875894i</v>
      </c>
      <c r="AC639" s="240" t="str">
        <f t="shared" si="1703"/>
        <v>-0,95670858091264-4,80969883127823i</v>
      </c>
      <c r="AD639" s="240" t="str">
        <f t="shared" si="1704"/>
        <v>-4,90392640201615+2,39705823217741E-13i</v>
      </c>
      <c r="AE639" s="240" t="str">
        <f t="shared" si="1705"/>
        <v>-0,956708580912664+4,80969883127823i</v>
      </c>
      <c r="AF639" s="240" t="str">
        <f t="shared" si="1706"/>
        <v>4,5306372317644+1,87665138758942i</v>
      </c>
      <c r="AG639" s="240" t="str">
        <f t="shared" si="1707"/>
        <v>2,72447553387891-4,07746578424471i</v>
      </c>
      <c r="AH639" s="240" t="str">
        <f t="shared" si="1708"/>
        <v>-3,4675996133054-3,46759961330534i</v>
      </c>
      <c r="AI639" s="240" t="str">
        <f t="shared" si="1709"/>
        <v>-4,07746578424465+2,72447553387899i</v>
      </c>
      <c r="AJ639" s="240" t="str">
        <f t="shared" si="1710"/>
        <v>1,8766513875895+4,53063723176437i</v>
      </c>
      <c r="AK639" s="240" t="str">
        <f t="shared" si="1711"/>
        <v>4,80969883127821-0,956708580912748i</v>
      </c>
      <c r="AL639" s="240" t="str">
        <f t="shared" si="1712"/>
        <v>1,36975287809189E-13-4,90392640201615i</v>
      </c>
      <c r="AM639" s="240" t="str">
        <f t="shared" si="1713"/>
        <v>-4,80969883127825-0,956708580912542i</v>
      </c>
      <c r="AN639" s="240" t="str">
        <f t="shared" si="1714"/>
        <v>-1,8766513875893+4,53063723176445i</v>
      </c>
      <c r="AO639" s="240" t="str">
        <f t="shared" si="1715"/>
        <v>4,07746578424449+2,72447553387923i</v>
      </c>
      <c r="AP639" s="240" t="str">
        <f t="shared" si="1716"/>
        <v>3,46759961330526-3,46759961330548i</v>
      </c>
      <c r="AQ639" s="240" t="str">
        <f t="shared" si="1717"/>
        <v>-2,72447553387909-4,07746578424459i</v>
      </c>
      <c r="AR639" s="240" t="str">
        <f t="shared" si="1718"/>
        <v>-4,5306372317645+1,87665138758917i</v>
      </c>
      <c r="AS639" s="240" t="str">
        <f t="shared" si="1719"/>
        <v>0,956708580912875+4,80969883127818i</v>
      </c>
      <c r="AT639" s="240" t="str">
        <f t="shared" si="1720"/>
        <v>4,90392640201615+4,32557458127294E-14i</v>
      </c>
      <c r="AU639" s="240" t="str">
        <f t="shared" si="1721"/>
        <v>0,956708580912924-4,80969883127818i</v>
      </c>
      <c r="AV639" s="240" t="str">
        <f t="shared" si="1722"/>
        <v>-4,53063723176448-1,87665138758921i</v>
      </c>
      <c r="AW639" s="240" t="str">
        <f t="shared" si="1723"/>
        <v>-2,72447553387913+4,07746578424456i</v>
      </c>
      <c r="AX639" s="240" t="str">
        <f t="shared" si="1724"/>
        <v>3,46759961330522+3,46759961330551i</v>
      </c>
      <c r="AY639" s="240" t="str">
        <f t="shared" si="1725"/>
        <v>4,07746578424452-2,72447553387919i</v>
      </c>
      <c r="AZ639" s="240" t="str">
        <f t="shared" si="1726"/>
        <v>-1,87665138758925-4,53063723176447i</v>
      </c>
      <c r="BA639" s="240" t="str">
        <f t="shared" si="1727"/>
        <v>-4,80969883127826+0,956708580912488i</v>
      </c>
      <c r="BB639" s="240" t="str">
        <f t="shared" si="1728"/>
        <v>8,53082890002781E-14+4,90392640201615i</v>
      </c>
      <c r="BC639" s="240" t="str">
        <f t="shared" si="1729"/>
        <v>4,8096988312782+0,956708580912802i</v>
      </c>
      <c r="BD639" s="240" t="str">
        <f t="shared" si="1730"/>
        <v>1,8766513875891-4,53063723176453i</v>
      </c>
      <c r="BE639" s="240" t="str">
        <f t="shared" si="1731"/>
        <v>-4,07746578424463-2,72447553387902i</v>
      </c>
      <c r="BF639" s="240" t="str">
        <f t="shared" si="1732"/>
        <v>-3,46759961330545+3,46759961330529i</v>
      </c>
      <c r="BG639" s="240" t="str">
        <f t="shared" si="1733"/>
        <v>2,72447553387927+4,07746578424447i</v>
      </c>
      <c r="BH639" s="240" t="str">
        <f t="shared" si="1734"/>
        <v>4,53063723176442-1,87665138758937i</v>
      </c>
      <c r="BI639" s="240" t="str">
        <f t="shared" si="1735"/>
        <v>-0,956708580912581-4,80969883127824i</v>
      </c>
      <c r="BJ639" s="240" t="str">
        <f t="shared" si="1736"/>
        <v>-4,90392640201615+2,13872323813285E-13i</v>
      </c>
      <c r="BK639" s="240" t="str">
        <f t="shared" si="1737"/>
        <v>-0,956708580912708+4,80969883127822i</v>
      </c>
      <c r="BL639" s="240" t="str">
        <f t="shared" si="1738"/>
        <v>4,5306372317644+1,87665138758943i</v>
      </c>
      <c r="BM639" s="189"/>
      <c r="BN639" s="189"/>
      <c r="BO639" s="189"/>
      <c r="BP639" s="189"/>
      <c r="BQ639" s="189"/>
      <c r="BR639" s="189"/>
      <c r="BS639" s="189"/>
      <c r="BT639" s="189"/>
      <c r="BU639" s="189"/>
      <c r="BV639" s="189"/>
      <c r="BW639" s="240"/>
      <c r="BX639" s="240"/>
      <c r="BY639" s="240"/>
      <c r="BZ639" s="240"/>
      <c r="CH639" s="238">
        <f t="shared" si="1739"/>
        <v>-280.68275405808373</v>
      </c>
    </row>
    <row r="640" spans="1:86">
      <c r="A640" s="245">
        <f t="shared" si="1630"/>
        <v>4.6874999999999998E-3</v>
      </c>
      <c r="B640" s="246">
        <v>15</v>
      </c>
      <c r="C640" s="246">
        <f t="shared" si="1631"/>
        <v>750</v>
      </c>
      <c r="D640" s="246">
        <f t="shared" si="1740"/>
        <v>4712.3889803846896</v>
      </c>
      <c r="E640" s="245" t="str">
        <f t="shared" si="1687"/>
        <v>4712,38898038469i</v>
      </c>
      <c r="F640" s="245" t="str">
        <f t="shared" si="1632"/>
        <v>0,166538470972147-0,598323933778036i</v>
      </c>
      <c r="G640" s="245" t="str">
        <f t="shared" si="1633"/>
        <v>-2,75777046307973+0,0447267116058557i</v>
      </c>
      <c r="H640" s="245" t="str">
        <f t="shared" si="1634"/>
        <v>0,00124124406561633-0,00441977017758825i</v>
      </c>
      <c r="I640" s="245" t="str">
        <f t="shared" si="1688"/>
        <v>0,00189687988976869-0,000890541516265123i</v>
      </c>
      <c r="J640" s="240" t="str">
        <f>IMPRODUCT(1/Nt_input,AC625)</f>
        <v>-1,26510808122829E-15-2,05131051034258E-15i</v>
      </c>
      <c r="K640" s="265" t="str">
        <f t="shared" si="1689"/>
        <v>-4,22653524987686E-18-2,76445838584369E-18i</v>
      </c>
      <c r="L640" s="238">
        <f t="shared" si="1690"/>
        <v>-345.93360532710108</v>
      </c>
      <c r="M640" s="238">
        <f t="shared" si="1635"/>
        <v>394.97592363336099</v>
      </c>
      <c r="N640" s="242">
        <f t="shared" si="1636"/>
        <v>4.9759236333609849</v>
      </c>
      <c r="O640" s="240" t="str">
        <f t="shared" si="1637"/>
        <v>0,487725805040298-4,95196320100808i</v>
      </c>
      <c r="P640" s="240" t="str">
        <f t="shared" si="1638"/>
        <v>-4,88031265601101-0,970754543960061i</v>
      </c>
      <c r="Q640" s="240" t="str">
        <f t="shared" si="1691"/>
        <v>-1,44443438595303+4,7616620322863i</v>
      </c>
      <c r="R640" s="240" t="str">
        <f t="shared" si="1692"/>
        <v>4,59715400020141+1,90420353520116i</v>
      </c>
      <c r="S640" s="240" t="str">
        <f t="shared" si="1693"/>
        <v>2,34563416346172-4,38837286203459i</v>
      </c>
      <c r="T640" s="240" t="str">
        <f t="shared" si="1694"/>
        <v>-4,13732929427772-2,76447505247412i</v>
      </c>
      <c r="U640" s="241" t="str">
        <f t="shared" si="1695"/>
        <v>-3,15669253551541+3,8464409837227i</v>
      </c>
      <c r="V640" s="240" t="str">
        <f t="shared" si="1696"/>
        <v>3,51850934381587+3,51850934381604i</v>
      </c>
      <c r="W640" s="240" t="str">
        <f t="shared" si="1697"/>
        <v>3,84644098372286-3,15669253551522i</v>
      </c>
      <c r="X640" s="240" t="str">
        <f t="shared" si="1698"/>
        <v>-2,76447505247429-4,13732929427761i</v>
      </c>
      <c r="Y640" s="240" t="str">
        <f t="shared" si="1699"/>
        <v>-4,38837286203451+2,34563416346186i</v>
      </c>
      <c r="Z640" s="240" t="str">
        <f t="shared" si="1700"/>
        <v>1,90420353520122+4,59715400020138i</v>
      </c>
      <c r="AA640" s="240" t="str">
        <f t="shared" si="1701"/>
        <v>4,76166203228629-1,44443438595304i</v>
      </c>
      <c r="AB640" s="240" t="str">
        <f t="shared" si="1702"/>
        <v>-0,970754543959972-4,88031265601103i</v>
      </c>
      <c r="AC640" s="240" t="str">
        <f t="shared" si="1703"/>
        <v>-4,95196320100809+0,487725805040157i</v>
      </c>
      <c r="AD640" s="240" t="str">
        <f t="shared" si="1704"/>
        <v>-2,43225615281628E-13+4,97592363336098i</v>
      </c>
      <c r="AE640" s="240" t="str">
        <f t="shared" si="1705"/>
        <v>4,95196320100809+0,487725805040148i</v>
      </c>
      <c r="AF640" s="240" t="str">
        <f t="shared" si="1706"/>
        <v>0,970754543959962-4,88031265601103i</v>
      </c>
      <c r="AG640" s="240" t="str">
        <f t="shared" si="1707"/>
        <v>-4,7616620322863-1,44443438595303i</v>
      </c>
      <c r="AH640" s="240" t="str">
        <f t="shared" si="1708"/>
        <v>-1,90420353520121+4,59715400020139i</v>
      </c>
      <c r="AI640" s="240" t="str">
        <f t="shared" si="1709"/>
        <v>4,38837286203452+2,34563416346185i</v>
      </c>
      <c r="AJ640" s="240" t="str">
        <f t="shared" si="1710"/>
        <v>2,76447505247428-4,13732929427762i</v>
      </c>
      <c r="AK640" s="240" t="str">
        <f t="shared" si="1711"/>
        <v>-3,84644098372287-3,15669253551521i</v>
      </c>
      <c r="AL640" s="240" t="str">
        <f t="shared" si="1712"/>
        <v>-3,51850934381586+3,51850934381605i</v>
      </c>
      <c r="AM640" s="240" t="str">
        <f t="shared" si="1713"/>
        <v>3,15669253551542+3,84644098372269i</v>
      </c>
      <c r="AN640" s="240" t="str">
        <f t="shared" si="1714"/>
        <v>4,13732929427774-2,76447505247409i</v>
      </c>
      <c r="AO640" s="240" t="str">
        <f t="shared" si="1715"/>
        <v>-2,34563416346165-4,38837286203463i</v>
      </c>
      <c r="AP640" s="240" t="str">
        <f t="shared" si="1716"/>
        <v>-4,59715400020148+1,90420353520099i</v>
      </c>
      <c r="AQ640" s="240" t="str">
        <f t="shared" si="1717"/>
        <v>1,44443438595328+4,76166203228622i</v>
      </c>
      <c r="AR640" s="240" t="str">
        <f t="shared" si="1718"/>
        <v>4,88031265601098-0,97075454396022i</v>
      </c>
      <c r="AS640" s="240" t="str">
        <f t="shared" si="1719"/>
        <v>-0,487725805040407-4,95196320100807i</v>
      </c>
      <c r="AT640" s="240" t="str">
        <f t="shared" si="1720"/>
        <v>-4,97592363336098+8,53366423017501E-15i</v>
      </c>
      <c r="AU640" s="240" t="str">
        <f t="shared" si="1721"/>
        <v>-0,48772580504039+4,95196320100807i</v>
      </c>
      <c r="AV640" s="240" t="str">
        <f t="shared" si="1722"/>
        <v>4,88031265601099+0,9707545439602i</v>
      </c>
      <c r="AW640" s="240" t="str">
        <f t="shared" si="1723"/>
        <v>1,44443438595326-4,76166203228623i</v>
      </c>
      <c r="AX640" s="240" t="str">
        <f t="shared" si="1724"/>
        <v>-4,59715400020148-1,90420353520097i</v>
      </c>
      <c r="AY640" s="240" t="str">
        <f t="shared" si="1725"/>
        <v>-2,34563416346163+4,38837286203464i</v>
      </c>
      <c r="AZ640" s="240" t="str">
        <f t="shared" si="1726"/>
        <v>4,13732929427775+2,76447505247408i</v>
      </c>
      <c r="BA640" s="240" t="str">
        <f t="shared" si="1727"/>
        <v>3,15669253551541-3,8464409837227i</v>
      </c>
      <c r="BB640" s="240" t="str">
        <f t="shared" si="1728"/>
        <v>-3,51850934381587-3,51850934381604i</v>
      </c>
      <c r="BC640" s="240" t="str">
        <f t="shared" si="1729"/>
        <v>-3,84644098372286+3,15669253551522i</v>
      </c>
      <c r="BD640" s="240" t="str">
        <f t="shared" si="1730"/>
        <v>2,76447505247429+4,13732929427761i</v>
      </c>
      <c r="BE640" s="240" t="str">
        <f t="shared" si="1731"/>
        <v>4,38837286203452-2,34563416346185i</v>
      </c>
      <c r="BF640" s="240" t="str">
        <f t="shared" si="1732"/>
        <v>-1,90420353520124-4,59715400020137i</v>
      </c>
      <c r="BG640" s="240" t="str">
        <f t="shared" si="1733"/>
        <v>-4,76166203228629+1,44443438595306i</v>
      </c>
      <c r="BH640" s="240" t="str">
        <f t="shared" si="1734"/>
        <v>0,970754543959996+4,88031265601103i</v>
      </c>
      <c r="BI640" s="240" t="str">
        <f t="shared" si="1735"/>
        <v>4,95196320100809-0,487725805040182i</v>
      </c>
      <c r="BJ640" s="240" t="str">
        <f t="shared" si="1736"/>
        <v>2,17013919094545E-13-4,97592363336098i</v>
      </c>
      <c r="BK640" s="240" t="str">
        <f t="shared" si="1737"/>
        <v>-4,9519632010081-0,487725805040122i</v>
      </c>
      <c r="BL640" s="240" t="str">
        <f t="shared" si="1738"/>
        <v>-0,970754543959937+4,88031265601104i</v>
      </c>
      <c r="BM640" s="189"/>
      <c r="BN640" s="189"/>
      <c r="BO640" s="189"/>
      <c r="BP640" s="189"/>
      <c r="BQ640" s="189"/>
      <c r="BR640" s="189"/>
      <c r="BS640" s="189"/>
      <c r="BT640" s="189"/>
      <c r="BU640" s="189"/>
      <c r="BV640" s="189"/>
      <c r="BW640" s="240"/>
      <c r="BX640" s="240"/>
      <c r="BY640" s="240"/>
      <c r="BZ640" s="240"/>
      <c r="CH640" s="238">
        <f t="shared" si="1739"/>
        <v>-292.35945482080183</v>
      </c>
    </row>
    <row r="641" spans="1:86">
      <c r="A641" s="245">
        <f t="shared" si="1630"/>
        <v>5.0000000000000001E-3</v>
      </c>
      <c r="B641" s="246">
        <v>16</v>
      </c>
      <c r="C641" s="246">
        <f t="shared" si="1631"/>
        <v>800</v>
      </c>
      <c r="D641" s="246">
        <f t="shared" si="1740"/>
        <v>5026.5482457436692</v>
      </c>
      <c r="E641" s="245" t="str">
        <f t="shared" si="1687"/>
        <v>5026,54824574367i</v>
      </c>
      <c r="F641" s="245" t="str">
        <f t="shared" si="1632"/>
        <v>0,148670903862015-0,565315933809611i</v>
      </c>
      <c r="G641" s="245" t="str">
        <f t="shared" si="1633"/>
        <v>-2,76342837699534+0,00792697160431133i</v>
      </c>
      <c r="H641" s="245" t="str">
        <f t="shared" si="1634"/>
        <v>0,00110925277611238-0,00417592168732105i</v>
      </c>
      <c r="I641" s="245" t="str">
        <f t="shared" si="1688"/>
        <v>0,00182915813654062-0,000935917233959057i</v>
      </c>
      <c r="J641" s="240" t="str">
        <f>IMPRODUCT(1/Nt_input,AD625)</f>
        <v>-6,9133145337145E-15-4,31078783780136E-16i</v>
      </c>
      <c r="K641" s="265" t="str">
        <f t="shared" si="1689"/>
        <v>-1,30489995927423E-17+5,68177895104155E-18i</v>
      </c>
      <c r="L641" s="238">
        <f t="shared" si="1690"/>
        <v>-336.93448450508538</v>
      </c>
      <c r="M641" s="238">
        <f t="shared" si="1635"/>
        <v>395</v>
      </c>
      <c r="N641" s="242">
        <f t="shared" si="1636"/>
        <v>5</v>
      </c>
      <c r="O641" s="240" t="str">
        <f t="shared" si="1637"/>
        <v>-1,74572812802753E-14-5i</v>
      </c>
      <c r="P641" s="240" t="str">
        <f t="shared" si="1638"/>
        <v>-5-1,61556965722065E-14i</v>
      </c>
      <c r="Q641" s="240" t="str">
        <f t="shared" si="1691"/>
        <v>-9,18861341181465E-16+5i</v>
      </c>
      <c r="R641" s="240" t="str">
        <f t="shared" si="1692"/>
        <v>5-1,65384199390939E-14i</v>
      </c>
      <c r="S641" s="240" t="str">
        <f t="shared" si="1693"/>
        <v>1,48541118641377E-14-5i</v>
      </c>
      <c r="T641" s="240" t="str">
        <f t="shared" si="1694"/>
        <v>-5-1,83772268236293E-15i</v>
      </c>
      <c r="U641" s="241" t="str">
        <f t="shared" si="1695"/>
        <v>1,22200968961927E-13+5i</v>
      </c>
      <c r="V641" s="240" t="str">
        <f t="shared" si="1696"/>
        <v>5-1,39658250242203E-13i</v>
      </c>
      <c r="W641" s="240" t="str">
        <f t="shared" si="1697"/>
        <v>-1,48233747325477E-13-5i</v>
      </c>
      <c r="X641" s="240" t="str">
        <f t="shared" si="1698"/>
        <v>-5+1,65691028605752E-13i</v>
      </c>
      <c r="Y641" s="240" t="str">
        <f t="shared" si="1699"/>
        <v>1,83148309886027E-13+5i</v>
      </c>
      <c r="Z641" s="240" t="str">
        <f t="shared" si="1700"/>
        <v>5-2,09487375363304E-13i</v>
      </c>
      <c r="AA641" s="240" t="str">
        <f t="shared" si="1701"/>
        <v>-2,18062872446579E-13-5i</v>
      </c>
      <c r="AB641" s="240" t="str">
        <f t="shared" si="1702"/>
        <v>-5+2,44401937923855E-13i</v>
      </c>
      <c r="AC641" s="240" t="str">
        <f t="shared" si="1703"/>
        <v>-2,44402480024941E-13+5i</v>
      </c>
      <c r="AD641" s="240" t="str">
        <f t="shared" si="1704"/>
        <v>5+2,35826982941667E-13i</v>
      </c>
      <c r="AE641" s="240" t="str">
        <f t="shared" si="1705"/>
        <v>2,0948791746439E-13-5i</v>
      </c>
      <c r="AF641" s="240" t="str">
        <f t="shared" si="1706"/>
        <v>-5-2,00912420381116E-13i</v>
      </c>
      <c r="AG641" s="240" t="str">
        <f t="shared" si="1707"/>
        <v>-1,74573354903839E-13+5i</v>
      </c>
      <c r="AH641" s="240" t="str">
        <f t="shared" si="1708"/>
        <v>5+1,65997857820566E-13i</v>
      </c>
      <c r="AI641" s="240" t="str">
        <f t="shared" si="1709"/>
        <v>1,39658792343289E-13-5i</v>
      </c>
      <c r="AJ641" s="240" t="str">
        <f t="shared" si="1710"/>
        <v>-5-1,31083295260015E-13i</v>
      </c>
      <c r="AK641" s="240" t="str">
        <f t="shared" si="1711"/>
        <v>-1,22507798176741E-13+5i</v>
      </c>
      <c r="AL641" s="240" t="str">
        <f t="shared" si="1712"/>
        <v>5+7,84051643054615E-14i</v>
      </c>
      <c r="AM641" s="240" t="str">
        <f t="shared" si="1713"/>
        <v>6,98296672221875E-14-5i</v>
      </c>
      <c r="AN641" s="240" t="str">
        <f t="shared" si="1714"/>
        <v>-5-6,12541701389135E-14i</v>
      </c>
      <c r="AO641" s="240" t="str">
        <f t="shared" si="1715"/>
        <v>-5,26786730556395E-14+5i</v>
      </c>
      <c r="AP641" s="240" t="str">
        <f t="shared" si="1716"/>
        <v>5+4,41031759723653E-14i</v>
      </c>
      <c r="AQ641" s="240" t="str">
        <f t="shared" si="1717"/>
        <v>5,4210108624275E-19-5i</v>
      </c>
      <c r="AR641" s="240" t="str">
        <f t="shared" si="1718"/>
        <v>-5+8,57495498218785E-15i</v>
      </c>
      <c r="AS641" s="240" t="str">
        <f t="shared" si="1719"/>
        <v>1,71504520654619E-14+5i</v>
      </c>
      <c r="AT641" s="240" t="str">
        <f t="shared" si="1720"/>
        <v>5-2,5725949148736E-14i</v>
      </c>
      <c r="AU641" s="240" t="str">
        <f t="shared" si="1721"/>
        <v>-6,9828583020015E-14-5i</v>
      </c>
      <c r="AV641" s="240" t="str">
        <f t="shared" si="1722"/>
        <v>-5+7,84040801032895E-14i</v>
      </c>
      <c r="AW641" s="240" t="str">
        <f t="shared" si="1723"/>
        <v>8,69795771865635E-14+5i</v>
      </c>
      <c r="AX641" s="240" t="str">
        <f t="shared" si="1724"/>
        <v>5-9,55550742698375E-14i</v>
      </c>
      <c r="AY641" s="240" t="str">
        <f t="shared" si="1725"/>
        <v>-1,39657708141117E-13-5i</v>
      </c>
      <c r="AZ641" s="240" t="str">
        <f t="shared" si="1726"/>
        <v>-5+1,48233205224391E-13i</v>
      </c>
      <c r="BA641" s="240" t="str">
        <f t="shared" si="1727"/>
        <v>1,56808702307664E-13+5i</v>
      </c>
      <c r="BB641" s="240" t="str">
        <f t="shared" si="1728"/>
        <v>5-1,65384199390939E-13i</v>
      </c>
      <c r="BC641" s="240" t="str">
        <f t="shared" si="1729"/>
        <v>-1,73959696474213E-13-5i</v>
      </c>
      <c r="BD641" s="240" t="str">
        <f t="shared" si="1730"/>
        <v>-5+2,18062330345492E-13i</v>
      </c>
      <c r="BE641" s="240" t="str">
        <f t="shared" si="1731"/>
        <v>2,62164964216771E-13+5i</v>
      </c>
      <c r="BF641" s="240" t="str">
        <f t="shared" si="1732"/>
        <v>5+2,6216659052003E-13i</v>
      </c>
      <c r="BG641" s="240" t="str">
        <f t="shared" si="1733"/>
        <v>2,18063956648751E-13-5i</v>
      </c>
      <c r="BH641" s="240" t="str">
        <f t="shared" si="1734"/>
        <v>-5-2,45015596353481E-13i</v>
      </c>
      <c r="BI641" s="240" t="str">
        <f t="shared" si="1735"/>
        <v>-2,00912962482202E-13+5i</v>
      </c>
      <c r="BJ641" s="240" t="str">
        <f t="shared" si="1736"/>
        <v>5+1,56810328610924E-13i</v>
      </c>
      <c r="BK641" s="240" t="str">
        <f t="shared" si="1737"/>
        <v>1,83761968315655E-13-5i</v>
      </c>
      <c r="BL641" s="240" t="str">
        <f t="shared" si="1738"/>
        <v>-5-1,39659334444376E-13i</v>
      </c>
      <c r="BM641" s="189"/>
      <c r="BN641" s="189"/>
      <c r="BO641" s="189"/>
      <c r="BP641" s="189"/>
      <c r="BQ641" s="189"/>
      <c r="BR641" s="189"/>
      <c r="BS641" s="189"/>
      <c r="BT641" s="189"/>
      <c r="BU641" s="189"/>
      <c r="BV641" s="189"/>
      <c r="BW641" s="240"/>
      <c r="BX641" s="240"/>
      <c r="BY641" s="240"/>
      <c r="BZ641" s="240"/>
      <c r="CH641" s="238">
        <f t="shared" si="1739"/>
        <v>-283.18942048595596</v>
      </c>
    </row>
    <row r="642" spans="1:86">
      <c r="A642" s="245">
        <f t="shared" si="1630"/>
        <v>5.3125000000000004E-3</v>
      </c>
      <c r="B642" s="246">
        <v>17</v>
      </c>
      <c r="C642" s="246">
        <f t="shared" si="1631"/>
        <v>850</v>
      </c>
      <c r="D642" s="246">
        <f t="shared" si="1740"/>
        <v>5340.7075111026479</v>
      </c>
      <c r="E642" s="245" t="str">
        <f t="shared" si="1687"/>
        <v>5340,70751110265i</v>
      </c>
      <c r="F642" s="245" t="str">
        <f t="shared" si="1632"/>
        <v>0,13364988019635-0,535535021384738i</v>
      </c>
      <c r="G642" s="245" t="str">
        <f t="shared" si="1633"/>
        <v>-2,76943393441767-0,0264502086893826i</v>
      </c>
      <c r="H642" s="245" t="str">
        <f t="shared" si="1634"/>
        <v>0,000998289503536097-0,00395591236295926i</v>
      </c>
      <c r="I642" s="245" t="str">
        <f t="shared" si="1688"/>
        <v>0,00176229571858035-0,000974088720323643i</v>
      </c>
      <c r="J642" s="240" t="str">
        <f>IMPRODUCT(1/Nt_input,AE625)</f>
        <v>-2,5244089045702E-15+1,40946282423115E-15i</v>
      </c>
      <c r="K642" s="265" t="str">
        <f t="shared" si="1689"/>
        <v>-3,07581316567111E-18+4,94288854006712E-18i</v>
      </c>
      <c r="L642" s="238">
        <f t="shared" si="1690"/>
        <v>-344.69892887495757</v>
      </c>
      <c r="M642" s="238">
        <f t="shared" si="1635"/>
        <v>394.97592363336099</v>
      </c>
      <c r="N642" s="242">
        <f t="shared" si="1636"/>
        <v>4.9759236333609849</v>
      </c>
      <c r="O642" s="240" t="str">
        <f t="shared" si="1637"/>
        <v>-0,487725805040332-4,95196320100808i</v>
      </c>
      <c r="P642" s="240" t="str">
        <f t="shared" si="1638"/>
        <v>-4,88031265601101+0,970754543960081i</v>
      </c>
      <c r="Q642" s="240" t="str">
        <f t="shared" si="1691"/>
        <v>1,44443438595303+4,7616620322863i</v>
      </c>
      <c r="R642" s="240" t="str">
        <f t="shared" si="1692"/>
        <v>4,59715400020141-1,90420353520115i</v>
      </c>
      <c r="S642" s="240" t="str">
        <f t="shared" si="1693"/>
        <v>-2,34563416346174-4,38837286203458i</v>
      </c>
      <c r="T642" s="240" t="str">
        <f t="shared" si="1694"/>
        <v>-4,13732929427763+2,76447505247425i</v>
      </c>
      <c r="U642" s="241" t="str">
        <f t="shared" si="1695"/>
        <v>3,15669253551521+3,84644098372287i</v>
      </c>
      <c r="V642" s="240" t="str">
        <f t="shared" si="1696"/>
        <v>3,51850934381603-3,51850934381588i</v>
      </c>
      <c r="W642" s="240" t="str">
        <f t="shared" si="1697"/>
        <v>-3,84644098372274-3,15669253551537i</v>
      </c>
      <c r="X642" s="240" t="str">
        <f t="shared" si="1698"/>
        <v>-2,76447505247401+4,1373292942778i</v>
      </c>
      <c r="Y642" s="240" t="str">
        <f t="shared" si="1699"/>
        <v>4,38837286203469+2,34563416346152i</v>
      </c>
      <c r="Z642" s="240" t="str">
        <f t="shared" si="1700"/>
        <v>1,9042035352013-4,59715400020135i</v>
      </c>
      <c r="AA642" s="240" t="str">
        <f t="shared" si="1701"/>
        <v>-4,76166203228628-1,44443438595309i</v>
      </c>
      <c r="AB642" s="240" t="str">
        <f t="shared" si="1702"/>
        <v>-0,970754543959996+4,88031265601103i</v>
      </c>
      <c r="AC642" s="240" t="str">
        <f t="shared" si="1703"/>
        <v>4,95196320100809+0,487725805040148i</v>
      </c>
      <c r="AD642" s="240" t="str">
        <f t="shared" si="1704"/>
        <v>2,08479175882927E-13-4,97592363336098i</v>
      </c>
      <c r="AE642" s="240" t="str">
        <f t="shared" si="1705"/>
        <v>-4,95196320100809+0,487725805040226i</v>
      </c>
      <c r="AF642" s="240" t="str">
        <f t="shared" si="1706"/>
        <v>0,970754543960076+4,88031265601101i</v>
      </c>
      <c r="AG642" s="240" t="str">
        <f t="shared" si="1707"/>
        <v>4,76166203228625-1,44443438595317i</v>
      </c>
      <c r="AH642" s="240" t="str">
        <f t="shared" si="1708"/>
        <v>-1,90420353520138-4,59715400020132i</v>
      </c>
      <c r="AI642" s="240" t="str">
        <f t="shared" si="1709"/>
        <v>-4,38837286203465+2,34563416346159i</v>
      </c>
      <c r="AJ642" s="240" t="str">
        <f t="shared" si="1710"/>
        <v>2,76447505247409+4,13732929427774i</v>
      </c>
      <c r="AK642" s="240" t="str">
        <f t="shared" si="1711"/>
        <v>3,84644098372269-3,15669253551543i</v>
      </c>
      <c r="AL642" s="240" t="str">
        <f t="shared" si="1712"/>
        <v>-3,51850934381607-3,51850934381584i</v>
      </c>
      <c r="AM642" s="240" t="str">
        <f t="shared" si="1713"/>
        <v>-3,15669253551553+3,8464409837226i</v>
      </c>
      <c r="AN642" s="240" t="str">
        <f t="shared" si="1714"/>
        <v>4,13732929427767+2,7644750524742i</v>
      </c>
      <c r="AO642" s="240" t="str">
        <f t="shared" si="1715"/>
        <v>2,34563416346171-4,38837286203459i</v>
      </c>
      <c r="AP642" s="240" t="str">
        <f t="shared" si="1716"/>
        <v>-4,59715400020146-1,90420353520104i</v>
      </c>
      <c r="AQ642" s="240" t="str">
        <f t="shared" si="1717"/>
        <v>-1,4444343859528+4,76166203228637i</v>
      </c>
      <c r="AR642" s="240" t="str">
        <f t="shared" si="1718"/>
        <v>4,88031265601099+0,9707545439602i</v>
      </c>
      <c r="AS642" s="240" t="str">
        <f t="shared" si="1719"/>
        <v>0,487725805040373-4,95196320100807i</v>
      </c>
      <c r="AT642" s="240" t="str">
        <f t="shared" si="1720"/>
        <v>-4,97592363336098+7,80265430275772E-14i</v>
      </c>
      <c r="AU642" s="240" t="str">
        <f t="shared" si="1721"/>
        <v>0,487725805040493+4,95196320100806i</v>
      </c>
      <c r="AV642" s="240" t="str">
        <f t="shared" si="1722"/>
        <v>4,88031265601105-0,970754543959872i</v>
      </c>
      <c r="AW642" s="240" t="str">
        <f t="shared" si="1723"/>
        <v>-1,44443438595295-4,76166203228632i</v>
      </c>
      <c r="AX642" s="240" t="str">
        <f t="shared" si="1724"/>
        <v>-4,5971540002014+1,90420353520118i</v>
      </c>
      <c r="AY642" s="240" t="str">
        <f t="shared" si="1725"/>
        <v>2,34563416346185+4,38837286203452i</v>
      </c>
      <c r="AZ642" s="240" t="str">
        <f t="shared" si="1726"/>
        <v>4,13732929427788-2,76447505247388i</v>
      </c>
      <c r="BA642" s="240" t="str">
        <f t="shared" si="1727"/>
        <v>-3,15669253551524-3,84644098372284i</v>
      </c>
      <c r="BB642" s="240" t="str">
        <f t="shared" si="1728"/>
        <v>-3,51850934381596+3,51850934381595i</v>
      </c>
      <c r="BC642" s="240" t="str">
        <f t="shared" si="1729"/>
        <v>3,84644098372279+3,15669253551531i</v>
      </c>
      <c r="BD642" s="240" t="str">
        <f t="shared" si="1730"/>
        <v>2,76447505247396-4,13732929427783i</v>
      </c>
      <c r="BE642" s="240" t="str">
        <f t="shared" si="1731"/>
        <v>-4,38837286203448-2,34563416346192i</v>
      </c>
      <c r="BF642" s="240" t="str">
        <f t="shared" si="1732"/>
        <v>-1,9042035352012+4,59715400020139i</v>
      </c>
      <c r="BG642" s="240" t="str">
        <f t="shared" si="1733"/>
        <v>4,7616620322863+1,444434385953i</v>
      </c>
      <c r="BH642" s="240" t="str">
        <f t="shared" si="1734"/>
        <v>0,970754543959922-4,88031265601104i</v>
      </c>
      <c r="BI642" s="240" t="str">
        <f t="shared" si="1735"/>
        <v>-4,9519632010081-0,487725805040088i</v>
      </c>
      <c r="BJ642" s="240" t="str">
        <f t="shared" si="1736"/>
        <v>-1,65808696769167E-13+4,97592363336098i</v>
      </c>
      <c r="BK642" s="240" t="str">
        <f t="shared" si="1737"/>
        <v>4,95196320100808-0,487725805040321i</v>
      </c>
      <c r="BL642" s="240" t="str">
        <f t="shared" si="1738"/>
        <v>-0,970754543960151-4,880312656011i</v>
      </c>
      <c r="BM642" s="189"/>
      <c r="BN642" s="189"/>
      <c r="BO642" s="189"/>
      <c r="BP642" s="189"/>
      <c r="BQ642" s="189"/>
      <c r="BR642" s="189"/>
      <c r="BS642" s="189"/>
      <c r="BT642" s="189"/>
      <c r="BU642" s="189"/>
      <c r="BV642" s="189"/>
      <c r="BW642" s="240"/>
      <c r="BX642" s="240"/>
      <c r="BY642" s="240"/>
      <c r="BZ642" s="240"/>
      <c r="CH642" s="238">
        <f t="shared" si="1739"/>
        <v>-290.77833944956916</v>
      </c>
    </row>
    <row r="643" spans="1:86">
      <c r="A643" s="245">
        <f t="shared" si="1630"/>
        <v>5.6250000000000007E-3</v>
      </c>
      <c r="B643" s="246">
        <v>18</v>
      </c>
      <c r="C643" s="246">
        <f t="shared" si="1631"/>
        <v>900</v>
      </c>
      <c r="D643" s="246">
        <f t="shared" si="1740"/>
        <v>5654.8667764616275</v>
      </c>
      <c r="E643" s="245" t="str">
        <f t="shared" si="1687"/>
        <v>5654,86677646163i</v>
      </c>
      <c r="F643" s="245" t="str">
        <f t="shared" si="1632"/>
        <v>0,120910603540964-0,50856640418391i</v>
      </c>
      <c r="G643" s="245" t="str">
        <f t="shared" si="1633"/>
        <v>-2,77578395183596-0,0587812896388748i</v>
      </c>
      <c r="H643" s="245" t="str">
        <f t="shared" si="1634"/>
        <v>0,000904181979285022-0,00375667804744472i</v>
      </c>
      <c r="I643" s="245" t="str">
        <f t="shared" si="1688"/>
        <v>0,00169675124997323-0,00100583501864688i</v>
      </c>
      <c r="J643" s="240" t="str">
        <f>IMPRODUCT(1/Nt_input,AF625)</f>
        <v>9,09032370861527E-15+3,65879201935647E-14i</v>
      </c>
      <c r="K643" s="265" t="str">
        <f t="shared" si="1689"/>
        <v>5,2225429505399E-17+5,29372334053905E-17i</v>
      </c>
      <c r="L643" s="238">
        <f t="shared" si="1690"/>
        <v>-322.57286949974548</v>
      </c>
      <c r="M643" s="238">
        <f t="shared" si="1635"/>
        <v>394.90392640201617</v>
      </c>
      <c r="N643" s="242">
        <f t="shared" si="1636"/>
        <v>4.9039264020161522</v>
      </c>
      <c r="O643" s="240" t="str">
        <f t="shared" si="1637"/>
        <v>-0,956708580912728-4,80969883127821i</v>
      </c>
      <c r="P643" s="240" t="str">
        <f t="shared" si="1638"/>
        <v>-4,53063723176444+1,87665138758934i</v>
      </c>
      <c r="Q643" s="240" t="str">
        <f t="shared" si="1691"/>
        <v>2,72447553387911+4,07746578424457i</v>
      </c>
      <c r="R643" s="240" t="str">
        <f t="shared" si="1692"/>
        <v>3,46759961330539-3,46759961330535i</v>
      </c>
      <c r="S643" s="240" t="str">
        <f t="shared" si="1693"/>
        <v>-4,07746578424457-2,72447553387911i</v>
      </c>
      <c r="T643" s="240" t="str">
        <f t="shared" si="1694"/>
        <v>-1,87665138758911+4,53063723176453i</v>
      </c>
      <c r="U643" s="241" t="str">
        <f t="shared" si="1695"/>
        <v>4,8096988312782+0,956708580912777i</v>
      </c>
      <c r="V643" s="240" t="str">
        <f t="shared" si="1696"/>
        <v>-1,4538547743584E-13-4,90392640201615i</v>
      </c>
      <c r="W643" s="240" t="str">
        <f t="shared" si="1697"/>
        <v>-4,80969883127824+0,956708580912591i</v>
      </c>
      <c r="X643" s="240" t="str">
        <f t="shared" si="1698"/>
        <v>1,87665138758939+4,53063723176441i</v>
      </c>
      <c r="Y643" s="240" t="str">
        <f t="shared" si="1699"/>
        <v>4,07746578424471-2,72447553387891i</v>
      </c>
      <c r="Z643" s="240" t="str">
        <f t="shared" si="1700"/>
        <v>-3,46759961330535-3,46759961330539i</v>
      </c>
      <c r="AA643" s="240" t="str">
        <f t="shared" si="1701"/>
        <v>-2,72447553387894+4,07746578424469i</v>
      </c>
      <c r="AB643" s="240" t="str">
        <f t="shared" si="1702"/>
        <v>4,5306372317644+1,87665138758942i</v>
      </c>
      <c r="AC643" s="240" t="str">
        <f t="shared" si="1703"/>
        <v>0,95670858091263-4,80969883127823i</v>
      </c>
      <c r="AD643" s="240" t="str">
        <f t="shared" si="1704"/>
        <v>-4,90392640201615-1,97051944559985E-13i</v>
      </c>
      <c r="AE643" s="240" t="str">
        <f t="shared" si="1705"/>
        <v>0,956708580912743+4,80969883127821i</v>
      </c>
      <c r="AF643" s="240" t="str">
        <f t="shared" si="1706"/>
        <v>4,53063723176436-1,87665138758952i</v>
      </c>
      <c r="AG643" s="240" t="str">
        <f t="shared" si="1707"/>
        <v>-2,72447553387903-4,07746578424463i</v>
      </c>
      <c r="AH643" s="240" t="str">
        <f t="shared" si="1708"/>
        <v>-3,46759961330527+3,46759961330546i</v>
      </c>
      <c r="AI643" s="240" t="str">
        <f t="shared" si="1709"/>
        <v>4,07746578424449+2,72447553387923i</v>
      </c>
      <c r="AJ643" s="240" t="str">
        <f t="shared" si="1710"/>
        <v>1,87665138758929-4,53063723176446i</v>
      </c>
      <c r="AK643" s="240" t="str">
        <f t="shared" si="1711"/>
        <v>-4,80969883127817-0,956708580912949i</v>
      </c>
      <c r="AL643" s="240" t="str">
        <f t="shared" si="1712"/>
        <v>-5,16664671241455E-14+4,90392640201615i</v>
      </c>
      <c r="AM643" s="240" t="str">
        <f t="shared" si="1713"/>
        <v>4,80969883127818-0,956708580912885i</v>
      </c>
      <c r="AN643" s="240" t="str">
        <f t="shared" si="1714"/>
        <v>-1,87665138758922-4,53063723176448i</v>
      </c>
      <c r="AO643" s="240" t="str">
        <f t="shared" si="1715"/>
        <v>-4,07746578424454+2,72447553387915i</v>
      </c>
      <c r="AP643" s="240" t="str">
        <f t="shared" si="1716"/>
        <v>3,46759961330522+3,46759961330551i</v>
      </c>
      <c r="AQ643" s="240" t="str">
        <f t="shared" si="1717"/>
        <v>2,72447553387912-4,07746578424457i</v>
      </c>
      <c r="AR643" s="240" t="str">
        <f t="shared" si="1718"/>
        <v>-4,53063723176451-1,87665138758915i</v>
      </c>
      <c r="AS643" s="240" t="str">
        <f t="shared" si="1719"/>
        <v>-0,956708580912807+4,8096988312782i</v>
      </c>
      <c r="AT643" s="240" t="str">
        <f t="shared" si="1720"/>
        <v>4,90392640201615-9,37190103116941E-14i</v>
      </c>
      <c r="AU643" s="240" t="str">
        <f t="shared" si="1721"/>
        <v>-0,956708580912547-4,80969883127825i</v>
      </c>
      <c r="AV643" s="240" t="str">
        <f t="shared" si="1722"/>
        <v>-4,53063723176443+1,87665138758936i</v>
      </c>
      <c r="AW643" s="240" t="str">
        <f t="shared" si="1723"/>
        <v>2,72447553387887+4,07746578424474i</v>
      </c>
      <c r="AX643" s="240" t="str">
        <f t="shared" si="1724"/>
        <v>3,46759961330541-3,46759961330533i</v>
      </c>
      <c r="AY643" s="240" t="str">
        <f t="shared" si="1725"/>
        <v>-4,07746578424465-2,72447553387899i</v>
      </c>
      <c r="AZ643" s="240" t="str">
        <f t="shared" si="1726"/>
        <v>-1,87665138758947+4,53063723176438i</v>
      </c>
      <c r="BA643" s="240" t="str">
        <f t="shared" si="1727"/>
        <v>4,80969883127823+0,956708580912664i</v>
      </c>
      <c r="BB643" s="240" t="str">
        <f t="shared" si="1728"/>
        <v>2,13873918867583E-13-4,90392640201615i</v>
      </c>
      <c r="BC643" s="240" t="str">
        <f t="shared" si="1729"/>
        <v>-4,80969883127821+0,956708580912723i</v>
      </c>
      <c r="BD643" s="240" t="str">
        <f t="shared" si="1730"/>
        <v>1,87665138758946+4,53063723176438i</v>
      </c>
      <c r="BE643" s="240" t="str">
        <f t="shared" si="1731"/>
        <v>4,07746578424466-2,72447553387898i</v>
      </c>
      <c r="BF643" s="240" t="str">
        <f t="shared" si="1732"/>
        <v>-3,46759961330543-3,46759961330531i</v>
      </c>
      <c r="BG643" s="240" t="str">
        <f t="shared" si="1733"/>
        <v>-2,72447553387925+4,07746578424448i</v>
      </c>
      <c r="BH643" s="240" t="str">
        <f t="shared" si="1734"/>
        <v>4,53063723176445+1,8766513875893i</v>
      </c>
      <c r="BI643" s="240" t="str">
        <f t="shared" si="1735"/>
        <v>0,956708580912556-4,80969883127825i</v>
      </c>
      <c r="BJ643" s="240" t="str">
        <f t="shared" si="1736"/>
        <v>-4,90392640201615-1,03332934248291E-13i</v>
      </c>
      <c r="BK643" s="240" t="str">
        <f t="shared" si="1737"/>
        <v>0,956708580912831+4,80969883127819i</v>
      </c>
      <c r="BL643" s="240" t="str">
        <f t="shared" si="1738"/>
        <v>4,5306372317645-1,87665138758918i</v>
      </c>
      <c r="BM643" s="189"/>
      <c r="BN643" s="189"/>
      <c r="BO643" s="189"/>
      <c r="BP643" s="189"/>
      <c r="BQ643" s="189"/>
      <c r="BR643" s="189"/>
      <c r="BS643" s="189"/>
      <c r="BT643" s="189"/>
      <c r="BU643" s="189"/>
      <c r="BV643" s="189"/>
      <c r="BW643" s="240"/>
      <c r="BX643" s="240"/>
      <c r="BY643" s="240"/>
      <c r="BZ643" s="240"/>
      <c r="CH643" s="238">
        <f t="shared" si="1739"/>
        <v>-268.47311222209959</v>
      </c>
    </row>
    <row r="644" spans="1:86">
      <c r="A644" s="245">
        <f t="shared" si="1630"/>
        <v>5.9375000000000009E-3</v>
      </c>
      <c r="B644" s="246">
        <v>19</v>
      </c>
      <c r="C644" s="246">
        <f t="shared" si="1631"/>
        <v>950</v>
      </c>
      <c r="D644" s="246">
        <f t="shared" si="1740"/>
        <v>5969.0260418206071</v>
      </c>
      <c r="E644" s="245" t="str">
        <f t="shared" si="1687"/>
        <v>5969,02604182061i</v>
      </c>
      <c r="F644" s="245" t="str">
        <f t="shared" si="1632"/>
        <v>0,110019611143424-0,484055506158177i</v>
      </c>
      <c r="G644" s="245" t="str">
        <f t="shared" si="1633"/>
        <v>-2,78247507530859-0,0893620982871947i</v>
      </c>
      <c r="H644" s="245" t="str">
        <f t="shared" si="1634"/>
        <v>0,000823728123950132-0,00357559941382059i</v>
      </c>
      <c r="I644" s="245" t="str">
        <f t="shared" si="1688"/>
        <v>0,00163287414072802-0,00103186421305352i</v>
      </c>
      <c r="J644" s="240" t="str">
        <f>IMPRODUCT(1/Nt_input,AG625)</f>
        <v>-1,73828575773978E-14+1,80385220649448E-14i</v>
      </c>
      <c r="K644" s="265" t="str">
        <f t="shared" si="1689"/>
        <v>-9,77071325489816E-18+4,73913848715232E-17i</v>
      </c>
      <c r="L644" s="238">
        <f t="shared" si="1690"/>
        <v>-326.30522494493596</v>
      </c>
      <c r="M644" s="238">
        <f t="shared" si="1635"/>
        <v>394.78470167866107</v>
      </c>
      <c r="N644" s="242">
        <f t="shared" si="1636"/>
        <v>4.7847016786610439</v>
      </c>
      <c r="O644" s="240" t="str">
        <f t="shared" si="1637"/>
        <v>-1,38892558254901-4,57867403075636i</v>
      </c>
      <c r="P644" s="240" t="str">
        <f t="shared" si="1638"/>
        <v>-3,97833404973963+2,658237826543i</v>
      </c>
      <c r="Q644" s="240" t="str">
        <f t="shared" si="1691"/>
        <v>3,69862441382723+3,03538261166908i</v>
      </c>
      <c r="R644" s="240" t="str">
        <f t="shared" si="1692"/>
        <v>1,83102606123301-4,42048795008734i</v>
      </c>
      <c r="S644" s="240" t="str">
        <f t="shared" si="1693"/>
        <v>-4,76166203228629-0,468982775872396i</v>
      </c>
      <c r="T644" s="240" t="str">
        <f t="shared" si="1694"/>
        <v>0,933448991240914+4,69276497755142i</v>
      </c>
      <c r="U644" s="241" t="str">
        <f t="shared" si="1695"/>
        <v>4,21973015397439-2,25549275800679i</v>
      </c>
      <c r="V644" s="240" t="str">
        <f t="shared" si="1696"/>
        <v>-3,38329500293582-3,38329500293594i</v>
      </c>
      <c r="W644" s="240" t="str">
        <f t="shared" si="1697"/>
        <v>-2,25549275800651+4,21973015397454i</v>
      </c>
      <c r="X644" s="240" t="str">
        <f t="shared" si="1698"/>
        <v>4,69276497755138+0,933448991241077i</v>
      </c>
      <c r="Y644" s="240" t="str">
        <f t="shared" si="1699"/>
        <v>-0,468982775872221-4,76166203228631i</v>
      </c>
      <c r="Z644" s="240" t="str">
        <f t="shared" si="1700"/>
        <v>-4,42048795008729+1,83102606123312i</v>
      </c>
      <c r="AA644" s="240" t="str">
        <f t="shared" si="1701"/>
        <v>3,03538261166903+3,69862441382727i</v>
      </c>
      <c r="AB644" s="240" t="str">
        <f t="shared" si="1702"/>
        <v>2,65823782654282-3,97833404973975i</v>
      </c>
      <c r="AC644" s="240" t="str">
        <f t="shared" si="1703"/>
        <v>-4,57867403075637-1,38892558254899i</v>
      </c>
      <c r="AD644" s="240" t="str">
        <f t="shared" si="1704"/>
        <v>-1,67056284851578E-13+4,78470167866104i</v>
      </c>
      <c r="AE644" s="240" t="str">
        <f t="shared" si="1705"/>
        <v>4,57867403075632-1,38892558254912i</v>
      </c>
      <c r="AF644" s="240" t="str">
        <f t="shared" si="1706"/>
        <v>-2,65823782654293-3,97833404973968i</v>
      </c>
      <c r="AG644" s="240" t="str">
        <f t="shared" si="1707"/>
        <v>-3,03538261166892+3,69862441382736i</v>
      </c>
      <c r="AH644" s="240" t="str">
        <f t="shared" si="1708"/>
        <v>4,42048795008734+1,83102606123298i</v>
      </c>
      <c r="AI644" s="240" t="str">
        <f t="shared" si="1709"/>
        <v>0,468982775872553-4,76166203228628i</v>
      </c>
      <c r="AJ644" s="240" t="str">
        <f t="shared" si="1710"/>
        <v>-4,69276497755136+0,933448991241197i</v>
      </c>
      <c r="AK644" s="240" t="str">
        <f t="shared" si="1711"/>
        <v>2,25549275800662+4,21973015397448i</v>
      </c>
      <c r="AL644" s="240" t="str">
        <f t="shared" si="1712"/>
        <v>3,38329500293607-3,3832950029357i</v>
      </c>
      <c r="AM644" s="240" t="str">
        <f t="shared" si="1713"/>
        <v>-4,21973015397446-2,25549275800666i</v>
      </c>
      <c r="AN644" s="240" t="str">
        <f t="shared" si="1714"/>
        <v>-0,93344899124124+4,69276497755135i</v>
      </c>
      <c r="AO644" s="240" t="str">
        <f t="shared" si="1715"/>
        <v>4,76166203228628-0,468982775872545i</v>
      </c>
      <c r="AP644" s="240" t="str">
        <f t="shared" si="1716"/>
        <v>-1,83102606123294-4,42048795008736i</v>
      </c>
      <c r="AQ644" s="240" t="str">
        <f t="shared" si="1717"/>
        <v>-3,69862441382708+3,03538261166925i</v>
      </c>
      <c r="AR644" s="240" t="str">
        <f t="shared" si="1718"/>
        <v>3,97833404973965+2,65823782654297i</v>
      </c>
      <c r="AS644" s="240" t="str">
        <f t="shared" si="1719"/>
        <v>1,38892558254915-4,57867403075632i</v>
      </c>
      <c r="AT644" s="240" t="str">
        <f t="shared" si="1720"/>
        <v>-4,78470167866104+1,4185033317409E-13i</v>
      </c>
      <c r="AU644" s="240" t="str">
        <f t="shared" si="1721"/>
        <v>1,38892558254897+4,57867403075637i</v>
      </c>
      <c r="AV644" s="240" t="str">
        <f t="shared" si="1722"/>
        <v>3,9783340497395-2,65823782654321i</v>
      </c>
      <c r="AW644" s="240" t="str">
        <f t="shared" si="1723"/>
        <v>-3,69862441382727-3,03538261166904i</v>
      </c>
      <c r="AX644" s="240" t="str">
        <f t="shared" si="1724"/>
        <v>-1,83102606123315+4,42048795008728i</v>
      </c>
      <c r="AY644" s="240" t="str">
        <f t="shared" si="1725"/>
        <v>4,76166203228631+0,468982775872229i</v>
      </c>
      <c r="AZ644" s="240" t="str">
        <f t="shared" si="1726"/>
        <v>-0,933448991241053-4,69276497755139i</v>
      </c>
      <c r="BA644" s="240" t="str">
        <f t="shared" si="1727"/>
        <v>-4,21973015397457+2,25549275800646i</v>
      </c>
      <c r="BB644" s="240" t="str">
        <f t="shared" si="1728"/>
        <v>3,38329500293593+3,38329500293584i</v>
      </c>
      <c r="BC644" s="240" t="str">
        <f t="shared" si="1729"/>
        <v>2,25549275800682-4,21973015397437i</v>
      </c>
      <c r="BD644" s="240" t="str">
        <f t="shared" si="1730"/>
        <v>-4,69276497755142-0,933448991240919i</v>
      </c>
      <c r="BE644" s="240" t="str">
        <f t="shared" si="1731"/>
        <v>0,468982775872362+4,7616620322863i</v>
      </c>
      <c r="BF644" s="240" t="str">
        <f t="shared" si="1732"/>
        <v>4,42048795008743-1,83102606123278i</v>
      </c>
      <c r="BG644" s="240" t="str">
        <f t="shared" si="1733"/>
        <v>-3,03538261166914-3,69862441382718i</v>
      </c>
      <c r="BH644" s="240" t="str">
        <f t="shared" si="1734"/>
        <v>-2,65823782654312+3,97833404973955i</v>
      </c>
      <c r="BI644" s="240" t="str">
        <f t="shared" si="1735"/>
        <v>4,57867403075641+1,38892558254884i</v>
      </c>
      <c r="BJ644" s="240" t="str">
        <f t="shared" si="1736"/>
        <v>4,22046267802475E-14-4,78470167866104i</v>
      </c>
      <c r="BK644" s="240" t="str">
        <f t="shared" si="1737"/>
        <v>-4,57867403075642+1,38892558254882i</v>
      </c>
      <c r="BL644" s="240" t="str">
        <f t="shared" si="1738"/>
        <v>2,65823782654305+3,9783340497396i</v>
      </c>
      <c r="BM644" s="189"/>
      <c r="BN644" s="189"/>
      <c r="BO644" s="189"/>
      <c r="BP644" s="189"/>
      <c r="BQ644" s="189"/>
      <c r="BR644" s="189"/>
      <c r="BS644" s="189"/>
      <c r="BT644" s="189"/>
      <c r="BU644" s="189"/>
      <c r="BV644" s="189"/>
      <c r="BW644" s="240"/>
      <c r="BX644" s="240"/>
      <c r="BY644" s="240"/>
      <c r="BZ644" s="240"/>
      <c r="CH644" s="238">
        <f t="shared" si="1739"/>
        <v>-272.02350271030025</v>
      </c>
    </row>
    <row r="645" spans="1:86">
      <c r="A645" s="245">
        <f t="shared" si="1630"/>
        <v>6.2500000000000012E-3</v>
      </c>
      <c r="B645" s="246">
        <v>20</v>
      </c>
      <c r="C645" s="246">
        <f t="shared" si="1631"/>
        <v>1000</v>
      </c>
      <c r="D645" s="246">
        <f t="shared" si="1740"/>
        <v>6283.1853071795858</v>
      </c>
      <c r="E645" s="245" t="str">
        <f t="shared" si="1687"/>
        <v>6283,18530717959i</v>
      </c>
      <c r="F645" s="245" t="str">
        <f t="shared" si="1632"/>
        <v>0,100640313606921-0,461699670730928i</v>
      </c>
      <c r="G645" s="245" t="str">
        <f t="shared" si="1633"/>
        <v>-2,7895037842448-0,118428016837543i</v>
      </c>
      <c r="H645" s="245" t="str">
        <f t="shared" si="1634"/>
        <v>0,000754441481727117-0,00341044067505917i</v>
      </c>
      <c r="I645" s="245" t="str">
        <f t="shared" si="1688"/>
        <v>0,00157092324797567-0,00105282013151183i</v>
      </c>
      <c r="J645" s="240" t="str">
        <f>IMPRODUCT(1/Nt_input,AH625)</f>
        <v>-3,56312811829358E-14+1,02340011465251E-14i</v>
      </c>
      <c r="K645" s="265" t="str">
        <f t="shared" si="1689"/>
        <v>-4,51994455324551E-17+5,35901604618394E-17i</v>
      </c>
      <c r="L645" s="238">
        <f t="shared" si="1690"/>
        <v>-323.08485740396583</v>
      </c>
      <c r="M645" s="238">
        <f t="shared" si="1635"/>
        <v>394.61939766255642</v>
      </c>
      <c r="N645" s="242">
        <f t="shared" si="1636"/>
        <v>4.619397662556433</v>
      </c>
      <c r="O645" s="240" t="str">
        <f t="shared" si="1637"/>
        <v>-1,76776695296636-4,26776695296637i</v>
      </c>
      <c r="P645" s="240" t="str">
        <f t="shared" si="1638"/>
        <v>-3,26640741219095+3,26640741219093i</v>
      </c>
      <c r="Q645" s="240" t="str">
        <f t="shared" si="1691"/>
        <v>4,26776695296636+1,76776695296638i</v>
      </c>
      <c r="R645" s="240" t="str">
        <f t="shared" si="1692"/>
        <v>1,37234099249098E-14-4,61939766255643i</v>
      </c>
      <c r="S645" s="240" t="str">
        <f t="shared" si="1693"/>
        <v>-4,26776695296637+1,76776695296636i</v>
      </c>
      <c r="T645" s="240" t="str">
        <f t="shared" si="1694"/>
        <v>3,26640741219086+3,26640741219102i</v>
      </c>
      <c r="U645" s="241" t="str">
        <f t="shared" si="1695"/>
        <v>1,76776695296656-4,26776695296629i</v>
      </c>
      <c r="V645" s="240" t="str">
        <f t="shared" si="1696"/>
        <v>-4,61939766255643+1,53078550049596E-13i</v>
      </c>
      <c r="W645" s="240" t="str">
        <f t="shared" si="1697"/>
        <v>1,76776695296643+4,26776695296634i</v>
      </c>
      <c r="X645" s="240" t="str">
        <f t="shared" si="1698"/>
        <v>3,26640741219096-3,26640741219092i</v>
      </c>
      <c r="Y645" s="240" t="str">
        <f t="shared" si="1699"/>
        <v>-4,26776695296632-1,76776695296649i</v>
      </c>
      <c r="Z645" s="240" t="str">
        <f t="shared" si="1700"/>
        <v>-2,25798448990042E-13+4,61939766255643i</v>
      </c>
      <c r="AA645" s="240" t="str">
        <f t="shared" si="1701"/>
        <v>4,26776695296631-1,76776695296649i</v>
      </c>
      <c r="AB645" s="240" t="str">
        <f t="shared" si="1702"/>
        <v>-3,26640741219097-3,26640741219091i</v>
      </c>
      <c r="AC645" s="240" t="str">
        <f t="shared" si="1703"/>
        <v>-1,76776695296642+4,26776695296635i</v>
      </c>
      <c r="AD645" s="240" t="str">
        <f t="shared" si="1704"/>
        <v>4,61939766255643+1,53362023281139E-13i</v>
      </c>
      <c r="AE645" s="240" t="str">
        <f t="shared" si="1705"/>
        <v>-1,76776695296658-4,26776695296628i</v>
      </c>
      <c r="AF645" s="240" t="str">
        <f t="shared" si="1706"/>
        <v>-3,26640741219085+3,26640741219103i</v>
      </c>
      <c r="AG645" s="240" t="str">
        <f t="shared" si="1707"/>
        <v>4,26776695296638+1,76776695296634i</v>
      </c>
      <c r="AH645" s="240" t="str">
        <f t="shared" si="1708"/>
        <v>6,45142003086533E-14-4,61939766255643i</v>
      </c>
      <c r="AI645" s="240" t="str">
        <f t="shared" si="1709"/>
        <v>-4,26776695296643+1,76776695296622i</v>
      </c>
      <c r="AJ645" s="240" t="str">
        <f t="shared" si="1710"/>
        <v>3,26640741219108+3,2664074121908i</v>
      </c>
      <c r="AK645" s="240" t="str">
        <f t="shared" si="1711"/>
        <v>1,76776695296627-4,26776695296641i</v>
      </c>
      <c r="AL645" s="240" t="str">
        <f t="shared" si="1712"/>
        <v>-4,61939766255643+7,92222540024904E-15i</v>
      </c>
      <c r="AM645" s="240" t="str">
        <f t="shared" si="1713"/>
        <v>1,76776695296629+4,2677669529664i</v>
      </c>
      <c r="AN645" s="240" t="str">
        <f t="shared" si="1714"/>
        <v>3,26640741219107-3,26640741219081i</v>
      </c>
      <c r="AO645" s="240" t="str">
        <f t="shared" si="1715"/>
        <v>-4,26776695296643-1,7677669529662i</v>
      </c>
      <c r="AP645" s="240" t="str">
        <f t="shared" si="1716"/>
        <v>8,03586511091516E-14+4,61939766255643i</v>
      </c>
      <c r="AQ645" s="240" t="str">
        <f t="shared" si="1717"/>
        <v>4,26776695296637-1,76776695296636i</v>
      </c>
      <c r="AR645" s="240" t="str">
        <f t="shared" si="1718"/>
        <v>-3,26640741219086-3,26640741219102i</v>
      </c>
      <c r="AS645" s="240" t="str">
        <f t="shared" si="1719"/>
        <v>-1,76776695296656+4,26776695296629i</v>
      </c>
      <c r="AT645" s="240" t="str">
        <f t="shared" si="1720"/>
        <v>4,61939766255643-1,52795076818054E-13i</v>
      </c>
      <c r="AU645" s="240" t="str">
        <f t="shared" si="1721"/>
        <v>-1,76776695296645-4,26776695296633i</v>
      </c>
      <c r="AV645" s="240" t="str">
        <f t="shared" si="1722"/>
        <v>-3,26640741219095+3,26640741219093i</v>
      </c>
      <c r="AW645" s="240" t="str">
        <f t="shared" si="1723"/>
        <v>4,26776695296633+1,76776695296647i</v>
      </c>
      <c r="AX645" s="240" t="str">
        <f t="shared" si="1724"/>
        <v>2,0146482632621E-13-4,61939766255643i</v>
      </c>
      <c r="AY645" s="240" t="str">
        <f t="shared" si="1725"/>
        <v>-4,2677669529663+1,76776695296652i</v>
      </c>
      <c r="AZ645" s="240" t="str">
        <f t="shared" si="1726"/>
        <v>3,26640741219098+3,2664074121909i</v>
      </c>
      <c r="BA645" s="240" t="str">
        <f t="shared" si="1727"/>
        <v>1,7677669529664-4,26776695296636i</v>
      </c>
      <c r="BB645" s="240" t="str">
        <f t="shared" si="1728"/>
        <v>-4,61939766255643-1,29028400617307E-13i</v>
      </c>
      <c r="BC645" s="240" t="str">
        <f t="shared" si="1729"/>
        <v>1,76776695296616+4,26776695296646i</v>
      </c>
      <c r="BD645" s="240" t="str">
        <f t="shared" si="1730"/>
        <v>3,26640741219085-3,26640741219104i</v>
      </c>
      <c r="BE645" s="240" t="str">
        <f t="shared" si="1731"/>
        <v>-4,26776695296638-1,76776695296633i</v>
      </c>
      <c r="BF645" s="240" t="str">
        <f t="shared" si="1732"/>
        <v>-5,65919749084046E-14+4,61939766255643i</v>
      </c>
      <c r="BG645" s="240" t="str">
        <f t="shared" si="1733"/>
        <v>4,26776695296643-1,76776695296623i</v>
      </c>
      <c r="BH645" s="240" t="str">
        <f t="shared" si="1734"/>
        <v>-3,26640741219076-3,26640741219112i</v>
      </c>
      <c r="BI645" s="240" t="str">
        <f t="shared" si="1735"/>
        <v>-1,76776695296626+4,26776695296641i</v>
      </c>
      <c r="BJ645" s="240" t="str">
        <f t="shared" si="1736"/>
        <v>4,61939766255643-1,58444508004981E-14i</v>
      </c>
      <c r="BK645" s="240" t="str">
        <f t="shared" si="1737"/>
        <v>-1,7677669529663-4,2677669529664i</v>
      </c>
      <c r="BL645" s="240" t="str">
        <f t="shared" si="1738"/>
        <v>-3,26640741219107+3,26640741219081i</v>
      </c>
      <c r="BM645" s="189"/>
      <c r="BN645" s="189"/>
      <c r="BO645" s="189"/>
      <c r="BP645" s="189"/>
      <c r="BQ645" s="189"/>
      <c r="BR645" s="189"/>
      <c r="BS645" s="189"/>
      <c r="BT645" s="189"/>
      <c r="BU645" s="189"/>
      <c r="BV645" s="189"/>
      <c r="BW645" s="240"/>
      <c r="BX645" s="240"/>
      <c r="BY645" s="240"/>
      <c r="BZ645" s="240"/>
      <c r="CH645" s="238">
        <f t="shared" si="1739"/>
        <v>-268.61911192190132</v>
      </c>
    </row>
    <row r="646" spans="1:86">
      <c r="A646" s="245">
        <f t="shared" si="1630"/>
        <v>6.5625000000000015E-3</v>
      </c>
      <c r="B646" s="246">
        <v>21</v>
      </c>
      <c r="C646" s="246">
        <f t="shared" si="1631"/>
        <v>1050</v>
      </c>
      <c r="D646" s="246">
        <f t="shared" si="1740"/>
        <v>6597.3445725385654</v>
      </c>
      <c r="E646" s="245" t="str">
        <f t="shared" si="1687"/>
        <v>6597,34457253857i</v>
      </c>
      <c r="F646" s="245" t="str">
        <f t="shared" si="1632"/>
        <v>0,0925084763389372-0,441240377878735i</v>
      </c>
      <c r="G646" s="245" t="str">
        <f t="shared" si="1633"/>
        <v>-2,7968663953501-0,146168404238167i</v>
      </c>
      <c r="H646" s="245" t="str">
        <f t="shared" si="1634"/>
        <v>0,000694370096783651-0,00325929209002101i</v>
      </c>
      <c r="I646" s="245" t="str">
        <f t="shared" si="1688"/>
        <v>0,00151108252074602-0,00106928732086114i</v>
      </c>
      <c r="J646" s="240" t="str">
        <f>IMPRODUCT(1/Nt_input,AI625)</f>
        <v>9,45003014100714E-14+7,63330371134075E-14i</v>
      </c>
      <c r="K646" s="265" t="str">
        <f t="shared" si="1689"/>
        <v>2,24419702414179E-16+1,42975440221819E-17i</v>
      </c>
      <c r="L646" s="238">
        <f t="shared" si="1690"/>
        <v>-312.96118875649324</v>
      </c>
      <c r="M646" s="238">
        <f t="shared" si="1635"/>
        <v>394.40960632174176</v>
      </c>
      <c r="N646" s="242">
        <f t="shared" si="1636"/>
        <v>4.4096063217417738</v>
      </c>
      <c r="O646" s="240" t="str">
        <f t="shared" si="1637"/>
        <v>-2,07867403075636-3,88892558254901i</v>
      </c>
      <c r="P646" s="240" t="str">
        <f t="shared" si="1638"/>
        <v>-2,4498460116948+3,66645365874548i</v>
      </c>
      <c r="Q646" s="240" t="str">
        <f t="shared" si="1691"/>
        <v>4,38837286203458+0,432217001636261i</v>
      </c>
      <c r="R646" s="240" t="str">
        <f t="shared" si="1692"/>
        <v>-1,68748328258295-4,0739450270896i</v>
      </c>
      <c r="S646" s="240" t="str">
        <f t="shared" si="1693"/>
        <v>-2,79742463631857+3,40867178192077i</v>
      </c>
      <c r="T646" s="240" t="str">
        <f t="shared" si="1694"/>
        <v>4,32487697273735+0,860271517273005i</v>
      </c>
      <c r="U646" s="241" t="str">
        <f t="shared" si="1695"/>
        <v>-1,280041147926-4,21973015397446i</v>
      </c>
      <c r="V646" s="240" t="str">
        <f t="shared" si="1696"/>
        <v>-3,11806253246672+3,11806253246664i</v>
      </c>
      <c r="W646" s="240" t="str">
        <f t="shared" si="1697"/>
        <v>4,21973015397442+1,28004114792612i</v>
      </c>
      <c r="X646" s="240" t="str">
        <f t="shared" si="1698"/>
        <v>-0,860271517272881-4,32487697273738i</v>
      </c>
      <c r="Y646" s="240" t="str">
        <f t="shared" si="1699"/>
        <v>-3,40867178192086+2,79742463631846i</v>
      </c>
      <c r="Z646" s="240" t="str">
        <f t="shared" si="1700"/>
        <v>4,07394502708957+1,68748328258303i</v>
      </c>
      <c r="AA646" s="240" t="str">
        <f t="shared" si="1701"/>
        <v>-0,432217001636173-4,38837286203459i</v>
      </c>
      <c r="AB646" s="240" t="str">
        <f t="shared" si="1702"/>
        <v>-3,66645365874555+2,4498460116947i</v>
      </c>
      <c r="AC646" s="240" t="str">
        <f t="shared" si="1703"/>
        <v>3,88892558254895+2,07867403075647i</v>
      </c>
      <c r="AD646" s="240" t="str">
        <f t="shared" si="1704"/>
        <v>1,23168058720758E-13-4,40960632174177i</v>
      </c>
      <c r="AE646" s="240" t="str">
        <f t="shared" si="1705"/>
        <v>-3,88892558254907+2,07867403075624i</v>
      </c>
      <c r="AF646" s="240" t="str">
        <f t="shared" si="1706"/>
        <v>3,6664536587454+2,44984601169492i</v>
      </c>
      <c r="AG646" s="240" t="str">
        <f t="shared" si="1707"/>
        <v>0,432217001636419-4,38837286203457i</v>
      </c>
      <c r="AH646" s="240" t="str">
        <f t="shared" si="1708"/>
        <v>-4,07394502708966+1,6874832825828i</v>
      </c>
      <c r="AI646" s="240" t="str">
        <f t="shared" si="1709"/>
        <v>3,40867178192069+2,79742463631867i</v>
      </c>
      <c r="AJ646" s="240" t="str">
        <f t="shared" si="1710"/>
        <v>0,860271517273137-4,32487697273733i</v>
      </c>
      <c r="AK646" s="240" t="str">
        <f t="shared" si="1711"/>
        <v>-4,21973015397449+1,28004114792589i</v>
      </c>
      <c r="AL646" s="240" t="str">
        <f t="shared" si="1712"/>
        <v>3,11806253246655+3,11806253246681i</v>
      </c>
      <c r="AM646" s="240" t="str">
        <f t="shared" si="1713"/>
        <v>1,28004114792624-4,21973015397439i</v>
      </c>
      <c r="AN646" s="240" t="str">
        <f t="shared" si="1714"/>
        <v>-4,32487697273741+0,860271517272745i</v>
      </c>
      <c r="AO646" s="240" t="str">
        <f t="shared" si="1715"/>
        <v>2,79742463631836+3,40867178192094i</v>
      </c>
      <c r="AP646" s="240" t="str">
        <f t="shared" si="1716"/>
        <v>1,68748328258273-4,07394502708969i</v>
      </c>
      <c r="AQ646" s="240" t="str">
        <f t="shared" si="1717"/>
        <v>-4,3883728620346+0,432217001636051i</v>
      </c>
      <c r="AR646" s="240" t="str">
        <f t="shared" si="1718"/>
        <v>2,44984601169458+3,66645365874562i</v>
      </c>
      <c r="AS646" s="240" t="str">
        <f t="shared" si="1719"/>
        <v>2,07867403075618-3,8889255825491i</v>
      </c>
      <c r="AT646" s="240" t="str">
        <f t="shared" si="1720"/>
        <v>-4,40960632174177+1,92313806085045E-13i</v>
      </c>
      <c r="AU646" s="240" t="str">
        <f t="shared" si="1721"/>
        <v>2,07867403075654+3,88892558254891i</v>
      </c>
      <c r="AV646" s="240" t="str">
        <f t="shared" si="1722"/>
        <v>2,44984601169465-3,66645365874558i</v>
      </c>
      <c r="AW646" s="240" t="str">
        <f t="shared" si="1723"/>
        <v>-4,3883728620346-0,432217001636105i</v>
      </c>
      <c r="AX646" s="240" t="str">
        <f t="shared" si="1724"/>
        <v>1,68748328258306+4,07394502708955i</v>
      </c>
      <c r="AY646" s="240" t="str">
        <f t="shared" si="1725"/>
        <v>2,79742463631842-3,40867178192089i</v>
      </c>
      <c r="AZ646" s="240" t="str">
        <f t="shared" si="1726"/>
        <v>-4,3248769727374-0,860271517272798i</v>
      </c>
      <c r="BA646" s="240" t="str">
        <f t="shared" si="1727"/>
        <v>1,28004114792616+4,21973015397441i</v>
      </c>
      <c r="BB646" s="240" t="str">
        <f t="shared" si="1728"/>
        <v>3,11806253246659-3,11806253246677i</v>
      </c>
      <c r="BC646" s="240" t="str">
        <f t="shared" si="1729"/>
        <v>-4,21973015397447-1,28004114792597i</v>
      </c>
      <c r="BD646" s="240" t="str">
        <f t="shared" si="1730"/>
        <v>0,860271517273053+4,32487697273734i</v>
      </c>
      <c r="BE646" s="240" t="str">
        <f t="shared" si="1731"/>
        <v>3,40867178192072-2,79742463631863i</v>
      </c>
      <c r="BF646" s="240" t="str">
        <f t="shared" si="1732"/>
        <v>-4,07394502708963-1,68748328258288i</v>
      </c>
      <c r="BG646" s="240" t="str">
        <f t="shared" si="1733"/>
        <v>0,432217001636365+4,38837286203457i</v>
      </c>
      <c r="BH646" s="240" t="str">
        <f t="shared" si="1734"/>
        <v>3,66645365874543-2,44984601169487i</v>
      </c>
      <c r="BI646" s="240" t="str">
        <f t="shared" si="1735"/>
        <v>-3,88892558254903-2,07867403075632i</v>
      </c>
      <c r="BJ646" s="240" t="str">
        <f t="shared" si="1736"/>
        <v>6,91457473642871E-14+4,40960632174177i</v>
      </c>
      <c r="BK646" s="240" t="str">
        <f t="shared" si="1737"/>
        <v>3,88892558254855-2,07867403075721i</v>
      </c>
      <c r="BL646" s="240" t="str">
        <f t="shared" si="1738"/>
        <v>-3,66645365874526-2,44984601169512i</v>
      </c>
      <c r="BM646" s="189"/>
      <c r="BN646" s="189"/>
      <c r="BO646" s="189"/>
      <c r="BP646" s="189"/>
      <c r="BQ646" s="189"/>
      <c r="BR646" s="189"/>
      <c r="BS646" s="189"/>
      <c r="BT646" s="189"/>
      <c r="BU646" s="189"/>
      <c r="BV646" s="189"/>
      <c r="BW646" s="240"/>
      <c r="BX646" s="240"/>
      <c r="BY646" s="240"/>
      <c r="BZ646" s="240"/>
      <c r="CH646" s="238">
        <f t="shared" si="1739"/>
        <v>-258.31000759614096</v>
      </c>
    </row>
    <row r="647" spans="1:86">
      <c r="A647" s="245">
        <f t="shared" si="1630"/>
        <v>6.8750000000000018E-3</v>
      </c>
      <c r="B647" s="246">
        <v>22</v>
      </c>
      <c r="C647" s="246">
        <f t="shared" si="1631"/>
        <v>1100</v>
      </c>
      <c r="D647" s="246">
        <f t="shared" si="1740"/>
        <v>6911.5038378975451</v>
      </c>
      <c r="E647" s="245" t="str">
        <f t="shared" si="1687"/>
        <v>6911,50383789755i</v>
      </c>
      <c r="F647" s="245" t="str">
        <f t="shared" si="1632"/>
        <v>0,0854145486585928-0,422456363148034i</v>
      </c>
      <c r="G647" s="245" t="str">
        <f t="shared" si="1633"/>
        <v>-2,80455906672742-0,172737085734724i</v>
      </c>
      <c r="H647" s="245" t="str">
        <f t="shared" si="1634"/>
        <v>0,000641965974704005-0,00312051913220161i</v>
      </c>
      <c r="I647" s="245" t="str">
        <f t="shared" si="1688"/>
        <v>0,00145347430241641-0,00108179517414381i</v>
      </c>
      <c r="J647" s="240" t="str">
        <f>IMPRODUCT(1/Nt_input,AJ625)</f>
        <v>1,89859385808441E-15-2,14411821630736E-15i</v>
      </c>
      <c r="K647" s="265" t="str">
        <f t="shared" si="1689"/>
        <v>4,40060644256182E-19-5,17031040208045E-18i</v>
      </c>
      <c r="L647" s="238">
        <f t="shared" si="1690"/>
        <v>-345.69831980782897</v>
      </c>
      <c r="M647" s="238">
        <f t="shared" si="1635"/>
        <v>394.15734806151272</v>
      </c>
      <c r="N647" s="242">
        <f t="shared" si="1636"/>
        <v>4.1573480615127245</v>
      </c>
      <c r="O647" s="240" t="str">
        <f t="shared" si="1637"/>
        <v>-2,30969883127821-3,45670858091273i</v>
      </c>
      <c r="P647" s="240" t="str">
        <f t="shared" si="1638"/>
        <v>-1,59094822571602+3,84088878355709i</v>
      </c>
      <c r="Q647" s="240" t="str">
        <f t="shared" si="1691"/>
        <v>4,07746578424458-0,811058372053651i</v>
      </c>
      <c r="R647" s="240" t="str">
        <f t="shared" si="1692"/>
        <v>-2,93968900604839-2,9396890060484i</v>
      </c>
      <c r="S647" s="240" t="str">
        <f t="shared" si="1693"/>
        <v>-0,811058372053701+4,07746578424457i</v>
      </c>
      <c r="T647" s="240" t="str">
        <f t="shared" si="1694"/>
        <v>3,84088878355707-1,59094822571606i</v>
      </c>
      <c r="U647" s="241" t="str">
        <f t="shared" si="1695"/>
        <v>-3,45670858091277-2,30969883127815i</v>
      </c>
      <c r="V647" s="240" t="str">
        <f t="shared" si="1696"/>
        <v>1,52282254214802E-13+4,15734806151272i</v>
      </c>
      <c r="W647" s="240" t="str">
        <f t="shared" si="1697"/>
        <v>3,45670858091283-2,30969883127806i</v>
      </c>
      <c r="X647" s="240" t="str">
        <f t="shared" si="1698"/>
        <v>-3,84088878355704-1,59094822571615i</v>
      </c>
      <c r="Y647" s="240" t="str">
        <f t="shared" si="1699"/>
        <v>0,811058372053601+4,07746578424459i</v>
      </c>
      <c r="Z647" s="240" t="str">
        <f t="shared" si="1700"/>
        <v>2,93968900604838-2,93968900604841i</v>
      </c>
      <c r="AA647" s="240" t="str">
        <f t="shared" si="1701"/>
        <v>-4,0774657842446-0,811058372053543i</v>
      </c>
      <c r="AB647" s="240" t="str">
        <f t="shared" si="1702"/>
        <v>1,59094822571619+3,84088878355702i</v>
      </c>
      <c r="AC647" s="240" t="str">
        <f t="shared" si="1703"/>
        <v>2,30969883127836-3,45670858091263i</v>
      </c>
      <c r="AD647" s="240" t="str">
        <f t="shared" si="1704"/>
        <v>-4,15734806151272-1,08991776689185E-13i</v>
      </c>
      <c r="AE647" s="240" t="str">
        <f t="shared" si="1705"/>
        <v>2,3096988312782+3,45670858091273i</v>
      </c>
      <c r="AF647" s="240" t="str">
        <f t="shared" si="1706"/>
        <v>1,59094822571601-3,84088878355709i</v>
      </c>
      <c r="AG647" s="240" t="str">
        <f t="shared" si="1707"/>
        <v>-4,07746578424457+0,811058372053734i</v>
      </c>
      <c r="AH647" s="240" t="str">
        <f t="shared" si="1708"/>
        <v>2,93968900604852+2,93968900604827i</v>
      </c>
      <c r="AI647" s="240" t="str">
        <f t="shared" si="1709"/>
        <v>0,811058372053813-4,07746578424455i</v>
      </c>
      <c r="AJ647" s="240" t="str">
        <f t="shared" si="1710"/>
        <v>-3,84088878355711+1,59094822571596i</v>
      </c>
      <c r="AK647" s="240" t="str">
        <f t="shared" si="1711"/>
        <v>3,45670858091271+2,30969883127824i</v>
      </c>
      <c r="AL647" s="240" t="str">
        <f t="shared" si="1712"/>
        <v>-5,80603448512879E-14-4,15734806151272i</v>
      </c>
      <c r="AM647" s="240" t="str">
        <f t="shared" si="1713"/>
        <v>-3,45670858091266+2,30969883127831i</v>
      </c>
      <c r="AN647" s="240" t="str">
        <f t="shared" si="1714"/>
        <v>3,84088878355716+1,59094822571586i</v>
      </c>
      <c r="AO647" s="240" t="str">
        <f t="shared" si="1715"/>
        <v>-0,811058372053493-4,07746578424462i</v>
      </c>
      <c r="AP647" s="240" t="str">
        <f t="shared" si="1716"/>
        <v>-2,93968900604846+2,93968900604833i</v>
      </c>
      <c r="AQ647" s="240" t="str">
        <f t="shared" si="1717"/>
        <v>4,07746578424458+0,811058372053651i</v>
      </c>
      <c r="AR647" s="240" t="str">
        <f t="shared" si="1718"/>
        <v>-1,59094822571612-3,84088878355705i</v>
      </c>
      <c r="AS647" s="240" t="str">
        <f t="shared" si="1719"/>
        <v>-2,3096988312781+3,4567085809128i</v>
      </c>
      <c r="AT647" s="240" t="str">
        <f t="shared" si="1720"/>
        <v>4,15734806151272+2,17983553378369E-13i</v>
      </c>
      <c r="AU647" s="240" t="str">
        <f t="shared" si="1721"/>
        <v>-2,30969883127808-3,45670858091281i</v>
      </c>
      <c r="AV647" s="240" t="str">
        <f t="shared" si="1722"/>
        <v>-1,59094822571608+3,84088878355706i</v>
      </c>
      <c r="AW647" s="240" t="str">
        <f t="shared" si="1723"/>
        <v>4,07746578424458-0,81105837205366i</v>
      </c>
      <c r="AX647" s="240" t="str">
        <f t="shared" si="1724"/>
        <v>-2,93968900604845-2,93968900604834i</v>
      </c>
      <c r="AY647" s="240" t="str">
        <f t="shared" si="1725"/>
        <v>-0,811058372053518+4,07746578424461i</v>
      </c>
      <c r="AZ647" s="240" t="str">
        <f t="shared" si="1726"/>
        <v>3,84088878355716-1,59094822571583i</v>
      </c>
      <c r="BA647" s="240" t="str">
        <f t="shared" si="1727"/>
        <v>-3,45670858091266-2,30969883127831i</v>
      </c>
      <c r="BB647" s="240" t="str">
        <f t="shared" si="1728"/>
        <v>-5,09314318378967E-14+4,15734806151272i</v>
      </c>
      <c r="BC647" s="240" t="str">
        <f t="shared" si="1729"/>
        <v>3,45670858091272-2,30969883127822i</v>
      </c>
      <c r="BD647" s="240" t="str">
        <f t="shared" si="1730"/>
        <v>-3,84088878355711-1,59094822571598i</v>
      </c>
      <c r="BE647" s="240" t="str">
        <f t="shared" si="1731"/>
        <v>0,811058372053418+4,07746578424463i</v>
      </c>
      <c r="BF647" s="240" t="str">
        <f t="shared" si="1732"/>
        <v>2,93968900604852-2,93968900604827i</v>
      </c>
      <c r="BG647" s="240" t="str">
        <f t="shared" si="1733"/>
        <v>-4,07746578424456-0,811058372053759i</v>
      </c>
      <c r="BH647" s="240" t="str">
        <f t="shared" si="1734"/>
        <v>1,59094822571599+3,8408887835571i</v>
      </c>
      <c r="BI647" s="240" t="str">
        <f t="shared" si="1735"/>
        <v>2,30969883127891-3,45670858091226i</v>
      </c>
      <c r="BJ647" s="240" t="str">
        <f t="shared" si="1736"/>
        <v>-4,15734806151272-7,10991880535E-13i</v>
      </c>
      <c r="BK647" s="240" t="str">
        <f t="shared" si="1737"/>
        <v>2,30969883127767+3,45670858091308i</v>
      </c>
      <c r="BL647" s="240" t="str">
        <f t="shared" si="1738"/>
        <v>1,59094822571659-3,84088878355685i</v>
      </c>
      <c r="BM647" s="189"/>
      <c r="BN647" s="189"/>
      <c r="BO647" s="189"/>
      <c r="BP647" s="189"/>
      <c r="BQ647" s="189"/>
      <c r="BR647" s="189"/>
      <c r="BS647" s="189"/>
      <c r="BT647" s="189"/>
      <c r="BU647" s="189"/>
      <c r="BV647" s="189"/>
      <c r="BW647" s="240"/>
      <c r="BX647" s="240"/>
      <c r="BY647" s="240"/>
      <c r="BZ647" s="240"/>
      <c r="CH647" s="238">
        <f t="shared" si="1739"/>
        <v>-290.86085447277748</v>
      </c>
    </row>
    <row r="648" spans="1:86">
      <c r="A648" s="245">
        <f t="shared" si="1630"/>
        <v>7.187500000000002E-3</v>
      </c>
      <c r="B648" s="246">
        <v>23</v>
      </c>
      <c r="C648" s="246">
        <f t="shared" si="1631"/>
        <v>1150</v>
      </c>
      <c r="D648" s="246">
        <f t="shared" si="1740"/>
        <v>7225.6631032565238</v>
      </c>
      <c r="E648" s="245" t="str">
        <f t="shared" si="1687"/>
        <v>7225,66310325652i</v>
      </c>
      <c r="F648" s="245" t="str">
        <f t="shared" si="1632"/>
        <v>0,0791907698899992-0,405157717179283i</v>
      </c>
      <c r="G648" s="245" t="str">
        <f t="shared" si="1633"/>
        <v>-2,81257780212534-0,198260107038382i</v>
      </c>
      <c r="H648" s="245" t="str">
        <f t="shared" si="1634"/>
        <v>0,000595989832521773-0,0029927189016904i</v>
      </c>
      <c r="I648" s="245" t="str">
        <f t="shared" si="1688"/>
        <v>0,00139817069267417-0,00109082167910867i</v>
      </c>
      <c r="J648" s="240" t="str">
        <f>IMPRODUCT(1/Nt_input,AK625)</f>
        <v>-2,94648881031881E-15-1,70747964378659E-13i</v>
      </c>
      <c r="K648" s="265" t="str">
        <f t="shared" si="1689"/>
        <v>-1,90375275508796E-16-2,35520705756467E-16i</v>
      </c>
      <c r="L648" s="238">
        <f t="shared" si="1690"/>
        <v>-310.37570291813199</v>
      </c>
      <c r="M648" s="238">
        <f t="shared" si="1635"/>
        <v>393.86505226681368</v>
      </c>
      <c r="N648" s="242">
        <f t="shared" si="1636"/>
        <v>3.8650522668136826</v>
      </c>
      <c r="O648" s="240" t="str">
        <f t="shared" si="1637"/>
        <v>-2,45196320100807-2,98772580504033i</v>
      </c>
      <c r="P648" s="240" t="str">
        <f t="shared" si="1638"/>
        <v>-0,754034291341839+3,79078637128i</v>
      </c>
      <c r="Q648" s="240" t="str">
        <f t="shared" si="1691"/>
        <v>3,4086717819208-1,82197302623789i</v>
      </c>
      <c r="R648" s="240" t="str">
        <f t="shared" si="1692"/>
        <v>-3,5708426813955-1,47909146773475i</v>
      </c>
      <c r="S648" s="240" t="str">
        <f t="shared" si="1693"/>
        <v>1,12196544984357+3,69862441382724i</v>
      </c>
      <c r="T648" s="240" t="str">
        <f t="shared" si="1694"/>
        <v>2,14730798850656-3,21367350981668i</v>
      </c>
      <c r="U648" s="241" t="str">
        <f t="shared" si="1695"/>
        <v>-3,84644098372275+0,378841370417182i</v>
      </c>
      <c r="V648" s="240" t="str">
        <f t="shared" si="1696"/>
        <v>2,73300466750436+2,73300466750442i</v>
      </c>
      <c r="W648" s="240" t="str">
        <f t="shared" si="1697"/>
        <v>0,378841370417262-3,84644098372274i</v>
      </c>
      <c r="X648" s="240" t="str">
        <f t="shared" si="1698"/>
        <v>-3,21367350981673+2,14730798850649i</v>
      </c>
      <c r="Y648" s="240" t="str">
        <f t="shared" si="1699"/>
        <v>3,69862441382722+1,12196544984365i</v>
      </c>
      <c r="Z648" s="240" t="str">
        <f t="shared" si="1700"/>
        <v>-1,47909146773486-3,57084268139546i</v>
      </c>
      <c r="AA648" s="240" t="str">
        <f t="shared" si="1701"/>
        <v>-1,821973026238+3,40867178192074i</v>
      </c>
      <c r="AB648" s="240" t="str">
        <f t="shared" si="1702"/>
        <v>3,79078637127999-0,754034291341866i</v>
      </c>
      <c r="AC648" s="240" t="str">
        <f t="shared" si="1703"/>
        <v>-2,98772580504043-2,45196320100795i</v>
      </c>
      <c r="AD648" s="240" t="str">
        <f t="shared" si="1704"/>
        <v>-9,46998086090732E-14+3,86505226681368i</v>
      </c>
      <c r="AE648" s="240" t="str">
        <f t="shared" si="1705"/>
        <v>2,98772580504028-2,45196320100812i</v>
      </c>
      <c r="AF648" s="240" t="str">
        <f t="shared" si="1706"/>
        <v>-3,79078637127996-0,754034291342025i</v>
      </c>
      <c r="AG648" s="240" t="str">
        <f t="shared" si="1707"/>
        <v>1,82197302623784+3,40867178192083i</v>
      </c>
      <c r="AH648" s="240" t="str">
        <f t="shared" si="1708"/>
        <v>1,47909146773465-3,57084268139555i</v>
      </c>
      <c r="AI648" s="240" t="str">
        <f t="shared" si="1709"/>
        <v>-3,69862441382726+1,1219654498435i</v>
      </c>
      <c r="AJ648" s="240" t="str">
        <f t="shared" si="1710"/>
        <v>3,21367350981663+2,14730798850664i</v>
      </c>
      <c r="AK648" s="240" t="str">
        <f t="shared" si="1711"/>
        <v>-0,378841370417484-3,84644098372272i</v>
      </c>
      <c r="AL648" s="240" t="str">
        <f t="shared" si="1712"/>
        <v>-2,73300466750449+2,73300466750429i</v>
      </c>
      <c r="AM648" s="240" t="str">
        <f t="shared" si="1713"/>
        <v>3,84644098372273+0,378841370417356i</v>
      </c>
      <c r="AN648" s="240" t="str">
        <f t="shared" si="1714"/>
        <v>-2,14730798850675-3,21367350981656i</v>
      </c>
      <c r="AO648" s="240" t="str">
        <f t="shared" si="1715"/>
        <v>-1,12196544984374+3,69862441382719i</v>
      </c>
      <c r="AP648" s="240" t="str">
        <f t="shared" si="1716"/>
        <v>3,5708426813955-1,47909146773477i</v>
      </c>
      <c r="AQ648" s="240" t="str">
        <f t="shared" si="1717"/>
        <v>-3,40867178192089-1,82197302623773i</v>
      </c>
      <c r="AR648" s="240" t="str">
        <f t="shared" si="1718"/>
        <v>0,7540342913418+3,79078637128001i</v>
      </c>
      <c r="AS648" s="240" t="str">
        <f t="shared" si="1719"/>
        <v>2,451963201008-2,98772580504038i</v>
      </c>
      <c r="AT648" s="240" t="str">
        <f t="shared" si="1720"/>
        <v>-3,86505226681368-1,89399617218146E-13i</v>
      </c>
      <c r="AU648" s="240" t="str">
        <f t="shared" si="1721"/>
        <v>2,45196320100804+2,98772580504035i</v>
      </c>
      <c r="AV648" s="240" t="str">
        <f t="shared" si="1722"/>
        <v>0,754034291341742-3,79078637128002i</v>
      </c>
      <c r="AW648" s="240" t="str">
        <f t="shared" si="1723"/>
        <v>-3,40867178192086+1,82197302623778i</v>
      </c>
      <c r="AX648" s="240" t="str">
        <f t="shared" si="1724"/>
        <v>3,57084268139552+1,47909146773471i</v>
      </c>
      <c r="AY648" s="240" t="str">
        <f t="shared" si="1725"/>
        <v>-1,12196544984375-3,69862441382719i</v>
      </c>
      <c r="AZ648" s="240" t="str">
        <f t="shared" si="1726"/>
        <v>-2,14730798850672+3,21367350981658i</v>
      </c>
      <c r="BA648" s="240" t="str">
        <f t="shared" si="1727"/>
        <v>3,84644098372273-0,37884137041739i</v>
      </c>
      <c r="BB648" s="240" t="str">
        <f t="shared" si="1728"/>
        <v>-2,73300466750452-2,73300466750427i</v>
      </c>
      <c r="BC648" s="240" t="str">
        <f t="shared" si="1729"/>
        <v>-0,378841370417423+3,84644098372272i</v>
      </c>
      <c r="BD648" s="240" t="str">
        <f t="shared" si="1730"/>
        <v>3,2136735098166-2,14730798850669i</v>
      </c>
      <c r="BE648" s="240" t="str">
        <f t="shared" si="1731"/>
        <v>-3,69862441382716-1,12196544984383i</v>
      </c>
      <c r="BF648" s="240" t="str">
        <f t="shared" si="1732"/>
        <v>1,47909146773468+3,57084268139553i</v>
      </c>
      <c r="BG648" s="240" t="str">
        <f t="shared" si="1733"/>
        <v>1,82197302623747-3,40867178192102i</v>
      </c>
      <c r="BH648" s="240" t="str">
        <f t="shared" si="1734"/>
        <v>-3,79078637127965+0,754034291343594i</v>
      </c>
      <c r="BI648" s="240" t="str">
        <f t="shared" si="1735"/>
        <v>2,98772580503984+2,45196320100866i</v>
      </c>
      <c r="BJ648" s="240" t="str">
        <f t="shared" si="1736"/>
        <v>-5,39786017628054E-13-3,86505226681368i</v>
      </c>
      <c r="BK648" s="240" t="str">
        <f t="shared" si="1737"/>
        <v>-2,98772580503919+2,45196320100946i</v>
      </c>
      <c r="BL648" s="240" t="str">
        <f t="shared" si="1738"/>
        <v>3,79078637127985+0,754034291342589i</v>
      </c>
      <c r="BM648" s="189"/>
      <c r="BN648" s="189"/>
      <c r="BO648" s="189"/>
      <c r="BP648" s="189"/>
      <c r="BQ648" s="189"/>
      <c r="BR648" s="189"/>
      <c r="BS648" s="189"/>
      <c r="BT648" s="189"/>
      <c r="BU648" s="189"/>
      <c r="BV648" s="189"/>
      <c r="BW648" s="240"/>
      <c r="BX648" s="240"/>
      <c r="BY648" s="240"/>
      <c r="BZ648" s="240"/>
      <c r="CH648" s="238">
        <f t="shared" si="1739"/>
        <v>-255.35159624514421</v>
      </c>
    </row>
    <row r="649" spans="1:86">
      <c r="A649" s="245">
        <f t="shared" si="1630"/>
        <v>7.5000000000000023E-3</v>
      </c>
      <c r="B649" s="246">
        <v>24</v>
      </c>
      <c r="C649" s="246">
        <f t="shared" si="1631"/>
        <v>1200</v>
      </c>
      <c r="D649" s="246">
        <f t="shared" si="1740"/>
        <v>7539.8223686155034</v>
      </c>
      <c r="E649" s="245" t="str">
        <f t="shared" si="1687"/>
        <v>7539,8223686155i</v>
      </c>
      <c r="F649" s="245" t="str">
        <f t="shared" si="1632"/>
        <v>0,0737016498738323-0,389180908946571i</v>
      </c>
      <c r="G649" s="245" t="str">
        <f t="shared" si="1633"/>
        <v>-2,82091845532597-0,222841550873823i</v>
      </c>
      <c r="H649" s="245" t="str">
        <f t="shared" si="1634"/>
        <v>0,000555440776281054-0,00287468336080779i</v>
      </c>
      <c r="I649" s="245" t="str">
        <f t="shared" si="1688"/>
        <v>0,00134520324082946-0,00109679701386583i</v>
      </c>
      <c r="J649" s="240" t="str">
        <f>IMPRODUCT(1/Nt_input,AL625)</f>
        <v>8,09829024043911E-14+4,62355848052098E-14i</v>
      </c>
      <c r="K649" s="265" t="str">
        <f t="shared" si="1689"/>
        <v>1,59649514114857E-16-2,66255470097105E-17i</v>
      </c>
      <c r="L649" s="238">
        <f t="shared" si="1690"/>
        <v>-315.81750311389203</v>
      </c>
      <c r="M649" s="238">
        <f t="shared" si="1635"/>
        <v>393.53553390593271</v>
      </c>
      <c r="N649" s="242">
        <f t="shared" si="1636"/>
        <v>3.5355339059327346</v>
      </c>
      <c r="O649" s="240" t="str">
        <f t="shared" si="1637"/>
        <v>-2,49999999999999-2,50000000000001i</v>
      </c>
      <c r="P649" s="240" t="str">
        <f t="shared" si="1638"/>
        <v>-6,49733085319579E-16+3,53553390593273i</v>
      </c>
      <c r="Q649" s="240" t="str">
        <f t="shared" si="1691"/>
        <v>2,50000000000001-2,49999999999999i</v>
      </c>
      <c r="R649" s="240" t="str">
        <f t="shared" si="1692"/>
        <v>-3,53553390593273-1,29946617063916E-15i</v>
      </c>
      <c r="S649" s="240" t="str">
        <f t="shared" si="1693"/>
        <v>2,49999999999994+2,50000000000006i</v>
      </c>
      <c r="T649" s="240" t="str">
        <f t="shared" si="1694"/>
        <v>-1,04817087934538E-13-3,53553390593273i</v>
      </c>
      <c r="U649" s="241" t="str">
        <f t="shared" si="1695"/>
        <v>-2,50000000000003+2,49999999999996i</v>
      </c>
      <c r="V649" s="240" t="str">
        <f t="shared" si="1696"/>
        <v>3,53553390593273-1,48129943692364E-13i</v>
      </c>
      <c r="W649" s="240" t="str">
        <f t="shared" si="1697"/>
        <v>-2,49999999999999-2,50000000000001i</v>
      </c>
      <c r="X649" s="240" t="str">
        <f t="shared" si="1698"/>
        <v>-1,72818650964445E-13+3,53553390593273i</v>
      </c>
      <c r="Y649" s="240" t="str">
        <f t="shared" si="1699"/>
        <v>2,49999999999998-2,50000000000001i</v>
      </c>
      <c r="Z649" s="240" t="str">
        <f t="shared" si="1700"/>
        <v>-3,53553390593273-1,4206653487609E-13i</v>
      </c>
      <c r="AA649" s="240" t="str">
        <f t="shared" si="1701"/>
        <v>2,50000000000004+2,49999999999996i</v>
      </c>
      <c r="AB649" s="240" t="str">
        <f t="shared" si="1702"/>
        <v>9,87536791182634E-14-3,53553390593273i</v>
      </c>
      <c r="AC649" s="240" t="str">
        <f t="shared" si="1703"/>
        <v>-2,49999999999993+2,50000000000007i</v>
      </c>
      <c r="AD649" s="240" t="str">
        <f t="shared" si="1704"/>
        <v>3,53553390593273+5,54408233604372E-14i</v>
      </c>
      <c r="AE649" s="240" t="str">
        <f t="shared" si="1705"/>
        <v>-2,50000000000008-2,49999999999991i</v>
      </c>
      <c r="AF649" s="240" t="str">
        <f t="shared" si="1706"/>
        <v>-3,72494469415517E-14+3,53553390593273i</v>
      </c>
      <c r="AG649" s="240" t="str">
        <f t="shared" si="1707"/>
        <v>2,50000000000013-2,49999999999986i</v>
      </c>
      <c r="AH649" s="240" t="str">
        <f t="shared" si="1708"/>
        <v>-3,53553390593273+6,06340881627439E-15i</v>
      </c>
      <c r="AI649" s="240" t="str">
        <f t="shared" si="1709"/>
        <v>2,49999999999989+2,5000000000001i</v>
      </c>
      <c r="AJ649" s="240" t="str">
        <f t="shared" si="1710"/>
        <v>-4,93762645741004E-14-3,53553390593273i</v>
      </c>
      <c r="AK649" s="240" t="str">
        <f t="shared" si="1711"/>
        <v>-2,50000000000009+2,4999999999999i</v>
      </c>
      <c r="AL649" s="240" t="str">
        <f t="shared" si="1712"/>
        <v>3,53553390593273-6,75676409929862E-14i</v>
      </c>
      <c r="AM649" s="240" t="str">
        <f t="shared" si="1713"/>
        <v>-2,49999999999994-2,50000000000006i</v>
      </c>
      <c r="AN649" s="240" t="str">
        <f t="shared" si="1714"/>
        <v>1,10880496750812E-13+3,53553390593273i</v>
      </c>
      <c r="AO649" s="240" t="str">
        <f t="shared" si="1715"/>
        <v>2,50000000000003-2,49999999999997i</v>
      </c>
      <c r="AP649" s="240" t="str">
        <f t="shared" si="1716"/>
        <v>-3,53553390593273+1,54193352508638E-13i</v>
      </c>
      <c r="AQ649" s="240" t="str">
        <f t="shared" si="1717"/>
        <v>2,49999999999998+2,50000000000002i</v>
      </c>
      <c r="AR649" s="240" t="str">
        <f t="shared" si="1718"/>
        <v>1,54194502478701E-13-3,53553390593273i</v>
      </c>
      <c r="AS649" s="240" t="str">
        <f t="shared" si="1719"/>
        <v>-2,49999999999999+2,50000000000001i</v>
      </c>
      <c r="AT649" s="240" t="str">
        <f t="shared" si="1720"/>
        <v>3,53553390593273+1,10881646720875E-13i</v>
      </c>
      <c r="AU649" s="240" t="str">
        <f t="shared" si="1721"/>
        <v>-2,50000000000004-2,49999999999995i</v>
      </c>
      <c r="AV649" s="240" t="str">
        <f t="shared" si="1722"/>
        <v>-1,17811749640929E-13+3,53553390593273i</v>
      </c>
      <c r="AW649" s="240" t="str">
        <f t="shared" si="1723"/>
        <v>2,49999999999993-2,50000000000007i</v>
      </c>
      <c r="AX649" s="240" t="str">
        <f t="shared" si="1724"/>
        <v>-3,53553390593273-7,44988938831035E-14i</v>
      </c>
      <c r="AY649" s="240" t="str">
        <f t="shared" si="1725"/>
        <v>2,5000000000001+2,49999999999989i</v>
      </c>
      <c r="AZ649" s="240" t="str">
        <f t="shared" si="1726"/>
        <v>3,11860381252773E-14-3,53553390593273i</v>
      </c>
      <c r="BA649" s="240" t="str">
        <f t="shared" si="1727"/>
        <v>-2,50000000000011+2,49999999999988i</v>
      </c>
      <c r="BB649" s="240" t="str">
        <f t="shared" si="1728"/>
        <v>3,53553390593273-1,21268176325488E-14i</v>
      </c>
      <c r="BC649" s="240" t="str">
        <f t="shared" si="1729"/>
        <v>-2,49999999999988-2,50000000000012i</v>
      </c>
      <c r="BD649" s="240" t="str">
        <f t="shared" si="1730"/>
        <v>5,54396733903749E-14+3,53553390593273i</v>
      </c>
      <c r="BE649" s="240" t="str">
        <f t="shared" si="1731"/>
        <v>2,49999999999959-2,50000000000041i</v>
      </c>
      <c r="BF649" s="240" t="str">
        <f t="shared" si="1732"/>
        <v>-3,53553390593273-6,0464889234213E-13i</v>
      </c>
      <c r="BG649" s="240" t="str">
        <f t="shared" si="1733"/>
        <v>2,50000000000118+2,49999999999881i</v>
      </c>
      <c r="BH649" s="240" t="str">
        <f t="shared" si="1734"/>
        <v>-4,93766095651194E-13-3,53553390593273i</v>
      </c>
      <c r="BI649" s="240" t="str">
        <f t="shared" si="1735"/>
        <v>-2,50000000000052+2,49999999999947i</v>
      </c>
      <c r="BJ649" s="240" t="str">
        <f t="shared" si="1736"/>
        <v>3,53553390593273-1,59218108364451E-12i</v>
      </c>
      <c r="BK649" s="240" t="str">
        <f t="shared" si="1737"/>
        <v>-2,50000000000025-2,49999999999975i</v>
      </c>
      <c r="BL649" s="240" t="str">
        <f t="shared" si="1738"/>
        <v>-8,76653994491699E-13+3,53553390593273i</v>
      </c>
      <c r="BM649" s="189"/>
      <c r="BN649" s="189"/>
      <c r="BO649" s="189"/>
      <c r="BP649" s="189"/>
      <c r="BQ649" s="189"/>
      <c r="BR649" s="189"/>
      <c r="BS649" s="189"/>
      <c r="BT649" s="189"/>
      <c r="BU649" s="189"/>
      <c r="BV649" s="189"/>
      <c r="BW649" s="240"/>
      <c r="BX649" s="240"/>
      <c r="BY649" s="240"/>
      <c r="BZ649" s="240"/>
      <c r="CH649" s="238">
        <f t="shared" si="1739"/>
        <v>-260.60682477382619</v>
      </c>
    </row>
    <row r="650" spans="1:86">
      <c r="A650" s="245">
        <f t="shared" si="1630"/>
        <v>7.8125000000000017E-3</v>
      </c>
      <c r="B650" s="246">
        <v>25</v>
      </c>
      <c r="C650" s="246">
        <f t="shared" si="1631"/>
        <v>1250</v>
      </c>
      <c r="D650" s="246">
        <f t="shared" si="1740"/>
        <v>7853.981633974483</v>
      </c>
      <c r="E650" s="245" t="str">
        <f t="shared" si="1687"/>
        <v>7853,98163397448i</v>
      </c>
      <c r="F650" s="245" t="str">
        <f t="shared" si="1632"/>
        <v>0,068836862153905-0,374384624941697i</v>
      </c>
      <c r="G650" s="245" t="str">
        <f t="shared" si="1633"/>
        <v>-2,82957673466256-0,246567958385539i</v>
      </c>
      <c r="H650" s="245" t="str">
        <f t="shared" si="1634"/>
        <v>0,000519503801529158-0,0027653685972935i</v>
      </c>
      <c r="I650" s="245" t="str">
        <f t="shared" si="1688"/>
        <v>0,00129457117837419-0,00110010707759511i</v>
      </c>
      <c r="J650" s="240" t="str">
        <f>IMPRODUCT(1/Nt_input,AM625)</f>
        <v>1,13207444178524E-14+1,56584814559045E-14i</v>
      </c>
      <c r="K650" s="265" t="str">
        <f t="shared" si="1689"/>
        <v>3,18815157151245E-17+7,81698773219593E-18i</v>
      </c>
      <c r="L650" s="238">
        <f t="shared" si="1690"/>
        <v>-329.6756807369963</v>
      </c>
      <c r="M650" s="238">
        <f t="shared" si="1635"/>
        <v>393.17196642081825</v>
      </c>
      <c r="N650" s="242">
        <f t="shared" si="1636"/>
        <v>3.1719664208182259</v>
      </c>
      <c r="O650" s="240" t="str">
        <f t="shared" si="1637"/>
        <v>-2,45196320100808-2,01227419495967i</v>
      </c>
      <c r="P650" s="240" t="str">
        <f t="shared" si="1638"/>
        <v>0,61881995046177+3,11101797547184i</v>
      </c>
      <c r="Q650" s="240" t="str">
        <f t="shared" si="1691"/>
        <v>1,49525462009535-2,79742463631854i</v>
      </c>
      <c r="R650" s="240" t="str">
        <f t="shared" si="1692"/>
        <v>-2,93051485400705+1,21385899726552i</v>
      </c>
      <c r="S650" s="240" t="str">
        <f t="shared" si="1693"/>
        <v>3,03538261166906+0,920773248729302i</v>
      </c>
      <c r="T650" s="240" t="str">
        <f t="shared" si="1694"/>
        <v>-1,76225012354445-2,63739369015435i</v>
      </c>
      <c r="U650" s="241" t="str">
        <f t="shared" si="1695"/>
        <v>-0,310907077789934+3,15669253551538i</v>
      </c>
      <c r="V650" s="240" t="str">
        <f t="shared" si="1696"/>
        <v>2,2429189658566-2,24291896585658i</v>
      </c>
      <c r="W650" s="240" t="str">
        <f t="shared" si="1697"/>
        <v>-3,15669253551538+0,310907077789889i</v>
      </c>
      <c r="X650" s="240" t="str">
        <f t="shared" si="1698"/>
        <v>2,63739369015449+1,76225012354423i</v>
      </c>
      <c r="Y650" s="240" t="str">
        <f t="shared" si="1699"/>
        <v>-0,920773248729254-3,03538261166907i</v>
      </c>
      <c r="Z650" s="240" t="str">
        <f t="shared" si="1700"/>
        <v>-1,21385899726556+2,93051485400703i</v>
      </c>
      <c r="AA650" s="240" t="str">
        <f t="shared" si="1701"/>
        <v>2,79742463631859-1,49525462009524i</v>
      </c>
      <c r="AB650" s="240" t="str">
        <f t="shared" si="1702"/>
        <v>-3,11101797547186-0,618819950461655i</v>
      </c>
      <c r="AC650" s="240" t="str">
        <f t="shared" si="1703"/>
        <v>2,01227419495971+2,45196320100805i</v>
      </c>
      <c r="AD650" s="240" t="str">
        <f t="shared" si="1704"/>
        <v>4,4299471921138E-14-3,17196642081823i</v>
      </c>
      <c r="AE650" s="240" t="str">
        <f t="shared" si="1705"/>
        <v>-2,01227419495978+2,45196320100799i</v>
      </c>
      <c r="AF650" s="240" t="str">
        <f t="shared" si="1706"/>
        <v>3,11101797547181-0,618819950461877i</v>
      </c>
      <c r="AG650" s="240" t="str">
        <f t="shared" si="1707"/>
        <v>-2,79742463631855-1,49525462009533i</v>
      </c>
      <c r="AH650" s="240" t="str">
        <f t="shared" si="1708"/>
        <v>1,21385899726547+2,93051485400706i</v>
      </c>
      <c r="AI650" s="240" t="str">
        <f t="shared" si="1709"/>
        <v>0,920773248729349-3,03538261166904i</v>
      </c>
      <c r="AJ650" s="240" t="str">
        <f t="shared" si="1710"/>
        <v>-2,63739369015437+1,76225012354441i</v>
      </c>
      <c r="AK650" s="240" t="str">
        <f t="shared" si="1711"/>
        <v>3,15669253551537+0,310907077789989i</v>
      </c>
      <c r="AL650" s="240" t="str">
        <f t="shared" si="1712"/>
        <v>-2,24291896585653-2,24291896585664i</v>
      </c>
      <c r="AM650" s="240" t="str">
        <f t="shared" si="1713"/>
        <v>0,310907077789834+3,15669253551539i</v>
      </c>
      <c r="AN650" s="240" t="str">
        <f t="shared" si="1714"/>
        <v>1,76225012354427-2,63739369015446i</v>
      </c>
      <c r="AO650" s="240" t="str">
        <f t="shared" si="1715"/>
        <v>-3,03538261166908+0,920773248729222i</v>
      </c>
      <c r="AP650" s="240" t="str">
        <f t="shared" si="1716"/>
        <v>2,93051485400701+1,21385899726559i</v>
      </c>
      <c r="AQ650" s="240" t="str">
        <f t="shared" si="1717"/>
        <v>-1,49525462009522-2,79742463631861i</v>
      </c>
      <c r="AR650" s="240" t="str">
        <f t="shared" si="1718"/>
        <v>-0,618819950461696+3,11101797547185i</v>
      </c>
      <c r="AS650" s="240" t="str">
        <f t="shared" si="1719"/>
        <v>2,45196320100808-2,01227419495967i</v>
      </c>
      <c r="AT650" s="240" t="str">
        <f t="shared" si="1720"/>
        <v>-3,17196642081823-8,85989438422763E-14i</v>
      </c>
      <c r="AU650" s="240" t="str">
        <f t="shared" si="1721"/>
        <v>2,45196320100817+2,01227419495957i</v>
      </c>
      <c r="AV650" s="240" t="str">
        <f t="shared" si="1722"/>
        <v>-0,618819950461833-3,11101797547182i</v>
      </c>
      <c r="AW650" s="240" t="str">
        <f t="shared" si="1723"/>
        <v>-1,49525462009537+2,79742463631853i</v>
      </c>
      <c r="AX650" s="240" t="str">
        <f t="shared" si="1724"/>
        <v>2,93051485400708-1,21385899726543i</v>
      </c>
      <c r="AY650" s="240" t="str">
        <f t="shared" si="1725"/>
        <v>-3,03538261166912-0,920773248729089i</v>
      </c>
      <c r="AZ650" s="240" t="str">
        <f t="shared" si="1726"/>
        <v>1,76225012354437+2,6373936901544i</v>
      </c>
      <c r="BA650" s="240" t="str">
        <f t="shared" si="1727"/>
        <v>0,310907077790033-3,15669253551537i</v>
      </c>
      <c r="BB650" s="240" t="str">
        <f t="shared" si="1728"/>
        <v>-2,24291896585668+2,2429189658565i</v>
      </c>
      <c r="BC650" s="240" t="str">
        <f t="shared" si="1729"/>
        <v>3,15669253551539-0,31090707778979i</v>
      </c>
      <c r="BD650" s="240" t="str">
        <f t="shared" si="1730"/>
        <v>-2,63739369015426-1,76225012354458i</v>
      </c>
      <c r="BE650" s="240" t="str">
        <f t="shared" si="1731"/>
        <v>0,920773248728854+3,03538261166919i</v>
      </c>
      <c r="BF650" s="240" t="str">
        <f t="shared" si="1732"/>
        <v>1,21385899726595-2,93051485400687i</v>
      </c>
      <c r="BG650" s="240" t="str">
        <f t="shared" si="1733"/>
        <v>-2,79742463631879+1,49525462009488i</v>
      </c>
      <c r="BH650" s="240" t="str">
        <f t="shared" si="1734"/>
        <v>3,11101797547171+0,618819950462382i</v>
      </c>
      <c r="BI650" s="240" t="str">
        <f t="shared" si="1735"/>
        <v>-2,01227419495913-2,45196320100852i</v>
      </c>
      <c r="BJ650" s="240" t="str">
        <f t="shared" si="1736"/>
        <v>-7,86505548295748E-13+3,17196642081823i</v>
      </c>
      <c r="BK650" s="240" t="str">
        <f t="shared" si="1737"/>
        <v>2,01227419496035-2,45196320100752i</v>
      </c>
      <c r="BL650" s="240" t="str">
        <f t="shared" si="1738"/>
        <v>-3,11101797547202+0,61881995046084i</v>
      </c>
      <c r="BM650" s="189"/>
      <c r="BN650" s="189"/>
      <c r="BO650" s="189"/>
      <c r="BP650" s="189"/>
      <c r="BQ650" s="189"/>
      <c r="BR650" s="189"/>
      <c r="BS650" s="189"/>
      <c r="BT650" s="189"/>
      <c r="BU650" s="189"/>
      <c r="BV650" s="189"/>
      <c r="BW650" s="240"/>
      <c r="BX650" s="240"/>
      <c r="BY650" s="240"/>
      <c r="BZ650" s="240"/>
      <c r="CH650" s="238">
        <f t="shared" si="1739"/>
        <v>-274.27886990112705</v>
      </c>
    </row>
    <row r="651" spans="1:86">
      <c r="A651" s="245">
        <f t="shared" si="1630"/>
        <v>8.125000000000002E-3</v>
      </c>
      <c r="B651" s="246">
        <v>26</v>
      </c>
      <c r="C651" s="246">
        <f t="shared" si="1631"/>
        <v>1300</v>
      </c>
      <c r="D651" s="246">
        <f t="shared" si="1740"/>
        <v>8168.1408993334617</v>
      </c>
      <c r="E651" s="245" t="str">
        <f t="shared" si="1687"/>
        <v>8168,14089933346i</v>
      </c>
      <c r="F651" s="245" t="str">
        <f t="shared" si="1632"/>
        <v>0,0645058823240879-0,360646305311433i</v>
      </c>
      <c r="G651" s="245" t="str">
        <f t="shared" si="1633"/>
        <v>-2,83854820765904-0,269511730963338i</v>
      </c>
      <c r="H651" s="245" t="str">
        <f t="shared" si="1634"/>
        <v>0,000487510185671332-0,00266386923603284i</v>
      </c>
      <c r="I651" s="245" t="str">
        <f t="shared" si="1688"/>
        <v>0,00124624836630175-0,0011010969704936i</v>
      </c>
      <c r="J651" s="240" t="str">
        <f>IMPRODUCT(1/Nt_input,AN625)</f>
        <v>-8,8049420456527E-14+7,04124258898986E-14i</v>
      </c>
      <c r="K651" s="265" t="str">
        <f t="shared" si="1689"/>
        <v>-3,22005375652902E-17+1,84702320851028E-16i</v>
      </c>
      <c r="L651" s="238">
        <f t="shared" si="1690"/>
        <v>-314.54052160227923</v>
      </c>
      <c r="M651" s="238">
        <f t="shared" si="1635"/>
        <v>392.77785116509801</v>
      </c>
      <c r="N651" s="242">
        <f t="shared" si="1636"/>
        <v>2.7778511650980087</v>
      </c>
      <c r="O651" s="240" t="str">
        <f t="shared" si="1637"/>
        <v>-2,30969883127822-1,54329141908727i</v>
      </c>
      <c r="P651" s="240" t="str">
        <f t="shared" si="1638"/>
        <v>1,06303761845906+2,56639983579668i</v>
      </c>
      <c r="Q651" s="240" t="str">
        <f t="shared" si="1691"/>
        <v>0,541931878311852-2,72447553387909i</v>
      </c>
      <c r="R651" s="240" t="str">
        <f t="shared" si="1692"/>
        <v>-1,96423739596781+1,9642373959677i</v>
      </c>
      <c r="S651" s="240" t="str">
        <f t="shared" si="1693"/>
        <v>2,72447553387911-0,541931878311752i</v>
      </c>
      <c r="T651" s="240" t="str">
        <f t="shared" si="1694"/>
        <v>-2,56639983579664-1,06303761845918i</v>
      </c>
      <c r="U651" s="241" t="str">
        <f t="shared" si="1695"/>
        <v>1,54329141908716+2,30969883127829i</v>
      </c>
      <c r="V651" s="240" t="str">
        <f t="shared" si="1696"/>
        <v>-1,21149240858069E-13-2,77785116509801i</v>
      </c>
      <c r="W651" s="240" t="str">
        <f t="shared" si="1697"/>
        <v>-1,54329141908718+2,30969883127828i</v>
      </c>
      <c r="X651" s="240" t="str">
        <f t="shared" si="1698"/>
        <v>2,56639983579665-1,06303761845915i</v>
      </c>
      <c r="Y651" s="240" t="str">
        <f t="shared" si="1699"/>
        <v>-2,7244755338791-0,54193187831178i</v>
      </c>
      <c r="Z651" s="240" t="str">
        <f t="shared" si="1700"/>
        <v>1,96423739596779+1,96423739596772i</v>
      </c>
      <c r="AA651" s="240" t="str">
        <f t="shared" si="1701"/>
        <v>-0,541931878311866-2,72447553387909i</v>
      </c>
      <c r="AB651" s="240" t="str">
        <f t="shared" si="1702"/>
        <v>-1,06303761845906+2,56639983579669i</v>
      </c>
      <c r="AC651" s="240" t="str">
        <f t="shared" si="1703"/>
        <v>2,30969883127822-1,54329141908727i</v>
      </c>
      <c r="AD651" s="240" t="str">
        <f t="shared" si="1704"/>
        <v>-2,77785116509801-3,40309935774985E-14i</v>
      </c>
      <c r="AE651" s="240" t="str">
        <f t="shared" si="1705"/>
        <v>2,30969883127818+1,54329141908732i</v>
      </c>
      <c r="AF651" s="240" t="str">
        <f t="shared" si="1706"/>
        <v>-1,06303761845901-2,5663998357967i</v>
      </c>
      <c r="AG651" s="240" t="str">
        <f t="shared" si="1707"/>
        <v>-0,541931878311933+2,72447553387907i</v>
      </c>
      <c r="AH651" s="240" t="str">
        <f t="shared" si="1708"/>
        <v>1,96423739596783-1,96423739596767i</v>
      </c>
      <c r="AI651" s="240" t="str">
        <f t="shared" si="1709"/>
        <v>-2,72447553387912+0,541931878311714i</v>
      </c>
      <c r="AJ651" s="240" t="str">
        <f t="shared" si="1710"/>
        <v>2,56639983579663+1,0630376184592i</v>
      </c>
      <c r="AK651" s="240" t="str">
        <f t="shared" si="1711"/>
        <v>-1,54329141908737-2,30969883127815i</v>
      </c>
      <c r="AL651" s="240" t="str">
        <f t="shared" si="1712"/>
        <v>8,71182472805705E-14+2,77785116509801i</v>
      </c>
      <c r="AM651" s="240" t="str">
        <f t="shared" si="1713"/>
        <v>1,54329141908722-2,30969883127825i</v>
      </c>
      <c r="AN651" s="240" t="str">
        <f t="shared" si="1714"/>
        <v>-2,56639983579667+1,06303761845911i</v>
      </c>
      <c r="AO651" s="240" t="str">
        <f t="shared" si="1715"/>
        <v>2,7244755338791+0,541931878311814i</v>
      </c>
      <c r="AP651" s="240" t="str">
        <f t="shared" si="1716"/>
        <v>-1,96423739596777-1,96423739596773i</v>
      </c>
      <c r="AQ651" s="240" t="str">
        <f t="shared" si="1717"/>
        <v>0,541931878311833+2,7244755338791i</v>
      </c>
      <c r="AR651" s="240" t="str">
        <f t="shared" si="1718"/>
        <v>1,06303761845909-2,56639983579667i</v>
      </c>
      <c r="AS651" s="240" t="str">
        <f t="shared" si="1719"/>
        <v>-2,30969883127825+1,54329141908722i</v>
      </c>
      <c r="AT651" s="240" t="str">
        <f t="shared" si="1720"/>
        <v>2,77785116509801+6,8061987154997E-14i</v>
      </c>
      <c r="AU651" s="240" t="str">
        <f t="shared" si="1721"/>
        <v>-2,30969883127818-1,54329141908733i</v>
      </c>
      <c r="AV651" s="240" t="str">
        <f t="shared" si="1722"/>
        <v>1,06303761845896+2,56639983579673i</v>
      </c>
      <c r="AW651" s="240" t="str">
        <f t="shared" si="1723"/>
        <v>0,541931878311966-2,72447553387907i</v>
      </c>
      <c r="AX651" s="240" t="str">
        <f t="shared" si="1724"/>
        <v>-1,96423739596784+1,96423739596766i</v>
      </c>
      <c r="AY651" s="240" t="str">
        <f t="shared" si="1725"/>
        <v>2,72447553387907-0,541931878311952i</v>
      </c>
      <c r="AZ651" s="240" t="str">
        <f t="shared" si="1726"/>
        <v>-2,56639983579672-1,06303761845898i</v>
      </c>
      <c r="BA651" s="240" t="str">
        <f t="shared" si="1727"/>
        <v>1,54329141908732+2,30969883127818i</v>
      </c>
      <c r="BB651" s="240" t="str">
        <f t="shared" si="1728"/>
        <v>7,75901172177839E-13-2,77785116509801i</v>
      </c>
      <c r="BC651" s="240" t="str">
        <f t="shared" si="1729"/>
        <v>-1,54329141908723+2,30969883127824i</v>
      </c>
      <c r="BD651" s="240" t="str">
        <f t="shared" si="1730"/>
        <v>2,56639983579636-1,06303761845984i</v>
      </c>
      <c r="BE651" s="240" t="str">
        <f t="shared" si="1731"/>
        <v>-2,72447553387888-0,541931878312933i</v>
      </c>
      <c r="BF651" s="240" t="str">
        <f t="shared" si="1732"/>
        <v>1,96423739596755+1,96423739596795i</v>
      </c>
      <c r="BG651" s="240" t="str">
        <f t="shared" si="1733"/>
        <v>-0,541931878312341-2,72447553387899i</v>
      </c>
      <c r="BH651" s="240" t="str">
        <f t="shared" si="1734"/>
        <v>-1,06303761845784+2,56639983579719i</v>
      </c>
      <c r="BI651" s="240" t="str">
        <f t="shared" si="1735"/>
        <v>2,30969883127858-1,54329141908673i</v>
      </c>
      <c r="BJ651" s="240" t="str">
        <f t="shared" si="1736"/>
        <v>-2,77785116509801+1,74236494561141E-13i</v>
      </c>
      <c r="BK651" s="240" t="str">
        <f t="shared" si="1737"/>
        <v>2,30969883127877+1,54329141908644i</v>
      </c>
      <c r="BL651" s="240" t="str">
        <f t="shared" si="1738"/>
        <v>-1,06303761845816-2,56639983579706i</v>
      </c>
      <c r="BM651" s="189"/>
      <c r="BN651" s="189"/>
      <c r="BO651" s="189"/>
      <c r="BP651" s="189"/>
      <c r="BQ651" s="189"/>
      <c r="BR651" s="189"/>
      <c r="BS651" s="189"/>
      <c r="BT651" s="189"/>
      <c r="BU651" s="189"/>
      <c r="BV651" s="189"/>
      <c r="BW651" s="240"/>
      <c r="BX651" s="240"/>
      <c r="BY651" s="240"/>
      <c r="BZ651" s="240"/>
      <c r="CH651" s="238">
        <f t="shared" si="1739"/>
        <v>-258.95833600994672</v>
      </c>
    </row>
    <row r="652" spans="1:86">
      <c r="A652" s="245">
        <f t="shared" si="1630"/>
        <v>8.4375000000000023E-3</v>
      </c>
      <c r="B652" s="246">
        <v>27</v>
      </c>
      <c r="C652" s="246">
        <f t="shared" si="1631"/>
        <v>1350</v>
      </c>
      <c r="D652" s="246">
        <f t="shared" si="1740"/>
        <v>8482.3001646924422</v>
      </c>
      <c r="E652" s="245" t="str">
        <f t="shared" si="1687"/>
        <v>8482,30016469244i</v>
      </c>
      <c r="F652" s="245" t="str">
        <f t="shared" si="1632"/>
        <v>0,060633902731727-0,347859264350422i</v>
      </c>
      <c r="G652" s="245" t="str">
        <f t="shared" si="1633"/>
        <v>-2,84782830578206-0,291733776769897i</v>
      </c>
      <c r="H652" s="245" t="str">
        <f t="shared" si="1634"/>
        <v>0,000458907309036136-0,00256939716753948i</v>
      </c>
      <c r="I652" s="245" t="str">
        <f t="shared" si="1688"/>
        <v>0,00120018911427194-0,00110007440207796i</v>
      </c>
      <c r="J652" s="240" t="str">
        <f>IMPRODUCT(1/Nt_input,AO625)</f>
        <v>3,65314806942234E-14-5,68906900755284E-14i</v>
      </c>
      <c r="K652" s="265" t="str">
        <f t="shared" si="1689"/>
        <v>-1,8739306411197E-17-1,08466933713788E-16i</v>
      </c>
      <c r="L652" s="238">
        <f t="shared" si="1690"/>
        <v>-319.16632228969883</v>
      </c>
      <c r="M652" s="238">
        <f t="shared" si="1635"/>
        <v>392.35698368413</v>
      </c>
      <c r="N652" s="242">
        <f t="shared" si="1636"/>
        <v>2.3569836841299852</v>
      </c>
      <c r="O652" s="240" t="str">
        <f t="shared" si="1637"/>
        <v>-2,07867403075636-1,11107441745099i</v>
      </c>
      <c r="P652" s="240" t="str">
        <f t="shared" si="1638"/>
        <v>1,30946997461551+1,95976031004698i</v>
      </c>
      <c r="Q652" s="240" t="str">
        <f t="shared" si="1691"/>
        <v>-0,231024800521844-2,34563416346173i</v>
      </c>
      <c r="R652" s="240" t="str">
        <f t="shared" si="1692"/>
        <v>-0,901978606271274+2,17756898423078i</v>
      </c>
      <c r="S652" s="240" t="str">
        <f t="shared" si="1693"/>
        <v>1,82197302623795-1,49525462009528i</v>
      </c>
      <c r="T652" s="240" t="str">
        <f t="shared" si="1694"/>
        <v>-2,31169490354528+0,459824705923615i</v>
      </c>
      <c r="U652" s="241" t="str">
        <f t="shared" si="1695"/>
        <v>2,25549275800668+0,684196248041746i</v>
      </c>
      <c r="V652" s="240" t="str">
        <f t="shared" si="1696"/>
        <v>-1,66663914619436-1,66663914619437i</v>
      </c>
      <c r="W652" s="240" t="str">
        <f t="shared" si="1697"/>
        <v>0,684196248041722+2,25549275800668i</v>
      </c>
      <c r="X652" s="240" t="str">
        <f t="shared" si="1698"/>
        <v>0,459824705923634-2,31169490354528i</v>
      </c>
      <c r="Y652" s="240" t="str">
        <f t="shared" si="1699"/>
        <v>-1,49525462009529+1,82197302623794i</v>
      </c>
      <c r="Z652" s="240" t="str">
        <f t="shared" si="1700"/>
        <v>2,1775689842307-0,901978606271472i</v>
      </c>
      <c r="AA652" s="240" t="str">
        <f t="shared" si="1701"/>
        <v>-2,34563416346172-0,231024800521956i</v>
      </c>
      <c r="AB652" s="240" t="str">
        <f t="shared" si="1702"/>
        <v>1,95976031004694+1,30946997461556i</v>
      </c>
      <c r="AC652" s="240" t="str">
        <f t="shared" si="1703"/>
        <v>-1,11107441745095-2,07867403075638i</v>
      </c>
      <c r="AD652" s="240" t="str">
        <f t="shared" si="1704"/>
        <v>-2,4832554578752E-14+2,35698368412999i</v>
      </c>
      <c r="AE652" s="240" t="str">
        <f t="shared" si="1705"/>
        <v>1,11107441745098-2,07867403075636i</v>
      </c>
      <c r="AF652" s="240" t="str">
        <f t="shared" si="1706"/>
        <v>-1,95976031004696+1,30946997461552i</v>
      </c>
      <c r="AG652" s="240" t="str">
        <f t="shared" si="1707"/>
        <v>2,34563416346172-0,231024800521923i</v>
      </c>
      <c r="AH652" s="240" t="str">
        <f t="shared" si="1708"/>
        <v>-2,17756898423077-0,901978606271293i</v>
      </c>
      <c r="AI652" s="240" t="str">
        <f t="shared" si="1709"/>
        <v>1,49525462009525+1,82197302623797i</v>
      </c>
      <c r="AJ652" s="240" t="str">
        <f t="shared" si="1710"/>
        <v>-0,459824705923594-2,31169490354528i</v>
      </c>
      <c r="AK652" s="240" t="str">
        <f t="shared" si="1711"/>
        <v>-0,684196248041769+2,25549275800667i</v>
      </c>
      <c r="AL652" s="240" t="str">
        <f t="shared" si="1712"/>
        <v>1,66663914619438-1,66663914619434i</v>
      </c>
      <c r="AM652" s="240" t="str">
        <f t="shared" si="1713"/>
        <v>-2,25549275800668+0,684196248041715i</v>
      </c>
      <c r="AN652" s="240" t="str">
        <f t="shared" si="1714"/>
        <v>2,31169490354527+0,45982470592365i</v>
      </c>
      <c r="AO652" s="240" t="str">
        <f t="shared" si="1715"/>
        <v>-1,82197302623792-1,49525462009531i</v>
      </c>
      <c r="AP652" s="240" t="str">
        <f t="shared" si="1716"/>
        <v>0,901978606271441+2,17756898423071i</v>
      </c>
      <c r="AQ652" s="240" t="str">
        <f t="shared" si="1717"/>
        <v>0,231024800521964-2,34563416346172i</v>
      </c>
      <c r="AR652" s="240" t="str">
        <f t="shared" si="1718"/>
        <v>-1,30946997461557+1,95976031004693i</v>
      </c>
      <c r="AS652" s="240" t="str">
        <f t="shared" si="1719"/>
        <v>2,07867403075639-1,11107441745093i</v>
      </c>
      <c r="AT652" s="240" t="str">
        <f t="shared" si="1720"/>
        <v>-2,35698368412999-4,96651091575041E-14i</v>
      </c>
      <c r="AU652" s="240" t="str">
        <f t="shared" si="1721"/>
        <v>2,07867403075635+1,11107441745102i</v>
      </c>
      <c r="AV652" s="240" t="str">
        <f t="shared" si="1722"/>
        <v>-1,30946997461552-1,95976031004697i</v>
      </c>
      <c r="AW652" s="240" t="str">
        <f t="shared" si="1723"/>
        <v>0,231024800521898+2,34563416346172i</v>
      </c>
      <c r="AX652" s="240" t="str">
        <f t="shared" si="1724"/>
        <v>0,901978606271317-2,17756898423077i</v>
      </c>
      <c r="AY652" s="240" t="str">
        <f t="shared" si="1725"/>
        <v>-1,82197302623784+1,49525462009542i</v>
      </c>
      <c r="AZ652" s="240" t="str">
        <f t="shared" si="1726"/>
        <v>2,31169490354515-0,459824705924277i</v>
      </c>
      <c r="BA652" s="240" t="str">
        <f t="shared" si="1727"/>
        <v>-2,2554927580066-0,684196248042003i</v>
      </c>
      <c r="BB652" s="240" t="str">
        <f t="shared" si="1728"/>
        <v>1,66663914619515+1,66663914619357i</v>
      </c>
      <c r="BC652" s="240" t="str">
        <f t="shared" si="1729"/>
        <v>-0,684196248041899-2,25549275800663i</v>
      </c>
      <c r="BD652" s="240" t="str">
        <f t="shared" si="1730"/>
        <v>-0,459824705924381+2,31169490354513i</v>
      </c>
      <c r="BE652" s="240" t="str">
        <f t="shared" si="1731"/>
        <v>1,49525462009477-1,82197302623837i</v>
      </c>
      <c r="BF652" s="240" t="str">
        <f t="shared" si="1732"/>
        <v>-2,17756898423081+0,901978606271218i</v>
      </c>
      <c r="BG652" s="240" t="str">
        <f t="shared" si="1733"/>
        <v>2,34563416346162+0,231024800522939i</v>
      </c>
      <c r="BH652" s="240" t="str">
        <f t="shared" si="1734"/>
        <v>-1,95976031004717-1,30946997461522i</v>
      </c>
      <c r="BI652" s="240" t="str">
        <f t="shared" si="1735"/>
        <v>1,11107441745051+2,07867403075662i</v>
      </c>
      <c r="BJ652" s="240" t="str">
        <f t="shared" si="1736"/>
        <v>-8,80102788250017E-13-2,35698368412999i</v>
      </c>
      <c r="BK652" s="240" t="str">
        <f t="shared" si="1737"/>
        <v>-1,11107441745103+2,07867403075634i</v>
      </c>
      <c r="BL652" s="240" t="str">
        <f t="shared" si="1738"/>
        <v>1,95976031004749-1,30946997461473i</v>
      </c>
      <c r="BM652" s="189"/>
      <c r="BN652" s="189"/>
      <c r="BO652" s="189"/>
      <c r="BP652" s="189"/>
      <c r="BQ652" s="189"/>
      <c r="BR652" s="189"/>
      <c r="BS652" s="189"/>
      <c r="BT652" s="189"/>
      <c r="BU652" s="189"/>
      <c r="BV652" s="189"/>
      <c r="BW652" s="240"/>
      <c r="BX652" s="240"/>
      <c r="BY652" s="240"/>
      <c r="BZ652" s="240"/>
      <c r="CH652" s="238">
        <f t="shared" si="1739"/>
        <v>-263.39979306331395</v>
      </c>
    </row>
    <row r="653" spans="1:86">
      <c r="A653" s="245">
        <f t="shared" si="1630"/>
        <v>8.7500000000000026E-3</v>
      </c>
      <c r="B653" s="246">
        <v>28</v>
      </c>
      <c r="C653" s="246">
        <f t="shared" si="1631"/>
        <v>1400</v>
      </c>
      <c r="D653" s="246">
        <f t="shared" si="1740"/>
        <v>8796.45943005142</v>
      </c>
      <c r="E653" s="245" t="str">
        <f t="shared" si="1687"/>
        <v>8796,45943005142i</v>
      </c>
      <c r="F653" s="245" t="str">
        <f t="shared" si="1632"/>
        <v>0,0571586905198066-0,335930295904368i</v>
      </c>
      <c r="G653" s="245" t="str">
        <f t="shared" si="1633"/>
        <v>-2,85741232929671-0,313285590743273i</v>
      </c>
      <c r="H653" s="245" t="str">
        <f t="shared" si="1634"/>
        <v>0,000433235444580137-0,00248126385857138i</v>
      </c>
      <c r="I653" s="245" t="str">
        <f t="shared" si="1688"/>
        <v>0,00115633301562314-0,00109731299425586i</v>
      </c>
      <c r="J653" s="240" t="str">
        <f>IMPRODUCT(1/Nt_input,AP625)</f>
        <v>3,75402223955039E-14-1,27350387180146E-14i</v>
      </c>
      <c r="K653" s="265" t="str">
        <f t="shared" si="1689"/>
        <v>2,94346751021274E-17-5,59193195667205E-17i</v>
      </c>
      <c r="L653" s="238">
        <f t="shared" si="1690"/>
        <v>-323.98660405594205</v>
      </c>
      <c r="M653" s="238">
        <f t="shared" si="1635"/>
        <v>391.91341716182546</v>
      </c>
      <c r="N653" s="242">
        <f t="shared" si="1636"/>
        <v>1.9134171618254454</v>
      </c>
      <c r="O653" s="240" t="str">
        <f t="shared" si="1637"/>
        <v>-1,76776695296637-0,732233047033628i</v>
      </c>
      <c r="P653" s="240" t="str">
        <f t="shared" si="1638"/>
        <v>1,35299025036549+1,35299025036549i</v>
      </c>
      <c r="Q653" s="240" t="str">
        <f t="shared" si="1691"/>
        <v>-0,732233047033634-1,76776695296636i</v>
      </c>
      <c r="R653" s="240" t="str">
        <f t="shared" si="1692"/>
        <v>4,67642862406901E-14+1,91341716182545i</v>
      </c>
      <c r="S653" s="240" t="str">
        <f t="shared" si="1693"/>
        <v>0,732233047033711-1,76776695296633i</v>
      </c>
      <c r="T653" s="240" t="str">
        <f t="shared" si="1694"/>
        <v>-1,35299025036551+1,35299025036547i</v>
      </c>
      <c r="U653" s="241" t="str">
        <f t="shared" si="1695"/>
        <v>1,76776695296635-0,732233047033657i</v>
      </c>
      <c r="V653" s="240" t="str">
        <f t="shared" si="1696"/>
        <v>-1,91341716182545+9,35285724813803E-14i</v>
      </c>
      <c r="W653" s="240" t="str">
        <f t="shared" si="1697"/>
        <v>1,76776695296635+0,732233047033667i</v>
      </c>
      <c r="X653" s="240" t="str">
        <f t="shared" si="1698"/>
        <v>-1,3529902503655-1,35299025036548i</v>
      </c>
      <c r="Y653" s="240" t="str">
        <f t="shared" si="1699"/>
        <v>0,732233047033697+1,76776695296634i</v>
      </c>
      <c r="Z653" s="240" t="str">
        <f t="shared" si="1700"/>
        <v>5,34451060138931E-14-1,91341716182545i</v>
      </c>
      <c r="AA653" s="240" t="str">
        <f t="shared" si="1701"/>
        <v>-0,732233047033621+1,76776695296637i</v>
      </c>
      <c r="AB653" s="240" t="str">
        <f t="shared" si="1702"/>
        <v>1,35299025036545-1,35299025036553i</v>
      </c>
      <c r="AC653" s="240" t="str">
        <f t="shared" si="1703"/>
        <v>-1,76776695296639+0,732233047033569i</v>
      </c>
      <c r="AD653" s="240" t="str">
        <f t="shared" si="1704"/>
        <v>1,91341716182545+1,68775547593063E-14i</v>
      </c>
      <c r="AE653" s="240" t="str">
        <f t="shared" si="1705"/>
        <v>-1,76776695296638-0,732233047033586i</v>
      </c>
      <c r="AF653" s="240" t="str">
        <f t="shared" si="1706"/>
        <v>1,35299025036543+1,35299025036555i</v>
      </c>
      <c r="AG653" s="240" t="str">
        <f t="shared" si="1707"/>
        <v>-0,732233047033602-1,76776695296638i</v>
      </c>
      <c r="AH653" s="240" t="str">
        <f t="shared" si="1708"/>
        <v>3,32856431434183E-14+1,91341716182545i</v>
      </c>
      <c r="AI653" s="240" t="str">
        <f t="shared" si="1709"/>
        <v>0,73223304703354-1,7677669529664i</v>
      </c>
      <c r="AJ653" s="240" t="str">
        <f t="shared" si="1710"/>
        <v>-1,35299025036552+1,35299025036546i</v>
      </c>
      <c r="AK653" s="240" t="str">
        <f t="shared" si="1711"/>
        <v>1,76776695296636-0,732233047033648i</v>
      </c>
      <c r="AL653" s="240" t="str">
        <f t="shared" si="1712"/>
        <v>-1,91341716182545+8,34488410461428E-14i</v>
      </c>
      <c r="AM653" s="240" t="str">
        <f t="shared" si="1713"/>
        <v>1,76776695296635+0,73223304703367i</v>
      </c>
      <c r="AN653" s="240" t="str">
        <f t="shared" si="1714"/>
        <v>-1,3529902503655-1,35299025036548i</v>
      </c>
      <c r="AO653" s="240" t="str">
        <f t="shared" si="1715"/>
        <v>0,732233047033682+1,76776695296634i</v>
      </c>
      <c r="AP653" s="240" t="str">
        <f t="shared" si="1716"/>
        <v>7,03226607731994E-14-1,91341716182545i</v>
      </c>
      <c r="AQ653" s="240" t="str">
        <f t="shared" si="1717"/>
        <v>-0,732233047033636+1,76776695296636i</v>
      </c>
      <c r="AR653" s="240" t="str">
        <f t="shared" si="1718"/>
        <v>1,35299025036545-1,35299025036553i</v>
      </c>
      <c r="AS653" s="240" t="str">
        <f t="shared" si="1719"/>
        <v>-1,76776695296639+0,732233047033565i</v>
      </c>
      <c r="AT653" s="240" t="str">
        <f t="shared" si="1720"/>
        <v>1,91341716182545+3,37551095186125E-14i</v>
      </c>
      <c r="AU653" s="240" t="str">
        <f t="shared" si="1721"/>
        <v>-1,76776695296638-0,732233047033602i</v>
      </c>
      <c r="AV653" s="240" t="str">
        <f t="shared" si="1722"/>
        <v>1,35299025036556+1,35299025036542i</v>
      </c>
      <c r="AW653" s="240" t="str">
        <f t="shared" si="1723"/>
        <v>-0,7322330470336-1,76776695296638i</v>
      </c>
      <c r="AX653" s="240" t="str">
        <f t="shared" si="1724"/>
        <v>3,00037350322497E-14+1,91341716182545i</v>
      </c>
      <c r="AY653" s="240" t="str">
        <f t="shared" si="1725"/>
        <v>0,73223304703284-1,76776695296669i</v>
      </c>
      <c r="AZ653" s="240" t="str">
        <f t="shared" si="1726"/>
        <v>-1,35299025036497+1,35299025036601i</v>
      </c>
      <c r="BA653" s="240" t="str">
        <f t="shared" si="1727"/>
        <v>1,76776695296615-0,73223304703416i</v>
      </c>
      <c r="BB653" s="240" t="str">
        <f t="shared" si="1728"/>
        <v>-1,91341716182545+4,47249392434694E-13i</v>
      </c>
      <c r="BC653" s="240" t="str">
        <f t="shared" si="1729"/>
        <v>1,76776695296649+0,732233047033334i</v>
      </c>
      <c r="BD653" s="240" t="str">
        <f t="shared" si="1730"/>
        <v>-1,35299025036563-1,35299025036535i</v>
      </c>
      <c r="BE653" s="240" t="str">
        <f t="shared" si="1731"/>
        <v>0,732233047033692+1,76776695296634i</v>
      </c>
      <c r="BF653" s="240" t="str">
        <f t="shared" si="1732"/>
        <v>8,72002155325056E-14-1,91341716182545i</v>
      </c>
      <c r="BG653" s="240" t="str">
        <f t="shared" si="1733"/>
        <v>-0,732233047033827+1,76776695296628i</v>
      </c>
      <c r="BH653" s="240" t="str">
        <f t="shared" si="1734"/>
        <v>1,35299025036573-1,35299025036525i</v>
      </c>
      <c r="BI653" s="240" t="str">
        <f t="shared" si="1735"/>
        <v>-1,76776695296656+0,732233047033173i</v>
      </c>
      <c r="BJ653" s="240" t="str">
        <f t="shared" si="1736"/>
        <v>1,91341716182545+5,9445853020343E-13i</v>
      </c>
      <c r="BK653" s="240" t="str">
        <f t="shared" si="1737"/>
        <v>-1,76776695296608-0,732233047034321i</v>
      </c>
      <c r="BL653" s="240" t="str">
        <f t="shared" si="1738"/>
        <v>1,35299025036489+1,35299025036609i</v>
      </c>
      <c r="BM653" s="189"/>
      <c r="BN653" s="189"/>
      <c r="BO653" s="189"/>
      <c r="BP653" s="189"/>
      <c r="BQ653" s="189"/>
      <c r="BR653" s="189"/>
      <c r="BS653" s="189"/>
      <c r="BT653" s="189"/>
      <c r="BU653" s="189"/>
      <c r="BV653" s="189"/>
      <c r="BW653" s="240"/>
      <c r="BX653" s="240"/>
      <c r="BY653" s="240"/>
      <c r="BZ653" s="240"/>
      <c r="CH653" s="238">
        <f t="shared" si="1739"/>
        <v>-268.03699568490225</v>
      </c>
    </row>
    <row r="654" spans="1:86">
      <c r="A654" s="245">
        <f t="shared" si="1630"/>
        <v>9.0625000000000028E-3</v>
      </c>
      <c r="B654" s="246">
        <v>29</v>
      </c>
      <c r="C654" s="246">
        <f t="shared" si="1631"/>
        <v>1450</v>
      </c>
      <c r="D654" s="246">
        <f t="shared" si="1740"/>
        <v>9110.6186954103996</v>
      </c>
      <c r="E654" s="245" t="str">
        <f t="shared" si="1687"/>
        <v>9110,6186954104i</v>
      </c>
      <c r="F654" s="245" t="str">
        <f t="shared" si="1632"/>
        <v>0,0540281498504254-0,324777678978222i</v>
      </c>
      <c r="G654" s="245" t="str">
        <f t="shared" si="1633"/>
        <v>-2,86729545221656-0,334210904771329i</v>
      </c>
      <c r="H654" s="245" t="str">
        <f t="shared" si="1634"/>
        <v>0,000410109749526226-0,002398865619144i</v>
      </c>
      <c r="I654" s="245" t="str">
        <f t="shared" si="1688"/>
        <v>0,0011146089306382-0,0010930554450861i</v>
      </c>
      <c r="J654" s="240" t="str">
        <f>IMPRODUCT(1/Nt_input,AQ625)</f>
        <v>3,77388482335033E-14+5,04717795335452E-14i</v>
      </c>
      <c r="K654" s="265" t="str">
        <f t="shared" si="1689"/>
        <v>9,72325107153892E-17+1,50056426603831E-17i</v>
      </c>
      <c r="L654" s="238">
        <f t="shared" si="1690"/>
        <v>-320.14154683105062</v>
      </c>
      <c r="M654" s="238">
        <f t="shared" si="1635"/>
        <v>391.45142338627232</v>
      </c>
      <c r="N654" s="242">
        <f t="shared" si="1636"/>
        <v>1.4514233862723076</v>
      </c>
      <c r="O654" s="240" t="str">
        <f t="shared" si="1637"/>
        <v>-1,388925582549-0,421325969243635i</v>
      </c>
      <c r="P654" s="240" t="str">
        <f t="shared" si="1638"/>
        <v>1,20681444027068+0,806367628921406i</v>
      </c>
      <c r="Q654" s="240" t="str">
        <f t="shared" si="1691"/>
        <v>-0,920773248729208-1,12196544984364i</v>
      </c>
      <c r="R654" s="240" t="str">
        <f t="shared" si="1692"/>
        <v>0,555435683273649+1,34094035958521i</v>
      </c>
      <c r="S654" s="240" t="str">
        <f t="shared" si="1693"/>
        <v>-0,142264369729786-1,44443438595305i</v>
      </c>
      <c r="T654" s="240" t="str">
        <f t="shared" si="1694"/>
        <v>-0,283158655809606+1,42353469288889i</v>
      </c>
      <c r="U654" s="241" t="str">
        <f t="shared" si="1695"/>
        <v>0,68419624804177-1,28004114792601i</v>
      </c>
      <c r="V654" s="240" t="str">
        <f t="shared" si="1696"/>
        <v>-1,02631131880589+1,02631131880589i</v>
      </c>
      <c r="W654" s="240" t="str">
        <f t="shared" si="1697"/>
        <v>1,28004114792608-0,684196248041638i</v>
      </c>
      <c r="X654" s="240" t="str">
        <f t="shared" si="1698"/>
        <v>-1,42353469288889+0,283158655809602i</v>
      </c>
      <c r="Y654" s="240" t="str">
        <f t="shared" si="1699"/>
        <v>1,44443438595303+0,142264369729932i</v>
      </c>
      <c r="Z654" s="240" t="str">
        <f t="shared" si="1700"/>
        <v>-1,34094035958521-0,555435683273653i</v>
      </c>
      <c r="AA654" s="240" t="str">
        <f t="shared" si="1701"/>
        <v>1,12196544984368+0,920773248729156i</v>
      </c>
      <c r="AB654" s="240" t="str">
        <f t="shared" si="1702"/>
        <v>-0,806367628921404-1,20681444027068i</v>
      </c>
      <c r="AC654" s="240" t="str">
        <f t="shared" si="1703"/>
        <v>0,421325969243565+1,38892558254902i</v>
      </c>
      <c r="AD654" s="240" t="str">
        <f t="shared" si="1704"/>
        <v>1,5736363885927E-19-1,45142338627231i</v>
      </c>
      <c r="AE654" s="240" t="str">
        <f t="shared" si="1705"/>
        <v>-0,421325969243565+1,38892558254902i</v>
      </c>
      <c r="AF654" s="240" t="str">
        <f t="shared" si="1706"/>
        <v>0,806367628921413-1,20681444027068i</v>
      </c>
      <c r="AG654" s="240" t="str">
        <f t="shared" si="1707"/>
        <v>-1,12196544984368+0,920773248729148i</v>
      </c>
      <c r="AH654" s="240" t="str">
        <f t="shared" si="1708"/>
        <v>1,34094035958521-0,555435683273644i</v>
      </c>
      <c r="AI654" s="240" t="str">
        <f t="shared" si="1709"/>
        <v>-1,44443438595303+0,142264369729927i</v>
      </c>
      <c r="AJ654" s="240" t="str">
        <f t="shared" si="1710"/>
        <v>1,42353469288889+0,283158655809606i</v>
      </c>
      <c r="AK654" s="240" t="str">
        <f t="shared" si="1711"/>
        <v>-1,28004114792601-0,68419624804177i</v>
      </c>
      <c r="AL654" s="240" t="str">
        <f t="shared" si="1712"/>
        <v>1,02631131880588+1,0263113188059i</v>
      </c>
      <c r="AM654" s="240" t="str">
        <f t="shared" si="1713"/>
        <v>-0,684196248041643-1,28004114792608i</v>
      </c>
      <c r="AN654" s="240" t="str">
        <f t="shared" si="1714"/>
        <v>0,283158655809596+1,42353469288889i</v>
      </c>
      <c r="AO654" s="240" t="str">
        <f t="shared" si="1715"/>
        <v>0,142264369729927-1,44443438595303i</v>
      </c>
      <c r="AP654" s="240" t="str">
        <f t="shared" si="1716"/>
        <v>-0,555435683273653+1,34094035958521i</v>
      </c>
      <c r="AQ654" s="240" t="str">
        <f t="shared" si="1717"/>
        <v>0,920773248729164-1,12196544984367i</v>
      </c>
      <c r="AR654" s="240" t="str">
        <f t="shared" si="1718"/>
        <v>-1,20681444027068+0,806367628921404i</v>
      </c>
      <c r="AS654" s="240" t="str">
        <f t="shared" si="1719"/>
        <v>1,38892558254898-0,421325969243693i</v>
      </c>
      <c r="AT654" s="240" t="str">
        <f t="shared" si="1720"/>
        <v>-1,45142338627231-3,14727277718541E-19i</v>
      </c>
      <c r="AU654" s="240" t="str">
        <f t="shared" si="1721"/>
        <v>1,38892558254902+0,421325969243576i</v>
      </c>
      <c r="AV654" s="240" t="str">
        <f t="shared" si="1722"/>
        <v>-1,20681444027068-0,806367628921404i</v>
      </c>
      <c r="AW654" s="240" t="str">
        <f t="shared" si="1723"/>
        <v>0,920773248729148+1,12196544984368i</v>
      </c>
      <c r="AX654" s="240" t="str">
        <f t="shared" si="1724"/>
        <v>-0,555435683273634-1,34094035958521i</v>
      </c>
      <c r="AY654" s="240" t="str">
        <f t="shared" si="1725"/>
        <v>0,142264369730214+1,44443438595301i</v>
      </c>
      <c r="AZ654" s="240" t="str">
        <f t="shared" si="1726"/>
        <v>0,283158655810325-1,42353469288875i</v>
      </c>
      <c r="BA654" s="240" t="str">
        <f t="shared" si="1727"/>
        <v>-0,684196248042025+1,28004114792587i</v>
      </c>
      <c r="BB654" s="240" t="str">
        <f t="shared" si="1728"/>
        <v>1,0263113188059-1,02631131880588i</v>
      </c>
      <c r="BC654" s="240" t="str">
        <f t="shared" si="1729"/>
        <v>-1,28004114792587+0,684196248042025i</v>
      </c>
      <c r="BD654" s="240" t="str">
        <f t="shared" si="1730"/>
        <v>1,42353469288875-0,283158655810304i</v>
      </c>
      <c r="BE654" s="240" t="str">
        <f t="shared" si="1731"/>
        <v>-1,444434385953-0,142264369730235i</v>
      </c>
      <c r="BF654" s="240" t="str">
        <f t="shared" si="1732"/>
        <v>1,34094035958521+0,555435683273653i</v>
      </c>
      <c r="BG654" s="240" t="str">
        <f t="shared" si="1733"/>
        <v>-1,12196544984387-0,920773248728925i</v>
      </c>
      <c r="BH654" s="240" t="str">
        <f t="shared" si="1734"/>
        <v>0,806367628920803+1,20681444027109i</v>
      </c>
      <c r="BI654" s="240" t="str">
        <f t="shared" si="1735"/>
        <v>-0,42132596924328-1,38892558254911i</v>
      </c>
      <c r="BJ654" s="240" t="str">
        <f t="shared" si="1736"/>
        <v>-2,06264389634788E-14+1,45142338627231i</v>
      </c>
      <c r="BK654" s="240" t="str">
        <f t="shared" si="1737"/>
        <v>0,42132596924328-1,38892558254911i</v>
      </c>
      <c r="BL654" s="240" t="str">
        <f t="shared" si="1738"/>
        <v>-0,806367628922004+1,20681444027028i</v>
      </c>
      <c r="BM654" s="189"/>
      <c r="BN654" s="189"/>
      <c r="BO654" s="189"/>
      <c r="BP654" s="189"/>
      <c r="BQ654" s="189"/>
      <c r="BR654" s="189"/>
      <c r="BS654" s="189"/>
      <c r="BT654" s="189"/>
      <c r="BU654" s="189"/>
      <c r="BV654" s="189"/>
      <c r="BW654" s="240"/>
      <c r="BX654" s="240"/>
      <c r="BY654" s="240"/>
      <c r="BZ654" s="240"/>
      <c r="CH654" s="238">
        <f t="shared" si="1739"/>
        <v>-264.01032180279208</v>
      </c>
    </row>
    <row r="655" spans="1:86">
      <c r="A655" s="245">
        <f t="shared" si="1630"/>
        <v>9.3750000000000031E-3</v>
      </c>
      <c r="B655" s="246">
        <v>30</v>
      </c>
      <c r="C655" s="246">
        <f t="shared" si="1631"/>
        <v>1500</v>
      </c>
      <c r="D655" s="246">
        <f t="shared" si="1740"/>
        <v>9424.7779607693792</v>
      </c>
      <c r="E655" s="245" t="str">
        <f t="shared" si="1687"/>
        <v>9424,77796076938i</v>
      </c>
      <c r="F655" s="245" t="str">
        <f t="shared" si="1632"/>
        <v>0,051198414759138-0,314329512855708i</v>
      </c>
      <c r="G655" s="245" t="str">
        <f t="shared" si="1633"/>
        <v>-2,87747272733913-0,354547008282458i</v>
      </c>
      <c r="H655" s="245" t="str">
        <f t="shared" si="1634"/>
        <v>0,000389206176882414-0,0023216713037124i</v>
      </c>
      <c r="I655" s="245" t="str">
        <f t="shared" si="1688"/>
        <v>0,0010749382389107-0,00108751652464786i</v>
      </c>
      <c r="J655" s="240" t="str">
        <f>IMPRODUCT(1/Nt_input,AR625)</f>
        <v>-1,12280586846321E-14-3,086615164849E-14i</v>
      </c>
      <c r="K655" s="265" t="str">
        <f t="shared" si="1689"/>
        <v>-4,56369195988641E-17-2,09685073357251E-17i</v>
      </c>
      <c r="L655" s="238">
        <f t="shared" si="1690"/>
        <v>-325.98184883460999</v>
      </c>
      <c r="M655" s="238">
        <f t="shared" si="1635"/>
        <v>390.97545161008065</v>
      </c>
      <c r="N655" s="242">
        <f t="shared" si="1636"/>
        <v>0.97545161008063652</v>
      </c>
      <c r="O655" s="240" t="str">
        <f t="shared" si="1637"/>
        <v>-0,956708580912719-0,190301168721783i</v>
      </c>
      <c r="P655" s="240" t="str">
        <f t="shared" si="1638"/>
        <v>0,90119977750868+0,373289170251713i</v>
      </c>
      <c r="Q655" s="240" t="str">
        <f t="shared" si="1691"/>
        <v>-0,811058372053638-0,541931878311848i</v>
      </c>
      <c r="R655" s="240" t="str">
        <f t="shared" si="1692"/>
        <v>0,689748448207337+0,689748448207371i</v>
      </c>
      <c r="S655" s="240" t="str">
        <f t="shared" si="1693"/>
        <v>-0,54193187831188-0,811058372053617i</v>
      </c>
      <c r="T655" s="240" t="str">
        <f t="shared" si="1694"/>
        <v>0,373289170251724+0,901199777508675i</v>
      </c>
      <c r="U655" s="241" t="str">
        <f t="shared" si="1695"/>
        <v>-0,190301168721765-0,956708580912723i</v>
      </c>
      <c r="V655" s="240" t="str">
        <f t="shared" si="1696"/>
        <v>-4,76805585296059E-14+0,975451610080637i</v>
      </c>
      <c r="W655" s="240" t="str">
        <f t="shared" si="1697"/>
        <v>0,190301168721763-0,956708580912723i</v>
      </c>
      <c r="X655" s="240" t="str">
        <f t="shared" si="1698"/>
        <v>-0,373289170251722+0,901199777508676i</v>
      </c>
      <c r="Y655" s="240" t="str">
        <f t="shared" si="1699"/>
        <v>0,541931878311878-0,811058372053619i</v>
      </c>
      <c r="Z655" s="240" t="str">
        <f t="shared" si="1700"/>
        <v>-0,689748448207335+0,689748448207373i</v>
      </c>
      <c r="AA655" s="240" t="str">
        <f t="shared" si="1701"/>
        <v>0,811058372053642-0,541931878311842i</v>
      </c>
      <c r="AB655" s="240" t="str">
        <f t="shared" si="1702"/>
        <v>-0,901199777508693+0,37328917025168i</v>
      </c>
      <c r="AC655" s="240" t="str">
        <f t="shared" si="1703"/>
        <v>0,956708580912713-0,190301168721814i</v>
      </c>
      <c r="AD655" s="240" t="str">
        <f t="shared" si="1704"/>
        <v>-0,975451610080637+1,67289072874882E-15i</v>
      </c>
      <c r="AE655" s="240" t="str">
        <f t="shared" si="1705"/>
        <v>0,956708580912714+0,19030116872181i</v>
      </c>
      <c r="AF655" s="240" t="str">
        <f t="shared" si="1706"/>
        <v>-0,901199777508694-0,373289170251676i</v>
      </c>
      <c r="AG655" s="240" t="str">
        <f t="shared" si="1707"/>
        <v>0,811058372053644+0,54193187831184i</v>
      </c>
      <c r="AH655" s="240" t="str">
        <f t="shared" si="1708"/>
        <v>-0,689748448207337-0,689748448207371i</v>
      </c>
      <c r="AI655" s="240" t="str">
        <f t="shared" si="1709"/>
        <v>0,54193187831188+0,811058372053617i</v>
      </c>
      <c r="AJ655" s="240" t="str">
        <f t="shared" si="1710"/>
        <v>-0,373289170251729-0,901199777508673i</v>
      </c>
      <c r="AK655" s="240" t="str">
        <f t="shared" si="1711"/>
        <v>0,19030116872177+0,956708580912722i</v>
      </c>
      <c r="AL655" s="240" t="str">
        <f t="shared" si="1712"/>
        <v>4,25421675227157E-14-0,975451610080637i</v>
      </c>
      <c r="AM655" s="240" t="str">
        <f t="shared" si="1713"/>
        <v>-0,190301168721758+0,956708580912724i</v>
      </c>
      <c r="AN655" s="240" t="str">
        <f t="shared" si="1714"/>
        <v>0,373289170251717-0,901199777508678i</v>
      </c>
      <c r="AO655" s="240" t="str">
        <f t="shared" si="1715"/>
        <v>-0,541931878311876+0,81105837205362i</v>
      </c>
      <c r="AP655" s="240" t="str">
        <f t="shared" si="1716"/>
        <v>0,689748448207334-0,689748448207374i</v>
      </c>
      <c r="AQ655" s="240" t="str">
        <f t="shared" si="1717"/>
        <v>-0,811058372053641+0,541931878311844i</v>
      </c>
      <c r="AR655" s="240" t="str">
        <f t="shared" si="1718"/>
        <v>0,901199777508693-0,373289170251681i</v>
      </c>
      <c r="AS655" s="240" t="str">
        <f t="shared" si="1719"/>
        <v>-0,956708580912713+0,190301168721815i</v>
      </c>
      <c r="AT655" s="240" t="str">
        <f t="shared" si="1720"/>
        <v>0,975451610080637-3,34578145749765E-15i</v>
      </c>
      <c r="AU655" s="240" t="str">
        <f t="shared" si="1721"/>
        <v>-0,956708580912714-0,190301168721809i</v>
      </c>
      <c r="AV655" s="240" t="str">
        <f t="shared" si="1722"/>
        <v>0,901199777508807+0,373289170251406i</v>
      </c>
      <c r="AW655" s="240" t="str">
        <f t="shared" si="1723"/>
        <v>-0,811058372053591-0,541931878311919i</v>
      </c>
      <c r="AX655" s="240" t="str">
        <f t="shared" si="1724"/>
        <v>0,689748448207681+0,689748448207027i</v>
      </c>
      <c r="AY655" s="240" t="str">
        <f t="shared" si="1725"/>
        <v>-0,541931878311882-0,811058372053616i</v>
      </c>
      <c r="AZ655" s="240" t="str">
        <f t="shared" si="1726"/>
        <v>0,373289170251365+0,901199777508824i</v>
      </c>
      <c r="BA655" s="240" t="str">
        <f t="shared" si="1727"/>
        <v>-0,190301168721956-0,956708580912685i</v>
      </c>
      <c r="BB655" s="240" t="str">
        <f t="shared" si="1728"/>
        <v>-2,41868292926171E-13+0,975451610080637i</v>
      </c>
      <c r="BC655" s="240" t="str">
        <f t="shared" si="1729"/>
        <v>0,190301168721479-0,95670858091278i</v>
      </c>
      <c r="BD655" s="240" t="str">
        <f t="shared" si="1730"/>
        <v>-0,373289170251812+0,901199777508639i</v>
      </c>
      <c r="BE655" s="240" t="str">
        <f t="shared" si="1731"/>
        <v>0,541931878311477-0,811058372053886i</v>
      </c>
      <c r="BF655" s="240" t="str">
        <f t="shared" si="1732"/>
        <v>-0,689748448207327+0,689748448207381i</v>
      </c>
      <c r="BG655" s="240" t="str">
        <f t="shared" si="1733"/>
        <v>0,811058372053852-0,541931878311528i</v>
      </c>
      <c r="BH655" s="240" t="str">
        <f t="shared" si="1734"/>
        <v>-0,901199777508615+0,373289170251868i</v>
      </c>
      <c r="BI655" s="240" t="str">
        <f t="shared" si="1735"/>
        <v>0,956708580912768-0,190301168721538i</v>
      </c>
      <c r="BJ655" s="240" t="str">
        <f t="shared" si="1736"/>
        <v>-0,975451610080637+3,03051696106411E-13i</v>
      </c>
      <c r="BK655" s="240" t="str">
        <f t="shared" si="1737"/>
        <v>0,956708580912697+0,190301168721896i</v>
      </c>
      <c r="BL655" s="240" t="str">
        <f t="shared" si="1738"/>
        <v>-0,901199777508847-0,373289170251309i</v>
      </c>
      <c r="BM655" s="189"/>
      <c r="BN655" s="189"/>
      <c r="BO655" s="189"/>
      <c r="BP655" s="189"/>
      <c r="BQ655" s="189"/>
      <c r="BR655" s="189"/>
      <c r="BS655" s="189"/>
      <c r="BT655" s="189"/>
      <c r="BU655" s="189"/>
      <c r="BV655" s="189"/>
      <c r="BW655" s="240"/>
      <c r="BX655" s="240"/>
      <c r="BY655" s="240"/>
      <c r="BZ655" s="240"/>
      <c r="CH655" s="238">
        <f t="shared" si="1739"/>
        <v>-269.67063643746911</v>
      </c>
    </row>
    <row r="656" spans="1:86">
      <c r="A656" s="245">
        <f t="shared" si="1630"/>
        <v>9.6875000000000034E-3</v>
      </c>
      <c r="B656" s="246">
        <v>31</v>
      </c>
      <c r="C656" s="246">
        <f t="shared" si="1631"/>
        <v>1550</v>
      </c>
      <c r="D656" s="246">
        <f t="shared" si="1740"/>
        <v>9738.9372261283588</v>
      </c>
      <c r="E656" s="245" t="str">
        <f t="shared" si="1687"/>
        <v>9738,93722612836i</v>
      </c>
      <c r="F656" s="245" t="str">
        <f t="shared" si="1632"/>
        <v>0,0486323454430348-0,304522323415925i</v>
      </c>
      <c r="G656" s="245" t="str">
        <f t="shared" si="1633"/>
        <v>-2,88793909135739-0,374325813627126i</v>
      </c>
      <c r="H656" s="245" t="str">
        <f t="shared" si="1634"/>
        <v>0,00037025036720947-0,00224921201574239i</v>
      </c>
      <c r="I656" s="245" t="str">
        <f t="shared" si="1688"/>
        <v>0,00103723746983028-0,00108088588226482i</v>
      </c>
      <c r="J656" s="240" t="str">
        <f>IMPRODUCT(1/Nt_input,AS625)</f>
        <v>2,14766830079586E-14+4,46902714487663E-14i</v>
      </c>
      <c r="K656" s="265" t="str">
        <f t="shared" si="1689"/>
        <v>7,0581503827076E-17+2,31405806223676E-17i</v>
      </c>
      <c r="L656" s="238">
        <f t="shared" si="1690"/>
        <v>-322.58278505271556</v>
      </c>
      <c r="M656" s="238">
        <f t="shared" si="1635"/>
        <v>390.49008570164779</v>
      </c>
      <c r="N656" s="242">
        <f t="shared" si="1636"/>
        <v>0.49008570164779752</v>
      </c>
      <c r="O656" s="240" t="str">
        <f t="shared" si="1637"/>
        <v>-0,487725805040315-0,0480367989919243i</v>
      </c>
      <c r="P656" s="240" t="str">
        <f t="shared" si="1638"/>
        <v>0,480668842312249+0,0956109773499708i</v>
      </c>
      <c r="Q656" s="240" t="str">
        <f t="shared" si="1691"/>
        <v>-0,468982775872399-0,142264369729856i</v>
      </c>
      <c r="R656" s="240" t="str">
        <f t="shared" si="1692"/>
        <v>0,452780148928824+0,187547678459655i</v>
      </c>
      <c r="S656" s="240" t="str">
        <f t="shared" si="1693"/>
        <v>-0,432217001636285-0,231024800521835i</v>
      </c>
      <c r="T656" s="240" t="str">
        <f t="shared" si="1694"/>
        <v>0,407491368344122+0,272277027464032i</v>
      </c>
      <c r="U656" s="241" t="str">
        <f t="shared" si="1695"/>
        <v>-0,378841370417364-0,310907077789985i</v>
      </c>
      <c r="V656" s="240" t="str">
        <f t="shared" si="1696"/>
        <v>0,346542922997725+0,346542922997724i</v>
      </c>
      <c r="W656" s="240" t="str">
        <f t="shared" si="1697"/>
        <v>-0,310907077789988-0,378841370417362i</v>
      </c>
      <c r="X656" s="240" t="str">
        <f t="shared" si="1698"/>
        <v>0,272277027464033+0,407491368344121i</v>
      </c>
      <c r="Y656" s="240" t="str">
        <f t="shared" si="1699"/>
        <v>-0,231024800521837-0,432217001636284i</v>
      </c>
      <c r="Z656" s="240" t="str">
        <f t="shared" si="1700"/>
        <v>0,187547678459611+0,452780148928842i</v>
      </c>
      <c r="AA656" s="240" t="str">
        <f t="shared" si="1701"/>
        <v>-0,142264369729876-0,468982775872393i</v>
      </c>
      <c r="AB656" s="240" t="str">
        <f t="shared" si="1702"/>
        <v>0,095610977349984+0,480668842312246i</v>
      </c>
      <c r="AC656" s="240" t="str">
        <f t="shared" si="1703"/>
        <v>-0,0480367989919319-0,487725805040314i</v>
      </c>
      <c r="AD656" s="240" t="str">
        <f t="shared" si="1704"/>
        <v>1,68103826681577E-15+0,490085701647798i</v>
      </c>
      <c r="AE656" s="240" t="str">
        <f t="shared" si="1705"/>
        <v>0,0480367989919285-0,487725805040315i</v>
      </c>
      <c r="AF656" s="240" t="str">
        <f t="shared" si="1706"/>
        <v>-0,0956109773499772+0,480668842312247i</v>
      </c>
      <c r="AG656" s="240" t="str">
        <f t="shared" si="1707"/>
        <v>0,142264369729872-0,468982775872394i</v>
      </c>
      <c r="AH656" s="240" t="str">
        <f t="shared" si="1708"/>
        <v>-0,187547678459653+0,452780148928824i</v>
      </c>
      <c r="AI656" s="240" t="str">
        <f t="shared" si="1709"/>
        <v>0,231024800521831-0,432217001636287i</v>
      </c>
      <c r="AJ656" s="240" t="str">
        <f t="shared" si="1710"/>
        <v>-0,272277027464029+0,407491368344124i</v>
      </c>
      <c r="AK656" s="240" t="str">
        <f t="shared" si="1711"/>
        <v>0,310907077789981-0,378841370417367i</v>
      </c>
      <c r="AL656" s="240" t="str">
        <f t="shared" si="1712"/>
        <v>-0,346542922997723+0,346542922997726i</v>
      </c>
      <c r="AM656" s="240" t="str">
        <f t="shared" si="1713"/>
        <v>0,378841370417359-0,31090707778999i</v>
      </c>
      <c r="AN656" s="240" t="str">
        <f t="shared" si="1714"/>
        <v>-0,407491368344121+0,272277027464033i</v>
      </c>
      <c r="AO656" s="240" t="str">
        <f t="shared" si="1715"/>
        <v>0,432217001636283-0,231024800521838i</v>
      </c>
      <c r="AP656" s="240" t="str">
        <f t="shared" si="1716"/>
        <v>-0,45278014892884+0,187547678459616i</v>
      </c>
      <c r="AQ656" s="240" t="str">
        <f t="shared" si="1717"/>
        <v>0,468982775872393-0,142264369729877i</v>
      </c>
      <c r="AR656" s="240" t="str">
        <f t="shared" si="1718"/>
        <v>-0,480668842312246+0,0956109773499855i</v>
      </c>
      <c r="AS656" s="240" t="str">
        <f t="shared" si="1719"/>
        <v>0,487725805040314-0,048036798991937i</v>
      </c>
      <c r="AT656" s="240" t="str">
        <f t="shared" si="1720"/>
        <v>-0,490085701647798+3,36207653363154E-15i</v>
      </c>
      <c r="AU656" s="240" t="str">
        <f t="shared" si="1721"/>
        <v>0,487725805040329+0,0480367989917778i</v>
      </c>
      <c r="AV656" s="240" t="str">
        <f t="shared" si="1722"/>
        <v>-0,480668842312267-0,0956109773498767i</v>
      </c>
      <c r="AW656" s="240" t="str">
        <f t="shared" si="1723"/>
        <v>0,468982775872409+0,142264369729824i</v>
      </c>
      <c r="AX656" s="240" t="str">
        <f t="shared" si="1724"/>
        <v>-0,452780148928826-0,187547678459648i</v>
      </c>
      <c r="AY656" s="240" t="str">
        <f t="shared" si="1725"/>
        <v>0,43221700163624+0,231024800521919i</v>
      </c>
      <c r="AZ656" s="240" t="str">
        <f t="shared" si="1726"/>
        <v>-0,407491368344044-0,272277027464149i</v>
      </c>
      <c r="BA656" s="240" t="str">
        <f t="shared" si="1727"/>
        <v>0,37884137041724+0,310907077790136i</v>
      </c>
      <c r="BB656" s="240" t="str">
        <f t="shared" si="1728"/>
        <v>-0,346542922997555-0,346542922997894i</v>
      </c>
      <c r="BC656" s="240" t="str">
        <f t="shared" si="1729"/>
        <v>0,310907077790142+0,378841370417235i</v>
      </c>
      <c r="BD656" s="240" t="str">
        <f t="shared" si="1730"/>
        <v>-0,272277027464162-0,407491368344035i</v>
      </c>
      <c r="BE656" s="240" t="str">
        <f t="shared" si="1731"/>
        <v>0,231024800521926+0,432217001636237i</v>
      </c>
      <c r="BF656" s="240" t="str">
        <f t="shared" si="1732"/>
        <v>-0,187547678459662-0,452780148928821i</v>
      </c>
      <c r="BG656" s="240" t="str">
        <f t="shared" si="1733"/>
        <v>0,142264369729839+0,468982775872404i</v>
      </c>
      <c r="BH656" s="240" t="str">
        <f t="shared" si="1734"/>
        <v>-0,0956109773498851-0,480668842312266i</v>
      </c>
      <c r="BI656" s="240" t="str">
        <f t="shared" si="1735"/>
        <v>0,0480367989917862+0,487725805040329i</v>
      </c>
      <c r="BJ656" s="240" t="str">
        <f t="shared" si="1736"/>
        <v>1,89963912914764E-13-0,490085701647798i</v>
      </c>
      <c r="BK656" s="240" t="str">
        <f t="shared" si="1737"/>
        <v>-0,0480367989921643+0,487725805040292i</v>
      </c>
      <c r="BL656" s="240" t="str">
        <f t="shared" si="1738"/>
        <v>0,0956109773497792-0,480668842312287i</v>
      </c>
      <c r="BM656" s="189"/>
      <c r="BN656" s="189"/>
      <c r="BO656" s="189"/>
      <c r="BP656" s="189"/>
      <c r="BQ656" s="189"/>
      <c r="BR656" s="189"/>
      <c r="BS656" s="189"/>
      <c r="BT656" s="189"/>
      <c r="BU656" s="189"/>
      <c r="BV656" s="189"/>
      <c r="BW656" s="240"/>
      <c r="BX656" s="240"/>
      <c r="BY656" s="240"/>
      <c r="BZ656" s="240"/>
      <c r="CH656" s="238">
        <f t="shared" si="1739"/>
        <v>-266.09335391603781</v>
      </c>
    </row>
    <row r="657" spans="1:86">
      <c r="A657" s="245">
        <f t="shared" si="1630"/>
        <v>1.0000000000000004E-2</v>
      </c>
      <c r="B657" s="246">
        <v>32</v>
      </c>
      <c r="C657" s="246">
        <f t="shared" si="1631"/>
        <v>1600</v>
      </c>
      <c r="D657" s="246">
        <f t="shared" si="1740"/>
        <v>10053.096491487338</v>
      </c>
      <c r="E657" s="245" t="str">
        <f t="shared" si="1687"/>
        <v>10053,0964914873i</v>
      </c>
      <c r="F657" s="245" t="str">
        <f t="shared" si="1632"/>
        <v>0,0462983338744016-0,295299892856125i</v>
      </c>
      <c r="G657" s="245" t="str">
        <f t="shared" si="1633"/>
        <v>-2,89868937003806-0,393574722031177i</v>
      </c>
      <c r="H657" s="245" t="str">
        <f t="shared" si="1634"/>
        <v>0,000353008825440857-0,00218107246262959i</v>
      </c>
      <c r="I657" s="245" t="str">
        <f t="shared" si="1688"/>
        <v>0,00100142040829167-0,00107333065242084i</v>
      </c>
      <c r="J657" s="240" t="str">
        <f>IMPRODUCT(1/Nt_input,AT625)</f>
        <v>4,49232393905791E-16-2,23232582033847E-14i</v>
      </c>
      <c r="K657" s="265" t="str">
        <f t="shared" si="1689"/>
        <v>-2,35103668042748E-17-2,28371412428734E-17i</v>
      </c>
      <c r="L657" s="238">
        <f t="shared" si="1690"/>
        <v>-329.68885595107122</v>
      </c>
      <c r="M657" s="238">
        <f t="shared" si="1635"/>
        <v>390</v>
      </c>
      <c r="N657" s="242">
        <f t="shared" si="1636"/>
        <v>-6.0487639202966292E-15</v>
      </c>
      <c r="O657" s="240" t="str">
        <f t="shared" si="1637"/>
        <v>6,04876392029663E-15+1,95443989066445E-29i</v>
      </c>
      <c r="P657" s="240" t="str">
        <f t="shared" si="1638"/>
        <v>-6,04876392029663E-15+2,00073995652611E-29i</v>
      </c>
      <c r="Q657" s="240" t="str">
        <f t="shared" si="1691"/>
        <v>6,04876392029663E-15+2,22319013131753E-30i</v>
      </c>
      <c r="R657" s="240" t="str">
        <f t="shared" si="1692"/>
        <v>-6,04876392029663E-15+1,68951957047359E-28i</v>
      </c>
      <c r="S657" s="240" t="str">
        <f t="shared" si="1693"/>
        <v>6,04876392029663E-15-2,00445183149462E-28i</v>
      </c>
      <c r="T657" s="240" t="str">
        <f t="shared" si="1694"/>
        <v>-6,04876392029663E-15+2,53427935571038E-28i</v>
      </c>
      <c r="U657" s="241" t="str">
        <f t="shared" si="1695"/>
        <v>6,04876392029663E-15-2,95665924832878E-28i</v>
      </c>
      <c r="V657" s="240" t="str">
        <f t="shared" si="1696"/>
        <v>-6,04876392029663E-15-2,85292349169993E-28i</v>
      </c>
      <c r="W657" s="240" t="str">
        <f t="shared" si="1697"/>
        <v>6,04876392029663E-15+2,43054359908153E-28i</v>
      </c>
      <c r="X657" s="240" t="str">
        <f t="shared" si="1698"/>
        <v>-6,04876392029663E-15-2,00816370646313E-28i</v>
      </c>
      <c r="Y657" s="240" t="str">
        <f t="shared" si="1699"/>
        <v>6,04876392029663E-15+1,58578381384474E-28i</v>
      </c>
      <c r="Z657" s="240" t="str">
        <f t="shared" si="1700"/>
        <v>-6,04876392029663E-15-9,48508658031609E-29i</v>
      </c>
      <c r="AA657" s="240" t="str">
        <f t="shared" si="1701"/>
        <v>6,04876392029663E-15+7,41024028607942E-29i</v>
      </c>
      <c r="AB657" s="240" t="str">
        <f t="shared" si="1702"/>
        <v>-6,04876392029663E-15-5,33539399184273E-29i</v>
      </c>
      <c r="AC657" s="240" t="str">
        <f t="shared" si="1703"/>
        <v>6,04876392029663E-15-1,03735756628851E-29i</v>
      </c>
      <c r="AD657" s="240" t="str">
        <f t="shared" si="1704"/>
        <v>-6,04876392029663E-15+3,11220386052521E-29i</v>
      </c>
      <c r="AE657" s="240" t="str">
        <f t="shared" si="1705"/>
        <v>6,04876392029663E-15-9,48495541865649E-29i</v>
      </c>
      <c r="AF657" s="240" t="str">
        <f t="shared" si="1706"/>
        <v>-6,04876392029663E-15+1,15598017128932E-28i</v>
      </c>
      <c r="AG657" s="240" t="str">
        <f t="shared" si="1707"/>
        <v>6,04876392029663E-15-1,79325532710244E-28i</v>
      </c>
      <c r="AH657" s="240" t="str">
        <f t="shared" si="1708"/>
        <v>-6,04876392029663E-15+2,00073995652611E-28i</v>
      </c>
      <c r="AI657" s="240" t="str">
        <f t="shared" si="1709"/>
        <v>6,04876392029663E-15-2,63801511233923E-28i</v>
      </c>
      <c r="AJ657" s="240" t="str">
        <f t="shared" si="1710"/>
        <v>-6,04876392029663E-15-3,17156762768948E-28i</v>
      </c>
      <c r="AK657" s="240" t="str">
        <f t="shared" si="1711"/>
        <v>6,04876392029663E-15+2,9640829982658E-28i</v>
      </c>
      <c r="AL657" s="240" t="str">
        <f t="shared" si="1712"/>
        <v>-6,04876392029663E-15-1,89701731606322E-28i</v>
      </c>
      <c r="AM657" s="240" t="str">
        <f t="shared" si="1713"/>
        <v>6,04876392029663E-15+1,68953268663956E-28i</v>
      </c>
      <c r="AN657" s="240" t="str">
        <f t="shared" si="1714"/>
        <v>-6,04876392029663E-15-1,48204805721588E-28i</v>
      </c>
      <c r="AO657" s="240" t="str">
        <f t="shared" si="1715"/>
        <v>6,04876392029663E-15+1,27456342779222E-28i</v>
      </c>
      <c r="AP657" s="240" t="str">
        <f t="shared" si="1716"/>
        <v>-6,04876392029663E-15-1,06707879836854E-28i</v>
      </c>
      <c r="AQ657" s="240" t="str">
        <f t="shared" si="1717"/>
        <v>6,04876392029663E-15+1,31161659664751E-33i</v>
      </c>
      <c r="AR657" s="240" t="str">
        <f t="shared" si="1718"/>
        <v>-6,04876392029663E-15+2,07471513257703E-29i</v>
      </c>
      <c r="AS657" s="240" t="str">
        <f t="shared" si="1719"/>
        <v>6,04876392029663E-15-4,14956142681372E-29i</v>
      </c>
      <c r="AT657" s="240" t="str">
        <f t="shared" si="1720"/>
        <v>-6,04876392029663E-15-2,34458287057045E-27i</v>
      </c>
      <c r="AU657" s="240" t="str">
        <f t="shared" si="1721"/>
        <v>6,04876392029663E-15+1,03446282845971E-27i</v>
      </c>
      <c r="AV657" s="240" t="str">
        <f t="shared" si="1722"/>
        <v>-6,04876392029663E-15+1,89699108373129E-28i</v>
      </c>
      <c r="AW657" s="240" t="str">
        <f t="shared" si="1723"/>
        <v>6,04876392029663E-15-1,41386104520597E-27i</v>
      </c>
      <c r="AX657" s="240" t="str">
        <f t="shared" si="1724"/>
        <v>-6,04876392029663E-15+2,7239810873167E-27i</v>
      </c>
      <c r="AY657" s="240" t="str">
        <f t="shared" si="1725"/>
        <v>6,04876392029663E-15+2,15488245058072E-27i</v>
      </c>
      <c r="AZ657" s="240" t="str">
        <f t="shared" si="1726"/>
        <v>-6,04876392029663E-15-8,44762408469989E-28i</v>
      </c>
      <c r="BA657" s="240" t="str">
        <f t="shared" si="1727"/>
        <v>6,04876392029663E-15-3,79399528362855E-28i</v>
      </c>
      <c r="BB657" s="240" t="str">
        <f t="shared" si="1728"/>
        <v>-6,04876392029663E-15+1,6035614651957E-27i</v>
      </c>
      <c r="BC657" s="240" t="str">
        <f t="shared" si="1729"/>
        <v>6,04876392029663E-15-2,82772340202854E-27i</v>
      </c>
      <c r="BD657" s="240" t="str">
        <f t="shared" si="1730"/>
        <v>-6,04876392029663E-15-1,8792239253131E-27i</v>
      </c>
      <c r="BE657" s="240" t="str">
        <f t="shared" si="1731"/>
        <v>6,04876392029663E-15+7,41020093758155E-28i</v>
      </c>
      <c r="BF657" s="240" t="str">
        <f t="shared" si="1732"/>
        <v>-6,04876392029663E-15+5,69099948352581E-28i</v>
      </c>
      <c r="BG657" s="240" t="str">
        <f t="shared" si="1733"/>
        <v>6,04876392029663E-15-1,87921999046332E-27i</v>
      </c>
      <c r="BH657" s="240" t="str">
        <f t="shared" si="1734"/>
        <v>-6,04876392029663E-15-2,99964354743411E-27i</v>
      </c>
      <c r="BI657" s="240" t="str">
        <f t="shared" si="1735"/>
        <v>6,04876392029663E-15+1,68952350532338E-27i</v>
      </c>
      <c r="BJ657" s="240" t="str">
        <f t="shared" si="1736"/>
        <v>-6,04876392029663E-15-3,79403463212645E-28i</v>
      </c>
      <c r="BK657" s="240" t="str">
        <f t="shared" si="1737"/>
        <v>6,04876392029663E-15-7,58800368342305E-28i</v>
      </c>
      <c r="BL657" s="240" t="str">
        <f t="shared" si="1738"/>
        <v>-6,04876392029663E-15+2,06892041045304E-27i</v>
      </c>
      <c r="BM657" s="189"/>
      <c r="BN657" s="189"/>
      <c r="BO657" s="189"/>
      <c r="BP657" s="189"/>
      <c r="BQ657" s="189"/>
      <c r="BR657" s="189"/>
      <c r="BS657" s="189"/>
      <c r="BT657" s="189"/>
      <c r="BU657" s="189"/>
      <c r="BV657" s="189"/>
      <c r="BW657" s="240"/>
      <c r="BX657" s="240"/>
      <c r="BY657" s="240"/>
      <c r="BZ657" s="240"/>
      <c r="CH657" s="238">
        <f t="shared" si="1739"/>
        <v>-273.0230899253911</v>
      </c>
    </row>
    <row r="658" spans="1:86">
      <c r="A658" s="245">
        <f t="shared" ref="A658:A689" si="1741">A657+Div_Nt_input</f>
        <v>1.0312500000000004E-2</v>
      </c>
      <c r="B658" s="246">
        <v>33</v>
      </c>
      <c r="C658" s="246">
        <f t="shared" ref="C658:C689" si="1742">C657+Fline</f>
        <v>1650</v>
      </c>
      <c r="D658" s="246">
        <f t="shared" si="1740"/>
        <v>10367.255756846318</v>
      </c>
      <c r="E658" s="245" t="str">
        <f t="shared" si="1687"/>
        <v>10367,2557568463i</v>
      </c>
      <c r="F658" s="245" t="str">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0,0441693484858624-0,286612273780555i</v>
      </c>
      <c r="G658" s="245"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45" t="str">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0,00033728186377342-0,00211688367256884i</v>
      </c>
      <c r="I658" s="245" t="str">
        <f t="shared" si="1688"/>
        <v>0,0009673997610533-0,00106499785400208i</v>
      </c>
      <c r="J658" s="240" t="str">
        <f>IMPRODUCT(1/Nt_input,AU625)</f>
        <v>-2,57904002245058E-13+1,46733753619844E-14i</v>
      </c>
      <c r="K658" s="265" t="str">
        <f t="shared" si="1689"/>
        <v>-2,33869156875078E-16+2,88862228748563E-16i</v>
      </c>
      <c r="L658" s="238">
        <f t="shared" si="1690"/>
        <v>-308.59692590359663</v>
      </c>
      <c r="M658" s="238">
        <f t="shared" ref="M658:M689" si="1746">N658+Vinput2</f>
        <v>389.50991429835221</v>
      </c>
      <c r="N658" s="242">
        <f t="shared" ref="N658:N689" si="1747">0.5*Vinac*SIN(2*PI()*Fline*A658)</f>
        <v>-0.49008570164780951</v>
      </c>
      <c r="O658" s="240" t="str">
        <f t="shared" ref="O658:O689" si="1748">IMPRODUCT(N658,IMEXP(COMPLEX(0,-2*PI()*1*B658/Nt_input)))</f>
        <v>0,487725805040327-0,0480367989919224i</v>
      </c>
      <c r="P658" s="240" t="str">
        <f t="shared" ref="P658:P689" si="1749">IMPRODUCT(N658,IMEXP(COMPLEX(0,-2*PI()*2*B658/Nt_input)))</f>
        <v>-0,480668842312261+0,0956109773499722i</v>
      </c>
      <c r="Q658" s="240" t="str">
        <f t="shared" si="1691"/>
        <v>0,468982775872411-0,142264369729859i</v>
      </c>
      <c r="R658" s="240" t="str">
        <f t="shared" si="1692"/>
        <v>-0,452780148928843+0,187547678459639i</v>
      </c>
      <c r="S658" s="240" t="str">
        <f t="shared" si="1693"/>
        <v>0,43221700163628-0,23102480052187i</v>
      </c>
      <c r="T658" s="240" t="str">
        <f t="shared" si="1694"/>
        <v>-0,407491368344137+0,27227702746403i</v>
      </c>
      <c r="U658" s="241" t="str">
        <f t="shared" si="1695"/>
        <v>0,378841370417375-0,31090707778999i</v>
      </c>
      <c r="V658" s="240" t="str">
        <f t="shared" si="1696"/>
        <v>-0,346542922997731+0,346542922997735i</v>
      </c>
      <c r="W658" s="240" t="str">
        <f t="shared" si="1697"/>
        <v>0,310907077789986-0,378841370417378i</v>
      </c>
      <c r="X658" s="240" t="str">
        <f t="shared" si="1698"/>
        <v>-0,272277027464065+0,407491368344114i</v>
      </c>
      <c r="Y658" s="240" t="str">
        <f t="shared" si="1699"/>
        <v>0,231024800521865-0,432217001636282i</v>
      </c>
      <c r="Z658" s="240" t="str">
        <f t="shared" si="1700"/>
        <v>-0,187547678459633+0,452780148928846i</v>
      </c>
      <c r="AA658" s="240" t="str">
        <f t="shared" si="1701"/>
        <v>0,142264369729844-0,468982775872415i</v>
      </c>
      <c r="AB658" s="240" t="str">
        <f t="shared" si="1702"/>
        <v>-0,0956109773499913+0,480668842312257i</v>
      </c>
      <c r="AC658" s="240" t="str">
        <f t="shared" si="1703"/>
        <v>0,0480367989919313-0,487725805040326i</v>
      </c>
      <c r="AD658" s="240" t="str">
        <f t="shared" si="1704"/>
        <v>6,84439802088727E-15+0,49008570164781i</v>
      </c>
      <c r="AE658" s="240" t="str">
        <f t="shared" si="1705"/>
        <v>-0,0480367989919415-0,487725805040325i</v>
      </c>
      <c r="AF658" s="240" t="str">
        <f t="shared" si="1706"/>
        <v>0,0956109773499536+0,480668842312264i</v>
      </c>
      <c r="AG658" s="240" t="str">
        <f t="shared" si="1707"/>
        <v>-0,142264369729857-0,468982775872411i</v>
      </c>
      <c r="AH658" s="240" t="str">
        <f t="shared" si="1708"/>
        <v>0,187547678459646+0,45278014892884i</v>
      </c>
      <c r="AI658" s="240" t="str">
        <f t="shared" si="1709"/>
        <v>-0,231024800521877-0,432217001636276i</v>
      </c>
      <c r="AJ658" s="240" t="str">
        <f t="shared" si="1710"/>
        <v>0,272277027464033+0,407491368344136i</v>
      </c>
      <c r="AK658" s="240" t="str">
        <f t="shared" si="1711"/>
        <v>-0,310907077789994-0,378841370417372i</v>
      </c>
      <c r="AL658" s="240" t="str">
        <f t="shared" si="1712"/>
        <v>0,346542922997739+0,346542922997727i</v>
      </c>
      <c r="AM658" s="240" t="str">
        <f t="shared" si="1713"/>
        <v>-0,378841370417382-0,310907077789981i</v>
      </c>
      <c r="AN658" s="240" t="str">
        <f t="shared" si="1714"/>
        <v>0,407491368344118+0,272277027464059i</v>
      </c>
      <c r="AO658" s="240" t="str">
        <f t="shared" si="1715"/>
        <v>-0,432217001636284-0,231024800521862i</v>
      </c>
      <c r="AP658" s="240" t="str">
        <f t="shared" si="1716"/>
        <v>0,452780148928847+0,18754767845963i</v>
      </c>
      <c r="AQ658" s="240" t="str">
        <f t="shared" si="1717"/>
        <v>-0,468982775872416-0,142264369729841i</v>
      </c>
      <c r="AR658" s="240" t="str">
        <f t="shared" si="1718"/>
        <v>0,480668842312258+0,0956109773499849i</v>
      </c>
      <c r="AS658" s="240" t="str">
        <f t="shared" si="1719"/>
        <v>-0,487725805040341-0,048036798991779i</v>
      </c>
      <c r="AT658" s="240" t="str">
        <f t="shared" si="1720"/>
        <v>0,49008570164781+8,38147178158334E-14i</v>
      </c>
      <c r="AU658" s="240" t="str">
        <f t="shared" si="1721"/>
        <v>-0,48772580504031+0,0480367989920973i</v>
      </c>
      <c r="AV658" s="240" t="str">
        <f t="shared" si="1722"/>
        <v>0,480668842312273-0,0956109773499089i</v>
      </c>
      <c r="AW658" s="240" t="str">
        <f t="shared" si="1723"/>
        <v>-0,468982775872354+0,142264369730047i</v>
      </c>
      <c r="AX658" s="240" t="str">
        <f t="shared" si="1724"/>
        <v>0,452780148928858-0,187547678459604i</v>
      </c>
      <c r="AY658" s="240" t="str">
        <f t="shared" si="1725"/>
        <v>-0,432217001636182+0,231024800522052i</v>
      </c>
      <c r="AZ658" s="240" t="str">
        <f t="shared" si="1726"/>
        <v>0,40749136834413-0,272277027464042i</v>
      </c>
      <c r="BA658" s="240" t="str">
        <f t="shared" si="1727"/>
        <v>-0,378841370417524+0,310907077789809i</v>
      </c>
      <c r="BB658" s="240" t="str">
        <f t="shared" si="1728"/>
        <v>0,34654292299772-0,346542922997747i</v>
      </c>
      <c r="BC658" s="240" t="str">
        <f t="shared" si="1729"/>
        <v>-0,310907077790167+0,37884137041723i</v>
      </c>
      <c r="BD658" s="240" t="str">
        <f t="shared" si="1730"/>
        <v>0,27227702746401-0,407491368344151i</v>
      </c>
      <c r="BE658" s="240" t="str">
        <f t="shared" si="1731"/>
        <v>-0,231024800522025+0,432217001636197i</v>
      </c>
      <c r="BF658" s="240" t="str">
        <f t="shared" si="1732"/>
        <v>0,187547678459582-0,452780148928867i</v>
      </c>
      <c r="BG658" s="240" t="str">
        <f t="shared" si="1733"/>
        <v>-0,142264369730017+0,468982775872363i</v>
      </c>
      <c r="BH658" s="240" t="str">
        <f t="shared" si="1734"/>
        <v>0,0956109773498859-0,480668842312278i</v>
      </c>
      <c r="BI658" s="240" t="str">
        <f t="shared" si="1735"/>
        <v>-0,0480367989920598+0,487725805040314i</v>
      </c>
      <c r="BJ658" s="240" t="str">
        <f t="shared" si="1736"/>
        <v>-1,14554439568212E-13-0,49008570164781i</v>
      </c>
      <c r="BK658" s="240" t="str">
        <f t="shared" si="1737"/>
        <v>0,0480367989918026+0,487725805040339i</v>
      </c>
      <c r="BL658" s="240" t="str">
        <f t="shared" si="1738"/>
        <v>-0,0956109773501104-0,480668842312233i</v>
      </c>
      <c r="BM658" s="189"/>
      <c r="BN658" s="189"/>
      <c r="BO658" s="189"/>
      <c r="BP658" s="189"/>
      <c r="BQ658" s="189"/>
      <c r="BR658" s="189"/>
      <c r="BS658" s="189"/>
      <c r="BT658" s="189"/>
      <c r="BU658" s="189"/>
      <c r="BV658" s="189"/>
      <c r="BW658" s="240"/>
      <c r="BX658" s="240"/>
      <c r="BY658" s="240"/>
      <c r="BZ658" s="240"/>
      <c r="CH658" s="238">
        <f t="shared" si="1739"/>
        <v>-251.75680291873556</v>
      </c>
    </row>
    <row r="659" spans="1:86">
      <c r="A659" s="245">
        <f t="shared" si="1741"/>
        <v>1.0625000000000004E-2</v>
      </c>
      <c r="B659" s="246">
        <v>34</v>
      </c>
      <c r="C659" s="246">
        <f t="shared" si="1742"/>
        <v>1700</v>
      </c>
      <c r="D659" s="246">
        <f t="shared" si="1740"/>
        <v>10681.415022205296</v>
      </c>
      <c r="E659" s="245" t="str">
        <f t="shared" si="1687"/>
        <v>10681,4150222053i</v>
      </c>
      <c r="F659" s="245" t="str">
        <f t="shared" si="1743"/>
        <v>0,0422221650318877-0,27841495579892i</v>
      </c>
      <c r="G659" s="245" t="str">
        <f t="shared" si="1744"/>
        <v>-2,92102045128595-0,430574025143801i</v>
      </c>
      <c r="H659" s="245" t="str">
        <f t="shared" si="1745"/>
        <v>0,000322897919881539-0,0020563168380439i</v>
      </c>
      <c r="I659" s="245" t="str">
        <f t="shared" si="1688"/>
        <v>0,000935088458040445-0,00105601658355029i</v>
      </c>
      <c r="J659" s="240" t="str">
        <f>IMPRODUCT(1/Nt_input,AV625)</f>
        <v>5,96423342029244E-14+6,50881258612567E-14i</v>
      </c>
      <c r="K659" s="265" t="str">
        <f t="shared" si="1689"/>
        <v>1,24504998625441E-16-2,12013875159189E-18i</v>
      </c>
      <c r="L659" s="238">
        <f t="shared" si="1690"/>
        <v>-318.09500509661541</v>
      </c>
      <c r="M659" s="238">
        <f t="shared" si="1746"/>
        <v>389.02454838991935</v>
      </c>
      <c r="N659" s="242">
        <f t="shared" si="1747"/>
        <v>-0.97545161008064829</v>
      </c>
      <c r="O659" s="240" t="str">
        <f t="shared" si="1748"/>
        <v>0,956708580912731-0,190301168721789i</v>
      </c>
      <c r="P659" s="240" t="str">
        <f t="shared" si="1749"/>
        <v>-0,901199777508692+0,373289170251715i</v>
      </c>
      <c r="Q659" s="240" t="str">
        <f t="shared" si="1691"/>
        <v>0,811058372053631-0,54193187831188i</v>
      </c>
      <c r="R659" s="240" t="str">
        <f t="shared" si="1692"/>
        <v>-0,689748448207377+0,689748448207348i</v>
      </c>
      <c r="S659" s="240" t="str">
        <f t="shared" si="1693"/>
        <v>0,541931878311832-0,811058372053664i</v>
      </c>
      <c r="T659" s="240" t="str">
        <f t="shared" si="1694"/>
        <v>-0,373289170251745+0,901199777508679i</v>
      </c>
      <c r="U659" s="241" t="str">
        <f t="shared" si="1695"/>
        <v>0,190301168721772-0,956708580912734i</v>
      </c>
      <c r="V659" s="240" t="str">
        <f t="shared" si="1696"/>
        <v>-4,08690652766163E-14+0,975451610080648i</v>
      </c>
      <c r="W659" s="240" t="str">
        <f t="shared" si="1697"/>
        <v>-0,190301168721788-0,956708580912731i</v>
      </c>
      <c r="X659" s="240" t="str">
        <f t="shared" si="1698"/>
        <v>0,37328917025176+0,901199777508673i</v>
      </c>
      <c r="Y659" s="240" t="str">
        <f t="shared" si="1699"/>
        <v>-0,541931878311848-0,811058372053653i</v>
      </c>
      <c r="Z659" s="240" t="str">
        <f t="shared" si="1700"/>
        <v>0,689748448207385+0,689748448207339i</v>
      </c>
      <c r="AA659" s="240" t="str">
        <f t="shared" si="1701"/>
        <v>-0,811058372053639-0,541931878311869i</v>
      </c>
      <c r="AB659" s="240" t="str">
        <f t="shared" si="1702"/>
        <v>0,9011997775087+0,373289170251694i</v>
      </c>
      <c r="AC659" s="240" t="str">
        <f t="shared" si="1703"/>
        <v>-0,956708580912726-0,190301168721812i</v>
      </c>
      <c r="AD659" s="240" t="str">
        <f t="shared" si="1704"/>
        <v>0,975451610080648-1,52958772347292E-14i</v>
      </c>
      <c r="AE659" s="240" t="str">
        <f t="shared" si="1705"/>
        <v>-0,956708580912739+0,190301168721748i</v>
      </c>
      <c r="AF659" s="240" t="str">
        <f t="shared" si="1706"/>
        <v>0,901199777508689-0,373289170251722i</v>
      </c>
      <c r="AG659" s="240" t="str">
        <f t="shared" si="1707"/>
        <v>-0,811058372053679+0,541931878311808i</v>
      </c>
      <c r="AH659" s="240" t="str">
        <f t="shared" si="1708"/>
        <v>0,689748448207364-0,689748448207361i</v>
      </c>
      <c r="AI659" s="240" t="str">
        <f t="shared" si="1709"/>
        <v>-0,541931878311822+0,81105837205367i</v>
      </c>
      <c r="AJ659" s="240" t="str">
        <f t="shared" si="1710"/>
        <v>0,373289170251725-0,901199777508688i</v>
      </c>
      <c r="AK659" s="240" t="str">
        <f t="shared" si="1711"/>
        <v>-0,190301168721758+0,956708580912737i</v>
      </c>
      <c r="AL659" s="240" t="str">
        <f t="shared" si="1712"/>
        <v>3,25041885981701E-14-0,975451610080648i</v>
      </c>
      <c r="AM659" s="240" t="str">
        <f t="shared" si="1713"/>
        <v>0,190301168721803+0,956708580912728i</v>
      </c>
      <c r="AN659" s="240" t="str">
        <f t="shared" si="1714"/>
        <v>-0,373289170251678-0,901199777508707i</v>
      </c>
      <c r="AO659" s="240" t="str">
        <f t="shared" si="1715"/>
        <v>0,54193187831186+0,811058372053644i</v>
      </c>
      <c r="AP659" s="240" t="str">
        <f t="shared" si="1716"/>
        <v>-0,689748448207328-0,689748448207397i</v>
      </c>
      <c r="AQ659" s="240" t="str">
        <f t="shared" si="1717"/>
        <v>0,811058372053651+0,541931878311851i</v>
      </c>
      <c r="AR659" s="240" t="str">
        <f t="shared" si="1718"/>
        <v>-0,901199777508817-0,373289170251411i</v>
      </c>
      <c r="AS659" s="240" t="str">
        <f t="shared" si="1719"/>
        <v>0,956708580912768+0,190301168721601i</v>
      </c>
      <c r="AT659" s="240" t="str">
        <f t="shared" si="1720"/>
        <v>-0,975451610080648+3,05917544694582E-14i</v>
      </c>
      <c r="AU659" s="240" t="str">
        <f t="shared" si="1721"/>
        <v>0,956708580912756-0,19030116872166i</v>
      </c>
      <c r="AV659" s="240" t="str">
        <f t="shared" si="1722"/>
        <v>-0,901199777508794+0,373289170251467i</v>
      </c>
      <c r="AW659" s="240" t="str">
        <f t="shared" si="1723"/>
        <v>0,811058372053887-0,541931878311498i</v>
      </c>
      <c r="AX659" s="240" t="str">
        <f t="shared" si="1724"/>
        <v>-0,689748448207078+0,689748448207647i</v>
      </c>
      <c r="AY659" s="240" t="str">
        <f t="shared" si="1725"/>
        <v>0,541931878311648-0,811058372053787i</v>
      </c>
      <c r="AZ659" s="240" t="str">
        <f t="shared" si="1726"/>
        <v>-0,373289170251621+0,901199777508731i</v>
      </c>
      <c r="BA659" s="240" t="str">
        <f t="shared" si="1727"/>
        <v>0,190301168721852-0,956708580912718i</v>
      </c>
      <c r="BB659" s="240" t="str">
        <f t="shared" si="1728"/>
        <v>-1,97414325826798E-13+0,975451610080648i</v>
      </c>
      <c r="BC659" s="240" t="str">
        <f t="shared" si="1729"/>
        <v>-0,190301168721437-0,9567085809128i</v>
      </c>
      <c r="BD659" s="240" t="str">
        <f t="shared" si="1730"/>
        <v>0,37328917025214+0,901199777508516i</v>
      </c>
      <c r="BE659" s="240" t="str">
        <f t="shared" si="1731"/>
        <v>-0,541931878312103-0,811058372053482i</v>
      </c>
      <c r="BF659" s="240" t="str">
        <f t="shared" si="1732"/>
        <v>0,689748448207485+0,68974844820724i</v>
      </c>
      <c r="BG659" s="240" t="str">
        <f t="shared" si="1733"/>
        <v>-0,81105837205366-0,541931878311838i</v>
      </c>
      <c r="BH659" s="240" t="str">
        <f t="shared" si="1734"/>
        <v>0,901199777508638+0,373289170251845i</v>
      </c>
      <c r="BI659" s="240" t="str">
        <f t="shared" si="1735"/>
        <v>-0,956708580912673-0,190301168722075i</v>
      </c>
      <c r="BJ659" s="240" t="str">
        <f t="shared" si="1736"/>
        <v>0,975451610080648+4,53144408348188E-13i</v>
      </c>
      <c r="BK659" s="240" t="str">
        <f t="shared" si="1737"/>
        <v>-0,956708580912656+0,190301168722166i</v>
      </c>
      <c r="BL659" s="240" t="str">
        <f t="shared" si="1738"/>
        <v>0,901199777508603-0,37328917025193i</v>
      </c>
      <c r="BM659" s="189"/>
      <c r="BN659" s="189"/>
      <c r="BO659" s="189"/>
      <c r="BP659" s="189"/>
      <c r="BQ659" s="189"/>
      <c r="BR659" s="189"/>
      <c r="BS659" s="189"/>
      <c r="BT659" s="189"/>
      <c r="BU659" s="189"/>
      <c r="BV659" s="189"/>
      <c r="BW659" s="240"/>
      <c r="BX659" s="240"/>
      <c r="BY659" s="240"/>
      <c r="BZ659" s="240"/>
      <c r="CH659" s="238">
        <f t="shared" si="1739"/>
        <v>-261.08257866861049</v>
      </c>
    </row>
    <row r="660" spans="1:86">
      <c r="A660" s="245">
        <f t="shared" si="1741"/>
        <v>1.0937500000000005E-2</v>
      </c>
      <c r="B660" s="246">
        <v>35</v>
      </c>
      <c r="C660" s="246">
        <f t="shared" si="1742"/>
        <v>1750</v>
      </c>
      <c r="D660" s="246">
        <f t="shared" si="1740"/>
        <v>10995.574287564275</v>
      </c>
      <c r="E660" s="245" t="str">
        <f t="shared" si="1687"/>
        <v>10995,5742875643i</v>
      </c>
      <c r="F660" s="245" t="str">
        <f t="shared" si="1743"/>
        <v>0,0404367434777162-0,270668158631218i</v>
      </c>
      <c r="G660" s="245" t="str">
        <f t="shared" si="1744"/>
        <v>-2,93259039811221-0,448362446389039i</v>
      </c>
      <c r="H660" s="245" t="str">
        <f t="shared" si="1745"/>
        <v>0,000309708953866141-0,00199907809384602i</v>
      </c>
      <c r="I660" s="245" t="str">
        <f t="shared" si="1688"/>
        <v>0,000904400652540228-0,00104650000790774i</v>
      </c>
      <c r="J660" s="240" t="str">
        <f>IMPRODUCT(1/Nt_input,AW625)</f>
        <v>6,0709223021968E-16+6,28793891954681E-15i</v>
      </c>
      <c r="K660" s="265" t="str">
        <f t="shared" si="1689"/>
        <v>7,1293827381919E-18+5,05149403824561E-18i</v>
      </c>
      <c r="L660" s="238">
        <f t="shared" si="1690"/>
        <v>-341.17215474065097</v>
      </c>
      <c r="M660" s="238">
        <f t="shared" si="1746"/>
        <v>388.54857661372768</v>
      </c>
      <c r="N660" s="242">
        <f t="shared" si="1747"/>
        <v>-1.4514233862723191</v>
      </c>
      <c r="O660" s="240" t="str">
        <f t="shared" si="1748"/>
        <v>1,38892558254901-0,421325969243644i</v>
      </c>
      <c r="P660" s="240" t="str">
        <f t="shared" si="1749"/>
        <v>-1,20681444027069+0,806367628921409i</v>
      </c>
      <c r="Q660" s="240" t="str">
        <f t="shared" si="1691"/>
        <v>0,920773248729226-1,12196544984364i</v>
      </c>
      <c r="R660" s="240" t="str">
        <f t="shared" si="1692"/>
        <v>-0,555435683273714+1,34094035958519i</v>
      </c>
      <c r="S660" s="240" t="str">
        <f t="shared" si="1693"/>
        <v>0,142264369729832-1,44443438595306i</v>
      </c>
      <c r="T660" s="240" t="str">
        <f t="shared" si="1694"/>
        <v>0,283158655809581+1,42353469288891i</v>
      </c>
      <c r="U660" s="241" t="str">
        <f t="shared" si="1695"/>
        <v>-0,684196248041769-1,28004114792602i</v>
      </c>
      <c r="V660" s="240" t="str">
        <f t="shared" si="1696"/>
        <v>1,02631131880591+1,02631131880589i</v>
      </c>
      <c r="W660" s="240" t="str">
        <f t="shared" si="1697"/>
        <v>-1,28004114792604-0,684196248041746i</v>
      </c>
      <c r="X660" s="240" t="str">
        <f t="shared" si="1698"/>
        <v>1,42353469288891+0,283158655809552i</v>
      </c>
      <c r="Y660" s="240" t="str">
        <f t="shared" si="1699"/>
        <v>-1,44443438595305+0,142264369729862i</v>
      </c>
      <c r="Z660" s="240" t="str">
        <f t="shared" si="1700"/>
        <v>1,34094035958524-0,555435683273606i</v>
      </c>
      <c r="AA660" s="240" t="str">
        <f t="shared" si="1701"/>
        <v>-1,12196544984362+0,920773248729247i</v>
      </c>
      <c r="AB660" s="240" t="str">
        <f t="shared" si="1702"/>
        <v>0,806367628921424-1,20681444027069i</v>
      </c>
      <c r="AC660" s="240" t="str">
        <f t="shared" si="1703"/>
        <v>-0,421325969243702+1,38892558254899i</v>
      </c>
      <c r="AD660" s="240" t="str">
        <f t="shared" si="1704"/>
        <v>-2,52488384913313E-14-1,45142338627232i</v>
      </c>
      <c r="AE660" s="240" t="str">
        <f t="shared" si="1705"/>
        <v>0,421325969243612+1,38892558254902i</v>
      </c>
      <c r="AF660" s="240" t="str">
        <f t="shared" si="1706"/>
        <v>-0,806367628921464-1,20681444027066i</v>
      </c>
      <c r="AG660" s="240" t="str">
        <f t="shared" si="1707"/>
        <v>1,12196544984366+0,920773248729201i</v>
      </c>
      <c r="AH660" s="240" t="str">
        <f t="shared" si="1708"/>
        <v>-1,34094035958521-0,555435683273683i</v>
      </c>
      <c r="AI660" s="240" t="str">
        <f t="shared" si="1709"/>
        <v>1,44443438595306+0,142264369729802i</v>
      </c>
      <c r="AJ660" s="240" t="str">
        <f t="shared" si="1710"/>
        <v>-1,4235346928889+0,283158655809611i</v>
      </c>
      <c r="AK660" s="240" t="str">
        <f t="shared" si="1711"/>
        <v>1,28004114792608-0,684196248041668i</v>
      </c>
      <c r="AL660" s="240" t="str">
        <f t="shared" si="1712"/>
        <v>-1,02631131880587+1,02631131880593i</v>
      </c>
      <c r="AM660" s="240" t="str">
        <f t="shared" si="1713"/>
        <v>0,68419624804172-1,28004114792605i</v>
      </c>
      <c r="AN660" s="240" t="str">
        <f t="shared" si="1714"/>
        <v>-0,283158655809668+1,42353469288889i</v>
      </c>
      <c r="AO660" s="240" t="str">
        <f t="shared" si="1715"/>
        <v>-0,142264369729888-1,44443438595305i</v>
      </c>
      <c r="AP660" s="240" t="str">
        <f t="shared" si="1716"/>
        <v>0,55543568327363+1,34094035958523i</v>
      </c>
      <c r="AQ660" s="240" t="str">
        <f t="shared" si="1717"/>
        <v>-0,920773248729266-1,1219654498436i</v>
      </c>
      <c r="AR660" s="240" t="str">
        <f t="shared" si="1718"/>
        <v>1,20681444027062+0,806367628921522i</v>
      </c>
      <c r="AS660" s="240" t="str">
        <f t="shared" si="1719"/>
        <v>-1,38892558254904-0,42132596924354i</v>
      </c>
      <c r="AT660" s="240" t="str">
        <f t="shared" si="1720"/>
        <v>1,45142338627232-3,39261213198536E-13i</v>
      </c>
      <c r="AU660" s="240" t="str">
        <f t="shared" si="1721"/>
        <v>-1,38892558254885+0,421325969244189i</v>
      </c>
      <c r="AV660" s="240" t="str">
        <f t="shared" si="1722"/>
        <v>1,20681444027105-0,806367628920885i</v>
      </c>
      <c r="AW660" s="240" t="str">
        <f t="shared" si="1723"/>
        <v>-0,920773248729523+1,12196544984339i</v>
      </c>
      <c r="AX660" s="240" t="str">
        <f t="shared" si="1724"/>
        <v>0,555435683273802-1,34094035958516i</v>
      </c>
      <c r="AY660" s="240" t="str">
        <f t="shared" si="1725"/>
        <v>-0,142264369729787+1,44443438595306i</v>
      </c>
      <c r="AZ660" s="240" t="str">
        <f t="shared" si="1726"/>
        <v>-0,283158655809929-1,42353469288884i</v>
      </c>
      <c r="BA660" s="240" t="str">
        <f t="shared" si="1727"/>
        <v>0,684196248042209+1,28004114792579i</v>
      </c>
      <c r="BB660" s="240" t="str">
        <f t="shared" si="1728"/>
        <v>-1,02631131880544-1,02631131880635i</v>
      </c>
      <c r="BC660" s="240" t="str">
        <f t="shared" si="1729"/>
        <v>1,28004114792586+0,68419624804207i</v>
      </c>
      <c r="BD660" s="240" t="str">
        <f t="shared" si="1730"/>
        <v>-1,42353469288887-0,283158655809776i</v>
      </c>
      <c r="BE660" s="240" t="str">
        <f t="shared" si="1731"/>
        <v>1,44443438595305-0,142264369729923i</v>
      </c>
      <c r="BF660" s="240" t="str">
        <f t="shared" si="1732"/>
        <v>-1,3409403595851+0,555435683273929i</v>
      </c>
      <c r="BG660" s="240" t="str">
        <f t="shared" si="1733"/>
        <v>1,1219654498433-0,920773248729629i</v>
      </c>
      <c r="BH660" s="240" t="str">
        <f t="shared" si="1734"/>
        <v>-0,806367628921972+1,20681444027032i</v>
      </c>
      <c r="BI660" s="240" t="str">
        <f t="shared" si="1735"/>
        <v>0,421325969244058-1,38892558254889i</v>
      </c>
      <c r="BJ660" s="240" t="str">
        <f t="shared" si="1736"/>
        <v>-2,02704037305599E-13+1,45142338627232i</v>
      </c>
      <c r="BK660" s="240" t="str">
        <f t="shared" si="1737"/>
        <v>-0,42132596924367-1,388925582549i</v>
      </c>
      <c r="BL660" s="240" t="str">
        <f t="shared" si="1738"/>
        <v>0,806367628921636+1,20681444027054i</v>
      </c>
      <c r="BM660" s="189"/>
      <c r="BN660" s="189"/>
      <c r="BO660" s="189"/>
      <c r="BP660" s="189"/>
      <c r="BQ660" s="189"/>
      <c r="BR660" s="189"/>
      <c r="BS660" s="189"/>
      <c r="BT660" s="189"/>
      <c r="BU660" s="189"/>
      <c r="BV660" s="189"/>
      <c r="BW660" s="240"/>
      <c r="BX660" s="240"/>
      <c r="BY660" s="240"/>
      <c r="BZ660" s="240"/>
      <c r="CH660" s="238">
        <f t="shared" si="1739"/>
        <v>-283.98953782960638</v>
      </c>
    </row>
    <row r="661" spans="1:86">
      <c r="A661" s="245">
        <f t="shared" si="1741"/>
        <v>1.1250000000000005E-2</v>
      </c>
      <c r="B661" s="246">
        <v>36</v>
      </c>
      <c r="C661" s="246">
        <f t="shared" si="1742"/>
        <v>1800</v>
      </c>
      <c r="D661" s="246">
        <f t="shared" si="1740"/>
        <v>11309.733552923255</v>
      </c>
      <c r="E661" s="245" t="str">
        <f t="shared" si="1687"/>
        <v>11309,7335529233i</v>
      </c>
      <c r="F661" s="245" t="str">
        <f t="shared" si="1743"/>
        <v>0,038795720206215-0,263336230465946i</v>
      </c>
      <c r="G661" s="245" t="str">
        <f t="shared" si="1744"/>
        <v>-2,94442255879685-0,465697911239635i</v>
      </c>
      <c r="H661" s="245" t="str">
        <f t="shared" si="1745"/>
        <v>0,000297586697081269-0,00194490407262096i</v>
      </c>
      <c r="I661" s="245" t="str">
        <f t="shared" si="1688"/>
        <v>0,000875252474819251-0,00103654716505106i</v>
      </c>
      <c r="J661" s="240" t="str">
        <f>IMPRODUCT(1/Nt_input,AX625)</f>
        <v>6,30085651080573E-14-3,43522953138997E-14i</v>
      </c>
      <c r="K661" s="265" t="str">
        <f t="shared" si="1689"/>
        <v>1,95406282250175E-17-9,53782810259044E-17i</v>
      </c>
      <c r="L661" s="238">
        <f t="shared" si="1690"/>
        <v>-320.23244228170398</v>
      </c>
      <c r="M661" s="238">
        <f t="shared" si="1746"/>
        <v>388.08658283817454</v>
      </c>
      <c r="N661" s="242">
        <f t="shared" si="1747"/>
        <v>-1.9134171618254565</v>
      </c>
      <c r="O661" s="240" t="str">
        <f t="shared" si="1748"/>
        <v>1,76776695296637-0,732233047033638i</v>
      </c>
      <c r="P661" s="240" t="str">
        <f t="shared" si="1749"/>
        <v>-1,3529902503655+1,35299025036549i</v>
      </c>
      <c r="Q661" s="240" t="str">
        <f t="shared" si="1691"/>
        <v>0,73223304703355-1,76776695296641i</v>
      </c>
      <c r="R661" s="240" t="str">
        <f t="shared" si="1692"/>
        <v>5,67265992188532E-14+1,91341716182546i</v>
      </c>
      <c r="S661" s="240" t="str">
        <f t="shared" si="1693"/>
        <v>-0,732233047033659-1,76776695296636i</v>
      </c>
      <c r="T661" s="240" t="str">
        <f t="shared" si="1694"/>
        <v>1,35299025036549+1,3529902503655i</v>
      </c>
      <c r="U661" s="241" t="str">
        <f t="shared" si="1695"/>
        <v>-1,76776695296636-0,732233047033671i</v>
      </c>
      <c r="V661" s="240" t="str">
        <f t="shared" si="1696"/>
        <v>1,91341716182546+7,68858546362238E-14i</v>
      </c>
      <c r="W661" s="240" t="str">
        <f t="shared" si="1697"/>
        <v>-1,76776695296634+0,732233047033711i</v>
      </c>
      <c r="X661" s="240" t="str">
        <f t="shared" si="1698"/>
        <v>1,35299025036546-1,35299025036554i</v>
      </c>
      <c r="Y661" s="240" t="str">
        <f t="shared" si="1699"/>
        <v>-0,732233047033619+1,76776695296638i</v>
      </c>
      <c r="Z661" s="240" t="str">
        <f t="shared" si="1700"/>
        <v>2,01592554173706E-14-1,91341716182546i</v>
      </c>
      <c r="AA661" s="240" t="str">
        <f t="shared" si="1701"/>
        <v>0,732233047033594+1,76776695296639i</v>
      </c>
      <c r="AB661" s="240" t="str">
        <f t="shared" si="1702"/>
        <v>-1,35299025036544-1,35299025036555i</v>
      </c>
      <c r="AC661" s="240" t="str">
        <f t="shared" si="1703"/>
        <v>1,7677669529664+0,732233047033566i</v>
      </c>
      <c r="AD661" s="240" t="str">
        <f t="shared" si="1704"/>
        <v>-1,91341716182546+3,65673438014826E-14i</v>
      </c>
      <c r="AE661" s="240" t="str">
        <f t="shared" si="1705"/>
        <v>1,76776695296637-0,732233047033646i</v>
      </c>
      <c r="AF661" s="240" t="str">
        <f t="shared" si="1706"/>
        <v>-1,35299025036551+1,35299025036548i</v>
      </c>
      <c r="AG661" s="240" t="str">
        <f t="shared" si="1707"/>
        <v>0,73223304703369-1,76776695296635i</v>
      </c>
      <c r="AH661" s="240" t="str">
        <f t="shared" si="1708"/>
        <v>-8,34494634054565E-14+1,91341716182546i</v>
      </c>
      <c r="AI661" s="240" t="str">
        <f t="shared" si="1709"/>
        <v>-0,732233047033686-1,76776695296635i</v>
      </c>
      <c r="AJ661" s="240" t="str">
        <f t="shared" si="1710"/>
        <v>1,35299025036552+1,35299025036547i</v>
      </c>
      <c r="AK661" s="240" t="str">
        <f t="shared" si="1711"/>
        <v>-1,76776695296638-0,732233047033625i</v>
      </c>
      <c r="AL661" s="240" t="str">
        <f t="shared" si="1712"/>
        <v>1,91341716182546+4,03185108347412E-14i</v>
      </c>
      <c r="AM661" s="240" t="str">
        <f t="shared" si="1713"/>
        <v>-1,7677669529664+0,732233047033575i</v>
      </c>
      <c r="AN661" s="240" t="str">
        <f t="shared" si="1714"/>
        <v>1,35299025036556-1,35299025036544i</v>
      </c>
      <c r="AO661" s="240" t="str">
        <f t="shared" si="1715"/>
        <v>-0,732233047033585+1,7677669529664i</v>
      </c>
      <c r="AP661" s="240" t="str">
        <f t="shared" si="1716"/>
        <v>-3,00037350322499E-14-1,91341716182546i</v>
      </c>
      <c r="AQ661" s="240" t="str">
        <f t="shared" si="1717"/>
        <v>0,732233047033615+1,76776695296638i</v>
      </c>
      <c r="AR661" s="240" t="str">
        <f t="shared" si="1718"/>
        <v>-1,35299025036614-1,35299025036486i</v>
      </c>
      <c r="AS661" s="240" t="str">
        <f t="shared" si="1719"/>
        <v>1,76776695296635+0,732233047033696i</v>
      </c>
      <c r="AT661" s="240" t="str">
        <f t="shared" si="1720"/>
        <v>-1,91341716182546+8,61682193194961E-13i</v>
      </c>
      <c r="AU661" s="240" t="str">
        <f t="shared" si="1721"/>
        <v>1,76776695296643-0,732233047033504i</v>
      </c>
      <c r="AV661" s="240" t="str">
        <f t="shared" si="1722"/>
        <v>-1,35299025036494+1,35299025036606i</v>
      </c>
      <c r="AW661" s="240" t="str">
        <f t="shared" si="1723"/>
        <v>0,732233047033832-1,76776695296629i</v>
      </c>
      <c r="AX661" s="240" t="str">
        <f t="shared" si="1724"/>
        <v>7,14474092691746E-13+1,91341716182546i</v>
      </c>
      <c r="AY661" s="240" t="str">
        <f t="shared" si="1725"/>
        <v>-0,732233047033369-1,76776695296649i</v>
      </c>
      <c r="AZ661" s="240" t="str">
        <f t="shared" si="1726"/>
        <v>1,35299025036595+1,35299025036505i</v>
      </c>
      <c r="BA661" s="240" t="str">
        <f t="shared" si="1727"/>
        <v>-1,76776695296625-0,732233047033943i</v>
      </c>
      <c r="BB661" s="240" t="str">
        <f t="shared" si="1728"/>
        <v>1,91341716182546-5,94457285484808E-13i</v>
      </c>
      <c r="BC661" s="240" t="str">
        <f t="shared" si="1729"/>
        <v>-1,76776695296654+0,732233047033233i</v>
      </c>
      <c r="BD661" s="240" t="str">
        <f t="shared" si="1730"/>
        <v>1,35299025036515-1,35299025036585i</v>
      </c>
      <c r="BE661" s="240" t="str">
        <f t="shared" si="1731"/>
        <v>-0,732233047034078+1,76776695296619i</v>
      </c>
      <c r="BF661" s="240" t="str">
        <f t="shared" si="1732"/>
        <v>-4,47249184981592E-13-1,91341716182546i</v>
      </c>
      <c r="BG661" s="240" t="str">
        <f t="shared" si="1733"/>
        <v>0,732233047033147+1,76776695296658i</v>
      </c>
      <c r="BH661" s="240" t="str">
        <f t="shared" si="1734"/>
        <v>-1,35299025036578-1,35299025036521i</v>
      </c>
      <c r="BI661" s="240" t="str">
        <f t="shared" si="1735"/>
        <v>1,76776695296614+0,732233047034214i</v>
      </c>
      <c r="BJ661" s="240" t="str">
        <f t="shared" si="1736"/>
        <v>-1,91341716182546+3,00041084478377E-13i</v>
      </c>
      <c r="BK661" s="240" t="str">
        <f t="shared" si="1737"/>
        <v>1,76776695296663-0,732233047033011i</v>
      </c>
      <c r="BL661" s="240" t="str">
        <f t="shared" si="1738"/>
        <v>-1,35299025036532+1,35299025036568i</v>
      </c>
      <c r="BM661" s="189"/>
      <c r="BN661" s="189"/>
      <c r="BO661" s="189"/>
      <c r="BP661" s="189"/>
      <c r="BQ661" s="189"/>
      <c r="BR661" s="189"/>
      <c r="BS661" s="189"/>
      <c r="BT661" s="189"/>
      <c r="BU661" s="189"/>
      <c r="BV661" s="189"/>
      <c r="BW661" s="240"/>
      <c r="BX661" s="240"/>
      <c r="BY661" s="240"/>
      <c r="BZ661" s="240"/>
      <c r="CH661" s="238">
        <f t="shared" si="1739"/>
        <v>-262.88179323191184</v>
      </c>
    </row>
    <row r="662" spans="1:86">
      <c r="A662" s="245">
        <f t="shared" si="1741"/>
        <v>1.1562500000000005E-2</v>
      </c>
      <c r="B662" s="246">
        <v>37</v>
      </c>
      <c r="C662" s="246">
        <f t="shared" si="1742"/>
        <v>1850</v>
      </c>
      <c r="D662" s="246">
        <f t="shared" si="1740"/>
        <v>11623.892818282235</v>
      </c>
      <c r="E662" s="245" t="str">
        <f t="shared" si="1687"/>
        <v>11623,8928182822i</v>
      </c>
      <c r="F662" s="245" t="str">
        <f t="shared" si="1743"/>
        <v>0,0372839918809671-0,256387134166851i</v>
      </c>
      <c r="G662" s="245" t="str">
        <f t="shared" si="1744"/>
        <v>-2,95651128384858-0,482593742012314i</v>
      </c>
      <c r="H662" s="245" t="str">
        <f t="shared" si="1745"/>
        <v>0,000286419578044262-0,00189355810937157i</v>
      </c>
      <c r="I662" s="245" t="str">
        <f t="shared" si="1688"/>
        <v>0,000847562585279043-0,001026244584221i</v>
      </c>
      <c r="J662" s="240" t="str">
        <f>IMPRODUCT(1/Nt_input,AY625)</f>
        <v>-1,07258880867756E-13-3,06417217987855E-14i</v>
      </c>
      <c r="K662" s="265" t="str">
        <f t="shared" si="1689"/>
        <v>-1,22354515409622E-16+8,41030686549602E-17i</v>
      </c>
      <c r="L662" s="238">
        <f t="shared" si="1690"/>
        <v>-316.56710511819205</v>
      </c>
      <c r="M662" s="238">
        <f t="shared" si="1746"/>
        <v>387.64301631587</v>
      </c>
      <c r="N662" s="242">
        <f t="shared" si="1747"/>
        <v>-2.3569836841299958</v>
      </c>
      <c r="O662" s="240" t="str">
        <f t="shared" si="1748"/>
        <v>2,07867403075637-1,111074417451i</v>
      </c>
      <c r="P662" s="240" t="str">
        <f t="shared" si="1749"/>
        <v>-1,30946997461549+1,959760310047i</v>
      </c>
      <c r="Q662" s="240" t="str">
        <f t="shared" si="1691"/>
        <v>0,231024800521842-2,34563416346174i</v>
      </c>
      <c r="R662" s="240" t="str">
        <f t="shared" si="1692"/>
        <v>0,901978606271396+2,17756898423074i</v>
      </c>
      <c r="S662" s="240" t="str">
        <f t="shared" si="1693"/>
        <v>-1,82197302623792-1,49525462009534i</v>
      </c>
      <c r="T662" s="240" t="str">
        <f t="shared" si="1694"/>
        <v>2,31169490354528+0,459824705923657i</v>
      </c>
      <c r="U662" s="241" t="str">
        <f t="shared" si="1695"/>
        <v>-2,25549275800669+0,684196248041737i</v>
      </c>
      <c r="V662" s="240" t="str">
        <f t="shared" si="1696"/>
        <v>1,66663914619435-1,66663914619439i</v>
      </c>
      <c r="W662" s="240" t="str">
        <f t="shared" si="1697"/>
        <v>-0,684196248041683+2,2554927580067i</v>
      </c>
      <c r="X662" s="240" t="str">
        <f t="shared" si="1698"/>
        <v>-0,459824705923721-2,31169490354527i</v>
      </c>
      <c r="Y662" s="240" t="str">
        <f t="shared" si="1699"/>
        <v>1,49525462009539+1,82197302623788i</v>
      </c>
      <c r="Z662" s="240" t="str">
        <f t="shared" si="1700"/>
        <v>-2,17756898423077-0,901978606271335i</v>
      </c>
      <c r="AA662" s="240" t="str">
        <f t="shared" si="1701"/>
        <v>2,34563416346173-0,2310248005219i</v>
      </c>
      <c r="AB662" s="240" t="str">
        <f t="shared" si="1702"/>
        <v>-1,95976031004696+1,30946997461555i</v>
      </c>
      <c r="AC662" s="240" t="str">
        <f t="shared" si="1703"/>
        <v>1,11107441745095-2,0786740307564i</v>
      </c>
      <c r="AD662" s="240" t="str">
        <f t="shared" si="1704"/>
        <v>6,58341878903201E-14+2,35698368413i</v>
      </c>
      <c r="AE662" s="240" t="str">
        <f t="shared" si="1705"/>
        <v>-1,11107441745105-2,07867403075634i</v>
      </c>
      <c r="AF662" s="240" t="str">
        <f t="shared" si="1706"/>
        <v>1,95976031004702+1,30946997461545i</v>
      </c>
      <c r="AG662" s="240" t="str">
        <f t="shared" si="1707"/>
        <v>-2,34563416346175-0,231024800521769i</v>
      </c>
      <c r="AH662" s="240" t="str">
        <f t="shared" si="1708"/>
        <v>2,17756898423072-0,901978606271457i</v>
      </c>
      <c r="AI662" s="240" t="str">
        <f t="shared" si="1709"/>
        <v>-1,4952546200953+1,82197302623795i</v>
      </c>
      <c r="AJ662" s="240" t="str">
        <f t="shared" si="1710"/>
        <v>0,45982470592361-2,31169490354529i</v>
      </c>
      <c r="AK662" s="240" t="str">
        <f t="shared" si="1711"/>
        <v>0,684196248041777+2,25549275800668i</v>
      </c>
      <c r="AL662" s="240" t="str">
        <f t="shared" si="1712"/>
        <v>-1,66663914619444-1,6666391461943i</v>
      </c>
      <c r="AM662" s="240" t="str">
        <f t="shared" si="1713"/>
        <v>2,25549275800672+0,684196248041619i</v>
      </c>
      <c r="AN662" s="240" t="str">
        <f t="shared" si="1714"/>
        <v>-2,31169490354526+0,45982470592377i</v>
      </c>
      <c r="AO662" s="240" t="str">
        <f t="shared" si="1715"/>
        <v>1,82197302623785-1,49525462009542i</v>
      </c>
      <c r="AP662" s="240" t="str">
        <f t="shared" si="1716"/>
        <v>-0,901978606270408+2,17756898423115i</v>
      </c>
      <c r="AQ662" s="240" t="str">
        <f t="shared" si="1717"/>
        <v>-0,231024800522432-2,34563416346168i</v>
      </c>
      <c r="AR662" s="240" t="str">
        <f t="shared" si="1718"/>
        <v>1,30946997461559+1,95976031004693i</v>
      </c>
      <c r="AS662" s="240" t="str">
        <f t="shared" si="1719"/>
        <v>-2,0786740307562-1,11107441745132i</v>
      </c>
      <c r="AT662" s="240" t="str">
        <f t="shared" si="1720"/>
        <v>2,35698368413+8,39679452556274E-13i</v>
      </c>
      <c r="AU662" s="240" t="str">
        <f t="shared" si="1721"/>
        <v>-2,07867403075587+1,11107441745194i</v>
      </c>
      <c r="AV662" s="240" t="str">
        <f t="shared" si="1722"/>
        <v>1,30946997461501-1,95976031004732i</v>
      </c>
      <c r="AW662" s="240" t="str">
        <f t="shared" si="1723"/>
        <v>-0,231024800521736+2,34563416346175i</v>
      </c>
      <c r="AX662" s="240" t="str">
        <f t="shared" si="1724"/>
        <v>-0,901978606271054-2,17756898423089i</v>
      </c>
      <c r="AY662" s="240" t="str">
        <f t="shared" si="1725"/>
        <v>1,8219730262374+1,49525462009597i</v>
      </c>
      <c r="AZ662" s="240" t="str">
        <f t="shared" si="1726"/>
        <v>-2,31169490354549-0,459824705922592i</v>
      </c>
      <c r="BA662" s="240" t="str">
        <f t="shared" si="1727"/>
        <v>2,25549275800652-0,684196248042289i</v>
      </c>
      <c r="BB662" s="240" t="str">
        <f t="shared" si="1728"/>
        <v>-1,66663914619425+1,66663914619449i</v>
      </c>
      <c r="BC662" s="240" t="str">
        <f t="shared" si="1729"/>
        <v>0,684196248042036-2,2554927580066i</v>
      </c>
      <c r="BD662" s="240" t="str">
        <f t="shared" si="1730"/>
        <v>0,459824705922915+2,31169490354543i</v>
      </c>
      <c r="BE662" s="240" t="str">
        <f t="shared" si="1731"/>
        <v>-1,49525462009622-1,82197302623719i</v>
      </c>
      <c r="BF662" s="240" t="str">
        <f t="shared" si="1732"/>
        <v>2,17756898423099+0,901978606270812i</v>
      </c>
      <c r="BG662" s="240" t="str">
        <f t="shared" si="1733"/>
        <v>-2,34563416346172+0,231024800522031i</v>
      </c>
      <c r="BH662" s="240" t="str">
        <f t="shared" si="1734"/>
        <v>1,95976031004718-1,30946997461523i</v>
      </c>
      <c r="BI662" s="240" t="str">
        <f t="shared" si="1735"/>
        <v>-1,11107441745168+2,07867403075601i</v>
      </c>
      <c r="BJ662" s="240" t="str">
        <f t="shared" si="1736"/>
        <v>-1,1353556393066E-12-2,35698368413i</v>
      </c>
      <c r="BK662" s="240" t="str">
        <f t="shared" si="1737"/>
        <v>1,11107441745155+2,07867403075607i</v>
      </c>
      <c r="BL662" s="240" t="str">
        <f t="shared" si="1738"/>
        <v>-1,9597603100471-1,30946997461535i</v>
      </c>
      <c r="BM662" s="189"/>
      <c r="BN662" s="189"/>
      <c r="BO662" s="189"/>
      <c r="BP662" s="189"/>
      <c r="BQ662" s="189"/>
      <c r="BR662" s="189"/>
      <c r="BS662" s="189"/>
      <c r="BT662" s="189"/>
      <c r="BU662" s="189"/>
      <c r="BV662" s="189"/>
      <c r="BW662" s="240"/>
      <c r="BX662" s="240"/>
      <c r="BY662" s="240"/>
      <c r="BZ662" s="240"/>
      <c r="CH662" s="238">
        <f t="shared" si="1739"/>
        <v>-259.05061543913399</v>
      </c>
    </row>
    <row r="663" spans="1:86">
      <c r="A663" s="245">
        <f t="shared" si="1741"/>
        <v>1.1875000000000005E-2</v>
      </c>
      <c r="B663" s="246">
        <v>38</v>
      </c>
      <c r="C663" s="246">
        <f t="shared" si="1742"/>
        <v>1900</v>
      </c>
      <c r="D663" s="246">
        <f t="shared" si="1740"/>
        <v>11938.052083641214</v>
      </c>
      <c r="E663" s="245" t="str">
        <f t="shared" si="1687"/>
        <v>11938,0520836412i</v>
      </c>
      <c r="F663" s="245" t="str">
        <f t="shared" si="1743"/>
        <v>0,0358883726069637-0,24979200704028i</v>
      </c>
      <c r="G663" s="245" t="str">
        <f t="shared" si="1744"/>
        <v>-2,9688508448126-0,499061553009146i</v>
      </c>
      <c r="H663" s="245" t="str">
        <f t="shared" si="1745"/>
        <v>0,000276110189810543-0,00184482698936773i</v>
      </c>
      <c r="I663" s="245" t="str">
        <f t="shared" si="1688"/>
        <v>0,000821252565855537-0,00101566773784976i</v>
      </c>
      <c r="J663" s="240" t="str">
        <f>IMPRODUCT(1/Nt_input,AZ625)</f>
        <v>-3,62540469108116E-14+1,28820565326038E-14i</v>
      </c>
      <c r="K663" s="265" t="str">
        <f t="shared" si="1689"/>
        <v>-1,66898398308286E-17+4,74014877947001E-17i</v>
      </c>
      <c r="L663" s="238">
        <f t="shared" si="1690"/>
        <v>-325.97660916102507</v>
      </c>
      <c r="M663" s="238">
        <f t="shared" si="1746"/>
        <v>387.22214883490199</v>
      </c>
      <c r="N663" s="242">
        <f t="shared" si="1747"/>
        <v>-2.7778511650980189</v>
      </c>
      <c r="O663" s="240" t="str">
        <f t="shared" si="1748"/>
        <v>2,30969883127822-1,54329141908728i</v>
      </c>
      <c r="P663" s="240" t="str">
        <f t="shared" si="1749"/>
        <v>-1,06303761845907+2,56639983579669i</v>
      </c>
      <c r="Q663" s="240" t="str">
        <f t="shared" si="1691"/>
        <v>-0,541931878311746-2,72447553387912i</v>
      </c>
      <c r="R663" s="240" t="str">
        <f t="shared" si="1692"/>
        <v>1,96423739596773+1,9642373959678i</v>
      </c>
      <c r="S663" s="240" t="str">
        <f t="shared" si="1693"/>
        <v>-2,7244755338791-0,541931878311841i</v>
      </c>
      <c r="T663" s="240" t="str">
        <f t="shared" si="1694"/>
        <v>2,56639983579667-1,06303761845913i</v>
      </c>
      <c r="U663" s="241" t="str">
        <f t="shared" si="1695"/>
        <v>-1,54329141908717+2,30969883127829i</v>
      </c>
      <c r="V663" s="240" t="str">
        <f t="shared" si="1696"/>
        <v>9,69877594629401E-14-2,77785116509802i</v>
      </c>
      <c r="W663" s="240" t="str">
        <f t="shared" si="1697"/>
        <v>1,54329141908724+2,30969883127825i</v>
      </c>
      <c r="X663" s="240" t="str">
        <f t="shared" si="1698"/>
        <v>-2,5663998357967-1,06303761845905i</v>
      </c>
      <c r="Y663" s="240" t="str">
        <f t="shared" si="1699"/>
        <v>2,72447553387909-0,54193187831191i</v>
      </c>
      <c r="Z663" s="240" t="str">
        <f t="shared" si="1700"/>
        <v>-1,96423739596787+1,96423739596765i</v>
      </c>
      <c r="AA663" s="240" t="str">
        <f t="shared" si="1701"/>
        <v>0,541931878311935-2,72447553387908i</v>
      </c>
      <c r="AB663" s="240" t="str">
        <f t="shared" si="1702"/>
        <v>1,06303761845903+2,56639983579671i</v>
      </c>
      <c r="AC663" s="240" t="str">
        <f t="shared" si="1703"/>
        <v>-2,30969883127823-1,54329141908727i</v>
      </c>
      <c r="AD663" s="240" t="str">
        <f t="shared" si="1704"/>
        <v>2,77785116509802-8,23539563677574E-14i</v>
      </c>
      <c r="AE663" s="240" t="str">
        <f t="shared" si="1705"/>
        <v>-2,30969883127814+1,5432914190874i</v>
      </c>
      <c r="AF663" s="240" t="str">
        <f t="shared" si="1706"/>
        <v>1,06303761845915-2,56639983579666i</v>
      </c>
      <c r="AG663" s="240" t="str">
        <f t="shared" si="1707"/>
        <v>0,541931878311827+2,7244755338791i</v>
      </c>
      <c r="AH663" s="240" t="str">
        <f t="shared" si="1708"/>
        <v>-1,96423739596779-1,96423739596773i</v>
      </c>
      <c r="AI663" s="240" t="str">
        <f t="shared" si="1709"/>
        <v>2,72447553387912+0,541931878311749i</v>
      </c>
      <c r="AJ663" s="240" t="str">
        <f t="shared" si="1710"/>
        <v>-2,56639983579675+1,06303761845894i</v>
      </c>
      <c r="AK663" s="240" t="str">
        <f t="shared" si="1711"/>
        <v>1,54329141908735-2,30969883127818i</v>
      </c>
      <c r="AL663" s="240" t="str">
        <f t="shared" si="1712"/>
        <v>-2,45027129270984E-14+2,77785116509802i</v>
      </c>
      <c r="AM663" s="240" t="str">
        <f t="shared" si="1713"/>
        <v>-1,54329141908731-2,3096988312782i</v>
      </c>
      <c r="AN663" s="240" t="str">
        <f t="shared" si="1714"/>
        <v>2,56639983579673+1,06303761845898i</v>
      </c>
      <c r="AO663" s="240" t="str">
        <f t="shared" si="1715"/>
        <v>-2,72447553387896+0,541931878312554i</v>
      </c>
      <c r="AP663" s="240" t="str">
        <f t="shared" si="1716"/>
        <v>1,96423739596701-1,96423739596851i</v>
      </c>
      <c r="AQ663" s="240" t="str">
        <f t="shared" si="1717"/>
        <v>-0,541931878310518+2,72447553387937i</v>
      </c>
      <c r="AR663" s="240" t="str">
        <f t="shared" si="1718"/>
        <v>-1,06303761845809-2,5663998357971i</v>
      </c>
      <c r="AS663" s="240" t="str">
        <f t="shared" si="1719"/>
        <v>2,30969883127782+1,54329141908788i</v>
      </c>
      <c r="AT663" s="240" t="str">
        <f t="shared" si="1720"/>
        <v>-2,77785116509802-3,87951037851762E-13i</v>
      </c>
      <c r="AU663" s="240" t="str">
        <f t="shared" si="1721"/>
        <v>2,30969883127825-1,54329141908724i</v>
      </c>
      <c r="AV663" s="240" t="str">
        <f t="shared" si="1722"/>
        <v>-1,0630376184588+2,5663998357968i</v>
      </c>
      <c r="AW663" s="240" t="str">
        <f t="shared" si="1723"/>
        <v>-0,541931878312468-2,72447553387898i</v>
      </c>
      <c r="AX663" s="240" t="str">
        <f t="shared" si="1724"/>
        <v>1,96423739596842+1,9642373959671i</v>
      </c>
      <c r="AY663" s="240" t="str">
        <f t="shared" si="1725"/>
        <v>-2,72447553387936-0,541931878310566i</v>
      </c>
      <c r="AZ663" s="240" t="str">
        <f t="shared" si="1726"/>
        <v>2,56639983579713-1,06303761845801i</v>
      </c>
      <c r="BA663" s="240" t="str">
        <f t="shared" si="1727"/>
        <v>-1,54329141908799+2,30969883127775i</v>
      </c>
      <c r="BB663" s="240" t="str">
        <f t="shared" si="1728"/>
        <v>4,75069887482785E-13-2,77785116509802i</v>
      </c>
      <c r="BC663" s="240" t="str">
        <f t="shared" si="1729"/>
        <v>1,54329141908713+2,30969883127832i</v>
      </c>
      <c r="BD663" s="240" t="str">
        <f t="shared" si="1730"/>
        <v>-2,56639983579677-1,06303761845889i</v>
      </c>
      <c r="BE663" s="240" t="str">
        <f t="shared" si="1731"/>
        <v>2,724475533879-0,541931878312343i</v>
      </c>
      <c r="BF663" s="240" t="str">
        <f t="shared" si="1732"/>
        <v>-1,96423739596719+1,96423739596833i</v>
      </c>
      <c r="BG663" s="240" t="str">
        <f t="shared" si="1733"/>
        <v>0,54193187831069-2,72447553387933i</v>
      </c>
      <c r="BH663" s="240" t="str">
        <f t="shared" si="1734"/>
        <v>1,06303761845789+2,56639983579718i</v>
      </c>
      <c r="BI663" s="240" t="str">
        <f t="shared" si="1735"/>
        <v>-2,30969883127772-1,54329141908803i</v>
      </c>
      <c r="BJ663" s="240" t="str">
        <f t="shared" si="1736"/>
        <v>2,77785116509802+6,01664376441473E-13i</v>
      </c>
      <c r="BK663" s="240" t="str">
        <f t="shared" si="1737"/>
        <v>-2,30969883127835+1,5432914190871i</v>
      </c>
      <c r="BL663" s="240" t="str">
        <f t="shared" si="1738"/>
        <v>1,063037618459-2,56639983579672i</v>
      </c>
      <c r="BM663" s="189"/>
      <c r="BN663" s="189"/>
      <c r="BO663" s="189"/>
      <c r="BP663" s="189"/>
      <c r="BQ663" s="189"/>
      <c r="BR663" s="189"/>
      <c r="BS663" s="189"/>
      <c r="BT663" s="189"/>
      <c r="BU663" s="189"/>
      <c r="BV663" s="189"/>
      <c r="BW663" s="240"/>
      <c r="BX663" s="240"/>
      <c r="BY663" s="240"/>
      <c r="BZ663" s="240"/>
      <c r="CH663" s="238">
        <f t="shared" si="1739"/>
        <v>-268.2964929330891</v>
      </c>
    </row>
    <row r="664" spans="1:86">
      <c r="A664" s="245">
        <f t="shared" si="1741"/>
        <v>1.2187500000000006E-2</v>
      </c>
      <c r="B664" s="246">
        <v>39</v>
      </c>
      <c r="C664" s="246">
        <f t="shared" si="1742"/>
        <v>1950</v>
      </c>
      <c r="D664" s="246">
        <f t="shared" si="1740"/>
        <v>12252.211349000194</v>
      </c>
      <c r="E664" s="245" t="str">
        <f t="shared" si="1687"/>
        <v>12252,2113490002i</v>
      </c>
      <c r="F664" s="245" t="str">
        <f t="shared" si="1743"/>
        <v>0,034597310050234-0,243524782401862i</v>
      </c>
      <c r="G664" s="245" t="str">
        <f t="shared" si="1744"/>
        <v>-2,98143543966337-0,515111491510931i</v>
      </c>
      <c r="H664" s="245" t="str">
        <f t="shared" si="1745"/>
        <v>0,000266573192890366-0,00179851815258077i</v>
      </c>
      <c r="I664" s="245" t="str">
        <f t="shared" si="1688"/>
        <v>0,000796247181929516-0,00100488233846374i</v>
      </c>
      <c r="J664" s="240" t="str">
        <f>IMPRODUCT(1/Nt_input,BA625)</f>
        <v>-1,75086250294061E-14-4,5775015722338E-14i</v>
      </c>
      <c r="K664" s="265" t="str">
        <f t="shared" si="1689"/>
        <v>-5,99396981814027E-17-1,88541192088565E-17i</v>
      </c>
      <c r="L664" s="238">
        <f t="shared" si="1690"/>
        <v>-324.03595880726499</v>
      </c>
      <c r="M664" s="238">
        <f t="shared" si="1746"/>
        <v>386.82803357918175</v>
      </c>
      <c r="N664" s="242">
        <f t="shared" si="1747"/>
        <v>-3.1719664208182352</v>
      </c>
      <c r="O664" s="240" t="str">
        <f t="shared" si="1748"/>
        <v>2,45196320100808-2,01227419495968i</v>
      </c>
      <c r="P664" s="240" t="str">
        <f t="shared" si="1749"/>
        <v>-0,618819950461781+3,11101797547184i</v>
      </c>
      <c r="Q664" s="240" t="str">
        <f t="shared" si="1691"/>
        <v>-1,49525462009541-2,79742463631852i</v>
      </c>
      <c r="R664" s="240" t="str">
        <f t="shared" si="1692"/>
        <v>2,930514854007+1,21385899726565i</v>
      </c>
      <c r="S664" s="240" t="str">
        <f t="shared" si="1693"/>
        <v>-3,0353826116691+0,920773248729209i</v>
      </c>
      <c r="T664" s="240" t="str">
        <f t="shared" si="1694"/>
        <v>1,76225012354424-2,6373936901545i</v>
      </c>
      <c r="U664" s="241" t="str">
        <f t="shared" si="1695"/>
        <v>0,310907077789918+3,15669253551539i</v>
      </c>
      <c r="V664" s="240" t="str">
        <f t="shared" si="1696"/>
        <v>-2,24291896585663-2,24291896585656i</v>
      </c>
      <c r="W664" s="240" t="str">
        <f t="shared" si="1697"/>
        <v>3,15669253551537+0,310907077790133i</v>
      </c>
      <c r="X664" s="240" t="str">
        <f t="shared" si="1698"/>
        <v>-2,63739369015444+1,76225012354433i</v>
      </c>
      <c r="Y664" s="240" t="str">
        <f t="shared" si="1699"/>
        <v>0,920773248729101-3,03538261166913i</v>
      </c>
      <c r="Z664" s="240" t="str">
        <f t="shared" si="1700"/>
        <v>1,21385899726547+2,93051485400708i</v>
      </c>
      <c r="AA664" s="240" t="str">
        <f t="shared" si="1701"/>
        <v>-2,79742463631856-1,49525462009532i</v>
      </c>
      <c r="AB664" s="240" t="str">
        <f t="shared" si="1702"/>
        <v>3,11101797547187-0,618819950461622i</v>
      </c>
      <c r="AC664" s="240" t="str">
        <f t="shared" si="1703"/>
        <v>-2,0122741949597+2,45196320100806i</v>
      </c>
      <c r="AD664" s="240" t="str">
        <f t="shared" si="1704"/>
        <v>-9,94783876423989E-14-3,17196642081824i</v>
      </c>
      <c r="AE664" s="240" t="str">
        <f t="shared" si="1705"/>
        <v>2,0122741949596+2,45196320100815i</v>
      </c>
      <c r="AF664" s="240" t="str">
        <f t="shared" si="1706"/>
        <v>-3,11101797547185-0,618819950461736i</v>
      </c>
      <c r="AG664" s="240" t="str">
        <f t="shared" si="1707"/>
        <v>2,79742463631863-1,4952546200952i</v>
      </c>
      <c r="AH664" s="240" t="str">
        <f t="shared" si="1708"/>
        <v>-1,21385899726555+2,93051485400704i</v>
      </c>
      <c r="AI664" s="240" t="str">
        <f t="shared" si="1709"/>
        <v>-0,920773248729292-3,03538261166907i</v>
      </c>
      <c r="AJ664" s="240" t="str">
        <f t="shared" si="1710"/>
        <v>2,63739369015439+1,76225012354441i</v>
      </c>
      <c r="AK664" s="240" t="str">
        <f t="shared" si="1711"/>
        <v>-3,15669253551538+0,310907077790017i</v>
      </c>
      <c r="AL664" s="240" t="str">
        <f t="shared" si="1712"/>
        <v>2,2429189658567-2,24291896585649i</v>
      </c>
      <c r="AM664" s="240" t="str">
        <f t="shared" si="1713"/>
        <v>-0,310907077790034+3,15669253551538i</v>
      </c>
      <c r="AN664" s="240" t="str">
        <f t="shared" si="1714"/>
        <v>-1,76225012354439-2,63739369015439i</v>
      </c>
      <c r="AO664" s="240" t="str">
        <f t="shared" si="1715"/>
        <v>3,03538261166897+0,920773248729612i</v>
      </c>
      <c r="AP664" s="240" t="str">
        <f t="shared" si="1716"/>
        <v>-2,93051485400669+1,21385899726641i</v>
      </c>
      <c r="AQ664" s="240" t="str">
        <f t="shared" si="1717"/>
        <v>1,49525462009605-2,79742463631817i</v>
      </c>
      <c r="AR664" s="240" t="str">
        <f t="shared" si="1718"/>
        <v>0,618819950462339+3,11101797547173i</v>
      </c>
      <c r="AS664" s="240" t="str">
        <f t="shared" si="1719"/>
        <v>-2,45196320100731-2,01227419496062i</v>
      </c>
      <c r="AT664" s="240" t="str">
        <f t="shared" si="1720"/>
        <v>3,17196642081824-1,98956775284798E-13i</v>
      </c>
      <c r="AU664" s="240" t="str">
        <f t="shared" si="1721"/>
        <v>-2,45196320100909+2,01227419495846i</v>
      </c>
      <c r="AV664" s="240" t="str">
        <f t="shared" si="1722"/>
        <v>0,618819950461993-3,1110179754718i</v>
      </c>
      <c r="AW664" s="240" t="str">
        <f t="shared" si="1723"/>
        <v>1,49525462009644+2,79742463631796i</v>
      </c>
      <c r="AX664" s="240" t="str">
        <f t="shared" si="1724"/>
        <v>-2,93051485400684-1,21385899726604i</v>
      </c>
      <c r="AY664" s="240" t="str">
        <f t="shared" si="1725"/>
        <v>3,03538261166886-0,920773248729993i</v>
      </c>
      <c r="AZ664" s="240" t="str">
        <f t="shared" si="1726"/>
        <v>-1,76225012354515+2,63739369015389i</v>
      </c>
      <c r="BA664" s="240" t="str">
        <f t="shared" si="1727"/>
        <v>-0,310907077790475-3,15669253551533i</v>
      </c>
      <c r="BB664" s="240" t="str">
        <f t="shared" si="1728"/>
        <v>2,24291896585567+2,24291896585752i</v>
      </c>
      <c r="BC664" s="240" t="str">
        <f t="shared" si="1729"/>
        <v>-3,15669253551539-0,310907077789935i</v>
      </c>
      <c r="BD664" s="240" t="str">
        <f t="shared" si="1730"/>
        <v>2,63739369015364-1,76225012354553i</v>
      </c>
      <c r="BE664" s="240" t="str">
        <f t="shared" si="1731"/>
        <v>-0,920773248729558+3,03538261166899i</v>
      </c>
      <c r="BF664" s="240" t="str">
        <f t="shared" si="1732"/>
        <v>-1,21385899726654-2,93051485400663i</v>
      </c>
      <c r="BG664" s="240" t="str">
        <f t="shared" si="1733"/>
        <v>2,79742463631822+1,49525462009597i</v>
      </c>
      <c r="BH664" s="240" t="str">
        <f t="shared" si="1734"/>
        <v>-3,11101797547171+0,618819950462437i</v>
      </c>
      <c r="BI664" s="240" t="str">
        <f t="shared" si="1735"/>
        <v>2,01227419496055-2,45196320100737i</v>
      </c>
      <c r="BJ664" s="240" t="str">
        <f t="shared" si="1736"/>
        <v>3,43511516894945E-13+3,17196642081824i</v>
      </c>
      <c r="BK664" s="240" t="str">
        <f t="shared" si="1737"/>
        <v>-2,01227419495857-2,451963201009i</v>
      </c>
      <c r="BL664" s="240" t="str">
        <f t="shared" si="1738"/>
        <v>3,11101797547183+0,618819950461851i</v>
      </c>
      <c r="BM664" s="189"/>
      <c r="BN664" s="189"/>
      <c r="BO664" s="189"/>
      <c r="BP664" s="189"/>
      <c r="BQ664" s="189"/>
      <c r="BR664" s="189"/>
      <c r="BS664" s="189"/>
      <c r="BT664" s="189"/>
      <c r="BU664" s="189"/>
      <c r="BV664" s="189"/>
      <c r="BW664" s="240"/>
      <c r="BX664" s="240"/>
      <c r="BY664" s="240"/>
      <c r="BZ664" s="240"/>
      <c r="CH664" s="238">
        <f t="shared" si="1739"/>
        <v>-266.19444351918685</v>
      </c>
    </row>
    <row r="665" spans="1:86">
      <c r="A665" s="245">
        <f t="shared" si="1741"/>
        <v>1.2500000000000006E-2</v>
      </c>
      <c r="B665" s="246">
        <v>40</v>
      </c>
      <c r="C665" s="246">
        <f t="shared" si="1742"/>
        <v>2000</v>
      </c>
      <c r="D665" s="246">
        <f t="shared" si="1740"/>
        <v>12566.370614359172</v>
      </c>
      <c r="E665" s="245" t="str">
        <f t="shared" si="1687"/>
        <v>12566,3706143592i</v>
      </c>
      <c r="F665" s="245" t="str">
        <f t="shared" si="1743"/>
        <v>0,0334006492465842-0,237561863232518i</v>
      </c>
      <c r="G665" s="245" t="str">
        <f t="shared" si="1744"/>
        <v>-2,99425919819284-0,530752442601886i</v>
      </c>
      <c r="H665" s="245" t="str">
        <f t="shared" si="1745"/>
        <v>0,000257733570454874-0,00175445728291261i</v>
      </c>
      <c r="I665" s="245" t="str">
        <f t="shared" si="1688"/>
        <v>0,000772474541477653-0,000993945493870216i</v>
      </c>
      <c r="J665" s="240" t="str">
        <f>IMPRODUCT(1/Nt_input,BB625)</f>
        <v>3,14999152521527E-14+1,17180570802235E-14i</v>
      </c>
      <c r="K665" s="265" t="str">
        <f t="shared" si="1689"/>
        <v>3,59799926227937E-17-2,22572980521163E-17i</v>
      </c>
      <c r="L665" s="238">
        <f t="shared" si="1690"/>
        <v>-327.47159783148624</v>
      </c>
      <c r="M665" s="238">
        <f t="shared" si="1746"/>
        <v>386.46446609406723</v>
      </c>
      <c r="N665" s="242">
        <f t="shared" si="1747"/>
        <v>-3.5355339059327449</v>
      </c>
      <c r="O665" s="240" t="str">
        <f t="shared" si="1748"/>
        <v>2,50000000000001-2,5i</v>
      </c>
      <c r="P665" s="240" t="str">
        <f t="shared" si="1749"/>
        <v>-1,05034432276353E-14+3,53553390593274i</v>
      </c>
      <c r="Q665" s="240" t="str">
        <f t="shared" si="1691"/>
        <v>-2,49999999999994-2,50000000000007i</v>
      </c>
      <c r="R665" s="240" t="str">
        <f t="shared" si="1692"/>
        <v>3,53553390593274-1,17161249908902E-13i</v>
      </c>
      <c r="S665" s="240" t="str">
        <f t="shared" si="1693"/>
        <v>-2,50000000000002+2,49999999999999i</v>
      </c>
      <c r="T665" s="240" t="str">
        <f t="shared" si="1694"/>
        <v>1,72818650964446E-13-3,53553390593274i</v>
      </c>
      <c r="U665" s="241" t="str">
        <f t="shared" si="1695"/>
        <v>2,50000000000003+2,49999999999998i</v>
      </c>
      <c r="V665" s="240" t="str">
        <f t="shared" si="1696"/>
        <v>-3,53553390593274-1,17378210927362E-13i</v>
      </c>
      <c r="W665" s="240" t="str">
        <f t="shared" si="1697"/>
        <v>2,49999999999994-2,50000000000007i</v>
      </c>
      <c r="X665" s="240" t="str">
        <f t="shared" si="1698"/>
        <v>-4,93770312208089E-14+3,53553390593274i</v>
      </c>
      <c r="Y665" s="240" t="str">
        <f t="shared" si="1699"/>
        <v>-2,50000000000011-2,4999999999999i</v>
      </c>
      <c r="Z665" s="240" t="str">
        <f t="shared" si="1700"/>
        <v>3,53553390593274-6,06340881627441E-15i</v>
      </c>
      <c r="AA665" s="240" t="str">
        <f t="shared" si="1701"/>
        <v>-2,50000000000011+2,4999999999999i</v>
      </c>
      <c r="AB665" s="240" t="str">
        <f t="shared" si="1702"/>
        <v>-6,15038488533579E-14-3,53553390593274i</v>
      </c>
      <c r="AC665" s="240" t="str">
        <f t="shared" si="1703"/>
        <v>2,49999999999994+2,50000000000007i</v>
      </c>
      <c r="AD665" s="240" t="str">
        <f t="shared" si="1704"/>
        <v>-3,53553390593274+1,16944288890441E-13i</v>
      </c>
      <c r="AE665" s="240" t="str">
        <f t="shared" si="1705"/>
        <v>2,50000000000001-2,5i</v>
      </c>
      <c r="AF665" s="240" t="str">
        <f t="shared" si="1706"/>
        <v>-1,54194502478701E-13+3,53553390593274i</v>
      </c>
      <c r="AG665" s="240" t="str">
        <f t="shared" si="1707"/>
        <v>-2,50000000000004-2,49999999999997i</v>
      </c>
      <c r="AH665" s="240" t="str">
        <f t="shared" si="1708"/>
        <v>3,53553390593274+9,87540624416181E-14i</v>
      </c>
      <c r="AI665" s="240" t="str">
        <f t="shared" si="1709"/>
        <v>-2,49999999999993+2,50000000000008i</v>
      </c>
      <c r="AJ665" s="240" t="str">
        <f t="shared" si="1710"/>
        <v>4,33136224045347E-14-3,53553390593274i</v>
      </c>
      <c r="AK665" s="240" t="str">
        <f t="shared" si="1711"/>
        <v>2,49999999999987+2,50000000000014i</v>
      </c>
      <c r="AL665" s="240" t="str">
        <f t="shared" si="1712"/>
        <v>-3,53553390593274+1,21268176325488E-14i</v>
      </c>
      <c r="AM665" s="240" t="str">
        <f t="shared" si="1713"/>
        <v>2,5000000000001-2,49999999999991i</v>
      </c>
      <c r="AN665" s="240" t="str">
        <f t="shared" si="1714"/>
        <v>-9,87534874565867E-13+3,53553390593274i</v>
      </c>
      <c r="AO665" s="240" t="str">
        <f t="shared" si="1715"/>
        <v>-2,50000000000119-2,49999999999882i</v>
      </c>
      <c r="AP665" s="240" t="str">
        <f t="shared" si="1716"/>
        <v>3,53553390593274-8,26409119197047E-13i</v>
      </c>
      <c r="AQ665" s="240" t="str">
        <f t="shared" si="1717"/>
        <v>-2,50000000000002+2,49999999999999i</v>
      </c>
      <c r="AR665" s="240" t="str">
        <f t="shared" si="1718"/>
        <v>8,76653994491701E-13-3,53553390593274i</v>
      </c>
      <c r="AS665" s="240" t="str">
        <f t="shared" si="1719"/>
        <v>2,49999999999878+2,50000000000123i</v>
      </c>
      <c r="AT665" s="240" t="str">
        <f t="shared" si="1720"/>
        <v>-3,53553390593274+9,37289999271216E-13i</v>
      </c>
      <c r="AU665" s="240" t="str">
        <f t="shared" si="1721"/>
        <v>2,49999999999991-2,5000000000001i</v>
      </c>
      <c r="AV665" s="240" t="str">
        <f t="shared" si="1722"/>
        <v>-7,15530155739651E-13+3,53553390593274i</v>
      </c>
      <c r="AW665" s="240" t="str">
        <f t="shared" si="1723"/>
        <v>-2,4999999999989-2,50000000000111i</v>
      </c>
      <c r="AX665" s="240" t="str">
        <f t="shared" si="1724"/>
        <v>3,53553390593274-1,09841383802326E-12i</v>
      </c>
      <c r="AY665" s="240" t="str">
        <f t="shared" si="1725"/>
        <v>-2,49999999999983+2,50000000000018i</v>
      </c>
      <c r="AZ665" s="240" t="str">
        <f t="shared" si="1726"/>
        <v>6,04649275665485E-13-3,53553390593274i</v>
      </c>
      <c r="BA665" s="240" t="str">
        <f t="shared" si="1727"/>
        <v>2,49999999999897+2,50000000000104i</v>
      </c>
      <c r="BB665" s="240" t="str">
        <f t="shared" si="1728"/>
        <v>-3,53553390593274+1,20929471809743E-12i</v>
      </c>
      <c r="BC665" s="240" t="str">
        <f t="shared" si="1729"/>
        <v>2,49999999999975-2,50000000000026i</v>
      </c>
      <c r="BD665" s="240" t="str">
        <f t="shared" si="1730"/>
        <v>-4,93768395591319E-13+3,53553390593274i</v>
      </c>
      <c r="BE665" s="240" t="str">
        <f t="shared" si="1731"/>
        <v>-2,49999999999905-2,50000000000096i</v>
      </c>
      <c r="BF665" s="240" t="str">
        <f t="shared" si="1732"/>
        <v>3,53553390593274-1,3201755981716E-12i</v>
      </c>
      <c r="BG665" s="240" t="str">
        <f t="shared" si="1733"/>
        <v>-2,49999999999967+2,50000000000034i</v>
      </c>
      <c r="BH665" s="240" t="str">
        <f t="shared" si="1734"/>
        <v>3,82887515517153E-13-3,53553390593274i</v>
      </c>
      <c r="BI665" s="240" t="str">
        <f t="shared" si="1735"/>
        <v>2,49999999999913+2,50000000000088i</v>
      </c>
      <c r="BJ665" s="240" t="str">
        <f t="shared" si="1736"/>
        <v>-3,53553390593274+1,43105647824576E-12i</v>
      </c>
      <c r="BK665" s="240" t="str">
        <f t="shared" si="1737"/>
        <v>2,4999999999996-2,50000000000041i</v>
      </c>
      <c r="BL665" s="240" t="str">
        <f t="shared" si="1738"/>
        <v>-2,72006635442985E-13+3,53553390593274i</v>
      </c>
      <c r="BM665" s="189"/>
      <c r="BN665" s="189"/>
      <c r="BO665" s="189"/>
      <c r="BP665" s="189"/>
      <c r="BQ665" s="189"/>
      <c r="BR665" s="189"/>
      <c r="BS665" s="189"/>
      <c r="BT665" s="189"/>
      <c r="BU665" s="189"/>
      <c r="BV665" s="189"/>
      <c r="BW665" s="240"/>
      <c r="BX665" s="240"/>
      <c r="BY665" s="240"/>
      <c r="BZ665" s="240"/>
      <c r="CH665" s="238">
        <f t="shared" si="1739"/>
        <v>-269.47091647768059</v>
      </c>
    </row>
    <row r="666" spans="1:86">
      <c r="A666" s="245">
        <f t="shared" si="1741"/>
        <v>1.2812500000000006E-2</v>
      </c>
      <c r="B666" s="246">
        <v>41</v>
      </c>
      <c r="C666" s="246">
        <f t="shared" si="1742"/>
        <v>2050</v>
      </c>
      <c r="D666" s="246">
        <f t="shared" si="1740"/>
        <v>12880.529879718151</v>
      </c>
      <c r="E666" s="245" t="str">
        <f t="shared" si="1687"/>
        <v>12880,5298797182i</v>
      </c>
      <c r="F666" s="245" t="str">
        <f t="shared" si="1743"/>
        <v>0,0322894351882735-0,231881839882925i</v>
      </c>
      <c r="G666" s="245" t="str">
        <f t="shared" si="1744"/>
        <v>-3,00731618738663-0,545992203968759i</v>
      </c>
      <c r="H666" s="245" t="str">
        <f t="shared" si="1745"/>
        <v>0,000249525170002888-0,00171248622282006i</v>
      </c>
      <c r="I666" s="245" t="str">
        <f t="shared" si="1688"/>
        <v>0,000749866173477403-0,000982906733670685i</v>
      </c>
      <c r="J666" s="240" t="str">
        <f>IMPRODUCT(1/Nt_input,BC625)</f>
        <v>2,32781933377606E-14-1,8326486161957E-14i</v>
      </c>
      <c r="K666" s="265" t="str">
        <f t="shared" si="1689"/>
        <v>-5,57696889456448E-19-3,66227050309262E-17i</v>
      </c>
      <c r="L666" s="238">
        <f t="shared" si="1690"/>
        <v>-328.72398461847695</v>
      </c>
      <c r="M666" s="238">
        <f t="shared" si="1746"/>
        <v>386.13494773318632</v>
      </c>
      <c r="N666" s="242">
        <f t="shared" si="1747"/>
        <v>-3.8650522668136915</v>
      </c>
      <c r="O666" s="240" t="str">
        <f t="shared" si="1748"/>
        <v>2,45196320100809-2,98772580504032i</v>
      </c>
      <c r="P666" s="240" t="str">
        <f t="shared" si="1749"/>
        <v>0,754034291341833+3,79078637128001i</v>
      </c>
      <c r="Q666" s="240" t="str">
        <f t="shared" si="1691"/>
        <v>-3,40867178192086-1,82197302623779i</v>
      </c>
      <c r="R666" s="240" t="str">
        <f t="shared" si="1692"/>
        <v>3,57084268139551-1,47909146773477i</v>
      </c>
      <c r="S666" s="240" t="str">
        <f t="shared" si="1693"/>
        <v>-1,12196544984369+3,69862441382721i</v>
      </c>
      <c r="T666" s="240" t="str">
        <f t="shared" si="1694"/>
        <v>-2,14730798850651-3,21367350981673i</v>
      </c>
      <c r="U666" s="241" t="str">
        <f t="shared" si="1695"/>
        <v>3,84644098372275+0,378841370417203i</v>
      </c>
      <c r="V666" s="240" t="str">
        <f t="shared" si="1696"/>
        <v>-2,73300466750435+2,73300466750445i</v>
      </c>
      <c r="W666" s="240" t="str">
        <f t="shared" si="1697"/>
        <v>-0,378841370417364-3,84644098372274i</v>
      </c>
      <c r="X666" s="240" t="str">
        <f t="shared" si="1698"/>
        <v>3,2136735098166+2,1473079885067i</v>
      </c>
      <c r="Y666" s="240" t="str">
        <f t="shared" si="1699"/>
        <v>-3,69862441382728+1,12196544984346i</v>
      </c>
      <c r="Z666" s="240" t="str">
        <f t="shared" si="1700"/>
        <v>1,47909146773464-3,57084268139556i</v>
      </c>
      <c r="AA666" s="240" t="str">
        <f t="shared" si="1701"/>
        <v>1,82197302623793+3,40867178192079i</v>
      </c>
      <c r="AB666" s="240" t="str">
        <f t="shared" si="1702"/>
        <v>-3,79078637127999-0,75403429134191i</v>
      </c>
      <c r="AC666" s="240" t="str">
        <f t="shared" si="1703"/>
        <v>2,98772580504042-2,45196320100796i</v>
      </c>
      <c r="AD666" s="240" t="str">
        <f t="shared" si="1704"/>
        <v>1,34472663838376E-13+3,86505226681369i</v>
      </c>
      <c r="AE666" s="240" t="str">
        <f t="shared" si="1705"/>
        <v>-2,98772580504037-2,45196320100803i</v>
      </c>
      <c r="AF666" s="240" t="str">
        <f t="shared" si="1706"/>
        <v>3,79078637128001-0,754034291341849i</v>
      </c>
      <c r="AG666" s="240" t="str">
        <f t="shared" si="1707"/>
        <v>-1,82197302623801+3,40867178192075i</v>
      </c>
      <c r="AH666" s="240" t="str">
        <f t="shared" si="1708"/>
        <v>-1,47909146773456-3,5708426813956i</v>
      </c>
      <c r="AI666" s="240" t="str">
        <f t="shared" si="1709"/>
        <v>3,69862441382725+1,12196544984357i</v>
      </c>
      <c r="AJ666" s="240" t="str">
        <f t="shared" si="1710"/>
        <v>-3,21367350981665+2,14730798850663i</v>
      </c>
      <c r="AK666" s="240" t="str">
        <f t="shared" si="1711"/>
        <v>0,378841370417424-3,84644098372273i</v>
      </c>
      <c r="AL666" s="240" t="str">
        <f t="shared" si="1712"/>
        <v>2,73300466750427+2,73300466750453i</v>
      </c>
      <c r="AM666" s="240" t="str">
        <f t="shared" si="1713"/>
        <v>-3,84644098372276+0,378841370417115i</v>
      </c>
      <c r="AN666" s="240" t="str">
        <f t="shared" si="1714"/>
        <v>2,14730798850657-3,21367350981669i</v>
      </c>
      <c r="AO666" s="240" t="str">
        <f t="shared" si="1715"/>
        <v>1,12196544984396+3,69862441382713i</v>
      </c>
      <c r="AP666" s="240" t="str">
        <f t="shared" si="1716"/>
        <v>-3,57084268139577-1,47909146773414i</v>
      </c>
      <c r="AQ666" s="240" t="str">
        <f t="shared" si="1717"/>
        <v>3,40867178192035-1,82197302623875i</v>
      </c>
      <c r="AR666" s="240" t="str">
        <f t="shared" si="1718"/>
        <v>-0,754034291340646+3,79078637128025i</v>
      </c>
      <c r="AS666" s="240" t="str">
        <f t="shared" si="1719"/>
        <v>-2,45196320100927-2,98772580503934i</v>
      </c>
      <c r="AT666" s="240" t="str">
        <f t="shared" si="1720"/>
        <v>3,86505226681369-1,80686482212659E-12i</v>
      </c>
      <c r="AU666" s="240" t="str">
        <f t="shared" si="1721"/>
        <v>-2,45196320100941+2,98772580503924i</v>
      </c>
      <c r="AV666" s="240" t="str">
        <f t="shared" si="1722"/>
        <v>-0,754034291340473-3,79078637128028i</v>
      </c>
      <c r="AW666" s="240" t="str">
        <f t="shared" si="1723"/>
        <v>3,4086717819203+1,82197302623886i</v>
      </c>
      <c r="AX666" s="240" t="str">
        <f t="shared" si="1724"/>
        <v>-3,57084268139586+1,47909146773392i</v>
      </c>
      <c r="AY666" s="240" t="str">
        <f t="shared" si="1725"/>
        <v>1,12196544984418-3,69862441382707i</v>
      </c>
      <c r="AZ666" s="240" t="str">
        <f t="shared" si="1726"/>
        <v>2,14730798850642+3,21367350981679i</v>
      </c>
      <c r="BA666" s="240" t="str">
        <f t="shared" si="1727"/>
        <v>-3,84644098372275-0,37884137041729i</v>
      </c>
      <c r="BB666" s="240" t="str">
        <f t="shared" si="1728"/>
        <v>2,73300466750412-2,73300466750467i</v>
      </c>
      <c r="BC666" s="240" t="str">
        <f t="shared" si="1729"/>
        <v>0,378841370418069+3,84644098372267i</v>
      </c>
      <c r="BD666" s="240" t="str">
        <f t="shared" si="1730"/>
        <v>-3,21367350981722-2,14730798850577i</v>
      </c>
      <c r="BE666" s="240" t="str">
        <f t="shared" si="1731"/>
        <v>3,69862441382687-1,12196544984482i</v>
      </c>
      <c r="BF666" s="240" t="str">
        <f t="shared" si="1732"/>
        <v>-1,4790914677333+3,57084268139611i</v>
      </c>
      <c r="BG666" s="240" t="str">
        <f t="shared" si="1733"/>
        <v>-1,82197302623955-3,40867178191993i</v>
      </c>
      <c r="BH666" s="240" t="str">
        <f t="shared" si="1734"/>
        <v>3,79078637127969+0,754034291343476i</v>
      </c>
      <c r="BI666" s="240" t="str">
        <f t="shared" si="1735"/>
        <v>-2,98772580504125+2,45196320100696i</v>
      </c>
      <c r="BJ666" s="240" t="str">
        <f t="shared" si="1736"/>
        <v>1,13450150293471E-12-3,86505226681369i</v>
      </c>
      <c r="BK666" s="240" t="str">
        <f t="shared" si="1737"/>
        <v>2,98772580503981+2,45196320100871i</v>
      </c>
      <c r="BL666" s="240" t="str">
        <f t="shared" si="1738"/>
        <v>-3,79078637128011+0,754034291341358i</v>
      </c>
      <c r="BM666" s="189"/>
      <c r="BN666" s="189"/>
      <c r="BO666" s="189"/>
      <c r="BP666" s="189"/>
      <c r="BQ666" s="189"/>
      <c r="BR666" s="189"/>
      <c r="BS666" s="189"/>
      <c r="BT666" s="189"/>
      <c r="BU666" s="189"/>
      <c r="BV666" s="189"/>
      <c r="BW666" s="240"/>
      <c r="BX666" s="240"/>
      <c r="BY666" s="240"/>
      <c r="BZ666" s="240"/>
      <c r="CH666" s="238">
        <f t="shared" si="1739"/>
        <v>-270.56636890362086</v>
      </c>
    </row>
    <row r="667" spans="1:86">
      <c r="A667" s="245">
        <f t="shared" si="1741"/>
        <v>1.3125000000000006E-2</v>
      </c>
      <c r="B667" s="246">
        <v>42</v>
      </c>
      <c r="C667" s="246">
        <f t="shared" si="1742"/>
        <v>2100</v>
      </c>
      <c r="D667" s="246">
        <f t="shared" si="1740"/>
        <v>13194.689145077131</v>
      </c>
      <c r="E667" s="245" t="str">
        <f t="shared" si="1687"/>
        <v>13194,6891450771i</v>
      </c>
      <c r="F667" s="245" t="str">
        <f t="shared" si="1743"/>
        <v>0,0312557471019131-0,226465245146708i</v>
      </c>
      <c r="G667" s="245" t="str">
        <f t="shared" si="1744"/>
        <v>-3,02060041677935-0,560837635648i</v>
      </c>
      <c r="H667" s="245" t="str">
        <f t="shared" si="1745"/>
        <v>0,000241889479137291-0,00167246116398951i</v>
      </c>
      <c r="I667" s="245" t="str">
        <f t="shared" si="1688"/>
        <v>0,000728357043591764-0,000971808919603406i</v>
      </c>
      <c r="J667" s="240" t="str">
        <f>IMPRODUCT(1/Nt_input,BD625)</f>
        <v>-3,95691034734031E-14-2,94599414307763E-14i</v>
      </c>
      <c r="K667" s="265" t="str">
        <f t="shared" si="1689"/>
        <v>-5,74498690768868E-17+1,69962518512565E-17i</v>
      </c>
      <c r="L667" s="238">
        <f t="shared" si="1690"/>
        <v>-324.44982977188511</v>
      </c>
      <c r="M667" s="238">
        <f t="shared" si="1746"/>
        <v>385.84265193848728</v>
      </c>
      <c r="N667" s="242">
        <f t="shared" si="1747"/>
        <v>-4.1573480615127316</v>
      </c>
      <c r="O667" s="240" t="str">
        <f t="shared" si="1748"/>
        <v>2,30969883127823-3,45670858091272i</v>
      </c>
      <c r="P667" s="240" t="str">
        <f t="shared" si="1749"/>
        <v>1,59094822571605+3,84088878355708i</v>
      </c>
      <c r="Q667" s="240" t="str">
        <f t="shared" si="1691"/>
        <v>-4,07746578424458-0,81105837205369i</v>
      </c>
      <c r="R667" s="240" t="str">
        <f t="shared" si="1692"/>
        <v>2,93968900604844-2,93968900604836i</v>
      </c>
      <c r="S667" s="240" t="str">
        <f t="shared" si="1693"/>
        <v>0,811058372053574+4,07746578424461i</v>
      </c>
      <c r="T667" s="240" t="str">
        <f t="shared" si="1694"/>
        <v>-3,84088878355705-1,59094822571612i</v>
      </c>
      <c r="U667" s="241" t="str">
        <f t="shared" si="1695"/>
        <v>3,45670858091279-2,30969883127814i</v>
      </c>
      <c r="V667" s="240" t="str">
        <f t="shared" si="1696"/>
        <v>-1,16122041924316E-13+4,15734806151273i</v>
      </c>
      <c r="W667" s="240" t="str">
        <f t="shared" si="1697"/>
        <v>-3,45670858091265-2,30969883127834i</v>
      </c>
      <c r="X667" s="240" t="str">
        <f t="shared" si="1698"/>
        <v>3,84088878355714-1,59094822571591i</v>
      </c>
      <c r="Y667" s="240" t="str">
        <f t="shared" si="1699"/>
        <v>-0,811058372053815+4,07746578424456i</v>
      </c>
      <c r="Z667" s="240" t="str">
        <f t="shared" si="1700"/>
        <v>-2,93968900604828-2,93968900604852i</v>
      </c>
      <c r="AA667" s="240" t="str">
        <f t="shared" si="1701"/>
        <v>4,07746578424463-0,811058372053445i</v>
      </c>
      <c r="AB667" s="240" t="str">
        <f t="shared" si="1702"/>
        <v>-1,59094822571585+3,84088878355717i</v>
      </c>
      <c r="AC667" s="240" t="str">
        <f t="shared" si="1703"/>
        <v>-2,30969883127803-3,45670858091286i</v>
      </c>
      <c r="AD667" s="240" t="str">
        <f t="shared" si="1704"/>
        <v>4,15734806151273-1,81312201270156E-13i</v>
      </c>
      <c r="AE667" s="240" t="str">
        <f t="shared" si="1705"/>
        <v>-2,30969883127809+3,45670858091282i</v>
      </c>
      <c r="AF667" s="240" t="str">
        <f t="shared" si="1706"/>
        <v>-1,59094822571616-3,84088878355704i</v>
      </c>
      <c r="AG667" s="240" t="str">
        <f t="shared" si="1707"/>
        <v>4,07746578424462+0,811058372053495i</v>
      </c>
      <c r="AH667" s="240" t="str">
        <f t="shared" si="1708"/>
        <v>-2,93968900604832+2,93968900604849i</v>
      </c>
      <c r="AI667" s="240" t="str">
        <f t="shared" si="1709"/>
        <v>-0,811058372053736-4,07746578424457i</v>
      </c>
      <c r="AJ667" s="240" t="str">
        <f t="shared" si="1710"/>
        <v>3,84088878355711+1,59094822571598i</v>
      </c>
      <c r="AK667" s="240" t="str">
        <f t="shared" si="1711"/>
        <v>-3,45670858091268+2,3096988312783i</v>
      </c>
      <c r="AL667" s="240" t="str">
        <f t="shared" si="1712"/>
        <v>-6,51901593458397E-14-4,15734806151273i</v>
      </c>
      <c r="AM667" s="240" t="str">
        <f t="shared" si="1713"/>
        <v>3,45670858091252+2,30969883127853i</v>
      </c>
      <c r="AN667" s="240" t="str">
        <f t="shared" si="1714"/>
        <v>-3,84088878355661+1,5909482257172i</v>
      </c>
      <c r="AO667" s="240" t="str">
        <f t="shared" si="1715"/>
        <v>0,811058372054883-4,07746578424434i</v>
      </c>
      <c r="AP667" s="240" t="str">
        <f t="shared" si="1716"/>
        <v>2,9396890060487+2,9396890060481i</v>
      </c>
      <c r="AQ667" s="240" t="str">
        <f t="shared" si="1717"/>
        <v>-4,077465784245+0,811058372051595i</v>
      </c>
      <c r="AR667" s="240" t="str">
        <f t="shared" si="1718"/>
        <v>1,59094822571647-3,84088878355691i</v>
      </c>
      <c r="AS667" s="240" t="str">
        <f t="shared" si="1719"/>
        <v>2,30969883127923+3,45670858091205i</v>
      </c>
      <c r="AT667" s="240" t="str">
        <f t="shared" si="1720"/>
        <v>-4,15734806151273-1,29160073793484E-12i</v>
      </c>
      <c r="AU667" s="240" t="str">
        <f t="shared" si="1721"/>
        <v>2,30969883127789-3,45670858091295i</v>
      </c>
      <c r="AV667" s="240" t="str">
        <f t="shared" si="1722"/>
        <v>1,59094822571785+3,84088878355634i</v>
      </c>
      <c r="AW667" s="240" t="str">
        <f t="shared" si="1723"/>
        <v>-4,07746578424449-0,811058372054131i</v>
      </c>
      <c r="AX667" s="240" t="str">
        <f t="shared" si="1724"/>
        <v>2,93968900604764-2,93968900604916i</v>
      </c>
      <c r="AY667" s="240" t="str">
        <f t="shared" si="1725"/>
        <v>0,811058372052293+4,07746578424486i</v>
      </c>
      <c r="AZ667" s="240" t="str">
        <f t="shared" si="1726"/>
        <v>-3,8408887835572-1,59094822571576i</v>
      </c>
      <c r="BA667" s="240" t="str">
        <f t="shared" si="1727"/>
        <v>3,45670858091169-2,30969883127977i</v>
      </c>
      <c r="BB667" s="240" t="str">
        <f t="shared" si="1728"/>
        <v>-5,80610209621582E-13+4,15734806151273i</v>
      </c>
      <c r="BC667" s="240" t="str">
        <f t="shared" si="1729"/>
        <v>-3,45670858091334-2,3096988312773i</v>
      </c>
      <c r="BD667" s="240" t="str">
        <f t="shared" si="1730"/>
        <v>3,84088878355765-1,59094822571469i</v>
      </c>
      <c r="BE667" s="240" t="str">
        <f t="shared" si="1731"/>
        <v>-0,811058372053432+4,07746578424463i</v>
      </c>
      <c r="BF667" s="240" t="str">
        <f t="shared" si="1732"/>
        <v>-2,93968900604966-2,93968900604714i</v>
      </c>
      <c r="BG667" s="240" t="str">
        <f t="shared" si="1733"/>
        <v>4,07746578424472-0,811058372052992i</v>
      </c>
      <c r="BH667" s="240" t="str">
        <f t="shared" si="1734"/>
        <v>-1,59094822571511+3,84088878355747i</v>
      </c>
      <c r="BI667" s="240" t="str">
        <f t="shared" si="1735"/>
        <v>-2,30969883127693-3,45670858091359i</v>
      </c>
      <c r="BJ667" s="240" t="str">
        <f t="shared" si="1736"/>
        <v>4,15734806151273-1,30380318691679E-13i</v>
      </c>
      <c r="BK667" s="240" t="str">
        <f t="shared" si="1737"/>
        <v>-2,30969883127671+3,45670858091374i</v>
      </c>
      <c r="BL667" s="240" t="str">
        <f t="shared" si="1738"/>
        <v>-1,59094822571535-3,84088878355737i</v>
      </c>
      <c r="BM667" s="189"/>
      <c r="BN667" s="189"/>
      <c r="BO667" s="189"/>
      <c r="BP667" s="189"/>
      <c r="BQ667" s="189"/>
      <c r="BR667" s="189"/>
      <c r="BS667" s="189"/>
      <c r="BT667" s="189"/>
      <c r="BU667" s="189"/>
      <c r="BV667" s="189"/>
      <c r="BW667" s="240"/>
      <c r="BX667" s="240"/>
      <c r="BY667" s="240"/>
      <c r="BZ667" s="240"/>
      <c r="CH667" s="238">
        <f t="shared" si="1739"/>
        <v>-266.13750428745504</v>
      </c>
    </row>
    <row r="668" spans="1:86">
      <c r="A668" s="245">
        <f t="shared" si="1741"/>
        <v>1.3437500000000007E-2</v>
      </c>
      <c r="B668" s="246">
        <v>43</v>
      </c>
      <c r="C668" s="246">
        <f t="shared" si="1742"/>
        <v>2150</v>
      </c>
      <c r="D668" s="246">
        <f t="shared" si="1740"/>
        <v>13508.84841043611</v>
      </c>
      <c r="E668" s="245" t="str">
        <f t="shared" si="1687"/>
        <v>13508,8484104361i</v>
      </c>
      <c r="F668" s="245" t="str">
        <f t="shared" si="1743"/>
        <v>0,0302925587508761-0,221294341135965i</v>
      </c>
      <c r="G668" s="245" t="str">
        <f t="shared" si="1744"/>
        <v>-3,03410584378145-0,575294788770223i</v>
      </c>
      <c r="H668" s="245" t="str">
        <f t="shared" si="1745"/>
        <v>0,00023477459358992-0,00163425107294223i</v>
      </c>
      <c r="I668" s="245" t="str">
        <f t="shared" si="1688"/>
        <v>0,000707885521814725-0,000960689051498132i</v>
      </c>
      <c r="J668" s="240" t="str">
        <f>IMPRODUCT(1/Nt_input,BE625)</f>
        <v>2,37808294649248E-14+2,49678749897342E-14i</v>
      </c>
      <c r="K668" s="265" t="str">
        <f t="shared" si="1689"/>
        <v>4,0820469016777E-17-5,17158528678462E-18i</v>
      </c>
      <c r="L668" s="238">
        <f t="shared" si="1690"/>
        <v>-327.71328680621002</v>
      </c>
      <c r="M668" s="238">
        <f t="shared" si="1746"/>
        <v>385.59039367825824</v>
      </c>
      <c r="N668" s="242">
        <f t="shared" si="1747"/>
        <v>-4.4096063217417809</v>
      </c>
      <c r="O668" s="240" t="str">
        <f t="shared" si="1748"/>
        <v>2,07867403075638-3,888925582549i</v>
      </c>
      <c r="P668" s="240" t="str">
        <f t="shared" si="1749"/>
        <v>2,4498460116948+3,66645365874549i</v>
      </c>
      <c r="Q668" s="240" t="str">
        <f t="shared" si="1691"/>
        <v>-4,38837286203456+0,432217001636481i</v>
      </c>
      <c r="R668" s="240" t="str">
        <f t="shared" si="1692"/>
        <v>1,68748328258311-4,07394502708954i</v>
      </c>
      <c r="S668" s="240" t="str">
        <f t="shared" si="1693"/>
        <v>2,79742463631846+3,40867178192087i</v>
      </c>
      <c r="T668" s="240" t="str">
        <f t="shared" si="1694"/>
        <v>-4,32487697273738+0,860271517272923i</v>
      </c>
      <c r="U668" s="241" t="str">
        <f t="shared" si="1695"/>
        <v>1,28004114792601-4,21973015397446i</v>
      </c>
      <c r="V668" s="240" t="str">
        <f t="shared" si="1696"/>
        <v>3,11806253246676+3,1180625324666i</v>
      </c>
      <c r="W668" s="240" t="str">
        <f t="shared" si="1697"/>
        <v>-4,2197301539744+1,2800411479262i</v>
      </c>
      <c r="X668" s="240" t="str">
        <f t="shared" si="1698"/>
        <v>0,860271517273156-4,32487697273733i</v>
      </c>
      <c r="Y668" s="240" t="str">
        <f t="shared" si="1699"/>
        <v>3,40867178192073+2,79742463631864i</v>
      </c>
      <c r="Z668" s="240" t="str">
        <f t="shared" si="1700"/>
        <v>-4,07394502708964+1,68748328258287i</v>
      </c>
      <c r="AA668" s="240" t="str">
        <f t="shared" si="1701"/>
        <v>0,432217001636282-4,38837286203459i</v>
      </c>
      <c r="AB668" s="240" t="str">
        <f t="shared" si="1702"/>
        <v>3,66645365874553+2,44984601169473i</v>
      </c>
      <c r="AC668" s="240" t="str">
        <f t="shared" si="1703"/>
        <v>-3,88892558254895+2,07867403075647i</v>
      </c>
      <c r="AD668" s="240" t="str">
        <f t="shared" si="1704"/>
        <v>-2,31208856709896E-13-4,40960632174178i</v>
      </c>
      <c r="AE668" s="240" t="str">
        <f t="shared" si="1705"/>
        <v>3,88892558254892+2,07867403075654i</v>
      </c>
      <c r="AF668" s="240" t="str">
        <f t="shared" si="1706"/>
        <v>-3,66645365874556+2,44984601169469i</v>
      </c>
      <c r="AG668" s="240" t="str">
        <f t="shared" si="1707"/>
        <v>-0,432217001636243-4,38837286203459i</v>
      </c>
      <c r="AH668" s="240" t="str">
        <f t="shared" si="1708"/>
        <v>4,07394502708963+1,68748328258291i</v>
      </c>
      <c r="AI668" s="240" t="str">
        <f t="shared" si="1709"/>
        <v>-3,40867178192073+2,79742463631863i</v>
      </c>
      <c r="AJ668" s="240" t="str">
        <f t="shared" si="1710"/>
        <v>-0,86027151727272-4,32487697273742i</v>
      </c>
      <c r="AK668" s="240" t="str">
        <f t="shared" si="1711"/>
        <v>4,21973015397438+1,28004114792627i</v>
      </c>
      <c r="AL668" s="240" t="str">
        <f t="shared" si="1712"/>
        <v>-3,11806253246617+3,11806253246719i</v>
      </c>
      <c r="AM668" s="240" t="str">
        <f t="shared" si="1713"/>
        <v>-1,28004114792555-4,2197301539746i</v>
      </c>
      <c r="AN668" s="240" t="str">
        <f t="shared" si="1714"/>
        <v>4,32487697273703+0,860271517274682i</v>
      </c>
      <c r="AO668" s="240" t="str">
        <f t="shared" si="1715"/>
        <v>-2,79742463631746+3,40867178192169i</v>
      </c>
      <c r="AP668" s="240" t="str">
        <f t="shared" si="1716"/>
        <v>-1,68748328258309-4,07394502708955i</v>
      </c>
      <c r="AQ668" s="240" t="str">
        <f t="shared" si="1717"/>
        <v>4,38837286203447+0,432217001637424i</v>
      </c>
      <c r="AR668" s="240" t="str">
        <f t="shared" si="1718"/>
        <v>-2,44984601169313+3,6664536587466i</v>
      </c>
      <c r="AS668" s="240" t="str">
        <f t="shared" si="1719"/>
        <v>-2,07867403075704-3,88892558254865i</v>
      </c>
      <c r="AT668" s="240" t="str">
        <f t="shared" si="1720"/>
        <v>4,40960632174178+5,40210683212349E-13i</v>
      </c>
      <c r="AU668" s="240" t="str">
        <f t="shared" si="1721"/>
        <v>-2,07867403075788+3,8889255825482i</v>
      </c>
      <c r="AV668" s="240" t="str">
        <f t="shared" si="1722"/>
        <v>-2,44984601169593-3,66645365874473i</v>
      </c>
      <c r="AW668" s="240" t="str">
        <f t="shared" si="1723"/>
        <v>4,38837286203457-0,432217001636473i</v>
      </c>
      <c r="AX668" s="240" t="str">
        <f t="shared" si="1724"/>
        <v>-1,68748328258397+4,07394502708918i</v>
      </c>
      <c r="AY668" s="240" t="str">
        <f t="shared" si="1725"/>
        <v>-2,79742463632017-3,40867178191947i</v>
      </c>
      <c r="AZ668" s="240" t="str">
        <f t="shared" si="1726"/>
        <v>4,32487697273721-0,860271517273743i</v>
      </c>
      <c r="BA668" s="240" t="str">
        <f t="shared" si="1727"/>
        <v>-1,28004114792653+4,21973015397431i</v>
      </c>
      <c r="BB668" s="240" t="str">
        <f t="shared" si="1728"/>
        <v>-3,11806253246549-3,11806253246787i</v>
      </c>
      <c r="BC668" s="240" t="str">
        <f t="shared" si="1729"/>
        <v>4,21973015397404-1,2800411479274i</v>
      </c>
      <c r="BD668" s="240" t="str">
        <f t="shared" si="1730"/>
        <v>-0,860271517272733+4,32487697273742i</v>
      </c>
      <c r="BE668" s="240" t="str">
        <f t="shared" si="1731"/>
        <v>-3,40867178192013-2,79742463631937i</v>
      </c>
      <c r="BF668" s="240" t="str">
        <f t="shared" si="1732"/>
        <v>4,07394502709052-1,68748328258075i</v>
      </c>
      <c r="BG668" s="240" t="str">
        <f t="shared" si="1733"/>
        <v>-0,432217001635447+4,38837286203467i</v>
      </c>
      <c r="BH668" s="240" t="str">
        <f t="shared" si="1734"/>
        <v>-3,66645365874523-2,44984601169518i</v>
      </c>
      <c r="BI668" s="240" t="str">
        <f t="shared" si="1735"/>
        <v>3,88892558254978-2,07867403075492i</v>
      </c>
      <c r="BJ668" s="240" t="str">
        <f t="shared" si="1736"/>
        <v>1,4455978676038E-12+4,40960632174178i</v>
      </c>
      <c r="BK668" s="240" t="str">
        <f t="shared" si="1737"/>
        <v>-3,88892558254914-2,07867403075613i</v>
      </c>
      <c r="BL668" s="240" t="str">
        <f t="shared" si="1738"/>
        <v>3,66645365874606-2,44984601169394i</v>
      </c>
      <c r="BM668" s="189"/>
      <c r="BN668" s="189"/>
      <c r="BO668" s="189"/>
      <c r="BP668" s="189"/>
      <c r="BQ668" s="189"/>
      <c r="BR668" s="189"/>
      <c r="BS668" s="189"/>
      <c r="BT668" s="189"/>
      <c r="BU668" s="189"/>
      <c r="BV668" s="189"/>
      <c r="BW668" s="240"/>
      <c r="BX668" s="240"/>
      <c r="BY668" s="240"/>
      <c r="BZ668" s="240"/>
      <c r="CH668" s="238">
        <f t="shared" si="1739"/>
        <v>-269.24846405925689</v>
      </c>
    </row>
    <row r="669" spans="1:86">
      <c r="A669" s="245">
        <f t="shared" si="1741"/>
        <v>1.3750000000000007E-2</v>
      </c>
      <c r="B669" s="246">
        <v>44</v>
      </c>
      <c r="C669" s="246">
        <f t="shared" si="1742"/>
        <v>2200</v>
      </c>
      <c r="D669" s="246">
        <f t="shared" si="1740"/>
        <v>13823.00767579509</v>
      </c>
      <c r="E669" s="245" t="str">
        <f t="shared" si="1687"/>
        <v>13823,0076757951i</v>
      </c>
      <c r="F669" s="245" t="str">
        <f t="shared" si="1743"/>
        <v>0,0293936202071826-0,216352933305594i</v>
      </c>
      <c r="G669" s="245" t="str">
        <f t="shared" si="1744"/>
        <v>-3,04782637897075-0,589369016615823i</v>
      </c>
      <c r="H669" s="245" t="str">
        <f t="shared" si="1745"/>
        <v>0,000228134343845912-0,00159773631719337i</v>
      </c>
      <c r="I669" s="245" t="str">
        <f t="shared" si="1688"/>
        <v>0,000688393313966311-0,000949578979801653i</v>
      </c>
      <c r="J669" s="240" t="str">
        <f>IMPRODUCT(1/Nt_input,BF625)</f>
        <v>-6,06075113056617E-15+4,16567821903691E-14i</v>
      </c>
      <c r="K669" s="265" t="str">
        <f t="shared" si="1689"/>
        <v>3,53842241782548E-17+3,44314122165957E-17i</v>
      </c>
      <c r="L669" s="238">
        <f t="shared" si="1690"/>
        <v>-326.13043711228505</v>
      </c>
      <c r="M669" s="238">
        <f t="shared" si="1746"/>
        <v>385.38060233744358</v>
      </c>
      <c r="N669" s="242">
        <f t="shared" si="1747"/>
        <v>-4.6193976625564375</v>
      </c>
      <c r="O669" s="240" t="str">
        <f t="shared" si="1748"/>
        <v>1,76776695296635-4,26776695296638i</v>
      </c>
      <c r="P669" s="240" t="str">
        <f t="shared" si="1749"/>
        <v>3,26640741219094+3,26640741219095i</v>
      </c>
      <c r="Q669" s="240" t="str">
        <f t="shared" si="1691"/>
        <v>-4,26776695296636+1,76776695296639i</v>
      </c>
      <c r="R669" s="240" t="str">
        <f t="shared" si="1692"/>
        <v>-1,69206974917736E-13-4,61939766255644i</v>
      </c>
      <c r="S669" s="240" t="str">
        <f t="shared" si="1693"/>
        <v>4,26776695296632+1,76776695296649i</v>
      </c>
      <c r="T669" s="240" t="str">
        <f t="shared" si="1694"/>
        <v>-3,26640741219092+3,26640741219096i</v>
      </c>
      <c r="U669" s="241" t="str">
        <f t="shared" si="1695"/>
        <v>-1,76776695296653-4,2677669529663i</v>
      </c>
      <c r="V669" s="240" t="str">
        <f t="shared" si="1696"/>
        <v>4,61939766255644+1,21105173544862E-13i</v>
      </c>
      <c r="W669" s="240" t="str">
        <f t="shared" si="1697"/>
        <v>-1,76776695296633+4,26776695296639i</v>
      </c>
      <c r="X669" s="240" t="str">
        <f t="shared" si="1698"/>
        <v>-3,26640741219108-3,2664074121908i</v>
      </c>
      <c r="Y669" s="240" t="str">
        <f t="shared" si="1699"/>
        <v>4,26776695296641-1,76776695296628i</v>
      </c>
      <c r="Z669" s="240" t="str">
        <f t="shared" si="1700"/>
        <v>6,45131986364571E-14+4,61939766255644i</v>
      </c>
      <c r="AA669" s="240" t="str">
        <f t="shared" si="1701"/>
        <v>-4,26776695296646-1,76776695296616i</v>
      </c>
      <c r="AB669" s="240" t="str">
        <f t="shared" si="1702"/>
        <v>3,26640741219102-3,26640741219087i</v>
      </c>
      <c r="AC669" s="240" t="str">
        <f t="shared" si="1703"/>
        <v>1,76776695296645+4,26776695296634i</v>
      </c>
      <c r="AD669" s="240" t="str">
        <f t="shared" si="1704"/>
        <v>-4,61939766255644-2,42210347089723E-13i</v>
      </c>
      <c r="AE669" s="240" t="str">
        <f t="shared" si="1705"/>
        <v>1,76776695296641-4,26776695296635i</v>
      </c>
      <c r="AF669" s="240" t="str">
        <f t="shared" si="1706"/>
        <v>3,266407412191+3,26640741219089i</v>
      </c>
      <c r="AG669" s="240" t="str">
        <f t="shared" si="1707"/>
        <v>-4,26776695296647+1,76776695296614i</v>
      </c>
      <c r="AH669" s="240" t="str">
        <f t="shared" si="1708"/>
        <v>5,65919749084046E-14-4,61939766255644i</v>
      </c>
      <c r="AI669" s="240" t="str">
        <f t="shared" si="1709"/>
        <v>4,2677669529664+1,7677669529663i</v>
      </c>
      <c r="AJ669" s="240" t="str">
        <f t="shared" si="1710"/>
        <v>-3,26640741219108+3,26640741219081i</v>
      </c>
      <c r="AK669" s="240" t="str">
        <f t="shared" si="1711"/>
        <v>-1,76776695296631-4,2677669529664i</v>
      </c>
      <c r="AL669" s="240" t="str">
        <f t="shared" si="1712"/>
        <v>4,61939766255644+7,90011849487751E-13i</v>
      </c>
      <c r="AM669" s="240" t="str">
        <f t="shared" si="1713"/>
        <v>-1,76776695296698+4,26776695296612i</v>
      </c>
      <c r="AN669" s="240" t="str">
        <f t="shared" si="1714"/>
        <v>-3,26640741219061-3,26640741219127i</v>
      </c>
      <c r="AO669" s="240" t="str">
        <f t="shared" si="1715"/>
        <v>4,2677669529665-1,76776695296606i</v>
      </c>
      <c r="AP669" s="240" t="str">
        <f t="shared" si="1716"/>
        <v>-2,10519942980433E-13+4,61939766255644i</v>
      </c>
      <c r="AQ669" s="240" t="str">
        <f t="shared" si="1717"/>
        <v>-4,26776695296636-1,76776695296639i</v>
      </c>
      <c r="AR669" s="240" t="str">
        <f t="shared" si="1718"/>
        <v>3,26640741219082-3,26640741219107i</v>
      </c>
      <c r="AS669" s="240" t="str">
        <f t="shared" si="1719"/>
        <v>1,76776695296665+4,26776695296625i</v>
      </c>
      <c r="AT669" s="240" t="str">
        <f t="shared" si="1720"/>
        <v>-4,61939766255644+4,34617552581219E-13i</v>
      </c>
      <c r="AU669" s="240" t="str">
        <f t="shared" si="1721"/>
        <v>1,76776695296585-4,26776695296659i</v>
      </c>
      <c r="AV669" s="240" t="str">
        <f t="shared" si="1722"/>
        <v>3,26640741219152+3,26640741219036i</v>
      </c>
      <c r="AW669" s="240" t="str">
        <f t="shared" si="1723"/>
        <v>-4,26776695296601+1,76776695296725i</v>
      </c>
      <c r="AX669" s="240" t="str">
        <f t="shared" si="1724"/>
        <v>-1,07975504814287E-12-4,61939766255644i</v>
      </c>
      <c r="AY669" s="240" t="str">
        <f t="shared" si="1725"/>
        <v>4,26776695296684+1,76776695296525i</v>
      </c>
      <c r="AZ669" s="240" t="str">
        <f t="shared" si="1726"/>
        <v>-3,26640741219+3,26640741219189i</v>
      </c>
      <c r="BA669" s="240" t="str">
        <f t="shared" si="1727"/>
        <v>-1,76776695296785-4,26776695296576i</v>
      </c>
      <c r="BB669" s="240" t="str">
        <f t="shared" si="1728"/>
        <v>4,61939766255644-1,72489254370452E-12i</v>
      </c>
      <c r="BC669" s="240" t="str">
        <f t="shared" si="1729"/>
        <v>-1,76776695296466+4,26776695296708i</v>
      </c>
      <c r="BD669" s="240" t="str">
        <f t="shared" si="1730"/>
        <v>-3,26640741219235-3,26640741218954i</v>
      </c>
      <c r="BE669" s="240" t="str">
        <f t="shared" si="1731"/>
        <v>4,26776695296733-1,76776695296408i</v>
      </c>
      <c r="BF669" s="240" t="str">
        <f t="shared" si="1732"/>
        <v>-2,22516119453715E-12+4,61939766255644i</v>
      </c>
      <c r="BG669" s="240" t="str">
        <f t="shared" si="1733"/>
        <v>-4,26776695296557-1,76776695296831i</v>
      </c>
      <c r="BH669" s="240" t="str">
        <f t="shared" si="1734"/>
        <v>3,26640741219234-3,26640741218955i</v>
      </c>
      <c r="BI669" s="240" t="str">
        <f t="shared" si="1735"/>
        <v>1,76776695296467+4,26776695296707i</v>
      </c>
      <c r="BJ669" s="240" t="str">
        <f t="shared" si="1736"/>
        <v>-4,61939766255644-1,5800236989755E-12i</v>
      </c>
      <c r="BK669" s="240" t="str">
        <f t="shared" si="1737"/>
        <v>1,76776695296771-4,26776695296582i</v>
      </c>
      <c r="BL669" s="240" t="str">
        <f t="shared" si="1738"/>
        <v>3,26640741219001+3,26640741219188i</v>
      </c>
      <c r="BM669" s="189"/>
      <c r="BN669" s="189"/>
      <c r="BO669" s="189"/>
      <c r="BP669" s="189"/>
      <c r="BQ669" s="189"/>
      <c r="BR669" s="189"/>
      <c r="BS669" s="189"/>
      <c r="BT669" s="189"/>
      <c r="BU669" s="189"/>
      <c r="BV669" s="189"/>
      <c r="BW669" s="240"/>
      <c r="BX669" s="240"/>
      <c r="BY669" s="240"/>
      <c r="BZ669" s="240"/>
      <c r="CH669" s="238">
        <f t="shared" si="1739"/>
        <v>-267.51531330068582</v>
      </c>
    </row>
    <row r="670" spans="1:86">
      <c r="A670" s="245">
        <f t="shared" si="1741"/>
        <v>1.4062500000000007E-2</v>
      </c>
      <c r="B670" s="246">
        <v>45</v>
      </c>
      <c r="C670" s="246">
        <f t="shared" si="1742"/>
        <v>2250</v>
      </c>
      <c r="D670" s="246">
        <f t="shared" si="1740"/>
        <v>14137.16694115407</v>
      </c>
      <c r="E670" s="245" t="str">
        <f t="shared" si="1687"/>
        <v>14137,1669411541i</v>
      </c>
      <c r="F670" s="245" t="str">
        <f t="shared" si="1743"/>
        <v>0,0285533574130648-0,211626207724018i</v>
      </c>
      <c r="G670" s="245" t="str">
        <f t="shared" si="1744"/>
        <v>-3,06175589134029-0,603065070707389i</v>
      </c>
      <c r="H670" s="245" t="str">
        <f t="shared" si="1745"/>
        <v>0,000221927553184125-0,00156280746313705i</v>
      </c>
      <c r="I670" s="245" t="str">
        <f t="shared" si="1688"/>
        <v>0,00066982536661093-0,000938506034759934i</v>
      </c>
      <c r="J670" s="240" t="str">
        <f>IMPRODUCT(1/Nt_input,BG625)</f>
        <v>-9,71259273637067E-14-8,11165370984134E-14i</v>
      </c>
      <c r="K670" s="265" t="str">
        <f t="shared" si="1689"/>
        <v>-1,4118576948951E-16+3,68193547623399E-17i</v>
      </c>
      <c r="L670" s="238">
        <f t="shared" si="1690"/>
        <v>-316.71842975652385</v>
      </c>
      <c r="M670" s="238">
        <f t="shared" si="1746"/>
        <v>385.21529832133893</v>
      </c>
      <c r="N670" s="242">
        <f t="shared" si="1747"/>
        <v>-4.7847016786610483</v>
      </c>
      <c r="O670" s="240" t="str">
        <f t="shared" si="1748"/>
        <v>1,38892558254899-4,57867403075637i</v>
      </c>
      <c r="P670" s="240" t="str">
        <f t="shared" si="1749"/>
        <v>3,97833404973963+2,65823782654301i</v>
      </c>
      <c r="Q670" s="240" t="str">
        <f t="shared" si="1691"/>
        <v>-3,69862441382735+3,03538261166894i</v>
      </c>
      <c r="R670" s="240" t="str">
        <f t="shared" si="1692"/>
        <v>-1,83102606123308-4,42048795008731i</v>
      </c>
      <c r="S670" s="240" t="str">
        <f t="shared" si="1693"/>
        <v>4,76166203228631-0,468982775872246i</v>
      </c>
      <c r="T670" s="240" t="str">
        <f t="shared" si="1694"/>
        <v>-0,933448991241001+4,6927649775514i</v>
      </c>
      <c r="U670" s="241" t="str">
        <f t="shared" si="1695"/>
        <v>-4,21973015397439-2,25549275800681i</v>
      </c>
      <c r="V670" s="240" t="str">
        <f t="shared" si="1696"/>
        <v>3,38329500293579-3,38329500293598i</v>
      </c>
      <c r="W670" s="240" t="str">
        <f t="shared" si="1697"/>
        <v>2,25549275800661+4,21973015397449i</v>
      </c>
      <c r="X670" s="240" t="str">
        <f t="shared" si="1698"/>
        <v>-4,69276497755135+0,93344899124125i</v>
      </c>
      <c r="Y670" s="240" t="str">
        <f t="shared" si="1699"/>
        <v>0,468982775872471-4,76166203228629i</v>
      </c>
      <c r="Z670" s="240" t="str">
        <f t="shared" si="1700"/>
        <v>4,42048795008741+1,83102606123285i</v>
      </c>
      <c r="AA670" s="240" t="str">
        <f t="shared" si="1701"/>
        <v>-3,03538261166912+3,6986244138272i</v>
      </c>
      <c r="AB670" s="240" t="str">
        <f t="shared" si="1702"/>
        <v>-2,65823782654317-3,97833404973952i</v>
      </c>
      <c r="AC670" s="240" t="str">
        <f t="shared" si="1703"/>
        <v>4,57867403075636-1,38892558254902i</v>
      </c>
      <c r="AD670" s="240" t="str">
        <f t="shared" si="1704"/>
        <v>-2,0867419588655E-13+4,78470167866105i</v>
      </c>
      <c r="AE670" s="240" t="str">
        <f t="shared" si="1705"/>
        <v>-4,57867403075638-1,38892558254897i</v>
      </c>
      <c r="AF670" s="240" t="str">
        <f t="shared" si="1706"/>
        <v>2,65823782654315-3,97833404973954i</v>
      </c>
      <c r="AG670" s="240" t="str">
        <f t="shared" si="1707"/>
        <v>3,03538261166914+3,69862441382718i</v>
      </c>
      <c r="AH670" s="240" t="str">
        <f t="shared" si="1708"/>
        <v>-4,4204879500874+1,83102606123287i</v>
      </c>
      <c r="AI670" s="240" t="str">
        <f t="shared" si="1709"/>
        <v>-0,468982775872496-4,76166203228629i</v>
      </c>
      <c r="AJ670" s="240" t="str">
        <f t="shared" si="1710"/>
        <v>4,69276497755136+0,933448991241226i</v>
      </c>
      <c r="AK670" s="240" t="str">
        <f t="shared" si="1711"/>
        <v>-2,25549275800617+4,21973015397473i</v>
      </c>
      <c r="AL670" s="240" t="str">
        <f t="shared" si="1712"/>
        <v>-3,38329500293749-3,38329500293428i</v>
      </c>
      <c r="AM670" s="240" t="str">
        <f t="shared" si="1713"/>
        <v>4,21973015397483-2,25549275800598i</v>
      </c>
      <c r="AN670" s="240" t="str">
        <f t="shared" si="1714"/>
        <v>0,933448991241944+4,69276497755121i</v>
      </c>
      <c r="AO670" s="240" t="str">
        <f t="shared" si="1715"/>
        <v>-4,76166203228608-0,468982775874607i</v>
      </c>
      <c r="AP670" s="240" t="str">
        <f t="shared" si="1716"/>
        <v>1,83102606123351-4,42048795008713i</v>
      </c>
      <c r="AQ670" s="240" t="str">
        <f t="shared" si="1717"/>
        <v>3,698624413828+3,03538261166815i</v>
      </c>
      <c r="AR670" s="240" t="str">
        <f t="shared" si="1718"/>
        <v>-3,97833404974068+2,65823782654144i</v>
      </c>
      <c r="AS670" s="240" t="str">
        <f t="shared" si="1719"/>
        <v>-1,38892558254882-4,57867403075642i</v>
      </c>
      <c r="AT670" s="240" t="str">
        <f t="shared" si="1720"/>
        <v>4,78470167866105-1,48650321973589E-12i</v>
      </c>
      <c r="AU670" s="240" t="str">
        <f t="shared" si="1721"/>
        <v>-1,38892558255053+4,5786740307559i</v>
      </c>
      <c r="AV670" s="240" t="str">
        <f t="shared" si="1722"/>
        <v>-3,97833404973969-2,65823782654293i</v>
      </c>
      <c r="AW670" s="240" t="str">
        <f t="shared" si="1723"/>
        <v>3,69862441382611-3,03538261167045i</v>
      </c>
      <c r="AX670" s="240" t="str">
        <f t="shared" si="1724"/>
        <v>1,8310260612318+4,42048795008784i</v>
      </c>
      <c r="AY670" s="240" t="str">
        <f t="shared" si="1725"/>
        <v>-4,76166203228626+0,468982775872762i</v>
      </c>
      <c r="AZ670" s="240" t="str">
        <f t="shared" si="1726"/>
        <v>0,933448991239097-4,69276497755178i</v>
      </c>
      <c r="BA670" s="240" t="str">
        <f t="shared" si="1727"/>
        <v>4,21973015397396+2,25549275800761i</v>
      </c>
      <c r="BB670" s="240" t="str">
        <f t="shared" si="1728"/>
        <v>-3,38329500293544+3,38329500293633i</v>
      </c>
      <c r="BC670" s="240" t="str">
        <f t="shared" si="1729"/>
        <v>-2,25549275800453-4,2197301539756i</v>
      </c>
      <c r="BD670" s="240" t="str">
        <f t="shared" si="1730"/>
        <v>4,69276497755153-0,933448991240341i</v>
      </c>
      <c r="BE670" s="240" t="str">
        <f t="shared" si="1731"/>
        <v>-0,468982775871499+4,76166203228638i</v>
      </c>
      <c r="BF670" s="240" t="str">
        <f t="shared" si="1732"/>
        <v>-4,42048795008651-1,83102606123502i</v>
      </c>
      <c r="BG670" s="240" t="str">
        <f t="shared" si="1733"/>
        <v>3,03538261166947-3,69862441382691i</v>
      </c>
      <c r="BH670" s="240" t="str">
        <f t="shared" si="1734"/>
        <v>2,65823782654398+3,97833404973898i</v>
      </c>
      <c r="BI670" s="240" t="str">
        <f t="shared" si="1735"/>
        <v>-4,57867403075692+1,38892558254719i</v>
      </c>
      <c r="BJ670" s="240" t="str">
        <f t="shared" si="1736"/>
        <v>2,18054385193437E-13-4,78470167866105i</v>
      </c>
      <c r="BK670" s="240" t="str">
        <f t="shared" si="1737"/>
        <v>4,57867403075679+1,38892558254761i</v>
      </c>
      <c r="BL670" s="240" t="str">
        <f t="shared" si="1738"/>
        <v>-2,65823782654435+3,97833404973874i</v>
      </c>
      <c r="BM670" s="189"/>
      <c r="BN670" s="189"/>
      <c r="BO670" s="189"/>
      <c r="BP670" s="189"/>
      <c r="BQ670" s="189"/>
      <c r="BR670" s="189"/>
      <c r="BS670" s="189"/>
      <c r="BT670" s="189"/>
      <c r="BU670" s="189"/>
      <c r="BV670" s="189"/>
      <c r="BW670" s="240"/>
      <c r="BX670" s="240"/>
      <c r="BY670" s="240"/>
      <c r="BZ670" s="240"/>
      <c r="CH670" s="238">
        <f t="shared" si="1739"/>
        <v>-257.95518119740268</v>
      </c>
    </row>
    <row r="671" spans="1:86">
      <c r="A671" s="245">
        <f t="shared" si="1741"/>
        <v>1.4375000000000008E-2</v>
      </c>
      <c r="B671" s="246">
        <v>46</v>
      </c>
      <c r="C671" s="246">
        <f t="shared" si="1742"/>
        <v>2300</v>
      </c>
      <c r="D671" s="246">
        <f t="shared" si="1740"/>
        <v>14451.326206513048</v>
      </c>
      <c r="E671" s="245" t="str">
        <f t="shared" si="1687"/>
        <v>14451,326206513i</v>
      </c>
      <c r="F671" s="245" t="str">
        <f t="shared" si="1743"/>
        <v>0,0277667865452013-0,20710058830743i</v>
      </c>
      <c r="G671" s="245" t="str">
        <f t="shared" si="1744"/>
        <v>-3,07588821349602-0,61638718419134i</v>
      </c>
      <c r="H671" s="245" t="str">
        <f t="shared" si="1745"/>
        <v>0,000216117405067933-0,00152936422140602i</v>
      </c>
      <c r="I671" s="245" t="str">
        <f t="shared" si="1688"/>
        <v>0,000652129753060886-0,000927493581459417i</v>
      </c>
      <c r="J671" s="240" t="str">
        <f>IMPRODUCT(1/Nt_input,BH625)</f>
        <v>-9,27064008242675E-15+6,11507372516584E-14i</v>
      </c>
      <c r="K671" s="265" t="str">
        <f t="shared" si="1689"/>
        <v>5,06712560747551E-17+4,84766743558863E-17i</v>
      </c>
      <c r="L671" s="238">
        <f t="shared" si="1690"/>
        <v>-323.08249966072947</v>
      </c>
      <c r="M671" s="238">
        <f t="shared" si="1746"/>
        <v>385.09607359798383</v>
      </c>
      <c r="N671" s="242">
        <f t="shared" si="1747"/>
        <v>-4.9039264020161539</v>
      </c>
      <c r="O671" s="240" t="str">
        <f t="shared" si="1748"/>
        <v>0,956708580912714-4,80969883127822i</v>
      </c>
      <c r="P671" s="240" t="str">
        <f t="shared" si="1749"/>
        <v>4,53063723176443+1,87665138758935i</v>
      </c>
      <c r="Q671" s="240" t="str">
        <f t="shared" si="1691"/>
        <v>-2,72447553387902+4,07746578424463i</v>
      </c>
      <c r="R671" s="240" t="str">
        <f t="shared" si="1692"/>
        <v>-3,46759961330533-3,46759961330541i</v>
      </c>
      <c r="S671" s="240" t="str">
        <f t="shared" si="1693"/>
        <v>4,07746578424469-2,72447553387894i</v>
      </c>
      <c r="T671" s="240" t="str">
        <f t="shared" si="1694"/>
        <v>1,87665138758948+4,53063723176437i</v>
      </c>
      <c r="U671" s="241" t="str">
        <f t="shared" si="1695"/>
        <v>-4,80969883127821+0,956708580912748i</v>
      </c>
      <c r="V671" s="240" t="str">
        <f t="shared" si="1696"/>
        <v>1,20153845186357E-13-4,90392640201615i</v>
      </c>
      <c r="W671" s="240" t="str">
        <f t="shared" si="1697"/>
        <v>4,80969883127817+0,956708580912949i</v>
      </c>
      <c r="X671" s="240" t="str">
        <f t="shared" si="1698"/>
        <v>-1,87665138758923+4,53063723176448i</v>
      </c>
      <c r="Y671" s="240" t="str">
        <f t="shared" si="1699"/>
        <v>-4,07746578424457-2,72447553387912i</v>
      </c>
      <c r="Z671" s="240" t="str">
        <f t="shared" si="1700"/>
        <v>3,4675996133055-3,46759961330524i</v>
      </c>
      <c r="AA671" s="240" t="str">
        <f t="shared" si="1701"/>
        <v>2,72447553387926+4,07746578424448i</v>
      </c>
      <c r="AB671" s="240" t="str">
        <f t="shared" si="1702"/>
        <v>-4,53063723176442+1,87665138758937i</v>
      </c>
      <c r="AC671" s="240" t="str">
        <f t="shared" si="1703"/>
        <v>-0,956708580912665-4,80969883127823i</v>
      </c>
      <c r="AD671" s="240" t="str">
        <f t="shared" si="1704"/>
        <v>4,90392640201615+2,40307690372714E-13i</v>
      </c>
      <c r="AE671" s="240" t="str">
        <f t="shared" si="1705"/>
        <v>-0,956708580912591+4,80969883127825i</v>
      </c>
      <c r="AF671" s="240" t="str">
        <f t="shared" si="1706"/>
        <v>-4,53063723176445-1,8766513875893i</v>
      </c>
      <c r="AG671" s="240" t="str">
        <f t="shared" si="1707"/>
        <v>2,72447553387922-4,0774657842445i</v>
      </c>
      <c r="AH671" s="240" t="str">
        <f t="shared" si="1708"/>
        <v>3,46759961330553+3,46759961330521i</v>
      </c>
      <c r="AI671" s="240" t="str">
        <f t="shared" si="1709"/>
        <v>-4,07746578424453+2,72447553387919i</v>
      </c>
      <c r="AJ671" s="240" t="str">
        <f t="shared" si="1710"/>
        <v>-1,87665138758926-4,53063723176447i</v>
      </c>
      <c r="AK671" s="240" t="str">
        <f t="shared" si="1711"/>
        <v>4,80969883127778-0,95670858091494i</v>
      </c>
      <c r="AL671" s="240" t="str">
        <f t="shared" si="1712"/>
        <v>6,84873248937354E-13+4,90392640201615i</v>
      </c>
      <c r="AM671" s="240" t="str">
        <f t="shared" si="1713"/>
        <v>-4,80969883127803-0,956708580913665i</v>
      </c>
      <c r="AN671" s="240" t="str">
        <f t="shared" si="1714"/>
        <v>1,87665138758716-4,53063723176534i</v>
      </c>
      <c r="AO671" s="240" t="str">
        <f t="shared" si="1715"/>
        <v>4,07746578424498+2,72447553387851i</v>
      </c>
      <c r="AP671" s="240" t="str">
        <f t="shared" si="1716"/>
        <v>-3,46759961330599+3,46759961330475i</v>
      </c>
      <c r="AQ671" s="240" t="str">
        <f t="shared" si="1717"/>
        <v>-2,72447553388111-4,07746578424324i</v>
      </c>
      <c r="AR671" s="240" t="str">
        <f t="shared" si="1718"/>
        <v>4,53063723176411-1,87665138759012i</v>
      </c>
      <c r="AS671" s="240" t="str">
        <f t="shared" si="1719"/>
        <v>0,956708580911885+4,80969883127839i</v>
      </c>
      <c r="AT671" s="240" t="str">
        <f t="shared" si="1720"/>
        <v>-4,90392640201615-2,43190697847209E-12i</v>
      </c>
      <c r="AU671" s="240" t="str">
        <f t="shared" si="1721"/>
        <v>0,95670858091187-4,80969883127839i</v>
      </c>
      <c r="AV671" s="240" t="str">
        <f t="shared" si="1722"/>
        <v>4,53063723176417+1,87665138758998i</v>
      </c>
      <c r="AW671" s="240" t="str">
        <f t="shared" si="1723"/>
        <v>-2,72447553388099+4,07746578424332i</v>
      </c>
      <c r="AX671" s="240" t="str">
        <f t="shared" si="1724"/>
        <v>-3,4675996133061-3,46759961330464i</v>
      </c>
      <c r="AY671" s="240" t="str">
        <f t="shared" si="1725"/>
        <v>4,07746578424497-2,72447553387852i</v>
      </c>
      <c r="AZ671" s="240" t="str">
        <f t="shared" si="1726"/>
        <v>1,87665138758724+4,53063723176531i</v>
      </c>
      <c r="BA671" s="240" t="str">
        <f t="shared" si="1727"/>
        <v>-4,80969883127802+0,956708580913748i</v>
      </c>
      <c r="BB671" s="240" t="str">
        <f t="shared" si="1728"/>
        <v>5,31080240298692E-13-4,90392640201615i</v>
      </c>
      <c r="BC671" s="240" t="str">
        <f t="shared" si="1729"/>
        <v>4,80969883127781+0,956708580914788i</v>
      </c>
      <c r="BD671" s="240" t="str">
        <f t="shared" si="1730"/>
        <v>-1,87665138758822+4,5306372317649i</v>
      </c>
      <c r="BE671" s="240" t="str">
        <f t="shared" si="1731"/>
        <v>-4,0774657842443-2,72447553387952i</v>
      </c>
      <c r="BF671" s="240" t="str">
        <f t="shared" si="1732"/>
        <v>3,46759961330685-3,46759961330389i</v>
      </c>
      <c r="BG671" s="240" t="str">
        <f t="shared" si="1733"/>
        <v>2,7244755338801+4,07746578424391i</v>
      </c>
      <c r="BH671" s="240" t="str">
        <f t="shared" si="1734"/>
        <v>-4,53063723176458+1,87665138758899i</v>
      </c>
      <c r="BI671" s="240" t="str">
        <f t="shared" si="1735"/>
        <v>-0,956708580910826-4,80969883127859i</v>
      </c>
      <c r="BJ671" s="240" t="str">
        <f t="shared" si="1736"/>
        <v>4,90392640201615-1,3697464978747E-12i</v>
      </c>
      <c r="BK671" s="240" t="str">
        <f t="shared" si="1737"/>
        <v>-0,956708580913062+4,80969883127815i</v>
      </c>
      <c r="BL671" s="240" t="str">
        <f t="shared" si="1738"/>
        <v>-4,53063723176371-1,8766513875911i</v>
      </c>
      <c r="BM671" s="189"/>
      <c r="BN671" s="189"/>
      <c r="BO671" s="189"/>
      <c r="BP671" s="189"/>
      <c r="BQ671" s="189"/>
      <c r="BR671" s="189"/>
      <c r="BS671" s="189"/>
      <c r="BT671" s="189"/>
      <c r="BU671" s="189"/>
      <c r="BV671" s="189"/>
      <c r="BW671" s="240"/>
      <c r="BX671" s="240"/>
      <c r="BY671" s="240"/>
      <c r="BZ671" s="240"/>
      <c r="CH671" s="238">
        <f t="shared" si="1739"/>
        <v>-264.1732797898261</v>
      </c>
    </row>
    <row r="672" spans="1:86">
      <c r="A672" s="245">
        <f t="shared" si="1741"/>
        <v>1.4687500000000008E-2</v>
      </c>
      <c r="B672" s="246">
        <v>47</v>
      </c>
      <c r="C672" s="246">
        <f t="shared" si="1742"/>
        <v>2350</v>
      </c>
      <c r="D672" s="246">
        <f t="shared" si="1740"/>
        <v>14765.485471872027</v>
      </c>
      <c r="E672" s="245" t="str">
        <f t="shared" si="1687"/>
        <v>14765,485471872i</v>
      </c>
      <c r="F672" s="245" t="str">
        <f t="shared" si="1743"/>
        <v>0,0270294407458415-0,202763611247561i</v>
      </c>
      <c r="G672" s="245" t="str">
        <f t="shared" si="1744"/>
        <v>-3,09021714679752-0,629339144378955i</v>
      </c>
      <c r="H672" s="245" t="str">
        <f t="shared" si="1745"/>
        <v>0,000210670901892832-0,00149731451924356i</v>
      </c>
      <c r="I672" s="245" t="str">
        <f t="shared" si="1688"/>
        <v>0,000635257546555929-0,000916561509066688i</v>
      </c>
      <c r="J672" s="240" t="str">
        <f>IMPRODUCT(1/Nt_input,BI625)</f>
        <v>-3,50539503023509E-15-3,99237934378683E-14i</v>
      </c>
      <c r="K672" s="265" t="str">
        <f t="shared" si="1689"/>
        <v>-3,88194410076958E-17-2,21489809097588E-17i</v>
      </c>
      <c r="L672" s="238">
        <f t="shared" si="1690"/>
        <v>-326.99507481866925</v>
      </c>
      <c r="M672" s="238">
        <f t="shared" si="1746"/>
        <v>385.02407636663901</v>
      </c>
      <c r="N672" s="242">
        <f t="shared" si="1747"/>
        <v>-4.9759236333609858</v>
      </c>
      <c r="O672" s="240" t="str">
        <f t="shared" si="1748"/>
        <v>0,487725805040316-4,95196320100808i</v>
      </c>
      <c r="P672" s="240" t="str">
        <f t="shared" si="1749"/>
        <v>4,88031265601102+0,970754543960046i</v>
      </c>
      <c r="Q672" s="240" t="str">
        <f t="shared" si="1691"/>
        <v>-1,44443438595317+4,76166203228626i</v>
      </c>
      <c r="R672" s="240" t="str">
        <f t="shared" si="1692"/>
        <v>-4,59715400020134-1,90420353520131i</v>
      </c>
      <c r="S672" s="240" t="str">
        <f t="shared" si="1693"/>
        <v>2,34563416346192-4,38837286203448i</v>
      </c>
      <c r="T672" s="240" t="str">
        <f t="shared" si="1694"/>
        <v>4,13732929427786+2,76447505247391i</v>
      </c>
      <c r="U672" s="241" t="str">
        <f t="shared" si="1695"/>
        <v>-3,15669253551524+3,84644098372284i</v>
      </c>
      <c r="V672" s="240" t="str">
        <f t="shared" si="1696"/>
        <v>-3,51850934381606-3,51850934381586i</v>
      </c>
      <c r="W672" s="240" t="str">
        <f t="shared" si="1697"/>
        <v>3,84644098372268-3,15669253551544i</v>
      </c>
      <c r="X672" s="240" t="str">
        <f t="shared" si="1698"/>
        <v>2,76447505247416+4,13732929427769i</v>
      </c>
      <c r="Y672" s="240" t="str">
        <f t="shared" si="1699"/>
        <v>-4,38837286203458+2,34563416346173i</v>
      </c>
      <c r="Z672" s="240" t="str">
        <f t="shared" si="1700"/>
        <v>-1,90420353520113-4,59715400020142i</v>
      </c>
      <c r="AA672" s="240" t="str">
        <f t="shared" si="1701"/>
        <v>4,76166203228632-1,44443438595296i</v>
      </c>
      <c r="AB672" s="240" t="str">
        <f t="shared" si="1702"/>
        <v>0,970754543959912+4,88031265601104i</v>
      </c>
      <c r="AC672" s="240" t="str">
        <f t="shared" si="1703"/>
        <v>-4,95196320100809+0,487725805040182i</v>
      </c>
      <c r="AD672" s="240" t="str">
        <f t="shared" si="1704"/>
        <v>1,99945511652752E-13-4,97592363336099i</v>
      </c>
      <c r="AE672" s="240" t="str">
        <f t="shared" si="1705"/>
        <v>4,9519632010081+0,487725805040088i</v>
      </c>
      <c r="AF672" s="240" t="str">
        <f t="shared" si="1706"/>
        <v>-0,970754543959887+4,88031265601105i</v>
      </c>
      <c r="AG672" s="240" t="str">
        <f t="shared" si="1707"/>
        <v>-4,76166203228634-1,44443438595287i</v>
      </c>
      <c r="AH672" s="240" t="str">
        <f t="shared" si="1708"/>
        <v>1,90420353520104-4,59715400020146i</v>
      </c>
      <c r="AI672" s="240" t="str">
        <f t="shared" si="1709"/>
        <v>4,38837286203461+2,34563416346168i</v>
      </c>
      <c r="AJ672" s="240" t="str">
        <f t="shared" si="1710"/>
        <v>-2,76447505247493+4,13732929427718i</v>
      </c>
      <c r="AK672" s="240" t="str">
        <f t="shared" si="1711"/>
        <v>-3,84644098372211-3,15669253551613i</v>
      </c>
      <c r="AL672" s="240" t="str">
        <f t="shared" si="1712"/>
        <v>3,5185093438167-3,51850934381522i</v>
      </c>
      <c r="AM672" s="240" t="str">
        <f t="shared" si="1713"/>
        <v>3,15669253551452+3,84644098372343i</v>
      </c>
      <c r="AN672" s="240" t="str">
        <f t="shared" si="1714"/>
        <v>-4,13732929427838+2,76447505247314i</v>
      </c>
      <c r="AO672" s="240" t="str">
        <f t="shared" si="1715"/>
        <v>-2,34563416346071-4,38837286203512i</v>
      </c>
      <c r="AP672" s="240" t="str">
        <f t="shared" si="1716"/>
        <v>4,5971540002019-1,90420353519996i</v>
      </c>
      <c r="AQ672" s="240" t="str">
        <f t="shared" si="1717"/>
        <v>1,44443438595182+4,76166203228666i</v>
      </c>
      <c r="AR672" s="240" t="str">
        <f t="shared" si="1718"/>
        <v>-4,88031265601126+0,970754543958812i</v>
      </c>
      <c r="AS672" s="240" t="str">
        <f t="shared" si="1719"/>
        <v>-0,487725805038928-4,95196320100821i</v>
      </c>
      <c r="AT672" s="240" t="str">
        <f t="shared" si="1720"/>
        <v>4,97592363336099+1,38986081289237E-12i</v>
      </c>
      <c r="AU672" s="240" t="str">
        <f t="shared" si="1721"/>
        <v>-0,487725805041695+4,95196320100794i</v>
      </c>
      <c r="AV672" s="240" t="str">
        <f t="shared" si="1722"/>
        <v>-4,88031265601072-0,970754543961539i</v>
      </c>
      <c r="AW672" s="240" t="str">
        <f t="shared" si="1723"/>
        <v>1,44443438595448-4,76166203228586i</v>
      </c>
      <c r="AX672" s="240" t="str">
        <f t="shared" si="1724"/>
        <v>4,59715400020078+1,90420353520266i</v>
      </c>
      <c r="AY672" s="240" t="str">
        <f t="shared" si="1725"/>
        <v>-2,34563416346317+4,38837286203381i</v>
      </c>
      <c r="AZ672" s="240" t="str">
        <f t="shared" si="1726"/>
        <v>-4,13732929427683-2,76447505247545i</v>
      </c>
      <c r="BA672" s="240" t="str">
        <f t="shared" si="1727"/>
        <v>3,15669253551673-3,84644098372162i</v>
      </c>
      <c r="BB672" s="240" t="str">
        <f t="shared" si="1728"/>
        <v>3,51850934381473+3,51850934381718i</v>
      </c>
      <c r="BC672" s="240" t="str">
        <f t="shared" si="1729"/>
        <v>-3,84644098372392+3,15669253551393i</v>
      </c>
      <c r="BD672" s="240" t="str">
        <f t="shared" si="1730"/>
        <v>-2,76447505247256-4,13732929427876i</v>
      </c>
      <c r="BE672" s="240" t="str">
        <f t="shared" si="1731"/>
        <v>4,38837286203545-2,3456341634601i</v>
      </c>
      <c r="BF672" s="240" t="str">
        <f t="shared" si="1732"/>
        <v>1,90420353519932+4,59715400020217i</v>
      </c>
      <c r="BG672" s="240" t="str">
        <f t="shared" si="1733"/>
        <v>-4,76166203228687+1,44443438595116i</v>
      </c>
      <c r="BH672" s="240" t="str">
        <f t="shared" si="1734"/>
        <v>-0,970754543958131-4,8803126560114i</v>
      </c>
      <c r="BI672" s="240" t="str">
        <f t="shared" si="1735"/>
        <v>4,95196320100828-0,487725805038236i</v>
      </c>
      <c r="BJ672" s="240" t="str">
        <f t="shared" si="1736"/>
        <v>-2,08479121933855E-12+4,97592363336099i</v>
      </c>
      <c r="BK672" s="240" t="str">
        <f t="shared" si="1737"/>
        <v>-4,95196320100786-0,487725805042527i</v>
      </c>
      <c r="BL672" s="240" t="str">
        <f t="shared" si="1738"/>
        <v>0,970754543962221-4,88031265601059i</v>
      </c>
      <c r="BM672" s="189"/>
      <c r="BN672" s="189"/>
      <c r="BO672" s="189"/>
      <c r="BP672" s="189"/>
      <c r="BQ672" s="189"/>
      <c r="BR672" s="189"/>
      <c r="BS672" s="189"/>
      <c r="BT672" s="189"/>
      <c r="BU672" s="189"/>
      <c r="BV672" s="189"/>
      <c r="BW672" s="240"/>
      <c r="BX672" s="240"/>
      <c r="BY672" s="240"/>
      <c r="BZ672" s="240"/>
      <c r="CH672" s="238">
        <f t="shared" si="1739"/>
        <v>-267.94201168826748</v>
      </c>
    </row>
    <row r="673" spans="1:123">
      <c r="A673" s="245">
        <f t="shared" si="1741"/>
        <v>1.5000000000000008E-2</v>
      </c>
      <c r="B673" s="246">
        <v>48</v>
      </c>
      <c r="C673" s="246">
        <f t="shared" si="1742"/>
        <v>2400</v>
      </c>
      <c r="D673" s="246">
        <f t="shared" si="1740"/>
        <v>15079.644737231007</v>
      </c>
      <c r="E673" s="245" t="str">
        <f t="shared" si="1687"/>
        <v>15079,644737231i</v>
      </c>
      <c r="F673" s="245" t="str">
        <f t="shared" si="1743"/>
        <v>0,0263373072257592-0,198603814288557i</v>
      </c>
      <c r="G673" s="245" t="str">
        <f t="shared" si="1744"/>
        <v>-3,10473646643528-0,641924356006045i</v>
      </c>
      <c r="H673" s="245" t="str">
        <f t="shared" si="1745"/>
        <v>0,000205558400352883-0,00146657368256866i</v>
      </c>
      <c r="I673" s="245" t="str">
        <f t="shared" si="1688"/>
        <v>0,000619162685424443-0,000905726661780041i</v>
      </c>
      <c r="J673" s="240" t="str">
        <f>IMPRODUCT(1/Nt_input,BJ625)</f>
        <v>-6,68631141379916E-14+3,46103354309512E-14i</v>
      </c>
      <c r="K673" s="265" t="str">
        <f t="shared" si="1689"/>
        <v>-1,0051641732557E-17+8,19891333932895E-17i</v>
      </c>
      <c r="L673" s="238">
        <f t="shared" si="1690"/>
        <v>-321.66008493601623</v>
      </c>
      <c r="M673" s="238">
        <f t="shared" si="1746"/>
        <v>385</v>
      </c>
      <c r="N673" s="242">
        <f t="shared" si="1747"/>
        <v>-5</v>
      </c>
      <c r="O673" s="240" t="str">
        <f t="shared" si="1748"/>
        <v>9,18861341181465E-16-5i</v>
      </c>
      <c r="P673" s="240" t="str">
        <f t="shared" si="1749"/>
        <v>5+1,83772268236293E-15i</v>
      </c>
      <c r="Q673" s="240" t="str">
        <f t="shared" si="1691"/>
        <v>1,48233747325477E-13+5i</v>
      </c>
      <c r="R673" s="240" t="str">
        <f t="shared" si="1692"/>
        <v>-5+2,09487375363304E-13i</v>
      </c>
      <c r="S673" s="240" t="str">
        <f t="shared" si="1693"/>
        <v>2,44402480024941E-13-5i</v>
      </c>
      <c r="T673" s="240" t="str">
        <f t="shared" si="1694"/>
        <v>5+2,00912420381116E-13i</v>
      </c>
      <c r="U673" s="241" t="str">
        <f t="shared" si="1695"/>
        <v>-1,39658792343289E-13+5i</v>
      </c>
      <c r="V673" s="240" t="str">
        <f t="shared" si="1696"/>
        <v>-5-7,84051643054615E-14i</v>
      </c>
      <c r="W673" s="240" t="str">
        <f t="shared" si="1697"/>
        <v>5,26786730556395E-14-5i</v>
      </c>
      <c r="X673" s="240" t="str">
        <f t="shared" si="1698"/>
        <v>5-8,57495498218785E-15i</v>
      </c>
      <c r="Y673" s="240" t="str">
        <f t="shared" si="1699"/>
        <v>6,9828583020015E-14+5i</v>
      </c>
      <c r="Z673" s="240" t="str">
        <f t="shared" si="1700"/>
        <v>-5+9,55550742698375E-14i</v>
      </c>
      <c r="AA673" s="240" t="str">
        <f t="shared" si="1701"/>
        <v>-1,56808702307664E-13-5i</v>
      </c>
      <c r="AB673" s="240" t="str">
        <f t="shared" si="1702"/>
        <v>5-2,18062330345492E-13i</v>
      </c>
      <c r="AC673" s="240" t="str">
        <f t="shared" si="1703"/>
        <v>-2,18063956648751E-13+5i</v>
      </c>
      <c r="AD673" s="240" t="str">
        <f t="shared" si="1704"/>
        <v>-5-1,56810328610924E-13i</v>
      </c>
      <c r="AE673" s="240" t="str">
        <f t="shared" si="1705"/>
        <v>1,66610974149106E-13-5i</v>
      </c>
      <c r="AF673" s="240" t="str">
        <f t="shared" si="1706"/>
        <v>5+1,05357346111279E-13i</v>
      </c>
      <c r="AG673" s="240" t="str">
        <f t="shared" si="1707"/>
        <v>-4,41037180734516E-14+5i</v>
      </c>
      <c r="AH673" s="240" t="str">
        <f t="shared" si="1708"/>
        <v>-5+1,71499099643757E-14i</v>
      </c>
      <c r="AI673" s="240" t="str">
        <f t="shared" si="1709"/>
        <v>-7,8403538002203E-14-5i</v>
      </c>
      <c r="AJ673" s="240" t="str">
        <f t="shared" si="1710"/>
        <v>5+8,5510266402411E-13i</v>
      </c>
      <c r="AK673" s="240" t="str">
        <f t="shared" si="1711"/>
        <v>6,9829070910993E-13+5i</v>
      </c>
      <c r="AL673" s="240" t="str">
        <f t="shared" si="1712"/>
        <v>-5+2,25168408224397E-12i</v>
      </c>
      <c r="AM673" s="240" t="str">
        <f t="shared" si="1713"/>
        <v>1,23977596851871E-12-5i</v>
      </c>
      <c r="AN673" s="240" t="str">
        <f t="shared" si="1714"/>
        <v>5-3,13617404615329E-13i</v>
      </c>
      <c r="AO673" s="240" t="str">
        <f t="shared" si="1715"/>
        <v>1,86701077774936E-12+5i</v>
      </c>
      <c r="AP673" s="240" t="str">
        <f t="shared" si="1716"/>
        <v>-5-1,55339499943729E-12i</v>
      </c>
      <c r="AQ673" s="240" t="str">
        <f t="shared" si="1717"/>
        <v>7,10558998792685E-14-5i</v>
      </c>
      <c r="AR673" s="240" t="str">
        <f t="shared" si="1718"/>
        <v>5-1,55339174683078E-12i</v>
      </c>
      <c r="AS673" s="240" t="str">
        <f t="shared" si="1719"/>
        <v>-1,9380683039319E-12+5i</v>
      </c>
      <c r="AT673" s="240" t="str">
        <f t="shared" si="1720"/>
        <v>-5-3,13620657221847E-13i</v>
      </c>
      <c r="AU673" s="240" t="str">
        <f t="shared" si="1721"/>
        <v>-1,16871844233618E-12-5i</v>
      </c>
      <c r="AV673" s="240" t="str">
        <f t="shared" si="1722"/>
        <v>5+2,32274160842649E-12i</v>
      </c>
      <c r="AW673" s="240" t="str">
        <f t="shared" si="1723"/>
        <v>-6,98293961716445E-13+5i</v>
      </c>
      <c r="AX673" s="240" t="str">
        <f t="shared" si="1724"/>
        <v>-5+7,8404513784158E-13i</v>
      </c>
      <c r="AY673" s="240" t="str">
        <f t="shared" si="1725"/>
        <v>-2,40849278455163E-12-5i</v>
      </c>
      <c r="AZ673" s="240" t="str">
        <f t="shared" si="1726"/>
        <v>5+1,08296726621105E-12i</v>
      </c>
      <c r="BA673" s="240" t="str">
        <f t="shared" si="1727"/>
        <v>5,41480380499005E-13+5i</v>
      </c>
      <c r="BB673" s="240" t="str">
        <f t="shared" si="1728"/>
        <v>-5+2,02381948005703E-12i</v>
      </c>
      <c r="BC673" s="240" t="str">
        <f t="shared" si="1729"/>
        <v>1,46764057070564E-12-5i</v>
      </c>
      <c r="BD673" s="240" t="str">
        <f t="shared" si="1730"/>
        <v>5-1,56807076004406E-13i</v>
      </c>
      <c r="BE673" s="240" t="str">
        <f t="shared" si="1731"/>
        <v>1,63914617556243E-12+5i</v>
      </c>
      <c r="BF673" s="240" t="str">
        <f t="shared" si="1732"/>
        <v>-5-1,71020532804822E-12i</v>
      </c>
      <c r="BG673" s="240" t="str">
        <f t="shared" si="1733"/>
        <v>2,27866228490192E-13-5i</v>
      </c>
      <c r="BH673" s="240" t="str">
        <f t="shared" si="1734"/>
        <v>5-1,39658141821986E-12i</v>
      </c>
      <c r="BI673" s="240" t="str">
        <f t="shared" si="1735"/>
        <v>-2,09487863254282E-12+5i</v>
      </c>
      <c r="BJ673" s="240" t="str">
        <f t="shared" si="1736"/>
        <v>-5-6,1253953298479E-13i</v>
      </c>
      <c r="BK673" s="240" t="str">
        <f t="shared" si="1737"/>
        <v>-1,01190811372526E-12-5i</v>
      </c>
      <c r="BL673" s="240" t="str">
        <f t="shared" si="1738"/>
        <v>5+2,47955193703741E-12i</v>
      </c>
      <c r="BM673" s="189"/>
      <c r="BN673" s="189"/>
      <c r="BO673" s="189"/>
      <c r="BP673" s="189"/>
      <c r="BQ673" s="189"/>
      <c r="BR673" s="189"/>
      <c r="BS673" s="189"/>
      <c r="BT673" s="189"/>
      <c r="BU673" s="189"/>
      <c r="BV673" s="189"/>
      <c r="BW673" s="240"/>
      <c r="BX673" s="240"/>
      <c r="BY673" s="240"/>
      <c r="BZ673" s="240"/>
      <c r="CH673" s="238">
        <f t="shared" si="1739"/>
        <v>-262.46527914776658</v>
      </c>
    </row>
    <row r="674" spans="1:123">
      <c r="A674" s="245">
        <f t="shared" si="1741"/>
        <v>1.5312500000000008E-2</v>
      </c>
      <c r="B674" s="246">
        <v>49</v>
      </c>
      <c r="C674" s="246">
        <f t="shared" si="1742"/>
        <v>2450</v>
      </c>
      <c r="D674" s="246">
        <f t="shared" si="1740"/>
        <v>15393.804002589986</v>
      </c>
      <c r="E674" s="245" t="str">
        <f t="shared" si="1687"/>
        <v>15393,80400259i</v>
      </c>
      <c r="F674" s="245" t="str">
        <f t="shared" si="1743"/>
        <v>0,0256867730980824-0,194610638862994i</v>
      </c>
      <c r="G674" s="245" t="str">
        <f t="shared" si="1744"/>
        <v>-3,11943992643816-0,654145896516976i</v>
      </c>
      <c r="H674" s="245" t="str">
        <f t="shared" si="1745"/>
        <v>0,000200753211303962-0,00143706371303454i</v>
      </c>
      <c r="I674" s="245" t="str">
        <f t="shared" si="1688"/>
        <v>0,000603801833984542-0,00089500321823096i</v>
      </c>
      <c r="J674" s="240" t="str">
        <f>IMPRODUCT(1/Nt_input,BK625)</f>
        <v>6,69931165121589E-14-3,55800458540223E-14i</v>
      </c>
      <c r="K674" s="265" t="str">
        <f t="shared" si="1689"/>
        <v>8,60631107022655E-18-8,14423518176166E-17i</v>
      </c>
      <c r="L674" s="238">
        <f t="shared" si="1690"/>
        <v>-321.73476533293723</v>
      </c>
      <c r="M674" s="238">
        <f t="shared" si="1746"/>
        <v>385.02407636663901</v>
      </c>
      <c r="N674" s="242">
        <f t="shared" si="1747"/>
        <v>-4.9759236333609831</v>
      </c>
      <c r="O674" s="240" t="str">
        <f t="shared" si="1748"/>
        <v>-0,487725805040318-4,95196320100808i</v>
      </c>
      <c r="P674" s="240" t="str">
        <f t="shared" si="1749"/>
        <v>4,88031265601102-0,970754543960051i</v>
      </c>
      <c r="Q674" s="240" t="str">
        <f t="shared" si="1691"/>
        <v>1,44443438595299+4,76166203228631i</v>
      </c>
      <c r="R674" s="240" t="str">
        <f t="shared" si="1692"/>
        <v>-4,59715400020138+1,90420353520122i</v>
      </c>
      <c r="S674" s="240" t="str">
        <f t="shared" si="1693"/>
        <v>-2,34563416346193-4,38837286203447i</v>
      </c>
      <c r="T674" s="240" t="str">
        <f t="shared" si="1694"/>
        <v>4,1373292942778-2,76447505247401i</v>
      </c>
      <c r="U674" s="241" t="str">
        <f t="shared" si="1695"/>
        <v>3,15669253551538+3,84644098372273i</v>
      </c>
      <c r="V674" s="240" t="str">
        <f t="shared" si="1696"/>
        <v>-3,51850934381584+3,51850934381607i</v>
      </c>
      <c r="W674" s="240" t="str">
        <f t="shared" si="1697"/>
        <v>-3,84644098372261-3,15669253551552i</v>
      </c>
      <c r="X674" s="240" t="str">
        <f t="shared" si="1698"/>
        <v>2,76447505247415-4,1373292942777i</v>
      </c>
      <c r="Y674" s="240" t="str">
        <f t="shared" si="1699"/>
        <v>4,38837286203463+2,34563416346164i</v>
      </c>
      <c r="Z674" s="240" t="str">
        <f t="shared" si="1700"/>
        <v>-1,90420353520092+4,5971540002015i</v>
      </c>
      <c r="AA674" s="240" t="str">
        <f t="shared" si="1701"/>
        <v>-4,76166203228626-1,44443438595314i</v>
      </c>
      <c r="AB674" s="240" t="str">
        <f t="shared" si="1702"/>
        <v>0,970754543960041-4,88031265601102i</v>
      </c>
      <c r="AC674" s="240" t="str">
        <f t="shared" si="1703"/>
        <v>4,9519632010081+0,487725805040121i</v>
      </c>
      <c r="AD674" s="240" t="str">
        <f t="shared" si="1704"/>
        <v>-1,82877104210959E-13+4,97592363336098i</v>
      </c>
      <c r="AE674" s="240" t="str">
        <f t="shared" si="1705"/>
        <v>-4,95196320100808+0,487725805040321i</v>
      </c>
      <c r="AF674" s="240" t="str">
        <f t="shared" si="1706"/>
        <v>-0,970754543960165-4,88031265601099i</v>
      </c>
      <c r="AG674" s="240" t="str">
        <f t="shared" si="1707"/>
        <v>4,76166203228635-1,44443438595285i</v>
      </c>
      <c r="AH674" s="240" t="str">
        <f t="shared" si="1708"/>
        <v>1,90420353520107+4,59715400020144i</v>
      </c>
      <c r="AI674" s="240" t="str">
        <f t="shared" si="1709"/>
        <v>-4,38837286203407+2,34563416346269i</v>
      </c>
      <c r="AJ674" s="240" t="str">
        <f t="shared" si="1710"/>
        <v>-2,76447505247346-4,13732929427816i</v>
      </c>
      <c r="AK674" s="240" t="str">
        <f t="shared" si="1711"/>
        <v>3,84644098372127-3,15669253551715i</v>
      </c>
      <c r="AL674" s="240" t="str">
        <f t="shared" si="1712"/>
        <v>3,51850934381631+3,5185093438156i</v>
      </c>
      <c r="AM674" s="240" t="str">
        <f t="shared" si="1713"/>
        <v>-3,15669253551643+3,84644098372187i</v>
      </c>
      <c r="AN674" s="240" t="str">
        <f t="shared" si="1714"/>
        <v>-4,13732929427872-2,76447505247262i</v>
      </c>
      <c r="AO674" s="240" t="str">
        <f t="shared" si="1715"/>
        <v>2,3456341634618-4,38837286203454i</v>
      </c>
      <c r="AP674" s="240" t="str">
        <f t="shared" si="1716"/>
        <v>4,59715400020066+1,90420353520295i</v>
      </c>
      <c r="AQ674" s="240" t="str">
        <f t="shared" si="1717"/>
        <v>-1,44443438595182+4,76166203228666i</v>
      </c>
      <c r="AR674" s="240" t="str">
        <f t="shared" si="1718"/>
        <v>-4,8803126560109-0,970754543960638i</v>
      </c>
      <c r="AS674" s="240" t="str">
        <f t="shared" si="1719"/>
        <v>0,487725805042767-4,95196320100784i</v>
      </c>
      <c r="AT674" s="240" t="str">
        <f t="shared" si="1720"/>
        <v>4,97592363336098-6,24215581164942E-13i</v>
      </c>
      <c r="AU674" s="240" t="str">
        <f t="shared" si="1721"/>
        <v>0,487725805039083+4,9519632010082i</v>
      </c>
      <c r="AV674" s="240" t="str">
        <f t="shared" si="1722"/>
        <v>-4,88031265601063+0,970754543962001i</v>
      </c>
      <c r="AW674" s="240" t="str">
        <f t="shared" si="1723"/>
        <v>-1,44443438595315-4,76166203228626i</v>
      </c>
      <c r="AX674" s="240" t="str">
        <f t="shared" si="1724"/>
        <v>4,59715400020208-1,90420353519953i</v>
      </c>
      <c r="AY674" s="240" t="str">
        <f t="shared" si="1725"/>
        <v>2,3456341634629+4,38837286203395i</v>
      </c>
      <c r="AZ674" s="240" t="str">
        <f t="shared" si="1726"/>
        <v>-4,13732929427795+2,76447505247378i</v>
      </c>
      <c r="BA674" s="240" t="str">
        <f t="shared" si="1727"/>
        <v>-3,15669253551362-3,84644098372417i</v>
      </c>
      <c r="BB674" s="240" t="str">
        <f t="shared" si="1728"/>
        <v>3,51850934381538-3,51850934381653i</v>
      </c>
      <c r="BC674" s="240" t="str">
        <f t="shared" si="1729"/>
        <v>3,84644098372206+3,15669253551619i</v>
      </c>
      <c r="BD674" s="240" t="str">
        <f t="shared" si="1730"/>
        <v>-2,7644750524723+4,13732929427894i</v>
      </c>
      <c r="BE674" s="240" t="str">
        <f t="shared" si="1731"/>
        <v>-4,38837286203472-2,34563416346146i</v>
      </c>
      <c r="BF674" s="240" t="str">
        <f t="shared" si="1732"/>
        <v>1,90420353520259-4,59715400020081i</v>
      </c>
      <c r="BG674" s="240" t="str">
        <f t="shared" si="1733"/>
        <v>4,76166203228673+1,44443438595159i</v>
      </c>
      <c r="BH674" s="240" t="str">
        <f t="shared" si="1734"/>
        <v>-0,970754543960399+4,88031265601095i</v>
      </c>
      <c r="BI674" s="240" t="str">
        <f t="shared" si="1735"/>
        <v>-4,95196320100786-0,487725805042526i</v>
      </c>
      <c r="BJ674" s="240" t="str">
        <f t="shared" si="1736"/>
        <v>-1,00703549957505E-12-4,97592363336098i</v>
      </c>
      <c r="BK674" s="240" t="str">
        <f t="shared" si="1737"/>
        <v>4,95196320100816-0,487725805039464i</v>
      </c>
      <c r="BL674" s="240" t="str">
        <f t="shared" si="1738"/>
        <v>0,970754543962235+4,88031265601058i</v>
      </c>
      <c r="BM674" s="189"/>
      <c r="BN674" s="189"/>
      <c r="BO674" s="189"/>
      <c r="BP674" s="189"/>
      <c r="BQ674" s="189"/>
      <c r="BR674" s="189"/>
      <c r="BS674" s="189"/>
      <c r="BT674" s="189"/>
      <c r="BU674" s="189"/>
      <c r="BV674" s="189"/>
      <c r="BW674" s="240"/>
      <c r="BX674" s="240"/>
      <c r="BY674" s="240"/>
      <c r="BZ674" s="240"/>
      <c r="CH674" s="238">
        <f t="shared" si="1739"/>
        <v>-262.40028834961174</v>
      </c>
    </row>
    <row r="675" spans="1:123">
      <c r="A675" s="245">
        <f t="shared" si="1741"/>
        <v>1.5625000000000007E-2</v>
      </c>
      <c r="B675" s="246">
        <v>50</v>
      </c>
      <c r="C675" s="246">
        <f t="shared" si="1742"/>
        <v>2500</v>
      </c>
      <c r="D675" s="246">
        <f t="shared" si="1740"/>
        <v>15707.963267948966</v>
      </c>
      <c r="E675" s="245" t="str">
        <f t="shared" si="1687"/>
        <v>15707,963267949i</v>
      </c>
      <c r="F675" s="245" t="str">
        <f t="shared" si="1743"/>
        <v>0,0250745785878069-0,190774343393063i</v>
      </c>
      <c r="G675" s="245" t="str">
        <f t="shared" si="1744"/>
        <v>-3,13432126460534-0,666006564470806i</v>
      </c>
      <c r="H675" s="245" t="str">
        <f t="shared" si="1745"/>
        <v>0,000196231254112708-0,00140871264756642i</v>
      </c>
      <c r="I675" s="245" t="str">
        <f t="shared" si="1688"/>
        <v>0,000589134242093515-0,000884403025353958i</v>
      </c>
      <c r="J675" s="240" t="str">
        <f>IMPRODUCT(1/Nt_input,BL625)</f>
        <v>3,68116385355936E-14+4,72981029342458E-14i</v>
      </c>
      <c r="K675" s="265" t="str">
        <f t="shared" si="1689"/>
        <v>6,35175820974373E-17-4,69139246448737E-18i</v>
      </c>
      <c r="L675" s="238">
        <f t="shared" si="1690"/>
        <v>-323.91849333486061</v>
      </c>
      <c r="M675" s="238">
        <f t="shared" si="1746"/>
        <v>385.09607359798383</v>
      </c>
      <c r="N675" s="242">
        <f t="shared" si="1747"/>
        <v>-4.9039264020161504</v>
      </c>
      <c r="O675" s="240" t="str">
        <f t="shared" si="1748"/>
        <v>-0,956708580912718-4,80969883127822i</v>
      </c>
      <c r="P675" s="240" t="str">
        <f t="shared" si="1749"/>
        <v>4,53063723176444-1,87665138758931i</v>
      </c>
      <c r="Q675" s="240" t="str">
        <f t="shared" si="1691"/>
        <v>2,72447553387927+4,07746578424447i</v>
      </c>
      <c r="R675" s="240" t="str">
        <f t="shared" si="1692"/>
        <v>-3,46759961330539+3,46759961330535i</v>
      </c>
      <c r="S675" s="240" t="str">
        <f t="shared" si="1693"/>
        <v>-4,0774657842447-2,72447553387893i</v>
      </c>
      <c r="T675" s="240" t="str">
        <f t="shared" si="1694"/>
        <v>1,87665138758938-4,53063723176441i</v>
      </c>
      <c r="U675" s="241" t="str">
        <f t="shared" si="1695"/>
        <v>4,80969883127825+0,956708580912541i</v>
      </c>
      <c r="V675" s="240" t="str">
        <f t="shared" si="1696"/>
        <v>-6,84879097469774E-14+4,90392640201615i</v>
      </c>
      <c r="W675" s="240" t="str">
        <f t="shared" si="1697"/>
        <v>-4,80969883127818+0,956708580912885i</v>
      </c>
      <c r="X675" s="240" t="str">
        <f t="shared" si="1698"/>
        <v>-1,87665138758924-4,53063723176447i</v>
      </c>
      <c r="Y675" s="240" t="str">
        <f t="shared" si="1699"/>
        <v>4,07746578424451-2,7244755338792i</v>
      </c>
      <c r="Z675" s="240" t="str">
        <f t="shared" si="1700"/>
        <v>3,46759961330528+3,46759961330545i</v>
      </c>
      <c r="AA675" s="240" t="str">
        <f t="shared" si="1701"/>
        <v>-2,724475533879+4,07746578424465i</v>
      </c>
      <c r="AB675" s="240" t="str">
        <f t="shared" si="1702"/>
        <v>-4,53063723176439-1,87665138758943i</v>
      </c>
      <c r="AC675" s="240" t="str">
        <f t="shared" si="1703"/>
        <v>0,956708580912605-4,80969883127824i</v>
      </c>
      <c r="AD675" s="240" t="str">
        <f t="shared" si="1704"/>
        <v>4,90392640201615+1,36975819493955E-13i</v>
      </c>
      <c r="AE675" s="240" t="str">
        <f t="shared" si="1705"/>
        <v>0,956708580912816+4,8096988312782i</v>
      </c>
      <c r="AF675" s="240" t="str">
        <f t="shared" si="1706"/>
        <v>-4,5306372317645+1,87665138758917i</v>
      </c>
      <c r="AG675" s="240" t="str">
        <f t="shared" si="1707"/>
        <v>-2,72447553387915-4,07746578424454i</v>
      </c>
      <c r="AH675" s="240" t="str">
        <f t="shared" si="1708"/>
        <v>3,4675996133055-3,46759961330523i</v>
      </c>
      <c r="AI675" s="240" t="str">
        <f t="shared" si="1709"/>
        <v>4,07746578424434+2,72447553387946i</v>
      </c>
      <c r="AJ675" s="240" t="str">
        <f t="shared" si="1710"/>
        <v>-1,87665138758997+4,53063723176417i</v>
      </c>
      <c r="AK675" s="240" t="str">
        <f t="shared" si="1711"/>
        <v>-4,80969883127803-0,956708580913664i</v>
      </c>
      <c r="AL675" s="240" t="str">
        <f t="shared" si="1712"/>
        <v>1,21595402092081E-12-4,90392640201615i</v>
      </c>
      <c r="AM675" s="240" t="str">
        <f t="shared" si="1713"/>
        <v>4,8096988312785-0,956708580911281i</v>
      </c>
      <c r="AN675" s="240" t="str">
        <f t="shared" si="1714"/>
        <v>1,87665138758773+4,5306372317651i</v>
      </c>
      <c r="AO675" s="240" t="str">
        <f t="shared" si="1715"/>
        <v>-4,07746578424565+2,7244755338775i</v>
      </c>
      <c r="AP675" s="240" t="str">
        <f t="shared" si="1716"/>
        <v>-3,46759961330383-3,4675996133069i</v>
      </c>
      <c r="AQ675" s="240" t="str">
        <f t="shared" si="1717"/>
        <v>2,72447553388111-4,07746578424323i</v>
      </c>
      <c r="AR675" s="240" t="str">
        <f t="shared" si="1718"/>
        <v>4,53063723176528+1,8766513875873i</v>
      </c>
      <c r="AS675" s="240" t="str">
        <f t="shared" si="1719"/>
        <v>-0,956708580910825+4,80969883127859i</v>
      </c>
      <c r="AT675" s="240" t="str">
        <f t="shared" si="1720"/>
        <v>-4,90392640201615+1,67733995873874E-12i</v>
      </c>
      <c r="AU675" s="240" t="str">
        <f t="shared" si="1721"/>
        <v>-0,956708580914115-4,80969883127794i</v>
      </c>
      <c r="AV675" s="240" t="str">
        <f t="shared" si="1722"/>
        <v>4,53063723176399-1,8766513875904i</v>
      </c>
      <c r="AW675" s="240" t="str">
        <f t="shared" si="1723"/>
        <v>2,72447553387985+4,07746578424408i</v>
      </c>
      <c r="AX675" s="240" t="str">
        <f t="shared" si="1724"/>
        <v>-3,46759961330491+3,46759961330583i</v>
      </c>
      <c r="AY675" s="240" t="str">
        <f t="shared" si="1725"/>
        <v>-4,0774657842448-2,72447553387877i</v>
      </c>
      <c r="AZ675" s="240" t="str">
        <f t="shared" si="1726"/>
        <v>1,8766513875892-4,53063723176449i</v>
      </c>
      <c r="BA675" s="240" t="str">
        <f t="shared" si="1727"/>
        <v>4,80969883127819+0,956708580912841i</v>
      </c>
      <c r="BB675" s="240" t="str">
        <f t="shared" si="1728"/>
        <v>-3,77284041551435E-13+4,90392640201615i</v>
      </c>
      <c r="BC675" s="240" t="str">
        <f t="shared" si="1729"/>
        <v>-4,80969883127834+0,9567085809121i</v>
      </c>
      <c r="BD675" s="240" t="str">
        <f t="shared" si="1730"/>
        <v>-1,8766513875885-4,53063723176478i</v>
      </c>
      <c r="BE675" s="240" t="str">
        <f t="shared" si="1731"/>
        <v>4,07746578424522-2,72447553387814i</v>
      </c>
      <c r="BF675" s="240" t="str">
        <f t="shared" si="1732"/>
        <v>3,46759961330437+3,46759961330636i</v>
      </c>
      <c r="BG675" s="240" t="str">
        <f t="shared" si="1733"/>
        <v>-2,72447553388047+4,07746578424366i</v>
      </c>
      <c r="BH675" s="240" t="str">
        <f t="shared" si="1734"/>
        <v>-4,5306372317637-1,8766513875911i</v>
      </c>
      <c r="BI675" s="240" t="str">
        <f t="shared" si="1735"/>
        <v>0,956708580914856-4,80969883127779i</v>
      </c>
      <c r="BJ675" s="240" t="str">
        <f t="shared" si="1736"/>
        <v>4,90392640201615+2,43190804184161E-12i</v>
      </c>
      <c r="BK675" s="240" t="str">
        <f t="shared" si="1737"/>
        <v>0,956708580914871+4,80969883127779i</v>
      </c>
      <c r="BL675" s="240" t="str">
        <f t="shared" si="1738"/>
        <v>-4,5306372317637+1,87665138759111i</v>
      </c>
      <c r="BM675" s="189"/>
      <c r="BN675" s="189"/>
      <c r="BO675" s="189"/>
      <c r="BP675" s="189"/>
      <c r="BQ675" s="189"/>
      <c r="BR675" s="189"/>
      <c r="BS675" s="189"/>
      <c r="BT675" s="189"/>
      <c r="BU675" s="189"/>
      <c r="BV675" s="189"/>
      <c r="BW675" s="240"/>
      <c r="BX675" s="240"/>
      <c r="BY675" s="240"/>
      <c r="BZ675" s="240"/>
      <c r="CH675" s="238">
        <f t="shared" si="1739"/>
        <v>-264.44638612188606</v>
      </c>
    </row>
    <row r="676" spans="1:123" s="367" customFormat="1">
      <c r="A676" s="365">
        <f t="shared" si="1741"/>
        <v>1.5937500000000007E-2</v>
      </c>
      <c r="B676" s="366">
        <v>51</v>
      </c>
      <c r="C676" s="366">
        <f t="shared" si="1742"/>
        <v>2550</v>
      </c>
      <c r="D676" s="366">
        <f t="shared" si="1740"/>
        <v>16022.122533307946</v>
      </c>
      <c r="E676" s="365" t="str">
        <f t="shared" si="1687"/>
        <v>16022,1225333079i</v>
      </c>
      <c r="F676" s="365" t="str">
        <f t="shared" si="1743"/>
        <v>0,0244977764934466-0,187085926310852i</v>
      </c>
      <c r="G676" s="365" t="str">
        <f t="shared" si="1744"/>
        <v>-3,14937420735697-0,67750892199604i</v>
      </c>
      <c r="H676" s="365" t="str">
        <f t="shared" si="1745"/>
        <v>0,00019197075719133-0,00138145398969639i</v>
      </c>
      <c r="I676" s="365" t="str">
        <f t="shared" si="1688"/>
        <v>0,000575121605567778-0,000873935892083914i</v>
      </c>
      <c r="J676" s="367" t="str">
        <f>IMPRODUCT(1/Nt_input,BM625)</f>
        <v>0</v>
      </c>
      <c r="K676" s="367" t="str">
        <f t="shared" si="1689"/>
        <v>0</v>
      </c>
      <c r="L676" s="367" t="e">
        <f t="shared" si="1690"/>
        <v>#NUM!</v>
      </c>
      <c r="M676" s="367">
        <f t="shared" si="1746"/>
        <v>385.21529832133893</v>
      </c>
      <c r="N676" s="368">
        <f t="shared" si="1747"/>
        <v>-4.7847016786610403</v>
      </c>
      <c r="O676" s="367" t="str">
        <f t="shared" si="1748"/>
        <v>-1,38892558254899-4,57867403075636i</v>
      </c>
      <c r="P676" s="367" t="str">
        <f t="shared" si="1749"/>
        <v>3,97833404973954-2,65823782654313i</v>
      </c>
      <c r="Q676" s="367" t="str">
        <f t="shared" si="1691"/>
        <v>3,69862441382722+3,03538261166908i</v>
      </c>
      <c r="R676" s="367" t="str">
        <f t="shared" si="1692"/>
        <v>-1,83102606123316+4,42048795008727i</v>
      </c>
      <c r="S676" s="367" t="str">
        <f t="shared" si="1693"/>
        <v>-4,7616620322863-0,468982775872237i</v>
      </c>
      <c r="T676" s="367" t="str">
        <f t="shared" si="1694"/>
        <v>-0,93344899124111-4,69276497755137i</v>
      </c>
      <c r="U676" s="369" t="str">
        <f t="shared" si="1695"/>
        <v>4,21973015397451-2,25549275800656i</v>
      </c>
      <c r="V676" s="367" t="str">
        <f t="shared" si="1696"/>
        <v>3,38329500293599+3,38329500293577i</v>
      </c>
      <c r="W676" s="367" t="str">
        <f t="shared" si="1697"/>
        <v>-2,25549275800667+4,21973015397445i</v>
      </c>
      <c r="X676" s="367" t="str">
        <f t="shared" si="1698"/>
        <v>-4,69276497755135-0,933448991241229i</v>
      </c>
      <c r="Y676" s="367" t="str">
        <f t="shared" si="1699"/>
        <v>-0,468982775872569-4,76166203228627i</v>
      </c>
      <c r="Z676" s="367" t="str">
        <f t="shared" si="1700"/>
        <v>4,42048795008732-1,83102606123304i</v>
      </c>
      <c r="AA676" s="367" t="str">
        <f t="shared" si="1701"/>
        <v>3,03538261166895+3,69862441382732i</v>
      </c>
      <c r="AB676" s="367" t="str">
        <f t="shared" si="1702"/>
        <v>-2,65823782654285+3,97833404973973i</v>
      </c>
      <c r="AC676" s="367" t="str">
        <f t="shared" si="1703"/>
        <v>-4,57867403075637-1,38892558254896i</v>
      </c>
      <c r="AD676" s="367" t="str">
        <f t="shared" si="1704"/>
        <v>1,59436761538916E-13-4,78470167866104i</v>
      </c>
      <c r="AE676" s="367" t="str">
        <f t="shared" si="1705"/>
        <v>4,57867403075631-1,38892558254918i</v>
      </c>
      <c r="AF676" s="367" t="str">
        <f t="shared" si="1706"/>
        <v>2,65823782654304+3,9783340497396i</v>
      </c>
      <c r="AG676" s="367" t="str">
        <f t="shared" si="1707"/>
        <v>-3,0353826116692+3,69862441382712i</v>
      </c>
      <c r="AH676" s="367" t="str">
        <f t="shared" si="1708"/>
        <v>-4,42048795008795-1,83102606123152i</v>
      </c>
      <c r="AI676" s="367" t="str">
        <f t="shared" si="1709"/>
        <v>0,46898277587424-4,76166203228611i</v>
      </c>
      <c r="AJ676" s="367" t="str">
        <f t="shared" si="1710"/>
        <v>4,6927649775515-0,933448991240483i</v>
      </c>
      <c r="AK676" s="367" t="str">
        <f t="shared" si="1711"/>
        <v>2,25549275800728+4,21973015397412i</v>
      </c>
      <c r="AL676" s="367" t="str">
        <f t="shared" si="1712"/>
        <v>-3,38329500293448+3,38329500293727i</v>
      </c>
      <c r="AM676" s="367" t="str">
        <f t="shared" si="1713"/>
        <v>-4,2197301539737-2,25549275800807i</v>
      </c>
      <c r="AN676" s="367" t="str">
        <f t="shared" si="1714"/>
        <v>0,933448991241421-4,69276497755131i</v>
      </c>
      <c r="AO676" s="367" t="str">
        <f t="shared" si="1715"/>
        <v>4,76166203228619-0,468982775873358i</v>
      </c>
      <c r="AP676" s="367" t="str">
        <f t="shared" si="1716"/>
        <v>1,8310260612351+4,42048795008647i</v>
      </c>
      <c r="AQ676" s="367" t="str">
        <f t="shared" si="1717"/>
        <v>-3,69862441382799+3,03538261166815i</v>
      </c>
      <c r="AR676" s="367" t="str">
        <f t="shared" si="1718"/>
        <v>-3,97833404973968-2,65823782654293i</v>
      </c>
      <c r="AS676" s="367" t="str">
        <f t="shared" si="1719"/>
        <v>1,38892558254769-4,57867403075676i</v>
      </c>
      <c r="AT676" s="367" t="str">
        <f t="shared" si="1720"/>
        <v>4,78470167866104+2,22272513458682E-12i</v>
      </c>
      <c r="AU676" s="367" t="str">
        <f t="shared" si="1721"/>
        <v>1,38892558254812+4,57867403075663i</v>
      </c>
      <c r="AV676" s="367" t="str">
        <f t="shared" si="1722"/>
        <v>-3,97833404973943+2,6582378265433i</v>
      </c>
      <c r="AW676" s="367" t="str">
        <f t="shared" si="1723"/>
        <v>-3,69862441382827-3,0353826116678i</v>
      </c>
      <c r="AX676" s="367" t="str">
        <f t="shared" si="1724"/>
        <v>1,83102606123468-4,42048795008664i</v>
      </c>
      <c r="AY676" s="367" t="str">
        <f t="shared" si="1725"/>
        <v>4,76166203228624+0,46898277587291i</v>
      </c>
      <c r="AZ676" s="367" t="str">
        <f t="shared" si="1726"/>
        <v>0,933448991241727+4,69276497755125i</v>
      </c>
      <c r="BA676" s="367" t="str">
        <f t="shared" si="1727"/>
        <v>-4,21973015397352+2,2554927580084i</v>
      </c>
      <c r="BB676" s="367" t="str">
        <f t="shared" si="1728"/>
        <v>-3,3832950029348-3,38329500293695i</v>
      </c>
      <c r="BC676" s="367" t="str">
        <f t="shared" si="1729"/>
        <v>2,25549275800689-4,21973015397434i</v>
      </c>
      <c r="BD676" s="367" t="str">
        <f t="shared" si="1730"/>
        <v>4,69276497755158+0,933448991240043i</v>
      </c>
      <c r="BE676" s="367" t="str">
        <f t="shared" si="1731"/>
        <v>0,468982775874756+4,76166203228606i</v>
      </c>
      <c r="BF676" s="367" t="str">
        <f t="shared" si="1732"/>
        <v>-4,42048795008781+1,83102606123187i</v>
      </c>
      <c r="BG676" s="367" t="str">
        <f t="shared" si="1733"/>
        <v>-3,03538261166913-3,69862441382718i</v>
      </c>
      <c r="BH676" s="367" t="str">
        <f t="shared" si="1734"/>
        <v>2,65823782654187-3,97833404974038i</v>
      </c>
      <c r="BI676" s="367" t="str">
        <f t="shared" si="1735"/>
        <v>4,57867403075575+1,38892558255103i</v>
      </c>
      <c r="BJ676" s="367" t="str">
        <f t="shared" si="1736"/>
        <v>-8,18283786671925E-13+4,78470167866104i</v>
      </c>
      <c r="BK676" s="367" t="str">
        <f t="shared" si="1737"/>
        <v>-4,57867403075626+1,38892558254933i</v>
      </c>
      <c r="BL676" s="367" t="str">
        <f t="shared" si="1738"/>
        <v>-2,65823782654435-3,97833404973872i</v>
      </c>
      <c r="BM676" s="189"/>
      <c r="BN676" s="189"/>
      <c r="BO676" s="189"/>
      <c r="BP676" s="189"/>
      <c r="BQ676" s="189"/>
      <c r="BR676" s="189"/>
      <c r="BS676" s="189"/>
      <c r="BT676" s="189"/>
      <c r="BU676" s="189"/>
      <c r="BV676" s="189"/>
      <c r="CH676" s="367" t="e">
        <f t="shared" si="1739"/>
        <v>#NUM!</v>
      </c>
    </row>
    <row r="677" spans="1:123" s="367" customFormat="1">
      <c r="A677" s="365">
        <f t="shared" si="1741"/>
        <v>1.6250000000000007E-2</v>
      </c>
      <c r="B677" s="366">
        <v>52</v>
      </c>
      <c r="C677" s="366">
        <f t="shared" si="1742"/>
        <v>2600</v>
      </c>
      <c r="D677" s="366">
        <f t="shared" si="1740"/>
        <v>16336.281798666923</v>
      </c>
      <c r="E677" s="365" t="str">
        <f t="shared" si="1687"/>
        <v>16336,2817986669i</v>
      </c>
      <c r="F677" s="365" t="str">
        <f t="shared" si="1743"/>
        <v>0,0239536969658281-0,183537057559872i</v>
      </c>
      <c r="G677" s="365" t="str">
        <f t="shared" si="1744"/>
        <v>-3,1645924744984-0,688655332078934i</v>
      </c>
      <c r="H677" s="365" t="str">
        <f t="shared" si="1745"/>
        <v>0,000187951997811223-0,00135522620355092i</v>
      </c>
      <c r="I677" s="365" t="str">
        <f t="shared" si="1688"/>
        <v>0,000561727929142747-0,000863609847639281i</v>
      </c>
      <c r="J677" s="367" t="str">
        <f>IMPRODUCT(1/Nt_input,BN625)</f>
        <v>0</v>
      </c>
      <c r="K677" s="367" t="str">
        <f t="shared" si="1689"/>
        <v>0</v>
      </c>
      <c r="L677" s="367" t="e">
        <f t="shared" si="1690"/>
        <v>#NUM!</v>
      </c>
      <c r="M677" s="367">
        <f t="shared" si="1746"/>
        <v>385.38060233744358</v>
      </c>
      <c r="N677" s="368">
        <f t="shared" si="1747"/>
        <v>-4.6193976625564295</v>
      </c>
      <c r="O677" s="367" t="str">
        <f t="shared" si="1748"/>
        <v>-1,76776695296635-4,26776695296637i</v>
      </c>
      <c r="P677" s="367" t="str">
        <f t="shared" si="1749"/>
        <v>3,26640741219103-3,26640741219085i</v>
      </c>
      <c r="Q677" s="367" t="str">
        <f t="shared" si="1691"/>
        <v>4,26776695296629+1,76776695296654i</v>
      </c>
      <c r="R677" s="367" t="str">
        <f t="shared" si="1692"/>
        <v>2,01463824654013E-13+4,61939766255643i</v>
      </c>
      <c r="S677" s="367" t="str">
        <f t="shared" si="1693"/>
        <v>-4,26776695296631+1,76776695296649i</v>
      </c>
      <c r="T677" s="367" t="str">
        <f t="shared" si="1694"/>
        <v>-3,26640741219099-3,26640741219089i</v>
      </c>
      <c r="U677" s="369" t="str">
        <f t="shared" si="1695"/>
        <v>1,76776695296635-4,26776695296638i</v>
      </c>
      <c r="V677" s="367" t="str">
        <f t="shared" si="1696"/>
        <v>4,61939766255643+5,65914740723062E-14i</v>
      </c>
      <c r="W677" s="367" t="str">
        <f t="shared" si="1697"/>
        <v>1,76776695296627+4,2677669529664i</v>
      </c>
      <c r="X677" s="367" t="str">
        <f t="shared" si="1698"/>
        <v>-3,26640741219107+3,26640741219081i</v>
      </c>
      <c r="Y677" s="367" t="str">
        <f t="shared" si="1699"/>
        <v>-4,26776695296627-1,76776695296659i</v>
      </c>
      <c r="Z677" s="367" t="str">
        <f t="shared" si="1700"/>
        <v>-1,44872350581706E-13-4,61939766255643i</v>
      </c>
      <c r="AA677" s="367" t="str">
        <f t="shared" si="1701"/>
        <v>4,26776695296634-1,76776695296643i</v>
      </c>
      <c r="AB677" s="367" t="str">
        <f t="shared" si="1702"/>
        <v>3,26640741219097+3,2664074121909i</v>
      </c>
      <c r="AC677" s="367" t="str">
        <f t="shared" si="1703"/>
        <v>-1,7677669529664+4,26776695296635i</v>
      </c>
      <c r="AD677" s="367" t="str">
        <f t="shared" si="1704"/>
        <v>-4,61939766255643-1,13182948144612E-13i</v>
      </c>
      <c r="AE677" s="367" t="str">
        <f t="shared" si="1705"/>
        <v>-1,76776695296619-4,26776695296644i</v>
      </c>
      <c r="AF677" s="367" t="str">
        <f t="shared" si="1706"/>
        <v>3,26640741219109-3,26640741219079i</v>
      </c>
      <c r="AG677" s="367" t="str">
        <f t="shared" si="1707"/>
        <v>4,26776695296643+1,76776695296621i</v>
      </c>
      <c r="AH677" s="367" t="str">
        <f t="shared" si="1708"/>
        <v>-1,2902764936316E-12+4,61939766255643i</v>
      </c>
      <c r="AI677" s="367" t="str">
        <f t="shared" si="1709"/>
        <v>-4,26776695296584+1,76776695296765i</v>
      </c>
      <c r="AJ677" s="367" t="str">
        <f t="shared" si="1710"/>
        <v>-3,26640741219061-3,26640741219127i</v>
      </c>
      <c r="AK677" s="367" t="str">
        <f t="shared" si="1711"/>
        <v>1,76776695296433-4,26776695296721i</v>
      </c>
      <c r="AL677" s="367" t="str">
        <f t="shared" si="1712"/>
        <v>4,61939766255643-2,89744701163413E-13i</v>
      </c>
      <c r="AM677" s="367" t="str">
        <f t="shared" si="1713"/>
        <v>1,76776695296486+4,26776695296699i</v>
      </c>
      <c r="AN677" s="367" t="str">
        <f t="shared" si="1714"/>
        <v>-3,2664074121902+3,26640741219168i</v>
      </c>
      <c r="AO677" s="367" t="str">
        <f t="shared" si="1715"/>
        <v>-4,26776695296606-1,76776695296711i</v>
      </c>
      <c r="AP677" s="367" t="str">
        <f t="shared" si="1716"/>
        <v>-1,93541148501276E-12-4,61939766255643i</v>
      </c>
      <c r="AQ677" s="367" t="str">
        <f t="shared" si="1717"/>
        <v>4,26776695296638-1,76776695296632i</v>
      </c>
      <c r="AR677" s="367" t="str">
        <f t="shared" si="1718"/>
        <v>3,26640741218959+3,26640741219228i</v>
      </c>
      <c r="AS677" s="367" t="str">
        <f t="shared" si="1719"/>
        <v>-1,76776695296571+4,26776695296663i</v>
      </c>
      <c r="AT677" s="367" t="str">
        <f t="shared" si="1720"/>
        <v>-4,61939766255643-1,14540414304989E-12i</v>
      </c>
      <c r="AU677" s="367" t="str">
        <f t="shared" si="1721"/>
        <v>-1,76776695296784-4,26776695296576i</v>
      </c>
      <c r="AV677" s="367" t="str">
        <f t="shared" si="1722"/>
        <v>3,26640741219121-3,26640741219066i</v>
      </c>
      <c r="AW677" s="367" t="str">
        <f t="shared" si="1723"/>
        <v>4,26776695296551+1,76776695296844i</v>
      </c>
      <c r="AX677" s="367" t="str">
        <f t="shared" si="1724"/>
        <v>5,00262640799454E-13+4,61939766255643i</v>
      </c>
      <c r="AY677" s="367" t="str">
        <f t="shared" si="1725"/>
        <v>-4,26776695296693+1,767766952965i</v>
      </c>
      <c r="AZ677" s="367" t="str">
        <f t="shared" si="1726"/>
        <v>-3,26640741219183-3,26640741219005i</v>
      </c>
      <c r="BA677" s="367" t="str">
        <f t="shared" si="1727"/>
        <v>1,76776695296704-4,26776695296609i</v>
      </c>
      <c r="BB677" s="367" t="str">
        <f t="shared" si="1728"/>
        <v>4,61939766255643-2,01463824654013E-12i</v>
      </c>
      <c r="BC677" s="367" t="str">
        <f t="shared" si="1729"/>
        <v>1,76776695296652+4,2677669529663i</v>
      </c>
      <c r="BD677" s="367" t="str">
        <f t="shared" si="1730"/>
        <v>-3,26640741219223+3,26640741218965i</v>
      </c>
      <c r="BE677" s="367" t="str">
        <f t="shared" si="1731"/>
        <v>-4,26776695296672-1,76776695296552i</v>
      </c>
      <c r="BF677" s="367" t="str">
        <f t="shared" si="1732"/>
        <v>9,34886203413849E-13-4,61939766255643i</v>
      </c>
      <c r="BG677" s="367" t="str">
        <f t="shared" si="1733"/>
        <v>4,26776695296572-1,76776695296792i</v>
      </c>
      <c r="BH677" s="367" t="str">
        <f t="shared" si="1734"/>
        <v>3,26640741219081+3,26640741219107i</v>
      </c>
      <c r="BI677" s="367" t="str">
        <f t="shared" si="1735"/>
        <v>-1,76776695296836+4,26776695296554i</v>
      </c>
      <c r="BJ677" s="367" t="str">
        <f t="shared" si="1736"/>
        <v>-4,61939766255643+5,79489402326828E-13i</v>
      </c>
      <c r="BK677" s="367" t="str">
        <f t="shared" si="1737"/>
        <v>-1,76776695296519-4,26776695296685i</v>
      </c>
      <c r="BL677" s="367" t="str">
        <f t="shared" si="1738"/>
        <v>3,26640741218999-3,26640741219188i</v>
      </c>
      <c r="BM677" s="189"/>
      <c r="BN677" s="189"/>
      <c r="BO677" s="189"/>
      <c r="BP677" s="189"/>
      <c r="BQ677" s="189"/>
      <c r="BR677" s="189"/>
      <c r="BS677" s="189"/>
      <c r="BT677" s="189"/>
      <c r="BU677" s="189"/>
      <c r="BV677" s="189"/>
      <c r="CH677" s="367" t="e">
        <f t="shared" si="1739"/>
        <v>#NUM!</v>
      </c>
    </row>
    <row r="678" spans="1:123" s="367" customFormat="1">
      <c r="A678" s="365">
        <f t="shared" si="1741"/>
        <v>1.6562500000000008E-2</v>
      </c>
      <c r="B678" s="366">
        <v>53</v>
      </c>
      <c r="C678" s="366">
        <f t="shared" si="1742"/>
        <v>2650</v>
      </c>
      <c r="D678" s="366">
        <f t="shared" si="1740"/>
        <v>16650.441064025905</v>
      </c>
      <c r="E678" s="365" t="str">
        <f t="shared" si="1687"/>
        <v>16650,4410640259i</v>
      </c>
      <c r="F678" s="365" t="str">
        <f t="shared" si="1743"/>
        <v>0,0234399168231591-0,180120017515476i</v>
      </c>
      <c r="G678" s="365" t="str">
        <f t="shared" si="1744"/>
        <v>-3,17996978389327-0,699447991352822i</v>
      </c>
      <c r="H678" s="365" t="str">
        <f t="shared" si="1745"/>
        <v>0,000184157075427018-0,00132997226264332i</v>
      </c>
      <c r="I678" s="365" t="str">
        <f t="shared" si="1688"/>
        <v>0,000548919393200528-0,000853431368607524i</v>
      </c>
      <c r="J678" s="367" t="str">
        <f>IMPRODUCT(1/Nt_input,BO625)</f>
        <v>0</v>
      </c>
      <c r="K678" s="367" t="str">
        <f t="shared" si="1689"/>
        <v>0</v>
      </c>
      <c r="L678" s="367" t="e">
        <f t="shared" si="1690"/>
        <v>#NUM!</v>
      </c>
      <c r="M678" s="367">
        <f t="shared" si="1746"/>
        <v>385.59039367825824</v>
      </c>
      <c r="N678" s="368">
        <f t="shared" si="1747"/>
        <v>-4.4096063217417694</v>
      </c>
      <c r="O678" s="367" t="str">
        <f t="shared" si="1748"/>
        <v>-2,07867403075634-3,88892558254901i</v>
      </c>
      <c r="P678" s="367" t="str">
        <f t="shared" si="1749"/>
        <v>2,44984601169475-3,66645365874551i</v>
      </c>
      <c r="Q678" s="367" t="str">
        <f t="shared" si="1691"/>
        <v>4,38837286203458+0,432217001636212i</v>
      </c>
      <c r="R678" s="367" t="str">
        <f t="shared" si="1692"/>
        <v>1,68748328258302+4,07394502708957i</v>
      </c>
      <c r="S678" s="367" t="str">
        <f t="shared" si="1693"/>
        <v>-2,79742463631845+3,40867178192086i</v>
      </c>
      <c r="T678" s="367" t="str">
        <f t="shared" si="1694"/>
        <v>-4,32487697273739-0,860271517272819i</v>
      </c>
      <c r="U678" s="369" t="str">
        <f t="shared" si="1695"/>
        <v>-1,28004114792619-4,2197301539744i</v>
      </c>
      <c r="V678" s="367" t="str">
        <f t="shared" si="1696"/>
        <v>3,11806253246654-3,1180625324668i</v>
      </c>
      <c r="W678" s="367" t="str">
        <f t="shared" si="1697"/>
        <v>4,21973015397449+1,28004114792587i</v>
      </c>
      <c r="X678" s="367" t="str">
        <f t="shared" si="1698"/>
        <v>0,86027151727274+4,3248769727374i</v>
      </c>
      <c r="Y678" s="367" t="str">
        <f t="shared" si="1699"/>
        <v>-3,40867178192092+2,79742463631839i</v>
      </c>
      <c r="Z678" s="367" t="str">
        <f t="shared" si="1700"/>
        <v>-4,07394502708953-1,68748328258312i</v>
      </c>
      <c r="AA678" s="367" t="str">
        <f t="shared" si="1701"/>
        <v>-0,43221700163612-4,38837286203459i</v>
      </c>
      <c r="AB678" s="367" t="str">
        <f t="shared" si="1702"/>
        <v>3,66645365874556-2,44984601169468i</v>
      </c>
      <c r="AC678" s="367" t="str">
        <f t="shared" si="1703"/>
        <v>3,88892558254895+2,07867403075645i</v>
      </c>
      <c r="AD678" s="367" t="str">
        <f t="shared" si="1704"/>
        <v>-6,91476597261886E-14+4,40960632174177i</v>
      </c>
      <c r="AE678" s="367" t="str">
        <f t="shared" si="1705"/>
        <v>-3,88892558254905+2,07867403075627i</v>
      </c>
      <c r="AF678" s="367" t="str">
        <f t="shared" si="1706"/>
        <v>-3,66645365874544-2,44984601169484i</v>
      </c>
      <c r="AG678" s="367" t="str">
        <f t="shared" si="1707"/>
        <v>0,432217001636319-4,38837286203457i</v>
      </c>
      <c r="AH678" s="367" t="str">
        <f t="shared" si="1708"/>
        <v>4,07394502708943-1,68748328258334i</v>
      </c>
      <c r="AI678" s="367" t="str">
        <f t="shared" si="1709"/>
        <v>3,40867178192081+2,79742463631851i</v>
      </c>
      <c r="AJ678" s="367" t="str">
        <f t="shared" si="1710"/>
        <v>-0,860271517273335+4,32487697273728i</v>
      </c>
      <c r="AK678" s="367" t="str">
        <f t="shared" si="1711"/>
        <v>-4,21973015397467+1,28004114792529i</v>
      </c>
      <c r="AL678" s="367" t="str">
        <f t="shared" si="1712"/>
        <v>-3,11806253246578-3,11806253246757i</v>
      </c>
      <c r="AM678" s="367" t="str">
        <f t="shared" si="1713"/>
        <v>1,28004114792758-4,21973015397397i</v>
      </c>
      <c r="AN678" s="367" t="str">
        <f t="shared" si="1714"/>
        <v>4,32487697273776-0,860271517270918i</v>
      </c>
      <c r="AO678" s="367" t="str">
        <f t="shared" si="1715"/>
        <v>2,79742463632005+3,40867178191955i</v>
      </c>
      <c r="AP678" s="367" t="str">
        <f t="shared" si="1716"/>
        <v>-1,68748328258156+4,07394502709017i</v>
      </c>
      <c r="AQ678" s="367" t="str">
        <f t="shared" si="1717"/>
        <v>-4,38837286203447+0,432217001637298i</v>
      </c>
      <c r="AR678" s="367" t="str">
        <f t="shared" si="1718"/>
        <v>-2,44984601169535-3,66645365874511i</v>
      </c>
      <c r="AS678" s="367" t="str">
        <f t="shared" si="1719"/>
        <v>2,07867403075618-3,8889255825491i</v>
      </c>
      <c r="AT678" s="367" t="str">
        <f t="shared" si="1720"/>
        <v>4,40960632174177+1,38295319452377E-13i</v>
      </c>
      <c r="AU678" s="367" t="str">
        <f t="shared" si="1721"/>
        <v>2,07867403075582+3,88892558254929i</v>
      </c>
      <c r="AV678" s="367" t="str">
        <f t="shared" si="1722"/>
        <v>-2,44984601169568+3,66645365874488i</v>
      </c>
      <c r="AW678" s="367" t="str">
        <f t="shared" si="1723"/>
        <v>-4,38837286203443-0,432217001637698i</v>
      </c>
      <c r="AX678" s="367" t="str">
        <f t="shared" si="1724"/>
        <v>-1,68748328258119-4,07394502709032i</v>
      </c>
      <c r="AY678" s="367" t="str">
        <f t="shared" si="1725"/>
        <v>2,79742463631687-3,40867178192216i</v>
      </c>
      <c r="AZ678" s="367" t="str">
        <f t="shared" si="1726"/>
        <v>4,32487697273769+0,860271517271311i</v>
      </c>
      <c r="BA678" s="367" t="str">
        <f t="shared" si="1727"/>
        <v>1,28004114792732+4,21973015397405i</v>
      </c>
      <c r="BB678" s="367" t="str">
        <f t="shared" si="1728"/>
        <v>-3,11806253246606+3,11806253246728i</v>
      </c>
      <c r="BC678" s="367" t="str">
        <f t="shared" si="1729"/>
        <v>-4,21973015397459-1,28004114792555i</v>
      </c>
      <c r="BD678" s="367" t="str">
        <f t="shared" si="1730"/>
        <v>-0,860271517273-4,32487697273735i</v>
      </c>
      <c r="BE678" s="367" t="str">
        <f t="shared" si="1731"/>
        <v>3,40867178192106-2,79742463631821i</v>
      </c>
      <c r="BF678" s="367" t="str">
        <f t="shared" si="1732"/>
        <v>4,07394502708931+1,68748328258365i</v>
      </c>
      <c r="BG678" s="367" t="str">
        <f t="shared" si="1733"/>
        <v>0,432217001635046+4,38837286203469i</v>
      </c>
      <c r="BH678" s="367" t="str">
        <f t="shared" si="1734"/>
        <v>-3,66645365874636+2,44984601169347i</v>
      </c>
      <c r="BI678" s="367" t="str">
        <f t="shared" si="1735"/>
        <v>-3,88892558254803-2,07867403075817i</v>
      </c>
      <c r="BJ678" s="367" t="str">
        <f t="shared" si="1736"/>
        <v>-1,98580663845423E-12-4,40960632174177i</v>
      </c>
      <c r="BK678" s="367" t="str">
        <f t="shared" si="1737"/>
        <v>3,88892558254829-2,0786740307577i</v>
      </c>
      <c r="BL678" s="367" t="str">
        <f t="shared" si="1738"/>
        <v>3,66645365874606+2,44984601169392i</v>
      </c>
      <c r="BM678" s="189"/>
      <c r="BN678" s="189"/>
      <c r="BO678" s="189"/>
      <c r="BP678" s="189"/>
      <c r="BQ678" s="189"/>
      <c r="BR678" s="189"/>
      <c r="BS678" s="189"/>
      <c r="BT678" s="189"/>
      <c r="BU678" s="189"/>
      <c r="BV678" s="189"/>
      <c r="CH678" s="367" t="e">
        <f t="shared" si="1739"/>
        <v>#NUM!</v>
      </c>
    </row>
    <row r="679" spans="1:123" s="367" customFormat="1">
      <c r="A679" s="365">
        <f t="shared" si="1741"/>
        <v>1.6875000000000008E-2</v>
      </c>
      <c r="B679" s="366">
        <v>54</v>
      </c>
      <c r="C679" s="366">
        <f t="shared" si="1742"/>
        <v>2700</v>
      </c>
      <c r="D679" s="366">
        <f t="shared" si="1740"/>
        <v>16964.600329384884</v>
      </c>
      <c r="E679" s="365" t="str">
        <f t="shared" si="1687"/>
        <v>16964,6003293849i</v>
      </c>
      <c r="F679" s="365" t="str">
        <f t="shared" si="1743"/>
        <v>0,0229542327479385-0,176827642409982i</v>
      </c>
      <c r="G679" s="365" t="str">
        <f t="shared" si="1744"/>
        <v>-3,19549985603994-0,709888958957796i</v>
      </c>
      <c r="H679" s="365" t="str">
        <f t="shared" si="1745"/>
        <v>0,000180569713676582-0,0013056392467178i</v>
      </c>
      <c r="I679" s="365" t="str">
        <f t="shared" si="1688"/>
        <v>0,000536664225140703-0,0008434055785616i</v>
      </c>
      <c r="J679" s="367" t="str">
        <f>IMPRODUCT(1/Nt_input,BP625)</f>
        <v>0</v>
      </c>
      <c r="K679" s="367" t="str">
        <f t="shared" si="1689"/>
        <v>0</v>
      </c>
      <c r="L679" s="367" t="e">
        <f t="shared" si="1690"/>
        <v>#NUM!</v>
      </c>
      <c r="M679" s="367">
        <f t="shared" si="1746"/>
        <v>385.84265193848728</v>
      </c>
      <c r="N679" s="368">
        <f t="shared" si="1747"/>
        <v>-4.1573480615127201</v>
      </c>
      <c r="O679" s="367" t="str">
        <f t="shared" si="1748"/>
        <v>-2,30969883127823-3,45670858091271i</v>
      </c>
      <c r="P679" s="367" t="str">
        <f t="shared" si="1749"/>
        <v>1,59094822571586-3,84088878355715i</v>
      </c>
      <c r="Q679" s="367" t="str">
        <f t="shared" si="1691"/>
        <v>4,0774657842446-0,81105837205353i</v>
      </c>
      <c r="R679" s="367" t="str">
        <f t="shared" si="1692"/>
        <v>2,93968900604838+2,93968900604841i</v>
      </c>
      <c r="S679" s="367" t="str">
        <f t="shared" si="1693"/>
        <v>-0,811058372053563+4,07746578424459i</v>
      </c>
      <c r="T679" s="367" t="str">
        <f t="shared" si="1694"/>
        <v>-3,84088878355701+1,59094822571621i</v>
      </c>
      <c r="U679" s="369" t="str">
        <f t="shared" si="1695"/>
        <v>-3,45670858091264-2,30969883127833i</v>
      </c>
      <c r="V679" s="367" t="str">
        <f t="shared" si="1696"/>
        <v>4,38007158621851E-14-4,15734806151272i</v>
      </c>
      <c r="W679" s="367" t="str">
        <f t="shared" si="1697"/>
        <v>3,45670858091269-2,30969883127826i</v>
      </c>
      <c r="X679" s="367" t="str">
        <f t="shared" si="1698"/>
        <v>3,84088878355714+1,59094822571589i</v>
      </c>
      <c r="Y679" s="367" t="str">
        <f t="shared" si="1699"/>
        <v>0,811058372053492+4,07746578424461i</v>
      </c>
      <c r="Z679" s="367" t="str">
        <f t="shared" si="1700"/>
        <v>-2,93968900604843+2,93968900604836i</v>
      </c>
      <c r="AA679" s="367" t="str">
        <f t="shared" si="1701"/>
        <v>-4,07746578424459-0,811058372053592i</v>
      </c>
      <c r="AB679" s="367" t="str">
        <f t="shared" si="1702"/>
        <v>-1,59094822571615-3,84088878355703i</v>
      </c>
      <c r="AC679" s="367" t="str">
        <f t="shared" si="1703"/>
        <v>2,30969883127835-3,45670858091263i</v>
      </c>
      <c r="AD679" s="367" t="str">
        <f t="shared" si="1704"/>
        <v>4,15734806151272+8,76014317243701E-14i</v>
      </c>
      <c r="AE679" s="367" t="str">
        <f t="shared" si="1705"/>
        <v>2,30969883127825+3,45670858091269i</v>
      </c>
      <c r="AF679" s="367" t="str">
        <f t="shared" si="1706"/>
        <v>-1,59094822571593+3,84088878355712i</v>
      </c>
      <c r="AG679" s="367" t="str">
        <f t="shared" si="1707"/>
        <v>-4,07746578424437+0,811058372054698i</v>
      </c>
      <c r="AH679" s="367" t="str">
        <f t="shared" si="1708"/>
        <v>-2,93968900604979-2,939689006047i</v>
      </c>
      <c r="AI679" s="367" t="str">
        <f t="shared" si="1709"/>
        <v>0,811058372054881-4,07746578424433i</v>
      </c>
      <c r="AJ679" s="367" t="str">
        <f t="shared" si="1710"/>
        <v>3,84088878355719-1,59094822571576i</v>
      </c>
      <c r="AK679" s="367" t="str">
        <f t="shared" si="1711"/>
        <v>3,45670858091305+2,30969883127772i</v>
      </c>
      <c r="AL679" s="367" t="str">
        <f t="shared" si="1712"/>
        <v>1,55236272753994E-12+4,15734806151272i</v>
      </c>
      <c r="AM679" s="367" t="str">
        <f t="shared" si="1713"/>
        <v>-3,45670858091362+2,30969883127686i</v>
      </c>
      <c r="AN679" s="367" t="str">
        <f t="shared" si="1714"/>
        <v>-3,8408887835568-1,59094822571671i</v>
      </c>
      <c r="AO679" s="367" t="str">
        <f t="shared" si="1715"/>
        <v>-0,811058372053812-4,07746578424454i</v>
      </c>
      <c r="AP679" s="367" t="str">
        <f t="shared" si="1716"/>
        <v>2,93968900604763-2,93968900604915i</v>
      </c>
      <c r="AQ679" s="367" t="str">
        <f t="shared" si="1717"/>
        <v>4,07746578424416+0,811058372055766i</v>
      </c>
      <c r="AR679" s="367" t="str">
        <f t="shared" si="1718"/>
        <v>1,59094822571498+3,84088878355751i</v>
      </c>
      <c r="AS679" s="367" t="str">
        <f t="shared" si="1719"/>
        <v>-2,30969883127842+3,45670858091258i</v>
      </c>
      <c r="AT679" s="367" t="str">
        <f t="shared" si="1720"/>
        <v>-4,15734806151272+6,51909706788833E-13i</v>
      </c>
      <c r="AU679" s="367" t="str">
        <f t="shared" si="1721"/>
        <v>-2,3096988312796-3,45670858091179i</v>
      </c>
      <c r="AV679" s="367" t="str">
        <f t="shared" si="1722"/>
        <v>1,59094822571749-3,84088878355648i</v>
      </c>
      <c r="AW679" s="367" t="str">
        <f t="shared" si="1723"/>
        <v>4,07746578424471-0,811058372052989i</v>
      </c>
      <c r="AX679" s="367" t="str">
        <f t="shared" si="1724"/>
        <v>2,93968900604856+2,93968900604823i</v>
      </c>
      <c r="AY679" s="367" t="str">
        <f t="shared" si="1725"/>
        <v>-0,811058372052536+4,0774657842448i</v>
      </c>
      <c r="AZ679" s="367" t="str">
        <f t="shared" si="1726"/>
        <v>-3,84088878355784+1,5909482257142i</v>
      </c>
      <c r="BA679" s="367" t="str">
        <f t="shared" si="1727"/>
        <v>-3,45670858091212-2,30969883127912i</v>
      </c>
      <c r="BB679" s="367" t="str">
        <f t="shared" si="1728"/>
        <v>1,89463844659583E-13-4,15734806151272i</v>
      </c>
      <c r="BC679" s="367" t="str">
        <f t="shared" si="1729"/>
        <v>3,45670858091232-2,3096988312788i</v>
      </c>
      <c r="BD679" s="367" t="str">
        <f t="shared" si="1730"/>
        <v>3,84088878355774+1,59094822571444i</v>
      </c>
      <c r="BE679" s="367" t="str">
        <f t="shared" si="1731"/>
        <v>0,811058372052162+4,07746578424487i</v>
      </c>
      <c r="BF679" s="367" t="str">
        <f t="shared" si="1732"/>
        <v>-2,93968900604882+2,93968900604796i</v>
      </c>
      <c r="BG679" s="367" t="str">
        <f t="shared" si="1733"/>
        <v>-4,07746578424464-0,811058372053359i</v>
      </c>
      <c r="BH679" s="367" t="str">
        <f t="shared" si="1734"/>
        <v>-1,59094822571714-3,84088878355662i</v>
      </c>
      <c r="BI679" s="367" t="str">
        <f t="shared" si="1735"/>
        <v>2,30969883127982-3,45670858091165i</v>
      </c>
      <c r="BJ679" s="367" t="str">
        <f t="shared" si="1736"/>
        <v>4,15734806151272+1,030837396108E-12i</v>
      </c>
      <c r="BK679" s="367" t="str">
        <f t="shared" si="1737"/>
        <v>2,3096988312781+3,45670858091279i</v>
      </c>
      <c r="BL679" s="367" t="str">
        <f t="shared" si="1738"/>
        <v>-1,59094822571533+3,84088878355737i</v>
      </c>
      <c r="BM679" s="189"/>
      <c r="BN679" s="189"/>
      <c r="BO679" s="189"/>
      <c r="BP679" s="189"/>
      <c r="BQ679" s="189"/>
      <c r="BR679" s="189"/>
      <c r="BS679" s="189"/>
      <c r="BT679" s="189"/>
      <c r="BU679" s="189"/>
      <c r="BV679" s="189"/>
      <c r="CH679" s="367" t="e">
        <f t="shared" si="1739"/>
        <v>#NUM!</v>
      </c>
    </row>
    <row r="680" spans="1:123" s="367" customFormat="1">
      <c r="A680" s="365">
        <f t="shared" si="1741"/>
        <v>1.7187500000000008E-2</v>
      </c>
      <c r="B680" s="366">
        <v>55</v>
      </c>
      <c r="C680" s="366">
        <f t="shared" si="1742"/>
        <v>2750</v>
      </c>
      <c r="D680" s="366">
        <f t="shared" si="1740"/>
        <v>17278.75959474386</v>
      </c>
      <c r="E680" s="365" t="str">
        <f t="shared" si="1687"/>
        <v>17278,7595947439i</v>
      </c>
      <c r="F680" s="365" t="str">
        <f t="shared" si="1743"/>
        <v>0,0224946378154229-0,173653275473849i</v>
      </c>
      <c r="G680" s="365" t="str">
        <f t="shared" si="1744"/>
        <v>-3,21117641854817-0,719980181958494i</v>
      </c>
      <c r="H680" s="365" t="str">
        <f t="shared" si="1745"/>
        <v>0,000177175086991925-0,00128217798081914i</v>
      </c>
      <c r="I680" s="365" t="str">
        <f t="shared" si="1688"/>
        <v>0,000524932575991153-0,000833536423500066i</v>
      </c>
      <c r="J680" s="367" t="str">
        <f>IMPRODUCT(1/Nt_input,BQ625)</f>
        <v>0</v>
      </c>
      <c r="K680" s="367" t="str">
        <f t="shared" si="1689"/>
        <v>0</v>
      </c>
      <c r="L680" s="367" t="e">
        <f t="shared" si="1690"/>
        <v>#NUM!</v>
      </c>
      <c r="M680" s="367">
        <f t="shared" si="1746"/>
        <v>386.13494773318632</v>
      </c>
      <c r="N680" s="368">
        <f t="shared" si="1747"/>
        <v>-3.865052266813676</v>
      </c>
      <c r="O680" s="367" t="str">
        <f t="shared" si="1748"/>
        <v>-2,45196320100808-2,98772580504031i</v>
      </c>
      <c r="P680" s="367" t="str">
        <f t="shared" si="1749"/>
        <v>0,7540342913419-3,79078637127998i</v>
      </c>
      <c r="Q680" s="367" t="str">
        <f t="shared" si="1691"/>
        <v>3,40867178192074-1,82197302623799i</v>
      </c>
      <c r="R680" s="367" t="str">
        <f t="shared" si="1692"/>
        <v>3,57084268139547+1,47909146773483i</v>
      </c>
      <c r="S680" s="367" t="str">
        <f t="shared" si="1693"/>
        <v>1,12196544984369+3,6986244138272i</v>
      </c>
      <c r="T680" s="367" t="str">
        <f t="shared" si="1694"/>
        <v>-2,14730798850675+3,21367350981655i</v>
      </c>
      <c r="U680" s="369" t="str">
        <f t="shared" si="1695"/>
        <v>-3,84644098372272+0,378841370417369i</v>
      </c>
      <c r="V680" s="367" t="str">
        <f t="shared" si="1696"/>
        <v>-2,73300466750451-2,73300466750427i</v>
      </c>
      <c r="W680" s="367" t="str">
        <f t="shared" si="1697"/>
        <v>0,378841370417416-3,84644098372272i</v>
      </c>
      <c r="X680" s="367" t="str">
        <f t="shared" si="1698"/>
        <v>3,21367350981658-2,1473079885067i</v>
      </c>
      <c r="Y680" s="367" t="str">
        <f t="shared" si="1699"/>
        <v>3,69862441382718+1,12196544984375i</v>
      </c>
      <c r="Z680" s="367" t="str">
        <f t="shared" si="1700"/>
        <v>1,4790914677348+3,57084268139548i</v>
      </c>
      <c r="AA680" s="367" t="str">
        <f t="shared" si="1701"/>
        <v>-1,82197302623802+3,40867178192072i</v>
      </c>
      <c r="AB680" s="367" t="str">
        <f t="shared" si="1702"/>
        <v>-3,79078637127999+0,754034291341861i</v>
      </c>
      <c r="AC680" s="367" t="str">
        <f t="shared" si="1703"/>
        <v>-2,98772580504018-2,45196320100823i</v>
      </c>
      <c r="AD680" s="367" t="str">
        <f t="shared" si="1704"/>
        <v>4,73505328792463E-14-3,86505226681368i</v>
      </c>
      <c r="AE680" s="367" t="str">
        <f t="shared" si="1705"/>
        <v>2,98772580504024-2,45196320100816i</v>
      </c>
      <c r="AF680" s="367" t="str">
        <f t="shared" si="1706"/>
        <v>3,79078637127997+0,754034291341954i</v>
      </c>
      <c r="AG680" s="367" t="str">
        <f t="shared" si="1707"/>
        <v>1,82197302623896+3,40867178192022i</v>
      </c>
      <c r="AH680" s="367" t="str">
        <f t="shared" si="1708"/>
        <v>-1,47909146773524+3,5708426813953i</v>
      </c>
      <c r="AI680" s="367" t="str">
        <f t="shared" si="1709"/>
        <v>-3,69862441382677+1,1219654498451i</v>
      </c>
      <c r="AJ680" s="367" t="str">
        <f t="shared" si="1710"/>
        <v>-3,21367350981651-2,14730798850681i</v>
      </c>
      <c r="AK680" s="367" t="str">
        <f t="shared" si="1711"/>
        <v>-0,378841370415382-3,84644098372292i</v>
      </c>
      <c r="AL680" s="367" t="str">
        <f t="shared" si="1712"/>
        <v>2,73300466750428-2,73300466750449i</v>
      </c>
      <c r="AM680" s="367" t="str">
        <f t="shared" si="1713"/>
        <v>3,84644098372257+0,378841370418966i</v>
      </c>
      <c r="AN680" s="367" t="str">
        <f t="shared" si="1714"/>
        <v>2,14730798850701+3,21367350981638i</v>
      </c>
      <c r="AO680" s="367" t="str">
        <f t="shared" si="1715"/>
        <v>-1,12196544984487+3,69862441382684i</v>
      </c>
      <c r="AP680" s="367" t="str">
        <f t="shared" si="1716"/>
        <v>-3,5708426813952+1,47909146773546i</v>
      </c>
      <c r="AQ680" s="367" t="str">
        <f t="shared" si="1717"/>
        <v>-3,40867178192034-1,82197302623874i</v>
      </c>
      <c r="AR680" s="367" t="str">
        <f t="shared" si="1718"/>
        <v>-0,754034291342943-3,79078637127977i</v>
      </c>
      <c r="AS680" s="367" t="str">
        <f t="shared" si="1719"/>
        <v>2,45196320100857-2,98772580503991i</v>
      </c>
      <c r="AT680" s="367" t="str">
        <f t="shared" si="1720"/>
        <v>3,86505226681368-1,44321842869134E-12i</v>
      </c>
      <c r="AU680" s="367" t="str">
        <f t="shared" si="1721"/>
        <v>2,45196320100783+2,98772580504051i</v>
      </c>
      <c r="AV680" s="367" t="str">
        <f t="shared" si="1722"/>
        <v>-0,754034291340114+3,79078637128034i</v>
      </c>
      <c r="AW680" s="367" t="str">
        <f t="shared" si="1723"/>
        <v>-3,40867178192079+1,8219730262379i</v>
      </c>
      <c r="AX680" s="367" t="str">
        <f t="shared" si="1724"/>
        <v>-3,57084268139484-1,47909146773635i</v>
      </c>
      <c r="AY680" s="367" t="str">
        <f t="shared" si="1725"/>
        <v>-1,12196544984395-3,69862441382712i</v>
      </c>
      <c r="AZ680" s="367" t="str">
        <f t="shared" si="1726"/>
        <v>2,14730798850781-3,21367350981585i</v>
      </c>
      <c r="BA680" s="367" t="str">
        <f t="shared" si="1727"/>
        <v>3,84644098372266-0,378841370418013i</v>
      </c>
      <c r="BB680" s="367" t="str">
        <f t="shared" si="1728"/>
        <v>2,7330046675036+2,73300466750517i</v>
      </c>
      <c r="BC680" s="367" t="str">
        <f t="shared" si="1729"/>
        <v>-0,37884137041639+3,84644098372282i</v>
      </c>
      <c r="BD680" s="367" t="str">
        <f t="shared" si="1730"/>
        <v>-3,21367350981708+2,14730798850597i</v>
      </c>
      <c r="BE680" s="367" t="str">
        <f t="shared" si="1731"/>
        <v>-3,69862441382759-1,12196544984239i</v>
      </c>
      <c r="BF680" s="367" t="str">
        <f t="shared" si="1732"/>
        <v>-1,4790914677343-3,57084268139568i</v>
      </c>
      <c r="BG680" s="367" t="str">
        <f t="shared" si="1733"/>
        <v>1,82197302623646-3,40867178192156i</v>
      </c>
      <c r="BH680" s="367" t="str">
        <f t="shared" si="1734"/>
        <v>3,79078637128002-0,754034291341714i</v>
      </c>
      <c r="BI680" s="367" t="str">
        <f t="shared" si="1735"/>
        <v>2,98772580504155+2,45196320100657i</v>
      </c>
      <c r="BJ680" s="367" t="str">
        <f t="shared" si="1736"/>
        <v>2,97353971205072E-13+3,86505226681368i</v>
      </c>
      <c r="BK680" s="367" t="str">
        <f t="shared" si="1737"/>
        <v>-2,98772580504124+2,45196320100694i</v>
      </c>
      <c r="BL680" s="367" t="str">
        <f t="shared" si="1738"/>
        <v>-3,79078637128009-0,754034291341347i</v>
      </c>
      <c r="BM680" s="189"/>
      <c r="BN680" s="189"/>
      <c r="BO680" s="189"/>
      <c r="BP680" s="189"/>
      <c r="BQ680" s="189"/>
      <c r="BR680" s="189"/>
      <c r="BS680" s="189"/>
      <c r="BT680" s="189"/>
      <c r="BU680" s="189"/>
      <c r="BV680" s="189"/>
      <c r="CH680" s="367" t="e">
        <f t="shared" si="1739"/>
        <v>#NUM!</v>
      </c>
    </row>
    <row r="681" spans="1:123" s="367" customFormat="1">
      <c r="A681" s="365">
        <f t="shared" si="1741"/>
        <v>1.7500000000000009E-2</v>
      </c>
      <c r="B681" s="366">
        <v>56</v>
      </c>
      <c r="C681" s="366">
        <f t="shared" si="1742"/>
        <v>2800</v>
      </c>
      <c r="D681" s="366">
        <f t="shared" si="1740"/>
        <v>17592.91886010284</v>
      </c>
      <c r="E681" s="365" t="str">
        <f t="shared" si="1687"/>
        <v>17592,9188601028i</v>
      </c>
      <c r="F681" s="365" t="str">
        <f t="shared" si="1743"/>
        <v>0,022059300889445-0,170590723110938i</v>
      </c>
      <c r="G681" s="365" t="str">
        <f t="shared" si="1744"/>
        <v>-3,22699321051102-0,729723517738646i</v>
      </c>
      <c r="H681" s="365" t="str">
        <f t="shared" si="1745"/>
        <v>0,00017395966839183-0,0012595427115503i</v>
      </c>
      <c r="I681" s="365" t="str">
        <f t="shared" si="1688"/>
        <v>0,000513696402636614-0,000823826826015303i</v>
      </c>
      <c r="J681" s="367" t="str">
        <f>IMPRODUCT(1/Nt_input,BR625)</f>
        <v>0</v>
      </c>
      <c r="K681" s="367" t="str">
        <f t="shared" si="1689"/>
        <v>0</v>
      </c>
      <c r="L681" s="367" t="e">
        <f t="shared" si="1690"/>
        <v>#NUM!</v>
      </c>
      <c r="M681" s="367">
        <f t="shared" si="1746"/>
        <v>386.46446609406729</v>
      </c>
      <c r="N681" s="368">
        <f t="shared" si="1747"/>
        <v>-3.5355339059327289</v>
      </c>
      <c r="O681" s="367" t="str">
        <f t="shared" si="1748"/>
        <v>-2,5-2,49999999999999i</v>
      </c>
      <c r="P681" s="367" t="str">
        <f t="shared" si="1749"/>
        <v>-8,64091338205455E-14-3,53553390593273i</v>
      </c>
      <c r="Q681" s="367" t="str">
        <f t="shared" si="1691"/>
        <v>2,50000000000003-2,49999999999996i</v>
      </c>
      <c r="R681" s="367" t="str">
        <f t="shared" si="1692"/>
        <v>3,53553390593273-1,72818267641091E-13i</v>
      </c>
      <c r="S681" s="367" t="str">
        <f t="shared" si="1693"/>
        <v>2,50000000000002+2,49999999999997i</v>
      </c>
      <c r="T681" s="367" t="str">
        <f t="shared" si="1694"/>
        <v>-9,87536791182633E-14+3,53553390593273i</v>
      </c>
      <c r="U681" s="369" t="str">
        <f t="shared" si="1695"/>
        <v>-2,49999999999991+2,50000000000007i</v>
      </c>
      <c r="V681" s="367" t="str">
        <f t="shared" si="1696"/>
        <v>-3,53553390593273-3,11856548019231E-14i</v>
      </c>
      <c r="W681" s="367" t="str">
        <f t="shared" si="1697"/>
        <v>-2,49999999999989-2,5000000000001i</v>
      </c>
      <c r="X681" s="367" t="str">
        <f t="shared" si="1698"/>
        <v>-6,15038488533576E-14-3,53553390593273i</v>
      </c>
      <c r="Y681" s="367" t="str">
        <f t="shared" si="1699"/>
        <v>2,50000000000005-2,49999999999994i</v>
      </c>
      <c r="Z681" s="367" t="str">
        <f t="shared" si="1700"/>
        <v>3,53553390593273-1,54193352508638E-13i</v>
      </c>
      <c r="AA681" s="367" t="str">
        <f t="shared" si="1701"/>
        <v>2,50000000000002+2,49999999999997i</v>
      </c>
      <c r="AB681" s="367" t="str">
        <f t="shared" si="1702"/>
        <v>-1,29939333920186E-13+3,53553390593273i</v>
      </c>
      <c r="AC681" s="367" t="str">
        <f t="shared" si="1703"/>
        <v>-2,49999999999992+2,50000000000007i</v>
      </c>
      <c r="AD681" s="367" t="str">
        <f t="shared" si="1704"/>
        <v>-3,53553390593273-6,2371309603846E-14i</v>
      </c>
      <c r="AE681" s="367" t="str">
        <f t="shared" si="1705"/>
        <v>-2,50000000000012-2,49999999999987i</v>
      </c>
      <c r="AF681" s="367" t="str">
        <f t="shared" si="1706"/>
        <v>-5,54396733903748E-14-3,53553390593273i</v>
      </c>
      <c r="AG681" s="367" t="str">
        <f t="shared" si="1707"/>
        <v>2,49999999999904-2,50000000000095i</v>
      </c>
      <c r="AH681" s="367" t="str">
        <f t="shared" si="1708"/>
        <v>3,53553390593273-8,26409119197043E-13i</v>
      </c>
      <c r="AI681" s="367" t="str">
        <f t="shared" si="1709"/>
        <v>2,50000000000025+2,49999999999974i</v>
      </c>
      <c r="AJ681" s="367" t="str">
        <f t="shared" si="1710"/>
        <v>-1,61124988722109E-13+3,53553390593273i</v>
      </c>
      <c r="AK681" s="367" t="str">
        <f t="shared" si="1711"/>
        <v>-2,50000000000044+2,49999999999955i</v>
      </c>
      <c r="AL681" s="367" t="str">
        <f t="shared" si="1712"/>
        <v>-3,53553390593273-1,09841613796338E-12i</v>
      </c>
      <c r="AM681" s="367" t="str">
        <f t="shared" si="1713"/>
        <v>-2,49999999999889-2,5000000000011i</v>
      </c>
      <c r="AN681" s="367" t="str">
        <f t="shared" si="1714"/>
        <v>-1,48129982024699E-12-3,53553390593273i</v>
      </c>
      <c r="AO681" s="367" t="str">
        <f t="shared" si="1715"/>
        <v>2,49999999999935-2,50000000000064i</v>
      </c>
      <c r="AP681" s="367" t="str">
        <f t="shared" si="1716"/>
        <v>3,53553390593273-4,43522753649956E-13i</v>
      </c>
      <c r="AQ681" s="367" t="str">
        <f t="shared" si="1717"/>
        <v>2,49999999999997+2,50000000000001i</v>
      </c>
      <c r="AR681" s="367" t="str">
        <f t="shared" si="1718"/>
        <v>-4,93768395591316E-13+3,53553390593273i</v>
      </c>
      <c r="AS681" s="367" t="str">
        <f t="shared" si="1719"/>
        <v>-2,50000000000067+2,49999999999931i</v>
      </c>
      <c r="AT681" s="367" t="str">
        <f t="shared" si="1720"/>
        <v>-3,53553390593273-1,53154546218835E-12i</v>
      </c>
      <c r="AU681" s="367" t="str">
        <f t="shared" si="1721"/>
        <v>-2,50000000000107-2,49999999999892i</v>
      </c>
      <c r="AV681" s="367" t="str">
        <f t="shared" si="1722"/>
        <v>-1,04817049602202E-12-3,53553390593273i</v>
      </c>
      <c r="AW681" s="367" t="str">
        <f t="shared" si="1723"/>
        <v>2,49999999999959-2,5000000000004i</v>
      </c>
      <c r="AX681" s="367" t="str">
        <f t="shared" si="1724"/>
        <v>3,53553390593273-1,1087934678075E-13i</v>
      </c>
      <c r="AY681" s="367" t="str">
        <f t="shared" si="1725"/>
        <v>2,49999999999974+2,50000000000025i</v>
      </c>
      <c r="AZ681" s="367" t="str">
        <f t="shared" si="1726"/>
        <v>-9,26897719816285E-13+3,53553390593273i</v>
      </c>
      <c r="BA681" s="367" t="str">
        <f t="shared" si="1727"/>
        <v>-2,50000000000098+2,49999999999901i</v>
      </c>
      <c r="BB681" s="367" t="str">
        <f t="shared" si="1728"/>
        <v>-3,53553390593273+1,65281823839409E-12i</v>
      </c>
      <c r="BC681" s="367" t="str">
        <f t="shared" si="1729"/>
        <v>-2,50000000000083-2,49999999999916i</v>
      </c>
      <c r="BD681" s="367" t="str">
        <f t="shared" si="1730"/>
        <v>-7,15527089152814E-13-3,53553390593273i</v>
      </c>
      <c r="BE681" s="367" t="str">
        <f t="shared" si="1731"/>
        <v>2,49999999999982-2,50000000000017i</v>
      </c>
      <c r="BF681" s="367" t="str">
        <f t="shared" si="1732"/>
        <v>3,53553390593273+3,22249977444219E-13i</v>
      </c>
      <c r="BG681" s="367" t="str">
        <f t="shared" si="1733"/>
        <v>2,49999999999943+2,50000000000055i</v>
      </c>
      <c r="BH681" s="367" t="str">
        <f t="shared" si="1734"/>
        <v>-1,25954112668549E-12+3,53553390593273i</v>
      </c>
      <c r="BI681" s="367" t="str">
        <f t="shared" si="1735"/>
        <v>-2,50000000000129+2,4999999999987i</v>
      </c>
      <c r="BJ681" s="367" t="str">
        <f t="shared" si="1736"/>
        <v>-3,53553390593273+1,21968891416912E-12i</v>
      </c>
      <c r="BK681" s="367" t="str">
        <f t="shared" si="1737"/>
        <v>-2,5000000000006-2,49999999999939i</v>
      </c>
      <c r="BL681" s="367" t="str">
        <f t="shared" si="1738"/>
        <v>-2,82397764927847E-13-3,53553390593273i</v>
      </c>
      <c r="BM681" s="189"/>
      <c r="BN681" s="189"/>
      <c r="BO681" s="189"/>
      <c r="BP681" s="189"/>
      <c r="BQ681" s="189"/>
      <c r="BR681" s="189"/>
      <c r="BS681" s="189"/>
      <c r="BT681" s="189"/>
      <c r="BU681" s="189"/>
      <c r="BV681" s="189"/>
      <c r="CH681" s="367" t="e">
        <f t="shared" si="1739"/>
        <v>#NUM!</v>
      </c>
    </row>
    <row r="682" spans="1:123" s="367" customFormat="1">
      <c r="A682" s="365">
        <f t="shared" si="1741"/>
        <v>1.7812500000000009E-2</v>
      </c>
      <c r="B682" s="366">
        <v>57</v>
      </c>
      <c r="C682" s="366">
        <f t="shared" si="1742"/>
        <v>2850</v>
      </c>
      <c r="D682" s="366">
        <f t="shared" si="1740"/>
        <v>17907.07812546182</v>
      </c>
      <c r="E682" s="365" t="str">
        <f t="shared" si="1687"/>
        <v>17907,0781254618i</v>
      </c>
      <c r="F682" s="365" t="str">
        <f t="shared" si="1743"/>
        <v>0,0216465484927732-0,167634215516623i</v>
      </c>
      <c r="G682" s="365" t="str">
        <f t="shared" si="1744"/>
        <v>-3,24294398676883-0,739120753733528i</v>
      </c>
      <c r="H682" s="365" t="str">
        <f t="shared" si="1745"/>
        <v>0,000170911095554432-0,00123769081615016i</v>
      </c>
      <c r="I682" s="365" t="str">
        <f t="shared" si="1688"/>
        <v>0,000502929355871719-0,000814278820748508i</v>
      </c>
      <c r="J682" s="367" t="str">
        <f>IMPRODUCT(1/Nt_input,BS625)</f>
        <v>0</v>
      </c>
      <c r="K682" s="367" t="str">
        <f t="shared" si="1689"/>
        <v>0</v>
      </c>
      <c r="L682" s="367" t="e">
        <f t="shared" si="1690"/>
        <v>#NUM!</v>
      </c>
      <c r="M682" s="367">
        <f t="shared" si="1746"/>
        <v>386.82803357918181</v>
      </c>
      <c r="N682" s="368">
        <f t="shared" si="1747"/>
        <v>-3.1719664208182157</v>
      </c>
      <c r="O682" s="367" t="str">
        <f t="shared" si="1748"/>
        <v>-2,45196320100807-2,01227419495967i</v>
      </c>
      <c r="P682" s="367" t="str">
        <f t="shared" si="1749"/>
        <v>-0,618819950461653-3,11101797547185i</v>
      </c>
      <c r="Q682" s="367" t="str">
        <f t="shared" si="1691"/>
        <v>1,49525462009523-2,79742463631859i</v>
      </c>
      <c r="R682" s="367" t="str">
        <f t="shared" si="1692"/>
        <v>2,930514854007-1,21385899726559i</v>
      </c>
      <c r="S682" s="367" t="str">
        <f t="shared" si="1693"/>
        <v>3,03538261166908+0,920773248729197i</v>
      </c>
      <c r="T682" s="367" t="str">
        <f t="shared" si="1694"/>
        <v>1,76225012354429+2,63739369015444i</v>
      </c>
      <c r="U682" s="369" t="str">
        <f t="shared" si="1695"/>
        <v>-0,310907077790092+3,15669253551535i</v>
      </c>
      <c r="V682" s="367" t="str">
        <f t="shared" si="1696"/>
        <v>-2,2429189658567+2,24291896585646i</v>
      </c>
      <c r="W682" s="367" t="str">
        <f t="shared" si="1697"/>
        <v>-3,15669253551535+0,310907077790087i</v>
      </c>
      <c r="X682" s="367" t="str">
        <f t="shared" si="1698"/>
        <v>-2,63739369015443-1,76225012354431i</v>
      </c>
      <c r="Y682" s="367" t="str">
        <f t="shared" si="1699"/>
        <v>-0,920773248729181-3,03538261166908i</v>
      </c>
      <c r="Z682" s="367" t="str">
        <f t="shared" si="1700"/>
        <v>1,21385899726562-2,930514854007i</v>
      </c>
      <c r="AA682" s="367" t="str">
        <f t="shared" si="1701"/>
        <v>2,79742463631846-1,49525462009547i</v>
      </c>
      <c r="AB682" s="367" t="str">
        <f t="shared" si="1702"/>
        <v>3,11101797547185+0,618819950461656i</v>
      </c>
      <c r="AC682" s="367" t="str">
        <f t="shared" si="1703"/>
        <v>2,01227419495971+2,45196320100804i</v>
      </c>
      <c r="AD682" s="367" t="str">
        <f t="shared" si="1704"/>
        <v>-2,79791025524444E-14+3,17196642081822i</v>
      </c>
      <c r="AE682" s="367" t="str">
        <f t="shared" si="1705"/>
        <v>-2,01227419495975+2,451963201008i</v>
      </c>
      <c r="AF682" s="367" t="str">
        <f t="shared" si="1706"/>
        <v>-3,11101797547167+0,618819950462576i</v>
      </c>
      <c r="AG682" s="367" t="str">
        <f t="shared" si="1707"/>
        <v>-2,79742463631918-1,49525462009413i</v>
      </c>
      <c r="AH682" s="367" t="str">
        <f t="shared" si="1708"/>
        <v>-1,2138589972644-2,9305148540075i</v>
      </c>
      <c r="AI682" s="367" t="str">
        <f t="shared" si="1709"/>
        <v>0,920773248729838-3,03538261166889i</v>
      </c>
      <c r="AJ682" s="367" t="str">
        <f t="shared" si="1710"/>
        <v>2,63739369015445-1,76225012354428i</v>
      </c>
      <c r="AK682" s="367" t="str">
        <f t="shared" si="1711"/>
        <v>3,15669253551541+0,310907077789537i</v>
      </c>
      <c r="AL682" s="367" t="str">
        <f t="shared" si="1712"/>
        <v>2,24291896585733+2,24291896585583i</v>
      </c>
      <c r="AM682" s="367" t="str">
        <f t="shared" si="1713"/>
        <v>0,310907077788511+3,15669253551551i</v>
      </c>
      <c r="AN682" s="367" t="str">
        <f t="shared" si="1714"/>
        <v>-1,76225012354514+2,63739369015387i</v>
      </c>
      <c r="AO682" s="367" t="str">
        <f t="shared" si="1715"/>
        <v>-3,03538261166918+0,920773248728851i</v>
      </c>
      <c r="AP682" s="367" t="str">
        <f t="shared" si="1716"/>
        <v>-2,93051485400712-1,21385899726531i</v>
      </c>
      <c r="AQ682" s="367" t="str">
        <f t="shared" si="1717"/>
        <v>-1,495254620096-2,79742463631817i</v>
      </c>
      <c r="AR682" s="367" t="str">
        <f t="shared" si="1718"/>
        <v>0,618819950460448-3,11101797547209i</v>
      </c>
      <c r="AS682" s="367" t="str">
        <f t="shared" si="1719"/>
        <v>2,45196320100889-2,01227419495867i</v>
      </c>
      <c r="AT682" s="367" t="str">
        <f t="shared" si="1720"/>
        <v>3,17196642081822+6,87027160653347E-13i</v>
      </c>
      <c r="AU682" s="367" t="str">
        <f t="shared" si="1721"/>
        <v>2,45196320100801+2,01227419495974i</v>
      </c>
      <c r="AV682" s="367" t="str">
        <f t="shared" si="1722"/>
        <v>0,618819950462193+3,11101797547174i</v>
      </c>
      <c r="AW682" s="367" t="str">
        <f t="shared" si="1723"/>
        <v>-1,49525462009443+2,79742463631902i</v>
      </c>
      <c r="AX682" s="367" t="str">
        <f t="shared" si="1724"/>
        <v>-2,93051485400761+1,21385899726412i</v>
      </c>
      <c r="AY682" s="367" t="str">
        <f t="shared" si="1725"/>
        <v>-3,03538261166878-0,920773248730168i</v>
      </c>
      <c r="AZ682" s="367" t="str">
        <f t="shared" si="1726"/>
        <v>-1,762250123544-2,63739369015464i</v>
      </c>
      <c r="BA682" s="367" t="str">
        <f t="shared" si="1727"/>
        <v>0,310907077789789-3,15669253551538i</v>
      </c>
      <c r="BB682" s="367" t="str">
        <f t="shared" si="1728"/>
        <v>2,24291896585607-2,24291896585709i</v>
      </c>
      <c r="BC682" s="367" t="str">
        <f t="shared" si="1729"/>
        <v>3,15669253551523-0,310907077791309i</v>
      </c>
      <c r="BD682" s="367" t="str">
        <f t="shared" si="1730"/>
        <v>2,63739369015368+1,76225012354543i</v>
      </c>
      <c r="BE682" s="367" t="str">
        <f t="shared" si="1731"/>
        <v>0,920773248728525+3,03538261166928i</v>
      </c>
      <c r="BF682" s="367" t="str">
        <f t="shared" si="1732"/>
        <v>-1,21385899726563+2,93051485400699i</v>
      </c>
      <c r="BG682" s="367" t="str">
        <f t="shared" si="1733"/>
        <v>-2,79742463631834+1,4952546200957i</v>
      </c>
      <c r="BH682" s="367" t="str">
        <f t="shared" si="1734"/>
        <v>-3,111017975472-0,618819950460873i</v>
      </c>
      <c r="BI682" s="367" t="str">
        <f t="shared" si="1735"/>
        <v>-2,01227419496085-2,4519632010071i</v>
      </c>
      <c r="BJ682" s="367" t="str">
        <f t="shared" si="1736"/>
        <v>9,40388033044525E-13-3,17196642081822i</v>
      </c>
      <c r="BK682" s="367" t="str">
        <f t="shared" si="1737"/>
        <v>2,01227419496007-2,45196320100774i</v>
      </c>
      <c r="BL682" s="367" t="str">
        <f t="shared" si="1738"/>
        <v>3,11101797547181-0,618819950461856i</v>
      </c>
      <c r="BM682" s="189"/>
      <c r="BN682" s="189"/>
      <c r="BO682" s="189"/>
      <c r="BP682" s="189"/>
      <c r="BQ682" s="189"/>
      <c r="BR682" s="189"/>
      <c r="BS682" s="189"/>
      <c r="BT682" s="189"/>
      <c r="BU682" s="189"/>
      <c r="BV682" s="189"/>
      <c r="CH682" s="367" t="e">
        <f t="shared" si="1739"/>
        <v>#NUM!</v>
      </c>
    </row>
    <row r="683" spans="1:123" s="367" customFormat="1">
      <c r="A683" s="365">
        <f t="shared" si="1741"/>
        <v>1.8125000000000009E-2</v>
      </c>
      <c r="B683" s="366">
        <v>58</v>
      </c>
      <c r="C683" s="366">
        <f t="shared" si="1742"/>
        <v>2900</v>
      </c>
      <c r="D683" s="366">
        <f t="shared" si="1740"/>
        <v>18221.237390820799</v>
      </c>
      <c r="E683" s="365" t="str">
        <f t="shared" si="1687"/>
        <v>18221,2373908208i</v>
      </c>
      <c r="F683" s="365" t="str">
        <f t="shared" si="1743"/>
        <v>0,0212548488186361-0,164778371225146i</v>
      </c>
      <c r="G683" s="365" t="str">
        <f t="shared" si="1744"/>
        <v>-3,25902252206171-0,748173624812176i</v>
      </c>
      <c r="H683" s="365" t="str">
        <f t="shared" si="1745"/>
        <v>0,000168018052707031-0,00121658254059753i</v>
      </c>
      <c r="I683" s="365" t="str">
        <f t="shared" si="1688"/>
        <v>0,000492606674353742-0,000804893673384881i</v>
      </c>
      <c r="J683" s="367" t="str">
        <f>IMPRODUCT(1/Nt_input,BT625)</f>
        <v>0</v>
      </c>
      <c r="K683" s="367" t="str">
        <f t="shared" si="1689"/>
        <v>0</v>
      </c>
      <c r="L683" s="367" t="e">
        <f t="shared" si="1690"/>
        <v>#NUM!</v>
      </c>
      <c r="M683" s="367">
        <f t="shared" si="1746"/>
        <v>387.22214883490199</v>
      </c>
      <c r="N683" s="368">
        <f t="shared" si="1747"/>
        <v>-2.7778511650979998</v>
      </c>
      <c r="O683" s="367" t="str">
        <f t="shared" si="1748"/>
        <v>-2,30969883127821-1,54329141908727i</v>
      </c>
      <c r="P683" s="367" t="str">
        <f t="shared" si="1749"/>
        <v>-1,06303761845907-2,56639983579667i</v>
      </c>
      <c r="Q683" s="367" t="str">
        <f t="shared" si="1691"/>
        <v>0,541931878311851-2,72447553387908i</v>
      </c>
      <c r="R683" s="367" t="str">
        <f t="shared" si="1692"/>
        <v>1,96423739596775-1,96423739596775i</v>
      </c>
      <c r="S683" s="367" t="str">
        <f t="shared" si="1693"/>
        <v>2,72447553387908-0,541931878311842i</v>
      </c>
      <c r="T683" s="367" t="str">
        <f t="shared" si="1694"/>
        <v>2,56639983579667+1,06303761845908i</v>
      </c>
      <c r="U683" s="369" t="str">
        <f t="shared" si="1695"/>
        <v>1,54329141908727+2,30969883127821i</v>
      </c>
      <c r="V683" s="367" t="str">
        <f t="shared" si="1696"/>
        <v>-3,01175226804063E-19+2,777851165098i</v>
      </c>
      <c r="W683" s="367" t="str">
        <f t="shared" si="1697"/>
        <v>-1,54329141908728+2,3096988312782i</v>
      </c>
      <c r="X683" s="367" t="str">
        <f t="shared" si="1698"/>
        <v>-2,56639983579668+1,06303761845906i</v>
      </c>
      <c r="Y683" s="367" t="str">
        <f t="shared" si="1699"/>
        <v>-2,72447553387908-0,541931878311851i</v>
      </c>
      <c r="Z683" s="367" t="str">
        <f t="shared" si="1700"/>
        <v>-1,96423739596773-1,96423739596776i</v>
      </c>
      <c r="AA683" s="367" t="str">
        <f t="shared" si="1701"/>
        <v>-0,541931878311831-2,72447553387909i</v>
      </c>
      <c r="AB683" s="367" t="str">
        <f t="shared" si="1702"/>
        <v>1,06303761845908-2,56639983579667i</v>
      </c>
      <c r="AC683" s="367" t="str">
        <f t="shared" si="1703"/>
        <v>2,30969883127821-1,54329141908727i</v>
      </c>
      <c r="AD683" s="367" t="str">
        <f t="shared" si="1704"/>
        <v>2,777851165098+6,02350453608128E-19i</v>
      </c>
      <c r="AE683" s="367" t="str">
        <f t="shared" si="1705"/>
        <v>2,30969883127821+1,54329141908727i</v>
      </c>
      <c r="AF683" s="367" t="str">
        <f t="shared" si="1706"/>
        <v>1,06303761845904+2,56639983579668i</v>
      </c>
      <c r="AG683" s="367" t="str">
        <f t="shared" si="1707"/>
        <v>-0,541931878313226+2,72447553387881i</v>
      </c>
      <c r="AH683" s="367" t="str">
        <f t="shared" si="1708"/>
        <v>-1,96423739596776+1,96423739596773i</v>
      </c>
      <c r="AI683" s="367" t="str">
        <f t="shared" si="1709"/>
        <v>-2,72447553387882+0,541931878313187i</v>
      </c>
      <c r="AJ683" s="367" t="str">
        <f t="shared" si="1710"/>
        <v>-2,56639983579667-1,06303761845908i</v>
      </c>
      <c r="AK683" s="367" t="str">
        <f t="shared" si="1711"/>
        <v>-1,54329141908612-2,30969883127898i</v>
      </c>
      <c r="AL683" s="367" t="str">
        <f t="shared" si="1712"/>
        <v>3,94765428533426E-14-2,777851165098i</v>
      </c>
      <c r="AM683" s="367" t="str">
        <f t="shared" si="1713"/>
        <v>1,54329141908841-2,30969883127744i</v>
      </c>
      <c r="AN683" s="367" t="str">
        <f t="shared" si="1714"/>
        <v>2,56639983579668-1,06303761845904i</v>
      </c>
      <c r="AO683" s="367" t="str">
        <f t="shared" si="1715"/>
        <v>2,7244755338788+0,541931878313265i</v>
      </c>
      <c r="AP683" s="367" t="str">
        <f t="shared" si="1716"/>
        <v>1,96423739596773+1,96423739596776i</v>
      </c>
      <c r="AQ683" s="367" t="str">
        <f t="shared" si="1717"/>
        <v>0,541931878313226+2,72447553387881i</v>
      </c>
      <c r="AR683" s="367" t="str">
        <f t="shared" si="1718"/>
        <v>-1,06303761845908+2,56639983579667i</v>
      </c>
      <c r="AS683" s="367" t="str">
        <f t="shared" si="1719"/>
        <v>-2,30969883127747+1,54329141908838i</v>
      </c>
      <c r="AT683" s="367" t="str">
        <f t="shared" si="1720"/>
        <v>-2,777851165098-1,20470090721626E-18i</v>
      </c>
      <c r="AU683" s="367" t="str">
        <f t="shared" si="1721"/>
        <v>-2,30969883127896-1,54329141908615i</v>
      </c>
      <c r="AV683" s="367" t="str">
        <f t="shared" si="1722"/>
        <v>-1,06303761845908-2,56639983579667i</v>
      </c>
      <c r="AW683" s="367" t="str">
        <f t="shared" si="1723"/>
        <v>0,541931878313226-2,72447553387881i</v>
      </c>
      <c r="AX683" s="367" t="str">
        <f t="shared" si="1724"/>
        <v>1,96423739596779-1,9642373959677i</v>
      </c>
      <c r="AY683" s="367" t="str">
        <f t="shared" si="1725"/>
        <v>2,72447553387882-0,541931878313187i</v>
      </c>
      <c r="AZ683" s="367" t="str">
        <f t="shared" si="1726"/>
        <v>2,56639983579665+1,06303761845911i</v>
      </c>
      <c r="BA683" s="367" t="str">
        <f t="shared" si="1727"/>
        <v>1,54329141908612+2,30969883127898i</v>
      </c>
      <c r="BB683" s="367" t="str">
        <f t="shared" si="1728"/>
        <v>-3,94771452037962E-14+2,777851165098i</v>
      </c>
      <c r="BC683" s="367" t="str">
        <f t="shared" si="1729"/>
        <v>-1,54329141908848+2,3096988312774i</v>
      </c>
      <c r="BD683" s="367" t="str">
        <f t="shared" si="1730"/>
        <v>-2,56639983579668+1,06303761845904i</v>
      </c>
      <c r="BE683" s="367" t="str">
        <f t="shared" si="1731"/>
        <v>-2,72447553387936-0,541931878310476i</v>
      </c>
      <c r="BF683" s="367" t="str">
        <f t="shared" si="1732"/>
        <v>-1,96423739596773-1,96423739596776i</v>
      </c>
      <c r="BG683" s="367" t="str">
        <f t="shared" si="1733"/>
        <v>-0,541931878313226-2,72447553387881i</v>
      </c>
      <c r="BH683" s="367" t="str">
        <f t="shared" si="1734"/>
        <v>1,06303761845915-2,56639983579664i</v>
      </c>
      <c r="BI683" s="367" t="str">
        <f t="shared" si="1735"/>
        <v>2,30969883127742-1,54329141908845i</v>
      </c>
      <c r="BJ683" s="367" t="str">
        <f t="shared" si="1736"/>
        <v>2,777851165098+7,89530857066854E-14i</v>
      </c>
      <c r="BK683" s="367" t="str">
        <f t="shared" si="1737"/>
        <v>2,30969883127742+1,54329141908845i</v>
      </c>
      <c r="BL683" s="367" t="str">
        <f t="shared" si="1738"/>
        <v>1,063037618459+2,5663998357967i</v>
      </c>
      <c r="BM683" s="189"/>
      <c r="BN683" s="189"/>
      <c r="BO683" s="189"/>
      <c r="BP683" s="189"/>
      <c r="BQ683" s="189"/>
      <c r="BR683" s="189"/>
      <c r="BS683" s="189"/>
      <c r="BT683" s="189"/>
      <c r="BU683" s="189"/>
      <c r="BV683" s="189"/>
      <c r="CH683" s="367" t="e">
        <f t="shared" si="1739"/>
        <v>#NUM!</v>
      </c>
    </row>
    <row r="684" spans="1:123" s="367" customFormat="1">
      <c r="A684" s="365">
        <f t="shared" si="1741"/>
        <v>1.8437500000000009E-2</v>
      </c>
      <c r="B684" s="366">
        <v>59</v>
      </c>
      <c r="C684" s="366">
        <f t="shared" si="1742"/>
        <v>2950</v>
      </c>
      <c r="D684" s="366">
        <f t="shared" si="1740"/>
        <v>18535.396656179779</v>
      </c>
      <c r="E684" s="365" t="str">
        <f t="shared" si="1687"/>
        <v>18535,3966561798i</v>
      </c>
      <c r="F684" s="365" t="str">
        <f t="shared" si="1743"/>
        <v>0,0208827975996338-0,162018165138836i</v>
      </c>
      <c r="G684" s="365" t="str">
        <f t="shared" si="1744"/>
        <v>-3,27522261506773-0,756883828580082i</v>
      </c>
      <c r="H684" s="365" t="str">
        <f t="shared" si="1745"/>
        <v>0,000165270166236795-0,00119618076343628i</v>
      </c>
      <c r="I684" s="365" t="str">
        <f t="shared" si="1688"/>
        <v>0,000482705084429159-0,000795671985171135i</v>
      </c>
      <c r="J684" s="367" t="str">
        <f>IMPRODUCT(1/Nt_input,BU625)</f>
        <v>0</v>
      </c>
      <c r="K684" s="367" t="str">
        <f t="shared" si="1689"/>
        <v>0</v>
      </c>
      <c r="L684" s="367" t="e">
        <f t="shared" si="1690"/>
        <v>#NUM!</v>
      </c>
      <c r="M684" s="367">
        <f t="shared" si="1746"/>
        <v>387.64301631587</v>
      </c>
      <c r="N684" s="368">
        <f t="shared" si="1747"/>
        <v>-2.3569836841299741</v>
      </c>
      <c r="O684" s="367" t="str">
        <f t="shared" si="1748"/>
        <v>-2,07867403075635-1,11107441745099i</v>
      </c>
      <c r="P684" s="367" t="str">
        <f t="shared" si="1749"/>
        <v>-1,30946997461556-1,95976031004693i</v>
      </c>
      <c r="Q684" s="367" t="str">
        <f t="shared" si="1691"/>
        <v>-0,231024800521746-2,34563416346173i</v>
      </c>
      <c r="R684" s="367" t="str">
        <f t="shared" si="1692"/>
        <v>0,90197860627143-2,17756898423071i</v>
      </c>
      <c r="S684" s="367" t="str">
        <f t="shared" si="1693"/>
        <v>1,82197302623789-1,49525462009533i</v>
      </c>
      <c r="T684" s="367" t="str">
        <f t="shared" si="1694"/>
        <v>2,31169490354525-0,459824705923714i</v>
      </c>
      <c r="U684" s="369" t="str">
        <f t="shared" si="1695"/>
        <v>2,2554927580067+0,684196248041641i</v>
      </c>
      <c r="V684" s="367" t="str">
        <f t="shared" si="1696"/>
        <v>1,66663914619427+1,66663914619444i</v>
      </c>
      <c r="W684" s="367" t="str">
        <f t="shared" si="1697"/>
        <v>0,684196248041629+2,2554927580067i</v>
      </c>
      <c r="X684" s="367" t="str">
        <f t="shared" si="1698"/>
        <v>-0,459824705923709+2,31169490354525i</v>
      </c>
      <c r="Y684" s="367" t="str">
        <f t="shared" si="1699"/>
        <v>-1,49525462009533+1,82197302623789i</v>
      </c>
      <c r="Z684" s="367" t="str">
        <f t="shared" si="1700"/>
        <v>-2,1775689842307+0,901978606271442i</v>
      </c>
      <c r="AA684" s="367" t="str">
        <f t="shared" si="1701"/>
        <v>-2,34563416346173-0,23102480052175i</v>
      </c>
      <c r="AB684" s="367" t="str">
        <f t="shared" si="1702"/>
        <v>-1,95976031004692-1,30946997461558i</v>
      </c>
      <c r="AC684" s="367" t="str">
        <f t="shared" si="1703"/>
        <v>-1,11107441745095-2,07867403075637i</v>
      </c>
      <c r="AD684" s="367" t="str">
        <f t="shared" si="1704"/>
        <v>1,27054260982862E-14-2,35698368412997i</v>
      </c>
      <c r="AE684" s="367" t="str">
        <f t="shared" si="1705"/>
        <v>1,11107441745094-2,07867403075637i</v>
      </c>
      <c r="AF684" s="367" t="str">
        <f t="shared" si="1706"/>
        <v>1,95976031004732-1,30946997461497i</v>
      </c>
      <c r="AG684" s="367" t="str">
        <f t="shared" si="1707"/>
        <v>2,34563416346182-0,231024800520825i</v>
      </c>
      <c r="AH684" s="367" t="str">
        <f t="shared" si="1708"/>
        <v>2,17756898423106+0,901978606270567i</v>
      </c>
      <c r="AI684" s="367" t="str">
        <f t="shared" si="1709"/>
        <v>1,4952546200957+1,82197302623759i</v>
      </c>
      <c r="AJ684" s="367" t="str">
        <f t="shared" si="1710"/>
        <v>0,4598247059237+2,31169490354525i</v>
      </c>
      <c r="AK684" s="367" t="str">
        <f t="shared" si="1711"/>
        <v>-0,684196248042101+2,25549275800656i</v>
      </c>
      <c r="AL684" s="367" t="str">
        <f t="shared" si="1712"/>
        <v>-1,66663914619496+1,66663914619375i</v>
      </c>
      <c r="AM684" s="367" t="str">
        <f t="shared" si="1713"/>
        <v>-2,25549275800635+0,68419624804277i</v>
      </c>
      <c r="AN684" s="367" t="str">
        <f t="shared" si="1714"/>
        <v>-2,31169490354539-0,459824705923016i</v>
      </c>
      <c r="AO684" s="367" t="str">
        <f t="shared" si="1715"/>
        <v>-1,82197302623803-1,49525462009516i</v>
      </c>
      <c r="AP684" s="367" t="str">
        <f t="shared" si="1716"/>
        <v>-0,901978606271183-2,17756898423081i</v>
      </c>
      <c r="AQ684" s="367" t="str">
        <f t="shared" si="1717"/>
        <v>0,231024800522429-2,34563416346166i</v>
      </c>
      <c r="AR684" s="367" t="str">
        <f t="shared" si="1718"/>
        <v>1,30946997461634-1,95976031004641i</v>
      </c>
      <c r="AS684" s="367" t="str">
        <f t="shared" si="1719"/>
        <v>2,07867403075593-1,11107441745177i</v>
      </c>
      <c r="AT684" s="367" t="str">
        <f t="shared" si="1720"/>
        <v>2,35698368412997-4,43515685621245E-13i</v>
      </c>
      <c r="AU684" s="367" t="str">
        <f t="shared" si="1721"/>
        <v>2,07867403075638+1,11107441745092i</v>
      </c>
      <c r="AV684" s="367" t="str">
        <f t="shared" si="1722"/>
        <v>1,30946997461518+1,95976031004718i</v>
      </c>
      <c r="AW684" s="367" t="str">
        <f t="shared" si="1723"/>
        <v>0,231024800521046+2,3456341634618i</v>
      </c>
      <c r="AX684" s="367" t="str">
        <f t="shared" si="1724"/>
        <v>-0,901978606270362+2,17756898423115i</v>
      </c>
      <c r="AY684" s="367" t="str">
        <f t="shared" si="1725"/>
        <v>-1,82197302623743+1,4952546200959i</v>
      </c>
      <c r="AZ684" s="367" t="str">
        <f t="shared" si="1726"/>
        <v>-2,3116949035452+0,459824705923952i</v>
      </c>
      <c r="BA684" s="367" t="str">
        <f t="shared" si="1727"/>
        <v>-2,25549275800663-0,684196248041858i</v>
      </c>
      <c r="BB684" s="367" t="str">
        <f t="shared" si="1728"/>
        <v>-1,66663914619393-1,66663914619478i</v>
      </c>
      <c r="BC684" s="367" t="str">
        <f t="shared" si="1729"/>
        <v>-0,684196248040708-2,25549275800698i</v>
      </c>
      <c r="BD684" s="367" t="str">
        <f t="shared" si="1730"/>
        <v>0,459824705922764-2,31169490354544i</v>
      </c>
      <c r="BE684" s="367" t="str">
        <f t="shared" si="1731"/>
        <v>1,49525462009496-1,8219730262382i</v>
      </c>
      <c r="BF684" s="367" t="str">
        <f t="shared" si="1732"/>
        <v>2,17756898423071-0,901978606271418i</v>
      </c>
      <c r="BG684" s="367" t="str">
        <f t="shared" si="1733"/>
        <v>2,34563416346168+0,231024800522242i</v>
      </c>
      <c r="BH684" s="367" t="str">
        <f t="shared" si="1734"/>
        <v>1,95976031004651+1,30946997461618i</v>
      </c>
      <c r="BI684" s="367" t="str">
        <f t="shared" si="1735"/>
        <v>1,11107441745199+2,07867403075581i</v>
      </c>
      <c r="BJ684" s="367" t="str">
        <f t="shared" si="1736"/>
        <v>6,98768281133139E-13+2,35698368412997i</v>
      </c>
      <c r="BK684" s="367" t="str">
        <f t="shared" si="1737"/>
        <v>-1,11107441745076+2,07867403075647i</v>
      </c>
      <c r="BL684" s="367" t="str">
        <f t="shared" si="1738"/>
        <v>-1,95976031004708+1,30946997461534i</v>
      </c>
      <c r="BM684" s="189"/>
      <c r="BN684" s="189"/>
      <c r="BO684" s="189"/>
      <c r="BP684" s="189"/>
      <c r="BQ684" s="189"/>
      <c r="BR684" s="189"/>
      <c r="BS684" s="189"/>
      <c r="BT684" s="189"/>
      <c r="BU684" s="189"/>
      <c r="BV684" s="189"/>
      <c r="CH684" s="367" t="e">
        <f t="shared" si="1739"/>
        <v>#NUM!</v>
      </c>
    </row>
    <row r="685" spans="1:123" s="367" customFormat="1">
      <c r="A685" s="365">
        <f t="shared" si="1741"/>
        <v>1.875000000000001E-2</v>
      </c>
      <c r="B685" s="366">
        <v>60</v>
      </c>
      <c r="C685" s="366">
        <f t="shared" si="1742"/>
        <v>3000</v>
      </c>
      <c r="D685" s="366">
        <f t="shared" si="1740"/>
        <v>18849.555921538758</v>
      </c>
      <c r="E685" s="365" t="str">
        <f t="shared" si="1687"/>
        <v>18849,5559215388i</v>
      </c>
      <c r="F685" s="365" t="str">
        <f t="shared" si="1743"/>
        <v>0,0205291055918278-0,159348899648845i</v>
      </c>
      <c r="G685" s="365" t="str">
        <f t="shared" si="1744"/>
        <v>-3,2915380923237-0,765253038837637i</v>
      </c>
      <c r="H685" s="365" t="str">
        <f t="shared" si="1745"/>
        <v>0,000162657912233145-0,00117645078243829i</v>
      </c>
      <c r="I685" s="365" t="str">
        <f t="shared" si="1688"/>
        <v>0,000473202705733103-0,00078661378469932i</v>
      </c>
      <c r="J685" s="367" t="str">
        <f>IMPRODUCT(1/Nt_input,BV625)</f>
        <v>0</v>
      </c>
      <c r="K685" s="367" t="str">
        <f t="shared" si="1689"/>
        <v>0</v>
      </c>
      <c r="L685" s="367" t="e">
        <f t="shared" si="1690"/>
        <v>#NUM!</v>
      </c>
      <c r="M685" s="367">
        <f t="shared" si="1746"/>
        <v>388.08658283817454</v>
      </c>
      <c r="N685" s="368">
        <f t="shared" si="1747"/>
        <v>-1.9134171618254356</v>
      </c>
      <c r="O685" s="367" t="str">
        <f t="shared" si="1748"/>
        <v>-1,76776695296636-0,73223304703363i</v>
      </c>
      <c r="P685" s="367" t="str">
        <f t="shared" si="1749"/>
        <v>-1,35299025036545-1,35299025036552i</v>
      </c>
      <c r="Q685" s="367" t="str">
        <f t="shared" si="1691"/>
        <v>-0,732233047033651-1,76776695296635i</v>
      </c>
      <c r="R685" s="367" t="str">
        <f t="shared" si="1692"/>
        <v>9,35287799344841E-14-1,91341716182544i</v>
      </c>
      <c r="S685" s="367" t="str">
        <f t="shared" si="1693"/>
        <v>0,732233047033648-1,76776695296635i</v>
      </c>
      <c r="T685" s="367" t="str">
        <f t="shared" si="1694"/>
        <v>1,35299025036545-1,35299025036552i</v>
      </c>
      <c r="U685" s="369" t="str">
        <f t="shared" si="1695"/>
        <v>1,76776695296638-0,732233047033565i</v>
      </c>
      <c r="V685" s="367" t="str">
        <f t="shared" si="1696"/>
        <v>1,91341716182544-3,28149320495975E-15i</v>
      </c>
      <c r="W685" s="367" t="str">
        <f t="shared" si="1697"/>
        <v>1,76776695296638+0,732233047033558i</v>
      </c>
      <c r="X685" s="367" t="str">
        <f t="shared" si="1698"/>
        <v>1,35299025036545+1,35299025036552i</v>
      </c>
      <c r="Y685" s="367" t="str">
        <f t="shared" si="1699"/>
        <v>0,732233047033661+1,76776695296634i</v>
      </c>
      <c r="Z685" s="367" t="str">
        <f t="shared" si="1700"/>
        <v>-8,34494634054556E-14+1,91341716182544i</v>
      </c>
      <c r="AA685" s="367" t="str">
        <f t="shared" si="1701"/>
        <v>-0,732233047033638+1,76776695296635i</v>
      </c>
      <c r="AB685" s="367" t="str">
        <f t="shared" si="1702"/>
        <v>-1,35299025036544+1,35299025036552i</v>
      </c>
      <c r="AC685" s="367" t="str">
        <f t="shared" si="1703"/>
        <v>-1,76776695296638+0,732233047033567i</v>
      </c>
      <c r="AD685" s="367" t="str">
        <f t="shared" si="1704"/>
        <v>-1,91341716182544+6,5629864099195E-15i</v>
      </c>
      <c r="AE685" s="367" t="str">
        <f t="shared" si="1705"/>
        <v>-1,7677669529666-0,732233047033028i</v>
      </c>
      <c r="AF685" s="367" t="str">
        <f t="shared" si="1706"/>
        <v>-1,35299025036612-1,35299025036484i</v>
      </c>
      <c r="AG685" s="367" t="str">
        <f t="shared" si="1707"/>
        <v>-0,732233047032947-1,76776695296664i</v>
      </c>
      <c r="AH685" s="367" t="str">
        <f t="shared" si="1708"/>
        <v>4,7444172299649E-13-1,91341716182544i</v>
      </c>
      <c r="AI685" s="367" t="str">
        <f t="shared" si="1709"/>
        <v>0,732233047033824-1,76776695296627i</v>
      </c>
      <c r="AJ685" s="367" t="str">
        <f t="shared" si="1710"/>
        <v>1,35299025036543-1,35299025036554i</v>
      </c>
      <c r="AK685" s="367" t="str">
        <f t="shared" si="1711"/>
        <v>1,76776695296623-0,732233047033935i</v>
      </c>
      <c r="AL685" s="367" t="str">
        <f t="shared" si="1712"/>
        <v>1,91341716182544-5,94457285484801E-13i</v>
      </c>
      <c r="AM685" s="367" t="str">
        <f t="shared" si="1713"/>
        <v>1,76776695296668+0,732233047032836i</v>
      </c>
      <c r="AN685" s="367" t="str">
        <f t="shared" si="1714"/>
        <v>1,35299025036493+1,35299025036604i</v>
      </c>
      <c r="AO685" s="367" t="str">
        <f t="shared" si="1715"/>
        <v>0,732233047033139+1,76776695296656i</v>
      </c>
      <c r="AP685" s="367" t="str">
        <f t="shared" si="1716"/>
        <v>-2,67225530069464E-13+1,91341716182544i</v>
      </c>
      <c r="AQ685" s="367" t="str">
        <f t="shared" si="1717"/>
        <v>-0,732233047033632+1,76776695296635i</v>
      </c>
      <c r="AR685" s="367" t="str">
        <f t="shared" si="1718"/>
        <v>-1,3529902503653+1,35299025036566i</v>
      </c>
      <c r="AS685" s="367" t="str">
        <f t="shared" si="1719"/>
        <v>-1,76776695296616+0,732233047034101i</v>
      </c>
      <c r="AT685" s="367" t="str">
        <f t="shared" si="1720"/>
        <v>-1,91341716182544+7,7448218511555E-13i</v>
      </c>
      <c r="AU685" s="367" t="str">
        <f t="shared" si="1721"/>
        <v>-1,76776695296602-0,732233047034428i</v>
      </c>
      <c r="AV685" s="367" t="str">
        <f t="shared" si="1722"/>
        <v>-1,35299025036505-1,35299025036591i</v>
      </c>
      <c r="AW685" s="367" t="str">
        <f t="shared" si="1723"/>
        <v>-0,732233047033305-1,76776695296649i</v>
      </c>
      <c r="AX685" s="367" t="str">
        <f t="shared" si="1724"/>
        <v>8,72006304387139E-14-1,91341716182544i</v>
      </c>
      <c r="AY685" s="367" t="str">
        <f t="shared" si="1725"/>
        <v>0,732233047033466-1,76776695296642i</v>
      </c>
      <c r="AZ685" s="367" t="str">
        <f t="shared" si="1726"/>
        <v>1,35299025036518-1,35299025036579i</v>
      </c>
      <c r="BA685" s="367" t="str">
        <f t="shared" si="1727"/>
        <v>1,76776695296609-0,732233047034268i</v>
      </c>
      <c r="BB685" s="367" t="str">
        <f t="shared" si="1728"/>
        <v>1,91341716182544+9,48883445992978E-13i</v>
      </c>
      <c r="BC685" s="367" t="str">
        <f t="shared" si="1729"/>
        <v>1,76776695296609+0,732233047034262i</v>
      </c>
      <c r="BD685" s="367" t="str">
        <f t="shared" si="1730"/>
        <v>1,35299025036518+1,35299025036579i</v>
      </c>
      <c r="BE685" s="367" t="str">
        <f t="shared" si="1731"/>
        <v>0,732233047033472+1,76776695296642i</v>
      </c>
      <c r="BF685" s="367" t="str">
        <f t="shared" si="1732"/>
        <v>1,47206855784587E-13+1,91341716182544i</v>
      </c>
      <c r="BG685" s="367" t="str">
        <f t="shared" si="1733"/>
        <v>-0,732233047033299+1,76776695296649i</v>
      </c>
      <c r="BH685" s="367" t="str">
        <f t="shared" si="1734"/>
        <v>-1,35299025036501+1,35299025036595i</v>
      </c>
      <c r="BI685" s="367" t="str">
        <f t="shared" si="1735"/>
        <v>-1,76776695296602+0,732233047034434i</v>
      </c>
      <c r="BJ685" s="367" t="str">
        <f t="shared" si="1736"/>
        <v>-1,91341716182544-7,68858546362229E-13i</v>
      </c>
      <c r="BK685" s="367" t="str">
        <f t="shared" si="1737"/>
        <v>-1,76776695296618-0,732233047034046i</v>
      </c>
      <c r="BL685" s="367" t="str">
        <f t="shared" si="1738"/>
        <v>-1,35299025036531-1,35299025036566i</v>
      </c>
      <c r="BM685" s="189"/>
      <c r="BN685" s="189"/>
      <c r="BO685" s="189"/>
      <c r="BP685" s="189"/>
      <c r="BQ685" s="189"/>
      <c r="BR685" s="189"/>
      <c r="BS685" s="189"/>
      <c r="BT685" s="189"/>
      <c r="BU685" s="189"/>
      <c r="BV685" s="189"/>
      <c r="CH685" s="367" t="e">
        <f t="shared" si="1739"/>
        <v>#NUM!</v>
      </c>
    </row>
    <row r="686" spans="1:123" s="367" customFormat="1">
      <c r="A686" s="365">
        <f t="shared" si="1741"/>
        <v>1.906250000000001E-2</v>
      </c>
      <c r="B686" s="366">
        <v>61</v>
      </c>
      <c r="C686" s="366">
        <f t="shared" si="1742"/>
        <v>3050</v>
      </c>
      <c r="D686" s="366">
        <f t="shared" si="1740"/>
        <v>19163.715186897738</v>
      </c>
      <c r="E686" s="365" t="str">
        <f t="shared" si="1687"/>
        <v>19163,7151868977i</v>
      </c>
      <c r="F686" s="365" t="str">
        <f t="shared" si="1743"/>
        <v>0,0201925874667109-0,156766178505956i</v>
      </c>
      <c r="G686" s="365" t="str">
        <f t="shared" si="1744"/>
        <v>-3,30796281202632-0,773282917399673i</v>
      </c>
      <c r="H686" s="365" t="str">
        <f t="shared" si="1745"/>
        <v>0,000160172534430416-0,00115736012158159i</v>
      </c>
      <c r="I686" s="365" t="str">
        <f t="shared" si="1688"/>
        <v>0,000464078962405113-0,000777718608489871i</v>
      </c>
      <c r="J686" s="367" t="str">
        <f>IMPRODUCT(1/Nt_input,BW625)</f>
        <v>0</v>
      </c>
      <c r="K686" s="367" t="str">
        <f t="shared" si="1689"/>
        <v>0</v>
      </c>
      <c r="L686" s="367" t="e">
        <f t="shared" si="1690"/>
        <v>#NUM!</v>
      </c>
      <c r="M686" s="367">
        <f t="shared" si="1746"/>
        <v>388.54857661372773</v>
      </c>
      <c r="N686" s="368">
        <f t="shared" si="1747"/>
        <v>-1.4514233862722956</v>
      </c>
      <c r="O686" s="367" t="str">
        <f t="shared" si="1748"/>
        <v>-1,38892558254899-0,421325969243637i</v>
      </c>
      <c r="P686" s="367" t="str">
        <f t="shared" si="1749"/>
        <v>-1,20681444027068-0,806367628921383i</v>
      </c>
      <c r="Q686" s="367" t="str">
        <f t="shared" si="1691"/>
        <v>-0,920773248729168-1,12196544984365i</v>
      </c>
      <c r="R686" s="367" t="str">
        <f t="shared" si="1692"/>
        <v>-0,555435683273682-1,34094035958518i</v>
      </c>
      <c r="S686" s="367" t="str">
        <f t="shared" si="1693"/>
        <v>-0,142264369729832-1,44443438595303i</v>
      </c>
      <c r="T686" s="367" t="str">
        <f t="shared" si="1694"/>
        <v>0,283158655809544-1,42353469288889i</v>
      </c>
      <c r="U686" s="369" t="str">
        <f t="shared" si="1695"/>
        <v>0,684196248041706-1,28004114792603i</v>
      </c>
      <c r="V686" s="367" t="str">
        <f t="shared" si="1696"/>
        <v>1,02631131880593-1,02631131880584i</v>
      </c>
      <c r="W686" s="367" t="str">
        <f t="shared" si="1697"/>
        <v>1,28004114792603-0,684196248041713i</v>
      </c>
      <c r="X686" s="367" t="str">
        <f t="shared" si="1698"/>
        <v>1,42353469288889-0,283158655809552i</v>
      </c>
      <c r="Y686" s="367" t="str">
        <f t="shared" si="1699"/>
        <v>1,44443438595303+0,14226436972983i</v>
      </c>
      <c r="Z686" s="367" t="str">
        <f t="shared" si="1700"/>
        <v>1,34094035958519+0,55543568327367i</v>
      </c>
      <c r="AA686" s="367" t="str">
        <f t="shared" si="1701"/>
        <v>1,12196544984367+0,920773248729154i</v>
      </c>
      <c r="AB686" s="367" t="str">
        <f t="shared" si="1702"/>
        <v>0,806367628921386+1,20681444027068i</v>
      </c>
      <c r="AC686" s="367" t="str">
        <f t="shared" si="1703"/>
        <v>0,421325969243565+1,38892558254901i</v>
      </c>
      <c r="AD686" s="367" t="str">
        <f t="shared" si="1704"/>
        <v>1,77806749183477E-14+1,4514233862723i</v>
      </c>
      <c r="AE686" s="367" t="str">
        <f t="shared" si="1705"/>
        <v>-0,421325969243964+1,38892558254889i</v>
      </c>
      <c r="AF686" s="367" t="str">
        <f t="shared" si="1706"/>
        <v>-0,806367628921133+1,20681444027085i</v>
      </c>
      <c r="AG686" s="367" t="str">
        <f t="shared" si="1707"/>
        <v>-1,12196544984393+0,92077324872883i</v>
      </c>
      <c r="AH686" s="367" t="str">
        <f t="shared" si="1708"/>
        <v>-1,34094035958513+0,555435683273817i</v>
      </c>
      <c r="AI686" s="367" t="str">
        <f t="shared" si="1709"/>
        <v>-1,44443438595309+0,14226436972927i</v>
      </c>
      <c r="AJ686" s="367" t="str">
        <f t="shared" si="1710"/>
        <v>-1,42353469288889-0,283158655809547i</v>
      </c>
      <c r="AK686" s="367" t="str">
        <f t="shared" si="1711"/>
        <v>-1,28004114792569-0,684196248042336i</v>
      </c>
      <c r="AL686" s="367" t="str">
        <f t="shared" si="1712"/>
        <v>-1,02631131880584-1,02631131880592i</v>
      </c>
      <c r="AM686" s="367" t="str">
        <f t="shared" si="1713"/>
        <v>-0,684196248042239-1,28004114792575i</v>
      </c>
      <c r="AN686" s="367" t="str">
        <f t="shared" si="1714"/>
        <v>-0,283158655809437-1,42353469288891i</v>
      </c>
      <c r="AO686" s="367" t="str">
        <f t="shared" si="1715"/>
        <v>0,142264369729402-1,44443438595307i</v>
      </c>
      <c r="AP686" s="367" t="str">
        <f t="shared" si="1716"/>
        <v>0,555435683273939-1,34094035958507i</v>
      </c>
      <c r="AQ686" s="367" t="str">
        <f t="shared" si="1717"/>
        <v>0,920773248728933-1,12196544984385i</v>
      </c>
      <c r="AR686" s="367" t="str">
        <f t="shared" si="1718"/>
        <v>1,20681444027091-0,806367628921041i</v>
      </c>
      <c r="AS686" s="367" t="str">
        <f t="shared" si="1719"/>
        <v>1,38892558254892-0,421325969243858i</v>
      </c>
      <c r="AT686" s="367" t="str">
        <f t="shared" si="1720"/>
        <v>1,4514233862723+5,41965722595043E-13i</v>
      </c>
      <c r="AU686" s="367" t="str">
        <f t="shared" si="1721"/>
        <v>1,38892558254901+0,421325969243553i</v>
      </c>
      <c r="AV686" s="367" t="str">
        <f t="shared" si="1722"/>
        <v>1,20681444027029+0,806367628921977i</v>
      </c>
      <c r="AW686" s="367" t="str">
        <f t="shared" si="1723"/>
        <v>0,920773248729178+1,12196544984364i</v>
      </c>
      <c r="AX686" s="367" t="str">
        <f t="shared" si="1724"/>
        <v>0,555435683274233+1,34094035958495i</v>
      </c>
      <c r="AY686" s="367" t="str">
        <f t="shared" si="1725"/>
        <v>0,142264369729719+1,44443438595304i</v>
      </c>
      <c r="AZ686" s="367" t="str">
        <f t="shared" si="1726"/>
        <v>-0,283158655809084+1,42353469288898i</v>
      </c>
      <c r="BA686" s="367" t="str">
        <f t="shared" si="1727"/>
        <v>-0,684196248041957+1,2800411479259i</v>
      </c>
      <c r="BB686" s="367" t="str">
        <f t="shared" si="1728"/>
        <v>-1,02631131880562+1,02631131880615i</v>
      </c>
      <c r="BC686" s="367" t="str">
        <f t="shared" si="1729"/>
        <v>-1,28004114792622+0,684196248041345i</v>
      </c>
      <c r="BD686" s="367" t="str">
        <f t="shared" si="1730"/>
        <v>-1,42353469288883+0,283158655809859i</v>
      </c>
      <c r="BE686" s="367" t="str">
        <f t="shared" si="1731"/>
        <v>-1,44443438595297-0,14226436973041i</v>
      </c>
      <c r="BF686" s="367" t="str">
        <f t="shared" si="1732"/>
        <v>-1,34094035958524-0,555435683273541i</v>
      </c>
      <c r="BG686" s="367" t="str">
        <f t="shared" si="1733"/>
        <v>-1,12196544984323-0,920773248729685i</v>
      </c>
      <c r="BH686" s="367" t="str">
        <f t="shared" si="1734"/>
        <v>-0,806367628921434-1,20681444027065i</v>
      </c>
      <c r="BI686" s="367" t="str">
        <f t="shared" si="1735"/>
        <v>-0,421325969244309-1,38892558254878i</v>
      </c>
      <c r="BJ686" s="367" t="str">
        <f t="shared" si="1736"/>
        <v>1,11665710225454E-13-1,4514233862723i</v>
      </c>
      <c r="BK686" s="367" t="str">
        <f t="shared" si="1737"/>
        <v>0,421325969243102-1,38892558254915i</v>
      </c>
      <c r="BL686" s="367" t="str">
        <f t="shared" si="1738"/>
        <v>0,80636762892162-1,20681444027053i</v>
      </c>
      <c r="BM686" s="189"/>
      <c r="BN686" s="189"/>
      <c r="BO686" s="189"/>
      <c r="BP686" s="189"/>
      <c r="BQ686" s="189"/>
      <c r="BR686" s="189"/>
      <c r="BS686" s="189"/>
      <c r="BT686" s="189"/>
      <c r="BU686" s="189"/>
      <c r="BV686" s="189"/>
      <c r="CH686" s="367" t="e">
        <f t="shared" si="1739"/>
        <v>#NUM!</v>
      </c>
    </row>
    <row r="687" spans="1:123" s="367" customFormat="1">
      <c r="A687" s="365">
        <f>A686+Div_Nt_input</f>
        <v>1.937500000000001E-2</v>
      </c>
      <c r="B687" s="366">
        <v>62</v>
      </c>
      <c r="C687" s="366">
        <f t="shared" si="1742"/>
        <v>3100</v>
      </c>
      <c r="D687" s="366">
        <f t="shared" si="1740"/>
        <v>19477.874452256718</v>
      </c>
      <c r="E687" s="365" t="str">
        <f t="shared" si="1687"/>
        <v>19477,8744522567i</v>
      </c>
      <c r="F687" s="365" t="str">
        <f t="shared" si="1743"/>
        <v>0,0198721519331716-0,154265883142206i</v>
      </c>
      <c r="G687" s="365" t="str">
        <f t="shared" si="1744"/>
        <v>-3,32449066771184-0,780975124455621i</v>
      </c>
      <c r="H687" s="365"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0,000157805971236765-0,00113887835613339i</v>
      </c>
      <c r="I687" s="365" t="str">
        <f t="shared" si="1688"/>
        <v>0,000455314499725159-0,000768985571721814i</v>
      </c>
      <c r="J687" s="367" t="str">
        <f>IMPRODUCT(1/Nt_input,BX625)</f>
        <v>0</v>
      </c>
      <c r="K687" s="367" t="str">
        <f t="shared" si="1689"/>
        <v>0</v>
      </c>
      <c r="L687" s="367" t="e">
        <f t="shared" si="1690"/>
        <v>#NUM!</v>
      </c>
      <c r="M687" s="367">
        <f t="shared" si="1746"/>
        <v>389.02454838991935</v>
      </c>
      <c r="N687" s="368">
        <f t="shared" si="1747"/>
        <v>-0.97545161008062609</v>
      </c>
      <c r="O687" s="367" t="str">
        <f t="shared" si="1748"/>
        <v>-0,956708580912709-0,190301168721784i</v>
      </c>
      <c r="P687" s="367" t="str">
        <f t="shared" si="1749"/>
        <v>-0,901199777508652-0,373289170251751i</v>
      </c>
      <c r="Q687" s="367" t="str">
        <f t="shared" si="1691"/>
        <v>-0,811058372053646-0,541931878311819i</v>
      </c>
      <c r="R687" s="367" t="str">
        <f t="shared" si="1692"/>
        <v>-0,689748448207348-0,689748448207345i</v>
      </c>
      <c r="S687" s="367" t="str">
        <f t="shared" si="1693"/>
        <v>-0,541931878311821-0,811058372053644i</v>
      </c>
      <c r="T687" s="367" t="str">
        <f t="shared" si="1694"/>
        <v>-0,373289170251664-0,901199777508689i</v>
      </c>
      <c r="U687" s="369" t="str">
        <f t="shared" si="1695"/>
        <v>-0,19030116872181-0,956708580912703i</v>
      </c>
      <c r="V687" s="367" t="str">
        <f t="shared" si="1696"/>
        <v>-3,34588721617309E-15-0,975451610080626i</v>
      </c>
      <c r="W687" s="367" t="str">
        <f t="shared" si="1697"/>
        <v>0,190301168721796-0,956708580912706i</v>
      </c>
      <c r="X687" s="367" t="str">
        <f t="shared" si="1698"/>
        <v>0,373289170251748-0,901199777508653i</v>
      </c>
      <c r="Y687" s="367" t="str">
        <f t="shared" si="1699"/>
        <v>0,541931878311813-0,81105837205365i</v>
      </c>
      <c r="Z687" s="367" t="str">
        <f t="shared" si="1700"/>
        <v>0,689748448207343-0,68974844820735i</v>
      </c>
      <c r="AA687" s="367" t="str">
        <f t="shared" si="1701"/>
        <v>0,811058372053644-0,541931878311821i</v>
      </c>
      <c r="AB687" s="367" t="str">
        <f t="shared" si="1702"/>
        <v>0,901199777508685-0,373289170251674i</v>
      </c>
      <c r="AC687" s="367" t="str">
        <f t="shared" si="1703"/>
        <v>0,956708580912703-0,190301168721813i</v>
      </c>
      <c r="AD687" s="367" t="str">
        <f t="shared" si="1704"/>
        <v>0,975451610080626-6,69177443234618E-15i</v>
      </c>
      <c r="AE687" s="367" t="str">
        <f t="shared" si="1705"/>
        <v>0,956708580912746+0,190301168721596i</v>
      </c>
      <c r="AF687" s="367" t="str">
        <f t="shared" si="1706"/>
        <v>0,901199777508657+0,373289170251739i</v>
      </c>
      <c r="AG687" s="367" t="str">
        <f t="shared" si="1707"/>
        <v>0,81105837205349+0,541931878312052i</v>
      </c>
      <c r="AH687" s="367" t="str">
        <f t="shared" si="1708"/>
        <v>0,68974844820701+0,689748448207684i</v>
      </c>
      <c r="AI687" s="367" t="str">
        <f t="shared" si="1709"/>
        <v>0,541931878312077+0,811058372053473i</v>
      </c>
      <c r="AJ687" s="367" t="str">
        <f t="shared" si="1710"/>
        <v>0,373289170251767+0,901199777508646i</v>
      </c>
      <c r="AK687" s="367" t="str">
        <f t="shared" si="1711"/>
        <v>0,190301168721613+0,956708580912743i</v>
      </c>
      <c r="AL687" s="367" t="str">
        <f t="shared" si="1712"/>
        <v>-3,78098369503319E-13+0,975451610080626i</v>
      </c>
      <c r="AM687" s="367" t="str">
        <f t="shared" si="1713"/>
        <v>-0,190301168721402+0,956708580912784i</v>
      </c>
      <c r="AN687" s="367" t="str">
        <f t="shared" si="1714"/>
        <v>-0,373289170251569+0,901199777508728i</v>
      </c>
      <c r="AO687" s="367" t="str">
        <f t="shared" si="1715"/>
        <v>-0,541931878311888+0,811058372053599i</v>
      </c>
      <c r="AP687" s="367" t="str">
        <f t="shared" si="1716"/>
        <v>-0,689748448207534+0,689748448207159i</v>
      </c>
      <c r="AQ687" s="367" t="str">
        <f t="shared" si="1717"/>
        <v>-0,811058372053371+0,541931878312231i</v>
      </c>
      <c r="AR687" s="367" t="str">
        <f t="shared" si="1718"/>
        <v>-0,901199777508571+0,373289170251949i</v>
      </c>
      <c r="AS687" s="367" t="str">
        <f t="shared" si="1719"/>
        <v>-0,956708580912699+0,190301168721834i</v>
      </c>
      <c r="AT687" s="367" t="str">
        <f t="shared" si="1720"/>
        <v>-0,975451610080626-1,80684466711226E-13i</v>
      </c>
      <c r="AU687" s="367" t="str">
        <f t="shared" si="1721"/>
        <v>-0,956708580912634-0,190301168722161i</v>
      </c>
      <c r="AV687" s="367" t="str">
        <f t="shared" si="1722"/>
        <v>-0,901199777508814-0,373289170251361i</v>
      </c>
      <c r="AW687" s="367" t="str">
        <f t="shared" si="1723"/>
        <v>-0,811058372053709-0,541931878311723i</v>
      </c>
      <c r="AX687" s="367" t="str">
        <f t="shared" si="1724"/>
        <v>-0,689748448207298-0,689748448207395i</v>
      </c>
      <c r="AY687" s="367" t="str">
        <f t="shared" si="1725"/>
        <v>-0,541931878311588-0,8110583720538i</v>
      </c>
      <c r="AZ687" s="367" t="str">
        <f t="shared" si="1726"/>
        <v>-0,373289170252132-0,901199777508495i</v>
      </c>
      <c r="BA687" s="367" t="str">
        <f t="shared" si="1727"/>
        <v>-0,190301168722028-0,95670858091266i</v>
      </c>
      <c r="BB687" s="367" t="str">
        <f t="shared" si="1728"/>
        <v>-1,67294360808655E-14-0,975451610080626i</v>
      </c>
      <c r="BC687" s="367" t="str">
        <f t="shared" si="1729"/>
        <v>0,190301168721967-0,956708580912672i</v>
      </c>
      <c r="BD687" s="367" t="str">
        <f t="shared" si="1730"/>
        <v>0,373289170252101-0,901199777508508i</v>
      </c>
      <c r="BE687" s="367" t="str">
        <f t="shared" si="1731"/>
        <v>0,541931878311559-0,811058372053819i</v>
      </c>
      <c r="BF687" s="367" t="str">
        <f t="shared" si="1732"/>
        <v>0,689748448207255-0,689748448207438i</v>
      </c>
      <c r="BG687" s="367" t="str">
        <f t="shared" si="1733"/>
        <v>0,811058372053675-0,541931878311775i</v>
      </c>
      <c r="BH687" s="367" t="str">
        <f t="shared" si="1734"/>
        <v>0,901199777508802-0,373289170251392i</v>
      </c>
      <c r="BI687" s="367" t="str">
        <f t="shared" si="1735"/>
        <v>0,956708580912622-0,190301168722221i</v>
      </c>
      <c r="BJ687" s="367" t="str">
        <f t="shared" si="1736"/>
        <v>0,975451610080626-2,41867341098089E-13i</v>
      </c>
      <c r="BK687" s="367" t="str">
        <f t="shared" si="1737"/>
        <v>0,956708580912705+0,1903011687218i</v>
      </c>
      <c r="BL687" s="367" t="str">
        <f t="shared" si="1738"/>
        <v>0,901199777508583+0,373289170251918i</v>
      </c>
      <c r="BM687" s="189"/>
      <c r="BN687" s="189"/>
      <c r="BO687" s="189"/>
      <c r="BP687" s="189"/>
      <c r="BQ687" s="189"/>
      <c r="BR687" s="189"/>
      <c r="BS687" s="189"/>
      <c r="BT687" s="189"/>
      <c r="BU687" s="189"/>
      <c r="BV687" s="189"/>
      <c r="CH687" s="367" t="e">
        <f t="shared" si="1739"/>
        <v>#NUM!</v>
      </c>
    </row>
    <row r="688" spans="1:123" s="367" customFormat="1">
      <c r="A688" s="365">
        <f t="shared" si="1741"/>
        <v>1.9687500000000011E-2</v>
      </c>
      <c r="B688" s="366">
        <v>63</v>
      </c>
      <c r="C688" s="366">
        <f t="shared" si="1742"/>
        <v>3150</v>
      </c>
      <c r="D688" s="366">
        <f t="shared" si="1740"/>
        <v>19792.033717615697</v>
      </c>
      <c r="E688" s="365" t="str">
        <f t="shared" si="1687"/>
        <v>19792,0337176157i</v>
      </c>
      <c r="F688" s="365" t="str">
        <f t="shared" si="1743"/>
        <v>0,0195667929364314-0,15184415118057i</v>
      </c>
      <c r="G688" s="365" t="str">
        <f t="shared" si="1744"/>
        <v>-3,34111559181173-0,788331327627926i</v>
      </c>
      <c r="H688" s="365"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0,000155550790718885-0,00112097695389653i</v>
      </c>
      <c r="I688" s="365" t="str">
        <f t="shared" si="1688"/>
        <v>0,000446891105946761-0,000760413430294566i</v>
      </c>
      <c r="J688" s="367" t="str">
        <f>IMPRODUCT(1/Nt_input,BY625)</f>
        <v>0</v>
      </c>
      <c r="K688" s="367" t="str">
        <f t="shared" si="1689"/>
        <v>0</v>
      </c>
      <c r="L688" s="367" t="e">
        <f t="shared" si="1690"/>
        <v>#NUM!</v>
      </c>
      <c r="M688" s="367">
        <f t="shared" si="1746"/>
        <v>389.50991429835221</v>
      </c>
      <c r="N688" s="368">
        <f t="shared" si="1747"/>
        <v>-0.49008570164778492</v>
      </c>
      <c r="O688" s="367" t="str">
        <f t="shared" si="1748"/>
        <v>-0,487725805040303-0,0480367989919199i</v>
      </c>
      <c r="P688" s="367" t="str">
        <f t="shared" si="1749"/>
        <v>-0,480668842312235-0,0956109773499718i</v>
      </c>
      <c r="Q688" s="367" t="str">
        <f t="shared" si="1691"/>
        <v>-0,468982775872384-0,142264369729862i</v>
      </c>
      <c r="R688" s="367" t="str">
        <f t="shared" si="1692"/>
        <v>-0,452780148928818-0,187547678459637i</v>
      </c>
      <c r="S688" s="367" t="str">
        <f t="shared" si="1693"/>
        <v>-0,432217001636259-0,231024800521857i</v>
      </c>
      <c r="T688" s="367" t="str">
        <f t="shared" si="1694"/>
        <v>-0,407491368344095-0,272277027464049i</v>
      </c>
      <c r="U688" s="369" t="str">
        <f t="shared" si="1695"/>
        <v>-0,378841370417338-0,310907077789997i</v>
      </c>
      <c r="V688" s="367" t="str">
        <f t="shared" si="1696"/>
        <v>-0,346542922997701-0,34654292299773i</v>
      </c>
      <c r="W688" s="367" t="str">
        <f t="shared" si="1697"/>
        <v>-0,310907077789963-0,378841370417365i</v>
      </c>
      <c r="X688" s="367" t="str">
        <f t="shared" si="1698"/>
        <v>-0,272277027464053-0,407491368344093i</v>
      </c>
      <c r="Y688" s="367" t="str">
        <f t="shared" si="1699"/>
        <v>-0,231024800521866-0,432217001636254i</v>
      </c>
      <c r="Z688" s="367" t="str">
        <f t="shared" si="1700"/>
        <v>-0,187547678459641-0,452780148928816i</v>
      </c>
      <c r="AA688" s="367" t="str">
        <f t="shared" si="1701"/>
        <v>-0,142264369729866-0,468982775872383i</v>
      </c>
      <c r="AB688" s="367" t="str">
        <f t="shared" si="1702"/>
        <v>-0,0956109773499772-0,480668842312235i</v>
      </c>
      <c r="AC688" s="367" t="str">
        <f t="shared" si="1703"/>
        <v>-0,0480367989919315-0,487725805040302i</v>
      </c>
      <c r="AD688" s="367" t="str">
        <f t="shared" si="1704"/>
        <v>-7,68489058669568E-15-0,490085701647785i</v>
      </c>
      <c r="AE688" s="367" t="str">
        <f t="shared" si="1705"/>
        <v>0,0480367989921102-0,487725805040284i</v>
      </c>
      <c r="AF688" s="367" t="str">
        <f t="shared" si="1706"/>
        <v>0,0956109773501124-0,480668842312208i</v>
      </c>
      <c r="AG688" s="367" t="str">
        <f t="shared" si="1707"/>
        <v>0,142264369729951-0,468982775872357i</v>
      </c>
      <c r="AH688" s="367" t="str">
        <f t="shared" si="1708"/>
        <v>0,187547678459678-0,452780148928801i</v>
      </c>
      <c r="AI688" s="367" t="str">
        <f t="shared" si="1709"/>
        <v>0,231024800521852-0,432217001636262i</v>
      </c>
      <c r="AJ688" s="367" t="str">
        <f t="shared" si="1710"/>
        <v>0,272277027463997-0,40749136834413i</v>
      </c>
      <c r="AK688" s="367" t="str">
        <f t="shared" si="1711"/>
        <v>0,310907077789916-0,378841370417404i</v>
      </c>
      <c r="AL688" s="367" t="str">
        <f t="shared" si="1712"/>
        <v>0,346542922997626-0,346542922997805i</v>
      </c>
      <c r="AM688" s="367" t="str">
        <f t="shared" si="1713"/>
        <v>0,378841370417235-0,310907077790122i</v>
      </c>
      <c r="AN688" s="367" t="str">
        <f t="shared" si="1714"/>
        <v>0,407491368343982-0,272277027464218i</v>
      </c>
      <c r="AO688" s="367" t="str">
        <f t="shared" si="1715"/>
        <v>0,432217001636366-0,231024800521657i</v>
      </c>
      <c r="AP688" s="367" t="str">
        <f t="shared" si="1716"/>
        <v>0,452780148928888-0,187547678459468i</v>
      </c>
      <c r="AQ688" s="367" t="str">
        <f t="shared" si="1717"/>
        <v>0,468982775872425-0,142264369729727i</v>
      </c>
      <c r="AR688" s="367" t="str">
        <f t="shared" si="1718"/>
        <v>0,480668842312252-0,0956109773498895i</v>
      </c>
      <c r="AS688" s="367" t="str">
        <f t="shared" si="1719"/>
        <v>0,487725805040307-0,0480367989918836i</v>
      </c>
      <c r="AT688" s="367" t="str">
        <f t="shared" si="1720"/>
        <v>0,490085701647785-1,53697811733914E-14i</v>
      </c>
      <c r="AU688" s="367" t="str">
        <f t="shared" si="1721"/>
        <v>0,487725805040308+0,0480367989918669i</v>
      </c>
      <c r="AV688" s="367" t="str">
        <f t="shared" si="1722"/>
        <v>0,480668842312258+0,0956109773498591i</v>
      </c>
      <c r="AW688" s="367" t="str">
        <f t="shared" si="1723"/>
        <v>0,46898277587243+0,142264369729711i</v>
      </c>
      <c r="AX688" s="367" t="str">
        <f t="shared" si="1724"/>
        <v>0,4527801489289+0,18754767845944i</v>
      </c>
      <c r="AY688" s="367" t="str">
        <f t="shared" si="1725"/>
        <v>0,43221700163615+0,23102480052206i</v>
      </c>
      <c r="AZ688" s="367" t="str">
        <f t="shared" si="1726"/>
        <v>0,407491368343991+0,272277027464205i</v>
      </c>
      <c r="BA688" s="367" t="str">
        <f t="shared" si="1727"/>
        <v>0,378841370417254+0,310907077790099i</v>
      </c>
      <c r="BB688" s="367" t="str">
        <f t="shared" si="1728"/>
        <v>0,346542922997638+0,346542922997794i</v>
      </c>
      <c r="BC688" s="367" t="str">
        <f t="shared" si="1729"/>
        <v>0,31090707778994+0,378841370417385i</v>
      </c>
      <c r="BD688" s="367" t="str">
        <f t="shared" si="1730"/>
        <v>0,272277027464022+0,407491368344113i</v>
      </c>
      <c r="BE688" s="367" t="str">
        <f t="shared" si="1731"/>
        <v>0,231024800521867+0,432217001636253i</v>
      </c>
      <c r="BF688" s="367" t="str">
        <f t="shared" si="1732"/>
        <v>0,187547678459713+0,452780148928786i</v>
      </c>
      <c r="BG688" s="367" t="str">
        <f t="shared" si="1733"/>
        <v>0,142264369729981+0,468982775872348i</v>
      </c>
      <c r="BH688" s="367" t="str">
        <f t="shared" si="1734"/>
        <v>0,095610977350136+0,480668842312203i</v>
      </c>
      <c r="BI688" s="367" t="str">
        <f t="shared" si="1735"/>
        <v>0,0480367989921339+0,487725805040282i</v>
      </c>
      <c r="BJ688" s="367" t="str">
        <f t="shared" si="1736"/>
        <v>-2,20704112883921E-13+0,490085701647785i</v>
      </c>
      <c r="BK688" s="367" t="str">
        <f t="shared" si="1737"/>
        <v>-0,0480367989921019+0,487725805040285i</v>
      </c>
      <c r="BL688" s="367" t="str">
        <f t="shared" si="1738"/>
        <v>-0,0956109773501041+0,480668842312209i</v>
      </c>
      <c r="BM688" s="189"/>
      <c r="BN688" s="189"/>
      <c r="BO688" s="189"/>
      <c r="BP688" s="189"/>
      <c r="BQ688" s="189"/>
      <c r="BR688" s="189"/>
      <c r="BS688" s="189"/>
      <c r="BT688" s="189"/>
      <c r="BU688" s="189"/>
      <c r="BV688" s="189"/>
      <c r="BW688" s="189"/>
      <c r="BX688" s="189"/>
      <c r="BY688" s="189"/>
      <c r="BZ688" s="189"/>
      <c r="CA688" s="189"/>
      <c r="CB688" s="189"/>
      <c r="CC688" s="189"/>
      <c r="CD688" s="189"/>
      <c r="CE688" s="189"/>
      <c r="CF688" s="189"/>
      <c r="CG688" s="189"/>
      <c r="CH688" s="189" t="e">
        <f t="shared" si="1739"/>
        <v>#NUM!</v>
      </c>
      <c r="CI688" s="189"/>
      <c r="CJ688" s="189"/>
      <c r="CK688" s="189"/>
      <c r="CL688" s="189"/>
      <c r="CM688" s="189"/>
      <c r="CN688" s="189"/>
      <c r="CO688" s="189"/>
      <c r="CP688" s="189"/>
      <c r="CQ688" s="189"/>
      <c r="CR688" s="189"/>
      <c r="CS688" s="189"/>
      <c r="CT688" s="189"/>
      <c r="CU688" s="189"/>
      <c r="CV688" s="189"/>
      <c r="CW688" s="189"/>
      <c r="CX688" s="189"/>
      <c r="CY688" s="189"/>
      <c r="CZ688" s="189"/>
      <c r="DA688" s="189"/>
      <c r="DB688" s="189"/>
      <c r="DC688" s="189"/>
      <c r="DD688" s="189"/>
      <c r="DE688" s="189"/>
      <c r="DF688" s="189"/>
      <c r="DG688" s="189"/>
      <c r="DH688" s="189"/>
      <c r="DI688" s="189"/>
      <c r="DJ688" s="189"/>
      <c r="DK688" s="189"/>
      <c r="DL688" s="189"/>
      <c r="DM688" s="189"/>
      <c r="DN688" s="189"/>
      <c r="DO688" s="189"/>
      <c r="DP688" s="189"/>
      <c r="DQ688" s="189"/>
      <c r="DR688" s="189"/>
      <c r="DS688" s="189"/>
    </row>
    <row r="689" spans="1:123" s="367" customFormat="1">
      <c r="A689" s="365">
        <f t="shared" si="1741"/>
        <v>2.0000000000000011E-2</v>
      </c>
      <c r="B689" s="366">
        <v>64</v>
      </c>
      <c r="C689" s="366">
        <f t="shared" si="1742"/>
        <v>3200</v>
      </c>
      <c r="D689" s="366">
        <f t="shared" si="1740"/>
        <v>20106.192982974677</v>
      </c>
      <c r="E689" s="365" t="str">
        <f t="shared" si="1687"/>
        <v>20106,1929829747i</v>
      </c>
      <c r="F689" s="365" t="str">
        <f t="shared" si="1743"/>
        <v>0,0192755818019901-0,149497356901442i</v>
      </c>
      <c r="G689" s="365" t="str">
        <f t="shared" si="1744"/>
        <v>-3,35783155908367-0,795353209867086i</v>
      </c>
      <c r="H689" s="365"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0,000153400132567705-0,00110362913091139i</v>
      </c>
      <c r="I689" s="365" t="str">
        <f t="shared" si="1688"/>
        <v>0,000438791639087089-0,000752000635262757i</v>
      </c>
      <c r="J689" s="367" t="str">
        <f>IMPRODUCT(1/Nt_input,BZ625)</f>
        <v>0</v>
      </c>
      <c r="K689" s="367" t="str">
        <f t="shared" si="1689"/>
        <v>0</v>
      </c>
      <c r="L689" s="367" t="e">
        <f t="shared" si="1690"/>
        <v>#NUM!</v>
      </c>
      <c r="M689" s="367">
        <f t="shared" si="1746"/>
        <v>390</v>
      </c>
      <c r="N689" s="368">
        <f t="shared" si="1747"/>
        <v>1.6538419939093885E-14</v>
      </c>
      <c r="O689" s="367" t="str">
        <f t="shared" si="1748"/>
        <v>1,65384199390939E-14-5,47038668163637E-29i</v>
      </c>
      <c r="P689" s="367" t="str">
        <f t="shared" si="1749"/>
        <v>1,65384199390939E-14-4,61945358092923E-28i</v>
      </c>
      <c r="Q689" s="367" t="str">
        <f t="shared" si="1691"/>
        <v>1,65384199390939E-14-6,92918037139382E-28i</v>
      </c>
      <c r="R689" s="367" t="str">
        <f t="shared" si="1692"/>
        <v>1,65384199390939E-14+7,80041135371764E-28i</v>
      </c>
      <c r="S689" s="367" t="str">
        <f t="shared" si="1693"/>
        <v>1,65384199390939E-14+5,49068456325302E-28i</v>
      </c>
      <c r="T689" s="367" t="str">
        <f t="shared" si="1694"/>
        <v>1,65384199390939E-14+2,59339506535475E-28i</v>
      </c>
      <c r="U689" s="369" t="str">
        <f t="shared" si="1695"/>
        <v>1,65384199390939E-14+1,45879368975747E-28i</v>
      </c>
      <c r="V689" s="367" t="str">
        <f t="shared" si="1696"/>
        <v>1,65384199390939E-14-8,50933100707143E-29i</v>
      </c>
      <c r="W689" s="367" t="str">
        <f t="shared" si="1697"/>
        <v>1,65384199390939E-14-3,16065989117175E-28i</v>
      </c>
      <c r="X689" s="367" t="str">
        <f t="shared" si="1698"/>
        <v>1,65384199390939E-14-5,47038668163637E-28i</v>
      </c>
      <c r="Y689" s="367" t="str">
        <f t="shared" si="1699"/>
        <v>1,65384199390939E-14+8,67164233604145E-28i</v>
      </c>
      <c r="Z689" s="367" t="str">
        <f t="shared" si="1700"/>
        <v>1,65384199390939E-14+5,18679013070952E-28i</v>
      </c>
      <c r="AA689" s="367" t="str">
        <f t="shared" si="1701"/>
        <v>1,65384199390939E-14+4,05218875511223E-28i</v>
      </c>
      <c r="AB689" s="367" t="str">
        <f t="shared" si="1702"/>
        <v>1,65384199390939E-14+2,91758737951493E-28i</v>
      </c>
      <c r="AC689" s="367" t="str">
        <f t="shared" si="1703"/>
        <v>1,65384199390939E-14-5,67264825816992E-29i</v>
      </c>
      <c r="AD689" s="367" t="str">
        <f t="shared" si="1704"/>
        <v>1,65384199390939E-14+6,41051570311555E-27i</v>
      </c>
      <c r="AE689" s="367" t="str">
        <f t="shared" si="1705"/>
        <v>1,65384199390939E-14-5,18671840674621E-28i</v>
      </c>
      <c r="AF689" s="367" t="str">
        <f t="shared" si="1706"/>
        <v>1,65384199390939E-14-7,44785938446478E-27i</v>
      </c>
      <c r="AG689" s="367" t="str">
        <f t="shared" si="1707"/>
        <v>1,65384199390939E-14+2,30973396286094E-27i</v>
      </c>
      <c r="AH689" s="367" t="str">
        <f t="shared" si="1708"/>
        <v>1,65384199390939E-14-4,38442849795576E-27i</v>
      </c>
      <c r="AI689" s="367" t="str">
        <f t="shared" si="1709"/>
        <v>1,65384199390939E-14+5,1381397663965E-27i</v>
      </c>
      <c r="AJ689" s="367" t="str">
        <f t="shared" si="1710"/>
        <v>1,65384199390939E-14-1,55602269442019E-27i</v>
      </c>
      <c r="AK689" s="367" t="str">
        <f t="shared" si="1711"/>
        <v>1,65384199390939E-14+8,20157065290553E-27i</v>
      </c>
      <c r="AL689" s="367" t="str">
        <f t="shared" si="1712"/>
        <v>1,65384199390939E-14+1,0373580261419E-27i</v>
      </c>
      <c r="AM689" s="367" t="str">
        <f t="shared" si="1713"/>
        <v>1,65384199390939E-14-5,65680443467479E-27i</v>
      </c>
      <c r="AN689" s="367" t="str">
        <f t="shared" si="1714"/>
        <v>1,65384199390939E-14+4,10078891265093E-27i</v>
      </c>
      <c r="AO689" s="367" t="str">
        <f t="shared" si="1715"/>
        <v>1,65384199390939E-14-2,59337354816576E-27i</v>
      </c>
      <c r="AP689" s="367" t="str">
        <f t="shared" si="1716"/>
        <v>1,65384199390939E-14+7,16421979915995E-27i</v>
      </c>
      <c r="AQ689" s="367" t="str">
        <f t="shared" si="1717"/>
        <v>1,65384199390939E-14+7,17239633097727E-33i</v>
      </c>
      <c r="AR689" s="367" t="str">
        <f t="shared" si="1718"/>
        <v>1,65384199390939E-14-6,69415528842036E-27i</v>
      </c>
      <c r="AS689" s="367" t="str">
        <f t="shared" si="1719"/>
        <v>1,65384199390939E-14+3,06343805890535E-27i</v>
      </c>
      <c r="AT689" s="367" t="str">
        <f t="shared" si="1720"/>
        <v>1,65384199390939E-14-3,63072440191134E-27i</v>
      </c>
      <c r="AU689" s="367" t="str">
        <f t="shared" si="1721"/>
        <v>1,65384199390939E-14+5,65681877946746E-27i</v>
      </c>
      <c r="AV689" s="367" t="str">
        <f t="shared" si="1722"/>
        <v>1,65384199390939E-14-1,03734368134924E-27i</v>
      </c>
      <c r="AW689" s="367" t="str">
        <f t="shared" si="1723"/>
        <v>1,65384199390939E-14-7,73150614216594E-27i</v>
      </c>
      <c r="AX689" s="367" t="str">
        <f t="shared" si="1724"/>
        <v>1,65384199390939E-14+2,02608720515978E-27i</v>
      </c>
      <c r="AY689" s="367" t="str">
        <f t="shared" si="1725"/>
        <v>1,65384199390939E-14-5,13812542160384E-27i</v>
      </c>
      <c r="AZ689" s="367" t="str">
        <f t="shared" si="1726"/>
        <v>1,65384199390939E-14+4,61946792572189E-27i</v>
      </c>
      <c r="BA689" s="367" t="str">
        <f t="shared" si="1727"/>
        <v>1,65384199390939E-14-2,07469453509482E-27i</v>
      </c>
      <c r="BB689" s="367" t="str">
        <f t="shared" si="1728"/>
        <v>1,65384199390939E-14+7,68289881223091E-27i</v>
      </c>
      <c r="BC689" s="367" t="str">
        <f t="shared" si="1729"/>
        <v>1,65384199390939E-14+5,18686185467283E-28i</v>
      </c>
      <c r="BD689" s="367" t="str">
        <f t="shared" si="1730"/>
        <v>1,65384199390939E-14-5,70542610940249E-27i</v>
      </c>
      <c r="BE689" s="367" t="str">
        <f t="shared" si="1731"/>
        <v>1,65384199390939E-14+4,05216723792323E-27i</v>
      </c>
      <c r="BF689" s="367" t="str">
        <f t="shared" si="1732"/>
        <v>1,65384199390939E-14-3,11204538884039E-27i</v>
      </c>
      <c r="BG689" s="367" t="str">
        <f t="shared" si="1733"/>
        <v>1,65384199390939E-14+6,64554795848534E-27i</v>
      </c>
      <c r="BH689" s="367" t="str">
        <f t="shared" si="1734"/>
        <v>1,65384199390939E-14-5,1866466827829E-28i</v>
      </c>
      <c r="BI689" s="367" t="str">
        <f t="shared" si="1735"/>
        <v>1,65384199390939E-14-6,74277696314806E-27i</v>
      </c>
      <c r="BJ689" s="367" t="str">
        <f t="shared" si="1736"/>
        <v>1,65384199390939E-14+2,07471605228381E-27i</v>
      </c>
      <c r="BK689" s="367" t="str">
        <f t="shared" si="1737"/>
        <v>1,65384199390939E-14-4,14939624258597E-27i</v>
      </c>
      <c r="BL689" s="367" t="str">
        <f t="shared" si="1738"/>
        <v>1,65384199390939E-14+5,60819710473976E-27i</v>
      </c>
      <c r="BM689" s="189"/>
      <c r="BN689" s="189"/>
      <c r="BO689" s="189"/>
      <c r="BP689" s="189"/>
      <c r="BQ689" s="189"/>
      <c r="BR689" s="189"/>
      <c r="BS689" s="189"/>
      <c r="BT689" s="189"/>
      <c r="BU689" s="189"/>
      <c r="BV689" s="189"/>
      <c r="BW689" s="189"/>
      <c r="BX689" s="189"/>
      <c r="BY689" s="189"/>
      <c r="BZ689" s="189"/>
      <c r="CA689" s="189"/>
      <c r="CB689" s="189"/>
      <c r="CC689" s="189"/>
      <c r="CD689" s="189"/>
      <c r="CE689" s="189"/>
      <c r="CF689" s="189"/>
      <c r="CG689" s="189"/>
      <c r="CH689" s="189" t="e">
        <f t="shared" si="1739"/>
        <v>#NUM!</v>
      </c>
      <c r="CI689" s="189"/>
      <c r="CJ689" s="189"/>
      <c r="CK689" s="189"/>
      <c r="CL689" s="189"/>
      <c r="CM689" s="189"/>
      <c r="CN689" s="189"/>
      <c r="CO689" s="189"/>
      <c r="CP689" s="189"/>
      <c r="CQ689" s="189"/>
      <c r="CR689" s="189"/>
      <c r="CS689" s="189"/>
      <c r="CT689" s="189"/>
      <c r="CU689" s="189"/>
      <c r="CV689" s="189"/>
      <c r="CW689" s="189"/>
      <c r="CX689" s="189"/>
      <c r="CY689" s="189"/>
      <c r="CZ689" s="189"/>
      <c r="DA689" s="189"/>
      <c r="DB689" s="189"/>
      <c r="DC689" s="189"/>
      <c r="DD689" s="189"/>
      <c r="DE689" s="189"/>
      <c r="DF689" s="189"/>
      <c r="DG689" s="189"/>
      <c r="DH689" s="189"/>
      <c r="DI689" s="189"/>
      <c r="DJ689" s="189"/>
      <c r="DK689" s="189"/>
      <c r="DL689" s="189"/>
      <c r="DM689" s="189"/>
      <c r="DN689" s="189"/>
      <c r="DO689" s="189"/>
      <c r="DP689" s="189"/>
      <c r="DQ689" s="189"/>
      <c r="DR689" s="189"/>
      <c r="DS689" s="189"/>
    </row>
    <row r="690" spans="1:123" s="298" customFormat="1">
      <c r="U690" s="370"/>
    </row>
    <row r="691" spans="1:123">
      <c r="N691" s="242">
        <f>Fline*A689</f>
        <v>1.0000000000000004</v>
      </c>
      <c r="P691" s="240">
        <f>2*B689/Nt_input</f>
        <v>2</v>
      </c>
    </row>
    <row r="692" spans="1:123">
      <c r="G692" s="280" t="s">
        <v>820</v>
      </c>
      <c r="H692" s="280" t="s">
        <v>821</v>
      </c>
      <c r="I692" s="281" t="s">
        <v>822</v>
      </c>
      <c r="J692" s="280" t="s">
        <v>823</v>
      </c>
      <c r="K692" s="281" t="s">
        <v>824</v>
      </c>
      <c r="L692" s="280" t="s">
        <v>825</v>
      </c>
      <c r="M692" s="280" t="s">
        <v>826</v>
      </c>
      <c r="N692" s="281" t="s">
        <v>827</v>
      </c>
      <c r="O692" s="281" t="s">
        <v>828</v>
      </c>
      <c r="P692" s="281" t="s">
        <v>829</v>
      </c>
      <c r="Q692" s="280" t="s">
        <v>830</v>
      </c>
      <c r="R692" s="280" t="s">
        <v>831</v>
      </c>
      <c r="S692" s="281" t="s">
        <v>832</v>
      </c>
      <c r="T692" s="280" t="s">
        <v>833</v>
      </c>
      <c r="U692" s="281" t="s">
        <v>834</v>
      </c>
      <c r="V692" s="280" t="s">
        <v>835</v>
      </c>
      <c r="W692" s="280" t="s">
        <v>836</v>
      </c>
      <c r="X692" s="281" t="s">
        <v>837</v>
      </c>
      <c r="Y692" s="281" t="s">
        <v>838</v>
      </c>
      <c r="Z692" s="281" t="s">
        <v>839</v>
      </c>
      <c r="AA692" s="280" t="s">
        <v>840</v>
      </c>
      <c r="AB692" s="280" t="s">
        <v>841</v>
      </c>
      <c r="AC692" s="281" t="s">
        <v>842</v>
      </c>
      <c r="AD692" s="280" t="s">
        <v>843</v>
      </c>
      <c r="AE692" s="281" t="s">
        <v>844</v>
      </c>
      <c r="AF692" s="280" t="s">
        <v>845</v>
      </c>
      <c r="AG692" s="280" t="s">
        <v>846</v>
      </c>
      <c r="AH692" s="281" t="s">
        <v>847</v>
      </c>
      <c r="AI692" s="281" t="s">
        <v>848</v>
      </c>
      <c r="AJ692" s="281" t="s">
        <v>849</v>
      </c>
      <c r="AK692" s="280" t="s">
        <v>850</v>
      </c>
      <c r="AL692" s="280" t="s">
        <v>851</v>
      </c>
      <c r="AM692" s="281" t="s">
        <v>852</v>
      </c>
      <c r="AN692" s="280" t="s">
        <v>853</v>
      </c>
      <c r="AO692" s="281" t="s">
        <v>854</v>
      </c>
      <c r="AP692" s="280" t="s">
        <v>855</v>
      </c>
      <c r="AQ692" s="280" t="s">
        <v>856</v>
      </c>
      <c r="AR692" s="281" t="s">
        <v>857</v>
      </c>
      <c r="AS692" s="281" t="s">
        <v>858</v>
      </c>
      <c r="AT692" s="281" t="s">
        <v>859</v>
      </c>
      <c r="AU692" s="280" t="s">
        <v>860</v>
      </c>
      <c r="AV692" s="280" t="s">
        <v>861</v>
      </c>
      <c r="AW692" s="281" t="s">
        <v>862</v>
      </c>
      <c r="AX692" s="280" t="s">
        <v>863</v>
      </c>
      <c r="AY692" s="281" t="s">
        <v>864</v>
      </c>
      <c r="AZ692" s="280" t="s">
        <v>865</v>
      </c>
      <c r="BA692" s="280" t="s">
        <v>866</v>
      </c>
      <c r="BB692" s="281" t="s">
        <v>867</v>
      </c>
      <c r="BC692" s="281" t="s">
        <v>868</v>
      </c>
      <c r="BD692" s="281" t="s">
        <v>869</v>
      </c>
      <c r="BE692" s="280" t="s">
        <v>870</v>
      </c>
      <c r="BF692" s="280" t="s">
        <v>871</v>
      </c>
      <c r="BG692" s="281" t="s">
        <v>872</v>
      </c>
      <c r="BH692" s="280" t="s">
        <v>873</v>
      </c>
      <c r="BI692" s="281" t="s">
        <v>874</v>
      </c>
      <c r="BJ692" s="280" t="s">
        <v>875</v>
      </c>
      <c r="BK692" s="280" t="s">
        <v>876</v>
      </c>
      <c r="BL692" s="281" t="s">
        <v>877</v>
      </c>
      <c r="BM692" s="281" t="s">
        <v>878</v>
      </c>
      <c r="BN692" s="281" t="s">
        <v>879</v>
      </c>
      <c r="BO692" s="280" t="s">
        <v>880</v>
      </c>
      <c r="BP692" s="280" t="s">
        <v>881</v>
      </c>
      <c r="BQ692" s="281" t="s">
        <v>882</v>
      </c>
      <c r="BR692" s="280" t="s">
        <v>883</v>
      </c>
    </row>
    <row r="694" spans="1:123">
      <c r="B694" s="371" t="s">
        <v>565</v>
      </c>
      <c r="C694" s="253" t="s">
        <v>897</v>
      </c>
      <c r="D694" s="252" t="s">
        <v>898</v>
      </c>
      <c r="E694" s="251" t="s">
        <v>886</v>
      </c>
      <c r="F694" s="250" t="s">
        <v>887</v>
      </c>
      <c r="G694" s="372" t="str">
        <f t="shared" ref="G694:BR694" si="1750">IMSUM(G695:G744)</f>
        <v>0,00585376488441817</v>
      </c>
      <c r="H694" s="372" t="str">
        <f t="shared" si="1750"/>
        <v>0,00613981100649178</v>
      </c>
      <c r="I694" s="372" t="str">
        <f t="shared" si="1750"/>
        <v>0,00636672739221329</v>
      </c>
      <c r="J694" s="372" t="str">
        <f t="shared" si="1750"/>
        <v>0,00653232871273843</v>
      </c>
      <c r="K694" s="372" t="str">
        <f t="shared" si="1750"/>
        <v>0,00663502013682693</v>
      </c>
      <c r="L694" s="372" t="str">
        <f t="shared" si="1750"/>
        <v>0,00667381268992662</v>
      </c>
      <c r="M694" s="372" t="str">
        <f t="shared" si="1750"/>
        <v>0,00664833277854547</v>
      </c>
      <c r="N694" s="372" t="str">
        <f t="shared" si="1750"/>
        <v>0,00655882578815667</v>
      </c>
      <c r="O694" s="372" t="str">
        <f t="shared" si="1750"/>
        <v>0,00640615372001329</v>
      </c>
      <c r="P694" s="372" t="str">
        <f t="shared" si="1750"/>
        <v>0,00619178688958075</v>
      </c>
      <c r="Q694" s="372" t="str">
        <f t="shared" si="1750"/>
        <v>0,0059177897666308</v>
      </c>
      <c r="R694" s="372" t="str">
        <f t="shared" si="1750"/>
        <v>0,00558680109323329</v>
      </c>
      <c r="S694" s="372" t="str">
        <f t="shared" si="1750"/>
        <v>0,00520200847125368</v>
      </c>
      <c r="T694" s="372" t="str">
        <f t="shared" si="1750"/>
        <v>0,00476711766398448</v>
      </c>
      <c r="U694" s="372" t="str">
        <f t="shared" si="1750"/>
        <v>0,00428631690764593</v>
      </c>
      <c r="V694" s="372" t="str">
        <f t="shared" si="1750"/>
        <v>0,00376423657634105</v>
      </c>
      <c r="W694" s="372" t="str">
        <f t="shared" si="1750"/>
        <v>0,00320590458906933</v>
      </c>
      <c r="X694" s="372" t="str">
        <f t="shared" si="1750"/>
        <v>0,00261669798807859</v>
      </c>
      <c r="Y694" s="372" t="str">
        <f t="shared" si="1750"/>
        <v>0,00200229115502876</v>
      </c>
      <c r="Z694" s="372" t="str">
        <f t="shared" si="1750"/>
        <v>0,00136860116359154</v>
      </c>
      <c r="AA694" s="372" t="str">
        <f t="shared" si="1750"/>
        <v>0,000721730794799275</v>
      </c>
      <c r="AB694" s="372" t="str">
        <f t="shared" si="1750"/>
        <v>0,000067909763911666</v>
      </c>
      <c r="AC694" s="372" t="str">
        <f t="shared" si="1750"/>
        <v>-0,000586565275126851</v>
      </c>
      <c r="AD694" s="372" t="str">
        <f t="shared" si="1750"/>
        <v>-0,00123539136991251</v>
      </c>
      <c r="AE694" s="372" t="str">
        <f t="shared" si="1750"/>
        <v>-0,00187231997047537</v>
      </c>
      <c r="AF694" s="372" t="str">
        <f t="shared" si="1750"/>
        <v>-0,00249121710620825</v>
      </c>
      <c r="AG694" s="372" t="str">
        <f t="shared" si="1750"/>
        <v>-0,00308612245936904</v>
      </c>
      <c r="AH694" s="372" t="str">
        <f t="shared" si="1750"/>
        <v>-0,00365130676620148</v>
      </c>
      <c r="AI694" s="372" t="str">
        <f t="shared" si="1750"/>
        <v>-0,00418132699286567</v>
      </c>
      <c r="AJ694" s="372" t="str">
        <f t="shared" si="1750"/>
        <v>-0,00467107875484655</v>
      </c>
      <c r="AK694" s="372" t="str">
        <f t="shared" si="1750"/>
        <v>-0,00511584547494444</v>
      </c>
      <c r="AL694" s="372" t="str">
        <f t="shared" si="1750"/>
        <v>-0,00551134380651138</v>
      </c>
      <c r="AM694" s="372" t="str">
        <f t="shared" si="1750"/>
        <v>-0,00585376488441895</v>
      </c>
      <c r="AN694" s="372" t="str">
        <f t="shared" si="1750"/>
        <v>-0,00613981100649143</v>
      </c>
      <c r="AO694" s="372" t="str">
        <f t="shared" si="1750"/>
        <v>-0,00636672739221403</v>
      </c>
      <c r="AP694" s="372" t="str">
        <f t="shared" si="1750"/>
        <v>-0,00653232871273788</v>
      </c>
      <c r="AQ694" s="372" t="str">
        <f t="shared" si="1750"/>
        <v>-0,0066350201368266</v>
      </c>
      <c r="AR694" s="372" t="str">
        <f t="shared" si="1750"/>
        <v>-0,00667381268992707</v>
      </c>
      <c r="AS694" s="372" t="str">
        <f t="shared" si="1750"/>
        <v>-0,00664833277854551</v>
      </c>
      <c r="AT694" s="372" t="str">
        <f t="shared" si="1750"/>
        <v>-0,00655882578815699</v>
      </c>
      <c r="AU694" s="372" t="str">
        <f t="shared" si="1750"/>
        <v>-0,00640615372001278</v>
      </c>
      <c r="AV694" s="372" t="str">
        <f t="shared" si="1750"/>
        <v>-0,00619178688958124</v>
      </c>
      <c r="AW694" s="372" t="str">
        <f t="shared" si="1750"/>
        <v>-0,00591778976662985</v>
      </c>
      <c r="AX694" s="372" t="str">
        <f t="shared" si="1750"/>
        <v>-0,00558680109323475</v>
      </c>
      <c r="AY694" s="372" t="str">
        <f t="shared" si="1750"/>
        <v>-0,00520200847125261</v>
      </c>
      <c r="AZ694" s="372" t="str">
        <f t="shared" si="1750"/>
        <v>-0,00476711766398383</v>
      </c>
      <c r="BA694" s="372" t="str">
        <f t="shared" si="1750"/>
        <v>-0,00428631690764713</v>
      </c>
      <c r="BB694" s="372" t="str">
        <f t="shared" si="1750"/>
        <v>-0,0037642365763409</v>
      </c>
      <c r="BC694" s="372" t="str">
        <f t="shared" si="1750"/>
        <v>-0,00320590458906927</v>
      </c>
      <c r="BD694" s="372" t="str">
        <f t="shared" si="1750"/>
        <v>-0,00261669798807815</v>
      </c>
      <c r="BE694" s="372" t="str">
        <f t="shared" si="1750"/>
        <v>-0,00200229115502775</v>
      </c>
      <c r="BF694" s="372" t="str">
        <f t="shared" si="1750"/>
        <v>-0,00136860116359396</v>
      </c>
      <c r="BG694" s="372" t="str">
        <f t="shared" si="1750"/>
        <v>-0,000721730794797796</v>
      </c>
      <c r="BH694" s="372" t="str">
        <f t="shared" si="1750"/>
        <v>-0,0000679097639111417</v>
      </c>
      <c r="BI694" s="372" t="str">
        <f t="shared" si="1750"/>
        <v>0,000586565275125416</v>
      </c>
      <c r="BJ694" s="372" t="str">
        <f t="shared" si="1750"/>
        <v>0,00123539136991352</v>
      </c>
      <c r="BK694" s="372" t="str">
        <f t="shared" si="1750"/>
        <v>0,00187231997047487</v>
      </c>
      <c r="BL694" s="372" t="str">
        <f t="shared" si="1750"/>
        <v>0,00249121710620786</v>
      </c>
      <c r="BM694" s="372" t="str">
        <f t="shared" si="1750"/>
        <v>0,00308612245936938</v>
      </c>
      <c r="BN694" s="372" t="str">
        <f t="shared" si="1750"/>
        <v>0,00365130676620115</v>
      </c>
      <c r="BO694" s="372" t="str">
        <f t="shared" si="1750"/>
        <v>0,00418132699286669</v>
      </c>
      <c r="BP694" s="372" t="str">
        <f t="shared" si="1750"/>
        <v>0,00467107875484588</v>
      </c>
      <c r="BQ694" s="372" t="str">
        <f t="shared" si="1750"/>
        <v>0,00511584547494387</v>
      </c>
      <c r="BR694" s="372" t="str">
        <f t="shared" si="1750"/>
        <v>0,00551134380651271</v>
      </c>
    </row>
    <row r="695" spans="1:123">
      <c r="B695" s="373">
        <v>1</v>
      </c>
      <c r="C695" s="373">
        <f>0+Div_Nt_input</f>
        <v>3.1250000000000001E-4</v>
      </c>
      <c r="D695" s="374">
        <f t="shared" ref="D695:D726" si="1751">Vo_set2+E695</f>
        <v>12.005853764884419</v>
      </c>
      <c r="E695" s="375" t="str">
        <f>G694</f>
        <v>0,00585376488441817</v>
      </c>
      <c r="F695" s="317">
        <v>1</v>
      </c>
      <c r="G695" s="376">
        <f>2*IMREAL(K626)*COS(2*PI()*B626*1/Nt_input)-2*IMAGINARY(K626)*SIN(2*PI()*B626*1/Nt_input)</f>
        <v>5.8537648844178263E-3</v>
      </c>
      <c r="H695" s="376">
        <f t="shared" ref="H695:H726" si="1752">2*IMREAL(K626)*COS(2*PI()*B626*2/Nt_input)-2*IMAGINARY(K626)*SIN(2*PI()*B626*2/Nt_input)</f>
        <v>6.1398110064926573E-3</v>
      </c>
      <c r="I695" s="376">
        <f t="shared" ref="I695:I726" si="1753">2*IMREAL(K626)*COS(2*PI()*B626*3/Nt_input)-2*IMAGINARY(K626)*SIN(2*PI()*B626*3/Nt_input)</f>
        <v>6.3667273922128559E-3</v>
      </c>
      <c r="J695" s="376">
        <f t="shared" ref="J695:J726" si="1754">2*IMREAL(K626)*COS(2*PI()*B626*4/Nt_input)-2*IMAGINARY(K626)*SIN(2*PI()*B626*4/Nt_input)</f>
        <v>6.5323287127388233E-3</v>
      </c>
      <c r="K695" s="376">
        <f t="shared" ref="K695:K726" si="1755">2*IMREAL(K626)*COS(2*PI()*B626*5/Nt_input)-2*IMAGINARY(K626)*SIN(2*PI()*B626*5/Nt_input)</f>
        <v>6.635020136827003E-3</v>
      </c>
      <c r="L695" s="376">
        <f t="shared" ref="L695:L726" si="1756">2*IMREAL(K626)*COS(2*PI()*B626*6/Nt_input)-2*IMAGINARY(K626)*SIN(2*PI()*B626*6/Nt_input)</f>
        <v>6.6738126899265823E-3</v>
      </c>
      <c r="M695" s="376">
        <f t="shared" ref="M695:M726" si="1757">2*IMREAL(K626)*COS(2*PI()*B626*7/Nt_input)-2*IMAGINARY(K626)*SIN(2*PI()*B626*7/Nt_input)</f>
        <v>6.6483327785450495E-3</v>
      </c>
      <c r="N695" s="376">
        <f t="shared" ref="N695:N726" si="1758">2*IMREAL(K626)*COS(2*PI()*B626*8/Nt_input)-2*IMAGINARY(K626)*SIN(2*PI()*B626*8/Nt_input)</f>
        <v>6.5588257881577395E-3</v>
      </c>
      <c r="O695" s="376">
        <f t="shared" ref="O695:O726" si="1759">2*IMREAL(K626)*COS(2*PI()*B626*9/Nt_input)-2*IMAGINARY(K626)*SIN(2*PI()*B626*9/Nt_input)</f>
        <v>6.4061537200115846E-3</v>
      </c>
      <c r="P695" s="376">
        <f t="shared" ref="P695:P726" si="1760">2*IMREAL(K626)*COS(2*PI()*B626*10/Nt_input)-2*IMAGINARY(K626)*SIN(2*PI()*B626*10/Nt_input)</f>
        <v>6.1917868895818729E-3</v>
      </c>
      <c r="Q695" s="376">
        <f t="shared" ref="Q695:Q726" si="1761">2*IMREAL(K626)*COS(2*PI()*B626*11/Nt_input)-2*IMAGINARY(K626)*SIN(2*PI()*B626*11/Nt_input)</f>
        <v>5.9177897666304715E-3</v>
      </c>
      <c r="R695" s="376">
        <f t="shared" ref="R695:R726" si="1762">2*IMREAL(K626)*COS(2*PI()*B626*12/Nt_input)-2*IMAGINARY(K626)*SIN(2*PI()*B626*12/Nt_input)</f>
        <v>5.5868010932334667E-3</v>
      </c>
      <c r="S695" s="376">
        <f t="shared" ref="S695:S726" si="1763">2*IMREAL(K626)*COS(2*PI()*B626*13/Nt_input)-2*IMAGINARY(K626)*SIN(2*PI()*B626*13/Nt_input)</f>
        <v>5.2020084712524842E-3</v>
      </c>
      <c r="T695" s="376">
        <f t="shared" ref="T695:T726" si="1764">2*IMREAL(K626)*COS(2*PI()*B626*14/Nt_input)-2*IMAGINARY(K626)*SIN(2*PI()*B626*14/Nt_input)</f>
        <v>4.7671176639862457E-3</v>
      </c>
      <c r="U695" s="377">
        <f t="shared" ref="U695:U726" si="1765">2*IMREAL(K626)*COS(2*PI()*B626*15/Nt_input)-2*IMAGINARY(K626)*SIN(2*PI()*B626*15/Nt_input)</f>
        <v>4.2863169076442246E-3</v>
      </c>
      <c r="V695" s="376">
        <f t="shared" ref="V695:V726" si="1766">2*IMREAL(K626)*COS(2*PI()*B626*16/Nt_input)-2*IMAGINARY(K626)*SIN(2*PI()*B626*16/Nt_input)</f>
        <v>3.7642365763424206E-3</v>
      </c>
      <c r="W695" s="376">
        <f t="shared" ref="W695:W726" si="1767">2*IMREAL(K626)*COS(2*PI()*B626*17/Nt_input)-2*IMAGINARY(K626)*SIN(2*PI()*B626*17/Nt_input)</f>
        <v>3.2059045890694116E-3</v>
      </c>
      <c r="X695" s="376">
        <f t="shared" ref="X695:X726" si="1768">2*IMREAL(K626)*COS(2*PI()*B626*18/Nt_input)-2*IMAGINARY(K626)*SIN(2*PI()*B626*18/Nt_input)</f>
        <v>2.6166979880779483E-3</v>
      </c>
      <c r="Y695" s="376">
        <f t="shared" ref="Y695:Y726" si="1769">2*IMREAL(K626)*COS(2*PI()*B626*19/Nt_input)-2*IMAGINARY(K626)*SIN(2*PI()*B626*19/Nt_input)</f>
        <v>2.0022911550286702E-3</v>
      </c>
      <c r="Z695" s="376">
        <f t="shared" ref="Z695:Z726" si="1770">2*IMREAL(K626)*COS(2*PI()*B626*20/Nt_input)-2*IMAGINARY(K626)*SIN(2*PI()*B626*20/Nt_input)</f>
        <v>1.3686011635927783E-3</v>
      </c>
      <c r="AA695" s="376">
        <f t="shared" ref="AA695:AA726" si="1771">2*IMREAL(K626)*COS(2*PI()*B626*21/Nt_input)-2*IMAGINARY(K626)*SIN(2*PI()*B626*21/Nt_input)</f>
        <v>7.2173079479798986E-4</v>
      </c>
      <c r="AB695" s="376">
        <f t="shared" ref="AB695:AB726" si="1772">2*IMREAL(K626)*COS(2*PI()*B626*22/Nt_input)-2*IMAGINARY(K626)*SIN(2*PI()*B626*22/Nt_input)</f>
        <v>6.7909763911115032E-5</v>
      </c>
      <c r="AC695" s="376">
        <f t="shared" ref="AC695:AC726" si="1773">2*IMREAL(K626)*COS(2*PI()*B626*23/Nt_input)-2*IMAGINARY(K626)*SIN(2*PI()*B626*23/Nt_input)</f>
        <v>-5.8656527512548125E-4</v>
      </c>
      <c r="AD695" s="376">
        <f t="shared" ref="AD695:AD726" si="1774">2*IMREAL(K626)*COS(2*PI()*B626*24/Nt_input)-2*IMAGINARY(K626)*SIN(2*PI()*B626*24/Nt_input)</f>
        <v>-1.2353913699134221E-3</v>
      </c>
      <c r="AE695" s="376">
        <f t="shared" ref="AE695:AE726" si="1775">2*IMREAL(K626)*COS(2*PI()*B626*25/Nt_input)-2*IMAGINARY(K626)*SIN(2*PI()*B626*25/Nt_input)</f>
        <v>-1.872319970475479E-3</v>
      </c>
      <c r="AF695" s="376">
        <f t="shared" ref="AF695:AF726" si="1776">2*IMREAL(K626)*COS(2*PI()*B626*26/Nt_input)-2*IMAGINARY(K626)*SIN(2*PI()*B626*26/Nt_input)</f>
        <v>-2.4912171062076477E-3</v>
      </c>
      <c r="AG695" s="376">
        <f t="shared" ref="AG695:AG726" si="1777">2*IMREAL(K626)*COS(2*PI()*B626*27/Nt_input)-2*IMAGINARY(K626)*SIN(2*PI()*B626*27/Nt_input)</f>
        <v>-3.0861224593692373E-3</v>
      </c>
      <c r="AH695" s="376">
        <f t="shared" ref="AH695:AH726" si="1778">2*IMREAL(K626)*COS(2*PI()*B626*28/Nt_input)-2*IMAGINARY(K626)*SIN(2*PI()*B626*28/Nt_input)</f>
        <v>-3.6513067662009594E-3</v>
      </c>
      <c r="AI695" s="376">
        <f t="shared" ref="AI695:AI726" si="1779">2*IMREAL(K626)*COS(2*PI()*B626*29/Nt_input)-2*IMAGINARY(K626)*SIN(2*PI()*B626*29/Nt_input)</f>
        <v>-4.1813269928668521E-3</v>
      </c>
      <c r="AJ695" s="376">
        <f t="shared" ref="AJ695:AJ726" si="1780">2*IMREAL(K626)*COS(2*PI()*B626*30/Nt_input)-2*IMAGINARY(K626)*SIN(2*PI()*B626*30/Nt_input)</f>
        <v>-4.6710787548455944E-3</v>
      </c>
      <c r="AK695" s="376">
        <f t="shared" ref="AK695:AK726" si="1781">2*IMREAL(K626)*COS(2*PI()*B626*31/Nt_input)-2*IMAGINARY(K626)*SIN(2*PI()*B626*31/Nt_input)</f>
        <v>-5.1158454749437856E-3</v>
      </c>
      <c r="AL695" s="376">
        <f t="shared" ref="AL695:AL726" si="1782">2*IMREAL(K626)*COS(2*PI()*B626*32/Nt_input)-2*IMAGINARY(K626)*SIN(2*PI()*B626*32/Nt_input)</f>
        <v>-5.5113438065126589E-3</v>
      </c>
      <c r="AM695" s="376">
        <f t="shared" ref="AM695:AM726" si="1783">2*IMREAL(K626)*COS(2*PI()*B626*33/Nt_input)-2*IMAGINARY(K626)*SIN(2*PI()*B626*33/Nt_input)</f>
        <v>-5.8537648844178263E-3</v>
      </c>
      <c r="AN695" s="376">
        <f t="shared" ref="AN695:AN726" si="1784">2*IMREAL(K626)*COS(2*PI()*B626*34/Nt_input)-2*IMAGINARY(K626)*SIN(2*PI()*B626*34/Nt_input)</f>
        <v>-6.1398110064926582E-3</v>
      </c>
      <c r="AO695" s="376">
        <f t="shared" ref="AO695:AO726" si="1785">2*IMREAL(K626)*COS(2*PI()*B626*35/Nt_input)-2*IMAGINARY(K626)*SIN(2*PI()*B626*35/Nt_input)</f>
        <v>-6.3667273922128559E-3</v>
      </c>
      <c r="AP695" s="376">
        <f t="shared" ref="AP695:AP726" si="1786">2*IMREAL(K626)*COS(2*PI()*B626*36/Nt_input)-2*IMAGINARY(K626)*SIN(2*PI()*B626*36/Nt_input)</f>
        <v>-6.5323287127388241E-3</v>
      </c>
      <c r="AQ695" s="376">
        <f t="shared" ref="AQ695:AQ726" si="1787">2*IMREAL(K626)*COS(2*PI()*B626*37/Nt_input)-2*IMAGINARY(K626)*SIN(2*PI()*B626*37/Nt_input)</f>
        <v>-6.635020136827003E-3</v>
      </c>
      <c r="AR695" s="376">
        <f t="shared" ref="AR695:AR726" si="1788">2*IMREAL(K626)*COS(2*PI()*B626*38/Nt_input)-2*IMAGINARY(K626)*SIN(2*PI()*B626*38/Nt_input)</f>
        <v>-6.6738126899265841E-3</v>
      </c>
      <c r="AS695" s="376">
        <f t="shared" ref="AS695:AS726" si="1789">2*IMREAL(K626)*COS(2*PI()*B626*39/Nt_input)-2*IMAGINARY(K626)*SIN(2*PI()*B626*39/Nt_input)</f>
        <v>-6.6483327785450477E-3</v>
      </c>
      <c r="AT695" s="376">
        <f t="shared" ref="AT695:AT726" si="1790">2*IMREAL(K626)*COS(2*PI()*B626*40/Nt_input)-2*IMAGINARY(K626)*SIN(2*PI()*B626*40/Nt_input)</f>
        <v>-6.5588257881577404E-3</v>
      </c>
      <c r="AU695" s="376">
        <f t="shared" ref="AU695:AU726" si="1791">2*IMREAL(K626)*COS(2*PI()*B626*41/Nt_input)-2*IMAGINARY(K626)*SIN(2*PI()*B626*41/Nt_input)</f>
        <v>-6.4061537200115863E-3</v>
      </c>
      <c r="AV695" s="376">
        <f t="shared" ref="AV695:AV726" si="1792">2*IMREAL(K626)*COS(2*PI()*B626*42/Nt_input)-2*IMAGINARY(K626)*SIN(2*PI()*B626*42/Nt_input)</f>
        <v>-6.191786889581872E-3</v>
      </c>
      <c r="AW695" s="376">
        <f t="shared" ref="AW695:AW726" si="1793">2*IMREAL(K626)*COS(2*PI()*B626*43/Nt_input)-2*IMAGINARY(K626)*SIN(2*PI()*B626*43/Nt_input)</f>
        <v>-5.9177897666304723E-3</v>
      </c>
      <c r="AX695" s="376">
        <f t="shared" ref="AX695:AX726" si="1794">2*IMREAL(K626)*COS(2*PI()*B626*44/Nt_input)-2*IMAGINARY(K626)*SIN(2*PI()*B626*44/Nt_input)</f>
        <v>-5.5868010932334684E-3</v>
      </c>
      <c r="AY695" s="376">
        <f t="shared" ref="AY695:AY726" si="1795">2*IMREAL(K626)*COS(2*PI()*B626*45/Nt_input)-2*IMAGINARY(K626)*SIN(2*PI()*B626*45/Nt_input)</f>
        <v>-5.2020084712524842E-3</v>
      </c>
      <c r="AZ695" s="376">
        <f t="shared" ref="AZ695:AZ726" si="1796">2*IMREAL(K626)*COS(2*PI()*B626*46/Nt_input)-2*IMAGINARY(K626)*SIN(2*PI()*B626*46/Nt_input)</f>
        <v>-4.7671176639862475E-3</v>
      </c>
      <c r="BA695" s="376">
        <f t="shared" ref="BA695:BA726" si="1797">2*IMREAL(K626)*COS(2*PI()*B626*47/Nt_input)-2*IMAGINARY(K626)*SIN(2*PI()*B626*47/Nt_input)</f>
        <v>-4.2863169076442229E-3</v>
      </c>
      <c r="BB695" s="376">
        <f t="shared" ref="BB695:BB726" si="1798">2*IMREAL(K626)*COS(2*PI()*B626*48/Nt_input)-2*IMAGINARY(K626)*SIN(2*PI()*B626*48/Nt_input)</f>
        <v>-3.7642365763424211E-3</v>
      </c>
      <c r="BC695" s="376">
        <f t="shared" ref="BC695:BC726" si="1799">2*IMREAL(K626)*COS(2*PI()*B626*49/Nt_input)-2*IMAGINARY(K626)*SIN(2*PI()*B626*49/Nt_input)</f>
        <v>-3.2059045890694146E-3</v>
      </c>
      <c r="BD695" s="376">
        <f t="shared" ref="BD695:BD726" si="1800">2*IMREAL(K626)*COS(2*PI()*B626*50/Nt_input)-2*IMAGINARY(K626)*SIN(2*PI()*B626*50/Nt_input)</f>
        <v>-2.6166979880779479E-3</v>
      </c>
      <c r="BE695" s="376">
        <f t="shared" ref="BE695:BE726" si="1801">2*IMREAL(K626)*COS(2*PI()*B626*51/Nt_input)-2*IMAGINARY(K626)*SIN(2*PI()*B626*51/Nt_input)</f>
        <v>-2.0022911550286707E-3</v>
      </c>
      <c r="BF695" s="376">
        <f t="shared" ref="BF695:BF726" si="1802">2*IMREAL(K626)*COS(2*PI()*B626*52/Nt_input)-2*IMAGINARY(K626)*SIN(2*PI()*B626*52/Nt_input)</f>
        <v>-1.3686011635927762E-3</v>
      </c>
      <c r="BG695" s="376">
        <f t="shared" ref="BG695:BG726" si="1803">2*IMREAL(K626)*COS(2*PI()*B626*53/Nt_input)-2*IMAGINARY(K626)*SIN(2*PI()*B626*53/Nt_input)</f>
        <v>-7.2173079479799073E-4</v>
      </c>
      <c r="BH695" s="376">
        <f t="shared" ref="BH695:BH726" si="1804">2*IMREAL(K626)*COS(2*PI()*B626*54/Nt_input)-2*IMAGINARY(K626)*SIN(2*PI()*B626*54/Nt_input)</f>
        <v>-6.7909763911115466E-5</v>
      </c>
      <c r="BI695" s="376">
        <f t="shared" ref="BI695:BI726" si="1805">2*IMREAL(K626)*COS(2*PI()*B626*55/Nt_input)-2*IMAGINARY(K626)*SIN(2*PI()*B626*55/Nt_input)</f>
        <v>5.8656527512548299E-4</v>
      </c>
      <c r="BJ695" s="376">
        <f t="shared" ref="BJ695:BJ726" si="1806">2*IMREAL(K626)*COS(2*PI()*B626*56/Nt_input)-2*IMAGINARY(K626)*SIN(2*PI()*B626*56/Nt_input)</f>
        <v>1.2353913699134213E-3</v>
      </c>
      <c r="BK695" s="376">
        <f t="shared" ref="BK695:BK726" si="1807">2*IMREAL(K626)*COS(2*PI()*B626*57/Nt_input)-2*IMAGINARY(K626)*SIN(2*PI()*B626*57/Nt_input)</f>
        <v>1.8723199704754755E-3</v>
      </c>
      <c r="BL695" s="376">
        <f t="shared" ref="BL695:BL726" si="1808">2*IMREAL(K626)*COS(2*PI()*B626*58/Nt_input)-2*IMAGINARY(K626)*SIN(2*PI()*B626*58/Nt_input)</f>
        <v>2.4912171062076468E-3</v>
      </c>
      <c r="BM695" s="376">
        <f t="shared" ref="BM695:BM726" si="1809">2*IMREAL(K626)*COS(2*PI()*B626*59/Nt_input)-2*IMAGINARY(K626)*SIN(2*PI()*B626*59/Nt_input)</f>
        <v>3.086122459369236E-3</v>
      </c>
      <c r="BN695" s="376">
        <f t="shared" ref="BN695:BN726" si="1810">2*IMREAL(K626)*COS(2*PI()*B626*60/Nt_input)-2*IMAGINARY(K626)*SIN(2*PI()*B626*60/Nt_input)</f>
        <v>3.651306766200956E-3</v>
      </c>
      <c r="BO695" s="376">
        <f t="shared" ref="BO695:BO726" si="1811">2*IMREAL(K626)*COS(2*PI()*B626*61/Nt_input)-2*IMAGINARY(K626)*SIN(2*PI()*B626*61/Nt_input)</f>
        <v>4.1813269928668521E-3</v>
      </c>
      <c r="BP695" s="376">
        <f t="shared" ref="BP695:BP726" si="1812">2*IMREAL(K626)*COS(2*PI()*B626*62/Nt_input)-2*IMAGINARY(K626)*SIN(2*PI()*B626*62/Nt_input)</f>
        <v>4.6710787548455935E-3</v>
      </c>
      <c r="BQ695" s="376">
        <f t="shared" ref="BQ695:BQ726" si="1813">2*IMREAL(K626)*COS(2*PI()*B626*63/Nt_input)-2*IMAGINARY(K626)*SIN(2*PI()*B626*63/Nt_input)</f>
        <v>5.1158454749437874E-3</v>
      </c>
      <c r="BR695" s="376">
        <f t="shared" ref="BR695:BR726" si="1814">2*IMREAL(K626)*COS(2*PI()*B626*64/Nt_input)-2*IMAGINARY(K626)*SIN(2*PI()*B626*64/Nt_input)</f>
        <v>5.5113438065126589E-3</v>
      </c>
    </row>
    <row r="696" spans="1:123">
      <c r="B696" s="373">
        <v>2</v>
      </c>
      <c r="C696" s="373">
        <f t="shared" ref="C696:C727" si="1815">C695+Div_Nt_input</f>
        <v>6.2500000000000001E-4</v>
      </c>
      <c r="D696" s="374">
        <f t="shared" si="1751"/>
        <v>12.006139811006491</v>
      </c>
      <c r="E696" s="375" t="str">
        <f>H694</f>
        <v>0,00613981100649178</v>
      </c>
      <c r="F696" s="317">
        <v>2</v>
      </c>
      <c r="G696" s="376">
        <f t="shared" ref="G696:G726" si="1816">2*IMREAL(K627)*COS(2*PI()*B627*1/Nt_input)-2*IMAGINARY(K627)*SIN(2*PI()*B627*1/Nt_input)</f>
        <v>-4.0017923324537179E-18</v>
      </c>
      <c r="H696" s="376">
        <f t="shared" si="1752"/>
        <v>-3.0913318816547146E-18</v>
      </c>
      <c r="I696" s="376">
        <f t="shared" si="1753"/>
        <v>-2.0620732802826125E-18</v>
      </c>
      <c r="J696" s="376">
        <f t="shared" si="1754"/>
        <v>-9.5357035917326902E-19</v>
      </c>
      <c r="K696" s="376">
        <f t="shared" si="1755"/>
        <v>1.9157773607068576E-19</v>
      </c>
      <c r="L696" s="376">
        <f t="shared" si="1756"/>
        <v>1.3293636063554758E-18</v>
      </c>
      <c r="M696" s="376">
        <f t="shared" si="1757"/>
        <v>2.4160627787637243E-18</v>
      </c>
      <c r="N696" s="376">
        <f t="shared" si="1758"/>
        <v>3.4099140135276995E-18</v>
      </c>
      <c r="O696" s="376">
        <f t="shared" si="1759"/>
        <v>4.2727241650536147E-18</v>
      </c>
      <c r="P696" s="376">
        <f t="shared" si="1760"/>
        <v>4.9713359230878367E-18</v>
      </c>
      <c r="Q696" s="376">
        <f t="shared" si="1761"/>
        <v>5.478902029555099E-18</v>
      </c>
      <c r="R696" s="376">
        <f t="shared" si="1762"/>
        <v>5.775917003630215E-18</v>
      </c>
      <c r="S696" s="376">
        <f t="shared" si="1763"/>
        <v>5.8509667264273959E-18</v>
      </c>
      <c r="T696" s="376">
        <f t="shared" si="1764"/>
        <v>5.7011670791879139E-18</v>
      </c>
      <c r="U696" s="377">
        <f t="shared" si="1765"/>
        <v>5.3322747783465735E-18</v>
      </c>
      <c r="V696" s="376">
        <f t="shared" si="1766"/>
        <v>4.7584661481475204E-18</v>
      </c>
      <c r="W696" s="376">
        <f t="shared" si="1767"/>
        <v>4.0017923324537171E-18</v>
      </c>
      <c r="X696" s="376">
        <f t="shared" si="1768"/>
        <v>3.0913318816547153E-18</v>
      </c>
      <c r="Y696" s="376">
        <f t="shared" si="1769"/>
        <v>2.0620732802826148E-18</v>
      </c>
      <c r="Z696" s="376">
        <f t="shared" si="1770"/>
        <v>9.5357035917326941E-19</v>
      </c>
      <c r="AA696" s="376">
        <f t="shared" si="1771"/>
        <v>-1.9157773607068653E-19</v>
      </c>
      <c r="AB696" s="376">
        <f t="shared" si="1772"/>
        <v>-1.3293636063554727E-18</v>
      </c>
      <c r="AC696" s="376">
        <f t="shared" si="1773"/>
        <v>-2.4160627787637228E-18</v>
      </c>
      <c r="AD696" s="376">
        <f t="shared" si="1774"/>
        <v>-3.4099140135276991E-18</v>
      </c>
      <c r="AE696" s="376">
        <f t="shared" si="1775"/>
        <v>-4.2727241650536155E-18</v>
      </c>
      <c r="AF696" s="376">
        <f t="shared" si="1776"/>
        <v>-4.9713359230878382E-18</v>
      </c>
      <c r="AG696" s="376">
        <f t="shared" si="1777"/>
        <v>-5.4789020295550983E-18</v>
      </c>
      <c r="AH696" s="376">
        <f t="shared" si="1778"/>
        <v>-5.7759170036302142E-18</v>
      </c>
      <c r="AI696" s="376">
        <f t="shared" si="1779"/>
        <v>-5.8509667264273951E-18</v>
      </c>
      <c r="AJ696" s="376">
        <f t="shared" si="1780"/>
        <v>-5.7011670791879146E-18</v>
      </c>
      <c r="AK696" s="376">
        <f t="shared" si="1781"/>
        <v>-5.3322747783465728E-18</v>
      </c>
      <c r="AL696" s="376">
        <f t="shared" si="1782"/>
        <v>-4.7584661481475204E-18</v>
      </c>
      <c r="AM696" s="376">
        <f t="shared" si="1783"/>
        <v>-4.0017923324537179E-18</v>
      </c>
      <c r="AN696" s="376">
        <f t="shared" si="1784"/>
        <v>-3.0913318816547138E-18</v>
      </c>
      <c r="AO696" s="376">
        <f t="shared" si="1785"/>
        <v>-2.0620732802826152E-18</v>
      </c>
      <c r="AP696" s="376">
        <f t="shared" si="1786"/>
        <v>-9.5357035917326979E-19</v>
      </c>
      <c r="AQ696" s="376">
        <f t="shared" si="1787"/>
        <v>1.9157773607068576E-19</v>
      </c>
      <c r="AR696" s="376">
        <f t="shared" si="1788"/>
        <v>1.3293636063554723E-18</v>
      </c>
      <c r="AS696" s="376">
        <f t="shared" si="1789"/>
        <v>2.416062778763722E-18</v>
      </c>
      <c r="AT696" s="376">
        <f t="shared" si="1790"/>
        <v>3.4099140135276984E-18</v>
      </c>
      <c r="AU696" s="376">
        <f t="shared" si="1791"/>
        <v>4.2727241650536116E-18</v>
      </c>
      <c r="AV696" s="376">
        <f t="shared" si="1792"/>
        <v>4.9713359230878382E-18</v>
      </c>
      <c r="AW696" s="376">
        <f t="shared" si="1793"/>
        <v>5.4789020295550983E-18</v>
      </c>
      <c r="AX696" s="376">
        <f t="shared" si="1794"/>
        <v>5.7759170036302142E-18</v>
      </c>
      <c r="AY696" s="376">
        <f t="shared" si="1795"/>
        <v>5.8509667264273951E-18</v>
      </c>
      <c r="AZ696" s="376">
        <f t="shared" si="1796"/>
        <v>5.7011670791879139E-18</v>
      </c>
      <c r="BA696" s="376">
        <f t="shared" si="1797"/>
        <v>5.332274778346572E-18</v>
      </c>
      <c r="BB696" s="376">
        <f t="shared" si="1798"/>
        <v>4.7584661481475212E-18</v>
      </c>
      <c r="BC696" s="376">
        <f t="shared" si="1799"/>
        <v>4.0017923324537218E-18</v>
      </c>
      <c r="BD696" s="376">
        <f t="shared" si="1800"/>
        <v>3.0913318816547142E-18</v>
      </c>
      <c r="BE696" s="376">
        <f t="shared" si="1801"/>
        <v>2.0620732802826156E-18</v>
      </c>
      <c r="BF696" s="376">
        <f t="shared" si="1802"/>
        <v>9.5357035917326556E-19</v>
      </c>
      <c r="BG696" s="376">
        <f t="shared" si="1803"/>
        <v>-1.9157773607068499E-19</v>
      </c>
      <c r="BH696" s="376">
        <f t="shared" si="1804"/>
        <v>-1.3293636063554711E-18</v>
      </c>
      <c r="BI696" s="376">
        <f t="shared" si="1805"/>
        <v>-2.4160627787637262E-18</v>
      </c>
      <c r="BJ696" s="376">
        <f t="shared" si="1806"/>
        <v>-3.409914013527698E-18</v>
      </c>
      <c r="BK696" s="376">
        <f t="shared" si="1807"/>
        <v>-4.2727241650536109E-18</v>
      </c>
      <c r="BL696" s="376">
        <f t="shared" si="1808"/>
        <v>-4.9713359230878375E-18</v>
      </c>
      <c r="BM696" s="376">
        <f t="shared" si="1809"/>
        <v>-5.4789020295550975E-18</v>
      </c>
      <c r="BN696" s="376">
        <f t="shared" si="1810"/>
        <v>-5.7759170036302142E-18</v>
      </c>
      <c r="BO696" s="376">
        <f t="shared" si="1811"/>
        <v>-5.8509667264273951E-18</v>
      </c>
      <c r="BP696" s="376">
        <f t="shared" si="1812"/>
        <v>-5.7011670791879146E-18</v>
      </c>
      <c r="BQ696" s="376">
        <f t="shared" si="1813"/>
        <v>-5.332274778346572E-18</v>
      </c>
      <c r="BR696" s="376">
        <f t="shared" si="1814"/>
        <v>-4.7584661481475212E-18</v>
      </c>
    </row>
    <row r="697" spans="1:123">
      <c r="B697" s="373">
        <v>3</v>
      </c>
      <c r="C697" s="373">
        <f t="shared" si="1815"/>
        <v>9.3749999999999997E-4</v>
      </c>
      <c r="D697" s="374">
        <f t="shared" si="1751"/>
        <v>12.006366727392214</v>
      </c>
      <c r="E697" s="375" t="str">
        <f>I694</f>
        <v>0,00636672739221329</v>
      </c>
      <c r="F697" s="317">
        <v>3</v>
      </c>
      <c r="G697" s="376">
        <f t="shared" si="1816"/>
        <v>5.6026890156727597E-18</v>
      </c>
      <c r="H697" s="376">
        <f t="shared" si="1752"/>
        <v>4.1067141621391178E-18</v>
      </c>
      <c r="I697" s="376">
        <f t="shared" si="1753"/>
        <v>2.2570718424744893E-18</v>
      </c>
      <c r="J697" s="376">
        <f t="shared" si="1754"/>
        <v>2.1305201127938897E-19</v>
      </c>
      <c r="K697" s="376">
        <f t="shared" si="1755"/>
        <v>-1.8493157160702469E-18</v>
      </c>
      <c r="L697" s="376">
        <f t="shared" si="1756"/>
        <v>-3.7524216157016154E-18</v>
      </c>
      <c r="M697" s="376">
        <f t="shared" si="1757"/>
        <v>-5.332371485406357E-18</v>
      </c>
      <c r="N697" s="376">
        <f t="shared" si="1758"/>
        <v>-6.4531011032856148E-18</v>
      </c>
      <c r="O697" s="376">
        <f t="shared" si="1759"/>
        <v>-7.0180939871776926E-18</v>
      </c>
      <c r="P697" s="376">
        <f t="shared" si="1760"/>
        <v>-6.9786933292944203E-18</v>
      </c>
      <c r="Q697" s="376">
        <f t="shared" si="1761"/>
        <v>-6.3382922878365639E-18</v>
      </c>
      <c r="R697" s="376">
        <f t="shared" si="1762"/>
        <v>-5.1520417704879634E-18</v>
      </c>
      <c r="S697" s="376">
        <f t="shared" si="1763"/>
        <v>-3.5221008752776683E-18</v>
      </c>
      <c r="T697" s="376">
        <f t="shared" si="1764"/>
        <v>-1.588839017653871E-18</v>
      </c>
      <c r="U697" s="377">
        <f t="shared" si="1765"/>
        <v>4.8125258932140871E-19</v>
      </c>
      <c r="V697" s="376">
        <f t="shared" si="1766"/>
        <v>2.509899046448319E-18</v>
      </c>
      <c r="W697" s="376">
        <f t="shared" si="1767"/>
        <v>4.3223946830030017E-18</v>
      </c>
      <c r="X697" s="376">
        <f t="shared" si="1768"/>
        <v>5.7626485917916953E-18</v>
      </c>
      <c r="Y697" s="376">
        <f t="shared" si="1769"/>
        <v>6.7066270732687701E-18</v>
      </c>
      <c r="Z697" s="376">
        <f t="shared" si="1770"/>
        <v>7.0730353344573815E-18</v>
      </c>
      <c r="AA697" s="376">
        <f t="shared" si="1771"/>
        <v>6.8303185419340739E-18</v>
      </c>
      <c r="AB697" s="376">
        <f t="shared" si="1772"/>
        <v>5.9993793028952672E-18</v>
      </c>
      <c r="AC697" s="376">
        <f t="shared" si="1773"/>
        <v>4.6517775466608502E-18</v>
      </c>
      <c r="AD697" s="376">
        <f t="shared" si="1774"/>
        <v>2.9035678316111035E-18</v>
      </c>
      <c r="AE697" s="376">
        <f t="shared" si="1775"/>
        <v>9.0530480454549272E-19</v>
      </c>
      <c r="AF697" s="376">
        <f t="shared" si="1776"/>
        <v>-1.1709224644076129E-18</v>
      </c>
      <c r="AG697" s="376">
        <f t="shared" si="1777"/>
        <v>-3.1463106769587056E-18</v>
      </c>
      <c r="AH697" s="376">
        <f t="shared" si="1778"/>
        <v>-4.8507407266457864E-18</v>
      </c>
      <c r="AI697" s="376">
        <f t="shared" si="1779"/>
        <v>-6.1374282420539211E-18</v>
      </c>
      <c r="AJ697" s="376">
        <f t="shared" si="1780"/>
        <v>-6.8955645583210585E-18</v>
      </c>
      <c r="AK697" s="376">
        <f t="shared" si="1781"/>
        <v>-7.0598594849518259E-18</v>
      </c>
      <c r="AL697" s="376">
        <f t="shared" si="1782"/>
        <v>-6.6161640531829809E-18</v>
      </c>
      <c r="AM697" s="376">
        <f t="shared" si="1783"/>
        <v>-5.6026890156727574E-18</v>
      </c>
      <c r="AN697" s="376">
        <f t="shared" si="1784"/>
        <v>-4.1067141621391216E-18</v>
      </c>
      <c r="AO697" s="376">
        <f t="shared" si="1785"/>
        <v>-2.2570718424744881E-18</v>
      </c>
      <c r="AP697" s="376">
        <f t="shared" si="1786"/>
        <v>-2.1305201127939513E-19</v>
      </c>
      <c r="AQ697" s="376">
        <f t="shared" si="1787"/>
        <v>1.849315716070248E-18</v>
      </c>
      <c r="AR697" s="376">
        <f t="shared" si="1788"/>
        <v>3.75242161570161E-18</v>
      </c>
      <c r="AS697" s="376">
        <f t="shared" si="1789"/>
        <v>5.3323714854063547E-18</v>
      </c>
      <c r="AT697" s="376">
        <f t="shared" si="1790"/>
        <v>6.4531011032856117E-18</v>
      </c>
      <c r="AU697" s="376">
        <f t="shared" si="1791"/>
        <v>7.018093987177691E-18</v>
      </c>
      <c r="AV697" s="376">
        <f t="shared" si="1792"/>
        <v>6.9786933292944188E-18</v>
      </c>
      <c r="AW697" s="376">
        <f t="shared" si="1793"/>
        <v>6.3382922878365654E-18</v>
      </c>
      <c r="AX697" s="376">
        <f t="shared" si="1794"/>
        <v>5.1520417704879627E-18</v>
      </c>
      <c r="AY697" s="376">
        <f t="shared" si="1795"/>
        <v>3.5221008752776737E-18</v>
      </c>
      <c r="AZ697" s="376">
        <f t="shared" si="1796"/>
        <v>1.5888390176538737E-18</v>
      </c>
      <c r="BA697" s="376">
        <f t="shared" si="1797"/>
        <v>-4.8125258932140024E-19</v>
      </c>
      <c r="BB697" s="376">
        <f t="shared" si="1798"/>
        <v>-2.5098990464483167E-18</v>
      </c>
      <c r="BC697" s="376">
        <f t="shared" si="1799"/>
        <v>-4.3223946830030048E-18</v>
      </c>
      <c r="BD697" s="376">
        <f t="shared" si="1800"/>
        <v>-5.7626485917916938E-18</v>
      </c>
      <c r="BE697" s="376">
        <f t="shared" si="1801"/>
        <v>-6.7066270732687708E-18</v>
      </c>
      <c r="BF697" s="376">
        <f t="shared" si="1802"/>
        <v>-7.0730353344573815E-18</v>
      </c>
      <c r="BG697" s="376">
        <f t="shared" si="1803"/>
        <v>-6.8303185419340739E-18</v>
      </c>
      <c r="BH697" s="376">
        <f t="shared" si="1804"/>
        <v>-5.9993793028952718E-18</v>
      </c>
      <c r="BI697" s="376">
        <f t="shared" si="1805"/>
        <v>-4.6517775466608625E-18</v>
      </c>
      <c r="BJ697" s="376">
        <f t="shared" si="1806"/>
        <v>-2.9035678316111004E-18</v>
      </c>
      <c r="BK697" s="376">
        <f t="shared" si="1807"/>
        <v>-9.0530480454549503E-19</v>
      </c>
      <c r="BL697" s="376">
        <f t="shared" si="1808"/>
        <v>1.170922464407604E-18</v>
      </c>
      <c r="BM697" s="376">
        <f t="shared" si="1809"/>
        <v>3.1463106769587145E-18</v>
      </c>
      <c r="BN697" s="376">
        <f t="shared" si="1810"/>
        <v>4.8507407266457849E-18</v>
      </c>
      <c r="BO697" s="376">
        <f t="shared" si="1811"/>
        <v>6.1374282420539195E-18</v>
      </c>
      <c r="BP697" s="376">
        <f t="shared" si="1812"/>
        <v>6.8955645583210561E-18</v>
      </c>
      <c r="BQ697" s="376">
        <f t="shared" si="1813"/>
        <v>7.0598594849518259E-18</v>
      </c>
      <c r="BR697" s="376">
        <f t="shared" si="1814"/>
        <v>6.6161640531829817E-18</v>
      </c>
    </row>
    <row r="698" spans="1:123">
      <c r="B698" s="373">
        <v>4</v>
      </c>
      <c r="C698" s="373">
        <f t="shared" si="1815"/>
        <v>1.25E-3</v>
      </c>
      <c r="D698" s="374">
        <f t="shared" si="1751"/>
        <v>12.006532328712739</v>
      </c>
      <c r="E698" s="375" t="str">
        <f>J694</f>
        <v>0,00653232871273843</v>
      </c>
      <c r="F698" s="317">
        <v>4</v>
      </c>
      <c r="G698" s="376">
        <f t="shared" si="1816"/>
        <v>1.7156956706487645E-17</v>
      </c>
      <c r="H698" s="376">
        <f t="shared" si="1752"/>
        <v>1.0487585430361186E-17</v>
      </c>
      <c r="I698" s="376">
        <f t="shared" si="1753"/>
        <v>2.2215743426609035E-18</v>
      </c>
      <c r="J698" s="376">
        <f t="shared" si="1754"/>
        <v>-6.3826513000879384E-18</v>
      </c>
      <c r="K698" s="376">
        <f t="shared" si="1755"/>
        <v>-1.4015176141276506E-17</v>
      </c>
      <c r="L698" s="376">
        <f t="shared" si="1756"/>
        <v>-1.9514017462843819E-17</v>
      </c>
      <c r="M698" s="376">
        <f t="shared" si="1757"/>
        <v>-2.2042026520701957E-17</v>
      </c>
      <c r="N698" s="376">
        <f t="shared" si="1758"/>
        <v>-2.1214336852251201E-17</v>
      </c>
      <c r="O698" s="376">
        <f t="shared" si="1759"/>
        <v>-1.7156956706487648E-17</v>
      </c>
      <c r="P698" s="376">
        <f t="shared" si="1760"/>
        <v>-1.0487585430361189E-17</v>
      </c>
      <c r="Q698" s="376">
        <f t="shared" si="1761"/>
        <v>-2.2215743426609158E-18</v>
      </c>
      <c r="R698" s="376">
        <f t="shared" si="1762"/>
        <v>6.3826513000879361E-18</v>
      </c>
      <c r="S698" s="376">
        <f t="shared" si="1763"/>
        <v>1.401517614127651E-17</v>
      </c>
      <c r="T698" s="376">
        <f t="shared" si="1764"/>
        <v>1.9514017462843816E-17</v>
      </c>
      <c r="U698" s="377">
        <f t="shared" si="1765"/>
        <v>2.2042026520701957E-17</v>
      </c>
      <c r="V698" s="376">
        <f t="shared" si="1766"/>
        <v>2.1214336852251204E-17</v>
      </c>
      <c r="W698" s="376">
        <f t="shared" si="1767"/>
        <v>1.7156956706487645E-17</v>
      </c>
      <c r="X698" s="376">
        <f t="shared" si="1768"/>
        <v>1.0487585430361189E-17</v>
      </c>
      <c r="Y698" s="376">
        <f t="shared" si="1769"/>
        <v>2.2215743426609174E-18</v>
      </c>
      <c r="Z698" s="376">
        <f t="shared" si="1770"/>
        <v>-6.3826513000879338E-18</v>
      </c>
      <c r="AA698" s="376">
        <f t="shared" si="1771"/>
        <v>-1.401517614127651E-17</v>
      </c>
      <c r="AB698" s="376">
        <f t="shared" si="1772"/>
        <v>-1.9514017462843803E-17</v>
      </c>
      <c r="AC698" s="376">
        <f t="shared" si="1773"/>
        <v>-2.2042026520701954E-17</v>
      </c>
      <c r="AD698" s="376">
        <f t="shared" si="1774"/>
        <v>-2.1214336852251204E-17</v>
      </c>
      <c r="AE698" s="376">
        <f t="shared" si="1775"/>
        <v>-1.7156956706487645E-17</v>
      </c>
      <c r="AF698" s="376">
        <f t="shared" si="1776"/>
        <v>-1.0487585430361174E-17</v>
      </c>
      <c r="AG698" s="376">
        <f t="shared" si="1777"/>
        <v>-2.2215743426609205E-18</v>
      </c>
      <c r="AH698" s="376">
        <f t="shared" si="1778"/>
        <v>6.3826513000879307E-18</v>
      </c>
      <c r="AI698" s="376">
        <f t="shared" si="1779"/>
        <v>1.4015176141276506E-17</v>
      </c>
      <c r="AJ698" s="376">
        <f t="shared" si="1780"/>
        <v>1.9514017462843803E-17</v>
      </c>
      <c r="AK698" s="376">
        <f t="shared" si="1781"/>
        <v>2.2042026520701954E-17</v>
      </c>
      <c r="AL698" s="376">
        <f t="shared" si="1782"/>
        <v>2.1214336852251204E-17</v>
      </c>
      <c r="AM698" s="376">
        <f t="shared" si="1783"/>
        <v>1.7156956706487645E-17</v>
      </c>
      <c r="AN698" s="376">
        <f t="shared" si="1784"/>
        <v>1.0487585430361177E-17</v>
      </c>
      <c r="AO698" s="376">
        <f t="shared" si="1785"/>
        <v>2.221574342660922E-18</v>
      </c>
      <c r="AP698" s="376">
        <f t="shared" si="1786"/>
        <v>-6.3826513000879284E-18</v>
      </c>
      <c r="AQ698" s="376">
        <f t="shared" si="1787"/>
        <v>-1.4015176141276503E-17</v>
      </c>
      <c r="AR698" s="376">
        <f t="shared" si="1788"/>
        <v>-1.95140174628438E-17</v>
      </c>
      <c r="AS698" s="376">
        <f t="shared" si="1789"/>
        <v>-2.2042026520701957E-17</v>
      </c>
      <c r="AT698" s="376">
        <f t="shared" si="1790"/>
        <v>-2.1214336852251204E-17</v>
      </c>
      <c r="AU698" s="376">
        <f t="shared" si="1791"/>
        <v>-1.7156956706487675E-17</v>
      </c>
      <c r="AV698" s="376">
        <f t="shared" si="1792"/>
        <v>-1.048758543036118E-17</v>
      </c>
      <c r="AW698" s="376">
        <f t="shared" si="1793"/>
        <v>-2.2215743426609259E-18</v>
      </c>
      <c r="AX698" s="376">
        <f t="shared" si="1794"/>
        <v>6.3826513000878883E-18</v>
      </c>
      <c r="AY698" s="376">
        <f t="shared" si="1795"/>
        <v>1.4015176141276503E-17</v>
      </c>
      <c r="AZ698" s="376">
        <f t="shared" si="1796"/>
        <v>1.95140174628438E-17</v>
      </c>
      <c r="BA698" s="376">
        <f t="shared" si="1797"/>
        <v>2.204202652070196E-17</v>
      </c>
      <c r="BB698" s="376">
        <f t="shared" si="1798"/>
        <v>2.1214336852251207E-17</v>
      </c>
      <c r="BC698" s="376">
        <f t="shared" si="1799"/>
        <v>1.7156956706487675E-17</v>
      </c>
      <c r="BD698" s="376">
        <f t="shared" si="1800"/>
        <v>1.0487585430361185E-17</v>
      </c>
      <c r="BE698" s="376">
        <f t="shared" si="1801"/>
        <v>2.2215743426609274E-18</v>
      </c>
      <c r="BF698" s="376">
        <f t="shared" si="1802"/>
        <v>-6.3826513000879608E-18</v>
      </c>
      <c r="BG698" s="376">
        <f t="shared" si="1803"/>
        <v>-1.40151761412765E-17</v>
      </c>
      <c r="BH698" s="376">
        <f t="shared" si="1804"/>
        <v>-1.95140174628438E-17</v>
      </c>
      <c r="BI698" s="376">
        <f t="shared" si="1805"/>
        <v>-2.204202652070196E-17</v>
      </c>
      <c r="BJ698" s="376">
        <f t="shared" si="1806"/>
        <v>-2.1214336852251207E-17</v>
      </c>
      <c r="BK698" s="376">
        <f t="shared" si="1807"/>
        <v>-1.7156956706487679E-17</v>
      </c>
      <c r="BL698" s="376">
        <f t="shared" si="1808"/>
        <v>-1.0487585430361185E-17</v>
      </c>
      <c r="BM698" s="376">
        <f t="shared" si="1809"/>
        <v>-2.2215743426609305E-18</v>
      </c>
      <c r="BN698" s="376">
        <f t="shared" si="1810"/>
        <v>6.3826513000878829E-18</v>
      </c>
      <c r="BO698" s="376">
        <f t="shared" si="1811"/>
        <v>1.40151761412765E-17</v>
      </c>
      <c r="BP698" s="376">
        <f t="shared" si="1812"/>
        <v>1.9514017462843797E-17</v>
      </c>
      <c r="BQ698" s="376">
        <f t="shared" si="1813"/>
        <v>2.2042026520701957E-17</v>
      </c>
      <c r="BR698" s="376">
        <f t="shared" si="1814"/>
        <v>2.1214336852251207E-17</v>
      </c>
    </row>
    <row r="699" spans="1:123">
      <c r="B699" s="373">
        <v>5</v>
      </c>
      <c r="C699" s="373">
        <f t="shared" si="1815"/>
        <v>1.5625000000000001E-3</v>
      </c>
      <c r="D699" s="374">
        <f t="shared" si="1751"/>
        <v>12.006635020136827</v>
      </c>
      <c r="E699" s="375" t="str">
        <f>K694</f>
        <v>0,00663502013682693</v>
      </c>
      <c r="F699" s="317">
        <v>5</v>
      </c>
      <c r="G699" s="376">
        <f t="shared" si="1816"/>
        <v>-5.2221964057887917E-17</v>
      </c>
      <c r="H699" s="376">
        <f t="shared" si="1752"/>
        <v>-9.4401301538166343E-17</v>
      </c>
      <c r="I699" s="376">
        <f t="shared" si="1753"/>
        <v>-1.14287066359452E-16</v>
      </c>
      <c r="J699" s="376">
        <f t="shared" si="1754"/>
        <v>-1.0718308658661821E-16</v>
      </c>
      <c r="K699" s="376">
        <f t="shared" si="1755"/>
        <v>-7.4767020119007075E-17</v>
      </c>
      <c r="L699" s="376">
        <f t="shared" si="1756"/>
        <v>-2.4694163243209065E-17</v>
      </c>
      <c r="M699" s="376">
        <f t="shared" si="1757"/>
        <v>3.1210404780055886E-17</v>
      </c>
      <c r="N699" s="376">
        <f t="shared" si="1758"/>
        <v>7.974440253211073E-17</v>
      </c>
      <c r="O699" s="376">
        <f t="shared" si="1759"/>
        <v>1.0944616383159061E-16</v>
      </c>
      <c r="P699" s="376">
        <f t="shared" si="1760"/>
        <v>1.1330139583675648E-16</v>
      </c>
      <c r="Q699" s="376">
        <f t="shared" si="1761"/>
        <v>9.0399656705980795E-17</v>
      </c>
      <c r="R699" s="376">
        <f t="shared" si="1762"/>
        <v>4.6149363240835293E-17</v>
      </c>
      <c r="S699" s="376">
        <f t="shared" si="1763"/>
        <v>-8.9994471495229457E-18</v>
      </c>
      <c r="T699" s="376">
        <f t="shared" si="1764"/>
        <v>-6.2022970857922241E-17</v>
      </c>
      <c r="U699" s="377">
        <f t="shared" si="1765"/>
        <v>-1.0039930660579697E-16</v>
      </c>
      <c r="V699" s="376">
        <f t="shared" si="1766"/>
        <v>-1.1506559598504299E-16</v>
      </c>
      <c r="W699" s="376">
        <f t="shared" si="1767"/>
        <v>-1.0255828518245525E-16</v>
      </c>
      <c r="X699" s="376">
        <f t="shared" si="1768"/>
        <v>-6.583106908997719E-17</v>
      </c>
      <c r="Y699" s="376">
        <f t="shared" si="1769"/>
        <v>-1.3557354188017958E-17</v>
      </c>
      <c r="Z699" s="376">
        <f t="shared" si="1770"/>
        <v>4.1918031196546676E-17</v>
      </c>
      <c r="AA699" s="376">
        <f t="shared" si="1771"/>
        <v>8.7494160331722428E-17</v>
      </c>
      <c r="AB699" s="376">
        <f t="shared" si="1772"/>
        <v>1.1240788980915396E-16</v>
      </c>
      <c r="AC699" s="376">
        <f t="shared" si="1773"/>
        <v>1.1077565627471684E-16</v>
      </c>
      <c r="AD699" s="376">
        <f t="shared" si="1774"/>
        <v>8.2982923872480317E-17</v>
      </c>
      <c r="AE699" s="376">
        <f t="shared" si="1775"/>
        <v>3.5593154007165347E-17</v>
      </c>
      <c r="AF699" s="376">
        <f t="shared" si="1776"/>
        <v>-2.0202205104190352E-17</v>
      </c>
      <c r="AG699" s="376">
        <f t="shared" si="1777"/>
        <v>-7.1226662543390047E-17</v>
      </c>
      <c r="AH699" s="376">
        <f t="shared" si="1778"/>
        <v>-1.0543041146696997E-16</v>
      </c>
      <c r="AI699" s="376">
        <f t="shared" si="1779"/>
        <v>-1.1473598102004488E-16</v>
      </c>
      <c r="AJ699" s="376">
        <f t="shared" si="1780"/>
        <v>-9.6945791427923715E-17</v>
      </c>
      <c r="AK699" s="376">
        <f t="shared" si="1781"/>
        <v>-5.626112887868791E-17</v>
      </c>
      <c r="AL699" s="376">
        <f t="shared" si="1782"/>
        <v>-2.2899804007926704E-18</v>
      </c>
      <c r="AM699" s="376">
        <f t="shared" si="1783"/>
        <v>5.2221964057887683E-17</v>
      </c>
      <c r="AN699" s="376">
        <f t="shared" si="1784"/>
        <v>9.4401301538166294E-17</v>
      </c>
      <c r="AO699" s="376">
        <f t="shared" si="1785"/>
        <v>1.1428706635945198E-16</v>
      </c>
      <c r="AP699" s="376">
        <f t="shared" si="1786"/>
        <v>1.0718308658661822E-16</v>
      </c>
      <c r="AQ699" s="376">
        <f t="shared" si="1787"/>
        <v>7.4767020119007247E-17</v>
      </c>
      <c r="AR699" s="376">
        <f t="shared" si="1788"/>
        <v>2.4694163243209031E-17</v>
      </c>
      <c r="AS699" s="376">
        <f t="shared" si="1789"/>
        <v>-3.1210404780055726E-17</v>
      </c>
      <c r="AT699" s="376">
        <f t="shared" si="1790"/>
        <v>-7.9744402532110742E-17</v>
      </c>
      <c r="AU699" s="376">
        <f t="shared" si="1791"/>
        <v>-1.0944616383159055E-16</v>
      </c>
      <c r="AV699" s="376">
        <f t="shared" si="1792"/>
        <v>-1.1330139583675648E-16</v>
      </c>
      <c r="AW699" s="376">
        <f t="shared" si="1793"/>
        <v>-9.0399656705980906E-17</v>
      </c>
      <c r="AX699" s="376">
        <f t="shared" si="1794"/>
        <v>-4.614936324083517E-17</v>
      </c>
      <c r="AY699" s="376">
        <f t="shared" si="1795"/>
        <v>8.9994471495228748E-18</v>
      </c>
      <c r="AZ699" s="376">
        <f t="shared" si="1796"/>
        <v>6.2022970857922352E-17</v>
      </c>
      <c r="BA699" s="376">
        <f t="shared" si="1797"/>
        <v>1.0039930660579694E-16</v>
      </c>
      <c r="BB699" s="376">
        <f t="shared" si="1798"/>
        <v>1.1506559598504299E-16</v>
      </c>
      <c r="BC699" s="376">
        <f t="shared" si="1799"/>
        <v>1.0255828518245528E-16</v>
      </c>
      <c r="BD699" s="376">
        <f t="shared" si="1800"/>
        <v>6.5831069089977425E-17</v>
      </c>
      <c r="BE699" s="376">
        <f t="shared" si="1801"/>
        <v>1.3557354188018029E-17</v>
      </c>
      <c r="BF699" s="376">
        <f t="shared" si="1802"/>
        <v>-4.1918031196546417E-17</v>
      </c>
      <c r="BG699" s="376">
        <f t="shared" si="1803"/>
        <v>-8.7494160331722379E-17</v>
      </c>
      <c r="BH699" s="376">
        <f t="shared" si="1804"/>
        <v>-1.1240788980915391E-16</v>
      </c>
      <c r="BI699" s="376">
        <f t="shared" si="1805"/>
        <v>-1.1077565627471688E-16</v>
      </c>
      <c r="BJ699" s="376">
        <f t="shared" si="1806"/>
        <v>-8.2982923872480366E-17</v>
      </c>
      <c r="BK699" s="376">
        <f t="shared" si="1807"/>
        <v>-3.5593154007165218E-17</v>
      </c>
      <c r="BL699" s="376">
        <f t="shared" si="1808"/>
        <v>2.0202205104190281E-17</v>
      </c>
      <c r="BM699" s="376">
        <f t="shared" si="1809"/>
        <v>7.1226662543390145E-17</v>
      </c>
      <c r="BN699" s="376">
        <f t="shared" si="1810"/>
        <v>1.0543041146696995E-16</v>
      </c>
      <c r="BO699" s="376">
        <f t="shared" si="1811"/>
        <v>1.1473598102004488E-16</v>
      </c>
      <c r="BP699" s="376">
        <f t="shared" si="1812"/>
        <v>9.6945791427923752E-17</v>
      </c>
      <c r="BQ699" s="376">
        <f t="shared" si="1813"/>
        <v>5.6261128878687799E-17</v>
      </c>
      <c r="BR699" s="376">
        <f t="shared" si="1814"/>
        <v>2.2899804007927409E-18</v>
      </c>
    </row>
    <row r="700" spans="1:123">
      <c r="B700" s="373">
        <v>6</v>
      </c>
      <c r="C700" s="373">
        <f t="shared" si="1815"/>
        <v>1.8750000000000001E-3</v>
      </c>
      <c r="D700" s="374">
        <f t="shared" si="1751"/>
        <v>12.006673812689927</v>
      </c>
      <c r="E700" s="375" t="str">
        <f>L694</f>
        <v>0,00667381268992662</v>
      </c>
      <c r="F700" s="317">
        <v>6</v>
      </c>
      <c r="G700" s="376">
        <f t="shared" si="1816"/>
        <v>-1.0178119083201221E-18</v>
      </c>
      <c r="H700" s="376">
        <f t="shared" si="1752"/>
        <v>-9.2957574750332729E-18</v>
      </c>
      <c r="I700" s="376">
        <f t="shared" si="1753"/>
        <v>-1.4440467819328681E-17</v>
      </c>
      <c r="J700" s="376">
        <f t="shared" si="1754"/>
        <v>-1.4717862883375924E-17</v>
      </c>
      <c r="K700" s="376">
        <f t="shared" si="1755"/>
        <v>-1.0034443671796526E-17</v>
      </c>
      <c r="L700" s="376">
        <f t="shared" si="1756"/>
        <v>-1.968807095544841E-18</v>
      </c>
      <c r="M700" s="376">
        <f t="shared" si="1757"/>
        <v>6.7604371269341864E-18</v>
      </c>
      <c r="N700" s="376">
        <f t="shared" si="1758"/>
        <v>1.3211003169400239E-17</v>
      </c>
      <c r="O700" s="376">
        <f t="shared" si="1759"/>
        <v>1.5208658239843643E-17</v>
      </c>
      <c r="P700" s="376">
        <f t="shared" si="1760"/>
        <v>1.2080071171249174E-17</v>
      </c>
      <c r="Q700" s="376">
        <f t="shared" si="1761"/>
        <v>4.8797659468477529E-18</v>
      </c>
      <c r="R700" s="376">
        <f t="shared" si="1762"/>
        <v>-3.9653169713438335E-18</v>
      </c>
      <c r="S700" s="376">
        <f t="shared" si="1763"/>
        <v>-1.1473847076487676E-17</v>
      </c>
      <c r="T700" s="376">
        <f t="shared" si="1764"/>
        <v>-1.5114993389267973E-17</v>
      </c>
      <c r="U700" s="377">
        <f t="shared" si="1765"/>
        <v>-1.3661468310172667E-17</v>
      </c>
      <c r="V700" s="376">
        <f t="shared" si="1766"/>
        <v>-7.6031981294175842E-18</v>
      </c>
      <c r="W700" s="376">
        <f t="shared" si="1767"/>
        <v>1.0178119083201136E-18</v>
      </c>
      <c r="X700" s="376">
        <f t="shared" si="1768"/>
        <v>9.2957574750332621E-18</v>
      </c>
      <c r="Y700" s="376">
        <f t="shared" si="1769"/>
        <v>1.4440467819328675E-17</v>
      </c>
      <c r="Z700" s="376">
        <f t="shared" si="1770"/>
        <v>1.471786288337593E-17</v>
      </c>
      <c r="AA700" s="376">
        <f t="shared" si="1771"/>
        <v>1.0034443671796519E-17</v>
      </c>
      <c r="AB700" s="376">
        <f t="shared" si="1772"/>
        <v>1.9688070955448402E-18</v>
      </c>
      <c r="AC700" s="376">
        <f t="shared" si="1773"/>
        <v>-6.7604371269341811E-18</v>
      </c>
      <c r="AD700" s="376">
        <f t="shared" si="1774"/>
        <v>-1.3211003169400236E-17</v>
      </c>
      <c r="AE700" s="376">
        <f t="shared" si="1775"/>
        <v>-1.5208658239843643E-17</v>
      </c>
      <c r="AF700" s="376">
        <f t="shared" si="1776"/>
        <v>-1.2080071171249177E-17</v>
      </c>
      <c r="AG700" s="376">
        <f t="shared" si="1777"/>
        <v>-4.8797659468477714E-18</v>
      </c>
      <c r="AH700" s="376">
        <f t="shared" si="1778"/>
        <v>3.9653169713438412E-18</v>
      </c>
      <c r="AI700" s="376">
        <f t="shared" si="1779"/>
        <v>1.1473847076487664E-17</v>
      </c>
      <c r="AJ700" s="376">
        <f t="shared" si="1780"/>
        <v>1.5114993389267973E-17</v>
      </c>
      <c r="AK700" s="376">
        <f t="shared" si="1781"/>
        <v>1.3661468310172683E-17</v>
      </c>
      <c r="AL700" s="376">
        <f t="shared" si="1782"/>
        <v>7.6031981294175888E-18</v>
      </c>
      <c r="AM700" s="376">
        <f t="shared" si="1783"/>
        <v>-1.0178119083201352E-18</v>
      </c>
      <c r="AN700" s="376">
        <f t="shared" si="1784"/>
        <v>-9.295757475033259E-18</v>
      </c>
      <c r="AO700" s="376">
        <f t="shared" si="1785"/>
        <v>-1.4440467819328684E-17</v>
      </c>
      <c r="AP700" s="376">
        <f t="shared" si="1786"/>
        <v>-1.4717862883375934E-17</v>
      </c>
      <c r="AQ700" s="376">
        <f t="shared" si="1787"/>
        <v>-1.0034443671796523E-17</v>
      </c>
      <c r="AR700" s="376">
        <f t="shared" si="1788"/>
        <v>-1.9688070955448733E-18</v>
      </c>
      <c r="AS700" s="376">
        <f t="shared" si="1789"/>
        <v>6.760437126934178E-18</v>
      </c>
      <c r="AT700" s="376">
        <f t="shared" si="1790"/>
        <v>1.321100316940022E-17</v>
      </c>
      <c r="AU700" s="376">
        <f t="shared" si="1791"/>
        <v>1.5208658239843643E-17</v>
      </c>
      <c r="AV700" s="376">
        <f t="shared" si="1792"/>
        <v>1.2080071171249162E-17</v>
      </c>
      <c r="AW700" s="376">
        <f t="shared" si="1793"/>
        <v>4.8797659468477775E-18</v>
      </c>
      <c r="AX700" s="376">
        <f t="shared" si="1794"/>
        <v>-3.9653169713438366E-18</v>
      </c>
      <c r="AY700" s="376">
        <f t="shared" si="1795"/>
        <v>-1.1473847076487659E-17</v>
      </c>
      <c r="AZ700" s="376">
        <f t="shared" si="1796"/>
        <v>-1.511499338926797E-17</v>
      </c>
      <c r="BA700" s="376">
        <f t="shared" si="1797"/>
        <v>-1.3661468310172686E-17</v>
      </c>
      <c r="BB700" s="376">
        <f t="shared" si="1798"/>
        <v>-7.6031981294175934E-18</v>
      </c>
      <c r="BC700" s="376">
        <f t="shared" si="1799"/>
        <v>1.0178119083201298E-18</v>
      </c>
      <c r="BD700" s="376">
        <f t="shared" si="1800"/>
        <v>9.2957574750332544E-18</v>
      </c>
      <c r="BE700" s="376">
        <f t="shared" si="1801"/>
        <v>1.4440467819328681E-17</v>
      </c>
      <c r="BF700" s="376">
        <f t="shared" si="1802"/>
        <v>1.4717862883375934E-17</v>
      </c>
      <c r="BG700" s="376">
        <f t="shared" si="1803"/>
        <v>1.0034443671796528E-17</v>
      </c>
      <c r="BH700" s="376">
        <f t="shared" si="1804"/>
        <v>1.9688070955448787E-18</v>
      </c>
      <c r="BI700" s="376">
        <f t="shared" si="1805"/>
        <v>-6.7604371269341233E-18</v>
      </c>
      <c r="BJ700" s="376">
        <f t="shared" si="1806"/>
        <v>-1.3211003169400244E-17</v>
      </c>
      <c r="BK700" s="376">
        <f t="shared" si="1807"/>
        <v>-1.5208658239843646E-17</v>
      </c>
      <c r="BL700" s="376">
        <f t="shared" si="1808"/>
        <v>-1.2080071171249199E-17</v>
      </c>
      <c r="BM700" s="376">
        <f t="shared" si="1809"/>
        <v>-4.8797659468477313E-18</v>
      </c>
      <c r="BN700" s="376">
        <f t="shared" si="1810"/>
        <v>3.9653169713438289E-18</v>
      </c>
      <c r="BO700" s="376">
        <f t="shared" si="1811"/>
        <v>1.1473847076487656E-17</v>
      </c>
      <c r="BP700" s="376">
        <f t="shared" si="1812"/>
        <v>1.5114993389267964E-17</v>
      </c>
      <c r="BQ700" s="376">
        <f t="shared" si="1813"/>
        <v>1.3661468310172663E-17</v>
      </c>
      <c r="BR700" s="376">
        <f t="shared" si="1814"/>
        <v>7.6031981294175996E-18</v>
      </c>
    </row>
    <row r="701" spans="1:123">
      <c r="B701" s="373">
        <v>7</v>
      </c>
      <c r="C701" s="373">
        <f t="shared" si="1815"/>
        <v>2.1875000000000002E-3</v>
      </c>
      <c r="D701" s="374">
        <f t="shared" si="1751"/>
        <v>12.006648332778546</v>
      </c>
      <c r="E701" s="375" t="str">
        <f>M694</f>
        <v>0,00664833277854547</v>
      </c>
      <c r="F701" s="317">
        <v>7</v>
      </c>
      <c r="G701" s="376">
        <f t="shared" si="1816"/>
        <v>-3.6182619022970665E-18</v>
      </c>
      <c r="H701" s="376">
        <f t="shared" si="1752"/>
        <v>-6.2897484123684449E-18</v>
      </c>
      <c r="I701" s="376">
        <f t="shared" si="1753"/>
        <v>-6.105820641267907E-18</v>
      </c>
      <c r="J701" s="376">
        <f t="shared" si="1754"/>
        <v>-3.1499779517476797E-18</v>
      </c>
      <c r="K701" s="376">
        <f t="shared" si="1755"/>
        <v>1.2358888721417073E-18</v>
      </c>
      <c r="L701" s="376">
        <f t="shared" si="1756"/>
        <v>5.0606879864681266E-18</v>
      </c>
      <c r="M701" s="376">
        <f t="shared" si="1757"/>
        <v>6.5880405573524575E-18</v>
      </c>
      <c r="N701" s="376">
        <f t="shared" si="1758"/>
        <v>5.1245604495541174E-18</v>
      </c>
      <c r="O701" s="376">
        <f t="shared" si="1759"/>
        <v>1.3346370354366987E-18</v>
      </c>
      <c r="P701" s="376">
        <f t="shared" si="1760"/>
        <v>-3.0611836898788695E-18</v>
      </c>
      <c r="Q701" s="376">
        <f t="shared" si="1761"/>
        <v>-6.0672910193164647E-18</v>
      </c>
      <c r="R701" s="376">
        <f t="shared" si="1762"/>
        <v>-6.3189750731720943E-18</v>
      </c>
      <c r="S701" s="376">
        <f t="shared" si="1763"/>
        <v>-3.7019765528847258E-18</v>
      </c>
      <c r="T701" s="376">
        <f t="shared" si="1764"/>
        <v>5.9564192620480218E-19</v>
      </c>
      <c r="U701" s="377">
        <f t="shared" si="1765"/>
        <v>4.6228514237195911E-18</v>
      </c>
      <c r="V701" s="376">
        <f t="shared" si="1766"/>
        <v>6.5513830235513001E-18</v>
      </c>
      <c r="W701" s="376">
        <f t="shared" si="1767"/>
        <v>5.5057236986570707E-18</v>
      </c>
      <c r="X701" s="376">
        <f t="shared" si="1768"/>
        <v>1.9605809212264279E-18</v>
      </c>
      <c r="Y701" s="376">
        <f t="shared" si="1769"/>
        <v>-2.4746246051139159E-18</v>
      </c>
      <c r="Z701" s="376">
        <f t="shared" si="1770"/>
        <v>-5.7864022970298144E-18</v>
      </c>
      <c r="AA701" s="376">
        <f t="shared" si="1771"/>
        <v>-6.4712743208184842E-18</v>
      </c>
      <c r="AB701" s="376">
        <f t="shared" si="1772"/>
        <v>-4.2183230961112532E-18</v>
      </c>
      <c r="AC701" s="376">
        <f t="shared" si="1773"/>
        <v>-5.034137709244783E-20</v>
      </c>
      <c r="AD701" s="376">
        <f t="shared" si="1774"/>
        <v>4.1404942746529877E-18</v>
      </c>
      <c r="AE701" s="376">
        <f t="shared" si="1775"/>
        <v>6.4516320898830821E-18</v>
      </c>
      <c r="AF701" s="376">
        <f t="shared" si="1776"/>
        <v>5.8338638188072282E-18</v>
      </c>
      <c r="AG701" s="376">
        <f t="shared" si="1777"/>
        <v>2.5676433409821953E-18</v>
      </c>
      <c r="AH701" s="376">
        <f t="shared" si="1778"/>
        <v>-1.8642335326342908E-18</v>
      </c>
      <c r="AI701" s="376">
        <f t="shared" si="1779"/>
        <v>-5.4497873574535131E-18</v>
      </c>
      <c r="AJ701" s="376">
        <f t="shared" si="1780"/>
        <v>-6.5612516591970068E-18</v>
      </c>
      <c r="AK701" s="376">
        <f t="shared" si="1781"/>
        <v>-4.694044881952269E-18</v>
      </c>
      <c r="AL701" s="376">
        <f t="shared" si="1782"/>
        <v>-6.9583986540890159E-19</v>
      </c>
      <c r="AM701" s="376">
        <f t="shared" si="1783"/>
        <v>3.6182619022970681E-18</v>
      </c>
      <c r="AN701" s="376">
        <f t="shared" si="1784"/>
        <v>6.289748412368441E-18</v>
      </c>
      <c r="AO701" s="376">
        <f t="shared" si="1785"/>
        <v>6.1058206412679077E-18</v>
      </c>
      <c r="AP701" s="376">
        <f t="shared" si="1786"/>
        <v>3.1499779517476766E-18</v>
      </c>
      <c r="AQ701" s="376">
        <f t="shared" si="1787"/>
        <v>-1.2358888721416961E-18</v>
      </c>
      <c r="AR701" s="376">
        <f t="shared" si="1788"/>
        <v>-5.0606879864681235E-18</v>
      </c>
      <c r="AS701" s="376">
        <f t="shared" si="1789"/>
        <v>-6.5880405573524575E-18</v>
      </c>
      <c r="AT701" s="376">
        <f t="shared" si="1790"/>
        <v>-5.1245604495541244E-18</v>
      </c>
      <c r="AU701" s="376">
        <f t="shared" si="1791"/>
        <v>-1.3346370354367041E-18</v>
      </c>
      <c r="AV701" s="376">
        <f t="shared" si="1792"/>
        <v>3.0611836898788745E-18</v>
      </c>
      <c r="AW701" s="376">
        <f t="shared" si="1793"/>
        <v>6.0672910193164593E-18</v>
      </c>
      <c r="AX701" s="376">
        <f t="shared" si="1794"/>
        <v>6.3189750731720959E-18</v>
      </c>
      <c r="AY701" s="376">
        <f t="shared" si="1795"/>
        <v>3.7019765528847212E-18</v>
      </c>
      <c r="AZ701" s="376">
        <f t="shared" si="1796"/>
        <v>-5.956419262047965E-19</v>
      </c>
      <c r="BA701" s="376">
        <f t="shared" si="1797"/>
        <v>-4.6228514237195872E-18</v>
      </c>
      <c r="BB701" s="376">
        <f t="shared" si="1798"/>
        <v>-6.5513830235513001E-18</v>
      </c>
      <c r="BC701" s="376">
        <f t="shared" si="1799"/>
        <v>-5.5057236986570614E-18</v>
      </c>
      <c r="BD701" s="376">
        <f t="shared" si="1800"/>
        <v>-1.960580921226456E-18</v>
      </c>
      <c r="BE701" s="376">
        <f t="shared" si="1801"/>
        <v>2.4746246051138994E-18</v>
      </c>
      <c r="BF701" s="376">
        <f t="shared" si="1802"/>
        <v>5.7864022970298113E-18</v>
      </c>
      <c r="BG701" s="376">
        <f t="shared" si="1803"/>
        <v>6.4712743208184858E-18</v>
      </c>
      <c r="BH701" s="376">
        <f t="shared" si="1804"/>
        <v>4.2183230961112494E-18</v>
      </c>
      <c r="BI701" s="376">
        <f t="shared" si="1805"/>
        <v>5.0341377092430111E-20</v>
      </c>
      <c r="BJ701" s="376">
        <f t="shared" si="1806"/>
        <v>-4.1404942746529646E-18</v>
      </c>
      <c r="BK701" s="376">
        <f t="shared" si="1807"/>
        <v>-6.4516320898830814E-18</v>
      </c>
      <c r="BL701" s="376">
        <f t="shared" si="1808"/>
        <v>-5.8338638188072305E-18</v>
      </c>
      <c r="BM701" s="376">
        <f t="shared" si="1809"/>
        <v>-2.5676433409822003E-18</v>
      </c>
      <c r="BN701" s="376">
        <f t="shared" si="1810"/>
        <v>1.8642335326343077E-18</v>
      </c>
      <c r="BO701" s="376">
        <f t="shared" si="1811"/>
        <v>5.4497873574535224E-18</v>
      </c>
      <c r="BP701" s="376">
        <f t="shared" si="1812"/>
        <v>6.5612516591970091E-18</v>
      </c>
      <c r="BQ701" s="376">
        <f t="shared" si="1813"/>
        <v>4.6940448819522728E-18</v>
      </c>
      <c r="BR701" s="376">
        <f t="shared" si="1814"/>
        <v>6.9583986540890727E-19</v>
      </c>
    </row>
    <row r="702" spans="1:123">
      <c r="B702" s="373">
        <v>8</v>
      </c>
      <c r="C702" s="373">
        <f t="shared" si="1815"/>
        <v>2.5000000000000001E-3</v>
      </c>
      <c r="D702" s="374">
        <f t="shared" si="1751"/>
        <v>12.006558825788156</v>
      </c>
      <c r="E702" s="375" t="str">
        <f>N694</f>
        <v>0,00655882578815667</v>
      </c>
      <c r="F702" s="317">
        <v>8</v>
      </c>
      <c r="G702" s="376">
        <f t="shared" si="1816"/>
        <v>-1.7027109907458055E-17</v>
      </c>
      <c r="H702" s="376">
        <f t="shared" si="1752"/>
        <v>1.2021041125689244E-18</v>
      </c>
      <c r="I702" s="376">
        <f t="shared" si="1753"/>
        <v>1.8727141846837497E-17</v>
      </c>
      <c r="J702" s="376">
        <f t="shared" si="1754"/>
        <v>2.5282073871713399E-17</v>
      </c>
      <c r="K702" s="376">
        <f t="shared" si="1755"/>
        <v>1.7027109907458058E-17</v>
      </c>
      <c r="L702" s="376">
        <f t="shared" si="1756"/>
        <v>-1.2021041125689213E-18</v>
      </c>
      <c r="M702" s="376">
        <f t="shared" si="1757"/>
        <v>-1.8727141846837497E-17</v>
      </c>
      <c r="N702" s="376">
        <f t="shared" si="1758"/>
        <v>-2.5282073871713399E-17</v>
      </c>
      <c r="O702" s="376">
        <f t="shared" si="1759"/>
        <v>-1.7027109907458058E-17</v>
      </c>
      <c r="P702" s="376">
        <f t="shared" si="1760"/>
        <v>1.2021041125689182E-18</v>
      </c>
      <c r="Q702" s="376">
        <f t="shared" si="1761"/>
        <v>1.8727141846837482E-17</v>
      </c>
      <c r="R702" s="376">
        <f t="shared" si="1762"/>
        <v>2.5282073871713399E-17</v>
      </c>
      <c r="S702" s="376">
        <f t="shared" si="1763"/>
        <v>1.7027109907458042E-17</v>
      </c>
      <c r="T702" s="376">
        <f t="shared" si="1764"/>
        <v>-1.2021041125689152E-18</v>
      </c>
      <c r="U702" s="377">
        <f t="shared" si="1765"/>
        <v>-1.8727141846837479E-17</v>
      </c>
      <c r="V702" s="376">
        <f t="shared" si="1766"/>
        <v>-2.5282073871713399E-17</v>
      </c>
      <c r="W702" s="376">
        <f t="shared" si="1767"/>
        <v>-1.7027109907458042E-17</v>
      </c>
      <c r="X702" s="376">
        <f t="shared" si="1768"/>
        <v>1.2021041125689121E-18</v>
      </c>
      <c r="Y702" s="376">
        <f t="shared" si="1769"/>
        <v>1.8727141846837476E-17</v>
      </c>
      <c r="Z702" s="376">
        <f t="shared" si="1770"/>
        <v>2.5282073871713399E-17</v>
      </c>
      <c r="AA702" s="376">
        <f t="shared" si="1771"/>
        <v>1.7027109907458045E-17</v>
      </c>
      <c r="AB702" s="376">
        <f t="shared" si="1772"/>
        <v>-1.2021041125688639E-18</v>
      </c>
      <c r="AC702" s="376">
        <f t="shared" si="1773"/>
        <v>-1.8727141846837473E-17</v>
      </c>
      <c r="AD702" s="376">
        <f t="shared" si="1774"/>
        <v>-2.5282073871713399E-17</v>
      </c>
      <c r="AE702" s="376">
        <f t="shared" si="1775"/>
        <v>-1.7027109907458051E-17</v>
      </c>
      <c r="AF702" s="376">
        <f t="shared" si="1776"/>
        <v>1.2021041125689508E-18</v>
      </c>
      <c r="AG702" s="376">
        <f t="shared" si="1777"/>
        <v>1.8727141846837473E-17</v>
      </c>
      <c r="AH702" s="376">
        <f t="shared" si="1778"/>
        <v>2.5282073871713399E-17</v>
      </c>
      <c r="AI702" s="376">
        <f t="shared" si="1779"/>
        <v>1.7027109907458055E-17</v>
      </c>
      <c r="AJ702" s="376">
        <f t="shared" si="1780"/>
        <v>-1.2021041125688578E-18</v>
      </c>
      <c r="AK702" s="376">
        <f t="shared" si="1781"/>
        <v>-1.872714184683747E-17</v>
      </c>
      <c r="AL702" s="376">
        <f t="shared" si="1782"/>
        <v>-2.5282073871713399E-17</v>
      </c>
      <c r="AM702" s="376">
        <f t="shared" si="1783"/>
        <v>-1.7027109907458055E-17</v>
      </c>
      <c r="AN702" s="376">
        <f t="shared" si="1784"/>
        <v>1.2021041125689444E-18</v>
      </c>
      <c r="AO702" s="376">
        <f t="shared" si="1785"/>
        <v>1.8727141846837467E-17</v>
      </c>
      <c r="AP702" s="376">
        <f t="shared" si="1786"/>
        <v>2.5282073871713399E-17</v>
      </c>
      <c r="AQ702" s="376">
        <f t="shared" si="1787"/>
        <v>1.7027109907458058E-17</v>
      </c>
      <c r="AR702" s="376">
        <f t="shared" si="1788"/>
        <v>-1.2021041125688516E-18</v>
      </c>
      <c r="AS702" s="376">
        <f t="shared" si="1789"/>
        <v>-1.8727141846837464E-17</v>
      </c>
      <c r="AT702" s="376">
        <f t="shared" si="1790"/>
        <v>-2.5282073871713399E-17</v>
      </c>
      <c r="AU702" s="376">
        <f t="shared" si="1791"/>
        <v>-1.7027109907458128E-17</v>
      </c>
      <c r="AV702" s="376">
        <f t="shared" si="1792"/>
        <v>1.2021041125689383E-18</v>
      </c>
      <c r="AW702" s="376">
        <f t="shared" si="1793"/>
        <v>1.8727141846837464E-17</v>
      </c>
      <c r="AX702" s="376">
        <f t="shared" si="1794"/>
        <v>2.5282073871713405E-17</v>
      </c>
      <c r="AY702" s="376">
        <f t="shared" si="1795"/>
        <v>1.7027109907458064E-17</v>
      </c>
      <c r="AZ702" s="376">
        <f t="shared" si="1796"/>
        <v>-1.2021041125688454E-18</v>
      </c>
      <c r="BA702" s="376">
        <f t="shared" si="1797"/>
        <v>-1.8727141846837522E-17</v>
      </c>
      <c r="BB702" s="376">
        <f t="shared" si="1798"/>
        <v>-2.5282073871713402E-17</v>
      </c>
      <c r="BC702" s="376">
        <f t="shared" si="1799"/>
        <v>-1.7027109907458132E-17</v>
      </c>
      <c r="BD702" s="376">
        <f t="shared" si="1800"/>
        <v>1.2021041125689321E-18</v>
      </c>
      <c r="BE702" s="376">
        <f t="shared" si="1801"/>
        <v>1.872714184683746E-17</v>
      </c>
      <c r="BF702" s="376">
        <f t="shared" si="1802"/>
        <v>2.5282073871713396E-17</v>
      </c>
      <c r="BG702" s="376">
        <f t="shared" si="1803"/>
        <v>1.7027109907458067E-17</v>
      </c>
      <c r="BH702" s="376">
        <f t="shared" si="1804"/>
        <v>-1.2021041125688393E-18</v>
      </c>
      <c r="BI702" s="376">
        <f t="shared" si="1805"/>
        <v>-1.8727141846837519E-17</v>
      </c>
      <c r="BJ702" s="376">
        <f t="shared" si="1806"/>
        <v>-2.5282073871713402E-17</v>
      </c>
      <c r="BK702" s="376">
        <f t="shared" si="1807"/>
        <v>-1.7027109907458138E-17</v>
      </c>
      <c r="BL702" s="376">
        <f t="shared" si="1808"/>
        <v>1.2021041125689259E-18</v>
      </c>
      <c r="BM702" s="376">
        <f t="shared" si="1809"/>
        <v>1.8727141846837454E-17</v>
      </c>
      <c r="BN702" s="376">
        <f t="shared" si="1810"/>
        <v>2.5282073871713405E-17</v>
      </c>
      <c r="BO702" s="376">
        <f t="shared" si="1811"/>
        <v>1.7027109907458073E-17</v>
      </c>
      <c r="BP702" s="376">
        <f t="shared" si="1812"/>
        <v>-1.2021041125688331E-18</v>
      </c>
      <c r="BQ702" s="376">
        <f t="shared" si="1813"/>
        <v>-1.8727141846837513E-17</v>
      </c>
      <c r="BR702" s="376">
        <f t="shared" si="1814"/>
        <v>-2.5282073871713402E-17</v>
      </c>
    </row>
    <row r="703" spans="1:123">
      <c r="B703" s="373">
        <v>9</v>
      </c>
      <c r="C703" s="373">
        <f t="shared" si="1815"/>
        <v>2.8124999999999999E-3</v>
      </c>
      <c r="D703" s="374">
        <f t="shared" si="1751"/>
        <v>12.006406153720013</v>
      </c>
      <c r="E703" s="375" t="str">
        <f>O694</f>
        <v>0,00640615372001329</v>
      </c>
      <c r="F703" s="317">
        <v>9</v>
      </c>
      <c r="G703" s="376">
        <f t="shared" si="1816"/>
        <v>1.9543765900856307E-17</v>
      </c>
      <c r="H703" s="376">
        <f t="shared" si="1752"/>
        <v>-4.1379532468225001E-17</v>
      </c>
      <c r="I703" s="376">
        <f t="shared" si="1753"/>
        <v>-7.2045560900203229E-17</v>
      </c>
      <c r="J703" s="376">
        <f t="shared" si="1754"/>
        <v>-5.003090750955872E-17</v>
      </c>
      <c r="K703" s="376">
        <f t="shared" si="1755"/>
        <v>8.5670174508501421E-18</v>
      </c>
      <c r="L703" s="376">
        <f t="shared" si="1756"/>
        <v>6.0900624181822854E-17</v>
      </c>
      <c r="M703" s="376">
        <f t="shared" si="1757"/>
        <v>6.8702876513794938E-17</v>
      </c>
      <c r="N703" s="376">
        <f t="shared" si="1758"/>
        <v>2.6268662744328656E-17</v>
      </c>
      <c r="O703" s="376">
        <f t="shared" si="1759"/>
        <v>-3.5373550055871207E-17</v>
      </c>
      <c r="P703" s="376">
        <f t="shared" si="1760"/>
        <v>-7.1150147929271166E-17</v>
      </c>
      <c r="Q703" s="376">
        <f t="shared" si="1761"/>
        <v>-5.4900801971287801E-17</v>
      </c>
      <c r="R703" s="376">
        <f t="shared" si="1762"/>
        <v>1.4927477977046476E-18</v>
      </c>
      <c r="S703" s="376">
        <f t="shared" si="1763"/>
        <v>5.6794780326915702E-17</v>
      </c>
      <c r="T703" s="376">
        <f t="shared" si="1764"/>
        <v>7.0567706632185001E-17</v>
      </c>
      <c r="U703" s="377">
        <f t="shared" si="1765"/>
        <v>3.2740578005661391E-17</v>
      </c>
      <c r="V703" s="376">
        <f t="shared" si="1766"/>
        <v>-2.9026901019329963E-17</v>
      </c>
      <c r="W703" s="376">
        <f t="shared" si="1767"/>
        <v>-6.9569520139152983E-17</v>
      </c>
      <c r="X703" s="376">
        <f t="shared" si="1768"/>
        <v>-5.924197169820231E-17</v>
      </c>
      <c r="Y703" s="376">
        <f t="shared" si="1769"/>
        <v>-5.5958978327516249E-18</v>
      </c>
      <c r="Z703" s="376">
        <f t="shared" si="1770"/>
        <v>5.2141971690275262E-17</v>
      </c>
      <c r="AA703" s="376">
        <f t="shared" si="1771"/>
        <v>7.1752931159474695E-17</v>
      </c>
      <c r="AB703" s="376">
        <f t="shared" si="1772"/>
        <v>3.889718360297893E-17</v>
      </c>
      <c r="AC703" s="376">
        <f t="shared" si="1773"/>
        <v>-2.240070705825428E-17</v>
      </c>
      <c r="AD703" s="376">
        <f t="shared" si="1774"/>
        <v>-6.7318899839526491E-17</v>
      </c>
      <c r="AE703" s="376">
        <f t="shared" si="1775"/>
        <v>-6.3012608852707112E-17</v>
      </c>
      <c r="AF703" s="376">
        <f t="shared" si="1776"/>
        <v>-1.2630651908049578E-17</v>
      </c>
      <c r="AG703" s="376">
        <f t="shared" si="1777"/>
        <v>4.6987007362556336E-17</v>
      </c>
      <c r="AH703" s="376">
        <f t="shared" si="1778"/>
        <v>7.2247135735556564E-17</v>
      </c>
      <c r="AI703" s="376">
        <f t="shared" si="1779"/>
        <v>4.46791880588366E-17</v>
      </c>
      <c r="AJ703" s="376">
        <f t="shared" si="1780"/>
        <v>-1.5558782042735628E-17</v>
      </c>
      <c r="AK703" s="376">
        <f t="shared" si="1781"/>
        <v>-6.4419961734191411E-17</v>
      </c>
      <c r="AL703" s="376">
        <f t="shared" si="1782"/>
        <v>-6.6176400137764442E-17</v>
      </c>
      <c r="AM703" s="376">
        <f t="shared" si="1783"/>
        <v>-1.9543765900856353E-17</v>
      </c>
      <c r="AN703" s="376">
        <f t="shared" si="1784"/>
        <v>4.1379532468225001E-17</v>
      </c>
      <c r="AO703" s="376">
        <f t="shared" si="1785"/>
        <v>7.2045560900203241E-17</v>
      </c>
      <c r="AP703" s="376">
        <f t="shared" si="1786"/>
        <v>5.003090750955883E-17</v>
      </c>
      <c r="AQ703" s="376">
        <f t="shared" si="1787"/>
        <v>-8.5670174508499973E-18</v>
      </c>
      <c r="AR703" s="376">
        <f t="shared" si="1788"/>
        <v>-6.0900624181822817E-17</v>
      </c>
      <c r="AS703" s="376">
        <f t="shared" si="1789"/>
        <v>-6.8702876513794963E-17</v>
      </c>
      <c r="AT703" s="376">
        <f t="shared" si="1790"/>
        <v>-2.6268662744328674E-17</v>
      </c>
      <c r="AU703" s="376">
        <f t="shared" si="1791"/>
        <v>3.537355005587125E-17</v>
      </c>
      <c r="AV703" s="376">
        <f t="shared" si="1792"/>
        <v>7.1150147929271178E-17</v>
      </c>
      <c r="AW703" s="376">
        <f t="shared" si="1793"/>
        <v>5.4900801971287788E-17</v>
      </c>
      <c r="AX703" s="376">
        <f t="shared" si="1794"/>
        <v>-1.4927477977048294E-18</v>
      </c>
      <c r="AY703" s="376">
        <f t="shared" si="1795"/>
        <v>-5.6794780326915493E-17</v>
      </c>
      <c r="AZ703" s="376">
        <f t="shared" si="1796"/>
        <v>-7.0567706632185075E-17</v>
      </c>
      <c r="BA703" s="376">
        <f t="shared" si="1797"/>
        <v>-3.2740578005661576E-17</v>
      </c>
      <c r="BB703" s="376">
        <f t="shared" si="1798"/>
        <v>2.9026901019329772E-17</v>
      </c>
      <c r="BC703" s="376">
        <f t="shared" si="1799"/>
        <v>6.9569520139152921E-17</v>
      </c>
      <c r="BD703" s="376">
        <f t="shared" si="1800"/>
        <v>5.9241971698202372E-17</v>
      </c>
      <c r="BE703" s="376">
        <f t="shared" si="1801"/>
        <v>5.5958978327517081E-18</v>
      </c>
      <c r="BF703" s="376">
        <f t="shared" si="1802"/>
        <v>-5.2141971690275213E-17</v>
      </c>
      <c r="BG703" s="376">
        <f t="shared" si="1803"/>
        <v>-7.1752931159474708E-17</v>
      </c>
      <c r="BH703" s="376">
        <f t="shared" si="1804"/>
        <v>-3.8897183602978997E-17</v>
      </c>
      <c r="BI703" s="376">
        <f t="shared" si="1805"/>
        <v>2.2400707058254447E-17</v>
      </c>
      <c r="BJ703" s="376">
        <f t="shared" si="1806"/>
        <v>6.7318899839526553E-17</v>
      </c>
      <c r="BK703" s="376">
        <f t="shared" si="1807"/>
        <v>6.3012608852707026E-17</v>
      </c>
      <c r="BL703" s="376">
        <f t="shared" si="1808"/>
        <v>1.2630651908049914E-17</v>
      </c>
      <c r="BM703" s="376">
        <f t="shared" si="1809"/>
        <v>-4.6987007362556083E-17</v>
      </c>
      <c r="BN703" s="376">
        <f t="shared" si="1810"/>
        <v>-7.2247135735556564E-17</v>
      </c>
      <c r="BO703" s="376">
        <f t="shared" si="1811"/>
        <v>-4.4679188058836668E-17</v>
      </c>
      <c r="BP703" s="376">
        <f t="shared" si="1812"/>
        <v>1.5558782042735545E-17</v>
      </c>
      <c r="BQ703" s="376">
        <f t="shared" si="1813"/>
        <v>6.4419961734191362E-17</v>
      </c>
      <c r="BR703" s="376">
        <f t="shared" si="1814"/>
        <v>6.6176400137764467E-17</v>
      </c>
    </row>
    <row r="704" spans="1:123">
      <c r="B704" s="373">
        <v>10</v>
      </c>
      <c r="C704" s="373">
        <f t="shared" si="1815"/>
        <v>3.1249999999999997E-3</v>
      </c>
      <c r="D704" s="374">
        <f t="shared" si="1751"/>
        <v>12.00619178688958</v>
      </c>
      <c r="E704" s="375" t="str">
        <f>P694</f>
        <v>0,00619178688958075</v>
      </c>
      <c r="F704" s="317">
        <v>10</v>
      </c>
      <c r="G704" s="376">
        <f t="shared" si="1816"/>
        <v>-2.6632114197298166E-17</v>
      </c>
      <c r="H704" s="376">
        <f t="shared" si="1752"/>
        <v>-1.7796292644263058E-17</v>
      </c>
      <c r="I704" s="376">
        <f t="shared" si="1753"/>
        <v>6.8579332947816374E-18</v>
      </c>
      <c r="J704" s="376">
        <f t="shared" si="1754"/>
        <v>2.5416419841492514E-17</v>
      </c>
      <c r="K704" s="376">
        <f t="shared" si="1755"/>
        <v>2.1383279292942427E-17</v>
      </c>
      <c r="L704" s="376">
        <f t="shared" si="1756"/>
        <v>-1.6565929224859771E-18</v>
      </c>
      <c r="M704" s="376">
        <f t="shared" si="1757"/>
        <v>-2.3223986724870755E-17</v>
      </c>
      <c r="N704" s="376">
        <f t="shared" si="1758"/>
        <v>-2.4148518510275205E-17</v>
      </c>
      <c r="O704" s="376">
        <f t="shared" si="1759"/>
        <v>-3.6084093867927832E-18</v>
      </c>
      <c r="P704" s="376">
        <f t="shared" si="1760"/>
        <v>2.0139068822574033E-17</v>
      </c>
      <c r="Q704" s="376">
        <f t="shared" si="1761"/>
        <v>2.5985743703903301E-17</v>
      </c>
      <c r="R704" s="376">
        <f t="shared" si="1762"/>
        <v>8.7347425469564403E-18</v>
      </c>
      <c r="S704" s="376">
        <f t="shared" si="1763"/>
        <v>-1.6280217799545666E-17</v>
      </c>
      <c r="T704" s="376">
        <f t="shared" si="1764"/>
        <v>-2.6824351339963362E-17</v>
      </c>
      <c r="U704" s="377">
        <f t="shared" si="1765"/>
        <v>-1.3525404449540573E-17</v>
      </c>
      <c r="V704" s="376">
        <f t="shared" si="1766"/>
        <v>1.1795727136532125E-17</v>
      </c>
      <c r="W704" s="376">
        <f t="shared" si="1767"/>
        <v>2.6632114197298163E-17</v>
      </c>
      <c r="X704" s="376">
        <f t="shared" si="1768"/>
        <v>1.7796292644263064E-17</v>
      </c>
      <c r="Y704" s="376">
        <f t="shared" si="1769"/>
        <v>-6.8579332947816436E-18</v>
      </c>
      <c r="Z704" s="376">
        <f t="shared" si="1770"/>
        <v>-2.5416419841492514E-17</v>
      </c>
      <c r="AA704" s="376">
        <f t="shared" si="1771"/>
        <v>-2.1383279292942424E-17</v>
      </c>
      <c r="AB704" s="376">
        <f t="shared" si="1772"/>
        <v>1.6565929224860064E-18</v>
      </c>
      <c r="AC704" s="376">
        <f t="shared" si="1773"/>
        <v>2.322398672487077E-17</v>
      </c>
      <c r="AD704" s="376">
        <f t="shared" si="1774"/>
        <v>2.4148518510275232E-17</v>
      </c>
      <c r="AE704" s="376">
        <f t="shared" si="1775"/>
        <v>3.6084093867928464E-18</v>
      </c>
      <c r="AF704" s="376">
        <f t="shared" si="1776"/>
        <v>-2.013906882257399E-17</v>
      </c>
      <c r="AG704" s="376">
        <f t="shared" si="1777"/>
        <v>-2.5985743703903314E-17</v>
      </c>
      <c r="AH704" s="376">
        <f t="shared" si="1778"/>
        <v>-8.7347425469564557E-18</v>
      </c>
      <c r="AI704" s="376">
        <f t="shared" si="1779"/>
        <v>1.6280217799545653E-17</v>
      </c>
      <c r="AJ704" s="376">
        <f t="shared" si="1780"/>
        <v>2.6824351339963362E-17</v>
      </c>
      <c r="AK704" s="376">
        <f t="shared" si="1781"/>
        <v>1.3525404449540585E-17</v>
      </c>
      <c r="AL704" s="376">
        <f t="shared" si="1782"/>
        <v>-1.1795727136532111E-17</v>
      </c>
      <c r="AM704" s="376">
        <f t="shared" si="1783"/>
        <v>-2.663211419729815E-17</v>
      </c>
      <c r="AN704" s="376">
        <f t="shared" si="1784"/>
        <v>-1.7796292644263073E-17</v>
      </c>
      <c r="AO704" s="376">
        <f t="shared" si="1785"/>
        <v>6.8579332947815373E-18</v>
      </c>
      <c r="AP704" s="376">
        <f t="shared" si="1786"/>
        <v>2.5416419841492507E-17</v>
      </c>
      <c r="AQ704" s="376">
        <f t="shared" si="1787"/>
        <v>2.1383279292942488E-17</v>
      </c>
      <c r="AR704" s="376">
        <f t="shared" si="1788"/>
        <v>-1.6565929224859909E-18</v>
      </c>
      <c r="AS704" s="376">
        <f t="shared" si="1789"/>
        <v>-2.3223986724870712E-17</v>
      </c>
      <c r="AT704" s="376">
        <f t="shared" si="1790"/>
        <v>-2.4148518510275198E-17</v>
      </c>
      <c r="AU704" s="376">
        <f t="shared" si="1791"/>
        <v>-3.6084093867928649E-18</v>
      </c>
      <c r="AV704" s="376">
        <f t="shared" si="1792"/>
        <v>2.0139068822574042E-17</v>
      </c>
      <c r="AW704" s="376">
        <f t="shared" si="1793"/>
        <v>2.598574370390332E-17</v>
      </c>
      <c r="AX704" s="376">
        <f t="shared" si="1794"/>
        <v>8.7347425469563817E-18</v>
      </c>
      <c r="AY704" s="376">
        <f t="shared" si="1795"/>
        <v>-1.6280217799545641E-17</v>
      </c>
      <c r="AZ704" s="376">
        <f t="shared" si="1796"/>
        <v>-2.6824351339963358E-17</v>
      </c>
      <c r="BA704" s="376">
        <f t="shared" si="1797"/>
        <v>-1.3525404449540601E-17</v>
      </c>
      <c r="BB704" s="376">
        <f t="shared" si="1798"/>
        <v>1.1795727136532011E-17</v>
      </c>
      <c r="BC704" s="376">
        <f t="shared" si="1799"/>
        <v>2.6632114197298159E-17</v>
      </c>
      <c r="BD704" s="376">
        <f t="shared" si="1800"/>
        <v>1.7796292644263156E-17</v>
      </c>
      <c r="BE704" s="376">
        <f t="shared" si="1801"/>
        <v>-6.8579332947816135E-18</v>
      </c>
      <c r="BF704" s="376">
        <f t="shared" si="1802"/>
        <v>-2.541641984149247E-17</v>
      </c>
      <c r="BG704" s="376">
        <f t="shared" si="1803"/>
        <v>-2.1383279292942442E-17</v>
      </c>
      <c r="BH704" s="376">
        <f t="shared" si="1804"/>
        <v>1.65659292248588E-18</v>
      </c>
      <c r="BI704" s="376">
        <f t="shared" si="1805"/>
        <v>2.3223986724870755E-17</v>
      </c>
      <c r="BJ704" s="376">
        <f t="shared" si="1806"/>
        <v>2.4148518510275248E-17</v>
      </c>
      <c r="BK704" s="376">
        <f t="shared" si="1807"/>
        <v>3.6084093867927863E-18</v>
      </c>
      <c r="BL704" s="376">
        <f t="shared" si="1808"/>
        <v>-2.0139068822573968E-17</v>
      </c>
      <c r="BM704" s="376">
        <f t="shared" si="1809"/>
        <v>-2.5985743703903298E-17</v>
      </c>
      <c r="BN704" s="376">
        <f t="shared" si="1810"/>
        <v>-8.734742546956488E-18</v>
      </c>
      <c r="BO704" s="376">
        <f t="shared" si="1811"/>
        <v>1.6280217799545703E-17</v>
      </c>
      <c r="BP704" s="376">
        <f t="shared" si="1812"/>
        <v>2.6824351339963362E-17</v>
      </c>
      <c r="BQ704" s="376">
        <f t="shared" si="1813"/>
        <v>1.3525404449540531E-17</v>
      </c>
      <c r="BR704" s="376">
        <f t="shared" si="1814"/>
        <v>-1.1795727136532081E-17</v>
      </c>
    </row>
    <row r="705" spans="2:70">
      <c r="B705" s="373">
        <v>11</v>
      </c>
      <c r="C705" s="373">
        <f t="shared" si="1815"/>
        <v>3.4374999999999996E-3</v>
      </c>
      <c r="D705" s="374">
        <f t="shared" si="1751"/>
        <v>12.005917789766631</v>
      </c>
      <c r="E705" s="375" t="str">
        <f>Q694</f>
        <v>0,0059177897666308</v>
      </c>
      <c r="F705" s="317">
        <v>11</v>
      </c>
      <c r="G705" s="376">
        <f t="shared" si="1816"/>
        <v>1.240162607115995E-17</v>
      </c>
      <c r="H705" s="376">
        <f t="shared" si="1752"/>
        <v>2.0947484640826444E-17</v>
      </c>
      <c r="I705" s="376">
        <f t="shared" si="1753"/>
        <v>7.3475257376366342E-18</v>
      </c>
      <c r="J705" s="376">
        <f t="shared" si="1754"/>
        <v>-1.4020285327892558E-17</v>
      </c>
      <c r="K705" s="376">
        <f t="shared" si="1755"/>
        <v>-2.0565759243512566E-17</v>
      </c>
      <c r="L705" s="376">
        <f t="shared" si="1756"/>
        <v>-5.3689782675892916E-18</v>
      </c>
      <c r="M705" s="376">
        <f t="shared" si="1757"/>
        <v>1.5503921572649985E-17</v>
      </c>
      <c r="N705" s="376">
        <f t="shared" si="1758"/>
        <v>1.9985974342296079E-17</v>
      </c>
      <c r="O705" s="376">
        <f t="shared" si="1759"/>
        <v>3.3387246018429954E-18</v>
      </c>
      <c r="P705" s="376">
        <f t="shared" si="1760"/>
        <v>-1.6838246577357145E-17</v>
      </c>
      <c r="Q705" s="376">
        <f t="shared" si="1761"/>
        <v>-1.9213713582718365E-17</v>
      </c>
      <c r="R705" s="376">
        <f t="shared" si="1762"/>
        <v>-1.2763171930484284E-18</v>
      </c>
      <c r="S705" s="376">
        <f t="shared" si="1763"/>
        <v>1.801041006280247E-17</v>
      </c>
      <c r="T705" s="376">
        <f t="shared" si="1764"/>
        <v>1.8256414258054827E-17</v>
      </c>
      <c r="U705" s="377">
        <f t="shared" si="1765"/>
        <v>-7.9838184802114242E-19</v>
      </c>
      <c r="V705" s="376">
        <f t="shared" si="1766"/>
        <v>-1.900912345385138E-17</v>
      </c>
      <c r="W705" s="376">
        <f t="shared" si="1767"/>
        <v>-1.7123295684115017E-17</v>
      </c>
      <c r="X705" s="376">
        <f t="shared" si="1768"/>
        <v>2.865392035454356E-18</v>
      </c>
      <c r="Y705" s="376">
        <f t="shared" si="1769"/>
        <v>1.9824768594595793E-17</v>
      </c>
      <c r="Z705" s="376">
        <f t="shared" si="1770"/>
        <v>1.5825270412191604E-17</v>
      </c>
      <c r="AA705" s="376">
        <f t="shared" si="1771"/>
        <v>-4.9048069312035267E-18</v>
      </c>
      <c r="AB705" s="376">
        <f t="shared" si="1772"/>
        <v>-2.0449490376453358E-17</v>
      </c>
      <c r="AC705" s="376">
        <f t="shared" si="1773"/>
        <v>-1.437483913522599E-17</v>
      </c>
      <c r="AD705" s="376">
        <f t="shared" si="1774"/>
        <v>6.8969858549649985E-18</v>
      </c>
      <c r="AE705" s="376">
        <f t="shared" si="1775"/>
        <v>2.0877272387157118E-17</v>
      </c>
      <c r="AF705" s="376">
        <f t="shared" si="1776"/>
        <v>1.2785970299301752E-17</v>
      </c>
      <c r="AG705" s="376">
        <f t="shared" si="1777"/>
        <v>-8.8227430346671741E-18</v>
      </c>
      <c r="AH705" s="376">
        <f t="shared" si="1778"/>
        <v>-2.110399485209457E-17</v>
      </c>
      <c r="AI705" s="376">
        <f t="shared" si="1779"/>
        <v>-1.1073965579872896E-17</v>
      </c>
      <c r="AJ705" s="376">
        <f t="shared" si="1780"/>
        <v>1.0663532375943564E-17</v>
      </c>
      <c r="AK705" s="376">
        <f t="shared" si="1781"/>
        <v>2.1127474309989245E-17</v>
      </c>
      <c r="AL705" s="376">
        <f t="shared" si="1782"/>
        <v>9.2553125182644931E-18</v>
      </c>
      <c r="AM705" s="376">
        <f t="shared" si="1783"/>
        <v>-1.2401626071159867E-17</v>
      </c>
      <c r="AN705" s="376">
        <f t="shared" si="1784"/>
        <v>-2.0947484640826453E-17</v>
      </c>
      <c r="AO705" s="376">
        <f t="shared" si="1785"/>
        <v>-7.3475257376367313E-18</v>
      </c>
      <c r="AP705" s="376">
        <f t="shared" si="1786"/>
        <v>1.4020285327892478E-17</v>
      </c>
      <c r="AQ705" s="376">
        <f t="shared" si="1787"/>
        <v>2.056575924351259E-17</v>
      </c>
      <c r="AR705" s="376">
        <f t="shared" si="1788"/>
        <v>5.368978267589391E-18</v>
      </c>
      <c r="AS705" s="376">
        <f t="shared" si="1789"/>
        <v>-1.5503921572649915E-17</v>
      </c>
      <c r="AT705" s="376">
        <f t="shared" si="1790"/>
        <v>-1.9985974342296116E-17</v>
      </c>
      <c r="AU705" s="376">
        <f t="shared" si="1791"/>
        <v>-3.3387246018430971E-18</v>
      </c>
      <c r="AV705" s="376">
        <f t="shared" si="1792"/>
        <v>1.6838246577357084E-17</v>
      </c>
      <c r="AW705" s="376">
        <f t="shared" si="1793"/>
        <v>1.9213713582718408E-17</v>
      </c>
      <c r="AX705" s="376">
        <f t="shared" si="1794"/>
        <v>1.2763171930485316E-18</v>
      </c>
      <c r="AY705" s="376">
        <f t="shared" si="1795"/>
        <v>-1.8010410062802418E-17</v>
      </c>
      <c r="AZ705" s="376">
        <f t="shared" si="1796"/>
        <v>-1.8256414258054876E-17</v>
      </c>
      <c r="BA705" s="376">
        <f t="shared" si="1797"/>
        <v>7.9838184802103765E-19</v>
      </c>
      <c r="BB705" s="376">
        <f t="shared" si="1798"/>
        <v>1.9009123453851334E-17</v>
      </c>
      <c r="BC705" s="376">
        <f t="shared" si="1799"/>
        <v>1.7123295684115079E-17</v>
      </c>
      <c r="BD705" s="376">
        <f t="shared" si="1800"/>
        <v>-2.8653920354542543E-18</v>
      </c>
      <c r="BE705" s="376">
        <f t="shared" si="1801"/>
        <v>-1.9824768594595756E-17</v>
      </c>
      <c r="BF705" s="376">
        <f t="shared" si="1802"/>
        <v>-1.5825270412191672E-17</v>
      </c>
      <c r="BG705" s="376">
        <f t="shared" si="1803"/>
        <v>4.904806931203425E-18</v>
      </c>
      <c r="BH705" s="376">
        <f t="shared" si="1804"/>
        <v>2.0449490376453333E-17</v>
      </c>
      <c r="BI705" s="376">
        <f t="shared" si="1805"/>
        <v>1.4374839135226064E-17</v>
      </c>
      <c r="BJ705" s="376">
        <f t="shared" si="1806"/>
        <v>-6.8969858549648999E-18</v>
      </c>
      <c r="BK705" s="376">
        <f t="shared" si="1807"/>
        <v>-2.0877272387157103E-17</v>
      </c>
      <c r="BL705" s="376">
        <f t="shared" si="1808"/>
        <v>-1.2785970299301835E-17</v>
      </c>
      <c r="BM705" s="376">
        <f t="shared" si="1809"/>
        <v>8.8227430346670817E-18</v>
      </c>
      <c r="BN705" s="376">
        <f t="shared" si="1810"/>
        <v>2.110399485209456E-17</v>
      </c>
      <c r="BO705" s="376">
        <f t="shared" si="1811"/>
        <v>1.1073965579872982E-17</v>
      </c>
      <c r="BP705" s="376">
        <f t="shared" si="1812"/>
        <v>-1.0663532375943477E-17</v>
      </c>
      <c r="BQ705" s="376">
        <f t="shared" si="1813"/>
        <v>-2.1127474309989251E-17</v>
      </c>
      <c r="BR705" s="376">
        <f t="shared" si="1814"/>
        <v>-9.2553125182645871E-18</v>
      </c>
    </row>
    <row r="706" spans="2:70">
      <c r="B706" s="373">
        <v>12</v>
      </c>
      <c r="C706" s="373">
        <f t="shared" si="1815"/>
        <v>3.7499999999999994E-3</v>
      </c>
      <c r="D706" s="374">
        <f t="shared" si="1751"/>
        <v>12.005586801093234</v>
      </c>
      <c r="E706" s="375" t="str">
        <f>R694</f>
        <v>0,00558680109323329</v>
      </c>
      <c r="F706" s="317">
        <v>12</v>
      </c>
      <c r="G706" s="376">
        <f t="shared" si="1816"/>
        <v>4.0014186044454409E-17</v>
      </c>
      <c r="H706" s="376">
        <f t="shared" si="1752"/>
        <v>3.3111344140001734E-17</v>
      </c>
      <c r="I706" s="376">
        <f t="shared" si="1753"/>
        <v>-1.4671860393019274E-17</v>
      </c>
      <c r="J706" s="376">
        <f t="shared" si="1754"/>
        <v>-4.4340699928765799E-17</v>
      </c>
      <c r="K706" s="376">
        <f t="shared" si="1755"/>
        <v>-1.9265042091401925E-17</v>
      </c>
      <c r="L706" s="376">
        <f t="shared" si="1756"/>
        <v>2.9595875064374581E-17</v>
      </c>
      <c r="M706" s="376">
        <f t="shared" si="1757"/>
        <v>4.1916744198368379E-17</v>
      </c>
      <c r="N706" s="376">
        <f t="shared" si="1758"/>
        <v>2.4858120224275761E-18</v>
      </c>
      <c r="O706" s="376">
        <f t="shared" si="1759"/>
        <v>-4.001418604445439E-17</v>
      </c>
      <c r="P706" s="376">
        <f t="shared" si="1760"/>
        <v>-3.3111344140001777E-17</v>
      </c>
      <c r="Q706" s="376">
        <f t="shared" si="1761"/>
        <v>1.4671860393019277E-17</v>
      </c>
      <c r="R706" s="376">
        <f t="shared" si="1762"/>
        <v>4.4340699928765799E-17</v>
      </c>
      <c r="S706" s="376">
        <f t="shared" si="1763"/>
        <v>1.926504209140194E-17</v>
      </c>
      <c r="T706" s="376">
        <f t="shared" si="1764"/>
        <v>-2.9595875064374593E-17</v>
      </c>
      <c r="U706" s="377">
        <f t="shared" si="1765"/>
        <v>-4.1916744198368379E-17</v>
      </c>
      <c r="V706" s="376">
        <f t="shared" si="1766"/>
        <v>-2.4858120224275927E-18</v>
      </c>
      <c r="W706" s="376">
        <f t="shared" si="1767"/>
        <v>4.0014186044454384E-17</v>
      </c>
      <c r="X706" s="376">
        <f t="shared" si="1768"/>
        <v>3.3111344140001783E-17</v>
      </c>
      <c r="Y706" s="376">
        <f t="shared" si="1769"/>
        <v>-1.4671860393019184E-17</v>
      </c>
      <c r="Z706" s="376">
        <f t="shared" si="1770"/>
        <v>-4.4340699928765793E-17</v>
      </c>
      <c r="AA706" s="376">
        <f t="shared" si="1771"/>
        <v>-1.9265042091401885E-17</v>
      </c>
      <c r="AB706" s="376">
        <f t="shared" si="1772"/>
        <v>2.9595875064374587E-17</v>
      </c>
      <c r="AC706" s="376">
        <f t="shared" si="1773"/>
        <v>4.1916744198368385E-17</v>
      </c>
      <c r="AD706" s="376">
        <f t="shared" si="1774"/>
        <v>2.4858120224276089E-18</v>
      </c>
      <c r="AE706" s="376">
        <f t="shared" si="1775"/>
        <v>-4.0014186044454384E-17</v>
      </c>
      <c r="AF706" s="376">
        <f t="shared" si="1776"/>
        <v>-3.3111344140001795E-17</v>
      </c>
      <c r="AG706" s="376">
        <f t="shared" si="1777"/>
        <v>1.4671860393019169E-17</v>
      </c>
      <c r="AH706" s="376">
        <f t="shared" si="1778"/>
        <v>4.4340699928765799E-17</v>
      </c>
      <c r="AI706" s="376">
        <f t="shared" si="1779"/>
        <v>1.9265042091402039E-17</v>
      </c>
      <c r="AJ706" s="376">
        <f t="shared" si="1780"/>
        <v>-2.9595875064374569E-17</v>
      </c>
      <c r="AK706" s="376">
        <f t="shared" si="1781"/>
        <v>-4.1916744198368441E-17</v>
      </c>
      <c r="AL706" s="376">
        <f t="shared" si="1782"/>
        <v>-2.485812022427625E-18</v>
      </c>
      <c r="AM706" s="376">
        <f t="shared" si="1783"/>
        <v>4.001418604445444E-17</v>
      </c>
      <c r="AN706" s="376">
        <f t="shared" si="1784"/>
        <v>3.3111344140001802E-17</v>
      </c>
      <c r="AO706" s="376">
        <f t="shared" si="1785"/>
        <v>-1.4671860393019301E-17</v>
      </c>
      <c r="AP706" s="376">
        <f t="shared" si="1786"/>
        <v>-4.4340699928765793E-17</v>
      </c>
      <c r="AQ706" s="376">
        <f t="shared" si="1787"/>
        <v>-1.9265042091401913E-17</v>
      </c>
      <c r="AR706" s="376">
        <f t="shared" si="1788"/>
        <v>2.9595875064374439E-17</v>
      </c>
      <c r="AS706" s="376">
        <f t="shared" si="1789"/>
        <v>4.1916744198368398E-17</v>
      </c>
      <c r="AT706" s="376">
        <f t="shared" si="1790"/>
        <v>2.4858120224277991E-18</v>
      </c>
      <c r="AU706" s="376">
        <f t="shared" si="1791"/>
        <v>-4.001418604445436E-17</v>
      </c>
      <c r="AV706" s="376">
        <f t="shared" si="1792"/>
        <v>-3.3111344140001709E-17</v>
      </c>
      <c r="AW706" s="376">
        <f t="shared" si="1793"/>
        <v>1.4671860393019138E-17</v>
      </c>
      <c r="AX706" s="376">
        <f t="shared" si="1794"/>
        <v>4.4340699928765799E-17</v>
      </c>
      <c r="AY706" s="376">
        <f t="shared" si="1795"/>
        <v>1.926504209140207E-17</v>
      </c>
      <c r="AZ706" s="376">
        <f t="shared" si="1796"/>
        <v>-2.959587506437455E-17</v>
      </c>
      <c r="BA706" s="376">
        <f t="shared" si="1797"/>
        <v>-4.1916744198368453E-17</v>
      </c>
      <c r="BB706" s="376">
        <f t="shared" si="1798"/>
        <v>-2.4858120224276578E-18</v>
      </c>
      <c r="BC706" s="376">
        <f t="shared" si="1799"/>
        <v>4.0014186044454421E-17</v>
      </c>
      <c r="BD706" s="376">
        <f t="shared" si="1800"/>
        <v>3.3111344140001826E-17</v>
      </c>
      <c r="BE706" s="376">
        <f t="shared" si="1801"/>
        <v>-1.4671860393019274E-17</v>
      </c>
      <c r="BF706" s="376">
        <f t="shared" si="1802"/>
        <v>-4.4340699928765786E-17</v>
      </c>
      <c r="BG706" s="376">
        <f t="shared" si="1803"/>
        <v>-1.9265042091401943E-17</v>
      </c>
      <c r="BH706" s="376">
        <f t="shared" si="1804"/>
        <v>2.9595875064374421E-17</v>
      </c>
      <c r="BI706" s="376">
        <f t="shared" si="1805"/>
        <v>4.1916744198368508E-17</v>
      </c>
      <c r="BJ706" s="376">
        <f t="shared" si="1806"/>
        <v>2.4858120224275164E-18</v>
      </c>
      <c r="BK706" s="376">
        <f t="shared" si="1807"/>
        <v>-4.0014186044454353E-17</v>
      </c>
      <c r="BL706" s="376">
        <f t="shared" si="1808"/>
        <v>-3.3111344140001943E-17</v>
      </c>
      <c r="BM706" s="376">
        <f t="shared" si="1809"/>
        <v>1.4671860393019406E-17</v>
      </c>
      <c r="BN706" s="376">
        <f t="shared" si="1810"/>
        <v>4.4340699928765799E-17</v>
      </c>
      <c r="BO706" s="376">
        <f t="shared" si="1811"/>
        <v>1.92650420914021E-17</v>
      </c>
      <c r="BP706" s="376">
        <f t="shared" si="1812"/>
        <v>-2.9595875064374285E-17</v>
      </c>
      <c r="BQ706" s="376">
        <f t="shared" si="1813"/>
        <v>-4.1916744198368354E-17</v>
      </c>
      <c r="BR706" s="376">
        <f t="shared" si="1814"/>
        <v>-2.4858120224276901E-18</v>
      </c>
    </row>
    <row r="707" spans="2:70">
      <c r="B707" s="373">
        <v>13</v>
      </c>
      <c r="C707" s="373">
        <f t="shared" si="1815"/>
        <v>4.0624999999999993E-3</v>
      </c>
      <c r="D707" s="374">
        <f t="shared" si="1751"/>
        <v>12.005202008471255</v>
      </c>
      <c r="E707" s="375" t="str">
        <f>S694</f>
        <v>0,00520200847125368</v>
      </c>
      <c r="F707" s="317">
        <v>13</v>
      </c>
      <c r="G707" s="376">
        <f t="shared" si="1816"/>
        <v>1.0995403136001217E-17</v>
      </c>
      <c r="H707" s="376">
        <f t="shared" si="1752"/>
        <v>3.4007884704717128E-18</v>
      </c>
      <c r="I707" s="376">
        <f t="shared" si="1753"/>
        <v>-9.021009568878061E-18</v>
      </c>
      <c r="J707" s="376">
        <f t="shared" si="1754"/>
        <v>-8.6381101728940807E-18</v>
      </c>
      <c r="K707" s="376">
        <f t="shared" si="1755"/>
        <v>4.0059875216239701E-18</v>
      </c>
      <c r="L707" s="376">
        <f t="shared" si="1756"/>
        <v>1.0963863762494116E-17</v>
      </c>
      <c r="M707" s="376">
        <f t="shared" si="1757"/>
        <v>2.3592957858910188E-18</v>
      </c>
      <c r="N707" s="376">
        <f t="shared" si="1758"/>
        <v>-9.5941289309837351E-18</v>
      </c>
      <c r="O707" s="376">
        <f t="shared" si="1759"/>
        <v>-7.9293530264276602E-18</v>
      </c>
      <c r="P707" s="376">
        <f t="shared" si="1760"/>
        <v>4.9905895627572446E-18</v>
      </c>
      <c r="Q707" s="376">
        <f t="shared" si="1761"/>
        <v>1.0826736387496603E-17</v>
      </c>
      <c r="R707" s="376">
        <f t="shared" si="1762"/>
        <v>1.295081793169946E-18</v>
      </c>
      <c r="S707" s="376">
        <f t="shared" si="1763"/>
        <v>-1.0074851586799664E-17</v>
      </c>
      <c r="T707" s="376">
        <f t="shared" si="1764"/>
        <v>-7.1442318756914302E-18</v>
      </c>
      <c r="U707" s="377">
        <f t="shared" si="1765"/>
        <v>5.9271294982674119E-18</v>
      </c>
      <c r="V707" s="376">
        <f t="shared" si="1766"/>
        <v>1.0585341622591357E-17</v>
      </c>
      <c r="W707" s="376">
        <f t="shared" si="1767"/>
        <v>2.1839545481692335E-19</v>
      </c>
      <c r="X707" s="376">
        <f t="shared" si="1768"/>
        <v>-1.0458547914360613E-17</v>
      </c>
      <c r="Y707" s="376">
        <f t="shared" si="1769"/>
        <v>-6.2903078665579104E-18</v>
      </c>
      <c r="Z707" s="376">
        <f t="shared" si="1770"/>
        <v>6.8065879366106769E-18</v>
      </c>
      <c r="AA707" s="376">
        <f t="shared" si="1771"/>
        <v>1.0242004231324214E-17</v>
      </c>
      <c r="AB707" s="376">
        <f t="shared" si="1772"/>
        <v>-8.6039415115312489E-19</v>
      </c>
      <c r="AC707" s="376">
        <f t="shared" si="1773"/>
        <v>-1.0741522708282426E-17</v>
      </c>
      <c r="AD707" s="376">
        <f t="shared" si="1774"/>
        <v>-5.3758047540373769E-18</v>
      </c>
      <c r="AE707" s="376">
        <f t="shared" si="1775"/>
        <v>7.620495212264928E-18</v>
      </c>
      <c r="AF707" s="376">
        <f t="shared" si="1776"/>
        <v>9.8000307404603901E-18</v>
      </c>
      <c r="AG707" s="376">
        <f t="shared" si="1777"/>
        <v>-1.9308976911082041E-18</v>
      </c>
      <c r="AH707" s="376">
        <f t="shared" si="1778"/>
        <v>-1.0921050766609866E-17</v>
      </c>
      <c r="AI707" s="376">
        <f t="shared" si="1779"/>
        <v>-4.4095297030216229E-18</v>
      </c>
      <c r="AJ707" s="376">
        <f t="shared" si="1780"/>
        <v>8.3610129532386631E-18</v>
      </c>
      <c r="AK707" s="376">
        <f t="shared" si="1781"/>
        <v>9.2636775963241663E-18</v>
      </c>
      <c r="AL707" s="376">
        <f t="shared" si="1782"/>
        <v>-2.9828056307619408E-18</v>
      </c>
      <c r="AM707" s="376">
        <f t="shared" si="1783"/>
        <v>-1.0995403136001217E-17</v>
      </c>
      <c r="AN707" s="376">
        <f t="shared" si="1784"/>
        <v>-3.4007884704717101E-18</v>
      </c>
      <c r="AO707" s="376">
        <f t="shared" si="1785"/>
        <v>9.0210095688780579E-18</v>
      </c>
      <c r="AP707" s="376">
        <f t="shared" si="1786"/>
        <v>8.638110172894093E-18</v>
      </c>
      <c r="AQ707" s="376">
        <f t="shared" si="1787"/>
        <v>-4.0059875216240179E-18</v>
      </c>
      <c r="AR707" s="376">
        <f t="shared" si="1788"/>
        <v>-1.0963863762494113E-17</v>
      </c>
      <c r="AS707" s="376">
        <f t="shared" si="1789"/>
        <v>-2.359295785890998E-18</v>
      </c>
      <c r="AT707" s="376">
        <f t="shared" si="1790"/>
        <v>9.5941289309837459E-18</v>
      </c>
      <c r="AU707" s="376">
        <f t="shared" si="1791"/>
        <v>7.9293530264276463E-18</v>
      </c>
      <c r="AV707" s="376">
        <f t="shared" si="1792"/>
        <v>-4.9905895627572469E-18</v>
      </c>
      <c r="AW707" s="376">
        <f t="shared" si="1793"/>
        <v>-1.0826736387496606E-17</v>
      </c>
      <c r="AX707" s="376">
        <f t="shared" si="1794"/>
        <v>-1.2950817931698851E-18</v>
      </c>
      <c r="AY707" s="376">
        <f t="shared" si="1795"/>
        <v>1.0074851586799689E-17</v>
      </c>
      <c r="AZ707" s="376">
        <f t="shared" si="1796"/>
        <v>7.1442318756914117E-18</v>
      </c>
      <c r="BA707" s="376">
        <f t="shared" si="1797"/>
        <v>-5.9271294982674296E-18</v>
      </c>
      <c r="BB707" s="376">
        <f t="shared" si="1798"/>
        <v>-1.058534162259135E-17</v>
      </c>
      <c r="BC707" s="376">
        <f t="shared" si="1799"/>
        <v>-2.1839545481690178E-19</v>
      </c>
      <c r="BD707" s="376">
        <f t="shared" si="1800"/>
        <v>1.0458547914360618E-17</v>
      </c>
      <c r="BE707" s="376">
        <f t="shared" si="1801"/>
        <v>6.2903078665578588E-18</v>
      </c>
      <c r="BF707" s="376">
        <f t="shared" si="1802"/>
        <v>-6.806587936610663E-18</v>
      </c>
      <c r="BG707" s="376">
        <f t="shared" si="1803"/>
        <v>-1.0242004231324194E-17</v>
      </c>
      <c r="BH707" s="376">
        <f t="shared" si="1804"/>
        <v>8.6039415115306827E-19</v>
      </c>
      <c r="BI707" s="376">
        <f t="shared" si="1805"/>
        <v>1.074152270828243E-17</v>
      </c>
      <c r="BJ707" s="376">
        <f t="shared" si="1806"/>
        <v>5.3758047540372899E-18</v>
      </c>
      <c r="BK707" s="376">
        <f t="shared" si="1807"/>
        <v>-7.6204952122649434E-18</v>
      </c>
      <c r="BL707" s="376">
        <f t="shared" si="1808"/>
        <v>-9.8000307404603454E-18</v>
      </c>
      <c r="BM707" s="376">
        <f t="shared" si="1809"/>
        <v>1.9308976911082253E-18</v>
      </c>
      <c r="BN707" s="376">
        <f t="shared" si="1810"/>
        <v>1.0921050766609869E-17</v>
      </c>
      <c r="BO707" s="376">
        <f t="shared" si="1811"/>
        <v>4.4095297030216753E-18</v>
      </c>
      <c r="BP707" s="376">
        <f t="shared" si="1812"/>
        <v>-8.3610129532386785E-18</v>
      </c>
      <c r="BQ707" s="376">
        <f t="shared" si="1813"/>
        <v>-9.2636775963241987E-18</v>
      </c>
      <c r="BR707" s="376">
        <f t="shared" si="1814"/>
        <v>2.9828056307619616E-18</v>
      </c>
    </row>
    <row r="708" spans="2:70">
      <c r="B708" s="373">
        <v>14</v>
      </c>
      <c r="C708" s="373">
        <f t="shared" si="1815"/>
        <v>4.3749999999999995E-3</v>
      </c>
      <c r="D708" s="374">
        <f t="shared" si="1751"/>
        <v>12.004767117663985</v>
      </c>
      <c r="E708" s="375" t="str">
        <f>T694</f>
        <v>0,00476711766398448</v>
      </c>
      <c r="F708" s="317">
        <v>14</v>
      </c>
      <c r="G708" s="376">
        <f t="shared" si="1816"/>
        <v>-2.5971365332624804E-17</v>
      </c>
      <c r="H708" s="376">
        <f t="shared" si="1752"/>
        <v>-3.4238130390781571E-17</v>
      </c>
      <c r="I708" s="376">
        <f t="shared" si="1753"/>
        <v>1.2612309566289279E-17</v>
      </c>
      <c r="J708" s="376">
        <f t="shared" si="1754"/>
        <v>3.9159209460090505E-17</v>
      </c>
      <c r="K708" s="376">
        <f t="shared" si="1755"/>
        <v>2.6668560006428869E-18</v>
      </c>
      <c r="L708" s="376">
        <f t="shared" si="1756"/>
        <v>-3.8118653868218387E-17</v>
      </c>
      <c r="M708" s="376">
        <f t="shared" si="1757"/>
        <v>-1.7540016916587022E-17</v>
      </c>
      <c r="N708" s="376">
        <f t="shared" si="1758"/>
        <v>3.1274878771367787E-17</v>
      </c>
      <c r="O708" s="376">
        <f t="shared" si="1759"/>
        <v>2.9742869257630013E-17</v>
      </c>
      <c r="P708" s="376">
        <f t="shared" si="1760"/>
        <v>-1.9669786889058477E-17</v>
      </c>
      <c r="Q708" s="376">
        <f t="shared" si="1761"/>
        <v>-3.7417639373980107E-17</v>
      </c>
      <c r="R708" s="376">
        <f t="shared" si="1762"/>
        <v>5.0701482599522434E-18</v>
      </c>
      <c r="S708" s="376">
        <f t="shared" si="1763"/>
        <v>3.9395913087387296E-17</v>
      </c>
      <c r="T708" s="376">
        <f t="shared" si="1764"/>
        <v>1.0301374480723422E-17</v>
      </c>
      <c r="U708" s="377">
        <f t="shared" si="1765"/>
        <v>-3.5376516158081218E-17</v>
      </c>
      <c r="V708" s="376">
        <f t="shared" si="1766"/>
        <v>-2.4104606338901027E-17</v>
      </c>
      <c r="W708" s="376">
        <f t="shared" si="1767"/>
        <v>2.5971365332624745E-17</v>
      </c>
      <c r="X708" s="376">
        <f t="shared" si="1768"/>
        <v>3.4238130390781558E-17</v>
      </c>
      <c r="Y708" s="376">
        <f t="shared" si="1769"/>
        <v>-1.2612309566289248E-17</v>
      </c>
      <c r="Z708" s="376">
        <f t="shared" si="1770"/>
        <v>-3.9159209460090517E-17</v>
      </c>
      <c r="AA708" s="376">
        <f t="shared" si="1771"/>
        <v>-2.6668560006428499E-18</v>
      </c>
      <c r="AB708" s="376">
        <f t="shared" si="1772"/>
        <v>3.811865386821838E-17</v>
      </c>
      <c r="AC708" s="376">
        <f t="shared" si="1773"/>
        <v>1.7540016916587053E-17</v>
      </c>
      <c r="AD708" s="376">
        <f t="shared" si="1774"/>
        <v>-3.1274878771367811E-17</v>
      </c>
      <c r="AE708" s="376">
        <f t="shared" si="1775"/>
        <v>-2.974286925763013E-17</v>
      </c>
      <c r="AF708" s="376">
        <f t="shared" si="1776"/>
        <v>1.9669786889058453E-17</v>
      </c>
      <c r="AG708" s="376">
        <f t="shared" si="1777"/>
        <v>3.7417639373980101E-17</v>
      </c>
      <c r="AH708" s="376">
        <f t="shared" si="1778"/>
        <v>-5.0701482599520708E-18</v>
      </c>
      <c r="AI708" s="376">
        <f t="shared" si="1779"/>
        <v>-3.939591308738729E-17</v>
      </c>
      <c r="AJ708" s="376">
        <f t="shared" si="1780"/>
        <v>-1.0301374480723319E-17</v>
      </c>
      <c r="AK708" s="376">
        <f t="shared" si="1781"/>
        <v>3.5376516158081138E-17</v>
      </c>
      <c r="AL708" s="376">
        <f t="shared" si="1782"/>
        <v>2.4104606338901052E-17</v>
      </c>
      <c r="AM708" s="376">
        <f t="shared" si="1783"/>
        <v>-2.5971365332624822E-17</v>
      </c>
      <c r="AN708" s="376">
        <f t="shared" si="1784"/>
        <v>-3.4238130390781645E-17</v>
      </c>
      <c r="AO708" s="376">
        <f t="shared" si="1785"/>
        <v>1.2612309566289217E-17</v>
      </c>
      <c r="AP708" s="376">
        <f t="shared" si="1786"/>
        <v>3.9159209460090505E-17</v>
      </c>
      <c r="AQ708" s="376">
        <f t="shared" si="1787"/>
        <v>2.6668560006430256E-18</v>
      </c>
      <c r="AR708" s="376">
        <f t="shared" si="1788"/>
        <v>-3.8118653868218362E-17</v>
      </c>
      <c r="AS708" s="376">
        <f t="shared" si="1789"/>
        <v>-1.7540016916586957E-17</v>
      </c>
      <c r="AT708" s="376">
        <f t="shared" si="1790"/>
        <v>3.1274878771367706E-17</v>
      </c>
      <c r="AU708" s="376">
        <f t="shared" si="1791"/>
        <v>2.9742869257630062E-17</v>
      </c>
      <c r="AV708" s="376">
        <f t="shared" si="1792"/>
        <v>-1.9669786889058545E-17</v>
      </c>
      <c r="AW708" s="376">
        <f t="shared" si="1793"/>
        <v>-3.7417639373980156E-17</v>
      </c>
      <c r="AX708" s="376">
        <f t="shared" si="1794"/>
        <v>5.0701482599521787E-18</v>
      </c>
      <c r="AY708" s="376">
        <f t="shared" si="1795"/>
        <v>3.9395913087387296E-17</v>
      </c>
      <c r="AZ708" s="376">
        <f t="shared" si="1796"/>
        <v>1.0301374480723486E-17</v>
      </c>
      <c r="BA708" s="376">
        <f t="shared" si="1797"/>
        <v>-3.5376516158081181E-17</v>
      </c>
      <c r="BB708" s="376">
        <f t="shared" si="1798"/>
        <v>-2.4104606338900969E-17</v>
      </c>
      <c r="BC708" s="376">
        <f t="shared" si="1799"/>
        <v>2.5971365332624902E-17</v>
      </c>
      <c r="BD708" s="376">
        <f t="shared" si="1800"/>
        <v>3.4238130390781731E-17</v>
      </c>
      <c r="BE708" s="376">
        <f t="shared" si="1801"/>
        <v>-1.2612309566289052E-17</v>
      </c>
      <c r="BF708" s="376">
        <f t="shared" si="1802"/>
        <v>-3.915920946009053E-17</v>
      </c>
      <c r="BG708" s="376">
        <f t="shared" si="1803"/>
        <v>-2.6668560006429177E-18</v>
      </c>
      <c r="BH708" s="376">
        <f t="shared" si="1804"/>
        <v>3.8118653868218393E-17</v>
      </c>
      <c r="BI708" s="376">
        <f t="shared" si="1805"/>
        <v>1.7540016916586862E-17</v>
      </c>
      <c r="BJ708" s="376">
        <f t="shared" si="1806"/>
        <v>-3.1274878771367596E-17</v>
      </c>
      <c r="BK708" s="376">
        <f t="shared" si="1807"/>
        <v>-2.9742869257630173E-17</v>
      </c>
      <c r="BL708" s="376">
        <f t="shared" si="1808"/>
        <v>1.9669786889058391E-17</v>
      </c>
      <c r="BM708" s="376">
        <f t="shared" si="1809"/>
        <v>3.7417639373980119E-17</v>
      </c>
      <c r="BN708" s="376">
        <f t="shared" si="1810"/>
        <v>-5.0701482599522835E-18</v>
      </c>
      <c r="BO708" s="376">
        <f t="shared" si="1811"/>
        <v>-3.9395913087387302E-17</v>
      </c>
      <c r="BP708" s="376">
        <f t="shared" si="1812"/>
        <v>-1.0301374480723654E-17</v>
      </c>
      <c r="BQ708" s="376">
        <f t="shared" si="1813"/>
        <v>3.5376516158081101E-17</v>
      </c>
      <c r="BR708" s="376">
        <f t="shared" si="1814"/>
        <v>2.4104606338901107E-17</v>
      </c>
    </row>
    <row r="709" spans="2:70">
      <c r="B709" s="373">
        <v>15</v>
      </c>
      <c r="C709" s="373">
        <f t="shared" si="1815"/>
        <v>4.6874999999999998E-3</v>
      </c>
      <c r="D709" s="374">
        <f t="shared" si="1751"/>
        <v>12.004286316907645</v>
      </c>
      <c r="E709" s="375" t="str">
        <f>U694</f>
        <v>0,00428631690764593</v>
      </c>
      <c r="F709" s="317">
        <v>15</v>
      </c>
      <c r="G709" s="376">
        <f t="shared" si="1816"/>
        <v>4.6737477288349992E-18</v>
      </c>
      <c r="H709" s="376">
        <f t="shared" si="1752"/>
        <v>9.3692852737580929E-18</v>
      </c>
      <c r="I709" s="376">
        <f t="shared" si="1753"/>
        <v>-2.8370466299037275E-18</v>
      </c>
      <c r="J709" s="376">
        <f t="shared" si="1754"/>
        <v>-9.9254436690476542E-18</v>
      </c>
      <c r="K709" s="376">
        <f t="shared" si="1755"/>
        <v>8.91319420019347E-19</v>
      </c>
      <c r="L709" s="376">
        <f t="shared" si="1756"/>
        <v>1.0100172830388654E-17</v>
      </c>
      <c r="M709" s="376">
        <f t="shared" si="1757"/>
        <v>1.0886606953187048E-18</v>
      </c>
      <c r="N709" s="376">
        <f t="shared" si="1758"/>
        <v>-9.8867580140999913E-18</v>
      </c>
      <c r="O709" s="376">
        <f t="shared" si="1759"/>
        <v>-3.0268041906635935E-18</v>
      </c>
      <c r="P709" s="376">
        <f t="shared" si="1760"/>
        <v>9.2934006318872411E-18</v>
      </c>
      <c r="Q709" s="376">
        <f t="shared" si="1761"/>
        <v>4.8486292984126423E-18</v>
      </c>
      <c r="R709" s="376">
        <f t="shared" si="1762"/>
        <v>-8.3429030751901653E-18</v>
      </c>
      <c r="S709" s="376">
        <f t="shared" si="1763"/>
        <v>-6.4841243013663144E-18</v>
      </c>
      <c r="T709" s="376">
        <f t="shared" si="1764"/>
        <v>7.0717924320674937E-18</v>
      </c>
      <c r="U709" s="377">
        <f t="shared" si="1765"/>
        <v>7.8704380437572817E-18</v>
      </c>
      <c r="V709" s="376">
        <f t="shared" si="1766"/>
        <v>-5.5289167716873569E-18</v>
      </c>
      <c r="W709" s="376">
        <f t="shared" si="1767"/>
        <v>-8.954295265919179E-18</v>
      </c>
      <c r="X709" s="376">
        <f t="shared" si="1768"/>
        <v>3.7735679404235226E-18</v>
      </c>
      <c r="Y709" s="376">
        <f t="shared" si="1769"/>
        <v>9.694043942638421E-18</v>
      </c>
      <c r="Z709" s="376">
        <f t="shared" si="1770"/>
        <v>-1.8732030094504961E-18</v>
      </c>
      <c r="AA709" s="376">
        <f t="shared" si="1771"/>
        <v>-1.0061255947124544E-17</v>
      </c>
      <c r="AB709" s="376">
        <f t="shared" si="1772"/>
        <v>-9.9148062671399917E-20</v>
      </c>
      <c r="AC709" s="376">
        <f t="shared" si="1773"/>
        <v>1.0041819527980012E-17</v>
      </c>
      <c r="AD709" s="376">
        <f t="shared" si="1774"/>
        <v>2.0676889303477076E-18</v>
      </c>
      <c r="AE709" s="376">
        <f t="shared" si="1775"/>
        <v>-9.6364816158924863E-18</v>
      </c>
      <c r="AF709" s="376">
        <f t="shared" si="1776"/>
        <v>-3.9567696720039959E-18</v>
      </c>
      <c r="AG709" s="376">
        <f t="shared" si="1777"/>
        <v>8.8608191195073441E-18</v>
      </c>
      <c r="AH709" s="376">
        <f t="shared" si="1778"/>
        <v>5.6937939741472312E-18</v>
      </c>
      <c r="AI709" s="376">
        <f t="shared" si="1779"/>
        <v>-7.7446403135641349E-18</v>
      </c>
      <c r="AJ709" s="376">
        <f t="shared" si="1780"/>
        <v>-7.2120089669803811E-18</v>
      </c>
      <c r="AK709" s="376">
        <f t="shared" si="1781"/>
        <v>6.330839323615029E-18</v>
      </c>
      <c r="AL709" s="376">
        <f t="shared" si="1782"/>
        <v>8.4530704997537489E-18</v>
      </c>
      <c r="AM709" s="376">
        <f t="shared" si="1783"/>
        <v>-4.6737477288349399E-18</v>
      </c>
      <c r="AN709" s="376">
        <f t="shared" si="1784"/>
        <v>-9.3692852737581221E-18</v>
      </c>
      <c r="AO709" s="376">
        <f t="shared" si="1785"/>
        <v>2.8370466299037094E-18</v>
      </c>
      <c r="AP709" s="376">
        <f t="shared" si="1786"/>
        <v>9.9254436690476603E-18</v>
      </c>
      <c r="AQ709" s="376">
        <f t="shared" si="1787"/>
        <v>-8.9131942001929231E-19</v>
      </c>
      <c r="AR709" s="376">
        <f t="shared" si="1788"/>
        <v>-1.0100172830388652E-17</v>
      </c>
      <c r="AS709" s="376">
        <f t="shared" si="1789"/>
        <v>-1.0886606953187772E-18</v>
      </c>
      <c r="AT709" s="376">
        <f t="shared" si="1790"/>
        <v>9.8867580140999867E-18</v>
      </c>
      <c r="AU709" s="376">
        <f t="shared" si="1791"/>
        <v>3.0268041906636274E-18</v>
      </c>
      <c r="AV709" s="376">
        <f t="shared" si="1792"/>
        <v>-9.2934006318872211E-18</v>
      </c>
      <c r="AW709" s="376">
        <f t="shared" si="1793"/>
        <v>-4.8486292984126901E-18</v>
      </c>
      <c r="AX709" s="376">
        <f t="shared" si="1794"/>
        <v>8.3429030751901345E-18</v>
      </c>
      <c r="AY709" s="376">
        <f t="shared" si="1795"/>
        <v>6.4841243013663829E-18</v>
      </c>
      <c r="AZ709" s="376">
        <f t="shared" si="1796"/>
        <v>-7.0717924320674305E-18</v>
      </c>
      <c r="BA709" s="376">
        <f t="shared" si="1797"/>
        <v>-7.8704380437573603E-18</v>
      </c>
      <c r="BB709" s="376">
        <f t="shared" si="1798"/>
        <v>5.5289167716872514E-18</v>
      </c>
      <c r="BC709" s="376">
        <f t="shared" si="1799"/>
        <v>8.9542952659191697E-18</v>
      </c>
      <c r="BD709" s="376">
        <f t="shared" si="1800"/>
        <v>-3.7735679404235057E-18</v>
      </c>
      <c r="BE709" s="376">
        <f t="shared" si="1801"/>
        <v>-9.6940439426384256E-18</v>
      </c>
      <c r="BF709" s="376">
        <f t="shared" si="1802"/>
        <v>1.8732030094504422E-18</v>
      </c>
      <c r="BG709" s="376">
        <f t="shared" si="1803"/>
        <v>1.0061255947124549E-17</v>
      </c>
      <c r="BH709" s="376">
        <f t="shared" si="1804"/>
        <v>9.9148062671454614E-20</v>
      </c>
      <c r="BI709" s="376">
        <f t="shared" si="1805"/>
        <v>-1.0041819527980006E-17</v>
      </c>
      <c r="BJ709" s="376">
        <f t="shared" si="1806"/>
        <v>-2.0676889303477607E-18</v>
      </c>
      <c r="BK709" s="376">
        <f t="shared" si="1807"/>
        <v>9.6364816158924478E-18</v>
      </c>
      <c r="BL709" s="376">
        <f t="shared" si="1808"/>
        <v>3.9567696720041114E-18</v>
      </c>
      <c r="BM709" s="376">
        <f t="shared" si="1809"/>
        <v>-8.8608191195073518E-18</v>
      </c>
      <c r="BN709" s="376">
        <f t="shared" si="1810"/>
        <v>-5.6937939741472189E-18</v>
      </c>
      <c r="BO709" s="376">
        <f t="shared" si="1811"/>
        <v>7.7446403135641457E-18</v>
      </c>
      <c r="BP709" s="376">
        <f t="shared" si="1812"/>
        <v>7.2120089669804196E-18</v>
      </c>
      <c r="BQ709" s="376">
        <f t="shared" si="1813"/>
        <v>-6.3308393236149866E-18</v>
      </c>
      <c r="BR709" s="376">
        <f t="shared" si="1814"/>
        <v>-8.4530704997537797E-18</v>
      </c>
    </row>
    <row r="710" spans="2:70">
      <c r="B710" s="373">
        <v>16</v>
      </c>
      <c r="C710" s="373">
        <f t="shared" si="1815"/>
        <v>5.0000000000000001E-3</v>
      </c>
      <c r="D710" s="374">
        <f t="shared" si="1751"/>
        <v>12.003764236576341</v>
      </c>
      <c r="E710" s="375" t="str">
        <f>V694</f>
        <v>0,00376423657634105</v>
      </c>
      <c r="F710" s="317">
        <v>16</v>
      </c>
      <c r="G710" s="376">
        <f t="shared" si="1816"/>
        <v>-1.1363557902083101E-17</v>
      </c>
      <c r="H710" s="376">
        <f t="shared" si="1752"/>
        <v>2.6097999185484599E-17</v>
      </c>
      <c r="I710" s="376">
        <f t="shared" si="1753"/>
        <v>1.1363557902083105E-17</v>
      </c>
      <c r="J710" s="376">
        <f t="shared" si="1754"/>
        <v>-2.6097999185484596E-17</v>
      </c>
      <c r="K710" s="376">
        <f t="shared" si="1755"/>
        <v>-1.1363557902083108E-17</v>
      </c>
      <c r="L710" s="376">
        <f t="shared" si="1756"/>
        <v>2.6097999185484596E-17</v>
      </c>
      <c r="M710" s="376">
        <f t="shared" si="1757"/>
        <v>1.1363557902083111E-17</v>
      </c>
      <c r="N710" s="376">
        <f t="shared" si="1758"/>
        <v>-2.6097999185484593E-17</v>
      </c>
      <c r="O710" s="376">
        <f t="shared" si="1759"/>
        <v>-1.1363557902083114E-17</v>
      </c>
      <c r="P710" s="376">
        <f t="shared" si="1760"/>
        <v>2.6097999185484593E-17</v>
      </c>
      <c r="Q710" s="376">
        <f t="shared" si="1761"/>
        <v>1.1363557902083165E-17</v>
      </c>
      <c r="R710" s="376">
        <f t="shared" si="1762"/>
        <v>-2.609799918548459E-17</v>
      </c>
      <c r="S710" s="376">
        <f t="shared" si="1763"/>
        <v>-1.1363557902083074E-17</v>
      </c>
      <c r="T710" s="376">
        <f t="shared" si="1764"/>
        <v>2.609799918548459E-17</v>
      </c>
      <c r="U710" s="377">
        <f t="shared" si="1765"/>
        <v>1.1363557902083171E-17</v>
      </c>
      <c r="V710" s="376">
        <f t="shared" si="1766"/>
        <v>-2.6097999185484587E-17</v>
      </c>
      <c r="W710" s="376">
        <f t="shared" si="1767"/>
        <v>-1.1363557902083081E-17</v>
      </c>
      <c r="X710" s="376">
        <f t="shared" si="1768"/>
        <v>2.6097999185484587E-17</v>
      </c>
      <c r="Y710" s="376">
        <f t="shared" si="1769"/>
        <v>1.1363557902083177E-17</v>
      </c>
      <c r="Z710" s="376">
        <f t="shared" si="1770"/>
        <v>-2.6097999185484584E-17</v>
      </c>
      <c r="AA710" s="376">
        <f t="shared" si="1771"/>
        <v>-1.1363557902083088E-17</v>
      </c>
      <c r="AB710" s="376">
        <f t="shared" si="1772"/>
        <v>2.6097999185484544E-17</v>
      </c>
      <c r="AC710" s="376">
        <f t="shared" si="1773"/>
        <v>1.1363557902083183E-17</v>
      </c>
      <c r="AD710" s="376">
        <f t="shared" si="1774"/>
        <v>-2.6097999185484584E-17</v>
      </c>
      <c r="AE710" s="376">
        <f t="shared" si="1775"/>
        <v>-1.1363557902083094E-17</v>
      </c>
      <c r="AF710" s="376">
        <f t="shared" si="1776"/>
        <v>2.6097999185484621E-17</v>
      </c>
      <c r="AG710" s="376">
        <f t="shared" si="1777"/>
        <v>1.1363557902083189E-17</v>
      </c>
      <c r="AH710" s="376">
        <f t="shared" si="1778"/>
        <v>-2.6097999185484581E-17</v>
      </c>
      <c r="AI710" s="376">
        <f t="shared" si="1779"/>
        <v>-1.13635579020831E-17</v>
      </c>
      <c r="AJ710" s="376">
        <f t="shared" si="1780"/>
        <v>2.6097999185484538E-17</v>
      </c>
      <c r="AK710" s="376">
        <f t="shared" si="1781"/>
        <v>1.1363557902083195E-17</v>
      </c>
      <c r="AL710" s="376">
        <f t="shared" si="1782"/>
        <v>-2.6097999185484578E-17</v>
      </c>
      <c r="AM710" s="376">
        <f t="shared" si="1783"/>
        <v>-1.1363557902083106E-17</v>
      </c>
      <c r="AN710" s="376">
        <f t="shared" si="1784"/>
        <v>2.6097999185484615E-17</v>
      </c>
      <c r="AO710" s="376">
        <f t="shared" si="1785"/>
        <v>1.1363557902083202E-17</v>
      </c>
      <c r="AP710" s="376">
        <f t="shared" si="1786"/>
        <v>-2.6097999185484575E-17</v>
      </c>
      <c r="AQ710" s="376">
        <f t="shared" si="1787"/>
        <v>-1.1363557902083112E-17</v>
      </c>
      <c r="AR710" s="376">
        <f t="shared" si="1788"/>
        <v>2.6097999185484532E-17</v>
      </c>
      <c r="AS710" s="376">
        <f t="shared" si="1789"/>
        <v>1.1363557902083209E-17</v>
      </c>
      <c r="AT710" s="376">
        <f t="shared" si="1790"/>
        <v>-2.6097999185484572E-17</v>
      </c>
      <c r="AU710" s="376">
        <f t="shared" si="1791"/>
        <v>-1.1363557902083305E-17</v>
      </c>
      <c r="AV710" s="376">
        <f t="shared" si="1792"/>
        <v>2.6097999185484612E-17</v>
      </c>
      <c r="AW710" s="376">
        <f t="shared" si="1793"/>
        <v>1.1363557902083215E-17</v>
      </c>
      <c r="AX710" s="376">
        <f t="shared" si="1794"/>
        <v>-2.6097999185484489E-17</v>
      </c>
      <c r="AY710" s="376">
        <f t="shared" si="1795"/>
        <v>-1.1363557902083126E-17</v>
      </c>
      <c r="AZ710" s="376">
        <f t="shared" si="1796"/>
        <v>2.6097999185484529E-17</v>
      </c>
      <c r="BA710" s="376">
        <f t="shared" si="1797"/>
        <v>1.1363557902083037E-17</v>
      </c>
      <c r="BB710" s="376">
        <f t="shared" si="1798"/>
        <v>-2.6097999185484566E-17</v>
      </c>
      <c r="BC710" s="376">
        <f t="shared" si="1799"/>
        <v>-1.1363557902083317E-17</v>
      </c>
      <c r="BD710" s="376">
        <f t="shared" si="1800"/>
        <v>2.6097999185484606E-17</v>
      </c>
      <c r="BE710" s="376">
        <f t="shared" si="1801"/>
        <v>1.1363557902083228E-17</v>
      </c>
      <c r="BF710" s="376">
        <f t="shared" si="1802"/>
        <v>-2.6097999185484643E-17</v>
      </c>
      <c r="BG710" s="376">
        <f t="shared" si="1803"/>
        <v>-1.1363557902083138E-17</v>
      </c>
      <c r="BH710" s="376">
        <f t="shared" si="1804"/>
        <v>2.6097999185484522E-17</v>
      </c>
      <c r="BI710" s="376">
        <f t="shared" si="1805"/>
        <v>1.1363557902083049E-17</v>
      </c>
      <c r="BJ710" s="376">
        <f t="shared" si="1806"/>
        <v>-2.6097999185484559E-17</v>
      </c>
      <c r="BK710" s="376">
        <f t="shared" si="1807"/>
        <v>-1.1363557902083329E-17</v>
      </c>
      <c r="BL710" s="376">
        <f t="shared" si="1808"/>
        <v>2.6097999185484599E-17</v>
      </c>
      <c r="BM710" s="376">
        <f t="shared" si="1809"/>
        <v>1.136355790208324E-17</v>
      </c>
      <c r="BN710" s="376">
        <f t="shared" si="1810"/>
        <v>-2.6097999185484476E-17</v>
      </c>
      <c r="BO710" s="376">
        <f t="shared" si="1811"/>
        <v>-1.1363557902083151E-17</v>
      </c>
      <c r="BP710" s="376">
        <f t="shared" si="1812"/>
        <v>2.6097999185484516E-17</v>
      </c>
      <c r="BQ710" s="376">
        <f t="shared" si="1813"/>
        <v>1.1363557902083061E-17</v>
      </c>
      <c r="BR710" s="376">
        <f t="shared" si="1814"/>
        <v>-2.6097999185484556E-17</v>
      </c>
    </row>
    <row r="711" spans="2:70">
      <c r="B711" s="373">
        <v>17</v>
      </c>
      <c r="C711" s="373">
        <f t="shared" si="1815"/>
        <v>5.3125000000000004E-3</v>
      </c>
      <c r="D711" s="374">
        <f t="shared" si="1751"/>
        <v>12.00320590458907</v>
      </c>
      <c r="E711" s="375" t="str">
        <f>W694</f>
        <v>0,00320590458906933</v>
      </c>
      <c r="F711" s="317">
        <v>17</v>
      </c>
      <c r="G711" s="376">
        <f t="shared" si="1816"/>
        <v>-9.2352095400614713E-18</v>
      </c>
      <c r="H711" s="376">
        <f t="shared" si="1752"/>
        <v>7.9620439902644255E-18</v>
      </c>
      <c r="I711" s="376">
        <f t="shared" si="1753"/>
        <v>7.6743759738537021E-18</v>
      </c>
      <c r="J711" s="376">
        <f t="shared" si="1754"/>
        <v>-9.4664847638064793E-18</v>
      </c>
      <c r="K711" s="376">
        <f t="shared" si="1755"/>
        <v>-5.8186204428103747E-18</v>
      </c>
      <c r="L711" s="376">
        <f t="shared" si="1756"/>
        <v>1.0607133836741271E-17</v>
      </c>
      <c r="M711" s="376">
        <f t="shared" si="1757"/>
        <v>3.7392585912697662E-18</v>
      </c>
      <c r="N711" s="376">
        <f t="shared" si="1758"/>
        <v>-1.1340156704879276E-17</v>
      </c>
      <c r="O711" s="376">
        <f t="shared" si="1759"/>
        <v>-1.5161991290670544E-18</v>
      </c>
      <c r="P711" s="376">
        <f t="shared" si="1760"/>
        <v>1.1637383710481921E-17</v>
      </c>
      <c r="Q711" s="376">
        <f t="shared" si="1761"/>
        <v>-7.6512701537145451E-19</v>
      </c>
      <c r="R711" s="376">
        <f t="shared" si="1762"/>
        <v>-1.1487392586410715E-17</v>
      </c>
      <c r="S711" s="376">
        <f t="shared" si="1763"/>
        <v>3.0170497576973933E-18</v>
      </c>
      <c r="T711" s="376">
        <f t="shared" si="1764"/>
        <v>1.0895947407447731E-17</v>
      </c>
      <c r="U711" s="377">
        <f t="shared" si="1765"/>
        <v>-5.1530289698160185E-18</v>
      </c>
      <c r="V711" s="376">
        <f t="shared" si="1766"/>
        <v>-9.8857770801342355E-18</v>
      </c>
      <c r="W711" s="376">
        <f t="shared" si="1767"/>
        <v>7.0909801684765883E-18</v>
      </c>
      <c r="X711" s="376">
        <f t="shared" si="1768"/>
        <v>8.4957018836388418E-18</v>
      </c>
      <c r="Y711" s="376">
        <f t="shared" si="1769"/>
        <v>-8.7564289759300592E-18</v>
      </c>
      <c r="Z711" s="376">
        <f t="shared" si="1770"/>
        <v>-6.779141628199718E-18</v>
      </c>
      <c r="AA711" s="376">
        <f t="shared" si="1771"/>
        <v>1.0085373128500508E-17</v>
      </c>
      <c r="AB711" s="376">
        <f t="shared" si="1772"/>
        <v>4.8020627617752675E-18</v>
      </c>
      <c r="AC711" s="376">
        <f t="shared" si="1773"/>
        <v>-1.1026742047685053E-17</v>
      </c>
      <c r="AD711" s="376">
        <f t="shared" si="1774"/>
        <v>-2.6404433164436096E-18</v>
      </c>
      <c r="AE711" s="376">
        <f t="shared" si="1775"/>
        <v>1.1544359453845276E-17</v>
      </c>
      <c r="AF711" s="376">
        <f t="shared" si="1776"/>
        <v>3.7735311523877457E-19</v>
      </c>
      <c r="AG711" s="376">
        <f t="shared" si="1777"/>
        <v>-1.1618333600345587E-17</v>
      </c>
      <c r="AH711" s="376">
        <f t="shared" si="1778"/>
        <v>1.9002385545627014E-18</v>
      </c>
      <c r="AI711" s="376">
        <f t="shared" si="1779"/>
        <v>1.1245821702221161E-17</v>
      </c>
      <c r="AJ711" s="376">
        <f t="shared" si="1780"/>
        <v>-4.1048051223783124E-18</v>
      </c>
      <c r="AK711" s="376">
        <f t="shared" si="1781"/>
        <v>-1.0441139182809834E-17</v>
      </c>
      <c r="AL711" s="376">
        <f t="shared" si="1782"/>
        <v>6.1516263313422347E-18</v>
      </c>
      <c r="AM711" s="376">
        <f t="shared" si="1783"/>
        <v>9.235209540061476E-18</v>
      </c>
      <c r="AN711" s="376">
        <f t="shared" si="1784"/>
        <v>-7.9620439902644594E-18</v>
      </c>
      <c r="AO711" s="376">
        <f t="shared" si="1785"/>
        <v>-7.6743759738536883E-18</v>
      </c>
      <c r="AP711" s="376">
        <f t="shared" si="1786"/>
        <v>9.4664847638064793E-18</v>
      </c>
      <c r="AQ711" s="376">
        <f t="shared" si="1787"/>
        <v>5.818620442810323E-18</v>
      </c>
      <c r="AR711" s="376">
        <f t="shared" si="1788"/>
        <v>-1.0607133836741281E-17</v>
      </c>
      <c r="AS711" s="376">
        <f t="shared" si="1789"/>
        <v>-3.7392585912696899E-18</v>
      </c>
      <c r="AT711" s="376">
        <f t="shared" si="1790"/>
        <v>1.1340156704879272E-17</v>
      </c>
      <c r="AU711" s="376">
        <f t="shared" si="1791"/>
        <v>1.5161991290670174E-18</v>
      </c>
      <c r="AV711" s="376">
        <f t="shared" si="1792"/>
        <v>-1.1637383710481926E-17</v>
      </c>
      <c r="AW711" s="376">
        <f t="shared" si="1793"/>
        <v>7.6512701537142985E-19</v>
      </c>
      <c r="AX711" s="376">
        <f t="shared" si="1794"/>
        <v>1.1487392586410713E-17</v>
      </c>
      <c r="AY711" s="376">
        <f t="shared" si="1795"/>
        <v>-3.0170497576974892E-18</v>
      </c>
      <c r="AZ711" s="376">
        <f t="shared" si="1796"/>
        <v>-1.089594740744774E-17</v>
      </c>
      <c r="BA711" s="376">
        <f t="shared" si="1797"/>
        <v>5.1530289698160701E-18</v>
      </c>
      <c r="BB711" s="376">
        <f t="shared" si="1798"/>
        <v>9.8857770801341831E-18</v>
      </c>
      <c r="BC711" s="376">
        <f t="shared" si="1799"/>
        <v>-7.0909801684765682E-18</v>
      </c>
      <c r="BD711" s="376">
        <f t="shared" si="1800"/>
        <v>-8.4957018836388017E-18</v>
      </c>
      <c r="BE711" s="376">
        <f t="shared" si="1801"/>
        <v>8.7564289759300176E-18</v>
      </c>
      <c r="BF711" s="376">
        <f t="shared" si="1802"/>
        <v>6.7791416281997033E-18</v>
      </c>
      <c r="BG711" s="376">
        <f t="shared" si="1803"/>
        <v>-1.0085373128500515E-17</v>
      </c>
      <c r="BH711" s="376">
        <f t="shared" si="1804"/>
        <v>-4.8020627617753261E-18</v>
      </c>
      <c r="BI711" s="376">
        <f t="shared" si="1805"/>
        <v>1.1026742047685059E-17</v>
      </c>
      <c r="BJ711" s="376">
        <f t="shared" si="1806"/>
        <v>2.6404433164435919E-18</v>
      </c>
      <c r="BK711" s="376">
        <f t="shared" si="1807"/>
        <v>-1.1544359453845267E-17</v>
      </c>
      <c r="BL711" s="376">
        <f t="shared" si="1808"/>
        <v>-3.7735311523875762E-19</v>
      </c>
      <c r="BM711" s="376">
        <f t="shared" si="1809"/>
        <v>1.1618333600345579E-17</v>
      </c>
      <c r="BN711" s="376">
        <f t="shared" si="1810"/>
        <v>-1.9002385545626359E-18</v>
      </c>
      <c r="BO711" s="376">
        <f t="shared" si="1811"/>
        <v>-1.1245821702221158E-17</v>
      </c>
      <c r="BP711" s="376">
        <f t="shared" si="1812"/>
        <v>4.1048051223784056E-18</v>
      </c>
      <c r="BQ711" s="376">
        <f t="shared" si="1813"/>
        <v>1.0441139182809864E-17</v>
      </c>
      <c r="BR711" s="376">
        <f t="shared" si="1814"/>
        <v>-6.1516263313422494E-18</v>
      </c>
    </row>
    <row r="712" spans="2:70">
      <c r="B712" s="373">
        <v>18</v>
      </c>
      <c r="C712" s="373">
        <f t="shared" si="1815"/>
        <v>5.6250000000000007E-3</v>
      </c>
      <c r="D712" s="374">
        <f t="shared" si="1751"/>
        <v>12.002616697988078</v>
      </c>
      <c r="E712" s="375" t="str">
        <f>X694</f>
        <v>0,00261669798807859</v>
      </c>
      <c r="F712" s="317">
        <v>18</v>
      </c>
      <c r="G712" s="376">
        <f t="shared" si="1816"/>
        <v>-1.2421747033783213E-16</v>
      </c>
      <c r="H712" s="376">
        <f t="shared" si="1752"/>
        <v>-5.5983606434324959E-17</v>
      </c>
      <c r="I712" s="376">
        <f t="shared" si="1753"/>
        <v>1.4606118995162541E-16</v>
      </c>
      <c r="J712" s="376">
        <f t="shared" si="1754"/>
        <v>-1.0066427291179975E-18</v>
      </c>
      <c r="K712" s="376">
        <f t="shared" si="1755"/>
        <v>-1.4566841744326776E-16</v>
      </c>
      <c r="L712" s="376">
        <f t="shared" si="1756"/>
        <v>5.7843639662291732E-17</v>
      </c>
      <c r="M712" s="376">
        <f t="shared" si="1757"/>
        <v>1.2309894886666495E-16</v>
      </c>
      <c r="N712" s="376">
        <f t="shared" si="1758"/>
        <v>-1.0587446681078093E-16</v>
      </c>
      <c r="O712" s="376">
        <f t="shared" si="1759"/>
        <v>-8.1788781219862818E-17</v>
      </c>
      <c r="P712" s="376">
        <f t="shared" si="1760"/>
        <v>1.3778686614176031E-16</v>
      </c>
      <c r="Q712" s="376">
        <f t="shared" si="1761"/>
        <v>2.8027013049484174E-17</v>
      </c>
      <c r="R712" s="376">
        <f t="shared" si="1762"/>
        <v>-1.4872246414370857E-16</v>
      </c>
      <c r="S712" s="376">
        <f t="shared" si="1763"/>
        <v>3.0001613792172011E-17</v>
      </c>
      <c r="T712" s="376">
        <f t="shared" si="1764"/>
        <v>1.3701641515227181E-16</v>
      </c>
      <c r="U712" s="377">
        <f t="shared" si="1765"/>
        <v>-8.3462766899276294E-17</v>
      </c>
      <c r="V712" s="376">
        <f t="shared" si="1766"/>
        <v>-1.0445085901079811E-16</v>
      </c>
      <c r="W712" s="376">
        <f t="shared" si="1767"/>
        <v>1.2421747033783213E-16</v>
      </c>
      <c r="X712" s="376">
        <f t="shared" si="1768"/>
        <v>5.598360643432528E-17</v>
      </c>
      <c r="Y712" s="376">
        <f t="shared" si="1769"/>
        <v>-1.4606118995162541E-16</v>
      </c>
      <c r="Z712" s="376">
        <f t="shared" si="1770"/>
        <v>1.0066427291179482E-18</v>
      </c>
      <c r="AA712" s="376">
        <f t="shared" si="1771"/>
        <v>1.4566841744326773E-16</v>
      </c>
      <c r="AB712" s="376">
        <f t="shared" si="1772"/>
        <v>-5.7843639662292065E-17</v>
      </c>
      <c r="AC712" s="376">
        <f t="shared" si="1773"/>
        <v>-1.2309894886666532E-16</v>
      </c>
      <c r="AD712" s="376">
        <f t="shared" si="1774"/>
        <v>1.0587446681078064E-16</v>
      </c>
      <c r="AE712" s="376">
        <f t="shared" si="1775"/>
        <v>8.1788781219862953E-17</v>
      </c>
      <c r="AF712" s="376">
        <f t="shared" si="1776"/>
        <v>-1.3778686614176026E-16</v>
      </c>
      <c r="AG712" s="376">
        <f t="shared" si="1777"/>
        <v>-2.8027013049484347E-17</v>
      </c>
      <c r="AH712" s="376">
        <f t="shared" si="1778"/>
        <v>1.4872246414370857E-16</v>
      </c>
      <c r="AI712" s="376">
        <f t="shared" si="1779"/>
        <v>-3.000161379217132E-17</v>
      </c>
      <c r="AJ712" s="376">
        <f t="shared" si="1780"/>
        <v>-1.3701641515227208E-16</v>
      </c>
      <c r="AK712" s="376">
        <f t="shared" si="1781"/>
        <v>8.3462766899276158E-17</v>
      </c>
      <c r="AL712" s="376">
        <f t="shared" si="1782"/>
        <v>1.0445085901079824E-16</v>
      </c>
      <c r="AM712" s="376">
        <f t="shared" si="1783"/>
        <v>-1.2421747033783206E-16</v>
      </c>
      <c r="AN712" s="376">
        <f t="shared" si="1784"/>
        <v>-5.5983606434324959E-17</v>
      </c>
      <c r="AO712" s="376">
        <f t="shared" si="1785"/>
        <v>1.4606118995162546E-16</v>
      </c>
      <c r="AP712" s="376">
        <f t="shared" si="1786"/>
        <v>-1.0066427291172703E-18</v>
      </c>
      <c r="AQ712" s="376">
        <f t="shared" si="1787"/>
        <v>-1.4566841744326788E-16</v>
      </c>
      <c r="AR712" s="376">
        <f t="shared" si="1788"/>
        <v>5.7843639662291437E-17</v>
      </c>
      <c r="AS712" s="376">
        <f t="shared" si="1789"/>
        <v>1.2309894886666514E-16</v>
      </c>
      <c r="AT712" s="376">
        <f t="shared" si="1790"/>
        <v>-1.058744668107809E-16</v>
      </c>
      <c r="AU712" s="376">
        <f t="shared" si="1791"/>
        <v>-8.1788781219862645E-17</v>
      </c>
      <c r="AV712" s="376">
        <f t="shared" si="1792"/>
        <v>1.3778686614176038E-16</v>
      </c>
      <c r="AW712" s="376">
        <f t="shared" si="1793"/>
        <v>2.8027013049483977E-17</v>
      </c>
      <c r="AX712" s="376">
        <f t="shared" si="1794"/>
        <v>-1.4872246414370857E-16</v>
      </c>
      <c r="AY712" s="376">
        <f t="shared" si="1795"/>
        <v>3.0001613792170655E-17</v>
      </c>
      <c r="AZ712" s="376">
        <f t="shared" si="1796"/>
        <v>1.3701641515227235E-16</v>
      </c>
      <c r="BA712" s="376">
        <f t="shared" si="1797"/>
        <v>-8.3462766899275579E-17</v>
      </c>
      <c r="BB712" s="376">
        <f t="shared" si="1798"/>
        <v>-1.0445085901079873E-16</v>
      </c>
      <c r="BC712" s="376">
        <f t="shared" si="1799"/>
        <v>1.2421747033783167E-16</v>
      </c>
      <c r="BD712" s="376">
        <f t="shared" si="1800"/>
        <v>5.59836064343256E-17</v>
      </c>
      <c r="BE712" s="376">
        <f t="shared" si="1801"/>
        <v>-1.4606118995162533E-16</v>
      </c>
      <c r="BF712" s="376">
        <f t="shared" si="1802"/>
        <v>1.0066427291176277E-18</v>
      </c>
      <c r="BG712" s="376">
        <f t="shared" si="1803"/>
        <v>1.4566841744326783E-16</v>
      </c>
      <c r="BH712" s="376">
        <f t="shared" si="1804"/>
        <v>-5.7843639662291769E-17</v>
      </c>
      <c r="BI712" s="376">
        <f t="shared" si="1805"/>
        <v>-1.2309894886666492E-16</v>
      </c>
      <c r="BJ712" s="376">
        <f t="shared" si="1806"/>
        <v>1.0587446681078114E-16</v>
      </c>
      <c r="BK712" s="376">
        <f t="shared" si="1807"/>
        <v>8.1788781219862349E-17</v>
      </c>
      <c r="BL712" s="376">
        <f t="shared" si="1808"/>
        <v>-1.3778686614175974E-16</v>
      </c>
      <c r="BM712" s="376">
        <f t="shared" si="1809"/>
        <v>-2.802701304948569E-17</v>
      </c>
      <c r="BN712" s="376">
        <f t="shared" si="1810"/>
        <v>1.4872246414370857E-16</v>
      </c>
      <c r="BO712" s="376">
        <f t="shared" si="1811"/>
        <v>-3.0001613792171E-17</v>
      </c>
      <c r="BP712" s="376">
        <f t="shared" si="1812"/>
        <v>-1.370164151522722E-16</v>
      </c>
      <c r="BQ712" s="376">
        <f t="shared" si="1813"/>
        <v>8.3462766899275887E-17</v>
      </c>
      <c r="BR712" s="376">
        <f t="shared" si="1814"/>
        <v>1.0445085901079847E-16</v>
      </c>
    </row>
    <row r="713" spans="2:70">
      <c r="B713" s="373">
        <v>19</v>
      </c>
      <c r="C713" s="373">
        <f t="shared" si="1815"/>
        <v>5.9375000000000009E-3</v>
      </c>
      <c r="D713" s="374">
        <f t="shared" si="1751"/>
        <v>12.002002291155028</v>
      </c>
      <c r="E713" s="375" t="str">
        <f>Y694</f>
        <v>0,00200229115502876</v>
      </c>
      <c r="F713" s="317">
        <v>19</v>
      </c>
      <c r="G713" s="376">
        <f t="shared" si="1816"/>
        <v>-8.5028878812051457E-17</v>
      </c>
      <c r="H713" s="376">
        <f t="shared" si="1752"/>
        <v>6.8906587796326594E-17</v>
      </c>
      <c r="I713" s="376">
        <f t="shared" si="1753"/>
        <v>4.5023825613725598E-17</v>
      </c>
      <c r="J713" s="376">
        <f t="shared" si="1754"/>
        <v>-9.5046041170409638E-17</v>
      </c>
      <c r="K713" s="376">
        <f t="shared" si="1755"/>
        <v>1.0156993157207863E-17</v>
      </c>
      <c r="L713" s="376">
        <f t="shared" si="1756"/>
        <v>8.914920220937796E-17</v>
      </c>
      <c r="M713" s="376">
        <f t="shared" si="1757"/>
        <v>-6.1914287938891858E-17</v>
      </c>
      <c r="N713" s="376">
        <f t="shared" si="1758"/>
        <v>-5.3203664025815805E-17</v>
      </c>
      <c r="O713" s="376">
        <f t="shared" si="1759"/>
        <v>9.2802704819869509E-17</v>
      </c>
      <c r="P713" s="376">
        <f t="shared" si="1760"/>
        <v>-6.7474240813823845E-19</v>
      </c>
      <c r="Q713" s="376">
        <f t="shared" si="1761"/>
        <v>-9.2410970055516978E-17</v>
      </c>
      <c r="R713" s="376">
        <f t="shared" si="1762"/>
        <v>5.4325719642813082E-17</v>
      </c>
      <c r="S713" s="376">
        <f t="shared" si="1763"/>
        <v>6.0871122069256097E-17</v>
      </c>
      <c r="T713" s="376">
        <f t="shared" si="1764"/>
        <v>-8.9665627690795017E-17</v>
      </c>
      <c r="U713" s="377">
        <f t="shared" si="1765"/>
        <v>-8.8140064791738165E-18</v>
      </c>
      <c r="V713" s="376">
        <f t="shared" si="1766"/>
        <v>9.478276974304646E-17</v>
      </c>
      <c r="W713" s="376">
        <f t="shared" si="1767"/>
        <v>-4.621396496911483E-17</v>
      </c>
      <c r="X713" s="376">
        <f t="shared" si="1768"/>
        <v>-6.7952357931629331E-17</v>
      </c>
      <c r="Y713" s="376">
        <f t="shared" si="1769"/>
        <v>8.5665021550840233E-17</v>
      </c>
      <c r="Z713" s="376">
        <f t="shared" si="1770"/>
        <v>1.8217871665864695E-17</v>
      </c>
      <c r="AA713" s="376">
        <f t="shared" si="1771"/>
        <v>-9.6241759544417941E-17</v>
      </c>
      <c r="AB713" s="376">
        <f t="shared" si="1772"/>
        <v>3.7657144549640647E-17</v>
      </c>
      <c r="AC713" s="376">
        <f t="shared" si="1773"/>
        <v>7.4379175440583562E-17</v>
      </c>
      <c r="AD713" s="376">
        <f t="shared" si="1774"/>
        <v>-8.083941442408653E-17</v>
      </c>
      <c r="AE713" s="376">
        <f t="shared" si="1775"/>
        <v>-2.744628878951261E-17</v>
      </c>
      <c r="AF713" s="376">
        <f t="shared" si="1776"/>
        <v>9.6773888590279266E-17</v>
      </c>
      <c r="AG713" s="376">
        <f t="shared" si="1777"/>
        <v>-2.8737665242664542E-17</v>
      </c>
      <c r="AH713" s="376">
        <f t="shared" si="1778"/>
        <v>-8.0089680830252111E-17</v>
      </c>
      <c r="AI713" s="376">
        <f t="shared" si="1779"/>
        <v>7.5235279545109796E-17</v>
      </c>
      <c r="AJ713" s="376">
        <f t="shared" si="1780"/>
        <v>3.6410383148449219E-17</v>
      </c>
      <c r="AK713" s="376">
        <f t="shared" si="1781"/>
        <v>-9.6374032187027462E-17</v>
      </c>
      <c r="AL713" s="376">
        <f t="shared" si="1782"/>
        <v>1.9541426509795764E-17</v>
      </c>
      <c r="AM713" s="376">
        <f t="shared" si="1783"/>
        <v>8.5028878812051851E-17</v>
      </c>
      <c r="AN713" s="376">
        <f t="shared" si="1784"/>
        <v>-6.890658779632631E-17</v>
      </c>
      <c r="AO713" s="376">
        <f t="shared" si="1785"/>
        <v>-4.5023825613725573E-17</v>
      </c>
      <c r="AP713" s="376">
        <f t="shared" si="1786"/>
        <v>9.5046041170409601E-17</v>
      </c>
      <c r="AQ713" s="376">
        <f t="shared" si="1787"/>
        <v>-1.0156993157207296E-17</v>
      </c>
      <c r="AR713" s="376">
        <f t="shared" si="1788"/>
        <v>-8.9149202209378256E-17</v>
      </c>
      <c r="AS713" s="376">
        <f t="shared" si="1789"/>
        <v>6.1914287938891143E-17</v>
      </c>
      <c r="AT713" s="376">
        <f t="shared" si="1790"/>
        <v>5.32036640258157E-17</v>
      </c>
      <c r="AU713" s="376">
        <f t="shared" si="1791"/>
        <v>-9.2802704819869435E-17</v>
      </c>
      <c r="AV713" s="376">
        <f t="shared" si="1792"/>
        <v>6.7474240813767145E-19</v>
      </c>
      <c r="AW713" s="376">
        <f t="shared" si="1793"/>
        <v>9.2410970055517151E-17</v>
      </c>
      <c r="AX713" s="376">
        <f t="shared" si="1794"/>
        <v>-5.432571964281233E-17</v>
      </c>
      <c r="AY713" s="376">
        <f t="shared" si="1795"/>
        <v>-6.0871122069257083E-17</v>
      </c>
      <c r="AZ713" s="376">
        <f t="shared" si="1796"/>
        <v>8.9665627690795066E-17</v>
      </c>
      <c r="BA713" s="376">
        <f t="shared" si="1797"/>
        <v>8.8140064791740445E-18</v>
      </c>
      <c r="BB713" s="376">
        <f t="shared" si="1798"/>
        <v>-9.4782769743046571E-17</v>
      </c>
      <c r="BC713" s="376">
        <f t="shared" si="1799"/>
        <v>4.6213964969114029E-17</v>
      </c>
      <c r="BD713" s="376">
        <f t="shared" si="1800"/>
        <v>6.7952357931630231E-17</v>
      </c>
      <c r="BE713" s="376">
        <f t="shared" si="1801"/>
        <v>-8.5665021550840282E-17</v>
      </c>
      <c r="BF713" s="376">
        <f t="shared" si="1802"/>
        <v>-1.8217871665865253E-17</v>
      </c>
      <c r="BG713" s="376">
        <f t="shared" si="1803"/>
        <v>9.624175954441799E-17</v>
      </c>
      <c r="BH713" s="376">
        <f t="shared" si="1804"/>
        <v>-3.7657144549640124E-17</v>
      </c>
      <c r="BI713" s="376">
        <f t="shared" si="1805"/>
        <v>-7.4379175440584363E-17</v>
      </c>
      <c r="BJ713" s="376">
        <f t="shared" si="1806"/>
        <v>8.0839414424085852E-17</v>
      </c>
      <c r="BK713" s="376">
        <f t="shared" si="1807"/>
        <v>2.7446288789512503E-17</v>
      </c>
      <c r="BL713" s="376">
        <f t="shared" si="1808"/>
        <v>-9.6773888590279278E-17</v>
      </c>
      <c r="BM713" s="376">
        <f t="shared" si="1809"/>
        <v>2.8737665242664E-17</v>
      </c>
      <c r="BN713" s="376">
        <f t="shared" si="1810"/>
        <v>8.0089680830252419E-17</v>
      </c>
      <c r="BO713" s="376">
        <f t="shared" si="1811"/>
        <v>-7.5235279545109007E-17</v>
      </c>
      <c r="BP713" s="376">
        <f t="shared" si="1812"/>
        <v>-3.6410383148449108E-17</v>
      </c>
      <c r="BQ713" s="376">
        <f t="shared" si="1813"/>
        <v>9.6374032187027413E-17</v>
      </c>
      <c r="BR713" s="376">
        <f t="shared" si="1814"/>
        <v>-1.9541426509795206E-17</v>
      </c>
    </row>
    <row r="714" spans="2:70">
      <c r="B714" s="373">
        <v>20</v>
      </c>
      <c r="C714" s="373">
        <f t="shared" si="1815"/>
        <v>6.2500000000000012E-3</v>
      </c>
      <c r="D714" s="374">
        <f t="shared" si="1751"/>
        <v>12.001368601163591</v>
      </c>
      <c r="E714" s="375" t="str">
        <f>Z694</f>
        <v>0,00136860116359154</v>
      </c>
      <c r="F714" s="317">
        <v>20</v>
      </c>
      <c r="G714" s="376">
        <f t="shared" si="1816"/>
        <v>-6.4427546874660375E-17</v>
      </c>
      <c r="H714" s="376">
        <f t="shared" si="1752"/>
        <v>1.3970960061862569E-16</v>
      </c>
      <c r="I714" s="376">
        <f t="shared" si="1753"/>
        <v>-4.2501552123522627E-17</v>
      </c>
      <c r="J714" s="376">
        <f t="shared" si="1754"/>
        <v>-1.0718032092367883E-16</v>
      </c>
      <c r="K714" s="376">
        <f t="shared" si="1755"/>
        <v>1.2453381830965323E-16</v>
      </c>
      <c r="L714" s="376">
        <f t="shared" si="1756"/>
        <v>1.1866262851141874E-17</v>
      </c>
      <c r="M714" s="376">
        <f t="shared" si="1757"/>
        <v>-1.3361586270409577E-16</v>
      </c>
      <c r="N714" s="376">
        <f t="shared" si="1758"/>
        <v>9.0398891064910135E-17</v>
      </c>
      <c r="O714" s="376">
        <f t="shared" si="1759"/>
        <v>6.4427546874660412E-17</v>
      </c>
      <c r="P714" s="376">
        <f t="shared" si="1760"/>
        <v>-1.3970960061862569E-16</v>
      </c>
      <c r="Q714" s="376">
        <f t="shared" si="1761"/>
        <v>4.2501552123522775E-17</v>
      </c>
      <c r="R714" s="376">
        <f t="shared" si="1762"/>
        <v>1.0718032092367905E-16</v>
      </c>
      <c r="S714" s="376">
        <f t="shared" si="1763"/>
        <v>-1.2453381830965306E-16</v>
      </c>
      <c r="T714" s="376">
        <f t="shared" si="1764"/>
        <v>-1.186626285114196E-17</v>
      </c>
      <c r="U714" s="377">
        <f t="shared" si="1765"/>
        <v>1.3361586270409581E-16</v>
      </c>
      <c r="V714" s="376">
        <f t="shared" si="1766"/>
        <v>-9.0398891064910061E-17</v>
      </c>
      <c r="W714" s="376">
        <f t="shared" si="1767"/>
        <v>-6.4427546874660486E-17</v>
      </c>
      <c r="X714" s="376">
        <f t="shared" si="1768"/>
        <v>1.3970960061862569E-16</v>
      </c>
      <c r="Y714" s="376">
        <f t="shared" si="1769"/>
        <v>-4.2501552123522707E-17</v>
      </c>
      <c r="Z714" s="376">
        <f t="shared" si="1770"/>
        <v>-1.0718032092367878E-16</v>
      </c>
      <c r="AA714" s="376">
        <f t="shared" si="1771"/>
        <v>1.2453381830965326E-16</v>
      </c>
      <c r="AB714" s="376">
        <f t="shared" si="1772"/>
        <v>1.1866262851141541E-17</v>
      </c>
      <c r="AC714" s="376">
        <f t="shared" si="1773"/>
        <v>-1.3361586270409567E-16</v>
      </c>
      <c r="AD714" s="376">
        <f t="shared" si="1774"/>
        <v>9.0398891064909617E-17</v>
      </c>
      <c r="AE714" s="376">
        <f t="shared" si="1775"/>
        <v>6.4427546874661003E-17</v>
      </c>
      <c r="AF714" s="376">
        <f t="shared" si="1776"/>
        <v>-1.3970960061862564E-16</v>
      </c>
      <c r="AG714" s="376">
        <f t="shared" si="1777"/>
        <v>4.2501552123522146E-17</v>
      </c>
      <c r="AH714" s="376">
        <f t="shared" si="1778"/>
        <v>1.0718032092367916E-16</v>
      </c>
      <c r="AI714" s="376">
        <f t="shared" si="1779"/>
        <v>-1.2453381830965299E-16</v>
      </c>
      <c r="AJ714" s="376">
        <f t="shared" si="1780"/>
        <v>-1.1866262851142133E-17</v>
      </c>
      <c r="AK714" s="376">
        <f t="shared" si="1781"/>
        <v>1.3361586270409586E-16</v>
      </c>
      <c r="AL714" s="376">
        <f t="shared" si="1782"/>
        <v>-9.0398891064909938E-17</v>
      </c>
      <c r="AM714" s="376">
        <f t="shared" si="1783"/>
        <v>-6.4427546874661521E-17</v>
      </c>
      <c r="AN714" s="376">
        <f t="shared" si="1784"/>
        <v>1.3970960061862566E-16</v>
      </c>
      <c r="AO714" s="376">
        <f t="shared" si="1785"/>
        <v>-4.2501552123521579E-17</v>
      </c>
      <c r="AP714" s="376">
        <f t="shared" si="1786"/>
        <v>-1.0718032092367889E-16</v>
      </c>
      <c r="AQ714" s="376">
        <f t="shared" si="1787"/>
        <v>1.2453381830965274E-16</v>
      </c>
      <c r="AR714" s="376">
        <f t="shared" si="1788"/>
        <v>1.1866262851141726E-17</v>
      </c>
      <c r="AS714" s="376">
        <f t="shared" si="1789"/>
        <v>-1.3361586270409604E-16</v>
      </c>
      <c r="AT714" s="376">
        <f t="shared" si="1790"/>
        <v>9.0398891064910246E-17</v>
      </c>
      <c r="AU714" s="376">
        <f t="shared" si="1791"/>
        <v>6.4427546874661164E-17</v>
      </c>
      <c r="AV714" s="376">
        <f t="shared" si="1792"/>
        <v>-1.3970960061862569E-16</v>
      </c>
      <c r="AW714" s="376">
        <f t="shared" si="1793"/>
        <v>4.2501552123521974E-17</v>
      </c>
      <c r="AX714" s="376">
        <f t="shared" si="1794"/>
        <v>1.0718032092367863E-16</v>
      </c>
      <c r="AY714" s="376">
        <f t="shared" si="1795"/>
        <v>-1.2453381830965291E-16</v>
      </c>
      <c r="AZ714" s="376">
        <f t="shared" si="1796"/>
        <v>-1.1866262851141295E-17</v>
      </c>
      <c r="BA714" s="376">
        <f t="shared" si="1797"/>
        <v>1.3361586270409591E-16</v>
      </c>
      <c r="BB714" s="376">
        <f t="shared" si="1798"/>
        <v>-9.0398891064909038E-17</v>
      </c>
      <c r="BC714" s="376">
        <f t="shared" si="1799"/>
        <v>-6.4427546874660794E-17</v>
      </c>
      <c r="BD714" s="376">
        <f t="shared" si="1800"/>
        <v>1.3970960061862559E-16</v>
      </c>
      <c r="BE714" s="376">
        <f t="shared" si="1801"/>
        <v>-4.2501552123522362E-17</v>
      </c>
      <c r="BF714" s="376">
        <f t="shared" si="1802"/>
        <v>-1.0718032092367964E-16</v>
      </c>
      <c r="BG714" s="376">
        <f t="shared" si="1803"/>
        <v>1.2453381830965309E-16</v>
      </c>
      <c r="BH714" s="376">
        <f t="shared" si="1804"/>
        <v>1.1866262851142885E-17</v>
      </c>
      <c r="BI714" s="376">
        <f t="shared" si="1805"/>
        <v>-1.3361586270409577E-16</v>
      </c>
      <c r="BJ714" s="376">
        <f t="shared" si="1806"/>
        <v>9.0398891064909358E-17</v>
      </c>
      <c r="BK714" s="376">
        <f t="shared" si="1807"/>
        <v>6.4427546874660412E-17</v>
      </c>
      <c r="BL714" s="376">
        <f t="shared" si="1808"/>
        <v>-1.3970960061862559E-16</v>
      </c>
      <c r="BM714" s="376">
        <f t="shared" si="1809"/>
        <v>4.2501552123522763E-17</v>
      </c>
      <c r="BN714" s="376">
        <f t="shared" si="1810"/>
        <v>1.0718032092367938E-16</v>
      </c>
      <c r="BO714" s="376">
        <f t="shared" si="1811"/>
        <v>-1.2453381830965328E-16</v>
      </c>
      <c r="BP714" s="376">
        <f t="shared" si="1812"/>
        <v>-1.1866262851142466E-17</v>
      </c>
      <c r="BQ714" s="376">
        <f t="shared" si="1813"/>
        <v>1.3361586270409564E-16</v>
      </c>
      <c r="BR714" s="376">
        <f t="shared" si="1814"/>
        <v>-9.0398891064909667E-17</v>
      </c>
    </row>
    <row r="715" spans="2:70">
      <c r="B715" s="373">
        <v>21</v>
      </c>
      <c r="C715" s="373">
        <f t="shared" si="1815"/>
        <v>6.5625000000000015E-3</v>
      </c>
      <c r="D715" s="374">
        <f t="shared" si="1751"/>
        <v>12.000721730794799</v>
      </c>
      <c r="E715" s="375" t="str">
        <f>AA694</f>
        <v>0,000721730794799275</v>
      </c>
      <c r="F715" s="317">
        <v>21</v>
      </c>
      <c r="G715" s="376">
        <f t="shared" si="1816"/>
        <v>-2.3680004699724875E-16</v>
      </c>
      <c r="H715" s="376">
        <f t="shared" si="1752"/>
        <v>-2.2558586595886609E-16</v>
      </c>
      <c r="I715" s="376">
        <f t="shared" si="1753"/>
        <v>4.494809291714015E-16</v>
      </c>
      <c r="J715" s="376">
        <f t="shared" si="1754"/>
        <v>-1.9818182059496606E-16</v>
      </c>
      <c r="K715" s="376">
        <f t="shared" si="1755"/>
        <v>-2.6263640211799694E-16</v>
      </c>
      <c r="L715" s="376">
        <f t="shared" si="1756"/>
        <v>4.4579370645525462E-16</v>
      </c>
      <c r="M715" s="376">
        <f t="shared" si="1757"/>
        <v>-1.5765499492315055E-16</v>
      </c>
      <c r="N715" s="376">
        <f t="shared" si="1758"/>
        <v>-2.9715760615306987E-16</v>
      </c>
      <c r="O715" s="376">
        <f t="shared" si="1759"/>
        <v>4.3781324665031478E-16</v>
      </c>
      <c r="P715" s="376">
        <f t="shared" si="1760"/>
        <v>-1.1560986546723827E-16</v>
      </c>
      <c r="Q715" s="376">
        <f t="shared" si="1761"/>
        <v>-3.2881701999801743E-16</v>
      </c>
      <c r="R715" s="376">
        <f t="shared" si="1762"/>
        <v>4.2561640594706667E-16</v>
      </c>
      <c r="S715" s="376">
        <f t="shared" si="1763"/>
        <v>-7.2451349808095388E-17</v>
      </c>
      <c r="T715" s="376">
        <f t="shared" si="1764"/>
        <v>-3.5730974619071659E-16</v>
      </c>
      <c r="U715" s="377">
        <f t="shared" si="1765"/>
        <v>4.0932064658895395E-16</v>
      </c>
      <c r="V715" s="376">
        <f t="shared" si="1766"/>
        <v>-2.8595088044364021E-17</v>
      </c>
      <c r="W715" s="376">
        <f t="shared" si="1767"/>
        <v>-3.8236138420222251E-16</v>
      </c>
      <c r="X715" s="376">
        <f t="shared" si="1768"/>
        <v>3.8908290564676331E-16</v>
      </c>
      <c r="Y715" s="376">
        <f t="shared" si="1769"/>
        <v>1.5536560048901369E-17</v>
      </c>
      <c r="Z715" s="376">
        <f t="shared" si="1770"/>
        <v>-4.0373067306386834E-16</v>
      </c>
      <c r="AA715" s="376">
        <f t="shared" si="1771"/>
        <v>3.6509808362884369E-16</v>
      </c>
      <c r="AB715" s="376">
        <f t="shared" si="1772"/>
        <v>5.9518582575745007E-17</v>
      </c>
      <c r="AC715" s="376">
        <f t="shared" si="1773"/>
        <v>-4.2121181484227304E-16</v>
      </c>
      <c r="AD715" s="376">
        <f t="shared" si="1774"/>
        <v>3.3759716748266219E-16</v>
      </c>
      <c r="AE715" s="376">
        <f t="shared" si="1775"/>
        <v>1.0292740861621743E-16</v>
      </c>
      <c r="AF715" s="376">
        <f t="shared" si="1776"/>
        <v>-4.3463645658594558E-16</v>
      </c>
      <c r="AG715" s="376">
        <f t="shared" si="1777"/>
        <v>3.0684500606423815E-16</v>
      </c>
      <c r="AH715" s="376">
        <f t="shared" si="1778"/>
        <v>1.4534498744587381E-16</v>
      </c>
      <c r="AI715" s="376">
        <f t="shared" si="1779"/>
        <v>-4.4387531165624013E-16</v>
      </c>
      <c r="AJ715" s="376">
        <f t="shared" si="1780"/>
        <v>2.7313775949887502E-16</v>
      </c>
      <c r="AK715" s="376">
        <f t="shared" si="1781"/>
        <v>1.863628145927741E-16</v>
      </c>
      <c r="AL715" s="376">
        <f t="shared" si="1782"/>
        <v>-4.4883940482835799E-16</v>
      </c>
      <c r="AM715" s="376">
        <f t="shared" si="1783"/>
        <v>2.3680004699725048E-16</v>
      </c>
      <c r="AN715" s="376">
        <f t="shared" si="1784"/>
        <v>2.2558586595886293E-16</v>
      </c>
      <c r="AO715" s="376">
        <f t="shared" si="1785"/>
        <v>-4.494809291714015E-16</v>
      </c>
      <c r="AP715" s="376">
        <f t="shared" si="1786"/>
        <v>1.9818182059496643E-16</v>
      </c>
      <c r="AQ715" s="376">
        <f t="shared" si="1787"/>
        <v>2.6263640211799526E-16</v>
      </c>
      <c r="AR715" s="376">
        <f t="shared" si="1788"/>
        <v>-4.4579370645525423E-16</v>
      </c>
      <c r="AS715" s="376">
        <f t="shared" si="1789"/>
        <v>1.5765499492314946E-16</v>
      </c>
      <c r="AT715" s="376">
        <f t="shared" si="1790"/>
        <v>2.9715760615306952E-16</v>
      </c>
      <c r="AU715" s="376">
        <f t="shared" si="1791"/>
        <v>-4.3781324665031532E-16</v>
      </c>
      <c r="AV715" s="376">
        <f t="shared" si="1792"/>
        <v>1.1560986546724177E-16</v>
      </c>
      <c r="AW715" s="376">
        <f t="shared" si="1793"/>
        <v>3.2881701999801817E-16</v>
      </c>
      <c r="AX715" s="376">
        <f t="shared" si="1794"/>
        <v>-4.2561640594706687E-16</v>
      </c>
      <c r="AY715" s="376">
        <f t="shared" si="1795"/>
        <v>7.2451349808097409E-17</v>
      </c>
      <c r="AZ715" s="376">
        <f t="shared" si="1796"/>
        <v>3.5730974619071831E-16</v>
      </c>
      <c r="BA715" s="376">
        <f t="shared" si="1797"/>
        <v>-4.0932064658895346E-16</v>
      </c>
      <c r="BB715" s="376">
        <f t="shared" si="1798"/>
        <v>2.8595088044364458E-17</v>
      </c>
      <c r="BC715" s="376">
        <f t="shared" si="1799"/>
        <v>3.8236138420222227E-16</v>
      </c>
      <c r="BD715" s="376">
        <f t="shared" si="1800"/>
        <v>-3.8908290564676514E-16</v>
      </c>
      <c r="BE715" s="376">
        <f t="shared" si="1801"/>
        <v>-1.5536560048900926E-17</v>
      </c>
      <c r="BF715" s="376">
        <f t="shared" si="1802"/>
        <v>4.0373067306386814E-16</v>
      </c>
      <c r="BG715" s="376">
        <f t="shared" si="1803"/>
        <v>-3.6509808362884394E-16</v>
      </c>
      <c r="BH715" s="376">
        <f t="shared" si="1804"/>
        <v>-5.9518582575747731E-17</v>
      </c>
      <c r="BI715" s="376">
        <f t="shared" si="1805"/>
        <v>4.212118148422729E-16</v>
      </c>
      <c r="BJ715" s="376">
        <f t="shared" si="1806"/>
        <v>-3.3759716748266244E-16</v>
      </c>
      <c r="BK715" s="376">
        <f t="shared" si="1807"/>
        <v>-1.0292740861621697E-16</v>
      </c>
      <c r="BL715" s="376">
        <f t="shared" si="1808"/>
        <v>4.3463645658594465E-16</v>
      </c>
      <c r="BM715" s="376">
        <f t="shared" si="1809"/>
        <v>-3.068450060642385E-16</v>
      </c>
      <c r="BN715" s="376">
        <f t="shared" si="1810"/>
        <v>-1.4534498744587337E-16</v>
      </c>
      <c r="BO715" s="376">
        <f t="shared" si="1811"/>
        <v>4.4387531165624008E-16</v>
      </c>
      <c r="BP715" s="376">
        <f t="shared" si="1812"/>
        <v>-2.7313775949887285E-16</v>
      </c>
      <c r="BQ715" s="376">
        <f t="shared" si="1813"/>
        <v>-1.8636281459276788E-16</v>
      </c>
      <c r="BR715" s="376">
        <f t="shared" si="1814"/>
        <v>4.4883940482835789E-16</v>
      </c>
    </row>
    <row r="716" spans="2:70">
      <c r="B716" s="373">
        <v>22</v>
      </c>
      <c r="C716" s="373">
        <f t="shared" si="1815"/>
        <v>6.8750000000000018E-3</v>
      </c>
      <c r="D716" s="374">
        <f t="shared" si="1751"/>
        <v>12.000067909763912</v>
      </c>
      <c r="E716" s="375" t="str">
        <f>AB694</f>
        <v>0,000067909763911666</v>
      </c>
      <c r="F716" s="317">
        <v>22</v>
      </c>
      <c r="G716" s="376">
        <f t="shared" si="1816"/>
        <v>8.1089427816589745E-18</v>
      </c>
      <c r="H716" s="376">
        <f t="shared" si="1752"/>
        <v>-9.8902957500101541E-18</v>
      </c>
      <c r="I716" s="376">
        <f t="shared" si="1753"/>
        <v>2.8805650472728673E-18</v>
      </c>
      <c r="J716" s="376">
        <f t="shared" si="1754"/>
        <v>6.6895833609271379E-18</v>
      </c>
      <c r="K716" s="376">
        <f t="shared" si="1755"/>
        <v>-1.0313631820541552E-17</v>
      </c>
      <c r="L716" s="376">
        <f t="shared" si="1756"/>
        <v>4.7703103067061653E-18</v>
      </c>
      <c r="M716" s="376">
        <f t="shared" si="1757"/>
        <v>5.013147003196446E-18</v>
      </c>
      <c r="N716" s="376">
        <f t="shared" si="1758"/>
        <v>-1.0340620804160902E-17</v>
      </c>
      <c r="O716" s="376">
        <f t="shared" si="1759"/>
        <v>6.4767352162735883E-18</v>
      </c>
      <c r="P716" s="376">
        <f t="shared" si="1760"/>
        <v>3.1440582175381446E-18</v>
      </c>
      <c r="Q716" s="376">
        <f t="shared" si="1761"/>
        <v>-9.970225529363309E-18</v>
      </c>
      <c r="R716" s="376">
        <f t="shared" si="1762"/>
        <v>7.9342628236745737E-18</v>
      </c>
      <c r="S716" s="376">
        <f t="shared" si="1763"/>
        <v>1.154145037788015E-18</v>
      </c>
      <c r="T716" s="376">
        <f t="shared" si="1764"/>
        <v>-9.2166800788391827E-18</v>
      </c>
      <c r="U716" s="377">
        <f t="shared" si="1765"/>
        <v>9.0868811603476014E-18</v>
      </c>
      <c r="V716" s="376">
        <f t="shared" si="1766"/>
        <v>-8.801212885123133E-19</v>
      </c>
      <c r="W716" s="376">
        <f t="shared" si="1767"/>
        <v>-8.1089427816590053E-18</v>
      </c>
      <c r="X716" s="376">
        <f t="shared" si="1768"/>
        <v>9.8902957500101387E-18</v>
      </c>
      <c r="Y716" s="376">
        <f t="shared" si="1769"/>
        <v>-2.8805650472728187E-18</v>
      </c>
      <c r="Z716" s="376">
        <f t="shared" si="1770"/>
        <v>-6.6895833609271779E-18</v>
      </c>
      <c r="AA716" s="376">
        <f t="shared" si="1771"/>
        <v>1.0313631820541547E-17</v>
      </c>
      <c r="AB716" s="376">
        <f t="shared" si="1772"/>
        <v>-4.7703103067061198E-18</v>
      </c>
      <c r="AC716" s="376">
        <f t="shared" si="1773"/>
        <v>-5.0131470031964907E-18</v>
      </c>
      <c r="AD716" s="376">
        <f t="shared" si="1774"/>
        <v>1.0340620804160907E-17</v>
      </c>
      <c r="AE716" s="376">
        <f t="shared" si="1775"/>
        <v>-6.4767352162735483E-18</v>
      </c>
      <c r="AF716" s="376">
        <f t="shared" si="1776"/>
        <v>-3.1440582175381928E-18</v>
      </c>
      <c r="AG716" s="376">
        <f t="shared" si="1777"/>
        <v>9.9702255293633244E-18</v>
      </c>
      <c r="AH716" s="376">
        <f t="shared" si="1778"/>
        <v>-7.9342628236745413E-18</v>
      </c>
      <c r="AI716" s="376">
        <f t="shared" si="1779"/>
        <v>-1.1541450377880658E-18</v>
      </c>
      <c r="AJ716" s="376">
        <f t="shared" si="1780"/>
        <v>9.2166800788392074E-18</v>
      </c>
      <c r="AK716" s="376">
        <f t="shared" si="1781"/>
        <v>-9.0868811603475767E-18</v>
      </c>
      <c r="AL716" s="376">
        <f t="shared" si="1782"/>
        <v>8.8012128851226264E-19</v>
      </c>
      <c r="AM716" s="376">
        <f t="shared" si="1783"/>
        <v>8.1089427816590361E-18</v>
      </c>
      <c r="AN716" s="376">
        <f t="shared" si="1784"/>
        <v>-9.8902957500101233E-18</v>
      </c>
      <c r="AO716" s="376">
        <f t="shared" si="1785"/>
        <v>2.8805650472727698E-18</v>
      </c>
      <c r="AP716" s="376">
        <f t="shared" si="1786"/>
        <v>6.6895833609272165E-18</v>
      </c>
      <c r="AQ716" s="376">
        <f t="shared" si="1787"/>
        <v>-1.0313631820541541E-17</v>
      </c>
      <c r="AR716" s="376">
        <f t="shared" si="1788"/>
        <v>4.7703103067060751E-18</v>
      </c>
      <c r="AS716" s="376">
        <f t="shared" si="1789"/>
        <v>5.0131470031965354E-18</v>
      </c>
      <c r="AT716" s="376">
        <f t="shared" si="1790"/>
        <v>-1.0340620804160912E-17</v>
      </c>
      <c r="AU716" s="376">
        <f t="shared" si="1791"/>
        <v>6.4767352162735082E-18</v>
      </c>
      <c r="AV716" s="376">
        <f t="shared" si="1792"/>
        <v>3.1440582175382413E-18</v>
      </c>
      <c r="AW716" s="376">
        <f t="shared" si="1793"/>
        <v>-9.9702255293633382E-18</v>
      </c>
      <c r="AX716" s="376">
        <f t="shared" si="1794"/>
        <v>7.934262823674509E-18</v>
      </c>
      <c r="AY716" s="376">
        <f t="shared" si="1795"/>
        <v>1.1541450377881163E-18</v>
      </c>
      <c r="AZ716" s="376">
        <f t="shared" si="1796"/>
        <v>-9.216680078839229E-18</v>
      </c>
      <c r="BA716" s="376">
        <f t="shared" si="1797"/>
        <v>9.0868811603475521E-18</v>
      </c>
      <c r="BB716" s="376">
        <f t="shared" si="1798"/>
        <v>-8.8012128851221199E-19</v>
      </c>
      <c r="BC716" s="376">
        <f t="shared" si="1799"/>
        <v>-8.1089427816590685E-18</v>
      </c>
      <c r="BD716" s="376">
        <f t="shared" si="1800"/>
        <v>9.8902957500101063E-18</v>
      </c>
      <c r="BE716" s="376">
        <f t="shared" si="1801"/>
        <v>-2.8805650472727213E-18</v>
      </c>
      <c r="BF716" s="376">
        <f t="shared" si="1802"/>
        <v>-6.689583360927255E-18</v>
      </c>
      <c r="BG716" s="376">
        <f t="shared" si="1803"/>
        <v>1.0313631820541537E-17</v>
      </c>
      <c r="BH716" s="376">
        <f t="shared" si="1804"/>
        <v>-4.7703103067060305E-18</v>
      </c>
      <c r="BI716" s="376">
        <f t="shared" si="1805"/>
        <v>-5.01314700319658E-18</v>
      </c>
      <c r="BJ716" s="376">
        <f t="shared" si="1806"/>
        <v>1.0340620804160916E-17</v>
      </c>
      <c r="BK716" s="376">
        <f t="shared" si="1807"/>
        <v>-6.4767352162734689E-18</v>
      </c>
      <c r="BL716" s="376">
        <f t="shared" si="1808"/>
        <v>-3.1440582175382898E-18</v>
      </c>
      <c r="BM716" s="376">
        <f t="shared" si="1809"/>
        <v>9.9702255293633537E-18</v>
      </c>
      <c r="BN716" s="376">
        <f t="shared" si="1810"/>
        <v>-7.9342628236744751E-18</v>
      </c>
      <c r="BO716" s="376">
        <f t="shared" si="1811"/>
        <v>-1.1541450377881669E-18</v>
      </c>
      <c r="BP716" s="376">
        <f t="shared" si="1812"/>
        <v>9.2166800788392536E-18</v>
      </c>
      <c r="BQ716" s="376">
        <f t="shared" si="1813"/>
        <v>-9.0868811603475274E-18</v>
      </c>
      <c r="BR716" s="376">
        <f t="shared" si="1814"/>
        <v>8.8012128851216134E-19</v>
      </c>
    </row>
    <row r="717" spans="2:70">
      <c r="B717" s="373">
        <v>23</v>
      </c>
      <c r="C717" s="373">
        <f t="shared" si="1815"/>
        <v>7.187500000000002E-3</v>
      </c>
      <c r="D717" s="374">
        <f t="shared" si="1751"/>
        <v>11.999413434724874</v>
      </c>
      <c r="E717" s="375" t="str">
        <f>AC694</f>
        <v>-0,000586565275126851</v>
      </c>
      <c r="F717" s="317">
        <v>23</v>
      </c>
      <c r="G717" s="376">
        <f t="shared" si="1816"/>
        <v>6.0566552757340455E-16</v>
      </c>
      <c r="H717" s="376">
        <f t="shared" si="1752"/>
        <v>-3.8770973526640601E-16</v>
      </c>
      <c r="I717" s="376">
        <f t="shared" si="1753"/>
        <v>-1.137446230576586E-16</v>
      </c>
      <c r="J717" s="376">
        <f t="shared" si="1754"/>
        <v>5.3202738522141429E-16</v>
      </c>
      <c r="K717" s="376">
        <f t="shared" si="1755"/>
        <v>-5.6128457729356071E-16</v>
      </c>
      <c r="L717" s="376">
        <f t="shared" si="1756"/>
        <v>1.8012294745791717E-16</v>
      </c>
      <c r="M717" s="376">
        <f t="shared" si="1757"/>
        <v>3.3274700091143355E-16</v>
      </c>
      <c r="N717" s="376">
        <f t="shared" si="1758"/>
        <v>-6.0230787286553261E-16</v>
      </c>
      <c r="O717" s="376">
        <f t="shared" si="1759"/>
        <v>4.3145313817813532E-16</v>
      </c>
      <c r="P717" s="376">
        <f t="shared" si="1760"/>
        <v>5.4885926282456286E-17</v>
      </c>
      <c r="Q717" s="376">
        <f t="shared" si="1761"/>
        <v>-5.0109166423551758E-16</v>
      </c>
      <c r="R717" s="376">
        <f t="shared" si="1762"/>
        <v>5.8089244680033738E-16</v>
      </c>
      <c r="S717" s="376">
        <f t="shared" si="1763"/>
        <v>-2.3593686990752649E-16</v>
      </c>
      <c r="T717" s="376">
        <f t="shared" si="1764"/>
        <v>-2.8153891528848459E-16</v>
      </c>
      <c r="U717" s="377">
        <f t="shared" si="1765"/>
        <v>5.9314966408699087E-16</v>
      </c>
      <c r="V717" s="376">
        <f t="shared" si="1766"/>
        <v>-4.7104141151293286E-16</v>
      </c>
      <c r="W717" s="376">
        <f t="shared" si="1767"/>
        <v>4.5013519665486169E-18</v>
      </c>
      <c r="X717" s="376">
        <f t="shared" si="1768"/>
        <v>4.6533015659846509E-16</v>
      </c>
      <c r="Y717" s="376">
        <f t="shared" si="1769"/>
        <v>-5.9490600449631376E-16</v>
      </c>
      <c r="Z717" s="376">
        <f t="shared" si="1770"/>
        <v>2.8947859132371173E-16</v>
      </c>
      <c r="AA717" s="376">
        <f t="shared" si="1771"/>
        <v>2.2761945600648114E-16</v>
      </c>
      <c r="AB717" s="376">
        <f t="shared" si="1772"/>
        <v>-5.7827909979470207E-16</v>
      </c>
      <c r="AC717" s="376">
        <f t="shared" si="1773"/>
        <v>5.0609329855743255E-16</v>
      </c>
      <c r="AD717" s="376">
        <f t="shared" si="1774"/>
        <v>-6.3845279735424191E-17</v>
      </c>
      <c r="AE717" s="376">
        <f t="shared" si="1775"/>
        <v>-4.2508726517803054E-16</v>
      </c>
      <c r="AF717" s="376">
        <f t="shared" si="1776"/>
        <v>6.0319029216028838E-16</v>
      </c>
      <c r="AG717" s="376">
        <f t="shared" si="1777"/>
        <v>-3.402324756603569E-16</v>
      </c>
      <c r="AH717" s="376">
        <f t="shared" si="1778"/>
        <v>-1.7150789693368359E-16</v>
      </c>
      <c r="AI717" s="376">
        <f t="shared" si="1779"/>
        <v>5.578393916518785E-16</v>
      </c>
      <c r="AJ717" s="376">
        <f t="shared" si="1780"/>
        <v>-5.3627123047808334E-16</v>
      </c>
      <c r="AK717" s="376">
        <f t="shared" si="1781"/>
        <v>1.2257434255906753E-16</v>
      </c>
      <c r="AL717" s="376">
        <f t="shared" si="1782"/>
        <v>3.8075055101759499E-16</v>
      </c>
      <c r="AM717" s="376">
        <f t="shared" si="1783"/>
        <v>-6.0566552757340455E-16</v>
      </c>
      <c r="AN717" s="376">
        <f t="shared" si="1784"/>
        <v>3.8770973526640596E-16</v>
      </c>
      <c r="AO717" s="376">
        <f t="shared" si="1785"/>
        <v>1.1374462305766141E-16</v>
      </c>
      <c r="AP717" s="376">
        <f t="shared" si="1786"/>
        <v>-5.3202738522141666E-16</v>
      </c>
      <c r="AQ717" s="376">
        <f t="shared" si="1787"/>
        <v>5.6128457729355814E-16</v>
      </c>
      <c r="AR717" s="376">
        <f t="shared" si="1788"/>
        <v>-1.801229474579156E-16</v>
      </c>
      <c r="AS717" s="376">
        <f t="shared" si="1789"/>
        <v>-3.3274700091143681E-16</v>
      </c>
      <c r="AT717" s="376">
        <f t="shared" si="1790"/>
        <v>6.023078728655332E-16</v>
      </c>
      <c r="AU717" s="376">
        <f t="shared" si="1791"/>
        <v>-4.3145313817813557E-16</v>
      </c>
      <c r="AV717" s="376">
        <f t="shared" si="1792"/>
        <v>-5.4885926282458012E-17</v>
      </c>
      <c r="AW717" s="376">
        <f t="shared" si="1793"/>
        <v>5.0109166423551975E-16</v>
      </c>
      <c r="AX717" s="376">
        <f t="shared" si="1794"/>
        <v>-5.8089244680033502E-16</v>
      </c>
      <c r="AY717" s="376">
        <f t="shared" si="1795"/>
        <v>2.3593686990752496E-16</v>
      </c>
      <c r="AZ717" s="376">
        <f t="shared" si="1796"/>
        <v>2.8153891528848804E-16</v>
      </c>
      <c r="BA717" s="376">
        <f t="shared" si="1797"/>
        <v>-5.9314966408699166E-16</v>
      </c>
      <c r="BB717" s="376">
        <f t="shared" si="1798"/>
        <v>4.7104141151293316E-16</v>
      </c>
      <c r="BC717" s="376">
        <f t="shared" si="1799"/>
        <v>-4.5013519665447219E-18</v>
      </c>
      <c r="BD717" s="376">
        <f t="shared" si="1800"/>
        <v>-4.6533015659846755E-16</v>
      </c>
      <c r="BE717" s="376">
        <f t="shared" si="1801"/>
        <v>5.9490600449631228E-16</v>
      </c>
      <c r="BF717" s="376">
        <f t="shared" si="1802"/>
        <v>-2.8947859132371213E-16</v>
      </c>
      <c r="BG717" s="376">
        <f t="shared" si="1803"/>
        <v>-2.2761945600648469E-16</v>
      </c>
      <c r="BH717" s="376">
        <f t="shared" si="1804"/>
        <v>5.7827909979470325E-16</v>
      </c>
      <c r="BI717" s="376">
        <f t="shared" si="1805"/>
        <v>-5.0609329855742801E-16</v>
      </c>
      <c r="BJ717" s="376">
        <f t="shared" si="1806"/>
        <v>6.3845279735420346E-17</v>
      </c>
      <c r="BK717" s="376">
        <f t="shared" si="1807"/>
        <v>4.2508726517802714E-16</v>
      </c>
      <c r="BL717" s="376">
        <f t="shared" si="1808"/>
        <v>-6.0319029216028759E-16</v>
      </c>
      <c r="BM717" s="376">
        <f t="shared" si="1809"/>
        <v>3.4023247566035725E-16</v>
      </c>
      <c r="BN717" s="376">
        <f t="shared" si="1810"/>
        <v>1.7150789693369557E-16</v>
      </c>
      <c r="BO717" s="376">
        <f t="shared" si="1811"/>
        <v>-5.5783939165187998E-16</v>
      </c>
      <c r="BP717" s="376">
        <f t="shared" si="1812"/>
        <v>5.3627123047808551E-16</v>
      </c>
      <c r="BQ717" s="376">
        <f t="shared" si="1813"/>
        <v>-1.2257434255905535E-16</v>
      </c>
      <c r="BR717" s="376">
        <f t="shared" si="1814"/>
        <v>-3.80750551017598E-16</v>
      </c>
    </row>
    <row r="718" spans="2:70">
      <c r="B718" s="373">
        <v>24</v>
      </c>
      <c r="C718" s="373">
        <f t="shared" si="1815"/>
        <v>7.5000000000000023E-3</v>
      </c>
      <c r="D718" s="374">
        <f t="shared" si="1751"/>
        <v>11.998764608630088</v>
      </c>
      <c r="E718" s="375" t="str">
        <f>AD694</f>
        <v>-0,00123539136991251</v>
      </c>
      <c r="F718" s="317">
        <v>24</v>
      </c>
      <c r="G718" s="376">
        <f t="shared" si="1816"/>
        <v>-1.8812429840077061E-16</v>
      </c>
      <c r="H718" s="376">
        <f t="shared" si="1752"/>
        <v>-5.3251094019421061E-17</v>
      </c>
      <c r="I718" s="376">
        <f t="shared" si="1753"/>
        <v>2.6343271777424067E-16</v>
      </c>
      <c r="J718" s="376">
        <f t="shared" si="1754"/>
        <v>-3.19299028229714E-16</v>
      </c>
      <c r="K718" s="376">
        <f t="shared" si="1755"/>
        <v>1.8812429840077032E-16</v>
      </c>
      <c r="L718" s="376">
        <f t="shared" si="1756"/>
        <v>5.3251094019421178E-17</v>
      </c>
      <c r="M718" s="376">
        <f t="shared" si="1757"/>
        <v>-2.6343271777424062E-16</v>
      </c>
      <c r="N718" s="376">
        <f t="shared" si="1758"/>
        <v>3.1929902822971395E-16</v>
      </c>
      <c r="O718" s="376">
        <f t="shared" si="1759"/>
        <v>-1.881242984007702E-16</v>
      </c>
      <c r="P718" s="376">
        <f t="shared" si="1760"/>
        <v>-5.3251094019421862E-17</v>
      </c>
      <c r="Q718" s="376">
        <f t="shared" si="1761"/>
        <v>2.6343271777424062E-16</v>
      </c>
      <c r="R718" s="376">
        <f t="shared" si="1762"/>
        <v>-3.1929902822971395E-16</v>
      </c>
      <c r="S718" s="376">
        <f t="shared" si="1763"/>
        <v>1.881242984007701E-16</v>
      </c>
      <c r="T718" s="376">
        <f t="shared" si="1764"/>
        <v>5.3251094019420845E-17</v>
      </c>
      <c r="U718" s="377">
        <f t="shared" si="1765"/>
        <v>-2.6343271777424072E-16</v>
      </c>
      <c r="V718" s="376">
        <f t="shared" si="1766"/>
        <v>3.192990282297139E-16</v>
      </c>
      <c r="W718" s="376">
        <f t="shared" si="1767"/>
        <v>-1.8812429840076997E-16</v>
      </c>
      <c r="X718" s="376">
        <f t="shared" si="1768"/>
        <v>-5.3251094019422096E-17</v>
      </c>
      <c r="Y718" s="376">
        <f t="shared" si="1769"/>
        <v>2.6343271777424146E-16</v>
      </c>
      <c r="Z718" s="376">
        <f t="shared" si="1770"/>
        <v>-3.192990282297137E-16</v>
      </c>
      <c r="AA718" s="376">
        <f t="shared" si="1771"/>
        <v>1.8812429840077084E-16</v>
      </c>
      <c r="AB718" s="376">
        <f t="shared" si="1772"/>
        <v>5.3251094019421079E-17</v>
      </c>
      <c r="AC718" s="376">
        <f t="shared" si="1773"/>
        <v>-2.6343271777424086E-16</v>
      </c>
      <c r="AD718" s="376">
        <f t="shared" si="1774"/>
        <v>3.192990282297139E-16</v>
      </c>
      <c r="AE718" s="376">
        <f t="shared" si="1775"/>
        <v>-1.881242984007698E-16</v>
      </c>
      <c r="AF718" s="376">
        <f t="shared" si="1776"/>
        <v>-5.325109401942233E-17</v>
      </c>
      <c r="AG718" s="376">
        <f t="shared" si="1777"/>
        <v>2.634327177742416E-16</v>
      </c>
      <c r="AH718" s="376">
        <f t="shared" si="1778"/>
        <v>-3.1929902822971405E-16</v>
      </c>
      <c r="AI718" s="376">
        <f t="shared" si="1779"/>
        <v>1.8812429840076877E-16</v>
      </c>
      <c r="AJ718" s="376">
        <f t="shared" si="1780"/>
        <v>5.3251094019421313E-17</v>
      </c>
      <c r="AK718" s="376">
        <f t="shared" si="1781"/>
        <v>-2.6343271777424234E-16</v>
      </c>
      <c r="AL718" s="376">
        <f t="shared" si="1782"/>
        <v>3.1929902822971385E-16</v>
      </c>
      <c r="AM718" s="376">
        <f t="shared" si="1783"/>
        <v>-1.8812429840077148E-16</v>
      </c>
      <c r="AN718" s="376">
        <f t="shared" si="1784"/>
        <v>-5.3251094019422564E-17</v>
      </c>
      <c r="AO718" s="376">
        <f t="shared" si="1785"/>
        <v>2.6343271777424042E-16</v>
      </c>
      <c r="AP718" s="376">
        <f t="shared" si="1786"/>
        <v>-3.1929902822971365E-16</v>
      </c>
      <c r="AQ718" s="376">
        <f t="shared" si="1787"/>
        <v>1.8812429840077044E-16</v>
      </c>
      <c r="AR718" s="376">
        <f t="shared" si="1788"/>
        <v>5.3251094019423815E-17</v>
      </c>
      <c r="AS718" s="376">
        <f t="shared" si="1789"/>
        <v>-2.6343271777424111E-16</v>
      </c>
      <c r="AT718" s="376">
        <f t="shared" si="1790"/>
        <v>3.1929902822971341E-16</v>
      </c>
      <c r="AU718" s="376">
        <f t="shared" si="1791"/>
        <v>-1.8812429840076941E-16</v>
      </c>
      <c r="AV718" s="376">
        <f t="shared" si="1792"/>
        <v>-5.3251094019420531E-17</v>
      </c>
      <c r="AW718" s="376">
        <f t="shared" si="1793"/>
        <v>2.634327177742419E-16</v>
      </c>
      <c r="AX718" s="376">
        <f t="shared" si="1794"/>
        <v>-3.1929902822971395E-16</v>
      </c>
      <c r="AY718" s="376">
        <f t="shared" si="1795"/>
        <v>1.8812429840076837E-16</v>
      </c>
      <c r="AZ718" s="376">
        <f t="shared" si="1796"/>
        <v>5.3251094019421782E-17</v>
      </c>
      <c r="BA718" s="376">
        <f t="shared" si="1797"/>
        <v>-2.6343271777424259E-16</v>
      </c>
      <c r="BB718" s="376">
        <f t="shared" si="1798"/>
        <v>3.1929902822971375E-16</v>
      </c>
      <c r="BC718" s="376">
        <f t="shared" si="1799"/>
        <v>-1.8812429840077106E-16</v>
      </c>
      <c r="BD718" s="376">
        <f t="shared" si="1800"/>
        <v>-5.3251094019423033E-17</v>
      </c>
      <c r="BE718" s="376">
        <f t="shared" si="1801"/>
        <v>2.6343271777424067E-16</v>
      </c>
      <c r="BF718" s="376">
        <f t="shared" si="1802"/>
        <v>-3.1929902822971355E-16</v>
      </c>
      <c r="BG718" s="376">
        <f t="shared" si="1803"/>
        <v>1.8812429840077007E-16</v>
      </c>
      <c r="BH718" s="376">
        <f t="shared" si="1804"/>
        <v>5.3251094019424284E-17</v>
      </c>
      <c r="BI718" s="376">
        <f t="shared" si="1805"/>
        <v>-2.6343271777424412E-16</v>
      </c>
      <c r="BJ718" s="376">
        <f t="shared" si="1806"/>
        <v>3.192990282297141E-16</v>
      </c>
      <c r="BK718" s="376">
        <f t="shared" si="1807"/>
        <v>-1.8812429840076904E-16</v>
      </c>
      <c r="BL718" s="376">
        <f t="shared" si="1808"/>
        <v>-5.3251094019425535E-17</v>
      </c>
      <c r="BM718" s="376">
        <f t="shared" si="1809"/>
        <v>2.6343271777423948E-16</v>
      </c>
      <c r="BN718" s="376">
        <f t="shared" si="1810"/>
        <v>-3.192990282297139E-16</v>
      </c>
      <c r="BO718" s="376">
        <f t="shared" si="1811"/>
        <v>1.88124298400768E-16</v>
      </c>
      <c r="BP718" s="376">
        <f t="shared" si="1812"/>
        <v>5.3251094019426786E-17</v>
      </c>
      <c r="BQ718" s="376">
        <f t="shared" si="1813"/>
        <v>-2.6343271777424022E-16</v>
      </c>
      <c r="BR718" s="376">
        <f t="shared" si="1814"/>
        <v>3.192990282297137E-16</v>
      </c>
    </row>
    <row r="719" spans="2:70">
      <c r="B719" s="373">
        <v>25</v>
      </c>
      <c r="C719" s="373">
        <f t="shared" si="1815"/>
        <v>7.8125000000000017E-3</v>
      </c>
      <c r="D719" s="374">
        <f t="shared" si="1751"/>
        <v>11.998127680029524</v>
      </c>
      <c r="E719" s="375" t="str">
        <f>AE694</f>
        <v>-0,00187231997047537</v>
      </c>
      <c r="F719" s="317">
        <v>25</v>
      </c>
      <c r="G719" s="376">
        <f t="shared" si="1816"/>
        <v>-5.9207578873068634E-17</v>
      </c>
      <c r="H719" s="376">
        <f t="shared" si="1752"/>
        <v>2.7773123344112585E-17</v>
      </c>
      <c r="I719" s="376">
        <f t="shared" si="1753"/>
        <v>1.6269749538005293E-17</v>
      </c>
      <c r="J719" s="376">
        <f t="shared" si="1754"/>
        <v>-5.2926496277055846E-17</v>
      </c>
      <c r="K719" s="376">
        <f t="shared" si="1755"/>
        <v>6.5555720226051044E-17</v>
      </c>
      <c r="L719" s="376">
        <f t="shared" si="1756"/>
        <v>-4.8424017747865018E-17</v>
      </c>
      <c r="M719" s="376">
        <f t="shared" si="1757"/>
        <v>9.3088235997938421E-18</v>
      </c>
      <c r="N719" s="376">
        <f t="shared" si="1758"/>
        <v>3.403238184556443E-17</v>
      </c>
      <c r="O719" s="376">
        <f t="shared" si="1759"/>
        <v>-6.192359743870087E-17</v>
      </c>
      <c r="P719" s="376">
        <f t="shared" si="1760"/>
        <v>6.1702794414319082E-17</v>
      </c>
      <c r="Q719" s="376">
        <f t="shared" si="1761"/>
        <v>-3.3470212729220216E-17</v>
      </c>
      <c r="R719" s="376">
        <f t="shared" si="1762"/>
        <v>-9.9571457823956065E-18</v>
      </c>
      <c r="S719" s="376">
        <f t="shared" si="1763"/>
        <v>4.8864168280117031E-17</v>
      </c>
      <c r="T719" s="376">
        <f t="shared" si="1764"/>
        <v>-6.5587879968417198E-17</v>
      </c>
      <c r="U719" s="377">
        <f t="shared" si="1765"/>
        <v>5.2536065378856784E-17</v>
      </c>
      <c r="V719" s="376">
        <f t="shared" si="1766"/>
        <v>-1.5633975464391876E-17</v>
      </c>
      <c r="W719" s="376">
        <f t="shared" si="1767"/>
        <v>-2.8365612455673807E-17</v>
      </c>
      <c r="X719" s="376">
        <f t="shared" si="1768"/>
        <v>5.9487805352936364E-17</v>
      </c>
      <c r="Y719" s="376">
        <f t="shared" si="1769"/>
        <v>-6.3603778315181124E-17</v>
      </c>
      <c r="Z719" s="376">
        <f t="shared" si="1770"/>
        <v>3.884496566906617E-17</v>
      </c>
      <c r="AA719" s="376">
        <f t="shared" si="1771"/>
        <v>3.5486492697718903E-18</v>
      </c>
      <c r="AB719" s="376">
        <f t="shared" si="1772"/>
        <v>-4.4331251630769237E-17</v>
      </c>
      <c r="AC719" s="376">
        <f t="shared" si="1773"/>
        <v>6.4988392572705233E-17</v>
      </c>
      <c r="AD719" s="376">
        <f t="shared" si="1774"/>
        <v>-5.6142161981115502E-17</v>
      </c>
      <c r="AE719" s="376">
        <f t="shared" si="1775"/>
        <v>2.1808563598867486E-17</v>
      </c>
      <c r="AF719" s="376">
        <f t="shared" si="1776"/>
        <v>2.2425666711614173E-17</v>
      </c>
      <c r="AG719" s="376">
        <f t="shared" si="1777"/>
        <v>-5.6479113182280566E-17</v>
      </c>
      <c r="AH719" s="376">
        <f t="shared" si="1778"/>
        <v>6.4892223061506064E-17</v>
      </c>
      <c r="AI719" s="376">
        <f t="shared" si="1779"/>
        <v>-4.3845620354700225E-17</v>
      </c>
      <c r="AJ719" s="376">
        <f t="shared" si="1780"/>
        <v>2.8940226752087518E-18</v>
      </c>
      <c r="AK719" s="376">
        <f t="shared" si="1781"/>
        <v>3.9371400794289908E-17</v>
      </c>
      <c r="AL719" s="376">
        <f t="shared" si="1782"/>
        <v>-6.3763031430248982E-17</v>
      </c>
      <c r="AM719" s="376">
        <f t="shared" si="1783"/>
        <v>5.9207578873068708E-17</v>
      </c>
      <c r="AN719" s="376">
        <f t="shared" si="1784"/>
        <v>-2.7773123344112875E-17</v>
      </c>
      <c r="AO719" s="376">
        <f t="shared" si="1785"/>
        <v>-1.6269749538004812E-17</v>
      </c>
      <c r="AP719" s="376">
        <f t="shared" si="1786"/>
        <v>5.2926496277056037E-17</v>
      </c>
      <c r="AQ719" s="376">
        <f t="shared" si="1787"/>
        <v>-6.5555720226051019E-17</v>
      </c>
      <c r="AR719" s="376">
        <f t="shared" si="1788"/>
        <v>4.8424017747865049E-17</v>
      </c>
      <c r="AS719" s="376">
        <f t="shared" si="1789"/>
        <v>-9.3088235997938729E-18</v>
      </c>
      <c r="AT719" s="376">
        <f t="shared" si="1790"/>
        <v>-3.4032381845564208E-17</v>
      </c>
      <c r="AU719" s="376">
        <f t="shared" si="1791"/>
        <v>6.1923597438700697E-17</v>
      </c>
      <c r="AV719" s="376">
        <f t="shared" si="1792"/>
        <v>-6.1702794414318934E-17</v>
      </c>
      <c r="AW719" s="376">
        <f t="shared" si="1793"/>
        <v>3.3470212729220044E-17</v>
      </c>
      <c r="AX719" s="376">
        <f t="shared" si="1794"/>
        <v>9.9571457823955757E-18</v>
      </c>
      <c r="AY719" s="376">
        <f t="shared" si="1795"/>
        <v>-4.8864168280117007E-17</v>
      </c>
      <c r="AZ719" s="376">
        <f t="shared" si="1796"/>
        <v>6.5587879968417198E-17</v>
      </c>
      <c r="BA719" s="376">
        <f t="shared" si="1797"/>
        <v>-5.2536065378857086E-17</v>
      </c>
      <c r="BB719" s="376">
        <f t="shared" si="1798"/>
        <v>1.5633975464391454E-17</v>
      </c>
      <c r="BC719" s="376">
        <f t="shared" si="1799"/>
        <v>2.8365612455674196E-17</v>
      </c>
      <c r="BD719" s="376">
        <f t="shared" si="1800"/>
        <v>-5.9487805352936364E-17</v>
      </c>
      <c r="BE719" s="376">
        <f t="shared" si="1801"/>
        <v>6.3603778315181137E-17</v>
      </c>
      <c r="BF719" s="376">
        <f t="shared" si="1802"/>
        <v>-3.8844965669066201E-17</v>
      </c>
      <c r="BG719" s="376">
        <f t="shared" si="1803"/>
        <v>-3.5486492697713911E-18</v>
      </c>
      <c r="BH719" s="376">
        <f t="shared" si="1804"/>
        <v>4.4331251630768867E-17</v>
      </c>
      <c r="BI719" s="376">
        <f t="shared" si="1805"/>
        <v>-6.4988392572705159E-17</v>
      </c>
      <c r="BJ719" s="376">
        <f t="shared" si="1806"/>
        <v>5.6142161981116007E-17</v>
      </c>
      <c r="BK719" s="376">
        <f t="shared" si="1807"/>
        <v>-2.1808563598868398E-17</v>
      </c>
      <c r="BL719" s="376">
        <f t="shared" si="1808"/>
        <v>-2.2425666711615017E-17</v>
      </c>
      <c r="BM719" s="376">
        <f t="shared" si="1809"/>
        <v>5.6479113182281022E-17</v>
      </c>
      <c r="BN719" s="376">
        <f t="shared" si="1810"/>
        <v>-6.4892223061505929E-17</v>
      </c>
      <c r="BO719" s="376">
        <f t="shared" si="1811"/>
        <v>4.3845620354700249E-17</v>
      </c>
      <c r="BP719" s="376">
        <f t="shared" si="1812"/>
        <v>-2.8940226752087827E-18</v>
      </c>
      <c r="BQ719" s="376">
        <f t="shared" si="1813"/>
        <v>-3.9371400794289883E-17</v>
      </c>
      <c r="BR719" s="376">
        <f t="shared" si="1814"/>
        <v>6.3763031430248982E-17</v>
      </c>
    </row>
    <row r="720" spans="2:70">
      <c r="B720" s="373">
        <v>26</v>
      </c>
      <c r="C720" s="373">
        <f t="shared" si="1815"/>
        <v>8.125000000000002E-3</v>
      </c>
      <c r="D720" s="374">
        <f t="shared" si="1751"/>
        <v>11.997508782893792</v>
      </c>
      <c r="E720" s="375" t="str">
        <f>AF694</f>
        <v>-0,00249121710620825</v>
      </c>
      <c r="F720" s="317">
        <v>26</v>
      </c>
      <c r="G720" s="376">
        <f t="shared" si="1816"/>
        <v>-1.5168268589824312E-16</v>
      </c>
      <c r="H720" s="376">
        <f t="shared" si="1752"/>
        <v>3.1664016320422227E-16</v>
      </c>
      <c r="I720" s="376">
        <f t="shared" si="1753"/>
        <v>-3.7487066157941569E-16</v>
      </c>
      <c r="J720" s="376">
        <f t="shared" si="1754"/>
        <v>3.0674696408984853E-16</v>
      </c>
      <c r="K720" s="376">
        <f t="shared" si="1755"/>
        <v>-1.3523089703412263E-16</v>
      </c>
      <c r="L720" s="376">
        <f t="shared" si="1756"/>
        <v>-8.1866201033273821E-17</v>
      </c>
      <c r="M720" s="376">
        <f t="shared" si="1757"/>
        <v>2.7136941390175901E-16</v>
      </c>
      <c r="N720" s="376">
        <f t="shared" si="1758"/>
        <v>-3.6940464170205595E-16</v>
      </c>
      <c r="O720" s="376">
        <f t="shared" si="1759"/>
        <v>3.4292805453577852E-16</v>
      </c>
      <c r="P720" s="376">
        <f t="shared" si="1760"/>
        <v>-2.0086387140300422E-16</v>
      </c>
      <c r="Q720" s="376">
        <f t="shared" si="1761"/>
        <v>-8.9036439736895993E-18</v>
      </c>
      <c r="R720" s="376">
        <f t="shared" si="1762"/>
        <v>2.1567009020877253E-16</v>
      </c>
      <c r="S720" s="376">
        <f t="shared" si="1763"/>
        <v>-3.497426086085961E-16</v>
      </c>
      <c r="T720" s="376">
        <f t="shared" si="1764"/>
        <v>3.659306121621678E-16</v>
      </c>
      <c r="U720" s="377">
        <f t="shared" si="1765"/>
        <v>-2.5877775983962566E-16</v>
      </c>
      <c r="V720" s="376">
        <f t="shared" si="1766"/>
        <v>6.4401075130581132E-17</v>
      </c>
      <c r="W720" s="376">
        <f t="shared" si="1767"/>
        <v>1.5168268589824302E-16</v>
      </c>
      <c r="X720" s="376">
        <f t="shared" si="1768"/>
        <v>-3.1664016320422261E-16</v>
      </c>
      <c r="Y720" s="376">
        <f t="shared" si="1769"/>
        <v>3.7487066157941569E-16</v>
      </c>
      <c r="Z720" s="376">
        <f t="shared" si="1770"/>
        <v>-3.0674696408984893E-16</v>
      </c>
      <c r="AA720" s="376">
        <f t="shared" si="1771"/>
        <v>1.3523089703412268E-16</v>
      </c>
      <c r="AB720" s="376">
        <f t="shared" si="1772"/>
        <v>8.1866201033271812E-17</v>
      </c>
      <c r="AC720" s="376">
        <f t="shared" si="1773"/>
        <v>-2.7136941390175846E-16</v>
      </c>
      <c r="AD720" s="376">
        <f t="shared" si="1774"/>
        <v>3.694046417020558E-16</v>
      </c>
      <c r="AE720" s="376">
        <f t="shared" si="1775"/>
        <v>-3.4292805453577881E-16</v>
      </c>
      <c r="AF720" s="376">
        <f t="shared" si="1776"/>
        <v>2.0086387140300373E-16</v>
      </c>
      <c r="AG720" s="376">
        <f t="shared" si="1777"/>
        <v>8.9036439736915222E-18</v>
      </c>
      <c r="AH720" s="376">
        <f t="shared" si="1778"/>
        <v>-2.1567009020876972E-16</v>
      </c>
      <c r="AI720" s="376">
        <f t="shared" si="1779"/>
        <v>3.4974260860859487E-16</v>
      </c>
      <c r="AJ720" s="376">
        <f t="shared" si="1780"/>
        <v>-3.65930612162168E-16</v>
      </c>
      <c r="AK720" s="376">
        <f t="shared" si="1781"/>
        <v>2.587777598396262E-16</v>
      </c>
      <c r="AL720" s="376">
        <f t="shared" si="1782"/>
        <v>-6.4401075130581847E-17</v>
      </c>
      <c r="AM720" s="376">
        <f t="shared" si="1783"/>
        <v>-1.5168268589824235E-16</v>
      </c>
      <c r="AN720" s="376">
        <f t="shared" si="1784"/>
        <v>3.1664016320422227E-16</v>
      </c>
      <c r="AO720" s="376">
        <f t="shared" si="1785"/>
        <v>-3.7487066157941564E-16</v>
      </c>
      <c r="AP720" s="376">
        <f t="shared" si="1786"/>
        <v>3.0674696408984784E-16</v>
      </c>
      <c r="AQ720" s="376">
        <f t="shared" si="1787"/>
        <v>-1.3523089703412586E-16</v>
      </c>
      <c r="AR720" s="376">
        <f t="shared" si="1788"/>
        <v>-8.1866201033271072E-17</v>
      </c>
      <c r="AS720" s="376">
        <f t="shared" si="1789"/>
        <v>2.7136941390175797E-16</v>
      </c>
      <c r="AT720" s="376">
        <f t="shared" si="1790"/>
        <v>-3.6940464170205571E-16</v>
      </c>
      <c r="AU720" s="376">
        <f t="shared" si="1791"/>
        <v>3.4292805453577911E-16</v>
      </c>
      <c r="AV720" s="376">
        <f t="shared" si="1792"/>
        <v>-2.0086387140300435E-16</v>
      </c>
      <c r="AW720" s="376">
        <f t="shared" si="1793"/>
        <v>-8.9036439736908073E-18</v>
      </c>
      <c r="AX720" s="376">
        <f t="shared" si="1794"/>
        <v>2.1567009020876913E-16</v>
      </c>
      <c r="AY720" s="376">
        <f t="shared" si="1795"/>
        <v>-3.4974260860859458E-16</v>
      </c>
      <c r="AZ720" s="376">
        <f t="shared" si="1796"/>
        <v>3.659306121621682E-16</v>
      </c>
      <c r="BA720" s="376">
        <f t="shared" si="1797"/>
        <v>-2.5877775983962674E-16</v>
      </c>
      <c r="BB720" s="376">
        <f t="shared" si="1798"/>
        <v>6.4401075130582574E-17</v>
      </c>
      <c r="BC720" s="376">
        <f t="shared" si="1799"/>
        <v>1.5168268589824171E-16</v>
      </c>
      <c r="BD720" s="376">
        <f t="shared" si="1800"/>
        <v>-3.1664016320422182E-16</v>
      </c>
      <c r="BE720" s="376">
        <f t="shared" si="1801"/>
        <v>3.7487066157941579E-16</v>
      </c>
      <c r="BF720" s="376">
        <f t="shared" si="1802"/>
        <v>-3.0674696408984829E-16</v>
      </c>
      <c r="BG720" s="376">
        <f t="shared" si="1803"/>
        <v>1.3523089703412652E-16</v>
      </c>
      <c r="BH720" s="376">
        <f t="shared" si="1804"/>
        <v>8.1866201033275571E-17</v>
      </c>
      <c r="BI720" s="376">
        <f t="shared" si="1805"/>
        <v>-2.7136941390175748E-16</v>
      </c>
      <c r="BJ720" s="376">
        <f t="shared" si="1806"/>
        <v>3.6940464170205462E-16</v>
      </c>
      <c r="BK720" s="376">
        <f t="shared" si="1807"/>
        <v>-3.4292805453577936E-16</v>
      </c>
      <c r="BL720" s="376">
        <f t="shared" si="1808"/>
        <v>2.0086387140300947E-16</v>
      </c>
      <c r="BM720" s="376">
        <f t="shared" si="1809"/>
        <v>8.9036439736900677E-18</v>
      </c>
      <c r="BN720" s="376">
        <f t="shared" si="1810"/>
        <v>-2.1567009020876848E-16</v>
      </c>
      <c r="BO720" s="376">
        <f t="shared" si="1811"/>
        <v>3.4974260860859625E-16</v>
      </c>
      <c r="BP720" s="376">
        <f t="shared" si="1812"/>
        <v>-3.6593061216216835E-16</v>
      </c>
      <c r="BQ720" s="376">
        <f t="shared" si="1813"/>
        <v>2.5877775983962344E-16</v>
      </c>
      <c r="BR720" s="376">
        <f t="shared" si="1814"/>
        <v>-6.4401075130583301E-17</v>
      </c>
    </row>
    <row r="721" spans="2:70">
      <c r="B721" s="373">
        <v>27</v>
      </c>
      <c r="C721" s="373">
        <f t="shared" si="1815"/>
        <v>8.4375000000000023E-3</v>
      </c>
      <c r="D721" s="374">
        <f t="shared" si="1751"/>
        <v>11.996913877540631</v>
      </c>
      <c r="E721" s="375" t="str">
        <f>AG694</f>
        <v>-0,00308612245936904</v>
      </c>
      <c r="F721" s="317">
        <v>27</v>
      </c>
      <c r="G721" s="376">
        <f t="shared" si="1816"/>
        <v>1.3531510281875115E-16</v>
      </c>
      <c r="H721" s="376">
        <f t="shared" si="1752"/>
        <v>-2.0119592030428731E-16</v>
      </c>
      <c r="I721" s="376">
        <f t="shared" si="1753"/>
        <v>2.1956281801422467E-16</v>
      </c>
      <c r="J721" s="376">
        <f t="shared" si="1754"/>
        <v>-1.8607831582969828E-16</v>
      </c>
      <c r="K721" s="376">
        <f t="shared" si="1755"/>
        <v>1.0865002911445536E-16</v>
      </c>
      <c r="L721" s="376">
        <f t="shared" si="1756"/>
        <v>-5.5632262665137889E-18</v>
      </c>
      <c r="M721" s="376">
        <f t="shared" si="1757"/>
        <v>-9.8837374028816058E-17</v>
      </c>
      <c r="N721" s="376">
        <f t="shared" si="1758"/>
        <v>1.798967900032426E-16</v>
      </c>
      <c r="O721" s="376">
        <f t="shared" si="1759"/>
        <v>-2.184722349549247E-16</v>
      </c>
      <c r="P721" s="376">
        <f t="shared" si="1760"/>
        <v>2.0545382934967354E-16</v>
      </c>
      <c r="Q721" s="376">
        <f t="shared" si="1761"/>
        <v>-1.4391596693562548E-16</v>
      </c>
      <c r="R721" s="376">
        <f t="shared" si="1762"/>
        <v>4.8391273689892695E-17</v>
      </c>
      <c r="S721" s="376">
        <f t="shared" si="1763"/>
        <v>5.85613803835905E-17</v>
      </c>
      <c r="T721" s="376">
        <f t="shared" si="1764"/>
        <v>-1.5168432694965609E-16</v>
      </c>
      <c r="U721" s="377">
        <f t="shared" si="1765"/>
        <v>2.0898588642694813E-16</v>
      </c>
      <c r="V721" s="376">
        <f t="shared" si="1766"/>
        <v>-2.1693386742757589E-16</v>
      </c>
      <c r="W721" s="376">
        <f t="shared" si="1767"/>
        <v>1.736512948564645E-16</v>
      </c>
      <c r="X721" s="376">
        <f t="shared" si="1768"/>
        <v>-8.9359671603508709E-17</v>
      </c>
      <c r="Y721" s="376">
        <f t="shared" si="1769"/>
        <v>-1.6034905731825541E-17</v>
      </c>
      <c r="Z721" s="376">
        <f t="shared" si="1770"/>
        <v>1.1764272027694382E-16</v>
      </c>
      <c r="AA721" s="376">
        <f t="shared" si="1771"/>
        <v>-1.9146832748421895E-16</v>
      </c>
      <c r="AB721" s="376">
        <f t="shared" si="1772"/>
        <v>2.2007725863815105E-16</v>
      </c>
      <c r="AC721" s="376">
        <f t="shared" si="1773"/>
        <v>-1.9671330090073681E-16</v>
      </c>
      <c r="AD721" s="376">
        <f t="shared" si="1774"/>
        <v>1.2689402745088169E-16</v>
      </c>
      <c r="AE721" s="376">
        <f t="shared" si="1775"/>
        <v>-2.7107781354734705E-17</v>
      </c>
      <c r="AF721" s="376">
        <f t="shared" si="1776"/>
        <v>-7.9080169838786107E-17</v>
      </c>
      <c r="AG721" s="376">
        <f t="shared" si="1777"/>
        <v>1.6659274809294719E-16</v>
      </c>
      <c r="AH721" s="376">
        <f t="shared" si="1778"/>
        <v>-2.14763204220011E-16</v>
      </c>
      <c r="AI721" s="376">
        <f t="shared" si="1779"/>
        <v>2.122157251094847E-16</v>
      </c>
      <c r="AJ721" s="376">
        <f t="shared" si="1780"/>
        <v>-1.5955191698630798E-16</v>
      </c>
      <c r="AK721" s="376">
        <f t="shared" si="1781"/>
        <v>6.9208731606054441E-17</v>
      </c>
      <c r="AL721" s="376">
        <f t="shared" si="1782"/>
        <v>3.7478612822395488E-17</v>
      </c>
      <c r="AM721" s="376">
        <f t="shared" si="1783"/>
        <v>-1.3531510281875324E-16</v>
      </c>
      <c r="AN721" s="376">
        <f t="shared" si="1784"/>
        <v>2.011959203042876E-16</v>
      </c>
      <c r="AO721" s="376">
        <f t="shared" si="1785"/>
        <v>-2.1956281801422455E-16</v>
      </c>
      <c r="AP721" s="376">
        <f t="shared" si="1786"/>
        <v>1.8607831582969833E-16</v>
      </c>
      <c r="AQ721" s="376">
        <f t="shared" si="1787"/>
        <v>-1.0865002911445436E-16</v>
      </c>
      <c r="AR721" s="376">
        <f t="shared" si="1788"/>
        <v>5.5632262665114963E-18</v>
      </c>
      <c r="AS721" s="376">
        <f t="shared" si="1789"/>
        <v>9.8837374028816008E-17</v>
      </c>
      <c r="AT721" s="376">
        <f t="shared" si="1790"/>
        <v>-1.7989679000324349E-16</v>
      </c>
      <c r="AU721" s="376">
        <f t="shared" si="1791"/>
        <v>2.1847223495492505E-16</v>
      </c>
      <c r="AV721" s="376">
        <f t="shared" si="1792"/>
        <v>-2.0545382934967329E-16</v>
      </c>
      <c r="AW721" s="376">
        <f t="shared" si="1793"/>
        <v>1.4391596693562435E-16</v>
      </c>
      <c r="AX721" s="376">
        <f t="shared" si="1794"/>
        <v>-4.8391273689889706E-17</v>
      </c>
      <c r="AY721" s="376">
        <f t="shared" si="1795"/>
        <v>-5.8561380383591954E-17</v>
      </c>
      <c r="AZ721" s="376">
        <f t="shared" si="1796"/>
        <v>1.516843269496572E-16</v>
      </c>
      <c r="BA721" s="376">
        <f t="shared" si="1797"/>
        <v>-2.0898588642694813E-16</v>
      </c>
      <c r="BB721" s="376">
        <f t="shared" si="1798"/>
        <v>2.1693386742757562E-16</v>
      </c>
      <c r="BC721" s="376">
        <f t="shared" si="1799"/>
        <v>-1.736512948564626E-16</v>
      </c>
      <c r="BD721" s="376">
        <f t="shared" si="1800"/>
        <v>8.9359671603504444E-17</v>
      </c>
      <c r="BE721" s="376">
        <f t="shared" si="1801"/>
        <v>1.6034905731823926E-17</v>
      </c>
      <c r="BF721" s="376">
        <f t="shared" si="1802"/>
        <v>-1.1764272027694377E-16</v>
      </c>
      <c r="BG721" s="376">
        <f t="shared" si="1803"/>
        <v>1.9146832748421969E-16</v>
      </c>
      <c r="BH721" s="376">
        <f t="shared" si="1804"/>
        <v>-2.2007725863815108E-16</v>
      </c>
      <c r="BI721" s="376">
        <f t="shared" si="1805"/>
        <v>1.9671330090073543E-16</v>
      </c>
      <c r="BJ721" s="376">
        <f t="shared" si="1806"/>
        <v>-1.2689402745087792E-16</v>
      </c>
      <c r="BK721" s="376">
        <f t="shared" si="1807"/>
        <v>2.7107781354736314E-17</v>
      </c>
      <c r="BL721" s="376">
        <f t="shared" si="1808"/>
        <v>7.9080169838787524E-17</v>
      </c>
      <c r="BM721" s="376">
        <f t="shared" si="1809"/>
        <v>-1.665927480929482E-16</v>
      </c>
      <c r="BN721" s="376">
        <f t="shared" si="1810"/>
        <v>2.1476320422001134E-16</v>
      </c>
      <c r="BO721" s="376">
        <f t="shared" si="1811"/>
        <v>-2.1221572510948347E-16</v>
      </c>
      <c r="BP721" s="376">
        <f t="shared" si="1812"/>
        <v>1.5955191698630909E-16</v>
      </c>
      <c r="BQ721" s="376">
        <f t="shared" si="1813"/>
        <v>-6.9208731606053012E-17</v>
      </c>
      <c r="BR721" s="376">
        <f t="shared" si="1814"/>
        <v>-3.7478612822396979E-17</v>
      </c>
    </row>
    <row r="722" spans="2:70">
      <c r="B722" s="373">
        <v>28</v>
      </c>
      <c r="C722" s="373">
        <f t="shared" si="1815"/>
        <v>8.7500000000000026E-3</v>
      </c>
      <c r="D722" s="374">
        <f t="shared" si="1751"/>
        <v>11.996348693233799</v>
      </c>
      <c r="E722" s="375" t="str">
        <f>AH694</f>
        <v>-0,00365130676620148</v>
      </c>
      <c r="F722" s="317">
        <v>28</v>
      </c>
      <c r="G722" s="376">
        <f t="shared" si="1816"/>
        <v>-1.1589393451324281E-17</v>
      </c>
      <c r="H722" s="376">
        <f t="shared" si="1752"/>
        <v>-3.7454943396457109E-17</v>
      </c>
      <c r="I722" s="376">
        <f t="shared" si="1753"/>
        <v>8.0797104642035252E-17</v>
      </c>
      <c r="J722" s="376">
        <f t="shared" si="1754"/>
        <v>-1.1183863913344104E-16</v>
      </c>
      <c r="K722" s="376">
        <f t="shared" si="1755"/>
        <v>1.2585375463656873E-16</v>
      </c>
      <c r="L722" s="376">
        <f t="shared" si="1756"/>
        <v>-1.2070877686340556E-16</v>
      </c>
      <c r="M722" s="376">
        <f t="shared" si="1757"/>
        <v>9.7186982040575824E-17</v>
      </c>
      <c r="N722" s="376">
        <f t="shared" si="1758"/>
        <v>-5.8869350204254702E-17</v>
      </c>
      <c r="O722" s="376">
        <f t="shared" si="1759"/>
        <v>1.1589393451324336E-17</v>
      </c>
      <c r="P722" s="376">
        <f t="shared" si="1760"/>
        <v>3.7454943396457318E-17</v>
      </c>
      <c r="Q722" s="376">
        <f t="shared" si="1761"/>
        <v>-8.0797104642035338E-17</v>
      </c>
      <c r="R722" s="376">
        <f t="shared" si="1762"/>
        <v>1.1183863913344099E-16</v>
      </c>
      <c r="S722" s="376">
        <f t="shared" si="1763"/>
        <v>-1.2585375463656873E-16</v>
      </c>
      <c r="T722" s="376">
        <f t="shared" si="1764"/>
        <v>1.2070877686340539E-16</v>
      </c>
      <c r="U722" s="377">
        <f t="shared" si="1765"/>
        <v>-9.7186982040576045E-17</v>
      </c>
      <c r="V722" s="376">
        <f t="shared" si="1766"/>
        <v>5.8869350204254604E-17</v>
      </c>
      <c r="W722" s="376">
        <f t="shared" si="1767"/>
        <v>-1.1589393451323782E-17</v>
      </c>
      <c r="X722" s="376">
        <f t="shared" si="1768"/>
        <v>-3.7454943396456998E-17</v>
      </c>
      <c r="Y722" s="376">
        <f t="shared" si="1769"/>
        <v>8.0797104642035412E-17</v>
      </c>
      <c r="Z722" s="376">
        <f t="shared" si="1770"/>
        <v>-1.1183863913344123E-16</v>
      </c>
      <c r="AA722" s="376">
        <f t="shared" si="1771"/>
        <v>1.258537546365687E-16</v>
      </c>
      <c r="AB722" s="376">
        <f t="shared" si="1772"/>
        <v>-1.2070877686340549E-16</v>
      </c>
      <c r="AC722" s="376">
        <f t="shared" si="1773"/>
        <v>9.71869820405757E-17</v>
      </c>
      <c r="AD722" s="376">
        <f t="shared" si="1774"/>
        <v>-5.8869350204254912E-17</v>
      </c>
      <c r="AE722" s="376">
        <f t="shared" si="1775"/>
        <v>1.1589393451323227E-17</v>
      </c>
      <c r="AF722" s="376">
        <f t="shared" si="1776"/>
        <v>3.745494339645754E-17</v>
      </c>
      <c r="AG722" s="376">
        <f t="shared" si="1777"/>
        <v>-8.0797104642035153E-17</v>
      </c>
      <c r="AH722" s="376">
        <f t="shared" si="1778"/>
        <v>1.118386391334415E-16</v>
      </c>
      <c r="AI722" s="376">
        <f t="shared" si="1779"/>
        <v>-1.2585375463656875E-16</v>
      </c>
      <c r="AJ722" s="376">
        <f t="shared" si="1780"/>
        <v>1.2070877686340559E-16</v>
      </c>
      <c r="AK722" s="376">
        <f t="shared" si="1781"/>
        <v>-9.718698204057533E-17</v>
      </c>
      <c r="AL722" s="376">
        <f t="shared" si="1782"/>
        <v>5.8869350204254419E-17</v>
      </c>
      <c r="AM722" s="376">
        <f t="shared" si="1783"/>
        <v>-1.1589393451324466E-17</v>
      </c>
      <c r="AN722" s="376">
        <f t="shared" si="1784"/>
        <v>-3.745494339645807E-17</v>
      </c>
      <c r="AO722" s="376">
        <f t="shared" si="1785"/>
        <v>8.0797104642035585E-17</v>
      </c>
      <c r="AP722" s="376">
        <f t="shared" si="1786"/>
        <v>-1.1183863913344091E-16</v>
      </c>
      <c r="AQ722" s="376">
        <f t="shared" si="1787"/>
        <v>1.258537546365688E-16</v>
      </c>
      <c r="AR722" s="376">
        <f t="shared" si="1788"/>
        <v>-1.2070877686340544E-16</v>
      </c>
      <c r="AS722" s="376">
        <f t="shared" si="1789"/>
        <v>9.7186982040576144E-17</v>
      </c>
      <c r="AT722" s="376">
        <f t="shared" si="1790"/>
        <v>-5.8869350204253926E-17</v>
      </c>
      <c r="AU722" s="376">
        <f t="shared" si="1791"/>
        <v>1.1589393451323905E-17</v>
      </c>
      <c r="AV722" s="376">
        <f t="shared" si="1792"/>
        <v>3.7454943396456887E-17</v>
      </c>
      <c r="AW722" s="376">
        <f t="shared" si="1793"/>
        <v>-8.0797104642036004E-17</v>
      </c>
      <c r="AX722" s="376">
        <f t="shared" si="1794"/>
        <v>1.1183863913344118E-16</v>
      </c>
      <c r="AY722" s="376">
        <f t="shared" si="1795"/>
        <v>-1.2585375463656868E-16</v>
      </c>
      <c r="AZ722" s="376">
        <f t="shared" si="1796"/>
        <v>1.2070877686340529E-16</v>
      </c>
      <c r="BA722" s="376">
        <f t="shared" si="1797"/>
        <v>-9.7186982040575774E-17</v>
      </c>
      <c r="BB722" s="376">
        <f t="shared" si="1798"/>
        <v>5.8869350204255023E-17</v>
      </c>
      <c r="BC722" s="376">
        <f t="shared" si="1799"/>
        <v>-1.1589393451325131E-17</v>
      </c>
      <c r="BD722" s="376">
        <f t="shared" si="1800"/>
        <v>-3.7454943396459124E-17</v>
      </c>
      <c r="BE722" s="376">
        <f t="shared" si="1801"/>
        <v>8.0797104642036435E-17</v>
      </c>
      <c r="BF722" s="376">
        <f t="shared" si="1802"/>
        <v>-1.1183863913344146E-16</v>
      </c>
      <c r="BG722" s="376">
        <f t="shared" si="1803"/>
        <v>1.2585375463656875E-16</v>
      </c>
      <c r="BH722" s="376">
        <f t="shared" si="1804"/>
        <v>-1.2070877686340563E-16</v>
      </c>
      <c r="BI722" s="376">
        <f t="shared" si="1805"/>
        <v>9.7186982040576563E-17</v>
      </c>
      <c r="BJ722" s="376">
        <f t="shared" si="1806"/>
        <v>-5.886935020425294E-17</v>
      </c>
      <c r="BK722" s="376">
        <f t="shared" si="1807"/>
        <v>1.1589393451322796E-17</v>
      </c>
      <c r="BL722" s="376">
        <f t="shared" si="1808"/>
        <v>3.7454943396457953E-17</v>
      </c>
      <c r="BM722" s="376">
        <f t="shared" si="1809"/>
        <v>-8.0797104642035486E-17</v>
      </c>
      <c r="BN722" s="376">
        <f t="shared" si="1810"/>
        <v>1.1183863913344086E-16</v>
      </c>
      <c r="BO722" s="376">
        <f t="shared" si="1811"/>
        <v>-1.2585375463656863E-16</v>
      </c>
      <c r="BP722" s="376">
        <f t="shared" si="1812"/>
        <v>1.2070877686340494E-16</v>
      </c>
      <c r="BQ722" s="376">
        <f t="shared" si="1813"/>
        <v>-9.7186982040575059E-17</v>
      </c>
      <c r="BR722" s="376">
        <f t="shared" si="1814"/>
        <v>5.8869350204254037E-17</v>
      </c>
    </row>
    <row r="723" spans="2:70">
      <c r="B723" s="373">
        <v>29</v>
      </c>
      <c r="C723" s="373">
        <f t="shared" si="1815"/>
        <v>9.0625000000000028E-3</v>
      </c>
      <c r="D723" s="374">
        <f t="shared" si="1751"/>
        <v>11.995818673007134</v>
      </c>
      <c r="E723" s="375" t="str">
        <f>AI694</f>
        <v>-0,00418132699286567</v>
      </c>
      <c r="F723" s="317">
        <v>29</v>
      </c>
      <c r="G723" s="376">
        <f t="shared" si="1816"/>
        <v>-1.9480323916947046E-16</v>
      </c>
      <c r="H723" s="376">
        <f t="shared" si="1752"/>
        <v>1.7836513275433129E-16</v>
      </c>
      <c r="I723" s="376">
        <f t="shared" si="1753"/>
        <v>-1.4656634087222903E-16</v>
      </c>
      <c r="J723" s="376">
        <f t="shared" si="1754"/>
        <v>1.0214535412829333E-16</v>
      </c>
      <c r="K723" s="376">
        <f t="shared" si="1755"/>
        <v>-4.8927678073799809E-17</v>
      </c>
      <c r="L723" s="376">
        <f t="shared" si="1756"/>
        <v>-8.5036167632151541E-18</v>
      </c>
      <c r="M723" s="376">
        <f t="shared" si="1757"/>
        <v>6.5202585834457443E-17</v>
      </c>
      <c r="N723" s="376">
        <f t="shared" si="1758"/>
        <v>-1.1628635199485263E-16</v>
      </c>
      <c r="O723" s="376">
        <f t="shared" si="1759"/>
        <v>1.5735561560359878E-16</v>
      </c>
      <c r="P723" s="376">
        <f t="shared" si="1760"/>
        <v>-1.848735192552599E-16</v>
      </c>
      <c r="Q723" s="376">
        <f t="shared" si="1761"/>
        <v>1.9647023956464815E-16</v>
      </c>
      <c r="R723" s="376">
        <f t="shared" si="1762"/>
        <v>-1.9114707476550357E-16</v>
      </c>
      <c r="S723" s="376">
        <f t="shared" si="1763"/>
        <v>1.6936245223601315E-16</v>
      </c>
      <c r="T723" s="376">
        <f t="shared" si="1764"/>
        <v>-1.3299244904081778E-16</v>
      </c>
      <c r="U723" s="377">
        <f t="shared" si="1765"/>
        <v>8.516922543392458E-17</v>
      </c>
      <c r="V723" s="376">
        <f t="shared" si="1766"/>
        <v>-3.0011285320766199E-17</v>
      </c>
      <c r="W723" s="376">
        <f t="shared" si="1767"/>
        <v>-2.7731206532706321E-17</v>
      </c>
      <c r="X723" s="376">
        <f t="shared" si="1768"/>
        <v>8.3085505500100632E-17</v>
      </c>
      <c r="Y723" s="376">
        <f t="shared" si="1769"/>
        <v>-1.312845365227869E-16</v>
      </c>
      <c r="Z723" s="376">
        <f t="shared" si="1770"/>
        <v>1.681774314130257E-16</v>
      </c>
      <c r="AA723" s="376">
        <f t="shared" si="1771"/>
        <v>-1.9058699883513619E-16</v>
      </c>
      <c r="AB723" s="376">
        <f t="shared" si="1772"/>
        <v>1.9658334188995236E-16</v>
      </c>
      <c r="AC723" s="376">
        <f t="shared" si="1773"/>
        <v>-1.856500595399256E-16</v>
      </c>
      <c r="AD723" s="376">
        <f t="shared" si="1774"/>
        <v>1.5872871871972793E-16</v>
      </c>
      <c r="AE723" s="376">
        <f t="shared" si="1775"/>
        <v>-1.1813776722407501E-16</v>
      </c>
      <c r="AF723" s="376">
        <f t="shared" si="1776"/>
        <v>6.7372870540391881E-17</v>
      </c>
      <c r="AG723" s="376">
        <f t="shared" si="1777"/>
        <v>-1.0805867484255537E-17</v>
      </c>
      <c r="AH723" s="376">
        <f t="shared" si="1778"/>
        <v>-4.6691729623869373E-17</v>
      </c>
      <c r="AI723" s="376">
        <f t="shared" si="1779"/>
        <v>1.0016826632862175E-16</v>
      </c>
      <c r="AJ723" s="376">
        <f t="shared" si="1780"/>
        <v>-1.4501837919657986E-16</v>
      </c>
      <c r="AK723" s="376">
        <f t="shared" si="1781"/>
        <v>1.7737960662281015E-16</v>
      </c>
      <c r="AL723" s="376">
        <f t="shared" si="1782"/>
        <v>-1.9446502143077839E-16</v>
      </c>
      <c r="AM723" s="376">
        <f t="shared" si="1783"/>
        <v>1.9480323916947051E-16</v>
      </c>
      <c r="AN723" s="376">
        <f t="shared" si="1784"/>
        <v>-1.7836513275433143E-16</v>
      </c>
      <c r="AO723" s="376">
        <f t="shared" si="1785"/>
        <v>1.465663408722295E-16</v>
      </c>
      <c r="AP723" s="376">
        <f t="shared" si="1786"/>
        <v>-1.0214535412829392E-16</v>
      </c>
      <c r="AQ723" s="376">
        <f t="shared" si="1787"/>
        <v>4.8927678073800486E-17</v>
      </c>
      <c r="AR723" s="376">
        <f t="shared" si="1788"/>
        <v>8.5036167632137613E-18</v>
      </c>
      <c r="AS723" s="376">
        <f t="shared" si="1789"/>
        <v>-6.5202585834456124E-17</v>
      </c>
      <c r="AT723" s="376">
        <f t="shared" si="1790"/>
        <v>1.1628635199485149E-16</v>
      </c>
      <c r="AU723" s="376">
        <f t="shared" si="1791"/>
        <v>-1.5735561560359962E-16</v>
      </c>
      <c r="AV723" s="376">
        <f t="shared" si="1792"/>
        <v>1.8487351925526037E-16</v>
      </c>
      <c r="AW723" s="376">
        <f t="shared" si="1793"/>
        <v>-1.9647023956464817E-16</v>
      </c>
      <c r="AX723" s="376">
        <f t="shared" si="1794"/>
        <v>1.9114707476550357E-16</v>
      </c>
      <c r="AY723" s="376">
        <f t="shared" si="1795"/>
        <v>-1.6936245223601315E-16</v>
      </c>
      <c r="AZ723" s="376">
        <f t="shared" si="1796"/>
        <v>1.3299244904081983E-16</v>
      </c>
      <c r="BA723" s="376">
        <f t="shared" si="1797"/>
        <v>-8.516922543392458E-17</v>
      </c>
      <c r="BB723" s="376">
        <f t="shared" si="1798"/>
        <v>3.0011285320763438E-17</v>
      </c>
      <c r="BC723" s="376">
        <f t="shared" si="1799"/>
        <v>2.7731206532706321E-17</v>
      </c>
      <c r="BD723" s="376">
        <f t="shared" si="1800"/>
        <v>-8.3085505500103172E-17</v>
      </c>
      <c r="BE723" s="376">
        <f t="shared" si="1801"/>
        <v>1.312845365227869E-16</v>
      </c>
      <c r="BF723" s="376">
        <f t="shared" si="1802"/>
        <v>-1.6817743141302715E-16</v>
      </c>
      <c r="BG723" s="376">
        <f t="shared" si="1803"/>
        <v>1.9058699883513587E-16</v>
      </c>
      <c r="BH723" s="376">
        <f t="shared" si="1804"/>
        <v>-1.9658334188995231E-16</v>
      </c>
      <c r="BI723" s="376">
        <f t="shared" si="1805"/>
        <v>1.856500595399256E-16</v>
      </c>
      <c r="BJ723" s="376">
        <f t="shared" si="1806"/>
        <v>-1.5872871871972793E-16</v>
      </c>
      <c r="BK723" s="376">
        <f t="shared" si="1807"/>
        <v>1.1813776722407725E-16</v>
      </c>
      <c r="BL723" s="376">
        <f t="shared" si="1808"/>
        <v>-6.7372870540391881E-17</v>
      </c>
      <c r="BM723" s="376">
        <f t="shared" si="1809"/>
        <v>1.0805867484258328E-17</v>
      </c>
      <c r="BN723" s="376">
        <f t="shared" si="1810"/>
        <v>4.6691729623869373E-17</v>
      </c>
      <c r="BO723" s="376">
        <f t="shared" si="1811"/>
        <v>-1.0016826632861933E-16</v>
      </c>
      <c r="BP723" s="376">
        <f t="shared" si="1812"/>
        <v>1.4501837919657986E-16</v>
      </c>
      <c r="BQ723" s="376">
        <f t="shared" si="1813"/>
        <v>-1.7737960662280894E-16</v>
      </c>
      <c r="BR723" s="376">
        <f t="shared" si="1814"/>
        <v>1.9446502143077839E-16</v>
      </c>
    </row>
    <row r="724" spans="2:70">
      <c r="B724" s="373">
        <v>30</v>
      </c>
      <c r="C724" s="373">
        <f t="shared" si="1815"/>
        <v>9.3750000000000031E-3</v>
      </c>
      <c r="D724" s="374">
        <f t="shared" si="1751"/>
        <v>11.995328921245154</v>
      </c>
      <c r="E724" s="375" t="str">
        <f>AJ694</f>
        <v>-0,00467107875484655</v>
      </c>
      <c r="F724" s="317">
        <v>30</v>
      </c>
      <c r="G724" s="376">
        <f t="shared" si="1816"/>
        <v>9.770154366767155E-17</v>
      </c>
      <c r="H724" s="376">
        <f t="shared" si="1752"/>
        <v>-1.0037463260612319E-16</v>
      </c>
      <c r="I724" s="376">
        <f t="shared" si="1753"/>
        <v>9.9190380704263976E-17</v>
      </c>
      <c r="J724" s="376">
        <f t="shared" si="1754"/>
        <v>-9.4194298098546238E-17</v>
      </c>
      <c r="K724" s="376">
        <f t="shared" si="1755"/>
        <v>8.5578381441672367E-17</v>
      </c>
      <c r="L724" s="376">
        <f t="shared" si="1756"/>
        <v>-7.3673735578904025E-17</v>
      </c>
      <c r="M724" s="376">
        <f t="shared" si="1757"/>
        <v>5.8937849374545513E-17</v>
      </c>
      <c r="N724" s="376">
        <f t="shared" si="1758"/>
        <v>-4.1937014671449952E-17</v>
      </c>
      <c r="O724" s="376">
        <f t="shared" si="1759"/>
        <v>2.3324564013079356E-17</v>
      </c>
      <c r="P724" s="376">
        <f t="shared" si="1760"/>
        <v>-3.8157634402523278E-18</v>
      </c>
      <c r="Q724" s="376">
        <f t="shared" si="1761"/>
        <v>-1.5839674781679169E-17</v>
      </c>
      <c r="R724" s="376">
        <f t="shared" si="1762"/>
        <v>3.4886403184742672E-17</v>
      </c>
      <c r="S724" s="376">
        <f t="shared" si="1763"/>
        <v>-5.2592466677936156E-17</v>
      </c>
      <c r="T724" s="376">
        <f t="shared" si="1764"/>
        <v>6.827743117089228E-17</v>
      </c>
      <c r="U724" s="377">
        <f t="shared" si="1765"/>
        <v>-8.1338532274375032E-17</v>
      </c>
      <c r="V724" s="376">
        <f t="shared" si="1766"/>
        <v>9.1273839197728423E-17</v>
      </c>
      <c r="W724" s="376">
        <f t="shared" si="1767"/>
        <v>-9.7701543667671723E-17</v>
      </c>
      <c r="X724" s="376">
        <f t="shared" si="1768"/>
        <v>1.003746326061232E-16</v>
      </c>
      <c r="Y724" s="376">
        <f t="shared" si="1769"/>
        <v>-9.9190380704263877E-17</v>
      </c>
      <c r="Z724" s="376">
        <f t="shared" si="1770"/>
        <v>9.4194298098546177E-17</v>
      </c>
      <c r="AA724" s="376">
        <f t="shared" si="1771"/>
        <v>-8.5578381441672083E-17</v>
      </c>
      <c r="AB724" s="376">
        <f t="shared" si="1772"/>
        <v>7.3673735578903667E-17</v>
      </c>
      <c r="AC724" s="376">
        <f t="shared" si="1773"/>
        <v>-5.8937849374544798E-17</v>
      </c>
      <c r="AD724" s="376">
        <f t="shared" si="1774"/>
        <v>4.1937014671448811E-17</v>
      </c>
      <c r="AE724" s="376">
        <f t="shared" si="1775"/>
        <v>-2.332456401307918E-17</v>
      </c>
      <c r="AF724" s="376">
        <f t="shared" si="1776"/>
        <v>3.8157634402517793E-18</v>
      </c>
      <c r="AG724" s="376">
        <f t="shared" si="1777"/>
        <v>1.5839674781679699E-17</v>
      </c>
      <c r="AH724" s="376">
        <f t="shared" si="1778"/>
        <v>-3.4886403184743178E-17</v>
      </c>
      <c r="AI724" s="376">
        <f t="shared" si="1779"/>
        <v>5.2592466677937228E-17</v>
      </c>
      <c r="AJ724" s="376">
        <f t="shared" si="1780"/>
        <v>-6.8277431170892157E-17</v>
      </c>
      <c r="AK724" s="376">
        <f t="shared" si="1781"/>
        <v>8.1338532274375365E-17</v>
      </c>
      <c r="AL724" s="376">
        <f t="shared" si="1782"/>
        <v>-9.1273839197728657E-17</v>
      </c>
      <c r="AM724" s="376">
        <f t="shared" si="1783"/>
        <v>9.7701543667671846E-17</v>
      </c>
      <c r="AN724" s="376">
        <f t="shared" si="1784"/>
        <v>-1.0037463260612325E-16</v>
      </c>
      <c r="AO724" s="376">
        <f t="shared" si="1785"/>
        <v>9.9190380704263902E-17</v>
      </c>
      <c r="AP724" s="376">
        <f t="shared" si="1786"/>
        <v>-9.4194298098545992E-17</v>
      </c>
      <c r="AQ724" s="376">
        <f t="shared" si="1787"/>
        <v>8.55783814416718E-17</v>
      </c>
      <c r="AR724" s="376">
        <f t="shared" si="1788"/>
        <v>-7.3673735578903285E-17</v>
      </c>
      <c r="AS724" s="376">
        <f t="shared" si="1789"/>
        <v>5.8937849374544342E-17</v>
      </c>
      <c r="AT724" s="376">
        <f t="shared" si="1790"/>
        <v>-4.1937014671449619E-17</v>
      </c>
      <c r="AU724" s="376">
        <f t="shared" si="1791"/>
        <v>2.3324564013078653E-17</v>
      </c>
      <c r="AV724" s="376">
        <f t="shared" si="1792"/>
        <v>-3.8157634402512431E-18</v>
      </c>
      <c r="AW724" s="376">
        <f t="shared" si="1793"/>
        <v>-1.5839674781680241E-17</v>
      </c>
      <c r="AX724" s="376">
        <f t="shared" si="1794"/>
        <v>3.4886403184743677E-17</v>
      </c>
      <c r="AY724" s="376">
        <f t="shared" si="1795"/>
        <v>-5.259246667793769E-17</v>
      </c>
      <c r="AZ724" s="376">
        <f t="shared" si="1796"/>
        <v>6.8277431170893587E-17</v>
      </c>
      <c r="BA724" s="376">
        <f t="shared" si="1797"/>
        <v>-8.1338532274376524E-17</v>
      </c>
      <c r="BB724" s="376">
        <f t="shared" si="1798"/>
        <v>9.1273839197729471E-17</v>
      </c>
      <c r="BC724" s="376">
        <f t="shared" si="1799"/>
        <v>-9.7701543667671649E-17</v>
      </c>
      <c r="BD724" s="376">
        <f t="shared" si="1800"/>
        <v>1.0037463260612321E-16</v>
      </c>
      <c r="BE724" s="376">
        <f t="shared" si="1801"/>
        <v>-9.9190380704263815E-17</v>
      </c>
      <c r="BF724" s="376">
        <f t="shared" si="1802"/>
        <v>9.4194298098545807E-17</v>
      </c>
      <c r="BG724" s="376">
        <f t="shared" si="1803"/>
        <v>-8.5578381441671516E-17</v>
      </c>
      <c r="BH724" s="376">
        <f t="shared" si="1804"/>
        <v>7.3673735578902928E-17</v>
      </c>
      <c r="BI724" s="376">
        <f t="shared" si="1805"/>
        <v>-5.893784937454391E-17</v>
      </c>
      <c r="BJ724" s="376">
        <f t="shared" si="1806"/>
        <v>4.1937014671447825E-17</v>
      </c>
      <c r="BK724" s="376">
        <f t="shared" si="1807"/>
        <v>-2.3324564013076731E-17</v>
      </c>
      <c r="BL724" s="376">
        <f t="shared" si="1808"/>
        <v>3.8157634402492709E-18</v>
      </c>
      <c r="BM724" s="376">
        <f t="shared" si="1809"/>
        <v>1.5839674781679372E-17</v>
      </c>
      <c r="BN724" s="376">
        <f t="shared" si="1810"/>
        <v>-3.4886403184742839E-17</v>
      </c>
      <c r="BO724" s="376">
        <f t="shared" si="1811"/>
        <v>5.2592466677936945E-17</v>
      </c>
      <c r="BP724" s="376">
        <f t="shared" si="1812"/>
        <v>-6.8277431170892958E-17</v>
      </c>
      <c r="BQ724" s="376">
        <f t="shared" si="1813"/>
        <v>8.1338532274375994E-17</v>
      </c>
      <c r="BR724" s="376">
        <f t="shared" si="1814"/>
        <v>-9.1273839197729101E-17</v>
      </c>
    </row>
    <row r="725" spans="2:70">
      <c r="B725" s="373">
        <v>31</v>
      </c>
      <c r="C725" s="373">
        <f t="shared" si="1815"/>
        <v>9.6875000000000034E-3</v>
      </c>
      <c r="D725" s="374">
        <f t="shared" si="1751"/>
        <v>11.994884154525055</v>
      </c>
      <c r="E725" s="375" t="str">
        <f>AK694</f>
        <v>-0,00511584547494444</v>
      </c>
      <c r="F725" s="317">
        <v>31</v>
      </c>
      <c r="G725" s="376">
        <f t="shared" si="1816"/>
        <v>-1.4501961626486274E-16</v>
      </c>
      <c r="H725" s="376">
        <f t="shared" si="1752"/>
        <v>1.474796066951566E-16</v>
      </c>
      <c r="I725" s="376">
        <f t="shared" si="1753"/>
        <v>-1.4851928789242228E-16</v>
      </c>
      <c r="J725" s="376">
        <f t="shared" si="1754"/>
        <v>1.4812864715838258E-16</v>
      </c>
      <c r="K725" s="376">
        <f t="shared" si="1755"/>
        <v>-1.4631144657685226E-16</v>
      </c>
      <c r="L725" s="376">
        <f t="shared" si="1756"/>
        <v>1.4308518678281421E-16</v>
      </c>
      <c r="M725" s="376">
        <f t="shared" si="1757"/>
        <v>-1.3848093842173823E-16</v>
      </c>
      <c r="N725" s="376">
        <f t="shared" si="1758"/>
        <v>1.3254304292227958E-16</v>
      </c>
      <c r="O725" s="376">
        <f t="shared" si="1759"/>
        <v>-1.2532868546408189E-16</v>
      </c>
      <c r="P725" s="376">
        <f t="shared" si="1760"/>
        <v>1.1690734425323655E-16</v>
      </c>
      <c r="Q725" s="376">
        <f t="shared" si="1761"/>
        <v>-1.0736012140917705E-16</v>
      </c>
      <c r="R725" s="376">
        <f t="shared" si="1762"/>
        <v>9.6778961906935265E-17</v>
      </c>
      <c r="S725" s="376">
        <f t="shared" si="1763"/>
        <v>-8.5265768096767593E-17</v>
      </c>
      <c r="T725" s="376">
        <f t="shared" si="1764"/>
        <v>7.2931418328817893E-17</v>
      </c>
      <c r="U725" s="377">
        <f t="shared" si="1765"/>
        <v>-5.9894699133992999E-17</v>
      </c>
      <c r="V725" s="376">
        <f t="shared" si="1766"/>
        <v>4.6281161244734684E-17</v>
      </c>
      <c r="W725" s="376">
        <f t="shared" si="1767"/>
        <v>-3.222191047283332E-17</v>
      </c>
      <c r="X725" s="376">
        <f t="shared" si="1768"/>
        <v>1.7852345088790562E-17</v>
      </c>
      <c r="Y725" s="376">
        <f t="shared" si="1769"/>
        <v>-3.3108518624582264E-18</v>
      </c>
      <c r="Z725" s="376">
        <f t="shared" si="1770"/>
        <v>-1.126252667720531E-17</v>
      </c>
      <c r="AA725" s="376">
        <f t="shared" si="1771"/>
        <v>2.5727440928244005E-17</v>
      </c>
      <c r="AB725" s="376">
        <f t="shared" si="1772"/>
        <v>-3.9944585859094925E-17</v>
      </c>
      <c r="AC725" s="376">
        <f t="shared" si="1773"/>
        <v>5.3777042592188928E-17</v>
      </c>
      <c r="AD725" s="376">
        <f t="shared" si="1774"/>
        <v>-6.70915970076003E-17</v>
      </c>
      <c r="AE725" s="376">
        <f t="shared" si="1775"/>
        <v>7.9760022667828983E-17</v>
      </c>
      <c r="AF725" s="376">
        <f t="shared" si="1776"/>
        <v>-9.1660315708504698E-17</v>
      </c>
      <c r="AG725" s="376">
        <f t="shared" si="1777"/>
        <v>1.026778698022804E-16</v>
      </c>
      <c r="AH725" s="376">
        <f t="shared" si="1778"/>
        <v>-1.1270657988042852E-16</v>
      </c>
      <c r="AI725" s="376">
        <f t="shared" si="1779"/>
        <v>1.2164986398264301E-16</v>
      </c>
      <c r="AJ725" s="376">
        <f t="shared" si="1780"/>
        <v>-1.2942159339412569E-16</v>
      </c>
      <c r="AK725" s="376">
        <f t="shared" si="1781"/>
        <v>1.359469221121823E-16</v>
      </c>
      <c r="AL725" s="376">
        <f t="shared" si="1782"/>
        <v>-1.4116300765415236E-16</v>
      </c>
      <c r="AM725" s="376">
        <f t="shared" si="1783"/>
        <v>1.4501961626486318E-16</v>
      </c>
      <c r="AN725" s="376">
        <f t="shared" si="1784"/>
        <v>-1.4747960669515673E-16</v>
      </c>
      <c r="AO725" s="376">
        <f t="shared" si="1785"/>
        <v>1.4851928789242233E-16</v>
      </c>
      <c r="AP725" s="376">
        <f t="shared" si="1786"/>
        <v>-1.4812864715838253E-16</v>
      </c>
      <c r="AQ725" s="376">
        <f t="shared" si="1787"/>
        <v>1.4631144657685191E-16</v>
      </c>
      <c r="AR725" s="376">
        <f t="shared" si="1788"/>
        <v>-1.4308518678281409E-16</v>
      </c>
      <c r="AS725" s="376">
        <f t="shared" si="1789"/>
        <v>1.3848093842173766E-16</v>
      </c>
      <c r="AT725" s="376">
        <f t="shared" si="1790"/>
        <v>-1.3254304292227934E-16</v>
      </c>
      <c r="AU725" s="376">
        <f t="shared" si="1791"/>
        <v>1.25328685464081E-16</v>
      </c>
      <c r="AV725" s="376">
        <f t="shared" si="1792"/>
        <v>-1.1690734425323621E-16</v>
      </c>
      <c r="AW725" s="376">
        <f t="shared" si="1793"/>
        <v>1.0736012140917777E-16</v>
      </c>
      <c r="AX725" s="376">
        <f t="shared" si="1794"/>
        <v>-9.6778961906933638E-17</v>
      </c>
      <c r="AY725" s="376">
        <f t="shared" si="1795"/>
        <v>8.5265768096766694E-17</v>
      </c>
      <c r="AZ725" s="376">
        <f t="shared" si="1796"/>
        <v>-7.2931418328817869E-17</v>
      </c>
      <c r="BA725" s="376">
        <f t="shared" si="1797"/>
        <v>5.9894699133993936E-17</v>
      </c>
      <c r="BB725" s="376">
        <f t="shared" si="1798"/>
        <v>-4.6281161244732644E-17</v>
      </c>
      <c r="BC725" s="376">
        <f t="shared" si="1799"/>
        <v>3.2221910472832254E-17</v>
      </c>
      <c r="BD725" s="376">
        <f t="shared" si="1800"/>
        <v>-1.7852345088790526E-17</v>
      </c>
      <c r="BE725" s="376">
        <f t="shared" si="1801"/>
        <v>3.3108518624550216E-18</v>
      </c>
      <c r="BF725" s="376">
        <f t="shared" si="1802"/>
        <v>1.1262526677207449E-17</v>
      </c>
      <c r="BG725" s="376">
        <f t="shared" si="1803"/>
        <v>-2.572744092824509E-17</v>
      </c>
      <c r="BH725" s="376">
        <f t="shared" si="1804"/>
        <v>3.9944585859093933E-17</v>
      </c>
      <c r="BI725" s="376">
        <f t="shared" si="1805"/>
        <v>-5.3777042592191917E-17</v>
      </c>
      <c r="BJ725" s="376">
        <f t="shared" si="1806"/>
        <v>6.7091597007601286E-17</v>
      </c>
      <c r="BK725" s="376">
        <f t="shared" si="1807"/>
        <v>-7.9760022667829896E-17</v>
      </c>
      <c r="BL725" s="376">
        <f t="shared" si="1808"/>
        <v>9.1660315708503897E-17</v>
      </c>
      <c r="BM725" s="376">
        <f t="shared" si="1809"/>
        <v>-1.026778698022827E-16</v>
      </c>
      <c r="BN725" s="376">
        <f t="shared" si="1810"/>
        <v>1.1270657988042921E-16</v>
      </c>
      <c r="BO725" s="376">
        <f t="shared" si="1811"/>
        <v>-1.2164986398264362E-16</v>
      </c>
      <c r="BP725" s="376">
        <f t="shared" si="1812"/>
        <v>1.2942159339412517E-16</v>
      </c>
      <c r="BQ725" s="376">
        <f t="shared" si="1813"/>
        <v>-1.3594692211218361E-16</v>
      </c>
      <c r="BR725" s="376">
        <f t="shared" si="1814"/>
        <v>1.411630076541527E-16</v>
      </c>
    </row>
    <row r="726" spans="2:70">
      <c r="B726" s="373">
        <v>32</v>
      </c>
      <c r="C726" s="373">
        <f t="shared" si="1815"/>
        <v>1.0000000000000004E-2</v>
      </c>
      <c r="D726" s="374">
        <f t="shared" si="1751"/>
        <v>11.994488656193489</v>
      </c>
      <c r="E726" s="375" t="str">
        <f>AL694</f>
        <v>-0,00551134380651138</v>
      </c>
      <c r="F726" s="317">
        <v>32</v>
      </c>
      <c r="G726" s="376">
        <f t="shared" si="1816"/>
        <v>4.7020733608549605E-17</v>
      </c>
      <c r="H726" s="376">
        <f t="shared" si="1752"/>
        <v>-4.7020733608549611E-17</v>
      </c>
      <c r="I726" s="376">
        <f t="shared" si="1753"/>
        <v>4.7020733608549617E-17</v>
      </c>
      <c r="J726" s="376">
        <f t="shared" si="1754"/>
        <v>-4.7020733608549624E-17</v>
      </c>
      <c r="K726" s="376">
        <f t="shared" si="1755"/>
        <v>4.702073360854963E-17</v>
      </c>
      <c r="L726" s="376">
        <f t="shared" si="1756"/>
        <v>-4.702073360854963E-17</v>
      </c>
      <c r="M726" s="376">
        <f t="shared" si="1757"/>
        <v>4.7020733608549636E-17</v>
      </c>
      <c r="N726" s="376">
        <f t="shared" si="1758"/>
        <v>-4.7020733608549642E-17</v>
      </c>
      <c r="O726" s="376">
        <f t="shared" si="1759"/>
        <v>4.7020733608549648E-17</v>
      </c>
      <c r="P726" s="376">
        <f t="shared" si="1760"/>
        <v>-4.7020733608549654E-17</v>
      </c>
      <c r="Q726" s="376">
        <f t="shared" si="1761"/>
        <v>4.7020733608549821E-17</v>
      </c>
      <c r="R726" s="376">
        <f t="shared" si="1762"/>
        <v>-4.7020733608549667E-17</v>
      </c>
      <c r="S726" s="376">
        <f t="shared" si="1763"/>
        <v>4.7020733608549507E-17</v>
      </c>
      <c r="T726" s="376">
        <f t="shared" si="1764"/>
        <v>-4.7020733608549679E-17</v>
      </c>
      <c r="U726" s="377">
        <f t="shared" si="1765"/>
        <v>4.7020733608549845E-17</v>
      </c>
      <c r="V726" s="376">
        <f t="shared" si="1766"/>
        <v>-4.7020733608549691E-17</v>
      </c>
      <c r="W726" s="376">
        <f t="shared" si="1767"/>
        <v>4.7020733608549531E-17</v>
      </c>
      <c r="X726" s="376">
        <f t="shared" si="1768"/>
        <v>-4.7020733608549698E-17</v>
      </c>
      <c r="Y726" s="376">
        <f t="shared" si="1769"/>
        <v>4.702073360854987E-17</v>
      </c>
      <c r="Z726" s="376">
        <f t="shared" si="1770"/>
        <v>-4.702073360854971E-17</v>
      </c>
      <c r="AA726" s="376">
        <f t="shared" si="1771"/>
        <v>4.7020733608549556E-17</v>
      </c>
      <c r="AB726" s="376">
        <f t="shared" si="1772"/>
        <v>-4.7020733608550049E-17</v>
      </c>
      <c r="AC726" s="376">
        <f t="shared" si="1773"/>
        <v>4.7020733608549889E-17</v>
      </c>
      <c r="AD726" s="376">
        <f t="shared" si="1774"/>
        <v>-4.7020733608549735E-17</v>
      </c>
      <c r="AE726" s="376">
        <f t="shared" si="1775"/>
        <v>4.7020733608549574E-17</v>
      </c>
      <c r="AF726" s="376">
        <f t="shared" si="1776"/>
        <v>-4.702073360854942E-17</v>
      </c>
      <c r="AG726" s="376">
        <f t="shared" si="1777"/>
        <v>4.7020733608549913E-17</v>
      </c>
      <c r="AH726" s="376">
        <f t="shared" si="1778"/>
        <v>-4.7020733608549753E-17</v>
      </c>
      <c r="AI726" s="376">
        <f t="shared" si="1779"/>
        <v>4.7020733608549599E-17</v>
      </c>
      <c r="AJ726" s="376">
        <f t="shared" si="1780"/>
        <v>-4.7020733608550092E-17</v>
      </c>
      <c r="AK726" s="376">
        <f t="shared" si="1781"/>
        <v>4.7020733608549932E-17</v>
      </c>
      <c r="AL726" s="376">
        <f t="shared" si="1782"/>
        <v>-4.7020733608549778E-17</v>
      </c>
      <c r="AM726" s="376">
        <f t="shared" si="1783"/>
        <v>4.7020733608549624E-17</v>
      </c>
      <c r="AN726" s="376">
        <f t="shared" si="1784"/>
        <v>-4.7020733608549463E-17</v>
      </c>
      <c r="AO726" s="376">
        <f t="shared" si="1785"/>
        <v>4.7020733608549956E-17</v>
      </c>
      <c r="AP726" s="376">
        <f t="shared" si="1786"/>
        <v>-4.7020733608549802E-17</v>
      </c>
      <c r="AQ726" s="376">
        <f t="shared" si="1787"/>
        <v>4.7020733608549642E-17</v>
      </c>
      <c r="AR726" s="376">
        <f t="shared" si="1788"/>
        <v>-4.7020733608550135E-17</v>
      </c>
      <c r="AS726" s="376">
        <f t="shared" si="1789"/>
        <v>4.7020733608549981E-17</v>
      </c>
      <c r="AT726" s="376">
        <f t="shared" si="1790"/>
        <v>-4.7020733608549821E-17</v>
      </c>
      <c r="AU726" s="376">
        <f t="shared" si="1791"/>
        <v>4.7020733608550314E-17</v>
      </c>
      <c r="AV726" s="376">
        <f t="shared" si="1792"/>
        <v>-4.7020733608549507E-17</v>
      </c>
      <c r="AW726" s="376">
        <f t="shared" si="1793"/>
        <v>4.702073360855E-17</v>
      </c>
      <c r="AX726" s="376">
        <f t="shared" si="1794"/>
        <v>-4.7020733608550493E-17</v>
      </c>
      <c r="AY726" s="376">
        <f t="shared" si="1795"/>
        <v>4.7020733608549691E-17</v>
      </c>
      <c r="AZ726" s="376">
        <f t="shared" si="1796"/>
        <v>-4.7020733608550178E-17</v>
      </c>
      <c r="BA726" s="376">
        <f t="shared" si="1797"/>
        <v>4.7020733608549377E-17</v>
      </c>
      <c r="BB726" s="376">
        <f t="shared" si="1798"/>
        <v>-4.702073360854987E-17</v>
      </c>
      <c r="BC726" s="376">
        <f t="shared" si="1799"/>
        <v>4.7020733608550357E-17</v>
      </c>
      <c r="BD726" s="376">
        <f t="shared" si="1800"/>
        <v>-4.7020733608549556E-17</v>
      </c>
      <c r="BE726" s="376">
        <f t="shared" si="1801"/>
        <v>4.7020733608550049E-17</v>
      </c>
      <c r="BF726" s="376">
        <f t="shared" si="1802"/>
        <v>-4.7020733608549241E-17</v>
      </c>
      <c r="BG726" s="376">
        <f t="shared" si="1803"/>
        <v>4.7020733608549735E-17</v>
      </c>
      <c r="BH726" s="376">
        <f t="shared" si="1804"/>
        <v>-4.7020733608550228E-17</v>
      </c>
      <c r="BI726" s="376">
        <f t="shared" si="1805"/>
        <v>4.702073360854942E-17</v>
      </c>
      <c r="BJ726" s="376">
        <f t="shared" si="1806"/>
        <v>-4.7020733608549913E-17</v>
      </c>
      <c r="BK726" s="376">
        <f t="shared" si="1807"/>
        <v>4.7020733608550406E-17</v>
      </c>
      <c r="BL726" s="376">
        <f t="shared" si="1808"/>
        <v>-4.7020733608549599E-17</v>
      </c>
      <c r="BM726" s="376">
        <f t="shared" si="1809"/>
        <v>4.7020733608550092E-17</v>
      </c>
      <c r="BN726" s="376">
        <f t="shared" si="1810"/>
        <v>-4.7020733608550585E-17</v>
      </c>
      <c r="BO726" s="376">
        <f t="shared" si="1811"/>
        <v>4.7020733608549778E-17</v>
      </c>
      <c r="BP726" s="376">
        <f t="shared" si="1812"/>
        <v>-4.7020733608550271E-17</v>
      </c>
      <c r="BQ726" s="376">
        <f t="shared" si="1813"/>
        <v>4.7020733608549463E-17</v>
      </c>
      <c r="BR726" s="376">
        <f t="shared" si="1814"/>
        <v>-4.7020733608549956E-17</v>
      </c>
    </row>
    <row r="727" spans="2:70">
      <c r="B727" s="373">
        <v>33</v>
      </c>
      <c r="C727" s="373">
        <f t="shared" si="1815"/>
        <v>1.0312500000000004E-2</v>
      </c>
      <c r="D727" s="374">
        <f t="shared" ref="D727:D758" si="1817">Vo_set2+E727</f>
        <v>11.994146235115581</v>
      </c>
      <c r="E727" s="375" t="str">
        <f>AM694</f>
        <v>-0,00585376488441895</v>
      </c>
      <c r="F727" s="317">
        <v>33</v>
      </c>
      <c r="G727" s="376">
        <f t="shared" ref="G727:G744" si="1818">2*IMREAL(K658)*COS(2*PI()*B658*1/Nt_input)-2*IMAGINARY(K658)*SIN(2*PI()*B658*1/Nt_input)</f>
        <v>5.2211292514587831E-16</v>
      </c>
      <c r="H727" s="376">
        <f t="shared" ref="H727:H744" si="1819">2*IMREAL(K658)*COS(2*PI()*B658*2/Nt_input)-2*IMAGINARY(K658)*SIN(2*PI()*B658*2/Nt_input)</f>
        <v>-5.7145930365648818E-16</v>
      </c>
      <c r="I727" s="376">
        <f t="shared" ref="I727:I744" si="1820">2*IMREAL(K658)*COS(2*PI()*B658*3/Nt_input)-2*IMAGINARY(K658)*SIN(2*PI()*B658*3/Nt_input)</f>
        <v>6.1530221668145431E-16</v>
      </c>
      <c r="J727" s="376">
        <f t="shared" ref="J727:J744" si="1821">2*IMREAL(K658)*COS(2*PI()*B658*4/Nt_input)-2*IMAGINARY(K658)*SIN(2*PI()*B658*4/Nt_input)</f>
        <v>-6.5321943300137129E-16</v>
      </c>
      <c r="K727" s="376">
        <f t="shared" ref="K727:K744" si="1822">2*IMREAL(K658)*COS(2*PI()*B658*5/Nt_input)-2*IMAGINARY(K658)*SIN(2*PI()*B658*5/Nt_input)</f>
        <v>6.8484578909542044E-16</v>
      </c>
      <c r="L727" s="376">
        <f t="shared" ref="L727:L744" si="1823">2*IMREAL(K658)*COS(2*PI()*B658*6/Nt_input)-2*IMAGINARY(K658)*SIN(2*PI()*B658*6/Nt_input)</f>
        <v>-7.0987670586569025E-16</v>
      </c>
      <c r="M727" s="376">
        <f t="shared" ref="M727:M744" si="1824">2*IMREAL(K658)*COS(2*PI()*B658*7/Nt_input)-2*IMAGINARY(K658)*SIN(2*PI()*B658*7/Nt_input)</f>
        <v>7.2807112190039236E-16</v>
      </c>
      <c r="N727" s="376">
        <f t="shared" ref="N727:N744" si="1825">2*IMREAL(K658)*COS(2*PI()*B658*8/Nt_input)-2*IMAGINARY(K658)*SIN(2*PI()*B658*8/Nt_input)</f>
        <v>-7.3925381502703341E-16</v>
      </c>
      <c r="O727" s="376">
        <f t="shared" ref="O727:O744" si="1826">2*IMREAL(K658)*COS(2*PI()*B658*9/Nt_input)-2*IMAGINARY(K658)*SIN(2*PI()*B658*9/Nt_input)</f>
        <v>7.4331708979772162E-16</v>
      </c>
      <c r="P727" s="376">
        <f t="shared" ref="P727:P744" si="1827">2*IMREAL(K658)*COS(2*PI()*B658*10/Nt_input)-2*IMAGINARY(K658)*SIN(2*PI()*B658*10/Nt_input)</f>
        <v>-7.4022181465520349E-16</v>
      </c>
      <c r="Q727" s="376">
        <f t="shared" ref="Q727:Q744" si="1828">2*IMREAL(K658)*COS(2*PI()*B658*11/Nt_input)-2*IMAGINARY(K658)*SIN(2*PI()*B658*11/Nt_input)</f>
        <v>7.2999779879115076E-16</v>
      </c>
      <c r="R727" s="376">
        <f t="shared" ref="R727:R744" si="1829">2*IMREAL(K658)*COS(2*PI()*B658*12/Nt_input)-2*IMAGINARY(K658)*SIN(2*PI()*B658*12/Nt_input)</f>
        <v>-7.1274350506735016E-16</v>
      </c>
      <c r="S727" s="376">
        <f t="shared" ref="S727:S744" si="1830">2*IMREAL(K658)*COS(2*PI()*B658*13/Nt_input)-2*IMAGINARY(K658)*SIN(2*PI()*B658*13/Nt_input)</f>
        <v>6.8862510176451816E-16</v>
      </c>
      <c r="T727" s="376">
        <f t="shared" ref="T727:T744" si="1831">2*IMREAL(K658)*COS(2*PI()*B658*14/Nt_input)-2*IMAGINARY(K658)*SIN(2*PI()*B658*14/Nt_input)</f>
        <v>-6.5787486229092138E-16</v>
      </c>
      <c r="U727" s="377">
        <f t="shared" ref="U727:U744" si="1832">2*IMREAL(K658)*COS(2*PI()*B658*15/Nt_input)-2*IMAGINARY(K658)*SIN(2*PI()*B658*15/Nt_input)</f>
        <v>6.2078892826248157E-16</v>
      </c>
      <c r="V727" s="376">
        <f t="shared" ref="V727:V744" si="1833">2*IMREAL(K658)*COS(2*PI()*B658*16/Nt_input)-2*IMAGINARY(K658)*SIN(2*PI()*B658*16/Nt_input)</f>
        <v>-5.7772445749712611E-16</v>
      </c>
      <c r="W727" s="376">
        <f t="shared" ref="W727:W744" si="1834">2*IMREAL(K658)*COS(2*PI()*B658*17/Nt_input)-2*IMAGINARY(K658)*SIN(2*PI()*B658*17/Nt_input)</f>
        <v>5.2909618438975984E-16</v>
      </c>
      <c r="X727" s="376">
        <f t="shared" ref="X727:X744" si="1835">2*IMREAL(K658)*COS(2*PI()*B658*18/Nt_input)-2*IMAGINARY(K658)*SIN(2*PI()*B658*18/Nt_input)</f>
        <v>-4.753724257933248E-16</v>
      </c>
      <c r="Y727" s="376">
        <f t="shared" ref="Y727:Y744" si="1836">2*IMREAL(K658)*COS(2*PI()*B658*19/Nt_input)-2*IMAGINARY(K658)*SIN(2*PI()*B658*19/Nt_input)</f>
        <v>4.1707057087149851E-16</v>
      </c>
      <c r="Z727" s="376">
        <f t="shared" ref="Z727:Z744" si="1837">2*IMREAL(K658)*COS(2*PI()*B658*20/Nt_input)-2*IMAGINARY(K658)*SIN(2*PI()*B658*20/Nt_input)</f>
        <v>-3.5475209835820933E-16</v>
      </c>
      <c r="AA727" s="376">
        <f t="shared" ref="AA727:AA744" si="1838">2*IMREAL(K658)*COS(2*PI()*B658*21/Nt_input)-2*IMAGINARY(K658)*SIN(2*PI()*B658*21/Nt_input)</f>
        <v>2.8901716921051148E-16</v>
      </c>
      <c r="AB727" s="376">
        <f t="shared" ref="AB727:AB744" si="1839">2*IMREAL(K658)*COS(2*PI()*B658*22/Nt_input)-2*IMAGINARY(K658)*SIN(2*PI()*B658*22/Nt_input)</f>
        <v>-2.2049884673046071E-16</v>
      </c>
      <c r="AC727" s="376">
        <f t="shared" ref="AC727:AC744" si="1840">2*IMREAL(K658)*COS(2*PI()*B658*23/Nt_input)-2*IMAGINARY(K658)*SIN(2*PI()*B658*23/Nt_input)</f>
        <v>1.4985699981946492E-16</v>
      </c>
      <c r="AD727" s="376">
        <f t="shared" ref="AD727:AD744" si="1841">2*IMREAL(K658)*COS(2*PI()*B658*24/Nt_input)-2*IMAGINARY(K658)*SIN(2*PI()*B658*24/Nt_input)</f>
        <v>-7.7771948080038551E-17</v>
      </c>
      <c r="AE727" s="376">
        <f t="shared" ref="AE727:AE744" si="1842">2*IMREAL(K658)*COS(2*PI()*B658*25/Nt_input)-2*IMAGINARY(K658)*SIN(2*PI()*B658*25/Nt_input)</f>
        <v>4.93790996612998E-18</v>
      </c>
      <c r="AF727" s="376">
        <f t="shared" ref="AF727:AF744" si="1843">2*IMREAL(K658)*COS(2*PI()*B658*26/Nt_input)-2*IMAGINARY(K658)*SIN(2*PI()*B658*26/Nt_input)</f>
        <v>6.79436829200886E-17</v>
      </c>
      <c r="AG727" s="376">
        <f t="shared" ref="AG727:AG744" si="1844">2*IMREAL(K658)*COS(2*PI()*B658*27/Nt_input)-2*IMAGINARY(K658)*SIN(2*PI()*B658*27/Nt_input)</f>
        <v>-1.4017094099799148E-16</v>
      </c>
      <c r="AH727" s="376">
        <f t="shared" ref="AH727:AH744" si="1845">2*IMREAL(K658)*COS(2*PI()*B658*28/Nt_input)-2*IMAGINARY(K658)*SIN(2*PI()*B658*28/Nt_input)</f>
        <v>2.1104827628885304E-16</v>
      </c>
      <c r="AI727" s="376">
        <f t="shared" ref="AI727:AI744" si="1846">2*IMREAL(K658)*COS(2*PI()*B658*29/Nt_input)-2*IMAGINARY(K658)*SIN(2*PI()*B658*29/Nt_input)</f>
        <v>-2.7989310130832959E-16</v>
      </c>
      <c r="AJ727" s="376">
        <f t="shared" ref="AJ727:AJ744" si="1847">2*IMREAL(K658)*COS(2*PI()*B658*30/Nt_input)-2*IMAGINARY(K658)*SIN(2*PI()*B658*30/Nt_input)</f>
        <v>3.4604240275707385E-16</v>
      </c>
      <c r="AK727" s="376">
        <f t="shared" ref="AK727:AK744" si="1848">2*IMREAL(K658)*COS(2*PI()*B658*31/Nt_input)-2*IMAGINARY(K658)*SIN(2*PI()*B658*31/Nt_input)</f>
        <v>-4.0885912670124817E-16</v>
      </c>
      <c r="AL727" s="376">
        <f t="shared" ref="AL727:AL744" si="1849">2*IMREAL(K658)*COS(2*PI()*B658*32/Nt_input)-2*IMAGINARY(K658)*SIN(2*PI()*B658*32/Nt_input)</f>
        <v>4.6773831375015569E-16</v>
      </c>
      <c r="AM727" s="376">
        <f t="shared" ref="AM727:AM744" si="1850">2*IMREAL(K658)*COS(2*PI()*B658*33/Nt_input)-2*IMAGINARY(K658)*SIN(2*PI()*B658*33/Nt_input)</f>
        <v>-5.2211292514587782E-16</v>
      </c>
      <c r="AN727" s="376">
        <f t="shared" ref="AN727:AN744" si="1851">2*IMREAL(K658)*COS(2*PI()*B658*34/Nt_input)-2*IMAGINARY(K658)*SIN(2*PI()*B658*34/Nt_input)</f>
        <v>5.7145930365648759E-16</v>
      </c>
      <c r="AO727" s="376">
        <f t="shared" ref="AO727:AO744" si="1852">2*IMREAL(K658)*COS(2*PI()*B658*35/Nt_input)-2*IMAGINARY(K658)*SIN(2*PI()*B658*35/Nt_input)</f>
        <v>-6.1530221668145333E-16</v>
      </c>
      <c r="AP727" s="376">
        <f t="shared" ref="AP727:AP744" si="1853">2*IMREAL(K658)*COS(2*PI()*B658*36/Nt_input)-2*IMAGINARY(K658)*SIN(2*PI()*B658*36/Nt_input)</f>
        <v>6.532194330013705E-16</v>
      </c>
      <c r="AQ727" s="376">
        <f t="shared" ref="AQ727:AQ744" si="1854">2*IMREAL(K658)*COS(2*PI()*B658*37/Nt_input)-2*IMAGINARY(K658)*SIN(2*PI()*B658*37/Nt_input)</f>
        <v>-6.8484578909541936E-16</v>
      </c>
      <c r="AR727" s="376">
        <f t="shared" ref="AR727:AR744" si="1855">2*IMREAL(K658)*COS(2*PI()*B658*38/Nt_input)-2*IMAGINARY(K658)*SIN(2*PI()*B658*38/Nt_input)</f>
        <v>7.0987670586568926E-16</v>
      </c>
      <c r="AS727" s="376">
        <f t="shared" ref="AS727:AS744" si="1856">2*IMREAL(K658)*COS(2*PI()*B658*39/Nt_input)-2*IMAGINARY(K658)*SIN(2*PI()*B658*39/Nt_input)</f>
        <v>-7.2807112190039177E-16</v>
      </c>
      <c r="AT727" s="376">
        <f t="shared" ref="AT727:AT744" si="1857">2*IMREAL(K658)*COS(2*PI()*B658*40/Nt_input)-2*IMAGINARY(K658)*SIN(2*PI()*B658*40/Nt_input)</f>
        <v>7.392538150270343E-16</v>
      </c>
      <c r="AU727" s="376">
        <f t="shared" ref="AU727:AU744" si="1858">2*IMREAL(K658)*COS(2*PI()*B658*41/Nt_input)-2*IMAGINARY(K658)*SIN(2*PI()*B658*41/Nt_input)</f>
        <v>-7.4331708979772181E-16</v>
      </c>
      <c r="AV727" s="376">
        <f t="shared" ref="AV727:AV744" si="1859">2*IMREAL(K658)*COS(2*PI()*B658*42/Nt_input)-2*IMAGINARY(K658)*SIN(2*PI()*B658*42/Nt_input)</f>
        <v>7.4022181465520299E-16</v>
      </c>
      <c r="AW727" s="376">
        <f t="shared" ref="AW727:AW744" si="1860">2*IMREAL(K658)*COS(2*PI()*B658*43/Nt_input)-2*IMAGINARY(K658)*SIN(2*PI()*B658*43/Nt_input)</f>
        <v>-7.2999779879114978E-16</v>
      </c>
      <c r="AX727" s="376">
        <f t="shared" ref="AX727:AX744" si="1861">2*IMREAL(K658)*COS(2*PI()*B658*44/Nt_input)-2*IMAGINARY(K658)*SIN(2*PI()*B658*44/Nt_input)</f>
        <v>7.1274350506734878E-16</v>
      </c>
      <c r="AY727" s="376">
        <f t="shared" ref="AY727:AY744" si="1862">2*IMREAL(K658)*COS(2*PI()*B658*45/Nt_input)-2*IMAGINARY(K658)*SIN(2*PI()*B658*45/Nt_input)</f>
        <v>-6.8862510176451639E-16</v>
      </c>
      <c r="AZ727" s="376">
        <f t="shared" ref="AZ727:AZ744" si="1863">2*IMREAL(K658)*COS(2*PI()*B658*46/Nt_input)-2*IMAGINARY(K658)*SIN(2*PI()*B658*46/Nt_input)</f>
        <v>6.5787486229091911E-16</v>
      </c>
      <c r="BA727" s="376">
        <f t="shared" ref="BA727:BA744" si="1864">2*IMREAL(K658)*COS(2*PI()*B658*47/Nt_input)-2*IMAGINARY(K658)*SIN(2*PI()*B658*47/Nt_input)</f>
        <v>-6.207889282624789E-16</v>
      </c>
      <c r="BB727" s="376">
        <f t="shared" ref="BB727:BB744" si="1865">2*IMREAL(K658)*COS(2*PI()*B658*48/Nt_input)-2*IMAGINARY(K658)*SIN(2*PI()*B658*48/Nt_input)</f>
        <v>5.7772445749712306E-16</v>
      </c>
      <c r="BC727" s="376">
        <f t="shared" ref="BC727:BC744" si="1866">2*IMREAL(K658)*COS(2*PI()*B658*49/Nt_input)-2*IMAGINARY(K658)*SIN(2*PI()*B658*49/Nt_input)</f>
        <v>-5.2909618438975639E-16</v>
      </c>
      <c r="BD727" s="376">
        <f t="shared" ref="BD727:BD744" si="1867">2*IMREAL(K658)*COS(2*PI()*B658*50/Nt_input)-2*IMAGINARY(K658)*SIN(2*PI()*B658*50/Nt_input)</f>
        <v>4.7537242579332105E-16</v>
      </c>
      <c r="BE727" s="376">
        <f t="shared" ref="BE727:BE744" si="1868">2*IMREAL(K658)*COS(2*PI()*B658*51/Nt_input)-2*IMAGINARY(K658)*SIN(2*PI()*B658*51/Nt_input)</f>
        <v>-4.1707057087149437E-16</v>
      </c>
      <c r="BF727" s="376">
        <f t="shared" ref="BF727:BF744" si="1869">2*IMREAL(K658)*COS(2*PI()*B658*52/Nt_input)-2*IMAGINARY(K658)*SIN(2*PI()*B658*52/Nt_input)</f>
        <v>3.5475209835820968E-16</v>
      </c>
      <c r="BG727" s="376">
        <f t="shared" ref="BG727:BG744" si="1870">2*IMREAL(K658)*COS(2*PI()*B658*53/Nt_input)-2*IMAGINARY(K658)*SIN(2*PI()*B658*53/Nt_input)</f>
        <v>-2.8901716921051188E-16</v>
      </c>
      <c r="BH727" s="376">
        <f t="shared" ref="BH727:BH744" si="1871">2*IMREAL(K658)*COS(2*PI()*B658*54/Nt_input)-2*IMAGINARY(K658)*SIN(2*PI()*B658*54/Nt_input)</f>
        <v>2.2049884673046115E-16</v>
      </c>
      <c r="BI727" s="376">
        <f t="shared" ref="BI727:BI744" si="1872">2*IMREAL(K658)*COS(2*PI()*B658*55/Nt_input)-2*IMAGINARY(K658)*SIN(2*PI()*B658*55/Nt_input)</f>
        <v>-1.4985699981946532E-16</v>
      </c>
      <c r="BJ727" s="376">
        <f t="shared" ref="BJ727:BJ744" si="1873">2*IMREAL(K658)*COS(2*PI()*B658*56/Nt_input)-2*IMAGINARY(K658)*SIN(2*PI()*B658*56/Nt_input)</f>
        <v>7.7771948080038896E-17</v>
      </c>
      <c r="BK727" s="376">
        <f t="shared" ref="BK727:BK744" si="1874">2*IMREAL(K658)*COS(2*PI()*B658*57/Nt_input)-2*IMAGINARY(K658)*SIN(2*PI()*B658*57/Nt_input)</f>
        <v>-4.9379099661303744E-18</v>
      </c>
      <c r="BL727" s="376">
        <f t="shared" ref="BL727:BL744" si="1875">2*IMREAL(K658)*COS(2*PI()*B658*58/Nt_input)-2*IMAGINARY(K658)*SIN(2*PI()*B658*58/Nt_input)</f>
        <v>-6.7943682920088206E-17</v>
      </c>
      <c r="BM727" s="376">
        <f t="shared" ref="BM727:BM744" si="1876">2*IMREAL(K658)*COS(2*PI()*B658*59/Nt_input)-2*IMAGINARY(K658)*SIN(2*PI()*B658*59/Nt_input)</f>
        <v>1.4017094099799113E-16</v>
      </c>
      <c r="BN727" s="376">
        <f t="shared" ref="BN727:BN744" si="1877">2*IMREAL(K658)*COS(2*PI()*B658*60/Nt_input)-2*IMAGINARY(K658)*SIN(2*PI()*B658*60/Nt_input)</f>
        <v>-2.1104827628885267E-16</v>
      </c>
      <c r="BO727" s="376">
        <f t="shared" ref="BO727:BO744" si="1878">2*IMREAL(K658)*COS(2*PI()*B658*61/Nt_input)-2*IMAGINARY(K658)*SIN(2*PI()*B658*61/Nt_input)</f>
        <v>2.798931013083292E-16</v>
      </c>
      <c r="BP727" s="376">
        <f t="shared" ref="BP727:BP744" si="1879">2*IMREAL(K658)*COS(2*PI()*B658*62/Nt_input)-2*IMAGINARY(K658)*SIN(2*PI()*B658*62/Nt_input)</f>
        <v>-3.4604240275707351E-16</v>
      </c>
      <c r="BQ727" s="376">
        <f t="shared" ref="BQ727:BQ744" si="1880">2*IMREAL(K658)*COS(2*PI()*B658*63/Nt_input)-2*IMAGINARY(K658)*SIN(2*PI()*B658*63/Nt_input)</f>
        <v>4.0885912670124792E-16</v>
      </c>
      <c r="BR727" s="376">
        <f t="shared" ref="BR727:BR744" si="1881">2*IMREAL(K658)*COS(2*PI()*B658*64/Nt_input)-2*IMAGINARY(K658)*SIN(2*PI()*B658*64/Nt_input)</f>
        <v>-4.677383137501554E-16</v>
      </c>
    </row>
    <row r="728" spans="2:70">
      <c r="B728" s="373">
        <v>34</v>
      </c>
      <c r="C728" s="373">
        <f t="shared" ref="C728:C758" si="1882">C727+Div_Nt_input</f>
        <v>1.0625000000000004E-2</v>
      </c>
      <c r="D728" s="374">
        <f t="shared" si="1817"/>
        <v>11.993860188993509</v>
      </c>
      <c r="E728" s="375" t="str">
        <f>AN694</f>
        <v>-0,00613981100649143</v>
      </c>
      <c r="F728" s="317">
        <v>34</v>
      </c>
      <c r="G728" s="376">
        <f t="shared" si="1818"/>
        <v>-2.4505257708044777E-16</v>
      </c>
      <c r="H728" s="376">
        <f t="shared" si="1819"/>
        <v>2.3167792379988049E-16</v>
      </c>
      <c r="I728" s="376">
        <f t="shared" si="1820"/>
        <v>-2.0940001783416013E-16</v>
      </c>
      <c r="J728" s="376">
        <f t="shared" si="1821"/>
        <v>1.7907498661595616E-16</v>
      </c>
      <c r="K728" s="376">
        <f t="shared" si="1822"/>
        <v>-1.4186820408851052E-16</v>
      </c>
      <c r="L728" s="376">
        <f t="shared" si="1823"/>
        <v>9.9209506038548119E-17</v>
      </c>
      <c r="M728" s="376">
        <f t="shared" si="1824"/>
        <v>-5.2738242308857028E-17</v>
      </c>
      <c r="N728" s="376">
        <f t="shared" si="1825"/>
        <v>4.2402775031835968E-18</v>
      </c>
      <c r="O728" s="376">
        <f t="shared" si="1826"/>
        <v>4.4420638788962153E-17</v>
      </c>
      <c r="P728" s="376">
        <f t="shared" si="1827"/>
        <v>-9.137449484382934E-17</v>
      </c>
      <c r="Q728" s="376">
        <f t="shared" si="1828"/>
        <v>1.3481688030525602E-16</v>
      </c>
      <c r="R728" s="376">
        <f t="shared" si="1829"/>
        <v>-1.7307832866272903E-16</v>
      </c>
      <c r="S728" s="376">
        <f t="shared" si="1830"/>
        <v>2.0468847391313718E-16</v>
      </c>
      <c r="T728" s="376">
        <f t="shared" si="1831"/>
        <v>-2.2843255590168308E-16</v>
      </c>
      <c r="U728" s="377">
        <f t="shared" si="1832"/>
        <v>2.4339810287338001E-16</v>
      </c>
      <c r="V728" s="376">
        <f t="shared" si="1833"/>
        <v>-2.4900999725088199E-16</v>
      </c>
      <c r="W728" s="376">
        <f t="shared" si="1834"/>
        <v>2.4505257708044762E-16</v>
      </c>
      <c r="X728" s="376">
        <f t="shared" si="1835"/>
        <v>-2.3167792379988054E-16</v>
      </c>
      <c r="Y728" s="376">
        <f t="shared" si="1836"/>
        <v>2.0940001783415996E-16</v>
      </c>
      <c r="Z728" s="376">
        <f t="shared" si="1837"/>
        <v>-1.790749866159565E-16</v>
      </c>
      <c r="AA728" s="376">
        <f t="shared" si="1838"/>
        <v>1.4186820408850875E-16</v>
      </c>
      <c r="AB728" s="376">
        <f t="shared" si="1839"/>
        <v>-9.9209506038547786E-17</v>
      </c>
      <c r="AC728" s="376">
        <f t="shared" si="1840"/>
        <v>5.2738242308857527E-17</v>
      </c>
      <c r="AD728" s="376">
        <f t="shared" si="1841"/>
        <v>-4.2402775031814621E-18</v>
      </c>
      <c r="AE728" s="376">
        <f t="shared" si="1842"/>
        <v>-4.4420638788963385E-17</v>
      </c>
      <c r="AF728" s="376">
        <f t="shared" si="1843"/>
        <v>9.1374494843829673E-17</v>
      </c>
      <c r="AG728" s="376">
        <f t="shared" si="1844"/>
        <v>-1.3481688030525479E-16</v>
      </c>
      <c r="AH728" s="376">
        <f t="shared" si="1845"/>
        <v>1.730783286627293E-16</v>
      </c>
      <c r="AI728" s="376">
        <f t="shared" si="1846"/>
        <v>-2.0468847391313738E-16</v>
      </c>
      <c r="AJ728" s="376">
        <f t="shared" si="1847"/>
        <v>2.2843255590168254E-16</v>
      </c>
      <c r="AK728" s="376">
        <f t="shared" si="1848"/>
        <v>-2.4339810287338046E-16</v>
      </c>
      <c r="AL728" s="376">
        <f t="shared" si="1849"/>
        <v>2.4900999725088199E-16</v>
      </c>
      <c r="AM728" s="376">
        <f t="shared" si="1850"/>
        <v>-2.4505257708044787E-16</v>
      </c>
      <c r="AN728" s="376">
        <f t="shared" si="1851"/>
        <v>2.316779237998797E-16</v>
      </c>
      <c r="AO728" s="376">
        <f t="shared" si="1852"/>
        <v>-2.0940001783415974E-16</v>
      </c>
      <c r="AP728" s="376">
        <f t="shared" si="1853"/>
        <v>1.7907498661595626E-16</v>
      </c>
      <c r="AQ728" s="376">
        <f t="shared" si="1854"/>
        <v>-1.4186820408850845E-16</v>
      </c>
      <c r="AR728" s="376">
        <f t="shared" si="1855"/>
        <v>9.9209506038547441E-17</v>
      </c>
      <c r="AS728" s="376">
        <f t="shared" si="1856"/>
        <v>-5.2738242308853718E-17</v>
      </c>
      <c r="AT728" s="376">
        <f t="shared" si="1857"/>
        <v>4.2402775031846344E-18</v>
      </c>
      <c r="AU728" s="376">
        <f t="shared" si="1858"/>
        <v>4.4420638788963743E-17</v>
      </c>
      <c r="AV728" s="376">
        <f t="shared" si="1859"/>
        <v>-9.1374494843833309E-17</v>
      </c>
      <c r="AW728" s="376">
        <f t="shared" si="1860"/>
        <v>1.3481688030525511E-16</v>
      </c>
      <c r="AX728" s="376">
        <f t="shared" si="1861"/>
        <v>-1.7307832866272957E-16</v>
      </c>
      <c r="AY728" s="376">
        <f t="shared" si="1862"/>
        <v>2.0468847391313957E-16</v>
      </c>
      <c r="AZ728" s="376">
        <f t="shared" si="1863"/>
        <v>-2.2843255590168269E-16</v>
      </c>
      <c r="BA728" s="376">
        <f t="shared" si="1864"/>
        <v>2.4339810287338051E-16</v>
      </c>
      <c r="BB728" s="376">
        <f t="shared" si="1865"/>
        <v>-2.4900999725088209E-16</v>
      </c>
      <c r="BC728" s="376">
        <f t="shared" si="1866"/>
        <v>2.4505257708044777E-16</v>
      </c>
      <c r="BD728" s="376">
        <f t="shared" si="1867"/>
        <v>-2.316779237998796E-16</v>
      </c>
      <c r="BE728" s="376">
        <f t="shared" si="1868"/>
        <v>2.0940001783416146E-16</v>
      </c>
      <c r="BF728" s="376">
        <f t="shared" si="1869"/>
        <v>-1.7907498661595601E-16</v>
      </c>
      <c r="BG728" s="376">
        <f t="shared" si="1870"/>
        <v>1.4186820408850818E-16</v>
      </c>
      <c r="BH728" s="376">
        <f t="shared" si="1871"/>
        <v>-9.920950603855035E-17</v>
      </c>
      <c r="BI728" s="376">
        <f t="shared" si="1872"/>
        <v>5.2738242308856812E-17</v>
      </c>
      <c r="BJ728" s="376">
        <f t="shared" si="1873"/>
        <v>-4.2402775031807294E-18</v>
      </c>
      <c r="BK728" s="376">
        <f t="shared" si="1874"/>
        <v>-4.4420638788960624E-17</v>
      </c>
      <c r="BL728" s="376">
        <f t="shared" si="1875"/>
        <v>9.1374494843830363E-17</v>
      </c>
      <c r="BM728" s="376">
        <f t="shared" si="1876"/>
        <v>-1.3481688030525841E-16</v>
      </c>
      <c r="BN728" s="376">
        <f t="shared" si="1877"/>
        <v>1.7307832866272728E-16</v>
      </c>
      <c r="BO728" s="376">
        <f t="shared" si="1878"/>
        <v>-2.0468847391313777E-16</v>
      </c>
      <c r="BP728" s="376">
        <f t="shared" si="1879"/>
        <v>2.2843255590168422E-16</v>
      </c>
      <c r="BQ728" s="376">
        <f t="shared" si="1880"/>
        <v>-2.4339810287337982E-16</v>
      </c>
      <c r="BR728" s="376">
        <f t="shared" si="1881"/>
        <v>2.4900999725088204E-16</v>
      </c>
    </row>
    <row r="729" spans="2:70">
      <c r="B729" s="373">
        <v>35</v>
      </c>
      <c r="C729" s="373">
        <f t="shared" si="1882"/>
        <v>1.0937500000000005E-2</v>
      </c>
      <c r="D729" s="374">
        <f t="shared" si="1817"/>
        <v>11.993633272607786</v>
      </c>
      <c r="E729" s="375" t="str">
        <f>AO694</f>
        <v>-0,00636672739221403</v>
      </c>
      <c r="F729" s="317">
        <v>35</v>
      </c>
      <c r="G729" s="376">
        <f t="shared" si="1818"/>
        <v>-1.0712045189007612E-17</v>
      </c>
      <c r="H729" s="376">
        <f t="shared" si="1819"/>
        <v>6.2428107627112726E-18</v>
      </c>
      <c r="I729" s="376">
        <f t="shared" si="1820"/>
        <v>-1.2359496653555204E-18</v>
      </c>
      <c r="J729" s="376">
        <f t="shared" si="1821"/>
        <v>-3.8773505872843994E-18</v>
      </c>
      <c r="K729" s="376">
        <f t="shared" si="1822"/>
        <v>8.6567360108503416E-18</v>
      </c>
      <c r="L729" s="376">
        <f t="shared" si="1823"/>
        <v>-1.2690609141852108E-17</v>
      </c>
      <c r="M729" s="376">
        <f t="shared" si="1824"/>
        <v>1.5631575534849999E-17</v>
      </c>
      <c r="N729" s="376">
        <f t="shared" si="1825"/>
        <v>-1.7226361138833389E-17</v>
      </c>
      <c r="O729" s="376">
        <f t="shared" si="1826"/>
        <v>1.7337624088429006E-17</v>
      </c>
      <c r="P729" s="376">
        <f t="shared" si="1827"/>
        <v>-1.5955782493126796E-17</v>
      </c>
      <c r="Q729" s="376">
        <f t="shared" si="1828"/>
        <v>1.3199839623256712E-17</v>
      </c>
      <c r="R729" s="376">
        <f t="shared" si="1829"/>
        <v>-9.3071354282542955E-18</v>
      </c>
      <c r="S729" s="376">
        <f t="shared" si="1830"/>
        <v>4.6129069795809764E-18</v>
      </c>
      <c r="T729" s="376">
        <f t="shared" si="1831"/>
        <v>4.7858192077095627E-19</v>
      </c>
      <c r="U729" s="377">
        <f t="shared" si="1832"/>
        <v>-5.5288556674568238E-18</v>
      </c>
      <c r="V729" s="376">
        <f t="shared" si="1833"/>
        <v>1.0102988076491165E-17</v>
      </c>
      <c r="W729" s="376">
        <f t="shared" si="1834"/>
        <v>-1.3807057936175101E-17</v>
      </c>
      <c r="X729" s="376">
        <f t="shared" si="1835"/>
        <v>1.6322073237343761E-17</v>
      </c>
      <c r="Y729" s="376">
        <f t="shared" si="1836"/>
        <v>-1.7431442551003801E-17</v>
      </c>
      <c r="Z729" s="376">
        <f t="shared" si="1837"/>
        <v>1.7039627736764812E-17</v>
      </c>
      <c r="AA729" s="376">
        <f t="shared" si="1838"/>
        <v>-1.5180371623339309E-17</v>
      </c>
      <c r="AB729" s="376">
        <f t="shared" si="1839"/>
        <v>1.2013792098791348E-17</v>
      </c>
      <c r="AC729" s="376">
        <f t="shared" si="1840"/>
        <v>-7.8125928655292262E-18</v>
      </c>
      <c r="AD729" s="376">
        <f t="shared" si="1841"/>
        <v>2.9385783805658222E-18</v>
      </c>
      <c r="AE729" s="376">
        <f t="shared" si="1842"/>
        <v>2.1885045013808545E-18</v>
      </c>
      <c r="AF729" s="376">
        <f t="shared" si="1843"/>
        <v>-7.1271148451717492E-18</v>
      </c>
      <c r="AG729" s="376">
        <f t="shared" si="1844"/>
        <v>1.1451942844100262E-17</v>
      </c>
      <c r="AH729" s="376">
        <f t="shared" si="1845"/>
        <v>-1.4790537214867179E-17</v>
      </c>
      <c r="AI729" s="376">
        <f t="shared" si="1846"/>
        <v>1.6855380452009078E-17</v>
      </c>
      <c r="AJ729" s="376">
        <f t="shared" si="1847"/>
        <v>-1.7468649642412248E-17</v>
      </c>
      <c r="AK729" s="376">
        <f t="shared" si="1848"/>
        <v>1.6577530455187556E-17</v>
      </c>
      <c r="AL729" s="376">
        <f t="shared" si="1849"/>
        <v>-1.4258765476383881E-17</v>
      </c>
      <c r="AM729" s="376">
        <f t="shared" si="1850"/>
        <v>1.0712045189007633E-17</v>
      </c>
      <c r="AN729" s="376">
        <f t="shared" si="1851"/>
        <v>-6.2428107627114305E-18</v>
      </c>
      <c r="AO729" s="376">
        <f t="shared" si="1852"/>
        <v>1.2359496653555943E-18</v>
      </c>
      <c r="AP729" s="376">
        <f t="shared" si="1853"/>
        <v>3.8773505872842045E-18</v>
      </c>
      <c r="AQ729" s="376">
        <f t="shared" si="1854"/>
        <v>-8.6567360108502784E-18</v>
      </c>
      <c r="AR729" s="376">
        <f t="shared" si="1855"/>
        <v>1.2690609141852099E-17</v>
      </c>
      <c r="AS729" s="376">
        <f t="shared" si="1856"/>
        <v>-1.5631575534849941E-17</v>
      </c>
      <c r="AT729" s="376">
        <f t="shared" si="1857"/>
        <v>1.7226361138833346E-17</v>
      </c>
      <c r="AU729" s="376">
        <f t="shared" si="1858"/>
        <v>-1.7337624088428993E-17</v>
      </c>
      <c r="AV729" s="376">
        <f t="shared" si="1859"/>
        <v>1.5955782493126799E-17</v>
      </c>
      <c r="AW729" s="376">
        <f t="shared" si="1860"/>
        <v>-1.3199839623256803E-17</v>
      </c>
      <c r="AX729" s="376">
        <f t="shared" si="1861"/>
        <v>9.3071354282546221E-18</v>
      </c>
      <c r="AY729" s="376">
        <f t="shared" si="1862"/>
        <v>-4.6129069795809895E-18</v>
      </c>
      <c r="AZ729" s="376">
        <f t="shared" si="1863"/>
        <v>-4.785819207708176E-19</v>
      </c>
      <c r="BA729" s="376">
        <f t="shared" si="1864"/>
        <v>5.5288556674565758E-18</v>
      </c>
      <c r="BB729" s="376">
        <f t="shared" si="1865"/>
        <v>-1.0102988076491256E-17</v>
      </c>
      <c r="BC729" s="376">
        <f t="shared" si="1866"/>
        <v>1.3807057936175091E-17</v>
      </c>
      <c r="BD729" s="376">
        <f t="shared" si="1867"/>
        <v>-1.6322073237343711E-17</v>
      </c>
      <c r="BE729" s="376">
        <f t="shared" si="1868"/>
        <v>1.7431442551003774E-17</v>
      </c>
      <c r="BF729" s="376">
        <f t="shared" si="1869"/>
        <v>-1.7039627736764784E-17</v>
      </c>
      <c r="BG729" s="376">
        <f t="shared" si="1870"/>
        <v>1.518037162333938E-17</v>
      </c>
      <c r="BH729" s="376">
        <f t="shared" si="1871"/>
        <v>-1.2013792098791446E-17</v>
      </c>
      <c r="BI729" s="376">
        <f t="shared" si="1872"/>
        <v>7.8125928655295728E-18</v>
      </c>
      <c r="BJ729" s="376">
        <f t="shared" si="1873"/>
        <v>-2.9385783805659563E-18</v>
      </c>
      <c r="BK729" s="376">
        <f t="shared" si="1874"/>
        <v>-2.1885045013807197E-18</v>
      </c>
      <c r="BL729" s="376">
        <f t="shared" si="1875"/>
        <v>7.127114845171398E-18</v>
      </c>
      <c r="BM729" s="376">
        <f t="shared" si="1876"/>
        <v>-1.1451942844100346E-17</v>
      </c>
      <c r="BN729" s="376">
        <f t="shared" si="1877"/>
        <v>1.4790537214867105E-17</v>
      </c>
      <c r="BO729" s="376">
        <f t="shared" si="1878"/>
        <v>-1.6855380452009041E-17</v>
      </c>
      <c r="BP729" s="376">
        <f t="shared" si="1879"/>
        <v>1.746864964241226E-17</v>
      </c>
      <c r="BQ729" s="376">
        <f t="shared" si="1880"/>
        <v>-1.6577530455187522E-17</v>
      </c>
      <c r="BR729" s="376">
        <f t="shared" si="1881"/>
        <v>1.4258765476383958E-17</v>
      </c>
    </row>
    <row r="730" spans="2:70">
      <c r="B730" s="373">
        <v>36</v>
      </c>
      <c r="C730" s="373">
        <f t="shared" si="1882"/>
        <v>1.1250000000000005E-2</v>
      </c>
      <c r="D730" s="374">
        <f t="shared" si="1817"/>
        <v>11.993467671287263</v>
      </c>
      <c r="E730" s="375" t="str">
        <f>AP694</f>
        <v>-0,00653232871273788</v>
      </c>
      <c r="F730" s="317">
        <v>36</v>
      </c>
      <c r="G730" s="376">
        <f t="shared" si="1818"/>
        <v>-1.0910574885116245E-16</v>
      </c>
      <c r="H730" s="376">
        <f t="shared" si="1819"/>
        <v>1.6251988003577666E-16</v>
      </c>
      <c r="I730" s="376">
        <f t="shared" si="1820"/>
        <v>-1.9119183273132503E-16</v>
      </c>
      <c r="J730" s="376">
        <f t="shared" si="1821"/>
        <v>1.9075656205180882E-16</v>
      </c>
      <c r="K730" s="376">
        <f t="shared" si="1822"/>
        <v>-1.6128033401244568E-16</v>
      </c>
      <c r="L730" s="376">
        <f t="shared" si="1823"/>
        <v>1.0725063712955645E-16</v>
      </c>
      <c r="M730" s="376">
        <f t="shared" si="1824"/>
        <v>-3.6893002973138306E-17</v>
      </c>
      <c r="N730" s="376">
        <f t="shared" si="1825"/>
        <v>-3.9081256450034788E-17</v>
      </c>
      <c r="O730" s="376">
        <f t="shared" si="1826"/>
        <v>1.0910574885116206E-16</v>
      </c>
      <c r="P730" s="376">
        <f t="shared" si="1827"/>
        <v>-1.6251988003577662E-16</v>
      </c>
      <c r="Q730" s="376">
        <f t="shared" si="1828"/>
        <v>1.9119183273132515E-16</v>
      </c>
      <c r="R730" s="376">
        <f t="shared" si="1829"/>
        <v>-1.9075656205180892E-16</v>
      </c>
      <c r="S730" s="376">
        <f t="shared" si="1830"/>
        <v>1.6128033401244583E-16</v>
      </c>
      <c r="T730" s="376">
        <f t="shared" si="1831"/>
        <v>-1.0725063712955607E-16</v>
      </c>
      <c r="U730" s="377">
        <f t="shared" si="1832"/>
        <v>3.6893002973139199E-17</v>
      </c>
      <c r="V730" s="376">
        <f t="shared" si="1833"/>
        <v>3.9081256450034579E-17</v>
      </c>
      <c r="W730" s="376">
        <f t="shared" si="1834"/>
        <v>-1.0910574885116245E-16</v>
      </c>
      <c r="X730" s="376">
        <f t="shared" si="1835"/>
        <v>1.6251988003577612E-16</v>
      </c>
      <c r="Y730" s="376">
        <f t="shared" si="1836"/>
        <v>-1.9119183273132495E-16</v>
      </c>
      <c r="Z730" s="376">
        <f t="shared" si="1837"/>
        <v>1.9075656205180884E-16</v>
      </c>
      <c r="AA730" s="376">
        <f t="shared" si="1838"/>
        <v>-1.6128033401244554E-16</v>
      </c>
      <c r="AB730" s="376">
        <f t="shared" si="1839"/>
        <v>1.0725063712955568E-16</v>
      </c>
      <c r="AC730" s="376">
        <f t="shared" si="1840"/>
        <v>-3.6893002973140099E-17</v>
      </c>
      <c r="AD730" s="376">
        <f t="shared" si="1841"/>
        <v>-3.9081256450033691E-17</v>
      </c>
      <c r="AE730" s="376">
        <f t="shared" si="1842"/>
        <v>1.0910574885116169E-16</v>
      </c>
      <c r="AF730" s="376">
        <f t="shared" si="1843"/>
        <v>-1.6251988003577637E-16</v>
      </c>
      <c r="AG730" s="376">
        <f t="shared" si="1844"/>
        <v>1.9119183273132505E-16</v>
      </c>
      <c r="AH730" s="376">
        <f t="shared" si="1845"/>
        <v>-1.9075656205180875E-16</v>
      </c>
      <c r="AI730" s="376">
        <f t="shared" si="1846"/>
        <v>1.6128033401244684E-16</v>
      </c>
      <c r="AJ730" s="376">
        <f t="shared" si="1847"/>
        <v>-1.0725063712955758E-16</v>
      </c>
      <c r="AK730" s="376">
        <f t="shared" si="1848"/>
        <v>3.6893002973139612E-17</v>
      </c>
      <c r="AL730" s="376">
        <f t="shared" si="1849"/>
        <v>3.9081256450034153E-17</v>
      </c>
      <c r="AM730" s="376">
        <f t="shared" si="1850"/>
        <v>-1.0910574885116208E-16</v>
      </c>
      <c r="AN730" s="376">
        <f t="shared" si="1851"/>
        <v>1.6251988003577666E-16</v>
      </c>
      <c r="AO730" s="376">
        <f t="shared" si="1852"/>
        <v>-1.9119183273132513E-16</v>
      </c>
      <c r="AP730" s="376">
        <f t="shared" si="1853"/>
        <v>1.9075656205180919E-16</v>
      </c>
      <c r="AQ730" s="376">
        <f t="shared" si="1854"/>
        <v>-1.6128033401244657E-16</v>
      </c>
      <c r="AR730" s="376">
        <f t="shared" si="1855"/>
        <v>1.0725063712955719E-16</v>
      </c>
      <c r="AS730" s="376">
        <f t="shared" si="1856"/>
        <v>-3.689300297313915E-17</v>
      </c>
      <c r="AT730" s="376">
        <f t="shared" si="1857"/>
        <v>-3.9081256450034622E-17</v>
      </c>
      <c r="AU730" s="376">
        <f t="shared" si="1858"/>
        <v>1.0910574885116248E-16</v>
      </c>
      <c r="AV730" s="376">
        <f t="shared" si="1859"/>
        <v>-1.6251988003577694E-16</v>
      </c>
      <c r="AW730" s="376">
        <f t="shared" si="1860"/>
        <v>1.9119183273132522E-16</v>
      </c>
      <c r="AX730" s="376">
        <f t="shared" si="1861"/>
        <v>-1.9075656205180855E-16</v>
      </c>
      <c r="AY730" s="376">
        <f t="shared" si="1862"/>
        <v>1.6128033401244785E-16</v>
      </c>
      <c r="AZ730" s="376">
        <f t="shared" si="1863"/>
        <v>-1.0725063712955909E-16</v>
      </c>
      <c r="BA730" s="376">
        <f t="shared" si="1864"/>
        <v>3.6893002973141406E-17</v>
      </c>
      <c r="BB730" s="376">
        <f t="shared" si="1865"/>
        <v>3.9081256450032378E-17</v>
      </c>
      <c r="BC730" s="376">
        <f t="shared" si="1866"/>
        <v>-1.0910574885116058E-16</v>
      </c>
      <c r="BD730" s="376">
        <f t="shared" si="1867"/>
        <v>1.6251988003577565E-16</v>
      </c>
      <c r="BE730" s="376">
        <f t="shared" si="1868"/>
        <v>-1.9119183273132478E-16</v>
      </c>
      <c r="BF730" s="376">
        <f t="shared" si="1869"/>
        <v>1.9075656205180902E-16</v>
      </c>
      <c r="BG730" s="376">
        <f t="shared" si="1870"/>
        <v>-1.6128033401244605E-16</v>
      </c>
      <c r="BH730" s="376">
        <f t="shared" si="1871"/>
        <v>1.0725063712955639E-16</v>
      </c>
      <c r="BI730" s="376">
        <f t="shared" si="1872"/>
        <v>-3.6893002973138226E-17</v>
      </c>
      <c r="BJ730" s="376">
        <f t="shared" si="1873"/>
        <v>-3.9081256450035558E-17</v>
      </c>
      <c r="BK730" s="376">
        <f t="shared" si="1874"/>
        <v>1.0910574885116326E-16</v>
      </c>
      <c r="BL730" s="376">
        <f t="shared" si="1875"/>
        <v>-1.625198800357744E-16</v>
      </c>
      <c r="BM730" s="376">
        <f t="shared" si="1876"/>
        <v>1.9119183273132436E-16</v>
      </c>
      <c r="BN730" s="376">
        <f t="shared" si="1877"/>
        <v>-1.9075656205180946E-16</v>
      </c>
      <c r="BO730" s="376">
        <f t="shared" si="1878"/>
        <v>1.6128033401244731E-16</v>
      </c>
      <c r="BP730" s="376">
        <f t="shared" si="1879"/>
        <v>-1.0725063712955829E-16</v>
      </c>
      <c r="BQ730" s="376">
        <f t="shared" si="1880"/>
        <v>3.6893002973140457E-17</v>
      </c>
      <c r="BR730" s="376">
        <f t="shared" si="1881"/>
        <v>3.9081256450033315E-17</v>
      </c>
    </row>
    <row r="731" spans="2:70">
      <c r="B731" s="373">
        <v>37</v>
      </c>
      <c r="C731" s="373">
        <f t="shared" si="1882"/>
        <v>1.1562500000000005E-2</v>
      </c>
      <c r="D731" s="374">
        <f t="shared" si="1817"/>
        <v>11.993364979863173</v>
      </c>
      <c r="E731" s="375" t="str">
        <f>AQ694</f>
        <v>-0,0066350201368266</v>
      </c>
      <c r="F731" s="317">
        <v>37</v>
      </c>
      <c r="G731" s="376">
        <f t="shared" si="1818"/>
        <v>2.9510592209957038E-16</v>
      </c>
      <c r="H731" s="376">
        <f t="shared" si="1819"/>
        <v>-2.7581134505023663E-16</v>
      </c>
      <c r="I731" s="376">
        <f t="shared" si="1820"/>
        <v>1.9138185819707978E-16</v>
      </c>
      <c r="J731" s="376">
        <f t="shared" si="1821"/>
        <v>-6.1756115658775771E-17</v>
      </c>
      <c r="K731" s="376">
        <f t="shared" si="1822"/>
        <v>-8.2453794991017717E-17</v>
      </c>
      <c r="L731" s="376">
        <f t="shared" si="1823"/>
        <v>2.0719162591637351E-16</v>
      </c>
      <c r="M731" s="376">
        <f t="shared" si="1824"/>
        <v>-2.8299960639010099E-16</v>
      </c>
      <c r="N731" s="376">
        <f t="shared" si="1825"/>
        <v>2.9197511543891556E-16</v>
      </c>
      <c r="O731" s="376">
        <f t="shared" si="1826"/>
        <v>-2.3199851954219014E-16</v>
      </c>
      <c r="P731" s="376">
        <f t="shared" si="1827"/>
        <v>1.1723373992427463E-16</v>
      </c>
      <c r="Q731" s="376">
        <f t="shared" si="1828"/>
        <v>2.5216663265587022E-17</v>
      </c>
      <c r="R731" s="376">
        <f t="shared" si="1829"/>
        <v>-1.6171196302393921E-16</v>
      </c>
      <c r="S731" s="376">
        <f t="shared" si="1830"/>
        <v>2.6001777451506707E-16</v>
      </c>
      <c r="T731" s="376">
        <f t="shared" si="1831"/>
        <v>-2.9691844588280811E-16</v>
      </c>
      <c r="U731" s="377">
        <f t="shared" si="1832"/>
        <v>2.6369960788756194E-16</v>
      </c>
      <c r="V731" s="376">
        <f t="shared" si="1833"/>
        <v>-1.6820613730992052E-16</v>
      </c>
      <c r="W731" s="376">
        <f t="shared" si="1834"/>
        <v>3.2989530687474584E-17</v>
      </c>
      <c r="X731" s="376">
        <f t="shared" si="1835"/>
        <v>1.1001780008160756E-16</v>
      </c>
      <c r="Y731" s="376">
        <f t="shared" si="1836"/>
        <v>-2.270436053850666E-16</v>
      </c>
      <c r="Z731" s="376">
        <f t="shared" si="1837"/>
        <v>2.9045136696520666E-16</v>
      </c>
      <c r="AA731" s="376">
        <f t="shared" si="1838"/>
        <v>-2.8526686818625887E-16</v>
      </c>
      <c r="AB731" s="376">
        <f t="shared" si="1839"/>
        <v>2.1271446716983493E-16</v>
      </c>
      <c r="AC731" s="376">
        <f t="shared" si="1840"/>
        <v>-8.9927955476956433E-17</v>
      </c>
      <c r="AD731" s="376">
        <f t="shared" si="1841"/>
        <v>-5.4095714780834807E-17</v>
      </c>
      <c r="AE731" s="376">
        <f t="shared" si="1842"/>
        <v>1.8534427782764023E-16</v>
      </c>
      <c r="AF731" s="376">
        <f t="shared" si="1843"/>
        <v>-2.7282240490213591E-16</v>
      </c>
      <c r="AG731" s="376">
        <f t="shared" si="1844"/>
        <v>2.9587148272006142E-16</v>
      </c>
      <c r="AH731" s="376">
        <f t="shared" si="1845"/>
        <v>-2.4904829934806038E-16</v>
      </c>
      <c r="AI731" s="376">
        <f t="shared" si="1846"/>
        <v>1.4341049936963738E-16</v>
      </c>
      <c r="AJ731" s="376">
        <f t="shared" si="1847"/>
        <v>-3.9052385017390072E-18</v>
      </c>
      <c r="AK731" s="376">
        <f t="shared" si="1848"/>
        <v>-1.3652227361556625E-16</v>
      </c>
      <c r="AL731" s="376">
        <f t="shared" si="1849"/>
        <v>2.4470903081924385E-16</v>
      </c>
      <c r="AM731" s="376">
        <f t="shared" si="1850"/>
        <v>-2.9510592209957033E-16</v>
      </c>
      <c r="AN731" s="376">
        <f t="shared" si="1851"/>
        <v>2.7581134505023712E-16</v>
      </c>
      <c r="AO731" s="376">
        <f t="shared" si="1852"/>
        <v>-1.9138185819708121E-16</v>
      </c>
      <c r="AP731" s="376">
        <f t="shared" si="1853"/>
        <v>6.1756115658778125E-17</v>
      </c>
      <c r="AQ731" s="376">
        <f t="shared" si="1854"/>
        <v>8.245379499101948E-17</v>
      </c>
      <c r="AR731" s="376">
        <f t="shared" si="1855"/>
        <v>-2.07191625916371E-16</v>
      </c>
      <c r="AS731" s="376">
        <f t="shared" si="1856"/>
        <v>2.8299960639010084E-16</v>
      </c>
      <c r="AT731" s="376">
        <f t="shared" si="1857"/>
        <v>-2.9197511543891635E-16</v>
      </c>
      <c r="AU731" s="376">
        <f t="shared" si="1858"/>
        <v>2.3199851954219034E-16</v>
      </c>
      <c r="AV731" s="376">
        <f t="shared" si="1859"/>
        <v>-1.1723373992427106E-16</v>
      </c>
      <c r="AW731" s="376">
        <f t="shared" si="1860"/>
        <v>-2.521666326558463E-17</v>
      </c>
      <c r="AX731" s="376">
        <f t="shared" si="1861"/>
        <v>1.6171196302394072E-16</v>
      </c>
      <c r="AY731" s="376">
        <f t="shared" si="1862"/>
        <v>-2.6001777451506584E-16</v>
      </c>
      <c r="AZ731" s="376">
        <f t="shared" si="1863"/>
        <v>2.9691844588280806E-16</v>
      </c>
      <c r="BA731" s="376">
        <f t="shared" si="1864"/>
        <v>-2.6369960788756401E-16</v>
      </c>
      <c r="BB731" s="376">
        <f t="shared" si="1865"/>
        <v>1.6820613730992077E-16</v>
      </c>
      <c r="BC731" s="376">
        <f t="shared" si="1866"/>
        <v>-3.2989530687470665E-17</v>
      </c>
      <c r="BD731" s="376">
        <f t="shared" si="1867"/>
        <v>-1.1001780008160732E-16</v>
      </c>
      <c r="BE731" s="376">
        <f t="shared" si="1868"/>
        <v>2.2704360538506917E-16</v>
      </c>
      <c r="BF731" s="376">
        <f t="shared" si="1869"/>
        <v>-2.9045136696520661E-16</v>
      </c>
      <c r="BG731" s="376">
        <f t="shared" si="1870"/>
        <v>2.8526686818625896E-16</v>
      </c>
      <c r="BH731" s="376">
        <f t="shared" si="1871"/>
        <v>-2.1271446716983809E-16</v>
      </c>
      <c r="BI731" s="376">
        <f t="shared" si="1872"/>
        <v>8.9927955476956692E-17</v>
      </c>
      <c r="BJ731" s="376">
        <f t="shared" si="1873"/>
        <v>5.4095714780838677E-17</v>
      </c>
      <c r="BK731" s="376">
        <f t="shared" si="1874"/>
        <v>-1.8534427782763996E-16</v>
      </c>
      <c r="BL731" s="376">
        <f t="shared" si="1875"/>
        <v>2.7282240490213749E-16</v>
      </c>
      <c r="BM731" s="376">
        <f t="shared" si="1876"/>
        <v>-2.9587148272006142E-16</v>
      </c>
      <c r="BN731" s="376">
        <f t="shared" si="1877"/>
        <v>2.4904829934806053E-16</v>
      </c>
      <c r="BO731" s="376">
        <f t="shared" si="1878"/>
        <v>-1.4341049936964132E-16</v>
      </c>
      <c r="BP731" s="376">
        <f t="shared" si="1879"/>
        <v>3.905238501739303E-18</v>
      </c>
      <c r="BQ731" s="376">
        <f t="shared" si="1880"/>
        <v>1.3652227361556231E-16</v>
      </c>
      <c r="BR731" s="376">
        <f t="shared" si="1881"/>
        <v>-2.4470903081924365E-16</v>
      </c>
    </row>
    <row r="732" spans="2:70">
      <c r="B732" s="373">
        <v>38</v>
      </c>
      <c r="C732" s="373">
        <f t="shared" si="1882"/>
        <v>1.1875000000000005E-2</v>
      </c>
      <c r="D732" s="374">
        <f t="shared" si="1817"/>
        <v>11.993326187310073</v>
      </c>
      <c r="E732" s="375" t="str">
        <f>AR694</f>
        <v>-0,00667381268992707</v>
      </c>
      <c r="F732" s="317">
        <v>38</v>
      </c>
      <c r="G732" s="376">
        <f t="shared" si="1818"/>
        <v>8.0423900546215989E-17</v>
      </c>
      <c r="H732" s="376">
        <f t="shared" si="1819"/>
        <v>-1.0036037915238414E-16</v>
      </c>
      <c r="I732" s="376">
        <f t="shared" si="1820"/>
        <v>8.6469310542522636E-17</v>
      </c>
      <c r="J732" s="376">
        <f t="shared" si="1821"/>
        <v>-4.3432829073335263E-17</v>
      </c>
      <c r="K732" s="376">
        <f t="shared" si="1822"/>
        <v>-1.4243155440905225E-17</v>
      </c>
      <c r="L732" s="376">
        <f t="shared" si="1823"/>
        <v>6.711833093816369E-17</v>
      </c>
      <c r="M732" s="376">
        <f t="shared" si="1824"/>
        <v>-9.7370549766192701E-17</v>
      </c>
      <c r="N732" s="376">
        <f t="shared" si="1825"/>
        <v>9.4802975589400299E-17</v>
      </c>
      <c r="O732" s="376">
        <f t="shared" si="1826"/>
        <v>-6.0281036950699796E-17</v>
      </c>
      <c r="P732" s="376">
        <f t="shared" si="1827"/>
        <v>5.4407252557871386E-18</v>
      </c>
      <c r="Q732" s="376">
        <f t="shared" si="1828"/>
        <v>5.1233441512551194E-17</v>
      </c>
      <c r="R732" s="376">
        <f t="shared" si="1829"/>
        <v>-9.0638824758519909E-17</v>
      </c>
      <c r="S732" s="376">
        <f t="shared" si="1830"/>
        <v>9.9493415450498438E-17</v>
      </c>
      <c r="T732" s="376">
        <f t="shared" si="1831"/>
        <v>-7.4812678384044406E-17</v>
      </c>
      <c r="U732" s="377">
        <f t="shared" si="1832"/>
        <v>2.491552193209417E-17</v>
      </c>
      <c r="V732" s="376">
        <f t="shared" si="1833"/>
        <v>3.3379679661656647E-17</v>
      </c>
      <c r="W732" s="376">
        <f t="shared" si="1834"/>
        <v>-8.042390054621573E-17</v>
      </c>
      <c r="X732" s="376">
        <f t="shared" si="1835"/>
        <v>1.0036037915238413E-16</v>
      </c>
      <c r="Y732" s="376">
        <f t="shared" si="1836"/>
        <v>-8.6469310542523031E-17</v>
      </c>
      <c r="Z732" s="376">
        <f t="shared" si="1837"/>
        <v>4.3432829073335146E-17</v>
      </c>
      <c r="AA732" s="376">
        <f t="shared" si="1838"/>
        <v>1.424315544090464E-17</v>
      </c>
      <c r="AB732" s="376">
        <f t="shared" si="1839"/>
        <v>-6.7118330938162987E-17</v>
      </c>
      <c r="AC732" s="376">
        <f t="shared" si="1840"/>
        <v>9.7370549766192738E-17</v>
      </c>
      <c r="AD732" s="376">
        <f t="shared" si="1841"/>
        <v>-9.4802975589400496E-17</v>
      </c>
      <c r="AE732" s="376">
        <f t="shared" si="1842"/>
        <v>6.0281036950700844E-17</v>
      </c>
      <c r="AF732" s="376">
        <f t="shared" si="1843"/>
        <v>-5.4407252557877364E-18</v>
      </c>
      <c r="AG732" s="376">
        <f t="shared" si="1844"/>
        <v>-5.1233441512550689E-17</v>
      </c>
      <c r="AH732" s="376">
        <f t="shared" si="1845"/>
        <v>9.0638824758519342E-17</v>
      </c>
      <c r="AI732" s="376">
        <f t="shared" si="1846"/>
        <v>-9.9493415450498524E-17</v>
      </c>
      <c r="AJ732" s="376">
        <f t="shared" si="1847"/>
        <v>7.4812678384044801E-17</v>
      </c>
      <c r="AK732" s="376">
        <f t="shared" si="1848"/>
        <v>-2.4915521932094056E-17</v>
      </c>
      <c r="AL732" s="376">
        <f t="shared" si="1849"/>
        <v>-3.3379679661656087E-17</v>
      </c>
      <c r="AM732" s="376">
        <f t="shared" si="1850"/>
        <v>8.0423900546214954E-17</v>
      </c>
      <c r="AN732" s="376">
        <f t="shared" si="1851"/>
        <v>-1.0036037915238409E-16</v>
      </c>
      <c r="AO732" s="376">
        <f t="shared" si="1852"/>
        <v>8.6469310542522599E-17</v>
      </c>
      <c r="AP732" s="376">
        <f t="shared" si="1853"/>
        <v>-4.3432829073335676E-17</v>
      </c>
      <c r="AQ732" s="376">
        <f t="shared" si="1854"/>
        <v>-1.4243155440904061E-17</v>
      </c>
      <c r="AR732" s="376">
        <f t="shared" si="1855"/>
        <v>6.7118330938162543E-17</v>
      </c>
      <c r="AS732" s="376">
        <f t="shared" si="1856"/>
        <v>-9.7370549766192245E-17</v>
      </c>
      <c r="AT732" s="376">
        <f t="shared" si="1857"/>
        <v>9.4802975589400212E-17</v>
      </c>
      <c r="AU732" s="376">
        <f t="shared" si="1858"/>
        <v>-6.0281036950700178E-17</v>
      </c>
      <c r="AV732" s="376">
        <f t="shared" si="1859"/>
        <v>5.4407252557883218E-18</v>
      </c>
      <c r="AW732" s="376">
        <f t="shared" si="1860"/>
        <v>5.1233441512550177E-17</v>
      </c>
      <c r="AX732" s="376">
        <f t="shared" si="1861"/>
        <v>-9.0638824758519096E-17</v>
      </c>
      <c r="AY732" s="376">
        <f t="shared" si="1862"/>
        <v>9.9493415450498807E-17</v>
      </c>
      <c r="AZ732" s="376">
        <f t="shared" si="1863"/>
        <v>-7.4812678384044246E-17</v>
      </c>
      <c r="BA732" s="376">
        <f t="shared" si="1864"/>
        <v>2.491552193209463E-17</v>
      </c>
      <c r="BB732" s="376">
        <f t="shared" si="1865"/>
        <v>3.3379679661655532E-17</v>
      </c>
      <c r="BC732" s="376">
        <f t="shared" si="1866"/>
        <v>-8.0423900546214596E-17</v>
      </c>
      <c r="BD732" s="376">
        <f t="shared" si="1867"/>
        <v>1.0036037915238398E-16</v>
      </c>
      <c r="BE732" s="376">
        <f t="shared" si="1868"/>
        <v>-8.6469310542522895E-17</v>
      </c>
      <c r="BF732" s="376">
        <f t="shared" si="1869"/>
        <v>4.3432829073336219E-17</v>
      </c>
      <c r="BG732" s="376">
        <f t="shared" si="1870"/>
        <v>1.4243155440903475E-17</v>
      </c>
      <c r="BH732" s="376">
        <f t="shared" si="1871"/>
        <v>-6.71183309381621E-17</v>
      </c>
      <c r="BI732" s="376">
        <f t="shared" si="1872"/>
        <v>9.7370549766192085E-17</v>
      </c>
      <c r="BJ732" s="376">
        <f t="shared" si="1873"/>
        <v>-9.4802975589401359E-17</v>
      </c>
      <c r="BK732" s="376">
        <f t="shared" si="1874"/>
        <v>6.0281036950700647E-17</v>
      </c>
      <c r="BL732" s="376">
        <f t="shared" si="1875"/>
        <v>-5.4407252557889073E-18</v>
      </c>
      <c r="BM732" s="376">
        <f t="shared" si="1876"/>
        <v>-5.1233441512549666E-17</v>
      </c>
      <c r="BN732" s="376">
        <f t="shared" si="1877"/>
        <v>9.0638824758518837E-17</v>
      </c>
      <c r="BO732" s="376">
        <f t="shared" si="1878"/>
        <v>-9.9493415450498894E-17</v>
      </c>
      <c r="BP732" s="376">
        <f t="shared" si="1879"/>
        <v>7.4812678384044641E-17</v>
      </c>
      <c r="BQ732" s="376">
        <f t="shared" si="1880"/>
        <v>-2.49155219320952E-17</v>
      </c>
      <c r="BR732" s="376">
        <f t="shared" si="1881"/>
        <v>-3.3379679661654971E-17</v>
      </c>
    </row>
    <row r="733" spans="2:70">
      <c r="B733" s="373">
        <v>39</v>
      </c>
      <c r="C733" s="373">
        <f t="shared" si="1882"/>
        <v>1.2187500000000006E-2</v>
      </c>
      <c r="D733" s="374">
        <f t="shared" si="1817"/>
        <v>11.993351667221454</v>
      </c>
      <c r="E733" s="375" t="str">
        <f>AS694</f>
        <v>-0,00664833277854551</v>
      </c>
      <c r="F733" s="317">
        <v>39</v>
      </c>
      <c r="G733" s="376">
        <f t="shared" si="1818"/>
        <v>6.8746173321424782E-17</v>
      </c>
      <c r="H733" s="376">
        <f t="shared" si="1819"/>
        <v>1.3596375150509664E-17</v>
      </c>
      <c r="I733" s="376">
        <f t="shared" si="1820"/>
        <v>-8.9766453559795479E-17</v>
      </c>
      <c r="J733" s="376">
        <f t="shared" si="1821"/>
        <v>1.2518443877553546E-16</v>
      </c>
      <c r="K733" s="376">
        <f t="shared" si="1822"/>
        <v>-1.0377130598387753E-16</v>
      </c>
      <c r="L733" s="376">
        <f t="shared" si="1823"/>
        <v>3.5248169793745361E-17</v>
      </c>
      <c r="M733" s="376">
        <f t="shared" si="1824"/>
        <v>4.9276898558937495E-17</v>
      </c>
      <c r="N733" s="376">
        <f t="shared" si="1825"/>
        <v>-1.1143128518445346E-16</v>
      </c>
      <c r="O733" s="376">
        <f t="shared" si="1826"/>
        <v>1.22998197999516E-16</v>
      </c>
      <c r="P733" s="376">
        <f t="shared" si="1827"/>
        <v>-7.8726500412357774E-17</v>
      </c>
      <c r="Q733" s="376">
        <f t="shared" si="1828"/>
        <v>-1.2853824486789692E-18</v>
      </c>
      <c r="R733" s="376">
        <f t="shared" si="1829"/>
        <v>8.0713728551154127E-17</v>
      </c>
      <c r="S733" s="376">
        <f t="shared" si="1830"/>
        <v>-1.2349972935116948E-16</v>
      </c>
      <c r="T733" s="376">
        <f t="shared" si="1831"/>
        <v>1.1021943500069191E-16</v>
      </c>
      <c r="U733" s="377">
        <f t="shared" si="1832"/>
        <v>-4.6901821487369196E-17</v>
      </c>
      <c r="V733" s="376">
        <f t="shared" si="1833"/>
        <v>-3.77082384177125E-17</v>
      </c>
      <c r="W733" s="376">
        <f t="shared" si="1834"/>
        <v>1.0519954643694154E-16</v>
      </c>
      <c r="X733" s="376">
        <f t="shared" si="1835"/>
        <v>-1.249324597518367E-16</v>
      </c>
      <c r="Y733" s="376">
        <f t="shared" si="1836"/>
        <v>8.7948648268037345E-17</v>
      </c>
      <c r="Z733" s="376">
        <f t="shared" si="1837"/>
        <v>-1.1037989188793477E-17</v>
      </c>
      <c r="AA733" s="376">
        <f t="shared" si="1838"/>
        <v>-7.0883686213952946E-17</v>
      </c>
      <c r="AB733" s="376">
        <f t="shared" si="1839"/>
        <v>1.2062565002133207E-16</v>
      </c>
      <c r="AC733" s="376">
        <f t="shared" si="1840"/>
        <v>-1.1560609060637732E-16</v>
      </c>
      <c r="AD733" s="376">
        <f t="shared" si="1841"/>
        <v>5.8103783000925991E-17</v>
      </c>
      <c r="AE733" s="376">
        <f t="shared" si="1842"/>
        <v>2.5776427327104122E-17</v>
      </c>
      <c r="AF733" s="376">
        <f t="shared" si="1843"/>
        <v>-9.795467854932021E-17</v>
      </c>
      <c r="AG733" s="376">
        <f t="shared" si="1844"/>
        <v>1.2566355362171769E-16</v>
      </c>
      <c r="AH733" s="376">
        <f t="shared" si="1845"/>
        <v>-9.6323802563273385E-17</v>
      </c>
      <c r="AI733" s="376">
        <f t="shared" si="1846"/>
        <v>2.3255058956399167E-17</v>
      </c>
      <c r="AJ733" s="376">
        <f t="shared" si="1847"/>
        <v>6.0370995229546914E-17</v>
      </c>
      <c r="AK733" s="376">
        <f t="shared" si="1848"/>
        <v>-1.1658987974110155E-16</v>
      </c>
      <c r="AL733" s="376">
        <f t="shared" si="1849"/>
        <v>1.1987939636280573E-16</v>
      </c>
      <c r="AM733" s="376">
        <f t="shared" si="1850"/>
        <v>-6.8746173321425139E-17</v>
      </c>
      <c r="AN733" s="376">
        <f t="shared" si="1851"/>
        <v>-1.359637515050807E-17</v>
      </c>
      <c r="AO733" s="376">
        <f t="shared" si="1852"/>
        <v>8.9766453559794739E-17</v>
      </c>
      <c r="AP733" s="376">
        <f t="shared" si="1853"/>
        <v>-1.2518443877553541E-16</v>
      </c>
      <c r="AQ733" s="376">
        <f t="shared" si="1854"/>
        <v>1.0377130598387737E-16</v>
      </c>
      <c r="AR733" s="376">
        <f t="shared" si="1855"/>
        <v>-3.5248169793748085E-17</v>
      </c>
      <c r="AS733" s="376">
        <f t="shared" si="1856"/>
        <v>-4.9276898558935707E-17</v>
      </c>
      <c r="AT733" s="376">
        <f t="shared" si="1857"/>
        <v>1.114312851844528E-16</v>
      </c>
      <c r="AU733" s="376">
        <f t="shared" si="1858"/>
        <v>-1.2299819799951617E-16</v>
      </c>
      <c r="AV733" s="376">
        <f t="shared" si="1859"/>
        <v>7.8726500412357897E-17</v>
      </c>
      <c r="AW733" s="376">
        <f t="shared" si="1860"/>
        <v>1.2853824486797087E-18</v>
      </c>
      <c r="AX733" s="376">
        <f t="shared" si="1861"/>
        <v>-8.0713728551151958E-17</v>
      </c>
      <c r="AY733" s="376">
        <f t="shared" si="1862"/>
        <v>1.2349972935116911E-16</v>
      </c>
      <c r="AZ733" s="376">
        <f t="shared" si="1863"/>
        <v>-1.1021943500069242E-16</v>
      </c>
      <c r="BA733" s="376">
        <f t="shared" si="1864"/>
        <v>4.6901821487370176E-17</v>
      </c>
      <c r="BB733" s="376">
        <f t="shared" si="1865"/>
        <v>3.7708238417712352E-17</v>
      </c>
      <c r="BC733" s="376">
        <f t="shared" si="1866"/>
        <v>-1.0519954643694196E-16</v>
      </c>
      <c r="BD733" s="376">
        <f t="shared" si="1867"/>
        <v>1.2493245975183702E-16</v>
      </c>
      <c r="BE733" s="376">
        <f t="shared" si="1868"/>
        <v>-8.7948648268038085E-17</v>
      </c>
      <c r="BF733" s="376">
        <f t="shared" si="1869"/>
        <v>1.1037989188794525E-17</v>
      </c>
      <c r="BG733" s="376">
        <f t="shared" si="1870"/>
        <v>7.0883686213952071E-17</v>
      </c>
      <c r="BH733" s="376">
        <f t="shared" si="1871"/>
        <v>-1.2062565002133227E-16</v>
      </c>
      <c r="BI733" s="376">
        <f t="shared" si="1872"/>
        <v>1.1560609060637702E-16</v>
      </c>
      <c r="BJ733" s="376">
        <f t="shared" si="1873"/>
        <v>-5.8103783000928493E-17</v>
      </c>
      <c r="BK733" s="376">
        <f t="shared" si="1874"/>
        <v>-2.5776427327103093E-17</v>
      </c>
      <c r="BL733" s="376">
        <f t="shared" si="1875"/>
        <v>9.7954678549319569E-17</v>
      </c>
      <c r="BM733" s="376">
        <f t="shared" si="1876"/>
        <v>-1.2566355362171771E-16</v>
      </c>
      <c r="BN733" s="376">
        <f t="shared" si="1877"/>
        <v>9.6323802563272892E-17</v>
      </c>
      <c r="BO733" s="376">
        <f t="shared" si="1878"/>
        <v>-2.3255058956398446E-17</v>
      </c>
      <c r="BP733" s="376">
        <f t="shared" si="1879"/>
        <v>-6.0370995229544436E-17</v>
      </c>
      <c r="BQ733" s="376">
        <f t="shared" si="1880"/>
        <v>1.1658987974110114E-16</v>
      </c>
      <c r="BR733" s="376">
        <f t="shared" si="1881"/>
        <v>-1.1987939636280602E-16</v>
      </c>
    </row>
    <row r="734" spans="2:70">
      <c r="B734" s="373">
        <v>40</v>
      </c>
      <c r="C734" s="373">
        <f t="shared" si="1882"/>
        <v>1.2500000000000006E-2</v>
      </c>
      <c r="D734" s="374">
        <f t="shared" si="1817"/>
        <v>11.993441174211844</v>
      </c>
      <c r="E734" s="375" t="str">
        <f>AT694</f>
        <v>-0,00655882578815699</v>
      </c>
      <c r="F734" s="317">
        <v>40</v>
      </c>
      <c r="G734" s="376">
        <f t="shared" si="1818"/>
        <v>-8.2359966308321907E-17</v>
      </c>
      <c r="H734" s="376">
        <f t="shared" si="1819"/>
        <v>4.4514596104232624E-17</v>
      </c>
      <c r="I734" s="376">
        <f t="shared" si="1820"/>
        <v>1.9406820774155506E-17</v>
      </c>
      <c r="J734" s="376">
        <f t="shared" si="1821"/>
        <v>-7.1959985245587381E-17</v>
      </c>
      <c r="K734" s="376">
        <f t="shared" si="1822"/>
        <v>8.2359966308321894E-17</v>
      </c>
      <c r="L734" s="376">
        <f t="shared" si="1823"/>
        <v>-4.451459610423279E-17</v>
      </c>
      <c r="M734" s="376">
        <f t="shared" si="1824"/>
        <v>-1.9406820774155456E-17</v>
      </c>
      <c r="N734" s="376">
        <f t="shared" si="1825"/>
        <v>7.1959985245587356E-17</v>
      </c>
      <c r="O734" s="376">
        <f t="shared" si="1826"/>
        <v>-8.2359966308321919E-17</v>
      </c>
      <c r="P734" s="376">
        <f t="shared" si="1827"/>
        <v>4.451459610423258E-17</v>
      </c>
      <c r="Q734" s="376">
        <f t="shared" si="1828"/>
        <v>1.9406820774155703E-17</v>
      </c>
      <c r="R734" s="376">
        <f t="shared" si="1829"/>
        <v>-7.1959985245587171E-17</v>
      </c>
      <c r="S734" s="376">
        <f t="shared" si="1830"/>
        <v>8.2359966308321993E-17</v>
      </c>
      <c r="T734" s="376">
        <f t="shared" si="1831"/>
        <v>-4.4514596104232882E-17</v>
      </c>
      <c r="U734" s="377">
        <f t="shared" si="1832"/>
        <v>-1.9406820774155358E-17</v>
      </c>
      <c r="V734" s="376">
        <f t="shared" si="1833"/>
        <v>7.1959985245587295E-17</v>
      </c>
      <c r="W734" s="376">
        <f t="shared" si="1834"/>
        <v>-8.2359966308321931E-17</v>
      </c>
      <c r="X734" s="376">
        <f t="shared" si="1835"/>
        <v>4.4514596104232667E-17</v>
      </c>
      <c r="Y734" s="376">
        <f t="shared" si="1836"/>
        <v>1.9406820774155604E-17</v>
      </c>
      <c r="Z734" s="376">
        <f t="shared" si="1837"/>
        <v>-7.195998524558743E-17</v>
      </c>
      <c r="AA734" s="376">
        <f t="shared" si="1838"/>
        <v>8.2359966308321882E-17</v>
      </c>
      <c r="AB734" s="376">
        <f t="shared" si="1839"/>
        <v>-4.4514596104232457E-17</v>
      </c>
      <c r="AC734" s="376">
        <f t="shared" si="1840"/>
        <v>-1.9406820774155845E-17</v>
      </c>
      <c r="AD734" s="376">
        <f t="shared" si="1841"/>
        <v>7.1959985245586925E-17</v>
      </c>
      <c r="AE734" s="376">
        <f t="shared" si="1842"/>
        <v>-8.2359966308322104E-17</v>
      </c>
      <c r="AF734" s="376">
        <f t="shared" si="1843"/>
        <v>4.4514596104233271E-17</v>
      </c>
      <c r="AG734" s="376">
        <f t="shared" si="1844"/>
        <v>1.9406820774154914E-17</v>
      </c>
      <c r="AH734" s="376">
        <f t="shared" si="1845"/>
        <v>-7.195998524558706E-17</v>
      </c>
      <c r="AI734" s="376">
        <f t="shared" si="1846"/>
        <v>8.2359966308322042E-17</v>
      </c>
      <c r="AJ734" s="376">
        <f t="shared" si="1847"/>
        <v>-4.4514596104233055E-17</v>
      </c>
      <c r="AK734" s="376">
        <f t="shared" si="1848"/>
        <v>-1.9406820774155161E-17</v>
      </c>
      <c r="AL734" s="376">
        <f t="shared" si="1849"/>
        <v>7.1959985245587184E-17</v>
      </c>
      <c r="AM734" s="376">
        <f t="shared" si="1850"/>
        <v>-8.2359966308322264E-17</v>
      </c>
      <c r="AN734" s="376">
        <f t="shared" si="1851"/>
        <v>4.4514596104232845E-17</v>
      </c>
      <c r="AO734" s="376">
        <f t="shared" si="1852"/>
        <v>1.940682077415423E-17</v>
      </c>
      <c r="AP734" s="376">
        <f t="shared" si="1853"/>
        <v>-7.1959985245587319E-17</v>
      </c>
      <c r="AQ734" s="376">
        <f t="shared" si="1854"/>
        <v>8.2359966308322202E-17</v>
      </c>
      <c r="AR734" s="376">
        <f t="shared" si="1855"/>
        <v>-4.4514596104232636E-17</v>
      </c>
      <c r="AS734" s="376">
        <f t="shared" si="1856"/>
        <v>-1.940682077415447E-17</v>
      </c>
      <c r="AT734" s="376">
        <f t="shared" si="1857"/>
        <v>7.1959985245587455E-17</v>
      </c>
      <c r="AU734" s="376">
        <f t="shared" si="1858"/>
        <v>-8.2359966308322141E-17</v>
      </c>
      <c r="AV734" s="376">
        <f t="shared" si="1859"/>
        <v>4.451459610423242E-17</v>
      </c>
      <c r="AW734" s="376">
        <f t="shared" si="1860"/>
        <v>1.9406820774154711E-17</v>
      </c>
      <c r="AX734" s="376">
        <f t="shared" si="1861"/>
        <v>-7.1959985245587578E-17</v>
      </c>
      <c r="AY734" s="376">
        <f t="shared" si="1862"/>
        <v>8.2359966308322091E-17</v>
      </c>
      <c r="AZ734" s="376">
        <f t="shared" si="1863"/>
        <v>-4.4514596104232211E-17</v>
      </c>
      <c r="BA734" s="376">
        <f t="shared" si="1864"/>
        <v>-1.9406820774154957E-17</v>
      </c>
      <c r="BB734" s="376">
        <f t="shared" si="1865"/>
        <v>7.1959985245586444E-17</v>
      </c>
      <c r="BC734" s="376">
        <f t="shared" si="1866"/>
        <v>-8.2359966308322042E-17</v>
      </c>
      <c r="BD734" s="376">
        <f t="shared" si="1867"/>
        <v>4.4514596104234047E-17</v>
      </c>
      <c r="BE734" s="376">
        <f t="shared" si="1868"/>
        <v>1.9406820774155198E-17</v>
      </c>
      <c r="BF734" s="376">
        <f t="shared" si="1869"/>
        <v>-7.195998524558658E-17</v>
      </c>
      <c r="BG734" s="376">
        <f t="shared" si="1870"/>
        <v>8.2359966308321968E-17</v>
      </c>
      <c r="BH734" s="376">
        <f t="shared" si="1871"/>
        <v>-4.4514596104233832E-17</v>
      </c>
      <c r="BI734" s="376">
        <f t="shared" si="1872"/>
        <v>-1.9406820774155444E-17</v>
      </c>
      <c r="BJ734" s="376">
        <f t="shared" si="1873"/>
        <v>7.1959985245586703E-17</v>
      </c>
      <c r="BK734" s="376">
        <f t="shared" si="1874"/>
        <v>-8.2359966308321919E-17</v>
      </c>
      <c r="BL734" s="376">
        <f t="shared" si="1875"/>
        <v>4.4514596104233622E-17</v>
      </c>
      <c r="BM734" s="376">
        <f t="shared" si="1876"/>
        <v>1.9406820774155678E-17</v>
      </c>
      <c r="BN734" s="376">
        <f t="shared" si="1877"/>
        <v>-7.1959985245586838E-17</v>
      </c>
      <c r="BO734" s="376">
        <f t="shared" si="1878"/>
        <v>8.235996630832187E-17</v>
      </c>
      <c r="BP734" s="376">
        <f t="shared" si="1879"/>
        <v>-4.4514596104233412E-17</v>
      </c>
      <c r="BQ734" s="376">
        <f t="shared" si="1880"/>
        <v>-1.9406820774155925E-17</v>
      </c>
      <c r="BR734" s="376">
        <f t="shared" si="1881"/>
        <v>7.1959985245586974E-17</v>
      </c>
    </row>
    <row r="735" spans="2:70">
      <c r="B735" s="373">
        <v>41</v>
      </c>
      <c r="C735" s="373">
        <f t="shared" si="1882"/>
        <v>1.2812500000000006E-2</v>
      </c>
      <c r="D735" s="374">
        <f t="shared" si="1817"/>
        <v>11.993593846279987</v>
      </c>
      <c r="E735" s="375" t="str">
        <f>AU694</f>
        <v>-0,00640615372001278</v>
      </c>
      <c r="F735" s="317">
        <v>41</v>
      </c>
      <c r="G735" s="376">
        <f t="shared" si="1818"/>
        <v>-5.5911869316111818E-17</v>
      </c>
      <c r="H735" s="376">
        <f t="shared" si="1819"/>
        <v>7.2055622577266417E-17</v>
      </c>
      <c r="I735" s="376">
        <f t="shared" si="1820"/>
        <v>-3.5511336782384614E-17</v>
      </c>
      <c r="J735" s="376">
        <f t="shared" si="1821"/>
        <v>-2.6999315444429977E-17</v>
      </c>
      <c r="K735" s="376">
        <f t="shared" si="1822"/>
        <v>6.976770557230894E-17</v>
      </c>
      <c r="L735" s="376">
        <f t="shared" si="1823"/>
        <v>-6.1521012288728803E-17</v>
      </c>
      <c r="M735" s="376">
        <f t="shared" si="1824"/>
        <v>8.289328489528411E-18</v>
      </c>
      <c r="N735" s="376">
        <f t="shared" si="1825"/>
        <v>5.100362364076241E-17</v>
      </c>
      <c r="O735" s="376">
        <f t="shared" si="1826"/>
        <v>-7.3002041100948028E-17</v>
      </c>
      <c r="P735" s="376">
        <f t="shared" si="1827"/>
        <v>4.1620385568597219E-17</v>
      </c>
      <c r="Q735" s="376">
        <f t="shared" si="1828"/>
        <v>2.0194654922908606E-17</v>
      </c>
      <c r="R735" s="376">
        <f t="shared" si="1829"/>
        <v>-6.7243092486788374E-17</v>
      </c>
      <c r="S735" s="376">
        <f t="shared" si="1830"/>
        <v>6.5122477637118332E-17</v>
      </c>
      <c r="T735" s="376">
        <f t="shared" si="1831"/>
        <v>-1.5383432435381865E-17</v>
      </c>
      <c r="U735" s="377">
        <f t="shared" si="1832"/>
        <v>-4.5604185188335761E-17</v>
      </c>
      <c r="V735" s="376">
        <f t="shared" si="1833"/>
        <v>7.3245410061852385E-17</v>
      </c>
      <c r="W735" s="376">
        <f t="shared" si="1834"/>
        <v>-4.7328607289767516E-17</v>
      </c>
      <c r="X735" s="376">
        <f t="shared" si="1835"/>
        <v>-1.3195508834958023E-17</v>
      </c>
      <c r="Y735" s="376">
        <f t="shared" si="1836"/>
        <v>6.4070891661806937E-17</v>
      </c>
      <c r="Z735" s="376">
        <f t="shared" si="1837"/>
        <v>-6.8096777926294912E-17</v>
      </c>
      <c r="AA735" s="376">
        <f t="shared" si="1838"/>
        <v>2.2329385517442754E-17</v>
      </c>
      <c r="AB735" s="376">
        <f t="shared" si="1839"/>
        <v>3.9765553502761498E-17</v>
      </c>
      <c r="AC735" s="376">
        <f t="shared" si="1840"/>
        <v>-7.2783385683847005E-17</v>
      </c>
      <c r="AD735" s="376">
        <f t="shared" si="1841"/>
        <v>5.2581028650288772E-17</v>
      </c>
      <c r="AE735" s="376">
        <f t="shared" si="1842"/>
        <v>6.0692827835289274E-18</v>
      </c>
      <c r="AF735" s="376">
        <f t="shared" si="1843"/>
        <v>-6.0281653125409642E-17</v>
      </c>
      <c r="AG735" s="376">
        <f t="shared" si="1844"/>
        <v>7.0415269018555993E-17</v>
      </c>
      <c r="AH735" s="376">
        <f t="shared" si="1845"/>
        <v>-2.9060294410487358E-17</v>
      </c>
      <c r="AI735" s="376">
        <f t="shared" si="1846"/>
        <v>-3.3543957798892835E-17</v>
      </c>
      <c r="AJ735" s="376">
        <f t="shared" si="1847"/>
        <v>7.1620417514260465E-17</v>
      </c>
      <c r="AK735" s="376">
        <f t="shared" si="1848"/>
        <v>-5.7327065961192917E-17</v>
      </c>
      <c r="AL735" s="376">
        <f t="shared" si="1849"/>
        <v>1.1153937789140446E-18</v>
      </c>
      <c r="AM735" s="376">
        <f t="shared" si="1850"/>
        <v>5.5911869316110956E-17</v>
      </c>
      <c r="AN735" s="376">
        <f t="shared" si="1851"/>
        <v>-7.20556225772667E-17</v>
      </c>
      <c r="AO735" s="376">
        <f t="shared" si="1852"/>
        <v>3.5511336782386074E-17</v>
      </c>
      <c r="AP735" s="376">
        <f t="shared" si="1853"/>
        <v>2.6999315444428184E-17</v>
      </c>
      <c r="AQ735" s="376">
        <f t="shared" si="1854"/>
        <v>-6.9767705572308274E-17</v>
      </c>
      <c r="AR735" s="376">
        <f t="shared" si="1855"/>
        <v>6.1521012288728852E-17</v>
      </c>
      <c r="AS735" s="376">
        <f t="shared" si="1856"/>
        <v>-8.2893284895287746E-18</v>
      </c>
      <c r="AT735" s="376">
        <f t="shared" si="1857"/>
        <v>-5.1003623640761954E-17</v>
      </c>
      <c r="AU735" s="376">
        <f t="shared" si="1858"/>
        <v>7.3002041100948077E-17</v>
      </c>
      <c r="AV735" s="376">
        <f t="shared" si="1859"/>
        <v>-4.1620385568598162E-17</v>
      </c>
      <c r="AW735" s="376">
        <f t="shared" si="1860"/>
        <v>-2.0194654922907503E-17</v>
      </c>
      <c r="AX735" s="376">
        <f t="shared" si="1861"/>
        <v>6.7243092486787906E-17</v>
      </c>
      <c r="AY735" s="376">
        <f t="shared" si="1862"/>
        <v>-6.5122477637119096E-17</v>
      </c>
      <c r="AZ735" s="376">
        <f t="shared" si="1863"/>
        <v>1.5383432435383499E-17</v>
      </c>
      <c r="BA735" s="376">
        <f t="shared" si="1864"/>
        <v>4.5604185188334048E-17</v>
      </c>
      <c r="BB735" s="376">
        <f t="shared" si="1865"/>
        <v>-7.324541006185236E-17</v>
      </c>
      <c r="BC735" s="376">
        <f t="shared" si="1866"/>
        <v>4.7328607289767596E-17</v>
      </c>
      <c r="BD735" s="376">
        <f t="shared" si="1867"/>
        <v>1.3195508834957918E-17</v>
      </c>
      <c r="BE735" s="376">
        <f t="shared" si="1868"/>
        <v>-6.4070891661806358E-17</v>
      </c>
      <c r="BF735" s="376">
        <f t="shared" si="1869"/>
        <v>6.8096777926295343E-17</v>
      </c>
      <c r="BG735" s="376">
        <f t="shared" si="1870"/>
        <v>-2.2329385517443845E-17</v>
      </c>
      <c r="BH735" s="376">
        <f t="shared" si="1871"/>
        <v>-3.9765553502760543E-17</v>
      </c>
      <c r="BI735" s="376">
        <f t="shared" si="1872"/>
        <v>7.2783385683846882E-17</v>
      </c>
      <c r="BJ735" s="376">
        <f t="shared" si="1873"/>
        <v>-5.2581028650289573E-17</v>
      </c>
      <c r="BK735" s="376">
        <f t="shared" si="1874"/>
        <v>-6.0692827835267449E-18</v>
      </c>
      <c r="BL735" s="376">
        <f t="shared" si="1875"/>
        <v>6.0281653125408409E-17</v>
      </c>
      <c r="BM735" s="376">
        <f t="shared" si="1876"/>
        <v>-7.041526901855603E-17</v>
      </c>
      <c r="BN735" s="376">
        <f t="shared" si="1877"/>
        <v>2.9060294410487463E-17</v>
      </c>
      <c r="BO735" s="376">
        <f t="shared" si="1878"/>
        <v>3.3543957798892742E-17</v>
      </c>
      <c r="BP735" s="376">
        <f t="shared" si="1879"/>
        <v>-7.1620417514260206E-17</v>
      </c>
      <c r="BQ735" s="376">
        <f t="shared" si="1880"/>
        <v>5.7327065961193632E-17</v>
      </c>
      <c r="BR735" s="376">
        <f t="shared" si="1881"/>
        <v>-1.1153937789151933E-18</v>
      </c>
    </row>
    <row r="736" spans="2:70">
      <c r="B736" s="373">
        <v>42</v>
      </c>
      <c r="C736" s="373">
        <f t="shared" si="1882"/>
        <v>1.3125000000000006E-2</v>
      </c>
      <c r="D736" s="374">
        <f t="shared" si="1817"/>
        <v>11.99380821311042</v>
      </c>
      <c r="E736" s="375" t="str">
        <f>AV694</f>
        <v>-0,00619178688958124</v>
      </c>
      <c r="F736" s="317">
        <v>42</v>
      </c>
      <c r="G736" s="376">
        <f t="shared" si="1818"/>
        <v>9.2098608174704584E-17</v>
      </c>
      <c r="H736" s="376">
        <f t="shared" si="1819"/>
        <v>1.2565247744970264E-17</v>
      </c>
      <c r="I736" s="376">
        <f t="shared" si="1820"/>
        <v>-1.060603634099489E-16</v>
      </c>
      <c r="J736" s="376">
        <f t="shared" si="1821"/>
        <v>1.0528271388264775E-16</v>
      </c>
      <c r="K736" s="376">
        <f t="shared" si="1822"/>
        <v>-1.0923520359488514E-17</v>
      </c>
      <c r="L736" s="376">
        <f t="shared" si="1823"/>
        <v>-9.3145148379616942E-17</v>
      </c>
      <c r="M736" s="376">
        <f t="shared" si="1824"/>
        <v>1.1442086393930693E-16</v>
      </c>
      <c r="N736" s="376">
        <f t="shared" si="1825"/>
        <v>-3.3992503702512944E-17</v>
      </c>
      <c r="O736" s="376">
        <f t="shared" si="1826"/>
        <v>-7.6650417533457326E-17</v>
      </c>
      <c r="P736" s="376">
        <f t="shared" si="1827"/>
        <v>1.1916188436273832E-16</v>
      </c>
      <c r="Q736" s="376">
        <f t="shared" si="1828"/>
        <v>-5.5755174191465494E-17</v>
      </c>
      <c r="R736" s="376">
        <f t="shared" si="1829"/>
        <v>-5.7210054127536306E-17</v>
      </c>
      <c r="S736" s="376">
        <f t="shared" si="1830"/>
        <v>1.1932358039686432E-16</v>
      </c>
      <c r="T736" s="376">
        <f t="shared" si="1831"/>
        <v>-7.5375204604101963E-17</v>
      </c>
      <c r="U736" s="377">
        <f t="shared" si="1832"/>
        <v>-3.5571140425262066E-17</v>
      </c>
      <c r="V736" s="376">
        <f t="shared" si="1833"/>
        <v>1.1489973815377363E-16</v>
      </c>
      <c r="W736" s="376">
        <f t="shared" si="1834"/>
        <v>-9.2098608174703968E-17</v>
      </c>
      <c r="X736" s="376">
        <f t="shared" si="1835"/>
        <v>-1.2565247744970387E-17</v>
      </c>
      <c r="Y736" s="376">
        <f t="shared" si="1836"/>
        <v>1.0606036340994858E-16</v>
      </c>
      <c r="Z736" s="376">
        <f t="shared" si="1837"/>
        <v>-1.052827138826477E-16</v>
      </c>
      <c r="AA736" s="376">
        <f t="shared" si="1838"/>
        <v>1.0923520359487549E-17</v>
      </c>
      <c r="AB736" s="376">
        <f t="shared" si="1839"/>
        <v>9.3145148379617029E-17</v>
      </c>
      <c r="AC736" s="376">
        <f t="shared" si="1840"/>
        <v>-1.1442086393930715E-16</v>
      </c>
      <c r="AD736" s="376">
        <f t="shared" si="1841"/>
        <v>3.3992503702512833E-17</v>
      </c>
      <c r="AE736" s="376">
        <f t="shared" si="1842"/>
        <v>7.6650417533458053E-17</v>
      </c>
      <c r="AF736" s="376">
        <f t="shared" si="1843"/>
        <v>-1.1916188436273829E-16</v>
      </c>
      <c r="AG736" s="376">
        <f t="shared" si="1844"/>
        <v>5.5755174191466148E-17</v>
      </c>
      <c r="AH736" s="376">
        <f t="shared" si="1845"/>
        <v>5.7210054127536404E-17</v>
      </c>
      <c r="AI736" s="376">
        <f t="shared" si="1846"/>
        <v>-1.1932358039686441E-16</v>
      </c>
      <c r="AJ736" s="376">
        <f t="shared" si="1847"/>
        <v>7.5375204604101864E-17</v>
      </c>
      <c r="AK736" s="376">
        <f t="shared" si="1848"/>
        <v>3.557114042526137E-17</v>
      </c>
      <c r="AL736" s="376">
        <f t="shared" si="1849"/>
        <v>-1.1489973815377368E-16</v>
      </c>
      <c r="AM736" s="376">
        <f t="shared" si="1850"/>
        <v>9.2098608174703906E-17</v>
      </c>
      <c r="AN736" s="376">
        <f t="shared" si="1851"/>
        <v>1.2565247744972193E-17</v>
      </c>
      <c r="AO736" s="376">
        <f t="shared" si="1852"/>
        <v>-1.0606036340994863E-16</v>
      </c>
      <c r="AP736" s="376">
        <f t="shared" si="1853"/>
        <v>1.0528271388264765E-16</v>
      </c>
      <c r="AQ736" s="376">
        <f t="shared" si="1854"/>
        <v>-1.0923520359487432E-17</v>
      </c>
      <c r="AR736" s="376">
        <f t="shared" si="1855"/>
        <v>-9.3145148379616018E-17</v>
      </c>
      <c r="AS736" s="376">
        <f t="shared" si="1856"/>
        <v>1.144208639393071E-16</v>
      </c>
      <c r="AT736" s="376">
        <f t="shared" si="1857"/>
        <v>-3.3992503702512716E-17</v>
      </c>
      <c r="AU736" s="376">
        <f t="shared" si="1858"/>
        <v>-7.6650417533458152E-17</v>
      </c>
      <c r="AV736" s="376">
        <f t="shared" si="1859"/>
        <v>1.191618843627381E-16</v>
      </c>
      <c r="AW736" s="376">
        <f t="shared" si="1860"/>
        <v>-5.5755174191466049E-17</v>
      </c>
      <c r="AX736" s="376">
        <f t="shared" si="1861"/>
        <v>-5.7210054127536527E-17</v>
      </c>
      <c r="AY736" s="376">
        <f t="shared" si="1862"/>
        <v>1.1932358039686441E-16</v>
      </c>
      <c r="AZ736" s="376">
        <f t="shared" si="1863"/>
        <v>-7.5375204604103109E-17</v>
      </c>
      <c r="BA736" s="376">
        <f t="shared" si="1864"/>
        <v>-3.5571140425261487E-17</v>
      </c>
      <c r="BB736" s="376">
        <f t="shared" si="1865"/>
        <v>1.148997381537737E-16</v>
      </c>
      <c r="BC736" s="376">
        <f t="shared" si="1866"/>
        <v>-9.209860817470382E-17</v>
      </c>
      <c r="BD736" s="376">
        <f t="shared" si="1867"/>
        <v>-1.2565247744972304E-17</v>
      </c>
      <c r="BE736" s="376">
        <f t="shared" si="1868"/>
        <v>1.0606036340994869E-16</v>
      </c>
      <c r="BF736" s="376">
        <f t="shared" si="1869"/>
        <v>-1.0528271388264758E-16</v>
      </c>
      <c r="BG736" s="376">
        <f t="shared" si="1870"/>
        <v>1.0923520359487318E-17</v>
      </c>
      <c r="BH736" s="376">
        <f t="shared" si="1871"/>
        <v>9.3145148379616104E-17</v>
      </c>
      <c r="BI736" s="376">
        <f t="shared" si="1872"/>
        <v>-1.1442086393930708E-16</v>
      </c>
      <c r="BJ736" s="376">
        <f t="shared" si="1873"/>
        <v>3.3992503702512605E-17</v>
      </c>
      <c r="BK736" s="376">
        <f t="shared" si="1874"/>
        <v>7.6650417533458238E-17</v>
      </c>
      <c r="BL736" s="376">
        <f t="shared" si="1875"/>
        <v>-1.1916188436273807E-16</v>
      </c>
      <c r="BM736" s="376">
        <f t="shared" si="1876"/>
        <v>5.5755174191465938E-17</v>
      </c>
      <c r="BN736" s="376">
        <f t="shared" si="1877"/>
        <v>5.7210054127536614E-17</v>
      </c>
      <c r="BO736" s="376">
        <f t="shared" si="1878"/>
        <v>-1.1932358039686441E-16</v>
      </c>
      <c r="BP736" s="376">
        <f t="shared" si="1879"/>
        <v>7.537520460410301E-17</v>
      </c>
      <c r="BQ736" s="376">
        <f t="shared" si="1880"/>
        <v>3.5571140425264852E-17</v>
      </c>
      <c r="BR736" s="376">
        <f t="shared" si="1881"/>
        <v>-1.1489973815377373E-16</v>
      </c>
    </row>
    <row r="737" spans="2:70">
      <c r="B737" s="373">
        <v>43</v>
      </c>
      <c r="C737" s="373">
        <f t="shared" si="1882"/>
        <v>1.3437500000000007E-2</v>
      </c>
      <c r="D737" s="374">
        <f t="shared" si="1817"/>
        <v>11.994082210233371</v>
      </c>
      <c r="E737" s="375" t="str">
        <f>AW694</f>
        <v>-0,00591778976662985</v>
      </c>
      <c r="F737" s="317">
        <v>43</v>
      </c>
      <c r="G737" s="376">
        <f t="shared" si="1818"/>
        <v>-4.7607133850043738E-17</v>
      </c>
      <c r="H737" s="376">
        <f t="shared" si="1819"/>
        <v>-3.6757242940455743E-17</v>
      </c>
      <c r="I737" s="376">
        <f t="shared" si="1820"/>
        <v>8.2261622603746311E-17</v>
      </c>
      <c r="J737" s="376">
        <f t="shared" si="1821"/>
        <v>-4.0798477982379774E-17</v>
      </c>
      <c r="K737" s="376">
        <f t="shared" si="1822"/>
        <v>-4.3797083827024014E-17</v>
      </c>
      <c r="L737" s="376">
        <f t="shared" si="1823"/>
        <v>8.2090082779487395E-17</v>
      </c>
      <c r="M737" s="376">
        <f t="shared" si="1824"/>
        <v>-3.3596910469028784E-17</v>
      </c>
      <c r="N737" s="376">
        <f t="shared" si="1825"/>
        <v>-5.0415134854416653E-17</v>
      </c>
      <c r="O737" s="376">
        <f t="shared" si="1826"/>
        <v>8.112797058305801E-17</v>
      </c>
      <c r="P737" s="376">
        <f t="shared" si="1827"/>
        <v>-2.6071786341921588E-17</v>
      </c>
      <c r="Q737" s="376">
        <f t="shared" si="1828"/>
        <v>-5.6547660573444924E-17</v>
      </c>
      <c r="R737" s="376">
        <f t="shared" si="1829"/>
        <v>7.9384551680853949E-17</v>
      </c>
      <c r="S737" s="376">
        <f t="shared" si="1830"/>
        <v>-1.829557666005324E-17</v>
      </c>
      <c r="T737" s="376">
        <f t="shared" si="1831"/>
        <v>-6.2135601409055695E-17</v>
      </c>
      <c r="U737" s="377">
        <f t="shared" si="1832"/>
        <v>7.6876616149953082E-17</v>
      </c>
      <c r="V737" s="376">
        <f t="shared" si="1833"/>
        <v>-1.0343170573569601E-17</v>
      </c>
      <c r="W737" s="376">
        <f t="shared" si="1834"/>
        <v>-6.7125142436322364E-17</v>
      </c>
      <c r="X737" s="376">
        <f t="shared" si="1835"/>
        <v>7.3628316780494533E-17</v>
      </c>
      <c r="Y737" s="376">
        <f t="shared" si="1836"/>
        <v>-2.2911541003103123E-18</v>
      </c>
      <c r="Z737" s="376">
        <f t="shared" si="1837"/>
        <v>-7.1468231647591496E-17</v>
      </c>
      <c r="AA737" s="376">
        <f t="shared" si="1838"/>
        <v>6.9670936471108157E-17</v>
      </c>
      <c r="AB737" s="376">
        <f t="shared" si="1839"/>
        <v>5.7829274394071932E-18</v>
      </c>
      <c r="AC737" s="376">
        <f t="shared" si="1840"/>
        <v>-7.5123042719584889E-17</v>
      </c>
      <c r="AD737" s="376">
        <f t="shared" si="1841"/>
        <v>6.5042586957497048E-17</v>
      </c>
      <c r="AE737" s="376">
        <f t="shared" si="1842"/>
        <v>1.380131622661466E-17</v>
      </c>
      <c r="AF737" s="376">
        <f t="shared" si="1843"/>
        <v>-7.8054377823756657E-17</v>
      </c>
      <c r="AG737" s="376">
        <f t="shared" si="1844"/>
        <v>5.9787841775590498E-17</v>
      </c>
      <c r="AH737" s="376">
        <f t="shared" si="1845"/>
        <v>2.1686790793991785E-17</v>
      </c>
      <c r="AI737" s="376">
        <f t="shared" si="1846"/>
        <v>-8.0234006600622004E-17</v>
      </c>
      <c r="AJ737" s="376">
        <f t="shared" si="1847"/>
        <v>5.3957306994026172E-17</v>
      </c>
      <c r="AK737" s="376">
        <f t="shared" si="1848"/>
        <v>2.9363409710818112E-17</v>
      </c>
      <c r="AL737" s="376">
        <f t="shared" si="1849"/>
        <v>-8.164093803355391E-17</v>
      </c>
      <c r="AM737" s="376">
        <f t="shared" si="1850"/>
        <v>4.760713385004505E-17</v>
      </c>
      <c r="AN737" s="376">
        <f t="shared" si="1851"/>
        <v>3.675724294045562E-17</v>
      </c>
      <c r="AO737" s="376">
        <f t="shared" si="1852"/>
        <v>-8.2261622603746286E-17</v>
      </c>
      <c r="AP737" s="376">
        <f t="shared" si="1853"/>
        <v>4.0798477982379386E-17</v>
      </c>
      <c r="AQ737" s="376">
        <f t="shared" si="1854"/>
        <v>4.3797083827023651E-17</v>
      </c>
      <c r="AR737" s="376">
        <f t="shared" si="1855"/>
        <v>-8.2090082779487494E-17</v>
      </c>
      <c r="AS737" s="376">
        <f t="shared" si="1856"/>
        <v>3.3596910469028642E-17</v>
      </c>
      <c r="AT737" s="376">
        <f t="shared" si="1857"/>
        <v>5.0415134854416067E-17</v>
      </c>
      <c r="AU737" s="376">
        <f t="shared" si="1858"/>
        <v>-8.1127970583058331E-17</v>
      </c>
      <c r="AV737" s="376">
        <f t="shared" si="1859"/>
        <v>2.6071786341921721E-17</v>
      </c>
      <c r="AW737" s="376">
        <f t="shared" si="1860"/>
        <v>5.6547660573444406E-17</v>
      </c>
      <c r="AX737" s="376">
        <f t="shared" si="1861"/>
        <v>-7.9384551680854442E-17</v>
      </c>
      <c r="AY737" s="376">
        <f t="shared" si="1862"/>
        <v>1.8295576660053949E-17</v>
      </c>
      <c r="AZ737" s="376">
        <f t="shared" si="1863"/>
        <v>6.2135601409054845E-17</v>
      </c>
      <c r="BA737" s="376">
        <f t="shared" si="1864"/>
        <v>-7.6876616149952934E-17</v>
      </c>
      <c r="BB737" s="376">
        <f t="shared" si="1865"/>
        <v>1.0343170573570321E-17</v>
      </c>
      <c r="BC737" s="376">
        <f t="shared" si="1866"/>
        <v>6.7125142436321267E-17</v>
      </c>
      <c r="BD737" s="376">
        <f t="shared" si="1867"/>
        <v>-7.3628316780494866E-17</v>
      </c>
      <c r="BE737" s="376">
        <f t="shared" si="1868"/>
        <v>2.2911541003110396E-18</v>
      </c>
      <c r="BF737" s="376">
        <f t="shared" si="1869"/>
        <v>7.1468231647591718E-17</v>
      </c>
      <c r="BG737" s="376">
        <f t="shared" si="1870"/>
        <v>-6.9670936471108539E-17</v>
      </c>
      <c r="BH737" s="376">
        <f t="shared" si="1871"/>
        <v>-5.782927439406469E-18</v>
      </c>
      <c r="BI737" s="376">
        <f t="shared" si="1872"/>
        <v>7.5123042719585074E-17</v>
      </c>
      <c r="BJ737" s="376">
        <f t="shared" si="1873"/>
        <v>-6.5042586957497491E-17</v>
      </c>
      <c r="BK737" s="376">
        <f t="shared" si="1874"/>
        <v>-1.3801316226612793E-17</v>
      </c>
      <c r="BL737" s="376">
        <f t="shared" si="1875"/>
        <v>7.8054377823756423E-17</v>
      </c>
      <c r="BM737" s="376">
        <f t="shared" si="1876"/>
        <v>-5.9787841775590991E-17</v>
      </c>
      <c r="BN737" s="376">
        <f t="shared" si="1877"/>
        <v>-2.1686790793989955E-17</v>
      </c>
      <c r="BO737" s="376">
        <f t="shared" si="1878"/>
        <v>8.0234006600621326E-17</v>
      </c>
      <c r="BP737" s="376">
        <f t="shared" si="1879"/>
        <v>-5.3957306994024952E-17</v>
      </c>
      <c r="BQ737" s="376">
        <f t="shared" si="1880"/>
        <v>-2.9363409710817434E-17</v>
      </c>
      <c r="BR737" s="376">
        <f t="shared" si="1881"/>
        <v>8.1640938033553812E-17</v>
      </c>
    </row>
    <row r="738" spans="2:70">
      <c r="B738" s="373">
        <v>44</v>
      </c>
      <c r="C738" s="373">
        <f t="shared" si="1882"/>
        <v>1.3750000000000007E-2</v>
      </c>
      <c r="D738" s="374">
        <f t="shared" si="1817"/>
        <v>11.994413198906765</v>
      </c>
      <c r="E738" s="375" t="str">
        <f>AX694</f>
        <v>-0,00558680109323475</v>
      </c>
      <c r="F738" s="317">
        <v>44</v>
      </c>
      <c r="G738" s="376">
        <f t="shared" si="1818"/>
        <v>3.6539041324522948E-17</v>
      </c>
      <c r="H738" s="376">
        <f t="shared" si="1819"/>
        <v>-9.8734219855306229E-17</v>
      </c>
      <c r="I738" s="376">
        <f t="shared" si="1820"/>
        <v>3.9028858967713135E-17</v>
      </c>
      <c r="J738" s="376">
        <f t="shared" si="1821"/>
        <v>6.8862824433191232E-17</v>
      </c>
      <c r="K738" s="376">
        <f t="shared" si="1822"/>
        <v>-9.1734183000609602E-17</v>
      </c>
      <c r="L738" s="376">
        <f t="shared" si="1823"/>
        <v>1.3474795985699696E-18</v>
      </c>
      <c r="M738" s="376">
        <f t="shared" si="1824"/>
        <v>9.0702866764964209E-17</v>
      </c>
      <c r="N738" s="376">
        <f t="shared" si="1825"/>
        <v>-7.0768448356509929E-17</v>
      </c>
      <c r="O738" s="376">
        <f t="shared" si="1826"/>
        <v>-3.6539041324522492E-17</v>
      </c>
      <c r="P738" s="376">
        <f t="shared" si="1827"/>
        <v>9.8734219855306229E-17</v>
      </c>
      <c r="Q738" s="376">
        <f t="shared" si="1828"/>
        <v>-3.9028858967713578E-17</v>
      </c>
      <c r="R738" s="376">
        <f t="shared" si="1829"/>
        <v>-6.8862824433190887E-17</v>
      </c>
      <c r="S738" s="376">
        <f t="shared" si="1830"/>
        <v>9.1734183000609775E-17</v>
      </c>
      <c r="T738" s="376">
        <f t="shared" si="1831"/>
        <v>-1.3474795985704504E-18</v>
      </c>
      <c r="U738" s="377">
        <f t="shared" si="1832"/>
        <v>-9.0702866764964024E-17</v>
      </c>
      <c r="V738" s="376">
        <f t="shared" si="1833"/>
        <v>7.0768448356510274E-17</v>
      </c>
      <c r="W738" s="376">
        <f t="shared" si="1834"/>
        <v>3.6539041324522049E-17</v>
      </c>
      <c r="X738" s="376">
        <f t="shared" si="1835"/>
        <v>-9.8734219855306217E-17</v>
      </c>
      <c r="Y738" s="376">
        <f t="shared" si="1836"/>
        <v>3.9028858967714028E-17</v>
      </c>
      <c r="Z738" s="376">
        <f t="shared" si="1837"/>
        <v>6.8862824433190542E-17</v>
      </c>
      <c r="AA738" s="376">
        <f t="shared" si="1838"/>
        <v>-9.1734183000609947E-17</v>
      </c>
      <c r="AB738" s="376">
        <f t="shared" si="1839"/>
        <v>1.3474795985709311E-18</v>
      </c>
      <c r="AC738" s="376">
        <f t="shared" si="1840"/>
        <v>9.0702866764963827E-17</v>
      </c>
      <c r="AD738" s="376">
        <f t="shared" si="1841"/>
        <v>-7.0768448356510607E-17</v>
      </c>
      <c r="AE738" s="376">
        <f t="shared" si="1842"/>
        <v>-3.6539041324521593E-17</v>
      </c>
      <c r="AF738" s="376">
        <f t="shared" si="1843"/>
        <v>9.8734219855306204E-17</v>
      </c>
      <c r="AG738" s="376">
        <f t="shared" si="1844"/>
        <v>-3.9028858967714472E-17</v>
      </c>
      <c r="AH738" s="376">
        <f t="shared" si="1845"/>
        <v>-6.8862824433190197E-17</v>
      </c>
      <c r="AI738" s="376">
        <f t="shared" si="1846"/>
        <v>9.173418300061012E-17</v>
      </c>
      <c r="AJ738" s="376">
        <f t="shared" si="1847"/>
        <v>-1.3474795985714241E-18</v>
      </c>
      <c r="AK738" s="376">
        <f t="shared" si="1848"/>
        <v>-9.0702866764963642E-17</v>
      </c>
      <c r="AL738" s="376">
        <f t="shared" si="1849"/>
        <v>7.0768448356510952E-17</v>
      </c>
      <c r="AM738" s="376">
        <f t="shared" si="1850"/>
        <v>3.6539041324521149E-17</v>
      </c>
      <c r="AN738" s="376">
        <f t="shared" si="1851"/>
        <v>-9.8734219855306204E-17</v>
      </c>
      <c r="AO738" s="376">
        <f t="shared" si="1852"/>
        <v>3.9028858967714909E-17</v>
      </c>
      <c r="AP738" s="376">
        <f t="shared" si="1853"/>
        <v>6.886282443318984E-17</v>
      </c>
      <c r="AQ738" s="376">
        <f t="shared" si="1854"/>
        <v>-9.1734183000610317E-17</v>
      </c>
      <c r="AR738" s="376">
        <f t="shared" si="1855"/>
        <v>1.3474795985719048E-18</v>
      </c>
      <c r="AS738" s="376">
        <f t="shared" si="1856"/>
        <v>9.0702866764963445E-17</v>
      </c>
      <c r="AT738" s="376">
        <f t="shared" si="1857"/>
        <v>-7.0768448356511285E-17</v>
      </c>
      <c r="AU738" s="376">
        <f t="shared" si="1858"/>
        <v>-3.6539041324520705E-17</v>
      </c>
      <c r="AV738" s="376">
        <f t="shared" si="1859"/>
        <v>9.8734219855306204E-17</v>
      </c>
      <c r="AW738" s="376">
        <f t="shared" si="1860"/>
        <v>-3.9028858967715359E-17</v>
      </c>
      <c r="AX738" s="376">
        <f t="shared" si="1861"/>
        <v>-6.8862824433189494E-17</v>
      </c>
      <c r="AY738" s="376">
        <f t="shared" si="1862"/>
        <v>9.1734183000610489E-17</v>
      </c>
      <c r="AZ738" s="376">
        <f t="shared" si="1863"/>
        <v>-1.3474795985723917E-18</v>
      </c>
      <c r="BA738" s="376">
        <f t="shared" si="1864"/>
        <v>-9.0702866764963248E-17</v>
      </c>
      <c r="BB738" s="376">
        <f t="shared" si="1865"/>
        <v>7.0768448356511617E-17</v>
      </c>
      <c r="BC738" s="376">
        <f t="shared" si="1866"/>
        <v>3.6539041324520249E-17</v>
      </c>
      <c r="BD738" s="376">
        <f t="shared" si="1867"/>
        <v>-9.8734219855306192E-17</v>
      </c>
      <c r="BE738" s="376">
        <f t="shared" si="1868"/>
        <v>3.9028858967715803E-17</v>
      </c>
      <c r="BF738" s="376">
        <f t="shared" si="1869"/>
        <v>6.8862824433189149E-17</v>
      </c>
      <c r="BG738" s="376">
        <f t="shared" si="1870"/>
        <v>-9.1734183000610662E-17</v>
      </c>
      <c r="BH738" s="376">
        <f t="shared" si="1871"/>
        <v>1.3474795985728662E-18</v>
      </c>
      <c r="BI738" s="376">
        <f t="shared" si="1872"/>
        <v>9.0702866764963063E-17</v>
      </c>
      <c r="BJ738" s="376">
        <f t="shared" si="1873"/>
        <v>-7.0768448356511962E-17</v>
      </c>
      <c r="BK738" s="376">
        <f t="shared" si="1874"/>
        <v>-3.6539041324519805E-17</v>
      </c>
      <c r="BL738" s="376">
        <f t="shared" si="1875"/>
        <v>9.873421985530618E-17</v>
      </c>
      <c r="BM738" s="376">
        <f t="shared" si="1876"/>
        <v>-3.9028858967716253E-17</v>
      </c>
      <c r="BN738" s="376">
        <f t="shared" si="1877"/>
        <v>-6.8862824433188804E-17</v>
      </c>
      <c r="BO738" s="376">
        <f t="shared" si="1878"/>
        <v>9.1734183000610847E-17</v>
      </c>
      <c r="BP738" s="376">
        <f t="shared" si="1879"/>
        <v>-1.3474795985733531E-18</v>
      </c>
      <c r="BQ738" s="376">
        <f t="shared" si="1880"/>
        <v>-9.0702866764962866E-17</v>
      </c>
      <c r="BR738" s="376">
        <f t="shared" si="1881"/>
        <v>7.0768448356512295E-17</v>
      </c>
    </row>
    <row r="739" spans="2:70">
      <c r="B739" s="373">
        <v>45</v>
      </c>
      <c r="C739" s="373">
        <f t="shared" si="1882"/>
        <v>1.4062500000000007E-2</v>
      </c>
      <c r="D739" s="374">
        <f t="shared" si="1817"/>
        <v>11.994797991528747</v>
      </c>
      <c r="E739" s="375" t="str">
        <f>AY694</f>
        <v>-0,00520200847125261</v>
      </c>
      <c r="F739" s="317">
        <v>45</v>
      </c>
      <c r="G739" s="376">
        <f t="shared" si="1818"/>
        <v>1.5243598247380437E-16</v>
      </c>
      <c r="H739" s="376">
        <f t="shared" si="1819"/>
        <v>1.938718790302696E-16</v>
      </c>
      <c r="I739" s="376">
        <f t="shared" si="1820"/>
        <v>-2.6499205413984029E-16</v>
      </c>
      <c r="J739" s="376">
        <f t="shared" si="1821"/>
        <v>-4.0025613208308428E-17</v>
      </c>
      <c r="K739" s="376">
        <f t="shared" si="1822"/>
        <v>2.8822969856401185E-16</v>
      </c>
      <c r="L739" s="376">
        <f t="shared" si="1823"/>
        <v>-1.2731171683730147E-16</v>
      </c>
      <c r="M739" s="376">
        <f t="shared" si="1824"/>
        <v>-2.1431641729835665E-16</v>
      </c>
      <c r="N739" s="376">
        <f t="shared" si="1825"/>
        <v>2.5173726088887414E-16</v>
      </c>
      <c r="O739" s="376">
        <f t="shared" si="1826"/>
        <v>6.8165478238258764E-17</v>
      </c>
      <c r="P739" s="376">
        <f t="shared" si="1827"/>
        <v>-2.9131204858945169E-16</v>
      </c>
      <c r="Q739" s="376">
        <f t="shared" si="1828"/>
        <v>1.009613697719923E-16</v>
      </c>
      <c r="R739" s="376">
        <f t="shared" si="1829"/>
        <v>2.3269697131058976E-16</v>
      </c>
      <c r="S739" s="376">
        <f t="shared" si="1830"/>
        <v>-2.3605810020196326E-16</v>
      </c>
      <c r="T739" s="376">
        <f t="shared" si="1831"/>
        <v>-9.5648872449732814E-17</v>
      </c>
      <c r="U739" s="377">
        <f t="shared" si="1832"/>
        <v>2.9158890433961064E-16</v>
      </c>
      <c r="V739" s="376">
        <f t="shared" si="1833"/>
        <v>-7.3638709524680068E-17</v>
      </c>
      <c r="W739" s="376">
        <f t="shared" si="1834"/>
        <v>-2.4883652628399631E-16</v>
      </c>
      <c r="X739" s="376">
        <f t="shared" si="1835"/>
        <v>2.1810557096762228E-16</v>
      </c>
      <c r="Y739" s="376">
        <f t="shared" si="1836"/>
        <v>1.2221111573252363E-16</v>
      </c>
      <c r="Z739" s="376">
        <f t="shared" si="1837"/>
        <v>-2.8905759954227006E-16</v>
      </c>
      <c r="AA739" s="376">
        <f t="shared" si="1838"/>
        <v>4.5606868249629755E-17</v>
      </c>
      <c r="AB739" s="376">
        <f t="shared" si="1839"/>
        <v>2.6257964948140795E-16</v>
      </c>
      <c r="AC739" s="376">
        <f t="shared" si="1840"/>
        <v>-1.9805256585623275E-16</v>
      </c>
      <c r="AD739" s="376">
        <f t="shared" si="1841"/>
        <v>-1.4759639916342048E-16</v>
      </c>
      <c r="AE739" s="376">
        <f t="shared" si="1842"/>
        <v>2.8374251204637963E-16</v>
      </c>
      <c r="AF739" s="376">
        <f t="shared" si="1843"/>
        <v>-1.7135807902089364E-17</v>
      </c>
      <c r="AG739" s="376">
        <f t="shared" si="1844"/>
        <v>-2.7379398711367453E-16</v>
      </c>
      <c r="AH739" s="376">
        <f t="shared" si="1845"/>
        <v>1.7609220626909927E-16</v>
      </c>
      <c r="AI739" s="376">
        <f t="shared" si="1846"/>
        <v>1.7156024858597099E-16</v>
      </c>
      <c r="AJ739" s="376">
        <f t="shared" si="1847"/>
        <v>-2.7569482905004731E-16</v>
      </c>
      <c r="AK739" s="376">
        <f t="shared" si="1848"/>
        <v>-1.1500279642933563E-17</v>
      </c>
      <c r="AL739" s="376">
        <f t="shared" si="1849"/>
        <v>2.8237153897901984E-16</v>
      </c>
      <c r="AM739" s="376">
        <f t="shared" si="1850"/>
        <v>-1.5243598247380242E-16</v>
      </c>
      <c r="AN739" s="376">
        <f t="shared" si="1851"/>
        <v>-1.9387187903026723E-16</v>
      </c>
      <c r="AO739" s="376">
        <f t="shared" si="1852"/>
        <v>2.6499205413984048E-16</v>
      </c>
      <c r="AP739" s="376">
        <f t="shared" si="1853"/>
        <v>4.002561320831093E-17</v>
      </c>
      <c r="AQ739" s="376">
        <f t="shared" si="1854"/>
        <v>-2.882296985640114E-16</v>
      </c>
      <c r="AR739" s="376">
        <f t="shared" si="1855"/>
        <v>1.2731171683730197E-16</v>
      </c>
      <c r="AS739" s="376">
        <f t="shared" si="1856"/>
        <v>2.143164172983584E-16</v>
      </c>
      <c r="AT739" s="376">
        <f t="shared" si="1857"/>
        <v>-2.5173726088887543E-16</v>
      </c>
      <c r="AU739" s="376">
        <f t="shared" si="1858"/>
        <v>-6.8165478238258222E-17</v>
      </c>
      <c r="AV739" s="376">
        <f t="shared" si="1859"/>
        <v>2.9131204858945194E-16</v>
      </c>
      <c r="AW739" s="376">
        <f t="shared" si="1860"/>
        <v>-1.0096136977199479E-16</v>
      </c>
      <c r="AX739" s="376">
        <f t="shared" si="1861"/>
        <v>-2.3269697131058942E-16</v>
      </c>
      <c r="AY739" s="376">
        <f t="shared" si="1862"/>
        <v>2.3605810020196114E-16</v>
      </c>
      <c r="AZ739" s="376">
        <f t="shared" si="1863"/>
        <v>9.5648872449730312E-17</v>
      </c>
      <c r="BA739" s="376">
        <f t="shared" si="1864"/>
        <v>-2.9158890433961064E-16</v>
      </c>
      <c r="BB739" s="376">
        <f t="shared" si="1865"/>
        <v>7.3638709524676617E-17</v>
      </c>
      <c r="BC739" s="376">
        <f t="shared" si="1866"/>
        <v>2.4883652628399601E-16</v>
      </c>
      <c r="BD739" s="376">
        <f t="shared" si="1867"/>
        <v>-2.1810557096762262E-16</v>
      </c>
      <c r="BE739" s="376">
        <f t="shared" si="1868"/>
        <v>-1.2221111573251934E-16</v>
      </c>
      <c r="BF739" s="376">
        <f t="shared" si="1869"/>
        <v>2.8905759954227016E-16</v>
      </c>
      <c r="BG739" s="376">
        <f t="shared" si="1870"/>
        <v>-4.560686824963031E-17</v>
      </c>
      <c r="BH739" s="376">
        <f t="shared" si="1871"/>
        <v>-2.6257964948140598E-16</v>
      </c>
      <c r="BI739" s="376">
        <f t="shared" si="1872"/>
        <v>1.9805256585623319E-16</v>
      </c>
      <c r="BJ739" s="376">
        <f t="shared" si="1873"/>
        <v>1.4759639916341999E-16</v>
      </c>
      <c r="BK739" s="376">
        <f t="shared" si="1874"/>
        <v>-2.8374251204638072E-16</v>
      </c>
      <c r="BL739" s="376">
        <f t="shared" si="1875"/>
        <v>1.713580790208995E-17</v>
      </c>
      <c r="BM739" s="376">
        <f t="shared" si="1876"/>
        <v>2.7379398711367571E-16</v>
      </c>
      <c r="BN739" s="376">
        <f t="shared" si="1877"/>
        <v>-1.7609220626909644E-16</v>
      </c>
      <c r="BO739" s="376">
        <f t="shared" si="1878"/>
        <v>-1.715602485859773E-16</v>
      </c>
      <c r="BP739" s="376">
        <f t="shared" si="1879"/>
        <v>2.7569482905005016E-16</v>
      </c>
      <c r="BQ739" s="376">
        <f t="shared" si="1880"/>
        <v>1.1500279642932996E-17</v>
      </c>
      <c r="BR739" s="376">
        <f t="shared" si="1881"/>
        <v>-2.8237153897901969E-16</v>
      </c>
    </row>
    <row r="740" spans="2:70">
      <c r="B740" s="373">
        <v>46</v>
      </c>
      <c r="C740" s="373">
        <f t="shared" si="1882"/>
        <v>1.4375000000000008E-2</v>
      </c>
      <c r="D740" s="374">
        <f t="shared" si="1817"/>
        <v>11.995232882336015</v>
      </c>
      <c r="E740" s="375" t="str">
        <f>AZ694</f>
        <v>-0,00476711766398383</v>
      </c>
      <c r="F740" s="317">
        <v>46</v>
      </c>
      <c r="G740" s="376">
        <f t="shared" si="1818"/>
        <v>7.5319473973136683E-17</v>
      </c>
      <c r="H740" s="376">
        <f t="shared" si="1819"/>
        <v>-1.307307130125195E-16</v>
      </c>
      <c r="I740" s="376">
        <f t="shared" si="1820"/>
        <v>-2.4310880175115741E-17</v>
      </c>
      <c r="J740" s="376">
        <f t="shared" si="1821"/>
        <v>1.4021634789623717E-16</v>
      </c>
      <c r="K740" s="376">
        <f t="shared" si="1822"/>
        <v>-3.039882475088935E-17</v>
      </c>
      <c r="L740" s="376">
        <f t="shared" si="1823"/>
        <v>-1.2835531487711158E-16</v>
      </c>
      <c r="M740" s="376">
        <f t="shared" si="1824"/>
        <v>8.0480584174603689E-17</v>
      </c>
      <c r="N740" s="376">
        <f t="shared" si="1825"/>
        <v>9.6953348711772285E-17</v>
      </c>
      <c r="O740" s="376">
        <f t="shared" si="1826"/>
        <v>-1.1830990421604718E-16</v>
      </c>
      <c r="P740" s="376">
        <f t="shared" si="1827"/>
        <v>-5.0791114089360108E-17</v>
      </c>
      <c r="Q740" s="376">
        <f t="shared" si="1828"/>
        <v>1.3812761382254966E-16</v>
      </c>
      <c r="R740" s="376">
        <f t="shared" si="1829"/>
        <v>-3.1036072305604729E-18</v>
      </c>
      <c r="S740" s="376">
        <f t="shared" si="1830"/>
        <v>-1.3691664635450622E-16</v>
      </c>
      <c r="T740" s="376">
        <f t="shared" si="1831"/>
        <v>5.6525832483898772E-17</v>
      </c>
      <c r="U740" s="377">
        <f t="shared" si="1832"/>
        <v>1.1486136063147843E-16</v>
      </c>
      <c r="V740" s="376">
        <f t="shared" si="1833"/>
        <v>-1.0134251214951082E-16</v>
      </c>
      <c r="W740" s="376">
        <f t="shared" si="1834"/>
        <v>-7.5319473973136671E-17</v>
      </c>
      <c r="X740" s="376">
        <f t="shared" si="1835"/>
        <v>1.3073071301251992E-16</v>
      </c>
      <c r="Y740" s="376">
        <f t="shared" si="1836"/>
        <v>2.4310880175115358E-17</v>
      </c>
      <c r="Z740" s="376">
        <f t="shared" si="1837"/>
        <v>-1.4021634789623715E-16</v>
      </c>
      <c r="AA740" s="376">
        <f t="shared" si="1838"/>
        <v>3.0398824750889751E-17</v>
      </c>
      <c r="AB740" s="376">
        <f t="shared" si="1839"/>
        <v>1.2835531487711081E-16</v>
      </c>
      <c r="AC740" s="376">
        <f t="shared" si="1840"/>
        <v>-8.0480584174604416E-17</v>
      </c>
      <c r="AD740" s="376">
        <f t="shared" si="1841"/>
        <v>-9.6953348711772359E-17</v>
      </c>
      <c r="AE740" s="376">
        <f t="shared" si="1842"/>
        <v>1.1830990421604767E-16</v>
      </c>
      <c r="AF740" s="376">
        <f t="shared" si="1843"/>
        <v>5.0791114089360219E-17</v>
      </c>
      <c r="AG740" s="376">
        <f t="shared" si="1844"/>
        <v>-1.3812761382254981E-16</v>
      </c>
      <c r="AH740" s="376">
        <f t="shared" si="1845"/>
        <v>3.103607230561385E-18</v>
      </c>
      <c r="AI740" s="376">
        <f t="shared" si="1846"/>
        <v>1.369166463545058E-16</v>
      </c>
      <c r="AJ740" s="376">
        <f t="shared" si="1847"/>
        <v>-5.6525832483901409E-17</v>
      </c>
      <c r="AK740" s="376">
        <f t="shared" si="1848"/>
        <v>-1.1486136063147907E-16</v>
      </c>
      <c r="AL740" s="376">
        <f t="shared" si="1849"/>
        <v>1.0134251214951143E-16</v>
      </c>
      <c r="AM740" s="376">
        <f t="shared" si="1850"/>
        <v>7.5319473973134243E-17</v>
      </c>
      <c r="AN740" s="376">
        <f t="shared" si="1851"/>
        <v>-1.3073071301251953E-16</v>
      </c>
      <c r="AO740" s="376">
        <f t="shared" si="1852"/>
        <v>-2.4310880175114483E-17</v>
      </c>
      <c r="AP740" s="376">
        <f t="shared" si="1853"/>
        <v>1.4021634789623712E-16</v>
      </c>
      <c r="AQ740" s="376">
        <f t="shared" si="1854"/>
        <v>-3.0398824750892567E-17</v>
      </c>
      <c r="AR740" s="376">
        <f t="shared" si="1855"/>
        <v>-1.2835531487711128E-16</v>
      </c>
      <c r="AS740" s="376">
        <f t="shared" si="1856"/>
        <v>8.0480584174605143E-17</v>
      </c>
      <c r="AT740" s="376">
        <f t="shared" si="1857"/>
        <v>9.6953348711770276E-17</v>
      </c>
      <c r="AU740" s="376">
        <f t="shared" si="1858"/>
        <v>-1.1830990421604705E-16</v>
      </c>
      <c r="AV740" s="376">
        <f t="shared" si="1859"/>
        <v>-5.0791114089359375E-17</v>
      </c>
      <c r="AW740" s="376">
        <f t="shared" si="1860"/>
        <v>1.3812761382254996E-16</v>
      </c>
      <c r="AX740" s="376">
        <f t="shared" si="1861"/>
        <v>-3.103607230564257E-18</v>
      </c>
      <c r="AY740" s="376">
        <f t="shared" si="1862"/>
        <v>-1.3691664635450605E-16</v>
      </c>
      <c r="AZ740" s="376">
        <f t="shared" si="1863"/>
        <v>5.6525832483900399E-17</v>
      </c>
      <c r="BA740" s="376">
        <f t="shared" si="1864"/>
        <v>1.1486136063147739E-16</v>
      </c>
      <c r="BB740" s="376">
        <f t="shared" si="1865"/>
        <v>-1.0134251214951068E-16</v>
      </c>
      <c r="BC740" s="376">
        <f t="shared" si="1866"/>
        <v>-7.5319473973135167E-17</v>
      </c>
      <c r="BD740" s="376">
        <f t="shared" si="1867"/>
        <v>1.3073071301252059E-16</v>
      </c>
      <c r="BE740" s="376">
        <f t="shared" si="1868"/>
        <v>2.4310880175111636E-17</v>
      </c>
      <c r="BF740" s="376">
        <f t="shared" si="1869"/>
        <v>-1.4021634789623715E-16</v>
      </c>
      <c r="BG740" s="376">
        <f t="shared" si="1870"/>
        <v>3.0398824750891495E-17</v>
      </c>
      <c r="BH740" s="376">
        <f t="shared" si="1871"/>
        <v>1.283553148771101E-16</v>
      </c>
      <c r="BI740" s="376">
        <f t="shared" si="1872"/>
        <v>-8.0480584174607497E-17</v>
      </c>
      <c r="BJ740" s="376">
        <f t="shared" si="1873"/>
        <v>-9.6953348711771065E-17</v>
      </c>
      <c r="BK740" s="376">
        <f t="shared" si="1874"/>
        <v>1.1830990421604649E-16</v>
      </c>
      <c r="BL740" s="376">
        <f t="shared" si="1875"/>
        <v>5.0791114089356682E-17</v>
      </c>
      <c r="BM740" s="376">
        <f t="shared" si="1876"/>
        <v>-1.3812761382254979E-16</v>
      </c>
      <c r="BN740" s="376">
        <f t="shared" si="1877"/>
        <v>3.1036072305671536E-18</v>
      </c>
      <c r="BO740" s="376">
        <f t="shared" si="1878"/>
        <v>1.3691664635450541E-16</v>
      </c>
      <c r="BP740" s="376">
        <f t="shared" si="1879"/>
        <v>-5.6525832483899388E-17</v>
      </c>
      <c r="BQ740" s="376">
        <f t="shared" si="1880"/>
        <v>-1.1486136063147574E-16</v>
      </c>
      <c r="BR740" s="376">
        <f t="shared" si="1881"/>
        <v>1.0134251214951266E-16</v>
      </c>
    </row>
    <row r="741" spans="2:70">
      <c r="B741" s="373">
        <v>47</v>
      </c>
      <c r="C741" s="373">
        <f t="shared" si="1882"/>
        <v>1.4687500000000008E-2</v>
      </c>
      <c r="D741" s="374">
        <f t="shared" si="1817"/>
        <v>11.995713683092353</v>
      </c>
      <c r="E741" s="375" t="str">
        <f>BA694</f>
        <v>-0,00428631690764713</v>
      </c>
      <c r="F741" s="317">
        <v>47</v>
      </c>
      <c r="G741" s="376">
        <f t="shared" si="1818"/>
        <v>-3.6474713831959209E-17</v>
      </c>
      <c r="H741" s="376">
        <f t="shared" si="1819"/>
        <v>8.4789176303687007E-17</v>
      </c>
      <c r="I741" s="376">
        <f t="shared" si="1820"/>
        <v>1.9853128647586548E-17</v>
      </c>
      <c r="J741" s="376">
        <f t="shared" si="1821"/>
        <v>-8.8681070096949623E-17</v>
      </c>
      <c r="K741" s="376">
        <f t="shared" si="1822"/>
        <v>-2.468598863050109E-18</v>
      </c>
      <c r="L741" s="376">
        <f t="shared" si="1823"/>
        <v>8.9165000099303552E-17</v>
      </c>
      <c r="M741" s="376">
        <f t="shared" si="1824"/>
        <v>-1.5010797791387618E-17</v>
      </c>
      <c r="N741" s="376">
        <f t="shared" si="1825"/>
        <v>-8.6222369152149374E-17</v>
      </c>
      <c r="O741" s="376">
        <f t="shared" si="1826"/>
        <v>3.1913337904854091E-17</v>
      </c>
      <c r="P741" s="376">
        <f t="shared" si="1827"/>
        <v>7.9966260912539964E-17</v>
      </c>
      <c r="Q741" s="376">
        <f t="shared" si="1828"/>
        <v>-4.7589466339843687E-17</v>
      </c>
      <c r="R741" s="376">
        <f t="shared" si="1829"/>
        <v>-7.0637094111657146E-17</v>
      </c>
      <c r="S741" s="376">
        <f t="shared" si="1830"/>
        <v>6.1436758271872784E-17</v>
      </c>
      <c r="T741" s="376">
        <f t="shared" si="1831"/>
        <v>5.8593383397802006E-17</v>
      </c>
      <c r="U741" s="377">
        <f t="shared" si="1832"/>
        <v>-7.292307003764523E-17</v>
      </c>
      <c r="V741" s="376">
        <f t="shared" si="1833"/>
        <v>-4.4297961819517789E-17</v>
      </c>
      <c r="W741" s="376">
        <f t="shared" si="1834"/>
        <v>8.1606989117599441E-17</v>
      </c>
      <c r="X741" s="376">
        <f t="shared" si="1835"/>
        <v>2.8300194411092766E-17</v>
      </c>
      <c r="Y741" s="376">
        <f t="shared" si="1836"/>
        <v>-8.7154797371491201E-17</v>
      </c>
      <c r="Z741" s="376">
        <f t="shared" si="1837"/>
        <v>-1.1214866402381346E-17</v>
      </c>
      <c r="AA741" s="376">
        <f t="shared" si="1838"/>
        <v>8.935329563937016E-17</v>
      </c>
      <c r="AB741" s="376">
        <f t="shared" si="1839"/>
        <v>-6.3014426328052799E-18</v>
      </c>
      <c r="AC741" s="376">
        <f t="shared" si="1840"/>
        <v>-8.8117996865733479E-17</v>
      </c>
      <c r="AD741" s="376">
        <f t="shared" si="1841"/>
        <v>2.3575590761501704E-17</v>
      </c>
      <c r="AE741" s="376">
        <f t="shared" si="1842"/>
        <v>8.3496372889688758E-17</v>
      </c>
      <c r="AF741" s="376">
        <f t="shared" si="1843"/>
        <v>-3.9943742158577271E-17</v>
      </c>
      <c r="AG741" s="376">
        <f t="shared" si="1844"/>
        <v>-7.5666030128798804E-17</v>
      </c>
      <c r="AH741" s="376">
        <f t="shared" si="1845"/>
        <v>5.4776877945208438E-17</v>
      </c>
      <c r="AI741" s="376">
        <f t="shared" si="1846"/>
        <v>6.492788426405692E-17</v>
      </c>
      <c r="AJ741" s="376">
        <f t="shared" si="1847"/>
        <v>-6.7504969031631274E-17</v>
      </c>
      <c r="AK741" s="376">
        <f t="shared" si="1848"/>
        <v>-5.1694596219025087E-17</v>
      </c>
      <c r="AL741" s="376">
        <f t="shared" si="1849"/>
        <v>7.7638882015391376E-17</v>
      </c>
      <c r="AM741" s="376">
        <f t="shared" si="1850"/>
        <v>3.6474713831959757E-17</v>
      </c>
      <c r="AN741" s="376">
        <f t="shared" si="1851"/>
        <v>-8.4789176303686773E-17</v>
      </c>
      <c r="AO741" s="376">
        <f t="shared" si="1852"/>
        <v>-1.9853128647587439E-17</v>
      </c>
      <c r="AP741" s="376">
        <f t="shared" si="1853"/>
        <v>8.8681070096949487E-17</v>
      </c>
      <c r="AQ741" s="376">
        <f t="shared" si="1854"/>
        <v>2.4685988630511813E-18</v>
      </c>
      <c r="AR741" s="376">
        <f t="shared" si="1855"/>
        <v>-8.916500009930365E-17</v>
      </c>
      <c r="AS741" s="376">
        <f t="shared" si="1856"/>
        <v>1.5010797791385935E-17</v>
      </c>
      <c r="AT741" s="376">
        <f t="shared" si="1857"/>
        <v>8.622236915214983E-17</v>
      </c>
      <c r="AU741" s="376">
        <f t="shared" si="1858"/>
        <v>-3.1913337904854868E-17</v>
      </c>
      <c r="AV741" s="376">
        <f t="shared" si="1859"/>
        <v>-7.9966260912539594E-17</v>
      </c>
      <c r="AW741" s="376">
        <f t="shared" si="1860"/>
        <v>4.7589466339843859E-17</v>
      </c>
      <c r="AX741" s="376">
        <f t="shared" si="1861"/>
        <v>7.0637094111657022E-17</v>
      </c>
      <c r="AY741" s="376">
        <f t="shared" si="1862"/>
        <v>-6.1436758271872919E-17</v>
      </c>
      <c r="AZ741" s="376">
        <f t="shared" si="1863"/>
        <v>-5.8593383397802339E-17</v>
      </c>
      <c r="BA741" s="376">
        <f t="shared" si="1864"/>
        <v>7.2923070037644984E-17</v>
      </c>
      <c r="BB741" s="376">
        <f t="shared" si="1865"/>
        <v>4.4297961819518171E-17</v>
      </c>
      <c r="BC741" s="376">
        <f t="shared" si="1866"/>
        <v>-8.1606989117599268E-17</v>
      </c>
      <c r="BD741" s="376">
        <f t="shared" si="1867"/>
        <v>-2.8300194411093179E-17</v>
      </c>
      <c r="BE741" s="376">
        <f t="shared" si="1868"/>
        <v>8.7154797371491103E-17</v>
      </c>
      <c r="BF741" s="376">
        <f t="shared" si="1869"/>
        <v>1.121486640238179E-17</v>
      </c>
      <c r="BG741" s="376">
        <f t="shared" si="1870"/>
        <v>-8.935329563937011E-17</v>
      </c>
      <c r="BH741" s="376">
        <f t="shared" si="1871"/>
        <v>6.3014426328035789E-18</v>
      </c>
      <c r="BI741" s="376">
        <f t="shared" si="1872"/>
        <v>8.8117996865733762E-17</v>
      </c>
      <c r="BJ741" s="376">
        <f t="shared" si="1873"/>
        <v>-2.3575590761502505E-17</v>
      </c>
      <c r="BK741" s="376">
        <f t="shared" si="1874"/>
        <v>-8.3496372889689362E-17</v>
      </c>
      <c r="BL741" s="376">
        <f t="shared" si="1875"/>
        <v>3.9943742158578023E-17</v>
      </c>
      <c r="BM741" s="376">
        <f t="shared" si="1876"/>
        <v>7.5666030128799716E-17</v>
      </c>
      <c r="BN741" s="376">
        <f t="shared" si="1877"/>
        <v>-5.4776877945208105E-17</v>
      </c>
      <c r="BO741" s="376">
        <f t="shared" si="1878"/>
        <v>-6.4927884264058966E-17</v>
      </c>
      <c r="BP741" s="376">
        <f t="shared" si="1879"/>
        <v>6.7504969031630978E-17</v>
      </c>
      <c r="BQ741" s="376">
        <f t="shared" si="1880"/>
        <v>5.1694596219027521E-17</v>
      </c>
      <c r="BR741" s="376">
        <f t="shared" si="1881"/>
        <v>-7.7638882015391166E-17</v>
      </c>
    </row>
    <row r="742" spans="2:70">
      <c r="B742" s="373">
        <v>48</v>
      </c>
      <c r="C742" s="373">
        <f t="shared" si="1882"/>
        <v>1.5000000000000008E-2</v>
      </c>
      <c r="D742" s="374">
        <f t="shared" si="1817"/>
        <v>11.996235763423659</v>
      </c>
      <c r="E742" s="375" t="str">
        <f>BB694</f>
        <v>-0,0037642365763409</v>
      </c>
      <c r="F742" s="317">
        <v>48</v>
      </c>
      <c r="G742" s="376">
        <f t="shared" si="1818"/>
        <v>1.6397826678657899E-16</v>
      </c>
      <c r="H742" s="376">
        <f t="shared" si="1819"/>
        <v>2.0103283465113937E-17</v>
      </c>
      <c r="I742" s="376">
        <f t="shared" si="1820"/>
        <v>-1.6397826678657899E-16</v>
      </c>
      <c r="J742" s="376">
        <f t="shared" si="1821"/>
        <v>-2.0103283465113879E-17</v>
      </c>
      <c r="K742" s="376">
        <f t="shared" si="1822"/>
        <v>1.6397826678657904E-16</v>
      </c>
      <c r="L742" s="376">
        <f t="shared" si="1823"/>
        <v>2.0103283465113817E-17</v>
      </c>
      <c r="M742" s="376">
        <f t="shared" si="1824"/>
        <v>-1.6397826678657899E-16</v>
      </c>
      <c r="N742" s="376">
        <f t="shared" si="1825"/>
        <v>-2.0103283465113758E-17</v>
      </c>
      <c r="O742" s="376">
        <f t="shared" si="1826"/>
        <v>1.6397826678657907E-16</v>
      </c>
      <c r="P742" s="376">
        <f t="shared" si="1827"/>
        <v>2.0103283465113114E-17</v>
      </c>
      <c r="Q742" s="376">
        <f t="shared" si="1828"/>
        <v>-1.6397826678657899E-16</v>
      </c>
      <c r="R742" s="376">
        <f t="shared" si="1829"/>
        <v>-2.0103283465113638E-17</v>
      </c>
      <c r="S742" s="376">
        <f t="shared" si="1830"/>
        <v>1.6397826678657907E-16</v>
      </c>
      <c r="T742" s="376">
        <f t="shared" si="1831"/>
        <v>2.0103283465114159E-17</v>
      </c>
      <c r="U742" s="377">
        <f t="shared" si="1832"/>
        <v>-1.6397826678657902E-16</v>
      </c>
      <c r="V742" s="376">
        <f t="shared" si="1833"/>
        <v>-2.0103283465113518E-17</v>
      </c>
      <c r="W742" s="376">
        <f t="shared" si="1834"/>
        <v>1.6397826678657909E-16</v>
      </c>
      <c r="X742" s="376">
        <f t="shared" si="1835"/>
        <v>2.0103283465112874E-17</v>
      </c>
      <c r="Y742" s="376">
        <f t="shared" si="1836"/>
        <v>-1.6397826678657917E-16</v>
      </c>
      <c r="Z742" s="376">
        <f t="shared" si="1837"/>
        <v>-2.010328346511223E-17</v>
      </c>
      <c r="AA742" s="376">
        <f t="shared" si="1838"/>
        <v>1.6397826678657897E-16</v>
      </c>
      <c r="AB742" s="376">
        <f t="shared" si="1839"/>
        <v>2.0103283465113919E-17</v>
      </c>
      <c r="AC742" s="376">
        <f t="shared" si="1840"/>
        <v>-1.6397826678657904E-16</v>
      </c>
      <c r="AD742" s="376">
        <f t="shared" si="1841"/>
        <v>-2.0103283465113275E-17</v>
      </c>
      <c r="AE742" s="376">
        <f t="shared" si="1842"/>
        <v>1.6397826678657912E-16</v>
      </c>
      <c r="AF742" s="376">
        <f t="shared" si="1843"/>
        <v>2.0103283465112634E-17</v>
      </c>
      <c r="AG742" s="376">
        <f t="shared" si="1844"/>
        <v>-1.6397826678657919E-16</v>
      </c>
      <c r="AH742" s="376">
        <f t="shared" si="1845"/>
        <v>-2.0103283465114319E-17</v>
      </c>
      <c r="AI742" s="376">
        <f t="shared" si="1846"/>
        <v>1.6397826678657929E-16</v>
      </c>
      <c r="AJ742" s="376">
        <f t="shared" si="1847"/>
        <v>2.0103283465113678E-17</v>
      </c>
      <c r="AK742" s="376">
        <f t="shared" si="1848"/>
        <v>-1.6397826678657936E-16</v>
      </c>
      <c r="AL742" s="376">
        <f t="shared" si="1849"/>
        <v>-2.0103283465113034E-17</v>
      </c>
      <c r="AM742" s="376">
        <f t="shared" si="1850"/>
        <v>1.6397826678657887E-16</v>
      </c>
      <c r="AN742" s="376">
        <f t="shared" si="1851"/>
        <v>2.010328346511239E-17</v>
      </c>
      <c r="AO742" s="376">
        <f t="shared" si="1852"/>
        <v>-1.6397826678657894E-16</v>
      </c>
      <c r="AP742" s="376">
        <f t="shared" si="1853"/>
        <v>-2.0103283465111749E-17</v>
      </c>
      <c r="AQ742" s="376">
        <f t="shared" si="1854"/>
        <v>1.6397826678657902E-16</v>
      </c>
      <c r="AR742" s="376">
        <f t="shared" si="1855"/>
        <v>2.0103283465111105E-17</v>
      </c>
      <c r="AS742" s="376">
        <f t="shared" si="1856"/>
        <v>-1.6397826678657909E-16</v>
      </c>
      <c r="AT742" s="376">
        <f t="shared" si="1857"/>
        <v>-2.0103283465110464E-17</v>
      </c>
      <c r="AU742" s="376">
        <f t="shared" si="1858"/>
        <v>1.6397826678657919E-16</v>
      </c>
      <c r="AV742" s="376">
        <f t="shared" si="1859"/>
        <v>2.010328346511448E-17</v>
      </c>
      <c r="AW742" s="376">
        <f t="shared" si="1860"/>
        <v>-1.6397826678657926E-16</v>
      </c>
      <c r="AX742" s="376">
        <f t="shared" si="1861"/>
        <v>-2.0103283465113839E-17</v>
      </c>
      <c r="AY742" s="376">
        <f t="shared" si="1862"/>
        <v>1.6397826678657934E-16</v>
      </c>
      <c r="AZ742" s="376">
        <f t="shared" si="1863"/>
        <v>2.0103283465113195E-17</v>
      </c>
      <c r="BA742" s="376">
        <f t="shared" si="1864"/>
        <v>-1.6397826678657941E-16</v>
      </c>
      <c r="BB742" s="376">
        <f t="shared" si="1865"/>
        <v>-2.0103283465112554E-17</v>
      </c>
      <c r="BC742" s="376">
        <f t="shared" si="1866"/>
        <v>1.6397826678657892E-16</v>
      </c>
      <c r="BD742" s="376">
        <f t="shared" si="1867"/>
        <v>2.010328346511191E-17</v>
      </c>
      <c r="BE742" s="376">
        <f t="shared" si="1868"/>
        <v>-1.6397826678657899E-16</v>
      </c>
      <c r="BF742" s="376">
        <f t="shared" si="1869"/>
        <v>-2.0103283465111266E-17</v>
      </c>
      <c r="BG742" s="376">
        <f t="shared" si="1870"/>
        <v>1.6397826678657909E-16</v>
      </c>
      <c r="BH742" s="376">
        <f t="shared" si="1871"/>
        <v>2.0103283465110625E-17</v>
      </c>
      <c r="BI742" s="376">
        <f t="shared" si="1872"/>
        <v>-1.6397826678657973E-16</v>
      </c>
      <c r="BJ742" s="376">
        <f t="shared" si="1873"/>
        <v>-2.0103283465114643E-17</v>
      </c>
      <c r="BK742" s="376">
        <f t="shared" si="1874"/>
        <v>1.6397826678657924E-16</v>
      </c>
      <c r="BL742" s="376">
        <f t="shared" si="1875"/>
        <v>2.010328346510934E-17</v>
      </c>
      <c r="BM742" s="376">
        <f t="shared" si="1876"/>
        <v>-1.6397826678657875E-16</v>
      </c>
      <c r="BN742" s="376">
        <f t="shared" si="1877"/>
        <v>-2.0103283465113355E-17</v>
      </c>
      <c r="BO742" s="376">
        <f t="shared" si="1878"/>
        <v>1.6397826678657939E-16</v>
      </c>
      <c r="BP742" s="376">
        <f t="shared" si="1879"/>
        <v>2.0103283465108052E-17</v>
      </c>
      <c r="BQ742" s="376">
        <f t="shared" si="1880"/>
        <v>-1.6397826678657889E-16</v>
      </c>
      <c r="BR742" s="376">
        <f t="shared" si="1881"/>
        <v>-2.010328346511207E-17</v>
      </c>
    </row>
    <row r="743" spans="2:70">
      <c r="B743" s="373">
        <v>49</v>
      </c>
      <c r="C743" s="373">
        <f t="shared" si="1882"/>
        <v>1.5312500000000008E-2</v>
      </c>
      <c r="D743" s="374">
        <f t="shared" si="1817"/>
        <v>11.99679409541093</v>
      </c>
      <c r="E743" s="375" t="str">
        <f>BC694</f>
        <v>-0,00320590458906927</v>
      </c>
      <c r="F743" s="317">
        <v>49</v>
      </c>
      <c r="G743" s="376">
        <f t="shared" si="1818"/>
        <v>-1.6041323726653088E-16</v>
      </c>
      <c r="H743" s="376">
        <f t="shared" si="1819"/>
        <v>-4.8659115716198247E-17</v>
      </c>
      <c r="I743" s="376">
        <f t="shared" si="1820"/>
        <v>1.5087438251959705E-16</v>
      </c>
      <c r="J743" s="376">
        <f t="shared" si="1821"/>
        <v>7.8235666763316383E-17</v>
      </c>
      <c r="K743" s="376">
        <f t="shared" si="1822"/>
        <v>-1.3553750986376353E-16</v>
      </c>
      <c r="L743" s="376">
        <f t="shared" si="1823"/>
        <v>-1.0480566501178771E-16</v>
      </c>
      <c r="M743" s="376">
        <f t="shared" si="1824"/>
        <v>1.149920067141774E-16</v>
      </c>
      <c r="N743" s="376">
        <f t="shared" si="1825"/>
        <v>1.2734804032955014E-16</v>
      </c>
      <c r="O743" s="376">
        <f t="shared" si="1826"/>
        <v>-9.0027425234824935E-17</v>
      </c>
      <c r="P743" s="376">
        <f t="shared" si="1827"/>
        <v>-1.4499650187505209E-16</v>
      </c>
      <c r="Q743" s="376">
        <f t="shared" si="1828"/>
        <v>6.160314029166089E-17</v>
      </c>
      <c r="R743" s="376">
        <f t="shared" si="1829"/>
        <v>1.5707282916847039E-16</v>
      </c>
      <c r="S743" s="376">
        <f t="shared" si="1830"/>
        <v>-3.0811481214526386E-17</v>
      </c>
      <c r="T743" s="376">
        <f t="shared" si="1831"/>
        <v>-1.6311293572440206E-16</v>
      </c>
      <c r="U743" s="377">
        <f t="shared" si="1832"/>
        <v>-1.1642458064046725E-18</v>
      </c>
      <c r="V743" s="376">
        <f t="shared" si="1833"/>
        <v>1.6288470363523335E-16</v>
      </c>
      <c r="W743" s="376">
        <f t="shared" si="1834"/>
        <v>3.3095231513909884E-17</v>
      </c>
      <c r="X743" s="376">
        <f t="shared" si="1835"/>
        <v>-1.5639690373215663E-16</v>
      </c>
      <c r="Y743" s="376">
        <f t="shared" si="1836"/>
        <v>-6.37543860343575E-17</v>
      </c>
      <c r="Z743" s="376">
        <f t="shared" si="1837"/>
        <v>1.4389885852704709E-16</v>
      </c>
      <c r="AA743" s="376">
        <f t="shared" si="1838"/>
        <v>9.1963495253376286E-17</v>
      </c>
      <c r="AB743" s="376">
        <f t="shared" si="1839"/>
        <v>-1.2587086088815399E-16</v>
      </c>
      <c r="AC743" s="376">
        <f t="shared" si="1840"/>
        <v>-1.1663849892353005E-16</v>
      </c>
      <c r="AD743" s="376">
        <f t="shared" si="1841"/>
        <v>1.0300571665451999E-16</v>
      </c>
      <c r="AE743" s="376">
        <f t="shared" si="1842"/>
        <v>1.3683115049167493E-16</v>
      </c>
      <c r="AF743" s="376">
        <f t="shared" si="1843"/>
        <v>-7.6182120496124053E-17</v>
      </c>
      <c r="AG743" s="376">
        <f t="shared" si="1844"/>
        <v>-1.5176545768221953E-16</v>
      </c>
      <c r="AH743" s="376">
        <f t="shared" si="1845"/>
        <v>4.6430888170489625E-17</v>
      </c>
      <c r="AI743" s="376">
        <f t="shared" si="1846"/>
        <v>1.6086750344508499E-16</v>
      </c>
      <c r="AJ743" s="376">
        <f t="shared" si="1847"/>
        <v>-1.489534285120093E-17</v>
      </c>
      <c r="AK743" s="376">
        <f t="shared" si="1848"/>
        <v>-1.6378750126609185E-16</v>
      </c>
      <c r="AL743" s="376">
        <f t="shared" si="1849"/>
        <v>-1.7212622140450384E-17</v>
      </c>
      <c r="AM743" s="376">
        <f t="shared" si="1850"/>
        <v>1.604132372665316E-16</v>
      </c>
      <c r="AN743" s="376">
        <f t="shared" si="1851"/>
        <v>4.865911571619397E-17</v>
      </c>
      <c r="AO743" s="376">
        <f t="shared" si="1852"/>
        <v>-1.5087438251959735E-16</v>
      </c>
      <c r="AP743" s="376">
        <f t="shared" si="1853"/>
        <v>-7.8235666763315002E-17</v>
      </c>
      <c r="AQ743" s="376">
        <f t="shared" si="1854"/>
        <v>1.3553750986376506E-16</v>
      </c>
      <c r="AR743" s="376">
        <f t="shared" si="1855"/>
        <v>1.0480566501178518E-16</v>
      </c>
      <c r="AS743" s="376">
        <f t="shared" si="1856"/>
        <v>-1.1499200671418013E-16</v>
      </c>
      <c r="AT743" s="376">
        <f t="shared" si="1857"/>
        <v>-1.2734804032954989E-16</v>
      </c>
      <c r="AU743" s="376">
        <f t="shared" si="1858"/>
        <v>9.0027425234826241E-17</v>
      </c>
      <c r="AV743" s="376">
        <f t="shared" si="1859"/>
        <v>1.4499650187505084E-16</v>
      </c>
      <c r="AW743" s="376">
        <f t="shared" si="1860"/>
        <v>-6.1603140291663429E-17</v>
      </c>
      <c r="AX743" s="376">
        <f t="shared" si="1861"/>
        <v>-1.5707282916846928E-16</v>
      </c>
      <c r="AY743" s="376">
        <f t="shared" si="1862"/>
        <v>3.0811481214531353E-17</v>
      </c>
      <c r="AZ743" s="376">
        <f t="shared" si="1863"/>
        <v>1.6311293572440204E-16</v>
      </c>
      <c r="BA743" s="376">
        <f t="shared" si="1864"/>
        <v>1.1642458064019423E-18</v>
      </c>
      <c r="BB743" s="376">
        <f t="shared" si="1865"/>
        <v>-1.6288470363523362E-16</v>
      </c>
      <c r="BC743" s="376">
        <f t="shared" si="1866"/>
        <v>-3.3095231513907222E-17</v>
      </c>
      <c r="BD743" s="376">
        <f t="shared" si="1867"/>
        <v>1.5639690373215814E-16</v>
      </c>
      <c r="BE743" s="376">
        <f t="shared" si="1868"/>
        <v>6.3754386034357131E-17</v>
      </c>
      <c r="BF743" s="376">
        <f t="shared" si="1869"/>
        <v>-1.4389885852704835E-16</v>
      </c>
      <c r="BG743" s="376">
        <f t="shared" si="1870"/>
        <v>-9.1963495253374031E-17</v>
      </c>
      <c r="BH743" s="376">
        <f t="shared" si="1871"/>
        <v>1.2587086088815574E-16</v>
      </c>
      <c r="BI743" s="376">
        <f t="shared" si="1872"/>
        <v>1.166384989235265E-16</v>
      </c>
      <c r="BJ743" s="376">
        <f t="shared" si="1873"/>
        <v>-1.0300571665452391E-16</v>
      </c>
      <c r="BK743" s="376">
        <f t="shared" si="1874"/>
        <v>-1.3683115049167214E-16</v>
      </c>
      <c r="BL743" s="376">
        <f t="shared" si="1875"/>
        <v>7.6182120496130598E-17</v>
      </c>
      <c r="BM743" s="376">
        <f t="shared" si="1876"/>
        <v>1.5176545768222022E-16</v>
      </c>
      <c r="BN743" s="376">
        <f t="shared" si="1877"/>
        <v>-4.6430888170487788E-17</v>
      </c>
      <c r="BO743" s="376">
        <f t="shared" si="1878"/>
        <v>-1.6086750344508536E-16</v>
      </c>
      <c r="BP743" s="376">
        <f t="shared" si="1879"/>
        <v>1.4895342851203648E-17</v>
      </c>
      <c r="BQ743" s="376">
        <f t="shared" si="1880"/>
        <v>1.6378750126609188E-16</v>
      </c>
      <c r="BR743" s="376">
        <f t="shared" si="1881"/>
        <v>1.7212622140447673E-17</v>
      </c>
    </row>
    <row r="744" spans="2:70">
      <c r="B744" s="373">
        <v>50</v>
      </c>
      <c r="C744" s="373">
        <f t="shared" si="1882"/>
        <v>1.5625000000000007E-2</v>
      </c>
      <c r="D744" s="374">
        <f t="shared" si="1817"/>
        <v>11.997383302011922</v>
      </c>
      <c r="E744" s="375" t="str">
        <f>BD694</f>
        <v>-0,00261669798807815</v>
      </c>
      <c r="F744" s="317">
        <v>50</v>
      </c>
      <c r="G744" s="376">
        <f t="shared" si="1818"/>
        <v>1.5580833742622123E-17</v>
      </c>
      <c r="H744" s="376">
        <f t="shared" si="1819"/>
        <v>-1.2095582445061879E-16</v>
      </c>
      <c r="I744" s="376">
        <f t="shared" si="1820"/>
        <v>-6.2775455226217031E-17</v>
      </c>
      <c r="J744" s="376">
        <f t="shared" si="1821"/>
        <v>9.64620569010353E-17</v>
      </c>
      <c r="K744" s="376">
        <f t="shared" si="1822"/>
        <v>1.0041308271253933E-16</v>
      </c>
      <c r="L744" s="376">
        <f t="shared" si="1823"/>
        <v>-5.7282815618992678E-17</v>
      </c>
      <c r="M744" s="376">
        <f t="shared" si="1824"/>
        <v>-1.2276372860273886E-16</v>
      </c>
      <c r="N744" s="376">
        <f t="shared" si="1825"/>
        <v>9.3827849289747099E-18</v>
      </c>
      <c r="O744" s="376">
        <f t="shared" si="1826"/>
        <v>1.264247096691423E-16</v>
      </c>
      <c r="P744" s="376">
        <f t="shared" si="1827"/>
        <v>3.9945689711322484E-17</v>
      </c>
      <c r="Q744" s="376">
        <f t="shared" si="1828"/>
        <v>-1.1083867473126591E-16</v>
      </c>
      <c r="R744" s="376">
        <f t="shared" si="1829"/>
        <v>-8.3192795201649035E-17</v>
      </c>
      <c r="S744" s="376">
        <f t="shared" si="1830"/>
        <v>7.8378456320642578E-17</v>
      </c>
      <c r="T744" s="376">
        <f t="shared" si="1831"/>
        <v>1.1377455176709215E-16</v>
      </c>
      <c r="U744" s="377">
        <f t="shared" si="1832"/>
        <v>-3.3985828437677997E-17</v>
      </c>
      <c r="V744" s="376">
        <f t="shared" si="1833"/>
        <v>-1.270351641948746E-16</v>
      </c>
      <c r="W744" s="376">
        <f t="shared" si="1834"/>
        <v>-1.5580833742622745E-17</v>
      </c>
      <c r="X744" s="376">
        <f t="shared" si="1835"/>
        <v>1.2095582445061898E-16</v>
      </c>
      <c r="Y744" s="376">
        <f t="shared" si="1836"/>
        <v>6.2775455226217092E-17</v>
      </c>
      <c r="Z744" s="376">
        <f t="shared" si="1837"/>
        <v>-9.6462056901034967E-17</v>
      </c>
      <c r="AA744" s="376">
        <f t="shared" si="1838"/>
        <v>-1.0041308271253883E-16</v>
      </c>
      <c r="AB744" s="376">
        <f t="shared" si="1839"/>
        <v>5.7282815618992629E-17</v>
      </c>
      <c r="AC744" s="376">
        <f t="shared" si="1840"/>
        <v>1.2276372860273886E-16</v>
      </c>
      <c r="AD744" s="376">
        <f t="shared" si="1841"/>
        <v>-9.3827849289755496E-18</v>
      </c>
      <c r="AE744" s="376">
        <f t="shared" si="1842"/>
        <v>-1.264247096691423E-16</v>
      </c>
      <c r="AF744" s="376">
        <f t="shared" si="1843"/>
        <v>-3.9945689711322558E-17</v>
      </c>
      <c r="AG744" s="376">
        <f t="shared" si="1844"/>
        <v>1.1083867473126543E-16</v>
      </c>
      <c r="AH744" s="376">
        <f t="shared" si="1845"/>
        <v>8.3192795201650465E-17</v>
      </c>
      <c r="AI744" s="376">
        <f t="shared" si="1846"/>
        <v>-7.8378456320643959E-17</v>
      </c>
      <c r="AJ744" s="376">
        <f t="shared" si="1847"/>
        <v>-1.1377455176709136E-16</v>
      </c>
      <c r="AK744" s="376">
        <f t="shared" si="1848"/>
        <v>3.3985828437677935E-17</v>
      </c>
      <c r="AL744" s="376">
        <f t="shared" si="1849"/>
        <v>1.270351641948746E-16</v>
      </c>
      <c r="AM744" s="376">
        <f t="shared" si="1850"/>
        <v>1.5580833742622807E-17</v>
      </c>
      <c r="AN744" s="376">
        <f t="shared" si="1851"/>
        <v>-1.2095582445061839E-16</v>
      </c>
      <c r="AO744" s="376">
        <f t="shared" si="1852"/>
        <v>-6.2775455226218707E-17</v>
      </c>
      <c r="AP744" s="376">
        <f t="shared" si="1853"/>
        <v>9.6462056901036101E-17</v>
      </c>
      <c r="AQ744" s="376">
        <f t="shared" si="1854"/>
        <v>1.0041308271253886E-16</v>
      </c>
      <c r="AR744" s="376">
        <f t="shared" si="1855"/>
        <v>-5.7282815618992567E-17</v>
      </c>
      <c r="AS744" s="376">
        <f t="shared" si="1856"/>
        <v>-1.2276372860273889E-16</v>
      </c>
      <c r="AT744" s="376">
        <f t="shared" si="1857"/>
        <v>9.3827849289736822E-18</v>
      </c>
      <c r="AU744" s="376">
        <f t="shared" si="1858"/>
        <v>1.2642470966914205E-16</v>
      </c>
      <c r="AV744" s="376">
        <f t="shared" si="1859"/>
        <v>3.9945689711320888E-17</v>
      </c>
      <c r="AW744" s="376">
        <f t="shared" si="1860"/>
        <v>-1.1083867473126628E-16</v>
      </c>
      <c r="AX744" s="376">
        <f t="shared" si="1861"/>
        <v>-8.3192795201649146E-17</v>
      </c>
      <c r="AY744" s="376">
        <f t="shared" si="1862"/>
        <v>7.8378456320642467E-17</v>
      </c>
      <c r="AZ744" s="376">
        <f t="shared" si="1863"/>
        <v>1.1377455176709218E-16</v>
      </c>
      <c r="BA744" s="376">
        <f t="shared" si="1864"/>
        <v>-3.3985828437676136E-17</v>
      </c>
      <c r="BB744" s="376">
        <f t="shared" si="1865"/>
        <v>-1.2703516419487448E-16</v>
      </c>
      <c r="BC744" s="376">
        <f t="shared" si="1866"/>
        <v>-1.5580833742621072E-17</v>
      </c>
      <c r="BD744" s="376">
        <f t="shared" si="1867"/>
        <v>1.2095582445061896E-16</v>
      </c>
      <c r="BE744" s="376">
        <f t="shared" si="1868"/>
        <v>6.2775455226217191E-17</v>
      </c>
      <c r="BF744" s="376">
        <f t="shared" si="1869"/>
        <v>-9.6462056901034893E-17</v>
      </c>
      <c r="BG744" s="376">
        <f t="shared" si="1870"/>
        <v>-1.0041308271254001E-16</v>
      </c>
      <c r="BH744" s="376">
        <f t="shared" si="1871"/>
        <v>5.7282815618990891E-17</v>
      </c>
      <c r="BI744" s="376">
        <f t="shared" si="1872"/>
        <v>1.2276372860273938E-16</v>
      </c>
      <c r="BJ744" s="376">
        <f t="shared" si="1873"/>
        <v>-9.3827849289718148E-18</v>
      </c>
      <c r="BK744" s="376">
        <f t="shared" si="1874"/>
        <v>-1.2642470966914183E-16</v>
      </c>
      <c r="BL744" s="376">
        <f t="shared" si="1875"/>
        <v>-3.9945689711319236E-17</v>
      </c>
      <c r="BM744" s="376">
        <f t="shared" si="1876"/>
        <v>1.1083867473126715E-16</v>
      </c>
      <c r="BN744" s="376">
        <f t="shared" si="1877"/>
        <v>8.3192795201647815E-17</v>
      </c>
      <c r="BO744" s="376">
        <f t="shared" si="1878"/>
        <v>-7.8378456320643848E-17</v>
      </c>
      <c r="BP744" s="376">
        <f t="shared" si="1879"/>
        <v>-1.1377455176709141E-16</v>
      </c>
      <c r="BQ744" s="376">
        <f t="shared" si="1880"/>
        <v>3.3985828437677818E-17</v>
      </c>
      <c r="BR744" s="376">
        <f t="shared" si="1881"/>
        <v>1.2703516419487463E-16</v>
      </c>
    </row>
    <row r="745" spans="2:70" s="367" customFormat="1">
      <c r="B745" s="373">
        <v>51</v>
      </c>
      <c r="C745" s="373">
        <f t="shared" si="1882"/>
        <v>1.5937500000000007E-2</v>
      </c>
      <c r="D745" s="374">
        <f t="shared" si="1817"/>
        <v>11.997997708844972</v>
      </c>
      <c r="E745" s="375" t="str">
        <f>BE694</f>
        <v>-0,00200229115502775</v>
      </c>
      <c r="F745" s="368">
        <v>51</v>
      </c>
      <c r="U745" s="369"/>
    </row>
    <row r="746" spans="2:70">
      <c r="B746" s="373">
        <v>52</v>
      </c>
      <c r="C746" s="373">
        <f t="shared" si="1882"/>
        <v>1.6250000000000007E-2</v>
      </c>
      <c r="D746" s="374">
        <f t="shared" si="1817"/>
        <v>11.998631398836405</v>
      </c>
      <c r="E746" s="375" t="str">
        <f>BF694</f>
        <v>-0,00136860116359396</v>
      </c>
      <c r="F746" s="317">
        <v>52</v>
      </c>
      <c r="G746" s="376"/>
      <c r="H746" s="376"/>
      <c r="I746" s="376"/>
      <c r="J746" s="376"/>
      <c r="K746" s="376"/>
      <c r="L746" s="376"/>
      <c r="M746" s="376"/>
      <c r="N746" s="376"/>
      <c r="O746" s="376"/>
      <c r="P746" s="376"/>
      <c r="Q746" s="376"/>
      <c r="R746" s="376"/>
      <c r="S746" s="376"/>
      <c r="T746" s="376"/>
      <c r="U746" s="377"/>
      <c r="V746" s="376"/>
      <c r="W746" s="376"/>
      <c r="X746" s="376"/>
      <c r="Y746" s="376"/>
      <c r="Z746" s="376"/>
      <c r="AA746" s="376"/>
      <c r="AB746" s="376"/>
      <c r="AC746" s="376"/>
      <c r="AD746" s="376"/>
      <c r="AE746" s="376"/>
      <c r="AF746" s="376"/>
      <c r="AG746" s="376"/>
      <c r="AH746" s="376"/>
      <c r="AI746" s="376"/>
      <c r="AJ746" s="376"/>
      <c r="AK746" s="376"/>
      <c r="AL746" s="376"/>
      <c r="AM746" s="376"/>
      <c r="AN746" s="376"/>
      <c r="AO746" s="376"/>
      <c r="AP746" s="376"/>
      <c r="AQ746" s="376"/>
      <c r="AR746" s="376"/>
      <c r="AS746" s="376"/>
      <c r="AT746" s="376"/>
      <c r="AU746" s="376"/>
      <c r="AV746" s="376"/>
      <c r="AW746" s="376"/>
      <c r="AX746" s="376"/>
      <c r="AY746" s="376"/>
      <c r="AZ746" s="376"/>
      <c r="BA746" s="376"/>
      <c r="BB746" s="376"/>
      <c r="BC746" s="376"/>
      <c r="BD746" s="376"/>
      <c r="BE746" s="376"/>
      <c r="BF746" s="376"/>
      <c r="BG746" s="376"/>
      <c r="BH746" s="376"/>
      <c r="BI746" s="376"/>
      <c r="BJ746" s="376"/>
      <c r="BK746" s="376"/>
      <c r="BL746" s="376"/>
      <c r="BM746" s="376"/>
      <c r="BN746" s="376"/>
      <c r="BO746" s="376"/>
      <c r="BP746" s="376"/>
      <c r="BQ746" s="376"/>
      <c r="BR746" s="376"/>
    </row>
    <row r="747" spans="2:70">
      <c r="B747" s="373">
        <v>53</v>
      </c>
      <c r="C747" s="373">
        <f t="shared" si="1882"/>
        <v>1.6562500000000008E-2</v>
      </c>
      <c r="D747" s="374">
        <f t="shared" si="1817"/>
        <v>11.999278269205202</v>
      </c>
      <c r="E747" s="375" t="str">
        <f>BG694</f>
        <v>-0,000721730794797796</v>
      </c>
      <c r="F747" s="317">
        <v>53</v>
      </c>
      <c r="G747" s="376"/>
      <c r="H747" s="376"/>
      <c r="I747" s="376"/>
      <c r="J747" s="376"/>
      <c r="K747" s="376"/>
      <c r="L747" s="376"/>
      <c r="M747" s="376"/>
      <c r="N747" s="376"/>
      <c r="O747" s="376"/>
      <c r="P747" s="376"/>
      <c r="Q747" s="376"/>
      <c r="R747" s="376"/>
      <c r="S747" s="376"/>
      <c r="T747" s="376"/>
      <c r="U747" s="377"/>
      <c r="V747" s="376"/>
      <c r="W747" s="376"/>
      <c r="X747" s="376"/>
      <c r="Y747" s="376"/>
      <c r="Z747" s="376"/>
      <c r="AA747" s="376"/>
      <c r="AB747" s="376"/>
      <c r="AC747" s="376"/>
      <c r="AD747" s="376"/>
      <c r="AE747" s="376"/>
      <c r="AF747" s="376"/>
      <c r="AG747" s="376"/>
      <c r="AH747" s="376"/>
      <c r="AI747" s="376"/>
      <c r="AJ747" s="376"/>
      <c r="AK747" s="376"/>
      <c r="AL747" s="376"/>
      <c r="AM747" s="376"/>
      <c r="AN747" s="376"/>
      <c r="AO747" s="376"/>
      <c r="AP747" s="376"/>
      <c r="AQ747" s="376"/>
      <c r="AR747" s="376"/>
      <c r="AS747" s="376"/>
      <c r="AT747" s="376"/>
      <c r="AU747" s="376"/>
      <c r="AV747" s="376"/>
      <c r="AW747" s="376"/>
      <c r="AX747" s="376"/>
      <c r="AY747" s="376"/>
      <c r="AZ747" s="376"/>
      <c r="BA747" s="376"/>
      <c r="BB747" s="376"/>
      <c r="BC747" s="376"/>
      <c r="BD747" s="376"/>
      <c r="BE747" s="376"/>
      <c r="BF747" s="376"/>
      <c r="BG747" s="376"/>
      <c r="BH747" s="376"/>
      <c r="BI747" s="376"/>
      <c r="BJ747" s="376"/>
      <c r="BK747" s="376"/>
      <c r="BL747" s="376"/>
      <c r="BM747" s="376"/>
      <c r="BN747" s="376"/>
      <c r="BO747" s="376"/>
      <c r="BP747" s="376"/>
      <c r="BQ747" s="376"/>
      <c r="BR747" s="376"/>
    </row>
    <row r="748" spans="2:70">
      <c r="B748" s="373">
        <v>54</v>
      </c>
      <c r="C748" s="373">
        <f t="shared" si="1882"/>
        <v>1.6875000000000008E-2</v>
      </c>
      <c r="D748" s="374">
        <f t="shared" si="1817"/>
        <v>11.999932090236088</v>
      </c>
      <c r="E748" s="375" t="str">
        <f>BH694</f>
        <v>-0,0000679097639111417</v>
      </c>
      <c r="F748" s="317">
        <v>54</v>
      </c>
      <c r="G748" s="376"/>
      <c r="H748" s="376"/>
      <c r="I748" s="376"/>
      <c r="J748" s="376"/>
      <c r="K748" s="376"/>
      <c r="L748" s="376"/>
      <c r="M748" s="376"/>
      <c r="N748" s="376"/>
      <c r="O748" s="376"/>
      <c r="P748" s="376"/>
      <c r="Q748" s="376"/>
      <c r="R748" s="376"/>
      <c r="S748" s="376"/>
      <c r="T748" s="376"/>
      <c r="U748" s="377"/>
      <c r="V748" s="376"/>
      <c r="W748" s="376"/>
      <c r="X748" s="376"/>
      <c r="Y748" s="376"/>
      <c r="Z748" s="376"/>
      <c r="AA748" s="376"/>
      <c r="AB748" s="376"/>
      <c r="AC748" s="376"/>
      <c r="AD748" s="376"/>
      <c r="AE748" s="376"/>
      <c r="AF748" s="376"/>
      <c r="AG748" s="376"/>
      <c r="AH748" s="376"/>
      <c r="AI748" s="376"/>
      <c r="AJ748" s="376"/>
      <c r="AK748" s="376"/>
      <c r="AL748" s="376"/>
      <c r="AM748" s="376"/>
      <c r="AN748" s="376"/>
      <c r="AO748" s="376"/>
      <c r="AP748" s="376"/>
      <c r="AQ748" s="376"/>
      <c r="AR748" s="376"/>
      <c r="AS748" s="376"/>
      <c r="AT748" s="376"/>
      <c r="AU748" s="376"/>
      <c r="AV748" s="376"/>
      <c r="AW748" s="376"/>
      <c r="AX748" s="376"/>
      <c r="AY748" s="376"/>
      <c r="AZ748" s="376"/>
      <c r="BA748" s="376"/>
      <c r="BB748" s="376"/>
      <c r="BC748" s="376"/>
      <c r="BD748" s="376"/>
      <c r="BE748" s="376"/>
      <c r="BF748" s="376"/>
      <c r="BG748" s="376"/>
      <c r="BH748" s="376"/>
      <c r="BI748" s="376"/>
      <c r="BJ748" s="376"/>
      <c r="BK748" s="376"/>
      <c r="BL748" s="376"/>
      <c r="BM748" s="376"/>
      <c r="BN748" s="376"/>
      <c r="BO748" s="376"/>
      <c r="BP748" s="376"/>
      <c r="BQ748" s="376"/>
      <c r="BR748" s="376"/>
    </row>
    <row r="749" spans="2:70">
      <c r="B749" s="373">
        <v>55</v>
      </c>
      <c r="C749" s="373">
        <f t="shared" si="1882"/>
        <v>1.7187500000000008E-2</v>
      </c>
      <c r="D749" s="374">
        <f t="shared" si="1817"/>
        <v>12.000586565275125</v>
      </c>
      <c r="E749" s="375" t="str">
        <f>BI694</f>
        <v>0,000586565275125416</v>
      </c>
      <c r="F749" s="317">
        <v>55</v>
      </c>
      <c r="G749" s="376"/>
      <c r="H749" s="376"/>
      <c r="I749" s="376"/>
      <c r="J749" s="376"/>
      <c r="K749" s="376"/>
      <c r="L749" s="376"/>
      <c r="M749" s="376"/>
      <c r="N749" s="376"/>
      <c r="O749" s="376"/>
      <c r="P749" s="376"/>
      <c r="Q749" s="376"/>
      <c r="R749" s="376"/>
      <c r="S749" s="376"/>
      <c r="T749" s="376"/>
      <c r="U749" s="377"/>
      <c r="V749" s="376"/>
      <c r="W749" s="376"/>
      <c r="X749" s="376"/>
      <c r="Y749" s="376"/>
      <c r="Z749" s="376"/>
      <c r="AA749" s="376"/>
      <c r="AB749" s="376"/>
      <c r="AC749" s="376"/>
      <c r="AD749" s="376"/>
      <c r="AE749" s="376"/>
      <c r="AF749" s="376"/>
      <c r="AG749" s="376"/>
      <c r="AH749" s="376"/>
      <c r="AI749" s="376"/>
      <c r="AJ749" s="376"/>
      <c r="AK749" s="376"/>
      <c r="AL749" s="376"/>
      <c r="AM749" s="376"/>
      <c r="AN749" s="376"/>
      <c r="AO749" s="376"/>
      <c r="AP749" s="376"/>
      <c r="AQ749" s="376"/>
      <c r="AR749" s="376"/>
      <c r="AS749" s="376"/>
      <c r="AT749" s="376"/>
      <c r="AU749" s="376"/>
      <c r="AV749" s="376"/>
      <c r="AW749" s="376"/>
      <c r="AX749" s="376"/>
      <c r="AY749" s="376"/>
      <c r="AZ749" s="376"/>
      <c r="BA749" s="376"/>
      <c r="BB749" s="376"/>
      <c r="BC749" s="376"/>
      <c r="BD749" s="376"/>
      <c r="BE749" s="376"/>
      <c r="BF749" s="376"/>
      <c r="BG749" s="376"/>
      <c r="BH749" s="376"/>
      <c r="BI749" s="376"/>
      <c r="BJ749" s="376"/>
      <c r="BK749" s="376"/>
      <c r="BL749" s="376"/>
      <c r="BM749" s="376"/>
      <c r="BN749" s="376"/>
      <c r="BO749" s="376"/>
      <c r="BP749" s="376"/>
      <c r="BQ749" s="376"/>
      <c r="BR749" s="376"/>
    </row>
    <row r="750" spans="2:70">
      <c r="B750" s="373">
        <v>56</v>
      </c>
      <c r="C750" s="373">
        <f t="shared" si="1882"/>
        <v>1.7500000000000009E-2</v>
      </c>
      <c r="D750" s="374">
        <f t="shared" si="1817"/>
        <v>12.001235391369914</v>
      </c>
      <c r="E750" s="375" t="str">
        <f>BJ694</f>
        <v>0,00123539136991352</v>
      </c>
      <c r="F750" s="317">
        <v>56</v>
      </c>
      <c r="G750" s="376"/>
      <c r="H750" s="376"/>
      <c r="I750" s="376"/>
      <c r="J750" s="376"/>
      <c r="K750" s="376"/>
      <c r="L750" s="376"/>
      <c r="M750" s="376"/>
      <c r="N750" s="376"/>
      <c r="O750" s="376"/>
      <c r="P750" s="376"/>
      <c r="Q750" s="376"/>
      <c r="R750" s="376"/>
      <c r="S750" s="376"/>
      <c r="T750" s="376"/>
      <c r="U750" s="377"/>
      <c r="V750" s="376"/>
      <c r="W750" s="376"/>
      <c r="X750" s="376"/>
      <c r="Y750" s="376"/>
      <c r="Z750" s="376"/>
      <c r="AA750" s="376"/>
      <c r="AB750" s="376"/>
      <c r="AC750" s="376"/>
      <c r="AD750" s="376"/>
      <c r="AE750" s="376"/>
      <c r="AF750" s="376"/>
      <c r="AG750" s="376"/>
      <c r="AH750" s="376"/>
      <c r="AI750" s="376"/>
      <c r="AJ750" s="376"/>
      <c r="AK750" s="376"/>
      <c r="AL750" s="376"/>
      <c r="AM750" s="376"/>
      <c r="AN750" s="376"/>
      <c r="AO750" s="376"/>
      <c r="AP750" s="376"/>
      <c r="AQ750" s="376"/>
      <c r="AR750" s="376"/>
      <c r="AS750" s="376"/>
      <c r="AT750" s="376"/>
      <c r="AU750" s="376"/>
      <c r="AV750" s="376"/>
      <c r="AW750" s="376"/>
      <c r="AX750" s="376"/>
      <c r="AY750" s="376"/>
      <c r="AZ750" s="376"/>
      <c r="BA750" s="376"/>
      <c r="BB750" s="376"/>
      <c r="BC750" s="376"/>
      <c r="BD750" s="376"/>
      <c r="BE750" s="376"/>
      <c r="BF750" s="376"/>
      <c r="BG750" s="376"/>
      <c r="BH750" s="376"/>
      <c r="BI750" s="376"/>
      <c r="BJ750" s="376"/>
      <c r="BK750" s="376"/>
      <c r="BL750" s="376"/>
      <c r="BM750" s="376"/>
      <c r="BN750" s="376"/>
      <c r="BO750" s="376"/>
      <c r="BP750" s="376"/>
      <c r="BQ750" s="376"/>
      <c r="BR750" s="376"/>
    </row>
    <row r="751" spans="2:70">
      <c r="B751" s="373">
        <v>57</v>
      </c>
      <c r="C751" s="373">
        <f t="shared" si="1882"/>
        <v>1.7812500000000009E-2</v>
      </c>
      <c r="D751" s="374">
        <f t="shared" si="1817"/>
        <v>12.001872319970476</v>
      </c>
      <c r="E751" s="375" t="str">
        <f>BK694</f>
        <v>0,00187231997047487</v>
      </c>
      <c r="F751" s="317">
        <v>57</v>
      </c>
      <c r="G751" s="376"/>
      <c r="H751" s="376"/>
      <c r="I751" s="376"/>
      <c r="J751" s="376"/>
      <c r="K751" s="376"/>
      <c r="L751" s="376"/>
      <c r="M751" s="376"/>
      <c r="N751" s="376"/>
      <c r="O751" s="376"/>
      <c r="P751" s="376"/>
      <c r="Q751" s="376"/>
      <c r="R751" s="376"/>
      <c r="S751" s="376"/>
      <c r="T751" s="376"/>
      <c r="U751" s="377"/>
      <c r="V751" s="376"/>
      <c r="W751" s="376"/>
      <c r="X751" s="376"/>
      <c r="Y751" s="376"/>
      <c r="Z751" s="376"/>
      <c r="AA751" s="376"/>
      <c r="AB751" s="376"/>
      <c r="AC751" s="376"/>
      <c r="AD751" s="376"/>
      <c r="AE751" s="376"/>
      <c r="AF751" s="376"/>
      <c r="AG751" s="376"/>
      <c r="AH751" s="376"/>
      <c r="AI751" s="376"/>
      <c r="AJ751" s="376"/>
      <c r="AK751" s="376"/>
      <c r="AL751" s="376"/>
      <c r="AM751" s="376"/>
      <c r="AN751" s="376"/>
      <c r="AO751" s="376"/>
      <c r="AP751" s="376"/>
      <c r="AQ751" s="376"/>
      <c r="AR751" s="376"/>
      <c r="AS751" s="376"/>
      <c r="AT751" s="376"/>
      <c r="AU751" s="376"/>
      <c r="AV751" s="376"/>
      <c r="AW751" s="376"/>
      <c r="AX751" s="376"/>
      <c r="AY751" s="376"/>
      <c r="AZ751" s="376"/>
      <c r="BA751" s="376"/>
      <c r="BB751" s="376"/>
      <c r="BC751" s="376"/>
      <c r="BD751" s="376"/>
      <c r="BE751" s="376"/>
      <c r="BF751" s="376"/>
      <c r="BG751" s="376"/>
      <c r="BH751" s="376"/>
      <c r="BI751" s="376"/>
      <c r="BJ751" s="376"/>
      <c r="BK751" s="376"/>
      <c r="BL751" s="376"/>
      <c r="BM751" s="376"/>
      <c r="BN751" s="376"/>
      <c r="BO751" s="376"/>
      <c r="BP751" s="376"/>
      <c r="BQ751" s="376"/>
      <c r="BR751" s="376"/>
    </row>
    <row r="752" spans="2:70">
      <c r="B752" s="373">
        <v>58</v>
      </c>
      <c r="C752" s="373">
        <f t="shared" si="1882"/>
        <v>1.8125000000000009E-2</v>
      </c>
      <c r="D752" s="374">
        <f t="shared" si="1817"/>
        <v>12.002491217106208</v>
      </c>
      <c r="E752" s="375" t="str">
        <f>BL694</f>
        <v>0,00249121710620786</v>
      </c>
      <c r="F752" s="317">
        <v>58</v>
      </c>
      <c r="G752" s="376"/>
      <c r="H752" s="376"/>
      <c r="I752" s="376"/>
      <c r="J752" s="376"/>
      <c r="K752" s="376"/>
      <c r="L752" s="376"/>
      <c r="M752" s="376"/>
      <c r="N752" s="376"/>
      <c r="O752" s="376"/>
      <c r="P752" s="376"/>
      <c r="Q752" s="376"/>
      <c r="R752" s="376"/>
      <c r="S752" s="376"/>
      <c r="T752" s="376"/>
      <c r="U752" s="377"/>
      <c r="V752" s="376"/>
      <c r="W752" s="376"/>
      <c r="X752" s="376"/>
      <c r="Y752" s="376"/>
      <c r="Z752" s="376"/>
      <c r="AA752" s="376"/>
      <c r="AB752" s="376"/>
      <c r="AC752" s="376"/>
      <c r="AD752" s="376"/>
      <c r="AE752" s="376"/>
      <c r="AF752" s="376"/>
      <c r="AG752" s="376"/>
      <c r="AH752" s="376"/>
      <c r="AI752" s="376"/>
      <c r="AJ752" s="376"/>
      <c r="AK752" s="376"/>
      <c r="AL752" s="376"/>
      <c r="AM752" s="376"/>
      <c r="AN752" s="376"/>
      <c r="AO752" s="376"/>
      <c r="AP752" s="376"/>
      <c r="AQ752" s="376"/>
      <c r="AR752" s="376"/>
      <c r="AS752" s="376"/>
      <c r="AT752" s="376"/>
      <c r="AU752" s="376"/>
      <c r="AV752" s="376"/>
      <c r="AW752" s="376"/>
      <c r="AX752" s="376"/>
      <c r="AY752" s="376"/>
      <c r="AZ752" s="376"/>
      <c r="BA752" s="376"/>
      <c r="BB752" s="376"/>
      <c r="BC752" s="376"/>
      <c r="BD752" s="376"/>
      <c r="BE752" s="376"/>
      <c r="BF752" s="376"/>
      <c r="BG752" s="376"/>
      <c r="BH752" s="376"/>
      <c r="BI752" s="376"/>
      <c r="BJ752" s="376"/>
      <c r="BK752" s="376"/>
      <c r="BL752" s="376"/>
      <c r="BM752" s="376"/>
      <c r="BN752" s="376"/>
      <c r="BO752" s="376"/>
      <c r="BP752" s="376"/>
      <c r="BQ752" s="376"/>
      <c r="BR752" s="376"/>
    </row>
    <row r="753" spans="2:70">
      <c r="B753" s="373">
        <v>59</v>
      </c>
      <c r="C753" s="373">
        <f t="shared" si="1882"/>
        <v>1.8437500000000009E-2</v>
      </c>
      <c r="D753" s="374">
        <f t="shared" si="1817"/>
        <v>12.003086122459369</v>
      </c>
      <c r="E753" s="375" t="str">
        <f>BM694</f>
        <v>0,00308612245936938</v>
      </c>
      <c r="F753" s="317">
        <v>59</v>
      </c>
      <c r="G753" s="376"/>
      <c r="H753" s="376"/>
      <c r="I753" s="376"/>
      <c r="J753" s="376"/>
      <c r="K753" s="376"/>
      <c r="L753" s="376"/>
      <c r="M753" s="376"/>
      <c r="N753" s="376"/>
      <c r="O753" s="376"/>
      <c r="P753" s="376"/>
      <c r="Q753" s="376"/>
      <c r="R753" s="376"/>
      <c r="S753" s="376"/>
      <c r="T753" s="376"/>
      <c r="U753" s="377"/>
      <c r="V753" s="376"/>
      <c r="W753" s="376"/>
      <c r="X753" s="376"/>
      <c r="Y753" s="376"/>
      <c r="Z753" s="376"/>
      <c r="AA753" s="376"/>
      <c r="AB753" s="376"/>
      <c r="AC753" s="376"/>
      <c r="AD753" s="376"/>
      <c r="AE753" s="376"/>
      <c r="AF753" s="376"/>
      <c r="AG753" s="376"/>
      <c r="AH753" s="376"/>
      <c r="AI753" s="376"/>
      <c r="AJ753" s="376"/>
      <c r="AK753" s="376"/>
      <c r="AL753" s="376"/>
      <c r="AM753" s="376"/>
      <c r="AN753" s="376"/>
      <c r="AO753" s="376"/>
      <c r="AP753" s="376"/>
      <c r="AQ753" s="376"/>
      <c r="AR753" s="376"/>
      <c r="AS753" s="376"/>
      <c r="AT753" s="376"/>
      <c r="AU753" s="376"/>
      <c r="AV753" s="376"/>
      <c r="AW753" s="376"/>
      <c r="AX753" s="376"/>
      <c r="AY753" s="376"/>
      <c r="AZ753" s="376"/>
      <c r="BA753" s="376"/>
      <c r="BB753" s="376"/>
      <c r="BC753" s="376"/>
      <c r="BD753" s="376"/>
      <c r="BE753" s="376"/>
      <c r="BF753" s="376"/>
      <c r="BG753" s="376"/>
      <c r="BH753" s="376"/>
      <c r="BI753" s="376"/>
      <c r="BJ753" s="376"/>
      <c r="BK753" s="376"/>
      <c r="BL753" s="376"/>
      <c r="BM753" s="376"/>
      <c r="BN753" s="376"/>
      <c r="BO753" s="376"/>
      <c r="BP753" s="376"/>
      <c r="BQ753" s="376"/>
      <c r="BR753" s="376"/>
    </row>
    <row r="754" spans="2:70">
      <c r="B754" s="373">
        <v>60</v>
      </c>
      <c r="C754" s="373">
        <f t="shared" si="1882"/>
        <v>1.875000000000001E-2</v>
      </c>
      <c r="D754" s="374">
        <f t="shared" si="1817"/>
        <v>12.003651306766201</v>
      </c>
      <c r="E754" s="375" t="str">
        <f>BN694</f>
        <v>0,00365130676620115</v>
      </c>
      <c r="F754" s="317">
        <v>60</v>
      </c>
      <c r="G754" s="376"/>
      <c r="H754" s="376"/>
      <c r="I754" s="376"/>
      <c r="J754" s="376"/>
      <c r="K754" s="376"/>
      <c r="L754" s="376"/>
      <c r="M754" s="376"/>
      <c r="N754" s="376"/>
      <c r="O754" s="376"/>
      <c r="P754" s="376"/>
      <c r="Q754" s="376"/>
      <c r="R754" s="376"/>
      <c r="S754" s="376"/>
      <c r="T754" s="376"/>
      <c r="U754" s="377"/>
      <c r="V754" s="376"/>
      <c r="W754" s="376"/>
      <c r="X754" s="376"/>
      <c r="Y754" s="376"/>
      <c r="Z754" s="376"/>
      <c r="AA754" s="376"/>
      <c r="AB754" s="376"/>
      <c r="AC754" s="376"/>
      <c r="AD754" s="376"/>
      <c r="AE754" s="376"/>
      <c r="AF754" s="376"/>
      <c r="AG754" s="376"/>
      <c r="AH754" s="376"/>
      <c r="AI754" s="376"/>
      <c r="AJ754" s="376"/>
      <c r="AK754" s="376"/>
      <c r="AL754" s="376"/>
      <c r="AM754" s="376"/>
      <c r="AN754" s="376"/>
      <c r="AO754" s="376"/>
      <c r="AP754" s="376"/>
      <c r="AQ754" s="376"/>
      <c r="AR754" s="376"/>
      <c r="AS754" s="376"/>
      <c r="AT754" s="376"/>
      <c r="AU754" s="376"/>
      <c r="AV754" s="376"/>
      <c r="AW754" s="376"/>
      <c r="AX754" s="376"/>
      <c r="AY754" s="376"/>
      <c r="AZ754" s="376"/>
      <c r="BA754" s="376"/>
      <c r="BB754" s="376"/>
      <c r="BC754" s="376"/>
      <c r="BD754" s="376"/>
      <c r="BE754" s="376"/>
      <c r="BF754" s="376"/>
      <c r="BG754" s="376"/>
      <c r="BH754" s="376"/>
      <c r="BI754" s="376"/>
      <c r="BJ754" s="376"/>
      <c r="BK754" s="376"/>
      <c r="BL754" s="376"/>
      <c r="BM754" s="376"/>
      <c r="BN754" s="376"/>
      <c r="BO754" s="376"/>
      <c r="BP754" s="376"/>
      <c r="BQ754" s="376"/>
      <c r="BR754" s="376"/>
    </row>
    <row r="755" spans="2:70">
      <c r="B755" s="373">
        <v>61</v>
      </c>
      <c r="C755" s="373">
        <f t="shared" si="1882"/>
        <v>1.906250000000001E-2</v>
      </c>
      <c r="D755" s="374">
        <f t="shared" si="1817"/>
        <v>12.004181326992867</v>
      </c>
      <c r="E755" s="375" t="str">
        <f>BO694</f>
        <v>0,00418132699286669</v>
      </c>
      <c r="F755" s="317">
        <v>61</v>
      </c>
      <c r="G755" s="376"/>
      <c r="H755" s="376"/>
      <c r="I755" s="376"/>
      <c r="J755" s="376"/>
      <c r="K755" s="376"/>
      <c r="L755" s="376"/>
      <c r="M755" s="376"/>
      <c r="N755" s="376"/>
      <c r="O755" s="376"/>
      <c r="P755" s="376"/>
      <c r="Q755" s="376"/>
      <c r="R755" s="376"/>
      <c r="S755" s="376"/>
      <c r="T755" s="376"/>
      <c r="U755" s="377"/>
      <c r="V755" s="376"/>
      <c r="W755" s="376"/>
      <c r="X755" s="376"/>
      <c r="Y755" s="376"/>
      <c r="Z755" s="376"/>
      <c r="AA755" s="376"/>
      <c r="AB755" s="376"/>
      <c r="AC755" s="376"/>
      <c r="AD755" s="376"/>
      <c r="AE755" s="376"/>
      <c r="AF755" s="376"/>
      <c r="AG755" s="376"/>
      <c r="AH755" s="376"/>
      <c r="AI755" s="376"/>
      <c r="AJ755" s="376"/>
      <c r="AK755" s="376"/>
      <c r="AL755" s="376"/>
      <c r="AM755" s="376"/>
      <c r="AN755" s="376"/>
      <c r="AO755" s="376"/>
      <c r="AP755" s="376"/>
      <c r="AQ755" s="376"/>
      <c r="AR755" s="376"/>
      <c r="AS755" s="376"/>
      <c r="AT755" s="376"/>
      <c r="AU755" s="376"/>
      <c r="AV755" s="376"/>
      <c r="AW755" s="376"/>
      <c r="AX755" s="376"/>
      <c r="AY755" s="376"/>
      <c r="AZ755" s="376"/>
      <c r="BA755" s="376"/>
      <c r="BB755" s="376"/>
      <c r="BC755" s="376"/>
      <c r="BD755" s="376"/>
      <c r="BE755" s="376"/>
      <c r="BF755" s="376"/>
      <c r="BG755" s="376"/>
      <c r="BH755" s="376"/>
      <c r="BI755" s="376"/>
      <c r="BJ755" s="376"/>
      <c r="BK755" s="376"/>
      <c r="BL755" s="376"/>
      <c r="BM755" s="376"/>
      <c r="BN755" s="376"/>
      <c r="BO755" s="376"/>
      <c r="BP755" s="376"/>
      <c r="BQ755" s="376"/>
      <c r="BR755" s="376"/>
    </row>
    <row r="756" spans="2:70">
      <c r="B756" s="373">
        <v>62</v>
      </c>
      <c r="C756" s="373">
        <f t="shared" si="1882"/>
        <v>1.937500000000001E-2</v>
      </c>
      <c r="D756" s="374">
        <f t="shared" si="1817"/>
        <v>12.004671078754846</v>
      </c>
      <c r="E756" s="375" t="str">
        <f>BP694</f>
        <v>0,00467107875484588</v>
      </c>
      <c r="F756" s="317">
        <v>62</v>
      </c>
      <c r="G756" s="376"/>
      <c r="H756" s="376"/>
      <c r="I756" s="376"/>
      <c r="J756" s="376"/>
      <c r="K756" s="376"/>
      <c r="L756" s="376"/>
      <c r="M756" s="376"/>
      <c r="N756" s="376"/>
      <c r="O756" s="376"/>
      <c r="P756" s="376"/>
      <c r="Q756" s="376"/>
      <c r="R756" s="376"/>
      <c r="S756" s="376"/>
      <c r="T756" s="376"/>
      <c r="U756" s="377"/>
      <c r="V756" s="376"/>
      <c r="W756" s="376"/>
      <c r="X756" s="376"/>
      <c r="Y756" s="376"/>
      <c r="Z756" s="376"/>
      <c r="AA756" s="376"/>
      <c r="AB756" s="376"/>
      <c r="AC756" s="376"/>
      <c r="AD756" s="376"/>
      <c r="AE756" s="376"/>
      <c r="AF756" s="376"/>
      <c r="AG756" s="376"/>
      <c r="AH756" s="376"/>
      <c r="AI756" s="376"/>
      <c r="AJ756" s="376"/>
      <c r="AK756" s="376"/>
      <c r="AL756" s="376"/>
      <c r="AM756" s="376"/>
      <c r="AN756" s="376"/>
      <c r="AO756" s="376"/>
      <c r="AP756" s="376"/>
      <c r="AQ756" s="376"/>
      <c r="AR756" s="376"/>
      <c r="AS756" s="376"/>
      <c r="AT756" s="376"/>
      <c r="AU756" s="376"/>
      <c r="AV756" s="376"/>
      <c r="AW756" s="376"/>
      <c r="AX756" s="376"/>
      <c r="AY756" s="376"/>
      <c r="AZ756" s="376"/>
      <c r="BA756" s="376"/>
      <c r="BB756" s="376"/>
      <c r="BC756" s="376"/>
      <c r="BD756" s="376"/>
      <c r="BE756" s="376"/>
      <c r="BF756" s="376"/>
      <c r="BG756" s="376"/>
      <c r="BH756" s="376"/>
      <c r="BI756" s="376"/>
      <c r="BJ756" s="376"/>
      <c r="BK756" s="376"/>
      <c r="BL756" s="376"/>
      <c r="BM756" s="376"/>
      <c r="BN756" s="376"/>
      <c r="BO756" s="376"/>
      <c r="BP756" s="376"/>
      <c r="BQ756" s="376"/>
      <c r="BR756" s="376"/>
    </row>
    <row r="757" spans="2:70">
      <c r="B757" s="373">
        <v>63</v>
      </c>
      <c r="C757" s="373">
        <f t="shared" si="1882"/>
        <v>1.9687500000000011E-2</v>
      </c>
      <c r="D757" s="374">
        <f t="shared" si="1817"/>
        <v>12.005115845474943</v>
      </c>
      <c r="E757" s="375" t="str">
        <f>BQ694</f>
        <v>0,00511584547494387</v>
      </c>
      <c r="F757" s="317">
        <v>63</v>
      </c>
      <c r="G757" s="376"/>
      <c r="H757" s="376"/>
      <c r="I757" s="376"/>
      <c r="J757" s="376"/>
      <c r="K757" s="376"/>
      <c r="L757" s="376"/>
      <c r="M757" s="376"/>
      <c r="N757" s="376"/>
      <c r="O757" s="376"/>
      <c r="P757" s="376"/>
      <c r="Q757" s="376"/>
      <c r="R757" s="376"/>
      <c r="S757" s="376"/>
      <c r="T757" s="376"/>
      <c r="U757" s="377"/>
      <c r="V757" s="376"/>
      <c r="W757" s="376"/>
      <c r="X757" s="376"/>
      <c r="Y757" s="376"/>
      <c r="Z757" s="376"/>
      <c r="AA757" s="376"/>
      <c r="AB757" s="376"/>
      <c r="AC757" s="376"/>
      <c r="AD757" s="376"/>
      <c r="AE757" s="376"/>
      <c r="AF757" s="376"/>
      <c r="AG757" s="376"/>
      <c r="AH757" s="376"/>
      <c r="AI757" s="376"/>
      <c r="AJ757" s="376"/>
      <c r="AK757" s="376"/>
      <c r="AL757" s="376"/>
      <c r="AM757" s="376"/>
      <c r="AN757" s="376"/>
      <c r="AO757" s="376"/>
      <c r="AP757" s="376"/>
      <c r="AQ757" s="376"/>
      <c r="AR757" s="376"/>
      <c r="AS757" s="376"/>
      <c r="AT757" s="376"/>
      <c r="AU757" s="376"/>
      <c r="AV757" s="376"/>
      <c r="AW757" s="376"/>
      <c r="AX757" s="376"/>
      <c r="AY757" s="376"/>
      <c r="AZ757" s="376"/>
      <c r="BA757" s="376"/>
      <c r="BB757" s="376"/>
      <c r="BC757" s="376"/>
      <c r="BD757" s="376"/>
      <c r="BE757" s="376"/>
      <c r="BF757" s="376"/>
      <c r="BG757" s="376"/>
      <c r="BH757" s="376"/>
      <c r="BI757" s="376"/>
      <c r="BJ757" s="376"/>
      <c r="BK757" s="376"/>
      <c r="BL757" s="376"/>
      <c r="BM757" s="376"/>
      <c r="BN757" s="376"/>
      <c r="BO757" s="376"/>
      <c r="BP757" s="376"/>
      <c r="BQ757" s="376"/>
      <c r="BR757" s="376"/>
    </row>
    <row r="758" spans="2:70">
      <c r="B758" s="373">
        <v>64</v>
      </c>
      <c r="C758" s="373">
        <f t="shared" si="1882"/>
        <v>2.0000000000000011E-2</v>
      </c>
      <c r="D758" s="374">
        <f t="shared" si="1817"/>
        <v>12.005511343806512</v>
      </c>
      <c r="E758" s="375" t="str">
        <f>BR694</f>
        <v>0,00551134380651271</v>
      </c>
      <c r="F758" s="317">
        <v>64</v>
      </c>
      <c r="G758" s="376"/>
      <c r="H758" s="376"/>
      <c r="I758" s="376"/>
      <c r="J758" s="376"/>
      <c r="K758" s="376"/>
      <c r="L758" s="376"/>
      <c r="M758" s="376"/>
      <c r="N758" s="376"/>
      <c r="O758" s="376"/>
      <c r="P758" s="376"/>
      <c r="Q758" s="376"/>
      <c r="R758" s="376"/>
      <c r="S758" s="376"/>
      <c r="T758" s="376"/>
      <c r="U758" s="377"/>
      <c r="V758" s="376"/>
      <c r="W758" s="376"/>
      <c r="X758" s="376"/>
      <c r="Y758" s="376"/>
      <c r="Z758" s="376"/>
      <c r="AA758" s="376"/>
      <c r="AB758" s="376"/>
      <c r="AC758" s="376"/>
      <c r="AD758" s="376"/>
      <c r="AE758" s="376"/>
      <c r="AF758" s="376"/>
      <c r="AG758" s="376"/>
      <c r="AH758" s="376"/>
      <c r="AI758" s="376"/>
      <c r="AJ758" s="376"/>
      <c r="AK758" s="376"/>
      <c r="AL758" s="376"/>
      <c r="AM758" s="376"/>
      <c r="AN758" s="376"/>
      <c r="AO758" s="376"/>
      <c r="AP758" s="376"/>
      <c r="AQ758" s="376"/>
      <c r="AR758" s="376"/>
      <c r="AS758" s="376"/>
      <c r="AT758" s="376"/>
      <c r="AU758" s="376"/>
      <c r="AV758" s="376"/>
      <c r="AW758" s="376"/>
      <c r="AX758" s="376"/>
      <c r="AY758" s="376"/>
      <c r="AZ758" s="376"/>
      <c r="BA758" s="376"/>
      <c r="BB758" s="376"/>
      <c r="BC758" s="376"/>
      <c r="BD758" s="376"/>
      <c r="BE758" s="376"/>
      <c r="BF758" s="376"/>
      <c r="BG758" s="376"/>
      <c r="BH758" s="376"/>
      <c r="BI758" s="376"/>
      <c r="BJ758" s="376"/>
      <c r="BK758" s="376"/>
      <c r="BL758" s="376"/>
      <c r="BM758" s="376"/>
      <c r="BN758" s="376"/>
      <c r="BO758" s="376"/>
      <c r="BP758" s="376"/>
      <c r="BQ758" s="376"/>
      <c r="BR758" s="376"/>
    </row>
    <row r="759" spans="2:70" s="378" customFormat="1">
      <c r="E759" s="261"/>
      <c r="U759" s="379"/>
    </row>
    <row r="762" spans="2:70">
      <c r="G762" s="238">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A24" sqref="A24"/>
    </sheetView>
  </sheetViews>
  <sheetFormatPr defaultRowHeight="14.4"/>
  <cols>
    <col min="1" max="1" width="84" customWidth="1"/>
  </cols>
  <sheetData>
    <row r="2" spans="1:1" ht="15" thickBot="1">
      <c r="A2" s="335" t="s">
        <v>617</v>
      </c>
    </row>
    <row r="3" spans="1:1" ht="28.5" customHeight="1" thickBot="1">
      <c r="A3" s="334" t="s">
        <v>616</v>
      </c>
    </row>
    <row r="4" spans="1:1" ht="15" thickBot="1">
      <c r="A4" s="334" t="s">
        <v>618</v>
      </c>
    </row>
    <row r="5" spans="1:1" ht="15" thickBot="1">
      <c r="A5" s="334" t="s">
        <v>619</v>
      </c>
    </row>
    <row r="7" spans="1:1">
      <c r="A7" s="335" t="s">
        <v>620</v>
      </c>
    </row>
    <row r="8" spans="1:1">
      <c r="A8" s="336" t="s">
        <v>621</v>
      </c>
    </row>
    <row r="9" spans="1:1">
      <c r="A9" s="336" t="s">
        <v>622</v>
      </c>
    </row>
    <row r="10" spans="1:1">
      <c r="A10" s="336"/>
    </row>
    <row r="11" spans="1:1">
      <c r="A11" s="339" t="s">
        <v>625</v>
      </c>
    </row>
    <row r="12" spans="1:1">
      <c r="A12" s="338" t="s">
        <v>626</v>
      </c>
    </row>
    <row r="13" spans="1:1">
      <c r="A13" s="338" t="s">
        <v>627</v>
      </c>
    </row>
    <row r="14" spans="1:1">
      <c r="A14" s="338" t="s">
        <v>628</v>
      </c>
    </row>
    <row r="15" spans="1:1">
      <c r="A15" s="338" t="s">
        <v>629</v>
      </c>
    </row>
    <row r="16" spans="1:1">
      <c r="A16" s="338" t="s">
        <v>630</v>
      </c>
    </row>
    <row r="17" spans="1:1">
      <c r="A17" s="338" t="s">
        <v>631</v>
      </c>
    </row>
    <row r="18" spans="1:1">
      <c r="A18" s="338" t="s">
        <v>632</v>
      </c>
    </row>
    <row r="19" spans="1:1">
      <c r="A19" s="338"/>
    </row>
    <row r="20" spans="1:1" ht="15">
      <c r="A20" s="337" t="s">
        <v>623</v>
      </c>
    </row>
    <row r="21" spans="1:1">
      <c r="A21" s="338" t="s">
        <v>624</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Arne Coosemans</cp:lastModifiedBy>
  <dcterms:created xsi:type="dcterms:W3CDTF">2014-10-10T14:52:07Z</dcterms:created>
  <dcterms:modified xsi:type="dcterms:W3CDTF">2022-04-22T10:13:36Z</dcterms:modified>
</cp:coreProperties>
</file>